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845B76F5-ABDC-496E-9C47-8313F0009C0B}" xr6:coauthVersionLast="45" xr6:coauthVersionMax="47" xr10:uidLastSave="{00000000-0000-0000-0000-000000000000}"/>
  <bookViews>
    <workbookView xWindow="-120" yWindow="-120" windowWidth="29040" windowHeight="15840" activeTab="1" xr2:uid="{5AAA64FB-62F3-4C72-BD3D-F81AC32D8A67}"/>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Experiment!$A$4:$JU$257</definedName>
    <definedName name="_xlnm._FilterDatabase" localSheetId="3" hidden="1">'Run Report'!$A$2:$H$69</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DataMaster!$W$99:$BL$99</definedName>
    <definedName name="EweNo.UpperScalar">DataMaster!$W$100:$BL$100</definedName>
    <definedName name="EweNo_index">DataMaster!$W$98:$BL$98</definedName>
    <definedName name="ExpData">Experiment!$A$5:$JU$256</definedName>
    <definedName name="ExptNo">Experiment!$C$15</definedName>
    <definedName name="i.addfoo">DataMaster!$J$70:$O$73</definedName>
    <definedName name="i.bnd_sr_t">DataMaster!$H$70:$H$80</definedName>
    <definedName name="i.bnd_total_pas_area">DataMaster!$E$70:$E$80</definedName>
    <definedName name="i.confinement_factor_lab_cost">DataMaster!$G$70:$G$80</definedName>
    <definedName name="i.dam_user_fvp0_date">DataMaster!$W$52:$W$55</definedName>
    <definedName name="i.dam_user_fvp1_date">DataMaster!$X$52:$X$55</definedName>
    <definedName name="i.dams_confinement_P">DataMaster!$C$52:$T$55</definedName>
    <definedName name="i.DOY">DataMaster!$H$43:$H$45</definedName>
    <definedName name="i.FlkStrctr">DataMaster!$C$102:$T$144</definedName>
    <definedName name="i.germ">DataMaster!$D$62:$D$64</definedName>
    <definedName name="i.GrainPrices">DataMaster!$J$34:$J$37</definedName>
    <definedName name="i.MeatPrices">DataMaster!$I$34:$I$37</definedName>
    <definedName name="i.NLB">DataMaster!$D$86:$F$88</definedName>
    <definedName name="i.PGR">DataMaster!$C$62:$C$64</definedName>
    <definedName name="i.std_prices">DataMaster!$C$34:$F$34</definedName>
    <definedName name="i.sup_sel">DataMaster!$F$70:$F$80</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R253" i="1" l="1" a="1"/>
  <c r="JR253" i="1" s="1"/>
  <c r="JQ253" i="1" a="1"/>
  <c r="JQ253" i="1" s="1"/>
  <c r="JP253" i="1" a="1"/>
  <c r="JP253" i="1" s="1"/>
  <c r="JL253" i="1"/>
  <c r="JF253" i="1"/>
  <c r="BB253" i="1" a="1"/>
  <c r="BB253" i="1" s="1"/>
  <c r="P253" i="1" a="1"/>
  <c r="P253" i="1" s="1"/>
  <c r="A253" i="1"/>
  <c r="JR252" i="1" a="1"/>
  <c r="JR252" i="1" s="1"/>
  <c r="JQ252" i="1" a="1"/>
  <c r="JQ252" i="1" s="1"/>
  <c r="JP252" i="1" a="1"/>
  <c r="JP252" i="1" s="1"/>
  <c r="JO252" i="1" a="1"/>
  <c r="JO252" i="1" s="1"/>
  <c r="JN252" i="1" a="1"/>
  <c r="JN252" i="1" s="1"/>
  <c r="JM252" i="1" a="1"/>
  <c r="JM252" i="1" s="1"/>
  <c r="JL252" i="1"/>
  <c r="JF252" i="1"/>
  <c r="BB252" i="1" a="1"/>
  <c r="BB252" i="1" s="1"/>
  <c r="P252" i="1" a="1"/>
  <c r="P252" i="1" s="1"/>
  <c r="A252" i="1"/>
  <c r="JR251" i="1" a="1"/>
  <c r="JR251" i="1" s="1"/>
  <c r="JQ251" i="1" a="1"/>
  <c r="JQ251" i="1" s="1"/>
  <c r="JP251" i="1" a="1"/>
  <c r="JP251" i="1" s="1"/>
  <c r="JL251" i="1"/>
  <c r="JF251" i="1"/>
  <c r="BB251" i="1" a="1"/>
  <c r="BB251" i="1" s="1"/>
  <c r="P251" i="1" a="1"/>
  <c r="P251" i="1" s="1"/>
  <c r="A251" i="1"/>
  <c r="JR250" i="1" a="1"/>
  <c r="JR250" i="1" s="1"/>
  <c r="JQ250" i="1" a="1"/>
  <c r="JQ250" i="1" s="1"/>
  <c r="JP250" i="1" a="1"/>
  <c r="JP250" i="1" s="1"/>
  <c r="JO250" i="1" a="1"/>
  <c r="JO250" i="1" s="1"/>
  <c r="JN250" i="1" a="1"/>
  <c r="JN250" i="1" s="1"/>
  <c r="JM250" i="1" a="1"/>
  <c r="JM250" i="1" s="1"/>
  <c r="JL250" i="1"/>
  <c r="JF250" i="1"/>
  <c r="BB250" i="1" a="1"/>
  <c r="BB250" i="1" s="1"/>
  <c r="P250" i="1" a="1"/>
  <c r="P250" i="1" s="1"/>
  <c r="BW250" i="1" s="1" a="1"/>
  <c r="BW250" i="1" s="1"/>
  <c r="A250" i="1"/>
  <c r="JR249" i="1" a="1"/>
  <c r="JR249" i="1" s="1"/>
  <c r="JQ249" i="1" a="1"/>
  <c r="JQ249" i="1" s="1"/>
  <c r="JP249" i="1" a="1"/>
  <c r="JP249" i="1" s="1"/>
  <c r="JL249" i="1"/>
  <c r="JF249" i="1"/>
  <c r="BB249" i="1" a="1"/>
  <c r="BB249" i="1" s="1"/>
  <c r="P249" i="1" a="1"/>
  <c r="P249" i="1" s="1"/>
  <c r="O249" i="1"/>
  <c r="JB249" i="1" s="1"/>
  <c r="N249" i="1"/>
  <c r="N250" i="1" s="1"/>
  <c r="M249" i="1"/>
  <c r="IZ249" i="1" s="1"/>
  <c r="A249" i="1"/>
  <c r="JR248" i="1" a="1"/>
  <c r="JR248" i="1" s="1"/>
  <c r="JQ248" i="1" a="1"/>
  <c r="JQ248" i="1" s="1"/>
  <c r="JP248" i="1" a="1"/>
  <c r="JP248" i="1" s="1"/>
  <c r="JO248" i="1" a="1"/>
  <c r="JO248" i="1" s="1"/>
  <c r="JN248" i="1" a="1"/>
  <c r="JN248" i="1" s="1"/>
  <c r="JM248" i="1" a="1"/>
  <c r="JM248" i="1" s="1"/>
  <c r="JL248" i="1"/>
  <c r="JF248" i="1"/>
  <c r="JB248" i="1"/>
  <c r="JA248" i="1"/>
  <c r="IZ248" i="1"/>
  <c r="BB248" i="1" a="1"/>
  <c r="BB248" i="1" s="1"/>
  <c r="P248" i="1" a="1"/>
  <c r="P248" i="1" s="1"/>
  <c r="A248" i="1"/>
  <c r="JO247" i="1" a="1"/>
  <c r="JO247" i="1" s="1"/>
  <c r="JN247" i="1" a="1"/>
  <c r="JN247" i="1" s="1"/>
  <c r="JM247" i="1" a="1"/>
  <c r="JM247" i="1" s="1"/>
  <c r="JL247" i="1"/>
  <c r="JF247" i="1"/>
  <c r="BB247" i="1" a="1"/>
  <c r="BB247" i="1" s="1"/>
  <c r="P247" i="1" a="1"/>
  <c r="P247" i="1" s="1"/>
  <c r="A247" i="1"/>
  <c r="JR246" i="1" a="1"/>
  <c r="JR246" i="1" s="1"/>
  <c r="JQ246" i="1" a="1"/>
  <c r="JQ246" i="1" s="1"/>
  <c r="JP246" i="1" a="1"/>
  <c r="JP246" i="1" s="1"/>
  <c r="JO246" i="1" a="1"/>
  <c r="JO246" i="1" s="1"/>
  <c r="JN246" i="1" a="1"/>
  <c r="JN246" i="1" s="1"/>
  <c r="JM246" i="1" a="1"/>
  <c r="JM246" i="1" s="1"/>
  <c r="JL246" i="1"/>
  <c r="JF246" i="1"/>
  <c r="BB246" i="1" a="1"/>
  <c r="BB246" i="1" s="1"/>
  <c r="P246" i="1" a="1"/>
  <c r="P246" i="1" s="1"/>
  <c r="A246" i="1"/>
  <c r="JO245" i="1" a="1"/>
  <c r="JO245" i="1" s="1"/>
  <c r="JN245" i="1" a="1"/>
  <c r="JN245" i="1" s="1"/>
  <c r="JM245" i="1" a="1"/>
  <c r="JM245" i="1" s="1"/>
  <c r="JL245" i="1"/>
  <c r="JF245" i="1"/>
  <c r="BB245" i="1" a="1"/>
  <c r="BB245" i="1" s="1"/>
  <c r="P245" i="1" a="1"/>
  <c r="P245" i="1" s="1"/>
  <c r="BW245" i="1" s="1" a="1"/>
  <c r="BW245" i="1" s="1"/>
  <c r="A245" i="1"/>
  <c r="JR244" i="1" a="1"/>
  <c r="JR244" i="1" s="1"/>
  <c r="JQ244" i="1" a="1"/>
  <c r="JQ244" i="1" s="1"/>
  <c r="JP244" i="1" a="1"/>
  <c r="JP244" i="1" s="1"/>
  <c r="JO244" i="1" a="1"/>
  <c r="JO244" i="1" s="1"/>
  <c r="JN244" i="1" a="1"/>
  <c r="JN244" i="1" s="1"/>
  <c r="JM244" i="1" a="1"/>
  <c r="JM244" i="1" s="1"/>
  <c r="JL244" i="1"/>
  <c r="JF244" i="1"/>
  <c r="BB244" i="1" a="1"/>
  <c r="BB244" i="1" s="1"/>
  <c r="P244" i="1" a="1"/>
  <c r="P244" i="1" s="1"/>
  <c r="A244" i="1"/>
  <c r="JO243" i="1" a="1"/>
  <c r="JO243" i="1" s="1"/>
  <c r="JN243" i="1" a="1"/>
  <c r="JN243" i="1" s="1"/>
  <c r="JM243" i="1" a="1"/>
  <c r="JM243" i="1" s="1"/>
  <c r="JL243" i="1"/>
  <c r="JF243" i="1"/>
  <c r="BB243" i="1" a="1"/>
  <c r="BB243" i="1" s="1"/>
  <c r="P243" i="1" a="1"/>
  <c r="P243" i="1" s="1"/>
  <c r="BI243" i="1" s="1" a="1"/>
  <c r="BI243" i="1" s="1"/>
  <c r="O243" i="1"/>
  <c r="N243" i="1"/>
  <c r="M243" i="1"/>
  <c r="A243" i="1"/>
  <c r="JR242" i="1" a="1"/>
  <c r="JR242" i="1" s="1"/>
  <c r="JQ242" i="1" a="1"/>
  <c r="JQ242" i="1" s="1"/>
  <c r="JP242" i="1" a="1"/>
  <c r="JP242" i="1" s="1"/>
  <c r="JO242" i="1" a="1"/>
  <c r="JO242" i="1" s="1"/>
  <c r="JN242" i="1" a="1"/>
  <c r="JN242" i="1" s="1"/>
  <c r="JM242" i="1" a="1"/>
  <c r="JM242" i="1" s="1"/>
  <c r="JL242" i="1"/>
  <c r="JF242" i="1"/>
  <c r="JB242" i="1"/>
  <c r="JA242" i="1"/>
  <c r="IZ242" i="1"/>
  <c r="BB242" i="1" a="1"/>
  <c r="BB242" i="1" s="1"/>
  <c r="P242" i="1" a="1"/>
  <c r="P242" i="1" s="1"/>
  <c r="A242" i="1"/>
  <c r="JR234" i="1" a="1"/>
  <c r="JR234" i="1" s="1"/>
  <c r="JQ234" i="1" a="1"/>
  <c r="JQ234" i="1" s="1"/>
  <c r="JP234" i="1" a="1"/>
  <c r="JP234" i="1" s="1"/>
  <c r="JO234" i="1" a="1"/>
  <c r="JO234" i="1" s="1"/>
  <c r="JN234" i="1" a="1"/>
  <c r="JN234" i="1" s="1"/>
  <c r="JM234" i="1" a="1"/>
  <c r="JM234" i="1" s="1"/>
  <c r="JL234" i="1"/>
  <c r="JF234" i="1"/>
  <c r="BB234" i="1" a="1"/>
  <c r="BB234" i="1" s="1"/>
  <c r="P234" i="1" a="1"/>
  <c r="P234" i="1" s="1"/>
  <c r="BU234" i="1" s="1" a="1"/>
  <c r="BU234" i="1" s="1"/>
  <c r="A234" i="1"/>
  <c r="JR232" i="1" a="1"/>
  <c r="JR232" i="1" s="1"/>
  <c r="JQ232" i="1" a="1"/>
  <c r="JQ232" i="1" s="1"/>
  <c r="JP232" i="1" a="1"/>
  <c r="JP232" i="1" s="1"/>
  <c r="JO232" i="1" a="1"/>
  <c r="JO232" i="1" s="1"/>
  <c r="JN232" i="1" a="1"/>
  <c r="JN232" i="1" s="1"/>
  <c r="JM232" i="1" a="1"/>
  <c r="JM232" i="1" s="1"/>
  <c r="JL232" i="1"/>
  <c r="JF232" i="1"/>
  <c r="BB232" i="1" a="1"/>
  <c r="BB232" i="1" s="1"/>
  <c r="P232" i="1" a="1"/>
  <c r="P232" i="1" s="1"/>
  <c r="BH232" i="1" s="1" a="1"/>
  <c r="BH232" i="1" s="1"/>
  <c r="O232" i="1"/>
  <c r="JB232" i="1" s="1"/>
  <c r="N232" i="1"/>
  <c r="JA232" i="1" s="1"/>
  <c r="M232" i="1"/>
  <c r="A232" i="1"/>
  <c r="JR230" i="1" a="1"/>
  <c r="JR230" i="1" s="1"/>
  <c r="JQ230" i="1" a="1"/>
  <c r="JQ230" i="1" s="1"/>
  <c r="JP230" i="1" a="1"/>
  <c r="JP230" i="1" s="1"/>
  <c r="JO230" i="1" a="1"/>
  <c r="JO230" i="1" s="1"/>
  <c r="JN230" i="1" a="1"/>
  <c r="JN230" i="1" s="1"/>
  <c r="JM230" i="1" a="1"/>
  <c r="JM230" i="1" s="1"/>
  <c r="JL230" i="1"/>
  <c r="JF230" i="1"/>
  <c r="JB230" i="1"/>
  <c r="JA230" i="1"/>
  <c r="IZ230" i="1"/>
  <c r="BB230" i="1" a="1"/>
  <c r="BB230" i="1" s="1"/>
  <c r="P230" i="1" a="1"/>
  <c r="P230" i="1" s="1"/>
  <c r="BV230" i="1" s="1" a="1"/>
  <c r="BV230" i="1" s="1"/>
  <c r="A230" i="1"/>
  <c r="JR235" i="1" a="1"/>
  <c r="JR235" i="1" s="1"/>
  <c r="JQ235" i="1" a="1"/>
  <c r="JQ235" i="1" s="1"/>
  <c r="JP235" i="1" a="1"/>
  <c r="JP235" i="1" s="1"/>
  <c r="JO235" i="1" a="1"/>
  <c r="JO235" i="1" s="1"/>
  <c r="JN235" i="1" a="1"/>
  <c r="JN235" i="1" s="1"/>
  <c r="JM235" i="1" a="1"/>
  <c r="JM235" i="1" s="1"/>
  <c r="JL235" i="1"/>
  <c r="JF235" i="1"/>
  <c r="BB235" i="1" a="1"/>
  <c r="BB235" i="1" s="1"/>
  <c r="P235" i="1" a="1"/>
  <c r="P235" i="1" s="1"/>
  <c r="BX235" i="1" s="1" a="1"/>
  <c r="BX235" i="1" s="1"/>
  <c r="A235" i="1"/>
  <c r="JR233" i="1" a="1"/>
  <c r="JR233" i="1" s="1"/>
  <c r="JQ233" i="1" a="1"/>
  <c r="JQ233" i="1" s="1"/>
  <c r="JP233" i="1" a="1"/>
  <c r="JP233" i="1" s="1"/>
  <c r="JO233" i="1" a="1"/>
  <c r="JO233" i="1" s="1"/>
  <c r="JN233" i="1" a="1"/>
  <c r="JN233" i="1" s="1"/>
  <c r="JM233" i="1" a="1"/>
  <c r="JM233" i="1" s="1"/>
  <c r="JL233" i="1"/>
  <c r="JF233" i="1"/>
  <c r="BB233" i="1" a="1"/>
  <c r="BB233" i="1" s="1"/>
  <c r="P233" i="1" a="1"/>
  <c r="P233" i="1" s="1"/>
  <c r="A233" i="1"/>
  <c r="JR231" i="1" a="1"/>
  <c r="JR231" i="1" s="1"/>
  <c r="JQ231" i="1" a="1"/>
  <c r="JQ231" i="1" s="1"/>
  <c r="JP231" i="1" a="1"/>
  <c r="JP231" i="1" s="1"/>
  <c r="JO231" i="1" a="1"/>
  <c r="JO231" i="1" s="1"/>
  <c r="JN231" i="1" a="1"/>
  <c r="JN231" i="1" s="1"/>
  <c r="JM231" i="1" a="1"/>
  <c r="JM231" i="1" s="1"/>
  <c r="JL231" i="1"/>
  <c r="JF231" i="1"/>
  <c r="JB231" i="1"/>
  <c r="JA231" i="1"/>
  <c r="IZ231" i="1"/>
  <c r="BB231" i="1" a="1"/>
  <c r="BB231" i="1" s="1"/>
  <c r="P231" i="1" a="1"/>
  <c r="P231" i="1" s="1"/>
  <c r="BO231" i="1" s="1" a="1"/>
  <c r="BO231" i="1" s="1"/>
  <c r="A231" i="1"/>
  <c r="BV244" i="1" l="1" a="1"/>
  <c r="BV244" i="1" s="1"/>
  <c r="BS244" i="1" a="1"/>
  <c r="BS244" i="1" s="1"/>
  <c r="BO244" i="1" a="1"/>
  <c r="BO244" i="1" s="1"/>
  <c r="BK244" i="1" a="1"/>
  <c r="BK244" i="1" s="1"/>
  <c r="BG244" i="1" a="1"/>
  <c r="BG244" i="1" s="1"/>
  <c r="BW244" i="1" a="1"/>
  <c r="BW244" i="1" s="1"/>
  <c r="BO248" i="1" a="1"/>
  <c r="BO248" i="1" s="1"/>
  <c r="BS248" i="1" a="1"/>
  <c r="BS248" i="1" s="1"/>
  <c r="BN248" i="1" a="1"/>
  <c r="BN248" i="1" s="1"/>
  <c r="BK248" i="1" a="1"/>
  <c r="BK248" i="1" s="1"/>
  <c r="BV249" i="1" a="1"/>
  <c r="BV249" i="1" s="1"/>
  <c r="BO249" i="1" a="1"/>
  <c r="BO249" i="1" s="1"/>
  <c r="BK249" i="1" a="1"/>
  <c r="BK249" i="1" s="1"/>
  <c r="BG249" i="1" a="1"/>
  <c r="BG249" i="1" s="1"/>
  <c r="BW249" i="1" a="1"/>
  <c r="BW249" i="1" s="1"/>
  <c r="BS249" i="1" a="1"/>
  <c r="BS249" i="1" s="1"/>
  <c r="BQ252" i="1" a="1"/>
  <c r="BQ252" i="1" s="1"/>
  <c r="BX252" i="1" a="1"/>
  <c r="BX252" i="1" s="1"/>
  <c r="BT252" i="1" a="1"/>
  <c r="BT252" i="1" s="1"/>
  <c r="BP252" i="1" a="1"/>
  <c r="BP252" i="1" s="1"/>
  <c r="BO252" i="1" a="1"/>
  <c r="BO252" i="1" s="1"/>
  <c r="BN252" i="1" a="1"/>
  <c r="BN252" i="1" s="1"/>
  <c r="BG252" i="1" a="1"/>
  <c r="BG252" i="1" s="1"/>
  <c r="BK252" i="1" a="1"/>
  <c r="BK252" i="1" s="1"/>
  <c r="BH252" i="1" a="1"/>
  <c r="BH252" i="1" s="1"/>
  <c r="BW246" i="1" a="1"/>
  <c r="BW246" i="1" s="1"/>
  <c r="BL246" i="1" a="1"/>
  <c r="BL246" i="1" s="1"/>
  <c r="BK246" i="1" a="1"/>
  <c r="BK246" i="1" s="1"/>
  <c r="BP246" i="1" a="1"/>
  <c r="BP246" i="1" s="1"/>
  <c r="BH246" i="1" a="1"/>
  <c r="BH246" i="1" s="1"/>
  <c r="BG246" i="1" a="1"/>
  <c r="BG246" i="1" s="1"/>
  <c r="BX246" i="1" a="1"/>
  <c r="BX246" i="1" s="1"/>
  <c r="BT246" i="1" a="1"/>
  <c r="BT246" i="1" s="1"/>
  <c r="BW251" i="1" a="1"/>
  <c r="BW251" i="1" s="1"/>
  <c r="BX251" i="1" a="1"/>
  <c r="BX251" i="1" s="1"/>
  <c r="BH251" i="1" a="1"/>
  <c r="BH251" i="1" s="1"/>
  <c r="BU251" i="1" a="1"/>
  <c r="BU251" i="1" s="1"/>
  <c r="BT251" i="1" a="1"/>
  <c r="BT251" i="1" s="1"/>
  <c r="BQ251" i="1" a="1"/>
  <c r="BQ251" i="1" s="1"/>
  <c r="BP251" i="1" a="1"/>
  <c r="BP251" i="1" s="1"/>
  <c r="BM251" i="1" a="1"/>
  <c r="BM251" i="1" s="1"/>
  <c r="BI251" i="1" a="1"/>
  <c r="BI251" i="1" s="1"/>
  <c r="BL251" i="1" a="1"/>
  <c r="BL251" i="1" s="1"/>
  <c r="BH243" i="1" a="1"/>
  <c r="BH243" i="1" s="1"/>
  <c r="BG245" i="1" a="1"/>
  <c r="BG245" i="1" s="1"/>
  <c r="BK250" i="1" a="1"/>
  <c r="BK250" i="1" s="1"/>
  <c r="BO243" i="1" a="1"/>
  <c r="BO243" i="1" s="1"/>
  <c r="BO245" i="1" a="1"/>
  <c r="BO245" i="1" s="1"/>
  <c r="BP250" i="1" a="1"/>
  <c r="BP250" i="1" s="1"/>
  <c r="BP243" i="1" a="1"/>
  <c r="BP243" i="1" s="1"/>
  <c r="BQ250" i="1" a="1"/>
  <c r="BQ250" i="1" s="1"/>
  <c r="BW243" i="1" a="1"/>
  <c r="BW243" i="1" s="1"/>
  <c r="BX243" i="1" a="1"/>
  <c r="BX243" i="1" s="1"/>
  <c r="BV242" i="1" a="1"/>
  <c r="BV242" i="1" s="1"/>
  <c r="BR242" i="1" a="1"/>
  <c r="BR242" i="1" s="1"/>
  <c r="BN242" i="1" a="1"/>
  <c r="BN242" i="1" s="1"/>
  <c r="BJ242" i="1" a="1"/>
  <c r="BJ242" i="1" s="1"/>
  <c r="BU242" i="1" a="1"/>
  <c r="BU242" i="1" s="1"/>
  <c r="BQ242" i="1" a="1"/>
  <c r="BQ242" i="1" s="1"/>
  <c r="BM242" i="1" a="1"/>
  <c r="BM242" i="1" s="1"/>
  <c r="BI242" i="1" a="1"/>
  <c r="BI242" i="1" s="1"/>
  <c r="BX242" i="1" a="1"/>
  <c r="BX242" i="1" s="1"/>
  <c r="BT242" i="1" a="1"/>
  <c r="BT242" i="1" s="1"/>
  <c r="BP242" i="1" a="1"/>
  <c r="BP242" i="1" s="1"/>
  <c r="BL242" i="1" a="1"/>
  <c r="BL242" i="1" s="1"/>
  <c r="BH242" i="1" a="1"/>
  <c r="BH242" i="1" s="1"/>
  <c r="BW242" i="1" a="1"/>
  <c r="BW242" i="1" s="1"/>
  <c r="BS242" i="1" a="1"/>
  <c r="BS242" i="1" s="1"/>
  <c r="BO242" i="1" a="1"/>
  <c r="BO242" i="1" s="1"/>
  <c r="BK242" i="1" a="1"/>
  <c r="BK242" i="1" s="1"/>
  <c r="BG242" i="1" a="1"/>
  <c r="BG242" i="1" s="1"/>
  <c r="M244" i="1"/>
  <c r="IZ243" i="1"/>
  <c r="BG243" i="1" a="1"/>
  <c r="BG243" i="1" s="1"/>
  <c r="BN243" i="1" a="1"/>
  <c r="BN243" i="1" s="1"/>
  <c r="BV243" i="1" a="1"/>
  <c r="BV243" i="1" s="1"/>
  <c r="O244" i="1"/>
  <c r="JB243" i="1"/>
  <c r="N244" i="1"/>
  <c r="JA243" i="1"/>
  <c r="BU243" i="1" a="1"/>
  <c r="BU243" i="1" s="1"/>
  <c r="BQ243" i="1" a="1"/>
  <c r="BQ243" i="1" s="1"/>
  <c r="BM243" i="1" a="1"/>
  <c r="BM243" i="1" s="1"/>
  <c r="BJ243" i="1" a="1"/>
  <c r="BJ243" i="1" s="1"/>
  <c r="BR243" i="1" a="1"/>
  <c r="BR243" i="1" s="1"/>
  <c r="BK243" i="1" a="1"/>
  <c r="BK243" i="1" s="1"/>
  <c r="BS243" i="1" a="1"/>
  <c r="BS243" i="1" s="1"/>
  <c r="BX232" i="1" a="1"/>
  <c r="BX232" i="1" s="1"/>
  <c r="BL243" i="1" a="1"/>
  <c r="BL243" i="1" s="1"/>
  <c r="BT243" i="1" a="1"/>
  <c r="BT243" i="1" s="1"/>
  <c r="BV245" i="1" a="1"/>
  <c r="BV245" i="1" s="1"/>
  <c r="BR245" i="1" a="1"/>
  <c r="BR245" i="1" s="1"/>
  <c r="BN245" i="1" a="1"/>
  <c r="BN245" i="1" s="1"/>
  <c r="BJ245" i="1" a="1"/>
  <c r="BJ245" i="1" s="1"/>
  <c r="BU245" i="1" a="1"/>
  <c r="BU245" i="1" s="1"/>
  <c r="BM245" i="1" a="1"/>
  <c r="BM245" i="1" s="1"/>
  <c r="BT245" i="1" a="1"/>
  <c r="BT245" i="1" s="1"/>
  <c r="BL245" i="1" a="1"/>
  <c r="BL245" i="1" s="1"/>
  <c r="BS245" i="1" a="1"/>
  <c r="BS245" i="1" s="1"/>
  <c r="BK245" i="1" a="1"/>
  <c r="BK245" i="1" s="1"/>
  <c r="BQ245" i="1" a="1"/>
  <c r="BQ245" i="1" s="1"/>
  <c r="BI245" i="1" a="1"/>
  <c r="BI245" i="1" s="1"/>
  <c r="BX245" i="1" a="1"/>
  <c r="BX245" i="1" s="1"/>
  <c r="BP245" i="1" a="1"/>
  <c r="BP245" i="1" s="1"/>
  <c r="BH245" i="1" a="1"/>
  <c r="BH245" i="1" s="1"/>
  <c r="BH244" i="1" a="1"/>
  <c r="BH244" i="1" s="1"/>
  <c r="BL244" i="1" a="1"/>
  <c r="BL244" i="1" s="1"/>
  <c r="BP244" i="1" a="1"/>
  <c r="BP244" i="1" s="1"/>
  <c r="BT244" i="1" a="1"/>
  <c r="BT244" i="1" s="1"/>
  <c r="BX244" i="1" a="1"/>
  <c r="BX244" i="1" s="1"/>
  <c r="BI244" i="1" a="1"/>
  <c r="BI244" i="1" s="1"/>
  <c r="BM244" i="1" a="1"/>
  <c r="BM244" i="1" s="1"/>
  <c r="BQ244" i="1" a="1"/>
  <c r="BQ244" i="1" s="1"/>
  <c r="BU244" i="1" a="1"/>
  <c r="BU244" i="1" s="1"/>
  <c r="BJ244" i="1" a="1"/>
  <c r="BJ244" i="1" s="1"/>
  <c r="BN244" i="1" a="1"/>
  <c r="BN244" i="1" s="1"/>
  <c r="BR244" i="1" a="1"/>
  <c r="BR244" i="1" s="1"/>
  <c r="BI246" i="1" a="1"/>
  <c r="BI246" i="1" s="1"/>
  <c r="BM246" i="1" a="1"/>
  <c r="BM246" i="1" s="1"/>
  <c r="BQ246" i="1" a="1"/>
  <c r="BQ246" i="1" s="1"/>
  <c r="BU246" i="1" a="1"/>
  <c r="BU246" i="1" s="1"/>
  <c r="BU248" i="1" a="1"/>
  <c r="BU248" i="1" s="1"/>
  <c r="BQ248" i="1" a="1"/>
  <c r="BQ248" i="1" s="1"/>
  <c r="BM248" i="1" a="1"/>
  <c r="BM248" i="1" s="1"/>
  <c r="BI248" i="1" a="1"/>
  <c r="BI248" i="1" s="1"/>
  <c r="BX248" i="1" a="1"/>
  <c r="BX248" i="1" s="1"/>
  <c r="BT248" i="1" a="1"/>
  <c r="BT248" i="1" s="1"/>
  <c r="BP248" i="1" a="1"/>
  <c r="BP248" i="1" s="1"/>
  <c r="BL248" i="1" a="1"/>
  <c r="BL248" i="1" s="1"/>
  <c r="BH248" i="1" a="1"/>
  <c r="BH248" i="1" s="1"/>
  <c r="BR248" i="1" a="1"/>
  <c r="BR248" i="1" s="1"/>
  <c r="BJ246" i="1" a="1"/>
  <c r="BJ246" i="1" s="1"/>
  <c r="BN246" i="1" a="1"/>
  <c r="BN246" i="1" s="1"/>
  <c r="BR246" i="1" a="1"/>
  <c r="BR246" i="1" s="1"/>
  <c r="BV246" i="1" a="1"/>
  <c r="BV246" i="1" s="1"/>
  <c r="BU247" i="1" a="1"/>
  <c r="BU247" i="1" s="1"/>
  <c r="BQ247" i="1" a="1"/>
  <c r="BQ247" i="1" s="1"/>
  <c r="BM247" i="1" a="1"/>
  <c r="BM247" i="1" s="1"/>
  <c r="BI247" i="1" a="1"/>
  <c r="BI247" i="1" s="1"/>
  <c r="BX247" i="1" a="1"/>
  <c r="BX247" i="1" s="1"/>
  <c r="BT247" i="1" a="1"/>
  <c r="BT247" i="1" s="1"/>
  <c r="BP247" i="1" a="1"/>
  <c r="BP247" i="1" s="1"/>
  <c r="BL247" i="1" a="1"/>
  <c r="BL247" i="1" s="1"/>
  <c r="BH247" i="1" a="1"/>
  <c r="BH247" i="1" s="1"/>
  <c r="BW247" i="1" a="1"/>
  <c r="BW247" i="1" s="1"/>
  <c r="BS247" i="1" a="1"/>
  <c r="BS247" i="1" s="1"/>
  <c r="BO247" i="1" a="1"/>
  <c r="BO247" i="1" s="1"/>
  <c r="BK247" i="1" a="1"/>
  <c r="BK247" i="1" s="1"/>
  <c r="BG247" i="1" a="1"/>
  <c r="BG247" i="1" s="1"/>
  <c r="BV247" i="1" a="1"/>
  <c r="BV247" i="1" s="1"/>
  <c r="BR247" i="1" a="1"/>
  <c r="BR247" i="1" s="1"/>
  <c r="BN247" i="1" a="1"/>
  <c r="BN247" i="1" s="1"/>
  <c r="BJ247" i="1" a="1"/>
  <c r="BJ247" i="1" s="1"/>
  <c r="BV248" i="1" a="1"/>
  <c r="BV248" i="1" s="1"/>
  <c r="BO246" i="1" a="1"/>
  <c r="BO246" i="1" s="1"/>
  <c r="BS246" i="1" a="1"/>
  <c r="BS246" i="1" s="1"/>
  <c r="BG248" i="1" a="1"/>
  <c r="BG248" i="1" s="1"/>
  <c r="BW248" i="1" a="1"/>
  <c r="BW248" i="1" s="1"/>
  <c r="BJ248" i="1" a="1"/>
  <c r="BJ248" i="1" s="1"/>
  <c r="BV250" i="1" a="1"/>
  <c r="BV250" i="1" s="1"/>
  <c r="BI250" i="1" a="1"/>
  <c r="BI250" i="1" s="1"/>
  <c r="BU250" i="1" a="1"/>
  <c r="BU250" i="1" s="1"/>
  <c r="BO250" i="1" a="1"/>
  <c r="BO250" i="1" s="1"/>
  <c r="BH250" i="1" a="1"/>
  <c r="BH250" i="1" s="1"/>
  <c r="BT250" i="1" a="1"/>
  <c r="BT250" i="1" s="1"/>
  <c r="BN250" i="1" a="1"/>
  <c r="BN250" i="1" s="1"/>
  <c r="BM250" i="1" a="1"/>
  <c r="BM250" i="1" s="1"/>
  <c r="BG250" i="1" a="1"/>
  <c r="BG250" i="1" s="1"/>
  <c r="BS250" i="1" a="1"/>
  <c r="BS250" i="1" s="1"/>
  <c r="BL250" i="1" a="1"/>
  <c r="BL250" i="1" s="1"/>
  <c r="BX250" i="1" a="1"/>
  <c r="BX250" i="1" s="1"/>
  <c r="BR250" i="1" a="1"/>
  <c r="BR250" i="1" s="1"/>
  <c r="BJ250" i="1" a="1"/>
  <c r="BJ250" i="1" s="1"/>
  <c r="BH249" i="1" a="1"/>
  <c r="BH249" i="1" s="1"/>
  <c r="BL249" i="1" a="1"/>
  <c r="BL249" i="1" s="1"/>
  <c r="BP249" i="1" a="1"/>
  <c r="BP249" i="1" s="1"/>
  <c r="BT249" i="1" a="1"/>
  <c r="BT249" i="1" s="1"/>
  <c r="BX249" i="1" a="1"/>
  <c r="BX249" i="1" s="1"/>
  <c r="M250" i="1"/>
  <c r="N251" i="1"/>
  <c r="JA250" i="1"/>
  <c r="O250" i="1"/>
  <c r="BX253" i="1" a="1"/>
  <c r="BX253" i="1" s="1"/>
  <c r="BT253" i="1" a="1"/>
  <c r="BT253" i="1" s="1"/>
  <c r="BP253" i="1" a="1"/>
  <c r="BP253" i="1" s="1"/>
  <c r="BL253" i="1" a="1"/>
  <c r="BL253" i="1" s="1"/>
  <c r="BH253" i="1" a="1"/>
  <c r="BH253" i="1" s="1"/>
  <c r="BW253" i="1" a="1"/>
  <c r="BW253" i="1" s="1"/>
  <c r="BS253" i="1" a="1"/>
  <c r="BS253" i="1" s="1"/>
  <c r="BO253" i="1" a="1"/>
  <c r="BO253" i="1" s="1"/>
  <c r="BK253" i="1" a="1"/>
  <c r="BK253" i="1" s="1"/>
  <c r="BG253" i="1" a="1"/>
  <c r="BG253" i="1" s="1"/>
  <c r="BV253" i="1" a="1"/>
  <c r="BV253" i="1" s="1"/>
  <c r="BR253" i="1" a="1"/>
  <c r="BR253" i="1" s="1"/>
  <c r="BN253" i="1" a="1"/>
  <c r="BN253" i="1" s="1"/>
  <c r="BJ253" i="1" a="1"/>
  <c r="BJ253" i="1" s="1"/>
  <c r="BU253" i="1" a="1"/>
  <c r="BU253" i="1" s="1"/>
  <c r="BQ253" i="1" a="1"/>
  <c r="BQ253" i="1" s="1"/>
  <c r="BI253" i="1" a="1"/>
  <c r="BI253" i="1" s="1"/>
  <c r="BI249" i="1" a="1"/>
  <c r="BI249" i="1" s="1"/>
  <c r="BM249" i="1" a="1"/>
  <c r="BM249" i="1" s="1"/>
  <c r="BQ249" i="1" a="1"/>
  <c r="BQ249" i="1" s="1"/>
  <c r="BU249" i="1" a="1"/>
  <c r="BU249" i="1" s="1"/>
  <c r="JA249" i="1"/>
  <c r="BJ249" i="1" a="1"/>
  <c r="BJ249" i="1" s="1"/>
  <c r="BN249" i="1" a="1"/>
  <c r="BN249" i="1" s="1"/>
  <c r="BR249" i="1" a="1"/>
  <c r="BR249" i="1" s="1"/>
  <c r="BM253" i="1" a="1"/>
  <c r="BM253" i="1" s="1"/>
  <c r="BI252" i="1" a="1"/>
  <c r="BI252" i="1" s="1"/>
  <c r="BJ251" i="1" a="1"/>
  <c r="BJ251" i="1" s="1"/>
  <c r="BN251" i="1" a="1"/>
  <c r="BN251" i="1" s="1"/>
  <c r="BR251" i="1" a="1"/>
  <c r="BR251" i="1" s="1"/>
  <c r="BV251" i="1" a="1"/>
  <c r="BV251" i="1" s="1"/>
  <c r="BW252" i="1" a="1"/>
  <c r="BW252" i="1" s="1"/>
  <c r="BS252" i="1" a="1"/>
  <c r="BS252" i="1" s="1"/>
  <c r="BJ252" i="1" a="1"/>
  <c r="BJ252" i="1" s="1"/>
  <c r="BR252" i="1" a="1"/>
  <c r="BR252" i="1" s="1"/>
  <c r="BG251" i="1" a="1"/>
  <c r="BG251" i="1" s="1"/>
  <c r="BK251" i="1" a="1"/>
  <c r="BK251" i="1" s="1"/>
  <c r="BO251" i="1" a="1"/>
  <c r="BO251" i="1" s="1"/>
  <c r="BS251" i="1" a="1"/>
  <c r="BS251" i="1" s="1"/>
  <c r="BL252" i="1" a="1"/>
  <c r="BL252" i="1" s="1"/>
  <c r="BU252" i="1" a="1"/>
  <c r="BU252" i="1" s="1"/>
  <c r="BM252" i="1" a="1"/>
  <c r="BM252" i="1" s="1"/>
  <c r="BV252" i="1" a="1"/>
  <c r="BV252" i="1" s="1"/>
  <c r="N233" i="1"/>
  <c r="N234" i="1" s="1"/>
  <c r="JA234" i="1" s="1"/>
  <c r="O233" i="1"/>
  <c r="O234" i="1" s="1"/>
  <c r="JB234" i="1" s="1"/>
  <c r="M233" i="1"/>
  <c r="IZ233" i="1" s="1"/>
  <c r="IZ232" i="1"/>
  <c r="BW232" i="1" a="1"/>
  <c r="BW232" i="1" s="1"/>
  <c r="BS232" i="1" a="1"/>
  <c r="BS232" i="1" s="1"/>
  <c r="BO232" i="1" a="1"/>
  <c r="BO232" i="1" s="1"/>
  <c r="BK232" i="1" a="1"/>
  <c r="BK232" i="1" s="1"/>
  <c r="BG232" i="1" a="1"/>
  <c r="BG232" i="1" s="1"/>
  <c r="BV232" i="1" a="1"/>
  <c r="BV232" i="1" s="1"/>
  <c r="BR232" i="1" a="1"/>
  <c r="BR232" i="1" s="1"/>
  <c r="BN232" i="1" a="1"/>
  <c r="BN232" i="1" s="1"/>
  <c r="BJ232" i="1" a="1"/>
  <c r="BJ232" i="1" s="1"/>
  <c r="BU232" i="1" a="1"/>
  <c r="BU232" i="1" s="1"/>
  <c r="BQ232" i="1" a="1"/>
  <c r="BQ232" i="1" s="1"/>
  <c r="BM232" i="1" a="1"/>
  <c r="BM232" i="1" s="1"/>
  <c r="BI232" i="1" a="1"/>
  <c r="BI232" i="1" s="1"/>
  <c r="BL232" i="1" a="1"/>
  <c r="BL232" i="1" s="1"/>
  <c r="BP232" i="1" a="1"/>
  <c r="BP232" i="1" s="1"/>
  <c r="BT232" i="1" a="1"/>
  <c r="BT232" i="1" s="1"/>
  <c r="BN234" i="1" a="1"/>
  <c r="BN234" i="1" s="1"/>
  <c r="BW231" i="1" a="1"/>
  <c r="BW231" i="1" s="1"/>
  <c r="BV234" i="1" a="1"/>
  <c r="BV234" i="1" s="1"/>
  <c r="BG234" i="1" a="1"/>
  <c r="BG234" i="1" s="1"/>
  <c r="BK234" i="1" a="1"/>
  <c r="BK234" i="1" s="1"/>
  <c r="BO234" i="1" a="1"/>
  <c r="BO234" i="1" s="1"/>
  <c r="BS234" i="1" a="1"/>
  <c r="BS234" i="1" s="1"/>
  <c r="BW234" i="1" a="1"/>
  <c r="BW234" i="1" s="1"/>
  <c r="BR234" i="1" a="1"/>
  <c r="BR234" i="1" s="1"/>
  <c r="BJ234" i="1" a="1"/>
  <c r="BJ234" i="1" s="1"/>
  <c r="BH234" i="1" a="1"/>
  <c r="BH234" i="1" s="1"/>
  <c r="BL234" i="1" a="1"/>
  <c r="BL234" i="1" s="1"/>
  <c r="BP234" i="1" a="1"/>
  <c r="BP234" i="1" s="1"/>
  <c r="BT234" i="1" a="1"/>
  <c r="BT234" i="1" s="1"/>
  <c r="BX234" i="1" a="1"/>
  <c r="BX234" i="1" s="1"/>
  <c r="BI234" i="1" a="1"/>
  <c r="BI234" i="1" s="1"/>
  <c r="BM234" i="1" a="1"/>
  <c r="BM234" i="1" s="1"/>
  <c r="BQ234" i="1" a="1"/>
  <c r="BQ234" i="1" s="1"/>
  <c r="BJ230" i="1" a="1"/>
  <c r="BJ230" i="1" s="1"/>
  <c r="BR230" i="1" a="1"/>
  <c r="BR230" i="1" s="1"/>
  <c r="BG230" i="1" a="1"/>
  <c r="BG230" i="1" s="1"/>
  <c r="BK230" i="1" a="1"/>
  <c r="BK230" i="1" s="1"/>
  <c r="BO230" i="1" a="1"/>
  <c r="BO230" i="1" s="1"/>
  <c r="BS230" i="1" a="1"/>
  <c r="BS230" i="1" s="1"/>
  <c r="BW230" i="1" a="1"/>
  <c r="BW230" i="1" s="1"/>
  <c r="BN230" i="1" a="1"/>
  <c r="BN230" i="1" s="1"/>
  <c r="BH230" i="1" a="1"/>
  <c r="BH230" i="1" s="1"/>
  <c r="BL230" i="1" a="1"/>
  <c r="BL230" i="1" s="1"/>
  <c r="BP230" i="1" a="1"/>
  <c r="BP230" i="1" s="1"/>
  <c r="BT230" i="1" a="1"/>
  <c r="BT230" i="1" s="1"/>
  <c r="BX230" i="1" a="1"/>
  <c r="BX230" i="1" s="1"/>
  <c r="BI230" i="1" a="1"/>
  <c r="BI230" i="1" s="1"/>
  <c r="BM230" i="1" a="1"/>
  <c r="BM230" i="1" s="1"/>
  <c r="BQ230" i="1" a="1"/>
  <c r="BQ230" i="1" s="1"/>
  <c r="BU230" i="1" a="1"/>
  <c r="BU230" i="1" s="1"/>
  <c r="BU235" i="1" a="1"/>
  <c r="BU235" i="1" s="1"/>
  <c r="BQ235" i="1" a="1"/>
  <c r="BQ235" i="1" s="1"/>
  <c r="BM235" i="1" a="1"/>
  <c r="BM235" i="1" s="1"/>
  <c r="BI235" i="1" a="1"/>
  <c r="BI235" i="1" s="1"/>
  <c r="BV235" i="1" a="1"/>
  <c r="BV235" i="1" s="1"/>
  <c r="BR235" i="1" a="1"/>
  <c r="BR235" i="1" s="1"/>
  <c r="BN235" i="1" a="1"/>
  <c r="BN235" i="1" s="1"/>
  <c r="BJ235" i="1" a="1"/>
  <c r="BJ235" i="1" s="1"/>
  <c r="BW235" i="1" a="1"/>
  <c r="BW235" i="1" s="1"/>
  <c r="BG235" i="1" a="1"/>
  <c r="BG235" i="1" s="1"/>
  <c r="BT235" i="1" a="1"/>
  <c r="BT235" i="1" s="1"/>
  <c r="BS235" i="1" a="1"/>
  <c r="BS235" i="1" s="1"/>
  <c r="BO235" i="1" a="1"/>
  <c r="BO235" i="1" s="1"/>
  <c r="BL235" i="1" a="1"/>
  <c r="BL235" i="1" s="1"/>
  <c r="BK235" i="1" a="1"/>
  <c r="BK235" i="1" s="1"/>
  <c r="BV233" i="1" a="1"/>
  <c r="BV233" i="1" s="1"/>
  <c r="BR233" i="1" a="1"/>
  <c r="BR233" i="1" s="1"/>
  <c r="BN233" i="1" a="1"/>
  <c r="BN233" i="1" s="1"/>
  <c r="BJ233" i="1" a="1"/>
  <c r="BJ233" i="1" s="1"/>
  <c r="BU233" i="1" a="1"/>
  <c r="BU233" i="1" s="1"/>
  <c r="BQ233" i="1" a="1"/>
  <c r="BQ233" i="1" s="1"/>
  <c r="BM233" i="1" a="1"/>
  <c r="BM233" i="1" s="1"/>
  <c r="BI233" i="1" a="1"/>
  <c r="BI233" i="1" s="1"/>
  <c r="BX233" i="1" a="1"/>
  <c r="BX233" i="1" s="1"/>
  <c r="BT233" i="1" a="1"/>
  <c r="BT233" i="1" s="1"/>
  <c r="BP233" i="1" a="1"/>
  <c r="BP233" i="1" s="1"/>
  <c r="BL233" i="1" a="1"/>
  <c r="BL233" i="1" s="1"/>
  <c r="BH233" i="1" a="1"/>
  <c r="BH233" i="1" s="1"/>
  <c r="BW233" i="1" a="1"/>
  <c r="BW233" i="1" s="1"/>
  <c r="BS233" i="1" a="1"/>
  <c r="BS233" i="1" s="1"/>
  <c r="BO233" i="1" a="1"/>
  <c r="BO233" i="1" s="1"/>
  <c r="BK233" i="1" a="1"/>
  <c r="BK233" i="1" s="1"/>
  <c r="BG233" i="1" a="1"/>
  <c r="BG233" i="1" s="1"/>
  <c r="BV231" i="1" a="1"/>
  <c r="BV231" i="1" s="1"/>
  <c r="BR231" i="1" a="1"/>
  <c r="BR231" i="1" s="1"/>
  <c r="BN231" i="1" a="1"/>
  <c r="BN231" i="1" s="1"/>
  <c r="BJ231" i="1" a="1"/>
  <c r="BJ231" i="1" s="1"/>
  <c r="BQ231" i="1" a="1"/>
  <c r="BQ231" i="1" s="1"/>
  <c r="BM231" i="1" a="1"/>
  <c r="BM231" i="1" s="1"/>
  <c r="BI231" i="1" a="1"/>
  <c r="BI231" i="1" s="1"/>
  <c r="BU231" i="1" a="1"/>
  <c r="BU231" i="1" s="1"/>
  <c r="BX231" i="1" a="1"/>
  <c r="BX231" i="1" s="1"/>
  <c r="BT231" i="1" a="1"/>
  <c r="BT231" i="1" s="1"/>
  <c r="BP231" i="1" a="1"/>
  <c r="BP231" i="1" s="1"/>
  <c r="BL231" i="1" a="1"/>
  <c r="BL231" i="1" s="1"/>
  <c r="BH231" i="1" a="1"/>
  <c r="BH231" i="1" s="1"/>
  <c r="BS231" i="1" a="1"/>
  <c r="BS231" i="1" s="1"/>
  <c r="BG231" i="1" a="1"/>
  <c r="BG231" i="1" s="1"/>
  <c r="BH235" i="1" a="1"/>
  <c r="BH235" i="1" s="1"/>
  <c r="BK231" i="1" a="1"/>
  <c r="BK231" i="1" s="1"/>
  <c r="BP235" i="1" a="1"/>
  <c r="BP235" i="1" s="1"/>
  <c r="N245" i="1" l="1"/>
  <c r="JA244" i="1"/>
  <c r="O245" i="1"/>
  <c r="JB244" i="1"/>
  <c r="IZ250" i="1"/>
  <c r="M251" i="1"/>
  <c r="M245" i="1"/>
  <c r="IZ244" i="1"/>
  <c r="JB250" i="1"/>
  <c r="O251" i="1"/>
  <c r="N252" i="1"/>
  <c r="JA251" i="1"/>
  <c r="O235" i="1"/>
  <c r="JB235" i="1" s="1"/>
  <c r="JA233" i="1"/>
  <c r="N235" i="1"/>
  <c r="JA235" i="1" s="1"/>
  <c r="JB233" i="1"/>
  <c r="M234" i="1"/>
  <c r="IZ234" i="1" s="1"/>
  <c r="N253" i="1" l="1"/>
  <c r="JA253" i="1" s="1"/>
  <c r="JA252" i="1"/>
  <c r="O252" i="1"/>
  <c r="JB251" i="1"/>
  <c r="O246" i="1"/>
  <c r="JB245" i="1"/>
  <c r="N246" i="1"/>
  <c r="JA245" i="1"/>
  <c r="M246" i="1"/>
  <c r="IZ245" i="1"/>
  <c r="IZ251" i="1"/>
  <c r="M252" i="1"/>
  <c r="M235" i="1"/>
  <c r="IZ235" i="1" s="1"/>
  <c r="O247" i="1" l="1"/>
  <c r="JB247" i="1" s="1"/>
  <c r="JB246" i="1"/>
  <c r="M253" i="1"/>
  <c r="IZ253" i="1" s="1"/>
  <c r="IZ252" i="1"/>
  <c r="O253" i="1"/>
  <c r="JB253" i="1" s="1"/>
  <c r="JB252" i="1"/>
  <c r="N247" i="1"/>
  <c r="JA247" i="1" s="1"/>
  <c r="JA246" i="1"/>
  <c r="M247" i="1"/>
  <c r="IZ247" i="1" s="1"/>
  <c r="IZ246" i="1"/>
  <c r="P19" i="1" l="1" a="1"/>
  <c r="P19" i="1" s="1"/>
  <c r="R19" i="1" a="1"/>
  <c r="R19" i="1" s="1"/>
  <c r="Q136" i="1"/>
  <c r="Q25" i="1"/>
  <c r="Q26" i="1" s="1"/>
  <c r="Q27" i="1" s="1"/>
  <c r="Q28" i="1" s="1"/>
  <c r="Q29" i="1" s="1"/>
  <c r="Q30" i="1" s="1"/>
  <c r="Q31" i="1" s="1"/>
  <c r="Q32" i="1" s="1"/>
  <c r="Q34" i="1"/>
  <c r="Q35" i="1" s="1"/>
  <c r="Q36" i="1" s="1"/>
  <c r="Q37" i="1" s="1"/>
  <c r="Q38" i="1" s="1"/>
  <c r="Q39" i="1" s="1"/>
  <c r="Q40" i="1" s="1"/>
  <c r="Q41" i="1" s="1"/>
  <c r="Q43" i="1"/>
  <c r="Q44" i="1" s="1"/>
  <c r="Q45" i="1" s="1"/>
  <c r="Q46" i="1" s="1"/>
  <c r="Q47" i="1" s="1"/>
  <c r="Q48" i="1" s="1"/>
  <c r="Q49" i="1" s="1"/>
  <c r="Q50" i="1" s="1"/>
  <c r="Q52" i="1"/>
  <c r="Q53" i="1" s="1"/>
  <c r="Q54" i="1" s="1"/>
  <c r="Q55" i="1" s="1"/>
  <c r="Q56" i="1" s="1"/>
  <c r="Q57" i="1" s="1"/>
  <c r="Q58" i="1" s="1"/>
  <c r="Q59" i="1" s="1"/>
  <c r="Q61" i="1"/>
  <c r="Q62" i="1" s="1"/>
  <c r="Q63" i="1" s="1"/>
  <c r="Q64" i="1" s="1"/>
  <c r="Q65" i="1" s="1"/>
  <c r="Q66" i="1" s="1"/>
  <c r="Q67" i="1" s="1"/>
  <c r="Q68" i="1" s="1"/>
  <c r="Q70" i="1"/>
  <c r="Q71" i="1" s="1"/>
  <c r="Q72" i="1" s="1"/>
  <c r="Q73" i="1" s="1"/>
  <c r="Q74" i="1" s="1"/>
  <c r="Q75" i="1" s="1"/>
  <c r="Q76" i="1" s="1"/>
  <c r="Q77" i="1" s="1"/>
  <c r="Q79" i="1"/>
  <c r="Q80" i="1" s="1"/>
  <c r="Q81" i="1" s="1"/>
  <c r="Q82" i="1" s="1"/>
  <c r="Q83" i="1" s="1"/>
  <c r="Q84" i="1" s="1"/>
  <c r="Q85" i="1" s="1"/>
  <c r="Q86" i="1" s="1"/>
  <c r="Q88" i="1"/>
  <c r="Q89" i="1" s="1"/>
  <c r="Q90" i="1" s="1"/>
  <c r="Q91" i="1" s="1"/>
  <c r="Q92" i="1" s="1"/>
  <c r="Q93" i="1" s="1"/>
  <c r="Q94" i="1" s="1"/>
  <c r="Q95" i="1" s="1"/>
  <c r="Q97" i="1"/>
  <c r="Q98" i="1" s="1"/>
  <c r="Q99" i="1" s="1"/>
  <c r="Q100" i="1" s="1"/>
  <c r="Q101" i="1" s="1"/>
  <c r="Q102" i="1" s="1"/>
  <c r="Q103" i="1" s="1"/>
  <c r="Q104" i="1" s="1"/>
  <c r="Q106" i="1"/>
  <c r="Q107" i="1" s="1"/>
  <c r="Q108" i="1" s="1"/>
  <c r="Q109" i="1" s="1"/>
  <c r="Q110" i="1" s="1"/>
  <c r="Q111" i="1" s="1"/>
  <c r="Q112" i="1" s="1"/>
  <c r="Q113" i="1" s="1"/>
  <c r="Q115" i="1"/>
  <c r="Q116" i="1" s="1"/>
  <c r="Q117" i="1" s="1"/>
  <c r="Q118" i="1" s="1"/>
  <c r="Q119" i="1" s="1"/>
  <c r="Q120" i="1" s="1"/>
  <c r="Q121" i="1" s="1"/>
  <c r="Q122" i="1" s="1"/>
  <c r="Q124" i="1"/>
  <c r="Q125" i="1" s="1"/>
  <c r="Q126" i="1" s="1"/>
  <c r="Q127" i="1" s="1"/>
  <c r="Q128" i="1" s="1"/>
  <c r="Q129" i="1" s="1"/>
  <c r="Q130" i="1" s="1"/>
  <c r="Q131" i="1" s="1"/>
  <c r="Q141" i="1"/>
  <c r="Q142" i="1" s="1"/>
  <c r="Q143" i="1" s="1"/>
  <c r="Q144" i="1" s="1"/>
  <c r="Q146" i="1"/>
  <c r="Q147" i="1" s="1"/>
  <c r="Q148" i="1" s="1"/>
  <c r="Q149" i="1" s="1"/>
  <c r="Q153" i="1"/>
  <c r="Q154" i="1" s="1"/>
  <c r="Q155" i="1" s="1"/>
  <c r="Q156" i="1" s="1"/>
  <c r="Q157" i="1" s="1"/>
  <c r="Q158" i="1" s="1"/>
  <c r="Q159" i="1" s="1"/>
  <c r="Q160" i="1" s="1"/>
  <c r="Q161" i="1" s="1"/>
  <c r="Q162" i="1" s="1"/>
  <c r="Q163" i="1" s="1"/>
  <c r="Q164" i="1" s="1"/>
  <c r="Q165" i="1" s="1"/>
  <c r="Q166" i="1" s="1"/>
  <c r="Q167" i="1" s="1"/>
  <c r="Q168" i="1" s="1"/>
  <c r="Q169" i="1" s="1"/>
  <c r="Q170" i="1" s="1"/>
  <c r="Q171" i="1" s="1"/>
  <c r="Q172" i="1" s="1"/>
  <c r="Q173" i="1" s="1"/>
  <c r="Q174" i="1" s="1"/>
  <c r="Q175" i="1" s="1"/>
  <c r="Q176" i="1" s="1"/>
  <c r="Q177" i="1" s="1"/>
  <c r="Q178" i="1" s="1"/>
  <c r="Q179" i="1" s="1"/>
  <c r="Q180" i="1" s="1"/>
  <c r="Q181" i="1" s="1"/>
  <c r="Q182" i="1" s="1"/>
  <c r="Q183" i="1" s="1"/>
  <c r="Q184" i="1" s="1"/>
  <c r="Q185" i="1" s="1"/>
  <c r="Q186" i="1" s="1"/>
  <c r="Q187" i="1" s="1"/>
  <c r="Q188" i="1" s="1"/>
  <c r="Q189" i="1" s="1"/>
  <c r="Q190" i="1" s="1"/>
  <c r="DW221" i="1"/>
  <c r="DW222" i="1" s="1"/>
  <c r="DW223" i="1" s="1"/>
  <c r="DW224" i="1" s="1"/>
  <c r="DW225" i="1" s="1"/>
  <c r="DW226" i="1" s="1"/>
  <c r="JB227" i="1"/>
  <c r="JA227" i="1"/>
  <c r="IZ227" i="1"/>
  <c r="P227" i="1" a="1"/>
  <c r="P227" i="1" s="1"/>
  <c r="BM227" i="1" s="1" a="1"/>
  <c r="BM227" i="1" s="1"/>
  <c r="G227" i="1"/>
  <c r="A227" i="1"/>
  <c r="JB226" i="1"/>
  <c r="JA226" i="1"/>
  <c r="IZ226" i="1"/>
  <c r="P226" i="1" a="1"/>
  <c r="P226" i="1" s="1"/>
  <c r="G226" i="1"/>
  <c r="A226" i="1"/>
  <c r="JB225" i="1"/>
  <c r="JA225" i="1"/>
  <c r="IZ225" i="1"/>
  <c r="P225" i="1" a="1"/>
  <c r="P225" i="1" s="1"/>
  <c r="G225" i="1"/>
  <c r="A225" i="1"/>
  <c r="JB224" i="1"/>
  <c r="JA224" i="1"/>
  <c r="IZ224" i="1"/>
  <c r="P224" i="1" a="1"/>
  <c r="P224" i="1" s="1"/>
  <c r="G224" i="1"/>
  <c r="A224" i="1"/>
  <c r="JB223" i="1"/>
  <c r="JA223" i="1"/>
  <c r="IZ223" i="1"/>
  <c r="P223" i="1" a="1"/>
  <c r="P223" i="1" s="1"/>
  <c r="BL223" i="1" s="1" a="1"/>
  <c r="BL223" i="1" s="1"/>
  <c r="G223" i="1"/>
  <c r="A223" i="1"/>
  <c r="JB222" i="1"/>
  <c r="JA222" i="1"/>
  <c r="IZ222" i="1"/>
  <c r="P222" i="1" a="1"/>
  <c r="P222" i="1" s="1"/>
  <c r="G222" i="1"/>
  <c r="A222" i="1"/>
  <c r="JB221" i="1"/>
  <c r="JA221" i="1"/>
  <c r="IZ221" i="1"/>
  <c r="DV221" i="1"/>
  <c r="AT221" i="1"/>
  <c r="AT222" i="1" s="1"/>
  <c r="AT223" i="1" s="1"/>
  <c r="AT224" i="1" s="1"/>
  <c r="AT225" i="1" s="1"/>
  <c r="AT226" i="1" s="1"/>
  <c r="AT227" i="1" s="1"/>
  <c r="AR221" i="1"/>
  <c r="AR222" i="1" s="1"/>
  <c r="AR223" i="1" s="1"/>
  <c r="AR224" i="1" s="1"/>
  <c r="AR225" i="1" s="1"/>
  <c r="AR226" i="1" s="1"/>
  <c r="AR227" i="1" s="1"/>
  <c r="AP221" i="1"/>
  <c r="AP222" i="1" s="1"/>
  <c r="AP223" i="1" s="1"/>
  <c r="AP224" i="1" s="1"/>
  <c r="AP225" i="1" s="1"/>
  <c r="AP226" i="1" s="1"/>
  <c r="AP227" i="1" s="1"/>
  <c r="AB221" i="1"/>
  <c r="AB222" i="1" s="1"/>
  <c r="AB223" i="1" s="1"/>
  <c r="AB224" i="1" s="1"/>
  <c r="AB225" i="1" s="1"/>
  <c r="AB226" i="1" s="1"/>
  <c r="AB227" i="1" s="1"/>
  <c r="AA221" i="1"/>
  <c r="AA222" i="1" s="1"/>
  <c r="AA223" i="1" s="1"/>
  <c r="AA224" i="1" s="1"/>
  <c r="AA225" i="1" s="1"/>
  <c r="AA226" i="1" s="1"/>
  <c r="AA227" i="1" s="1"/>
  <c r="Y221" i="1"/>
  <c r="Y222" i="1" s="1"/>
  <c r="Y223" i="1" s="1"/>
  <c r="Y224" i="1" s="1"/>
  <c r="Y225" i="1" s="1"/>
  <c r="Y226" i="1" s="1"/>
  <c r="Y227" i="1" s="1"/>
  <c r="P221" i="1" a="1"/>
  <c r="P221" i="1" s="1"/>
  <c r="BL221" i="1" s="1" a="1"/>
  <c r="BL221" i="1" s="1"/>
  <c r="G221" i="1"/>
  <c r="A221" i="1"/>
  <c r="JB220" i="1"/>
  <c r="JA220" i="1"/>
  <c r="IZ220" i="1"/>
  <c r="HI220" i="1"/>
  <c r="HI221" i="1" s="1"/>
  <c r="P220" i="1" a="1"/>
  <c r="P220" i="1" s="1"/>
  <c r="G220" i="1"/>
  <c r="A220" i="1"/>
  <c r="JB219" i="1"/>
  <c r="JA219" i="1"/>
  <c r="IZ219" i="1"/>
  <c r="HF219" i="1"/>
  <c r="P219" i="1" a="1"/>
  <c r="P219" i="1" s="1"/>
  <c r="BG219" i="1" s="1" a="1"/>
  <c r="BG219" i="1" s="1"/>
  <c r="G219" i="1"/>
  <c r="A219" i="1"/>
  <c r="B220" i="1" s="1"/>
  <c r="JB218" i="1"/>
  <c r="JA218" i="1"/>
  <c r="IZ218" i="1"/>
  <c r="P218" i="1" a="1"/>
  <c r="P218" i="1" s="1"/>
  <c r="BM218" i="1" s="1" a="1"/>
  <c r="BM218" i="1" s="1"/>
  <c r="G218" i="1"/>
  <c r="A218" i="1"/>
  <c r="JB217" i="1"/>
  <c r="JA217" i="1"/>
  <c r="IZ217" i="1"/>
  <c r="P217" i="1" a="1"/>
  <c r="P217" i="1" s="1"/>
  <c r="BG217" i="1" s="1" a="1"/>
  <c r="BG217" i="1" s="1"/>
  <c r="G217" i="1"/>
  <c r="A217" i="1"/>
  <c r="JB216" i="1"/>
  <c r="JA216" i="1"/>
  <c r="IZ216" i="1"/>
  <c r="P216" i="1" a="1"/>
  <c r="P216" i="1" s="1"/>
  <c r="BR216" i="1" s="1" a="1"/>
  <c r="BR216" i="1" s="1"/>
  <c r="G216" i="1"/>
  <c r="A216" i="1"/>
  <c r="JB215" i="1"/>
  <c r="JA215" i="1"/>
  <c r="IZ215" i="1"/>
  <c r="P215" i="1" a="1"/>
  <c r="P215" i="1" s="1"/>
  <c r="BJ215" i="1" s="1" a="1"/>
  <c r="BJ215" i="1" s="1"/>
  <c r="G215" i="1"/>
  <c r="A215" i="1"/>
  <c r="JB214" i="1"/>
  <c r="JA214" i="1"/>
  <c r="IZ214" i="1"/>
  <c r="P214" i="1" a="1"/>
  <c r="P214" i="1" s="1"/>
  <c r="BU214" i="1" s="1" a="1"/>
  <c r="BU214" i="1" s="1"/>
  <c r="G214" i="1"/>
  <c r="A214" i="1"/>
  <c r="JB213" i="1"/>
  <c r="JA213" i="1"/>
  <c r="IZ213" i="1"/>
  <c r="P213" i="1" a="1"/>
  <c r="P213" i="1" s="1"/>
  <c r="G213" i="1"/>
  <c r="A213" i="1"/>
  <c r="JB212" i="1"/>
  <c r="JA212" i="1"/>
  <c r="IZ212" i="1"/>
  <c r="DW212" i="1"/>
  <c r="DW213" i="1" s="1"/>
  <c r="DW214" i="1" s="1"/>
  <c r="DW215" i="1" s="1"/>
  <c r="DW216" i="1" s="1"/>
  <c r="DW217" i="1" s="1"/>
  <c r="DV212" i="1"/>
  <c r="DV213" i="1" s="1"/>
  <c r="DV214" i="1" s="1"/>
  <c r="DV215" i="1" s="1"/>
  <c r="DV216" i="1" s="1"/>
  <c r="DV217" i="1" s="1"/>
  <c r="AT212" i="1"/>
  <c r="AT213" i="1" s="1"/>
  <c r="AT214" i="1" s="1"/>
  <c r="AT215" i="1" s="1"/>
  <c r="AT216" i="1" s="1"/>
  <c r="AT217" i="1" s="1"/>
  <c r="AT218" i="1" s="1"/>
  <c r="AR212" i="1"/>
  <c r="AR213" i="1" s="1"/>
  <c r="AR214" i="1" s="1"/>
  <c r="AR215" i="1" s="1"/>
  <c r="AR216" i="1" s="1"/>
  <c r="AR217" i="1" s="1"/>
  <c r="AR218" i="1" s="1"/>
  <c r="AP212" i="1"/>
  <c r="AP213" i="1" s="1"/>
  <c r="AP214" i="1" s="1"/>
  <c r="AP215" i="1" s="1"/>
  <c r="AP216" i="1" s="1"/>
  <c r="AP217" i="1" s="1"/>
  <c r="AP218" i="1" s="1"/>
  <c r="AB212" i="1"/>
  <c r="AB213" i="1" s="1"/>
  <c r="AB214" i="1" s="1"/>
  <c r="AB215" i="1" s="1"/>
  <c r="AB216" i="1" s="1"/>
  <c r="AB217" i="1" s="1"/>
  <c r="AB218" i="1" s="1"/>
  <c r="AA212" i="1"/>
  <c r="AA213" i="1" s="1"/>
  <c r="AA214" i="1" s="1"/>
  <c r="AA215" i="1" s="1"/>
  <c r="AA216" i="1" s="1"/>
  <c r="AA217" i="1" s="1"/>
  <c r="AA218" i="1" s="1"/>
  <c r="Y212" i="1"/>
  <c r="Y213" i="1" s="1"/>
  <c r="Y214" i="1" s="1"/>
  <c r="Y215" i="1" s="1"/>
  <c r="Y216" i="1" s="1"/>
  <c r="Y217" i="1" s="1"/>
  <c r="Y218" i="1" s="1"/>
  <c r="P212" i="1" a="1"/>
  <c r="P212" i="1" s="1"/>
  <c r="G212" i="1"/>
  <c r="A212" i="1"/>
  <c r="JB211" i="1"/>
  <c r="JA211" i="1"/>
  <c r="IZ211" i="1"/>
  <c r="HI211" i="1"/>
  <c r="HI212" i="1" s="1"/>
  <c r="P211" i="1" a="1"/>
  <c r="P211" i="1" s="1"/>
  <c r="BS211" i="1" s="1" a="1"/>
  <c r="BS211" i="1" s="1"/>
  <c r="G211" i="1"/>
  <c r="A211" i="1"/>
  <c r="JB210" i="1"/>
  <c r="JA210" i="1"/>
  <c r="IZ210" i="1"/>
  <c r="HF210" i="1"/>
  <c r="P210" i="1" a="1"/>
  <c r="P210" i="1" s="1"/>
  <c r="G210" i="1"/>
  <c r="A210" i="1"/>
  <c r="B211" i="1" s="1"/>
  <c r="JR241" i="1" a="1"/>
  <c r="JR241" i="1" s="1"/>
  <c r="JQ241" i="1" a="1"/>
  <c r="JQ241" i="1" s="1"/>
  <c r="JP241" i="1" a="1"/>
  <c r="JP241" i="1" s="1"/>
  <c r="JR240" i="1" a="1"/>
  <c r="JR240" i="1" s="1"/>
  <c r="JQ240" i="1" a="1"/>
  <c r="JQ240" i="1" s="1"/>
  <c r="JP240" i="1" a="1"/>
  <c r="JP240" i="1" s="1"/>
  <c r="JO240" i="1" a="1"/>
  <c r="JO240" i="1" s="1"/>
  <c r="JN240" i="1" a="1"/>
  <c r="JN240" i="1" s="1"/>
  <c r="JM240" i="1" a="1"/>
  <c r="JM240" i="1" s="1"/>
  <c r="JR239" i="1" a="1"/>
  <c r="JR239" i="1" s="1"/>
  <c r="JQ239" i="1" a="1"/>
  <c r="JQ239" i="1" s="1"/>
  <c r="JP239" i="1" a="1"/>
  <c r="JP239" i="1" s="1"/>
  <c r="JR238" i="1" a="1"/>
  <c r="JR238" i="1" s="1"/>
  <c r="JQ238" i="1" a="1"/>
  <c r="JQ238" i="1" s="1"/>
  <c r="JP238" i="1" a="1"/>
  <c r="JP238" i="1" s="1"/>
  <c r="JO238" i="1" a="1"/>
  <c r="JO238" i="1" s="1"/>
  <c r="JN238" i="1" a="1"/>
  <c r="JN238" i="1" s="1"/>
  <c r="JM238" i="1" a="1"/>
  <c r="JM238" i="1" s="1"/>
  <c r="JR237" i="1" a="1"/>
  <c r="JR237" i="1" s="1"/>
  <c r="JQ237" i="1" a="1"/>
  <c r="JQ237" i="1" s="1"/>
  <c r="JP237" i="1" a="1"/>
  <c r="JP237" i="1" s="1"/>
  <c r="JR236" i="1" a="1"/>
  <c r="JR236" i="1" s="1"/>
  <c r="JQ236" i="1" a="1"/>
  <c r="JQ236" i="1" s="1"/>
  <c r="JP236" i="1" a="1"/>
  <c r="JP236" i="1" s="1"/>
  <c r="JO236" i="1" a="1"/>
  <c r="JO236" i="1" s="1"/>
  <c r="JN236" i="1" a="1"/>
  <c r="JN236" i="1" s="1"/>
  <c r="JM236" i="1" a="1"/>
  <c r="JM236" i="1" s="1"/>
  <c r="K68" i="4"/>
  <c r="L68" i="4"/>
  <c r="J68" i="4"/>
  <c r="JR5" i="1"/>
  <c r="JR256" i="1" s="1"/>
  <c r="JQ5" i="1"/>
  <c r="JQ256" i="1" s="1"/>
  <c r="JP5" i="1"/>
  <c r="JP256" i="1" s="1"/>
  <c r="JO5" i="1"/>
  <c r="JO256" i="1" s="1"/>
  <c r="JN5" i="1"/>
  <c r="JN256" i="1" s="1"/>
  <c r="B212" i="1" l="1"/>
  <c r="DU212" i="1" s="1"/>
  <c r="BQ211" i="1" a="1"/>
  <c r="BQ211" i="1" s="1"/>
  <c r="BG211" i="1" a="1"/>
  <c r="BG211" i="1" s="1"/>
  <c r="BU218" i="1" a="1"/>
  <c r="BU218" i="1" s="1"/>
  <c r="DV222" i="1"/>
  <c r="DV223" i="1" s="1"/>
  <c r="DV224" i="1" s="1"/>
  <c r="DV225" i="1" s="1"/>
  <c r="DV226" i="1" s="1"/>
  <c r="BI218" i="1" a="1"/>
  <c r="BI218" i="1" s="1"/>
  <c r="BM224" i="1" a="1"/>
  <c r="BM224" i="1" s="1"/>
  <c r="BK224" i="1" a="1"/>
  <c r="BK224" i="1" s="1"/>
  <c r="BO224" i="1" a="1"/>
  <c r="BO224" i="1" s="1"/>
  <c r="BW224" i="1" a="1"/>
  <c r="BW224" i="1" s="1"/>
  <c r="BI224" i="1" a="1"/>
  <c r="BI224" i="1" s="1"/>
  <c r="BS224" i="1" a="1"/>
  <c r="BS224" i="1" s="1"/>
  <c r="BG224" i="1" a="1"/>
  <c r="BG224" i="1" s="1"/>
  <c r="BQ224" i="1" a="1"/>
  <c r="BQ224" i="1" s="1"/>
  <c r="BL222" i="1" a="1"/>
  <c r="BL222" i="1" s="1"/>
  <c r="BP222" i="1" a="1"/>
  <c r="BP222" i="1" s="1"/>
  <c r="BM222" i="1" a="1"/>
  <c r="BM222" i="1" s="1"/>
  <c r="BH222" i="1" a="1"/>
  <c r="BH222" i="1" s="1"/>
  <c r="BU222" i="1" a="1"/>
  <c r="BU222" i="1" s="1"/>
  <c r="BG222" i="1" a="1"/>
  <c r="BG222" i="1" s="1"/>
  <c r="BQ222" i="1" a="1"/>
  <c r="BQ222" i="1" s="1"/>
  <c r="BW226" i="1" a="1"/>
  <c r="BW226" i="1" s="1"/>
  <c r="BS226" i="1" a="1"/>
  <c r="BS226" i="1" s="1"/>
  <c r="BO226" i="1" a="1"/>
  <c r="BO226" i="1" s="1"/>
  <c r="BG226" i="1" a="1"/>
  <c r="BG226" i="1" s="1"/>
  <c r="BV213" i="1" a="1"/>
  <c r="BV213" i="1" s="1"/>
  <c r="BU213" i="1" a="1"/>
  <c r="BU213" i="1" s="1"/>
  <c r="BK213" i="1" a="1"/>
  <c r="BK213" i="1" s="1"/>
  <c r="BG213" i="1" a="1"/>
  <c r="BG213" i="1" s="1"/>
  <c r="BX212" i="1" a="1"/>
  <c r="BX212" i="1" s="1"/>
  <c r="BU212" i="1" a="1"/>
  <c r="BU212" i="1" s="1"/>
  <c r="BQ212" i="1" a="1"/>
  <c r="BQ212" i="1" s="1"/>
  <c r="BM212" i="1" a="1"/>
  <c r="BM212" i="1" s="1"/>
  <c r="BI212" i="1" a="1"/>
  <c r="BI212" i="1" s="1"/>
  <c r="BO214" i="1" a="1"/>
  <c r="BO214" i="1" s="1"/>
  <c r="BX214" i="1" a="1"/>
  <c r="BX214" i="1" s="1"/>
  <c r="BR219" i="1" a="1"/>
  <c r="BR219" i="1" s="1"/>
  <c r="BP214" i="1" a="1"/>
  <c r="BP214" i="1" s="1"/>
  <c r="BG214" i="1" a="1"/>
  <c r="BG214" i="1" s="1"/>
  <c r="BQ214" i="1" a="1"/>
  <c r="BQ214" i="1" s="1"/>
  <c r="BK214" i="1" a="1"/>
  <c r="BK214" i="1" s="1"/>
  <c r="BL214" i="1" a="1"/>
  <c r="BL214" i="1" s="1"/>
  <c r="BH214" i="1" a="1"/>
  <c r="BH214" i="1" s="1"/>
  <c r="BS214" i="1" a="1"/>
  <c r="BS214" i="1" s="1"/>
  <c r="BN215" i="1" a="1"/>
  <c r="BN215" i="1" s="1"/>
  <c r="BW214" i="1" a="1"/>
  <c r="BW214" i="1" s="1"/>
  <c r="BI214" i="1" a="1"/>
  <c r="BI214" i="1" s="1"/>
  <c r="BT214" i="1" a="1"/>
  <c r="BT214" i="1" s="1"/>
  <c r="BR215" i="1" a="1"/>
  <c r="BR215" i="1" s="1"/>
  <c r="BV215" i="1" a="1"/>
  <c r="BV215" i="1" s="1"/>
  <c r="BJ210" i="1" a="1"/>
  <c r="BJ210" i="1" s="1"/>
  <c r="BH210" i="1" a="1"/>
  <c r="BH210" i="1" s="1"/>
  <c r="DR211" i="1"/>
  <c r="DU211" i="1"/>
  <c r="BR210" i="1" a="1"/>
  <c r="BR210" i="1" s="1"/>
  <c r="BT210" i="1" a="1"/>
  <c r="BT210" i="1" s="1"/>
  <c r="IE211" i="1"/>
  <c r="BV211" i="1" a="1"/>
  <c r="BV211" i="1" s="1"/>
  <c r="BR211" i="1" a="1"/>
  <c r="BR211" i="1" s="1"/>
  <c r="BN211" i="1" a="1"/>
  <c r="BN211" i="1" s="1"/>
  <c r="BJ211" i="1" a="1"/>
  <c r="BJ211" i="1" s="1"/>
  <c r="BX211" i="1" a="1"/>
  <c r="BX211" i="1" s="1"/>
  <c r="BT211" i="1" a="1"/>
  <c r="BT211" i="1" s="1"/>
  <c r="BP211" i="1" a="1"/>
  <c r="BP211" i="1" s="1"/>
  <c r="BL211" i="1" a="1"/>
  <c r="BL211" i="1" s="1"/>
  <c r="BH211" i="1" a="1"/>
  <c r="BH211" i="1" s="1"/>
  <c r="BI211" i="1" a="1"/>
  <c r="BI211" i="1" s="1"/>
  <c r="IF211" i="1"/>
  <c r="BW210" i="1" a="1"/>
  <c r="BW210" i="1" s="1"/>
  <c r="BS210" i="1" a="1"/>
  <c r="BS210" i="1" s="1"/>
  <c r="BO210" i="1" a="1"/>
  <c r="BO210" i="1" s="1"/>
  <c r="BK210" i="1" a="1"/>
  <c r="BK210" i="1" s="1"/>
  <c r="BG210" i="1" a="1"/>
  <c r="BG210" i="1" s="1"/>
  <c r="BU210" i="1" a="1"/>
  <c r="BU210" i="1" s="1"/>
  <c r="BQ210" i="1" a="1"/>
  <c r="BQ210" i="1" s="1"/>
  <c r="BM210" i="1" a="1"/>
  <c r="BM210" i="1" s="1"/>
  <c r="BI210" i="1" a="1"/>
  <c r="BI210" i="1" s="1"/>
  <c r="BL210" i="1" a="1"/>
  <c r="BL210" i="1" s="1"/>
  <c r="BV210" i="1" a="1"/>
  <c r="BV210" i="1" s="1"/>
  <c r="BK211" i="1" a="1"/>
  <c r="BK211" i="1" s="1"/>
  <c r="BU211" i="1" a="1"/>
  <c r="BU211" i="1" s="1"/>
  <c r="BU216" i="1" a="1"/>
  <c r="BU216" i="1" s="1"/>
  <c r="BQ216" i="1" a="1"/>
  <c r="BQ216" i="1" s="1"/>
  <c r="BM216" i="1" a="1"/>
  <c r="BM216" i="1" s="1"/>
  <c r="BI216" i="1" a="1"/>
  <c r="BI216" i="1" s="1"/>
  <c r="BX216" i="1" a="1"/>
  <c r="BX216" i="1" s="1"/>
  <c r="BT216" i="1" a="1"/>
  <c r="BT216" i="1" s="1"/>
  <c r="BP216" i="1" a="1"/>
  <c r="BP216" i="1" s="1"/>
  <c r="BL216" i="1" a="1"/>
  <c r="BL216" i="1" s="1"/>
  <c r="BH216" i="1" a="1"/>
  <c r="BH216" i="1" s="1"/>
  <c r="BW216" i="1" a="1"/>
  <c r="BW216" i="1" s="1"/>
  <c r="BS216" i="1" a="1"/>
  <c r="BS216" i="1" s="1"/>
  <c r="BO216" i="1" a="1"/>
  <c r="BO216" i="1" s="1"/>
  <c r="BK216" i="1" a="1"/>
  <c r="BK216" i="1" s="1"/>
  <c r="BG216" i="1" a="1"/>
  <c r="BG216" i="1" s="1"/>
  <c r="BN216" i="1" a="1"/>
  <c r="BN216" i="1" s="1"/>
  <c r="BJ216" i="1" a="1"/>
  <c r="BJ216" i="1" s="1"/>
  <c r="BV216" i="1" a="1"/>
  <c r="BV216" i="1" s="1"/>
  <c r="BX210" i="1" a="1"/>
  <c r="BX210" i="1" s="1"/>
  <c r="BW211" i="1" a="1"/>
  <c r="BW211" i="1" s="1"/>
  <c r="DJ211" i="1"/>
  <c r="HV211" i="1"/>
  <c r="HN211" i="1"/>
  <c r="DP211" i="1"/>
  <c r="IK211" i="1"/>
  <c r="HM211" i="1"/>
  <c r="DO211" i="1"/>
  <c r="IJ211" i="1"/>
  <c r="HT211" i="1"/>
  <c r="HL211" i="1"/>
  <c r="HF211" i="1"/>
  <c r="DN211" i="1"/>
  <c r="II211" i="1"/>
  <c r="HS211" i="1"/>
  <c r="IH211" i="1"/>
  <c r="HR211" i="1"/>
  <c r="DT211" i="1"/>
  <c r="DL211" i="1"/>
  <c r="IG211" i="1"/>
  <c r="DS211" i="1"/>
  <c r="DK211" i="1"/>
  <c r="AV211" i="1"/>
  <c r="BN210" i="1" a="1"/>
  <c r="BN210" i="1" s="1"/>
  <c r="BM211" i="1" a="1"/>
  <c r="BM211" i="1" s="1"/>
  <c r="DM211" i="1"/>
  <c r="HO211" i="1"/>
  <c r="DK212" i="1"/>
  <c r="HM212" i="1"/>
  <c r="HL212" i="1"/>
  <c r="BP210" i="1" a="1"/>
  <c r="BP210" i="1" s="1"/>
  <c r="BO211" i="1" a="1"/>
  <c r="BO211" i="1" s="1"/>
  <c r="DQ211" i="1"/>
  <c r="HP211" i="1"/>
  <c r="HI213" i="1"/>
  <c r="BQ213" i="1" a="1"/>
  <c r="BQ213" i="1" s="1"/>
  <c r="BJ212" i="1" a="1"/>
  <c r="BJ212" i="1" s="1"/>
  <c r="BN212" i="1" a="1"/>
  <c r="BN212" i="1" s="1"/>
  <c r="BR212" i="1" a="1"/>
  <c r="BR212" i="1" s="1"/>
  <c r="BV212" i="1" a="1"/>
  <c r="BV212" i="1" s="1"/>
  <c r="BM213" i="1" a="1"/>
  <c r="BM213" i="1" s="1"/>
  <c r="BV214" i="1" a="1"/>
  <c r="BV214" i="1" s="1"/>
  <c r="BR214" i="1" a="1"/>
  <c r="BR214" i="1" s="1"/>
  <c r="BN214" i="1" a="1"/>
  <c r="BN214" i="1" s="1"/>
  <c r="BJ214" i="1" a="1"/>
  <c r="BJ214" i="1" s="1"/>
  <c r="BM214" i="1" a="1"/>
  <c r="BM214" i="1" s="1"/>
  <c r="BX213" i="1" a="1"/>
  <c r="BX213" i="1" s="1"/>
  <c r="BT213" i="1" a="1"/>
  <c r="BT213" i="1" s="1"/>
  <c r="BP213" i="1" a="1"/>
  <c r="BP213" i="1" s="1"/>
  <c r="BL213" i="1" a="1"/>
  <c r="BL213" i="1" s="1"/>
  <c r="BH213" i="1" a="1"/>
  <c r="BH213" i="1" s="1"/>
  <c r="BI213" i="1" a="1"/>
  <c r="BI213" i="1" s="1"/>
  <c r="BR213" i="1" a="1"/>
  <c r="BR213" i="1" s="1"/>
  <c r="BV217" i="1" a="1"/>
  <c r="BV217" i="1" s="1"/>
  <c r="BR217" i="1" a="1"/>
  <c r="BR217" i="1" s="1"/>
  <c r="BN217" i="1" a="1"/>
  <c r="BN217" i="1" s="1"/>
  <c r="BJ217" i="1" a="1"/>
  <c r="BJ217" i="1" s="1"/>
  <c r="BU217" i="1" a="1"/>
  <c r="BU217" i="1" s="1"/>
  <c r="BQ217" i="1" a="1"/>
  <c r="BQ217" i="1" s="1"/>
  <c r="BM217" i="1" a="1"/>
  <c r="BM217" i="1" s="1"/>
  <c r="BI217" i="1" a="1"/>
  <c r="BI217" i="1" s="1"/>
  <c r="BX217" i="1" a="1"/>
  <c r="BX217" i="1" s="1"/>
  <c r="BT217" i="1" a="1"/>
  <c r="BT217" i="1" s="1"/>
  <c r="BP217" i="1" a="1"/>
  <c r="BP217" i="1" s="1"/>
  <c r="BL217" i="1" a="1"/>
  <c r="BL217" i="1" s="1"/>
  <c r="BH217" i="1" a="1"/>
  <c r="BH217" i="1" s="1"/>
  <c r="BO217" i="1" a="1"/>
  <c r="BO217" i="1" s="1"/>
  <c r="BW217" i="1" a="1"/>
  <c r="BW217" i="1" s="1"/>
  <c r="BK217" i="1" a="1"/>
  <c r="BK217" i="1" s="1"/>
  <c r="BS217" i="1" a="1"/>
  <c r="BS217" i="1" s="1"/>
  <c r="IK220" i="1"/>
  <c r="HM220" i="1"/>
  <c r="IJ220" i="1"/>
  <c r="HT220" i="1"/>
  <c r="HL220" i="1"/>
  <c r="HF220" i="1"/>
  <c r="DN220" i="1"/>
  <c r="II220" i="1"/>
  <c r="HS220" i="1"/>
  <c r="IG220" i="1"/>
  <c r="HV220" i="1"/>
  <c r="DO220" i="1"/>
  <c r="IF220" i="1"/>
  <c r="HR220" i="1"/>
  <c r="DM220" i="1"/>
  <c r="AV220" i="1"/>
  <c r="IE220" i="1"/>
  <c r="DU220" i="1"/>
  <c r="DL220" i="1"/>
  <c r="HP220" i="1"/>
  <c r="DT220" i="1"/>
  <c r="DK220" i="1"/>
  <c r="HO220" i="1"/>
  <c r="DS220" i="1"/>
  <c r="DJ220" i="1"/>
  <c r="B221" i="1"/>
  <c r="HN220" i="1"/>
  <c r="DR220" i="1"/>
  <c r="DQ220" i="1"/>
  <c r="DP220" i="1"/>
  <c r="IH220" i="1"/>
  <c r="BG212" i="1" a="1"/>
  <c r="BG212" i="1" s="1"/>
  <c r="BK212" i="1" a="1"/>
  <c r="BK212" i="1" s="1"/>
  <c r="BO212" i="1" a="1"/>
  <c r="BO212" i="1" s="1"/>
  <c r="BS212" i="1" a="1"/>
  <c r="BS212" i="1" s="1"/>
  <c r="BW212" i="1" a="1"/>
  <c r="BW212" i="1" s="1"/>
  <c r="BN213" i="1" a="1"/>
  <c r="BN213" i="1" s="1"/>
  <c r="BW213" i="1" a="1"/>
  <c r="BW213" i="1" s="1"/>
  <c r="BX220" i="1" a="1"/>
  <c r="BX220" i="1" s="1"/>
  <c r="BT220" i="1" a="1"/>
  <c r="BT220" i="1" s="1"/>
  <c r="BP220" i="1" a="1"/>
  <c r="BP220" i="1" s="1"/>
  <c r="BL220" i="1" a="1"/>
  <c r="BL220" i="1" s="1"/>
  <c r="BH220" i="1" a="1"/>
  <c r="BH220" i="1" s="1"/>
  <c r="BW220" i="1" a="1"/>
  <c r="BW220" i="1" s="1"/>
  <c r="BS220" i="1" a="1"/>
  <c r="BS220" i="1" s="1"/>
  <c r="BO220" i="1" a="1"/>
  <c r="BO220" i="1" s="1"/>
  <c r="BK220" i="1" a="1"/>
  <c r="BK220" i="1" s="1"/>
  <c r="BG220" i="1" a="1"/>
  <c r="BG220" i="1" s="1"/>
  <c r="BV220" i="1" a="1"/>
  <c r="BV220" i="1" s="1"/>
  <c r="BR220" i="1" a="1"/>
  <c r="BR220" i="1" s="1"/>
  <c r="BN220" i="1" a="1"/>
  <c r="BN220" i="1" s="1"/>
  <c r="BJ220" i="1" a="1"/>
  <c r="BJ220" i="1" s="1"/>
  <c r="BU220" i="1" a="1"/>
  <c r="BU220" i="1" s="1"/>
  <c r="BQ220" i="1" a="1"/>
  <c r="BQ220" i="1" s="1"/>
  <c r="BM220" i="1" a="1"/>
  <c r="BM220" i="1" s="1"/>
  <c r="BI220" i="1" a="1"/>
  <c r="BI220" i="1" s="1"/>
  <c r="BJ213" i="1" a="1"/>
  <c r="BJ213" i="1" s="1"/>
  <c r="BS213" i="1" a="1"/>
  <c r="BS213" i="1" s="1"/>
  <c r="BH212" i="1" a="1"/>
  <c r="BH212" i="1" s="1"/>
  <c r="BL212" i="1" a="1"/>
  <c r="BL212" i="1" s="1"/>
  <c r="BP212" i="1" a="1"/>
  <c r="BP212" i="1" s="1"/>
  <c r="BT212" i="1" a="1"/>
  <c r="BT212" i="1" s="1"/>
  <c r="BO213" i="1" a="1"/>
  <c r="BO213" i="1" s="1"/>
  <c r="BU215" i="1" a="1"/>
  <c r="BU215" i="1" s="1"/>
  <c r="BQ215" i="1" a="1"/>
  <c r="BQ215" i="1" s="1"/>
  <c r="BM215" i="1" a="1"/>
  <c r="BM215" i="1" s="1"/>
  <c r="BI215" i="1" a="1"/>
  <c r="BI215" i="1" s="1"/>
  <c r="BX215" i="1" a="1"/>
  <c r="BX215" i="1" s="1"/>
  <c r="BT215" i="1" a="1"/>
  <c r="BT215" i="1" s="1"/>
  <c r="BP215" i="1" a="1"/>
  <c r="BP215" i="1" s="1"/>
  <c r="BL215" i="1" a="1"/>
  <c r="BL215" i="1" s="1"/>
  <c r="BH215" i="1" a="1"/>
  <c r="BH215" i="1" s="1"/>
  <c r="BW215" i="1" a="1"/>
  <c r="BW215" i="1" s="1"/>
  <c r="BS215" i="1" a="1"/>
  <c r="BS215" i="1" s="1"/>
  <c r="BO215" i="1" a="1"/>
  <c r="BO215" i="1" s="1"/>
  <c r="BK215" i="1" a="1"/>
  <c r="BK215" i="1" s="1"/>
  <c r="BG215" i="1" a="1"/>
  <c r="BG215" i="1" s="1"/>
  <c r="BU219" i="1" a="1"/>
  <c r="BU219" i="1" s="1"/>
  <c r="BQ219" i="1" a="1"/>
  <c r="BQ219" i="1" s="1"/>
  <c r="BM219" i="1" a="1"/>
  <c r="BM219" i="1" s="1"/>
  <c r="BI219" i="1" a="1"/>
  <c r="BI219" i="1" s="1"/>
  <c r="BX219" i="1" a="1"/>
  <c r="BX219" i="1" s="1"/>
  <c r="BT219" i="1" a="1"/>
  <c r="BT219" i="1" s="1"/>
  <c r="BP219" i="1" a="1"/>
  <c r="BP219" i="1" s="1"/>
  <c r="BL219" i="1" a="1"/>
  <c r="BL219" i="1" s="1"/>
  <c r="BH219" i="1" a="1"/>
  <c r="BH219" i="1" s="1"/>
  <c r="BW219" i="1" a="1"/>
  <c r="BW219" i="1" s="1"/>
  <c r="BS219" i="1" a="1"/>
  <c r="BS219" i="1" s="1"/>
  <c r="BO219" i="1" a="1"/>
  <c r="BO219" i="1" s="1"/>
  <c r="BN219" i="1" a="1"/>
  <c r="BN219" i="1" s="1"/>
  <c r="BK219" i="1" a="1"/>
  <c r="BK219" i="1" s="1"/>
  <c r="BV219" i="1" a="1"/>
  <c r="BV219" i="1" s="1"/>
  <c r="BJ219" i="1" a="1"/>
  <c r="BJ219" i="1" s="1"/>
  <c r="BX218" i="1" a="1"/>
  <c r="BX218" i="1" s="1"/>
  <c r="BT218" i="1" a="1"/>
  <c r="BT218" i="1" s="1"/>
  <c r="BP218" i="1" a="1"/>
  <c r="BP218" i="1" s="1"/>
  <c r="BL218" i="1" a="1"/>
  <c r="BL218" i="1" s="1"/>
  <c r="BH218" i="1" a="1"/>
  <c r="BH218" i="1" s="1"/>
  <c r="BW218" i="1" a="1"/>
  <c r="BW218" i="1" s="1"/>
  <c r="BS218" i="1" a="1"/>
  <c r="BS218" i="1" s="1"/>
  <c r="BO218" i="1" a="1"/>
  <c r="BO218" i="1" s="1"/>
  <c r="BK218" i="1" a="1"/>
  <c r="BK218" i="1" s="1"/>
  <c r="BG218" i="1" a="1"/>
  <c r="BG218" i="1" s="1"/>
  <c r="BV218" i="1" a="1"/>
  <c r="BV218" i="1" s="1"/>
  <c r="BR218" i="1" a="1"/>
  <c r="BR218" i="1" s="1"/>
  <c r="BN218" i="1" a="1"/>
  <c r="BN218" i="1" s="1"/>
  <c r="BJ218" i="1" a="1"/>
  <c r="BJ218" i="1" s="1"/>
  <c r="BQ218" i="1" a="1"/>
  <c r="BQ218" i="1" s="1"/>
  <c r="HI222" i="1"/>
  <c r="BW221" i="1" a="1"/>
  <c r="BW221" i="1" s="1"/>
  <c r="BS221" i="1" a="1"/>
  <c r="BS221" i="1" s="1"/>
  <c r="BO221" i="1" a="1"/>
  <c r="BO221" i="1" s="1"/>
  <c r="BK221" i="1" a="1"/>
  <c r="BK221" i="1" s="1"/>
  <c r="BG221" i="1" a="1"/>
  <c r="BG221" i="1" s="1"/>
  <c r="BV221" i="1" a="1"/>
  <c r="BV221" i="1" s="1"/>
  <c r="BR221" i="1" a="1"/>
  <c r="BR221" i="1" s="1"/>
  <c r="BN221" i="1" a="1"/>
  <c r="BN221" i="1" s="1"/>
  <c r="BJ221" i="1" a="1"/>
  <c r="BJ221" i="1" s="1"/>
  <c r="BU221" i="1" a="1"/>
  <c r="BU221" i="1" s="1"/>
  <c r="BQ221" i="1" a="1"/>
  <c r="BQ221" i="1" s="1"/>
  <c r="BM221" i="1" a="1"/>
  <c r="BM221" i="1" s="1"/>
  <c r="BI221" i="1" a="1"/>
  <c r="BI221" i="1" s="1"/>
  <c r="BT221" i="1" a="1"/>
  <c r="BT221" i="1" s="1"/>
  <c r="BH221" i="1" a="1"/>
  <c r="BH221" i="1" s="1"/>
  <c r="BP221" i="1" a="1"/>
  <c r="BP221" i="1" s="1"/>
  <c r="BX221" i="1" a="1"/>
  <c r="BX221" i="1" s="1"/>
  <c r="BV225" i="1" a="1"/>
  <c r="BV225" i="1" s="1"/>
  <c r="BR225" i="1" a="1"/>
  <c r="BR225" i="1" s="1"/>
  <c r="BN225" i="1" a="1"/>
  <c r="BN225" i="1" s="1"/>
  <c r="BJ225" i="1" a="1"/>
  <c r="BJ225" i="1" s="1"/>
  <c r="BX225" i="1" a="1"/>
  <c r="BX225" i="1" s="1"/>
  <c r="BT225" i="1" a="1"/>
  <c r="BT225" i="1" s="1"/>
  <c r="BP225" i="1" a="1"/>
  <c r="BP225" i="1" s="1"/>
  <c r="BL225" i="1" a="1"/>
  <c r="BL225" i="1" s="1"/>
  <c r="BH225" i="1" a="1"/>
  <c r="BH225" i="1" s="1"/>
  <c r="BO225" i="1" a="1"/>
  <c r="BO225" i="1" s="1"/>
  <c r="BM225" i="1" a="1"/>
  <c r="BM225" i="1" s="1"/>
  <c r="BW225" i="1" a="1"/>
  <c r="BW225" i="1" s="1"/>
  <c r="BU225" i="1" a="1"/>
  <c r="BU225" i="1" s="1"/>
  <c r="BK225" i="1" a="1"/>
  <c r="BK225" i="1" s="1"/>
  <c r="BI225" i="1" a="1"/>
  <c r="BI225" i="1" s="1"/>
  <c r="BS225" i="1" a="1"/>
  <c r="BS225" i="1" s="1"/>
  <c r="BQ225" i="1" a="1"/>
  <c r="BQ225" i="1" s="1"/>
  <c r="BG225" i="1" a="1"/>
  <c r="BG225" i="1" s="1"/>
  <c r="BW223" i="1" a="1"/>
  <c r="BW223" i="1" s="1"/>
  <c r="BS223" i="1" a="1"/>
  <c r="BS223" i="1" s="1"/>
  <c r="BO223" i="1" a="1"/>
  <c r="BO223" i="1" s="1"/>
  <c r="BK223" i="1" a="1"/>
  <c r="BK223" i="1" s="1"/>
  <c r="BG223" i="1" a="1"/>
  <c r="BG223" i="1" s="1"/>
  <c r="BV223" i="1" a="1"/>
  <c r="BV223" i="1" s="1"/>
  <c r="BR223" i="1" a="1"/>
  <c r="BR223" i="1" s="1"/>
  <c r="BN223" i="1" a="1"/>
  <c r="BN223" i="1" s="1"/>
  <c r="BJ223" i="1" a="1"/>
  <c r="BJ223" i="1" s="1"/>
  <c r="BU223" i="1" a="1"/>
  <c r="BU223" i="1" s="1"/>
  <c r="BQ223" i="1" a="1"/>
  <c r="BQ223" i="1" s="1"/>
  <c r="BM223" i="1" a="1"/>
  <c r="BM223" i="1" s="1"/>
  <c r="BI223" i="1" a="1"/>
  <c r="BI223" i="1" s="1"/>
  <c r="BP223" i="1" a="1"/>
  <c r="BP223" i="1" s="1"/>
  <c r="BV222" i="1" a="1"/>
  <c r="BV222" i="1" s="1"/>
  <c r="BR222" i="1" a="1"/>
  <c r="BR222" i="1" s="1"/>
  <c r="BN222" i="1" a="1"/>
  <c r="BN222" i="1" s="1"/>
  <c r="BJ222" i="1" a="1"/>
  <c r="BJ222" i="1" s="1"/>
  <c r="BI222" i="1" a="1"/>
  <c r="BI222" i="1" s="1"/>
  <c r="BW222" i="1" a="1"/>
  <c r="BW222" i="1" s="1"/>
  <c r="BS222" i="1" a="1"/>
  <c r="BS222" i="1" s="1"/>
  <c r="BT223" i="1" a="1"/>
  <c r="BT223" i="1" s="1"/>
  <c r="BO222" i="1" a="1"/>
  <c r="BO222" i="1" s="1"/>
  <c r="BX222" i="1" a="1"/>
  <c r="BX222" i="1" s="1"/>
  <c r="BK222" i="1" a="1"/>
  <c r="BK222" i="1" s="1"/>
  <c r="BT222" i="1" a="1"/>
  <c r="BT222" i="1" s="1"/>
  <c r="BH223" i="1" a="1"/>
  <c r="BH223" i="1" s="1"/>
  <c r="BX223" i="1" a="1"/>
  <c r="BX223" i="1" s="1"/>
  <c r="BX227" i="1" a="1"/>
  <c r="BX227" i="1" s="1"/>
  <c r="BT227" i="1" a="1"/>
  <c r="BT227" i="1" s="1"/>
  <c r="BP227" i="1" a="1"/>
  <c r="BP227" i="1" s="1"/>
  <c r="BL227" i="1" a="1"/>
  <c r="BL227" i="1" s="1"/>
  <c r="BH227" i="1" a="1"/>
  <c r="BH227" i="1" s="1"/>
  <c r="BW227" i="1" a="1"/>
  <c r="BW227" i="1" s="1"/>
  <c r="BS227" i="1" a="1"/>
  <c r="BS227" i="1" s="1"/>
  <c r="BO227" i="1" a="1"/>
  <c r="BO227" i="1" s="1"/>
  <c r="BK227" i="1" a="1"/>
  <c r="BK227" i="1" s="1"/>
  <c r="BG227" i="1" a="1"/>
  <c r="BG227" i="1" s="1"/>
  <c r="BV227" i="1" a="1"/>
  <c r="BV227" i="1" s="1"/>
  <c r="BR227" i="1" a="1"/>
  <c r="BR227" i="1" s="1"/>
  <c r="BN227" i="1" a="1"/>
  <c r="BN227" i="1" s="1"/>
  <c r="BJ227" i="1" a="1"/>
  <c r="BJ227" i="1" s="1"/>
  <c r="BI227" i="1" a="1"/>
  <c r="BI227" i="1" s="1"/>
  <c r="BU227" i="1" a="1"/>
  <c r="BU227" i="1" s="1"/>
  <c r="BQ227" i="1" a="1"/>
  <c r="BQ227" i="1" s="1"/>
  <c r="BV224" i="1" a="1"/>
  <c r="BV224" i="1" s="1"/>
  <c r="BR224" i="1" a="1"/>
  <c r="BR224" i="1" s="1"/>
  <c r="BN224" i="1" a="1"/>
  <c r="BN224" i="1" s="1"/>
  <c r="BJ224" i="1" a="1"/>
  <c r="BJ224" i="1" s="1"/>
  <c r="BU224" i="1" a="1"/>
  <c r="BU224" i="1" s="1"/>
  <c r="BX224" i="1" a="1"/>
  <c r="BX224" i="1" s="1"/>
  <c r="BT224" i="1" a="1"/>
  <c r="BT224" i="1" s="1"/>
  <c r="BP224" i="1" a="1"/>
  <c r="BP224" i="1" s="1"/>
  <c r="BL224" i="1" a="1"/>
  <c r="BL224" i="1" s="1"/>
  <c r="BH224" i="1" a="1"/>
  <c r="BH224" i="1" s="1"/>
  <c r="BV226" i="1" a="1"/>
  <c r="BV226" i="1" s="1"/>
  <c r="BR226" i="1" a="1"/>
  <c r="BR226" i="1" s="1"/>
  <c r="BN226" i="1" a="1"/>
  <c r="BN226" i="1" s="1"/>
  <c r="BJ226" i="1" a="1"/>
  <c r="BJ226" i="1" s="1"/>
  <c r="BU226" i="1" a="1"/>
  <c r="BU226" i="1" s="1"/>
  <c r="BQ226" i="1" a="1"/>
  <c r="BQ226" i="1" s="1"/>
  <c r="BM226" i="1" a="1"/>
  <c r="BM226" i="1" s="1"/>
  <c r="BI226" i="1" a="1"/>
  <c r="BI226" i="1" s="1"/>
  <c r="BX226" i="1" a="1"/>
  <c r="BX226" i="1" s="1"/>
  <c r="BT226" i="1" a="1"/>
  <c r="BT226" i="1" s="1"/>
  <c r="BP226" i="1" a="1"/>
  <c r="BP226" i="1" s="1"/>
  <c r="BL226" i="1" a="1"/>
  <c r="BL226" i="1" s="1"/>
  <c r="BH226" i="1" a="1"/>
  <c r="BH226" i="1" s="1"/>
  <c r="BK226" i="1" a="1"/>
  <c r="BK226" i="1" s="1"/>
  <c r="JP6" i="1"/>
  <c r="JP9" i="1" s="1"/>
  <c r="JQ6" i="1"/>
  <c r="JR6" i="1"/>
  <c r="JN6" i="1"/>
  <c r="JO6" i="1"/>
  <c r="IH212" i="1" l="1"/>
  <c r="HR212" i="1"/>
  <c r="DP212" i="1"/>
  <c r="DT212" i="1"/>
  <c r="B213" i="1"/>
  <c r="IH213" i="1" s="1"/>
  <c r="IJ212" i="1"/>
  <c r="DS212" i="1"/>
  <c r="DL212" i="1"/>
  <c r="DO212" i="1"/>
  <c r="DJ212" i="1"/>
  <c r="HO212" i="1"/>
  <c r="IE212" i="1"/>
  <c r="HS212" i="1"/>
  <c r="DR212" i="1"/>
  <c r="IG212" i="1"/>
  <c r="IK212" i="1"/>
  <c r="HF212" i="1"/>
  <c r="HN212" i="1"/>
  <c r="HV212" i="1"/>
  <c r="HT212" i="1"/>
  <c r="IF212" i="1"/>
  <c r="DM212" i="1"/>
  <c r="DN212" i="1"/>
  <c r="DQ212" i="1"/>
  <c r="AV212" i="1"/>
  <c r="HP212" i="1"/>
  <c r="II212" i="1"/>
  <c r="IK213" i="1"/>
  <c r="HP213" i="1"/>
  <c r="DR213" i="1"/>
  <c r="II213" i="1"/>
  <c r="DO213" i="1"/>
  <c r="DL213" i="1"/>
  <c r="HI223" i="1"/>
  <c r="HV221" i="1"/>
  <c r="HN221" i="1"/>
  <c r="DR221" i="1"/>
  <c r="DJ221" i="1"/>
  <c r="IK221" i="1"/>
  <c r="HM221" i="1"/>
  <c r="DQ221" i="1"/>
  <c r="IJ221" i="1"/>
  <c r="HT221" i="1"/>
  <c r="HL221" i="1"/>
  <c r="HF221" i="1"/>
  <c r="DP221" i="1"/>
  <c r="II221" i="1"/>
  <c r="HS221" i="1"/>
  <c r="DO221" i="1"/>
  <c r="IG221" i="1"/>
  <c r="DU221" i="1"/>
  <c r="DM221" i="1"/>
  <c r="IE221" i="1"/>
  <c r="DT221" i="1"/>
  <c r="DS221" i="1"/>
  <c r="HR221" i="1"/>
  <c r="DN221" i="1"/>
  <c r="B222" i="1"/>
  <c r="HP221" i="1"/>
  <c r="DL221" i="1"/>
  <c r="IH221" i="1"/>
  <c r="IF221" i="1"/>
  <c r="HO221" i="1"/>
  <c r="AV221" i="1"/>
  <c r="DK221" i="1"/>
  <c r="HI214" i="1"/>
  <c r="JN9" i="1"/>
  <c r="JO9" i="1"/>
  <c r="JR9" i="1"/>
  <c r="JQ9" i="1"/>
  <c r="DM213" i="1" l="1"/>
  <c r="AV213" i="1"/>
  <c r="B214" i="1"/>
  <c r="IG213" i="1"/>
  <c r="IF213" i="1"/>
  <c r="DJ213" i="1"/>
  <c r="DQ213" i="1"/>
  <c r="DK213" i="1"/>
  <c r="HM213" i="1"/>
  <c r="HO213" i="1"/>
  <c r="DT213" i="1"/>
  <c r="DS213" i="1"/>
  <c r="DU213" i="1"/>
  <c r="IE213" i="1"/>
  <c r="DP213" i="1"/>
  <c r="HF213" i="1"/>
  <c r="DN213" i="1"/>
  <c r="HT213" i="1"/>
  <c r="HL213" i="1"/>
  <c r="HN213" i="1"/>
  <c r="HR213" i="1"/>
  <c r="HS213" i="1"/>
  <c r="HV213" i="1"/>
  <c r="IJ213" i="1"/>
  <c r="HI215" i="1"/>
  <c r="HI224" i="1"/>
  <c r="IJ222" i="1"/>
  <c r="HT222" i="1"/>
  <c r="HL222" i="1"/>
  <c r="II222" i="1"/>
  <c r="HS222" i="1"/>
  <c r="DO222" i="1"/>
  <c r="IG222" i="1"/>
  <c r="B223" i="1"/>
  <c r="IE222" i="1"/>
  <c r="HO222" i="1"/>
  <c r="IK222" i="1"/>
  <c r="DR222" i="1"/>
  <c r="IH222" i="1"/>
  <c r="HR222" i="1"/>
  <c r="HF222" i="1"/>
  <c r="DQ222" i="1"/>
  <c r="IF222" i="1"/>
  <c r="HP222" i="1"/>
  <c r="DP222" i="1"/>
  <c r="HN222" i="1"/>
  <c r="DN222" i="1"/>
  <c r="AV222" i="1"/>
  <c r="HM222" i="1"/>
  <c r="DM222" i="1"/>
  <c r="DU222" i="1"/>
  <c r="DL222" i="1"/>
  <c r="HV222" i="1"/>
  <c r="DT222" i="1"/>
  <c r="DS222" i="1"/>
  <c r="DK222" i="1"/>
  <c r="DJ222" i="1"/>
  <c r="B215" i="1"/>
  <c r="IF214" i="1"/>
  <c r="HP214" i="1"/>
  <c r="DT214" i="1"/>
  <c r="DL214" i="1"/>
  <c r="II214" i="1"/>
  <c r="HS214" i="1"/>
  <c r="DO214" i="1"/>
  <c r="IJ214" i="1"/>
  <c r="HN214" i="1"/>
  <c r="HF214" i="1"/>
  <c r="DR214" i="1"/>
  <c r="IH214" i="1"/>
  <c r="HM214" i="1"/>
  <c r="DQ214" i="1"/>
  <c r="IG214" i="1"/>
  <c r="HV214" i="1"/>
  <c r="HL214" i="1"/>
  <c r="DP214" i="1"/>
  <c r="IE214" i="1"/>
  <c r="DN214" i="1"/>
  <c r="HT214" i="1"/>
  <c r="DM214" i="1"/>
  <c r="HR214" i="1"/>
  <c r="DK214" i="1"/>
  <c r="HO214" i="1"/>
  <c r="AV214" i="1"/>
  <c r="DU214" i="1"/>
  <c r="DS214" i="1"/>
  <c r="DJ214" i="1"/>
  <c r="IK214" i="1"/>
  <c r="HI225" i="1" l="1"/>
  <c r="IK223" i="1"/>
  <c r="HM223" i="1"/>
  <c r="DQ223" i="1"/>
  <c r="IJ223" i="1"/>
  <c r="HT223" i="1"/>
  <c r="HL223" i="1"/>
  <c r="HF223" i="1"/>
  <c r="DP223" i="1"/>
  <c r="B224" i="1"/>
  <c r="II223" i="1"/>
  <c r="HS223" i="1"/>
  <c r="DO223" i="1"/>
  <c r="IH223" i="1"/>
  <c r="HR223" i="1"/>
  <c r="DN223" i="1"/>
  <c r="IG223" i="1"/>
  <c r="DU223" i="1"/>
  <c r="DM223" i="1"/>
  <c r="IF223" i="1"/>
  <c r="HP223" i="1"/>
  <c r="DT223" i="1"/>
  <c r="DL223" i="1"/>
  <c r="IE223" i="1"/>
  <c r="HV223" i="1"/>
  <c r="HO223" i="1"/>
  <c r="DS223" i="1"/>
  <c r="AV223" i="1"/>
  <c r="HN223" i="1"/>
  <c r="DR223" i="1"/>
  <c r="DK223" i="1"/>
  <c r="DJ223" i="1"/>
  <c r="IG215" i="1"/>
  <c r="DU215" i="1"/>
  <c r="DM215" i="1"/>
  <c r="B216" i="1"/>
  <c r="IE215" i="1"/>
  <c r="HO215" i="1"/>
  <c r="DS215" i="1"/>
  <c r="DK215" i="1"/>
  <c r="AV215" i="1"/>
  <c r="HV215" i="1"/>
  <c r="HN215" i="1"/>
  <c r="DR215" i="1"/>
  <c r="DJ215" i="1"/>
  <c r="IK215" i="1"/>
  <c r="HM215" i="1"/>
  <c r="DQ215" i="1"/>
  <c r="IJ215" i="1"/>
  <c r="HT215" i="1"/>
  <c r="HL215" i="1"/>
  <c r="HF215" i="1"/>
  <c r="DP215" i="1"/>
  <c r="DT215" i="1"/>
  <c r="DO215" i="1"/>
  <c r="HS215" i="1"/>
  <c r="DN215" i="1"/>
  <c r="HR215" i="1"/>
  <c r="DL215" i="1"/>
  <c r="II215" i="1"/>
  <c r="HP215" i="1"/>
  <c r="IH215" i="1"/>
  <c r="IF215" i="1"/>
  <c r="HI216" i="1"/>
  <c r="II224" i="1" l="1"/>
  <c r="HS224" i="1"/>
  <c r="DO224" i="1"/>
  <c r="IH224" i="1"/>
  <c r="HR224" i="1"/>
  <c r="DN224" i="1"/>
  <c r="IG224" i="1"/>
  <c r="DU224" i="1"/>
  <c r="DM224" i="1"/>
  <c r="IE224" i="1"/>
  <c r="HO224" i="1"/>
  <c r="DS224" i="1"/>
  <c r="DK224" i="1"/>
  <c r="HV224" i="1"/>
  <c r="HN224" i="1"/>
  <c r="HF224" i="1"/>
  <c r="DP224" i="1"/>
  <c r="DL224" i="1"/>
  <c r="HT224" i="1"/>
  <c r="DJ224" i="1"/>
  <c r="IK224" i="1"/>
  <c r="HP224" i="1"/>
  <c r="B225" i="1"/>
  <c r="IJ224" i="1"/>
  <c r="HM224" i="1"/>
  <c r="AV224" i="1"/>
  <c r="IF224" i="1"/>
  <c r="HL224" i="1"/>
  <c r="DT224" i="1"/>
  <c r="DR224" i="1"/>
  <c r="DQ224" i="1"/>
  <c r="HI217" i="1"/>
  <c r="IH216" i="1"/>
  <c r="HR216" i="1"/>
  <c r="DN216" i="1"/>
  <c r="IG216" i="1"/>
  <c r="DU216" i="1"/>
  <c r="DM216" i="1"/>
  <c r="B217" i="1"/>
  <c r="IF216" i="1"/>
  <c r="HP216" i="1"/>
  <c r="IJ216" i="1"/>
  <c r="HV216" i="1"/>
  <c r="DL216" i="1"/>
  <c r="II216" i="1"/>
  <c r="DK216" i="1"/>
  <c r="IE216" i="1"/>
  <c r="HT216" i="1"/>
  <c r="DT216" i="1"/>
  <c r="DJ216" i="1"/>
  <c r="HS216" i="1"/>
  <c r="DS216" i="1"/>
  <c r="AV216" i="1"/>
  <c r="HO216" i="1"/>
  <c r="HF216" i="1"/>
  <c r="DR216" i="1"/>
  <c r="HN216" i="1"/>
  <c r="DQ216" i="1"/>
  <c r="HL216" i="1"/>
  <c r="DP216" i="1"/>
  <c r="DO216" i="1"/>
  <c r="IK216" i="1"/>
  <c r="HM216" i="1"/>
  <c r="HI226" i="1"/>
  <c r="IE217" i="1" l="1"/>
  <c r="HO217" i="1"/>
  <c r="HV217" i="1"/>
  <c r="HN217" i="1"/>
  <c r="IK217" i="1"/>
  <c r="HM217" i="1"/>
  <c r="IJ217" i="1"/>
  <c r="HT217" i="1"/>
  <c r="HL217" i="1"/>
  <c r="HF217" i="1"/>
  <c r="II217" i="1"/>
  <c r="HS217" i="1"/>
  <c r="AV217" i="1"/>
  <c r="IH217" i="1"/>
  <c r="HR217" i="1"/>
  <c r="B218" i="1"/>
  <c r="HP217" i="1"/>
  <c r="IG217" i="1"/>
  <c r="IF217" i="1"/>
  <c r="HI227" i="1"/>
  <c r="HI218" i="1"/>
  <c r="IH225" i="1"/>
  <c r="HR225" i="1"/>
  <c r="B226" i="1"/>
  <c r="HV225" i="1"/>
  <c r="HN225" i="1"/>
  <c r="IF225" i="1"/>
  <c r="DP225" i="1"/>
  <c r="IE225" i="1"/>
  <c r="HT225" i="1"/>
  <c r="DO225" i="1"/>
  <c r="HS225" i="1"/>
  <c r="DN225" i="1"/>
  <c r="IK225" i="1"/>
  <c r="HP225" i="1"/>
  <c r="DT225" i="1"/>
  <c r="DL225" i="1"/>
  <c r="IJ225" i="1"/>
  <c r="HO225" i="1"/>
  <c r="HF225" i="1"/>
  <c r="DS225" i="1"/>
  <c r="DK225" i="1"/>
  <c r="AV225" i="1"/>
  <c r="DR225" i="1"/>
  <c r="DQ225" i="1"/>
  <c r="HM225" i="1"/>
  <c r="DM225" i="1"/>
  <c r="HL225" i="1"/>
  <c r="DJ225" i="1"/>
  <c r="II225" i="1"/>
  <c r="IG225" i="1"/>
  <c r="DU225" i="1"/>
  <c r="IE226" i="1" l="1"/>
  <c r="HO226" i="1"/>
  <c r="HV226" i="1"/>
  <c r="HN226" i="1"/>
  <c r="IK226" i="1"/>
  <c r="HM226" i="1"/>
  <c r="IJ226" i="1"/>
  <c r="HT226" i="1"/>
  <c r="HL226" i="1"/>
  <c r="HF226" i="1"/>
  <c r="II226" i="1"/>
  <c r="HS226" i="1"/>
  <c r="AV226" i="1"/>
  <c r="IH226" i="1"/>
  <c r="HR226" i="1"/>
  <c r="HP226" i="1"/>
  <c r="IG226" i="1"/>
  <c r="IF226" i="1"/>
  <c r="B227" i="1"/>
  <c r="HV218" i="1"/>
  <c r="HN218" i="1"/>
  <c r="IK218" i="1"/>
  <c r="HM218" i="1"/>
  <c r="AV218" i="1"/>
  <c r="IJ218" i="1"/>
  <c r="HT218" i="1"/>
  <c r="HL218" i="1"/>
  <c r="HF218" i="1"/>
  <c r="II218" i="1"/>
  <c r="HS218" i="1"/>
  <c r="IH218" i="1"/>
  <c r="HR218" i="1"/>
  <c r="IG218" i="1"/>
  <c r="IE218" i="1"/>
  <c r="HP218" i="1"/>
  <c r="HO218" i="1"/>
  <c r="IF218" i="1"/>
  <c r="HV227" i="1" l="1"/>
  <c r="HN227" i="1"/>
  <c r="IK227" i="1"/>
  <c r="HM227" i="1"/>
  <c r="AV227" i="1"/>
  <c r="IJ227" i="1"/>
  <c r="HT227" i="1"/>
  <c r="HL227" i="1"/>
  <c r="HF227" i="1"/>
  <c r="II227" i="1"/>
  <c r="HS227" i="1"/>
  <c r="IH227" i="1"/>
  <c r="HR227" i="1"/>
  <c r="IG227" i="1"/>
  <c r="HO227" i="1"/>
  <c r="IE227" i="1"/>
  <c r="IF227" i="1"/>
  <c r="HP227" i="1"/>
  <c r="JM5" i="1" l="1"/>
  <c r="JM256" i="1" s="1"/>
  <c r="P202" i="1" a="1"/>
  <c r="P202" i="1" s="1"/>
  <c r="P203" i="1" a="1"/>
  <c r="P203" i="1" s="1"/>
  <c r="P204" i="1" a="1"/>
  <c r="P204" i="1" s="1"/>
  <c r="P205" i="1" a="1"/>
  <c r="P205" i="1" s="1"/>
  <c r="P206" i="1" a="1"/>
  <c r="P206" i="1" s="1"/>
  <c r="P207" i="1" a="1"/>
  <c r="P207" i="1" s="1"/>
  <c r="P208" i="1" a="1"/>
  <c r="P208" i="1" s="1"/>
  <c r="P209" i="1" a="1"/>
  <c r="P209" i="1" s="1"/>
  <c r="P201" i="1" a="1"/>
  <c r="P201" i="1" s="1"/>
  <c r="A209" i="1"/>
  <c r="A208" i="1"/>
  <c r="A207" i="1"/>
  <c r="A206" i="1"/>
  <c r="A205" i="1"/>
  <c r="A204" i="1"/>
  <c r="DW203" i="1"/>
  <c r="DW204" i="1" s="1"/>
  <c r="DW205" i="1" s="1"/>
  <c r="DW206" i="1" s="1"/>
  <c r="DW207" i="1" s="1"/>
  <c r="DW208" i="1" s="1"/>
  <c r="DV203" i="1"/>
  <c r="DV204" i="1" s="1"/>
  <c r="DV205" i="1" s="1"/>
  <c r="DV206" i="1" s="1"/>
  <c r="DV207" i="1" s="1"/>
  <c r="DV208" i="1" s="1"/>
  <c r="AT203" i="1"/>
  <c r="AT204" i="1" s="1"/>
  <c r="AT205" i="1" s="1"/>
  <c r="AT206" i="1" s="1"/>
  <c r="AT207" i="1" s="1"/>
  <c r="AT208" i="1" s="1"/>
  <c r="AT209" i="1" s="1"/>
  <c r="AR203" i="1"/>
  <c r="AR204" i="1" s="1"/>
  <c r="AR205" i="1" s="1"/>
  <c r="AR206" i="1" s="1"/>
  <c r="AR207" i="1" s="1"/>
  <c r="AR208" i="1" s="1"/>
  <c r="AR209" i="1" s="1"/>
  <c r="AP203" i="1"/>
  <c r="AP204" i="1" s="1"/>
  <c r="AP205" i="1" s="1"/>
  <c r="AP206" i="1" s="1"/>
  <c r="AP207" i="1" s="1"/>
  <c r="AP208" i="1" s="1"/>
  <c r="AP209" i="1" s="1"/>
  <c r="AB203" i="1"/>
  <c r="AB204" i="1" s="1"/>
  <c r="AB205" i="1" s="1"/>
  <c r="AB206" i="1" s="1"/>
  <c r="AB207" i="1" s="1"/>
  <c r="AB208" i="1" s="1"/>
  <c r="AB209" i="1" s="1"/>
  <c r="AA203" i="1"/>
  <c r="AA204" i="1" s="1"/>
  <c r="AA205" i="1" s="1"/>
  <c r="AA206" i="1" s="1"/>
  <c r="AA207" i="1" s="1"/>
  <c r="AA208" i="1" s="1"/>
  <c r="AA209" i="1" s="1"/>
  <c r="Y203" i="1"/>
  <c r="Y204" i="1" s="1"/>
  <c r="Y205" i="1" s="1"/>
  <c r="Y206" i="1" s="1"/>
  <c r="Y207" i="1" s="1"/>
  <c r="Y208" i="1" s="1"/>
  <c r="Y209" i="1" s="1"/>
  <c r="A203" i="1"/>
  <c r="HI202" i="1"/>
  <c r="HI203" i="1" s="1"/>
  <c r="A202" i="1"/>
  <c r="JB201" i="1"/>
  <c r="JA201" i="1"/>
  <c r="IZ201" i="1"/>
  <c r="HF201" i="1"/>
  <c r="G201" i="1"/>
  <c r="A201" i="1"/>
  <c r="B202" i="1" s="1"/>
  <c r="V200" i="1"/>
  <c r="A200" i="1"/>
  <c r="A199" i="1"/>
  <c r="JL241" i="1"/>
  <c r="JF241" i="1"/>
  <c r="P241" i="1" a="1"/>
  <c r="P241" i="1" s="1"/>
  <c r="A241" i="1"/>
  <c r="JL240" i="1"/>
  <c r="JF240" i="1"/>
  <c r="P240" i="1" a="1"/>
  <c r="P240" i="1" s="1"/>
  <c r="BM240" i="1" s="1" a="1"/>
  <c r="BM240" i="1" s="1"/>
  <c r="A240" i="1"/>
  <c r="JL239" i="1"/>
  <c r="JF239" i="1"/>
  <c r="P239" i="1" a="1"/>
  <c r="P239" i="1" s="1"/>
  <c r="BN239" i="1" s="1" a="1"/>
  <c r="BN239" i="1" s="1"/>
  <c r="A239" i="1"/>
  <c r="JL238" i="1"/>
  <c r="JF238" i="1"/>
  <c r="P238" i="1" a="1"/>
  <c r="P238" i="1" s="1"/>
  <c r="A238" i="1"/>
  <c r="JL237" i="1"/>
  <c r="JF237" i="1"/>
  <c r="P237" i="1" a="1"/>
  <c r="P237" i="1" s="1"/>
  <c r="BO237" i="1" s="1" a="1"/>
  <c r="BO237" i="1" s="1"/>
  <c r="N237" i="1"/>
  <c r="N238" i="1" s="1"/>
  <c r="M237" i="1"/>
  <c r="A237" i="1"/>
  <c r="JA236" i="1"/>
  <c r="IZ236" i="1"/>
  <c r="JL236" i="1"/>
  <c r="P236" i="1" a="1"/>
  <c r="P236" i="1" s="1"/>
  <c r="BU236" i="1" s="1" a="1"/>
  <c r="BU236" i="1" s="1"/>
  <c r="A236" i="1"/>
  <c r="V229" i="1"/>
  <c r="A229" i="1"/>
  <c r="A228" i="1"/>
  <c r="JM6" i="1" l="1"/>
  <c r="JM9" i="1" s="1"/>
  <c r="BG237" i="1" a="1"/>
  <c r="BG237" i="1" s="1"/>
  <c r="BK237" i="1" a="1"/>
  <c r="BK237" i="1" s="1"/>
  <c r="BW237" i="1" a="1"/>
  <c r="BW237" i="1" s="1"/>
  <c r="BI240" i="1" a="1"/>
  <c r="BI240" i="1" s="1"/>
  <c r="BU201" i="1" a="1"/>
  <c r="BU201" i="1" s="1"/>
  <c r="BO201" i="1" a="1"/>
  <c r="BO201" i="1" s="1"/>
  <c r="BI201" i="1" a="1"/>
  <c r="BI201" i="1" s="1"/>
  <c r="BR201" i="1" a="1"/>
  <c r="BR201" i="1" s="1"/>
  <c r="BT201" i="1" a="1"/>
  <c r="BT201" i="1" s="1"/>
  <c r="BP201" i="1" a="1"/>
  <c r="BP201" i="1" s="1"/>
  <c r="BS201" i="1" a="1"/>
  <c r="BS201" i="1" s="1"/>
  <c r="BN201" i="1" a="1"/>
  <c r="BN201" i="1" s="1"/>
  <c r="BH201" i="1" a="1"/>
  <c r="BH201" i="1" s="1"/>
  <c r="BX201" i="1" a="1"/>
  <c r="BX201" i="1" s="1"/>
  <c r="BG201" i="1" a="1"/>
  <c r="BG201" i="1" s="1"/>
  <c r="BW201" i="1" a="1"/>
  <c r="BW201" i="1" s="1"/>
  <c r="BJ201" i="1" a="1"/>
  <c r="BJ201" i="1" s="1"/>
  <c r="BM201" i="1" a="1"/>
  <c r="BM201" i="1" s="1"/>
  <c r="BL201" i="1" a="1"/>
  <c r="BL201" i="1" s="1"/>
  <c r="BS202" i="1" a="1"/>
  <c r="BS202" i="1" s="1"/>
  <c r="BV201" i="1" a="1"/>
  <c r="BV201" i="1" s="1"/>
  <c r="BQ201" i="1" a="1"/>
  <c r="BQ201" i="1" s="1"/>
  <c r="BK201" i="1" a="1"/>
  <c r="BK201" i="1" s="1"/>
  <c r="BM236" i="1" a="1"/>
  <c r="BM236" i="1" s="1"/>
  <c r="BQ236" i="1" a="1"/>
  <c r="BQ236" i="1" s="1"/>
  <c r="M238" i="1"/>
  <c r="IZ237" i="1"/>
  <c r="BV238" i="1" a="1"/>
  <c r="BV238" i="1" s="1"/>
  <c r="BR238" i="1" a="1"/>
  <c r="BR238" i="1" s="1"/>
  <c r="BN238" i="1" a="1"/>
  <c r="BN238" i="1" s="1"/>
  <c r="BJ238" i="1" a="1"/>
  <c r="BJ238" i="1" s="1"/>
  <c r="BX238" i="1" a="1"/>
  <c r="BX238" i="1" s="1"/>
  <c r="BT238" i="1" a="1"/>
  <c r="BT238" i="1" s="1"/>
  <c r="BU238" i="1" a="1"/>
  <c r="BU238" i="1" s="1"/>
  <c r="BQ238" i="1" a="1"/>
  <c r="BQ238" i="1" s="1"/>
  <c r="BM238" i="1" a="1"/>
  <c r="BM238" i="1" s="1"/>
  <c r="BI238" i="1" a="1"/>
  <c r="BI238" i="1" s="1"/>
  <c r="BP238" i="1" a="1"/>
  <c r="BP238" i="1" s="1"/>
  <c r="BH238" i="1" a="1"/>
  <c r="BH238" i="1" s="1"/>
  <c r="BL238" i="1" a="1"/>
  <c r="BL238" i="1" s="1"/>
  <c r="BW238" i="1" a="1"/>
  <c r="BW238" i="1" s="1"/>
  <c r="BS238" i="1" a="1"/>
  <c r="BS238" i="1" s="1"/>
  <c r="BO238" i="1" a="1"/>
  <c r="BO238" i="1" s="1"/>
  <c r="BK238" i="1" a="1"/>
  <c r="BK238" i="1" s="1"/>
  <c r="BG238" i="1" a="1"/>
  <c r="BG238" i="1" s="1"/>
  <c r="O237" i="1"/>
  <c r="JB236" i="1"/>
  <c r="N239" i="1"/>
  <c r="JA238" i="1"/>
  <c r="BU239" i="1" a="1"/>
  <c r="BU239" i="1" s="1"/>
  <c r="BQ239" i="1" a="1"/>
  <c r="BQ239" i="1" s="1"/>
  <c r="BM239" i="1" a="1"/>
  <c r="BM239" i="1" s="1"/>
  <c r="BI239" i="1" a="1"/>
  <c r="BI239" i="1" s="1"/>
  <c r="BX239" i="1" a="1"/>
  <c r="BX239" i="1" s="1"/>
  <c r="BT239" i="1" a="1"/>
  <c r="BT239" i="1" s="1"/>
  <c r="BP239" i="1" a="1"/>
  <c r="BP239" i="1" s="1"/>
  <c r="BL239" i="1" a="1"/>
  <c r="BL239" i="1" s="1"/>
  <c r="BH239" i="1" a="1"/>
  <c r="BH239" i="1" s="1"/>
  <c r="BW239" i="1" a="1"/>
  <c r="BW239" i="1" s="1"/>
  <c r="BS239" i="1" a="1"/>
  <c r="BS239" i="1" s="1"/>
  <c r="BO239" i="1" a="1"/>
  <c r="BO239" i="1" s="1"/>
  <c r="BK239" i="1" a="1"/>
  <c r="BK239" i="1" s="1"/>
  <c r="BG239" i="1" a="1"/>
  <c r="BG239" i="1" s="1"/>
  <c r="BR239" i="1" a="1"/>
  <c r="BR239" i="1" s="1"/>
  <c r="BJ239" i="1" a="1"/>
  <c r="BJ239" i="1" s="1"/>
  <c r="BV239" i="1" a="1"/>
  <c r="BV239" i="1" s="1"/>
  <c r="JF236" i="1"/>
  <c r="BV237" i="1" a="1"/>
  <c r="BV237" i="1" s="1"/>
  <c r="BR237" i="1" a="1"/>
  <c r="BR237" i="1" s="1"/>
  <c r="BN237" i="1" a="1"/>
  <c r="BN237" i="1" s="1"/>
  <c r="BJ237" i="1" a="1"/>
  <c r="BJ237" i="1" s="1"/>
  <c r="BU237" i="1" a="1"/>
  <c r="BU237" i="1" s="1"/>
  <c r="BQ237" i="1" a="1"/>
  <c r="BQ237" i="1" s="1"/>
  <c r="BM237" i="1" a="1"/>
  <c r="BM237" i="1" s="1"/>
  <c r="BI237" i="1" a="1"/>
  <c r="BI237" i="1" s="1"/>
  <c r="BX237" i="1" a="1"/>
  <c r="BX237" i="1" s="1"/>
  <c r="BT237" i="1" a="1"/>
  <c r="BT237" i="1" s="1"/>
  <c r="BP237" i="1" a="1"/>
  <c r="BP237" i="1" s="1"/>
  <c r="BL237" i="1" a="1"/>
  <c r="BL237" i="1" s="1"/>
  <c r="BH237" i="1" a="1"/>
  <c r="BH237" i="1" s="1"/>
  <c r="BW236" i="1" a="1"/>
  <c r="BW236" i="1" s="1"/>
  <c r="BS236" i="1" a="1"/>
  <c r="BS236" i="1" s="1"/>
  <c r="BO236" i="1" a="1"/>
  <c r="BO236" i="1" s="1"/>
  <c r="BK236" i="1" a="1"/>
  <c r="BK236" i="1" s="1"/>
  <c r="BG236" i="1" a="1"/>
  <c r="BG236" i="1" s="1"/>
  <c r="BV236" i="1" a="1"/>
  <c r="BV236" i="1" s="1"/>
  <c r="BR236" i="1" a="1"/>
  <c r="BR236" i="1" s="1"/>
  <c r="BN236" i="1" a="1"/>
  <c r="BN236" i="1" s="1"/>
  <c r="BJ236" i="1" a="1"/>
  <c r="BJ236" i="1" s="1"/>
  <c r="BX236" i="1" a="1"/>
  <c r="BX236" i="1" s="1"/>
  <c r="BP236" i="1" a="1"/>
  <c r="BP236" i="1" s="1"/>
  <c r="BH236" i="1" a="1"/>
  <c r="BH236" i="1" s="1"/>
  <c r="BT236" i="1" a="1"/>
  <c r="BT236" i="1" s="1"/>
  <c r="BL236" i="1" a="1"/>
  <c r="BL236" i="1" s="1"/>
  <c r="BS237" i="1" a="1"/>
  <c r="BS237" i="1" s="1"/>
  <c r="BI236" i="1" a="1"/>
  <c r="BI236" i="1" s="1"/>
  <c r="BU241" i="1" a="1"/>
  <c r="BU241" i="1" s="1"/>
  <c r="BQ241" i="1" a="1"/>
  <c r="BQ241" i="1" s="1"/>
  <c r="BW241" i="1" a="1"/>
  <c r="BW241" i="1" s="1"/>
  <c r="BS241" i="1" a="1"/>
  <c r="BS241" i="1" s="1"/>
  <c r="BO241" i="1" a="1"/>
  <c r="BO241" i="1" s="1"/>
  <c r="BK241" i="1" a="1"/>
  <c r="BK241" i="1" s="1"/>
  <c r="BV241" i="1" a="1"/>
  <c r="BV241" i="1" s="1"/>
  <c r="BP241" i="1" a="1"/>
  <c r="BP241" i="1" s="1"/>
  <c r="BJ241" i="1" a="1"/>
  <c r="BJ241" i="1" s="1"/>
  <c r="BN241" i="1" a="1"/>
  <c r="BN241" i="1" s="1"/>
  <c r="BT241" i="1" a="1"/>
  <c r="BT241" i="1" s="1"/>
  <c r="BI241" i="1" a="1"/>
  <c r="BI241" i="1" s="1"/>
  <c r="BM241" i="1" a="1"/>
  <c r="BM241" i="1" s="1"/>
  <c r="BG241" i="1" a="1"/>
  <c r="BG241" i="1" s="1"/>
  <c r="BH241" i="1" a="1"/>
  <c r="BH241" i="1" s="1"/>
  <c r="IK202" i="1"/>
  <c r="HM202" i="1"/>
  <c r="DO202" i="1"/>
  <c r="IJ202" i="1"/>
  <c r="HT202" i="1"/>
  <c r="HL202" i="1"/>
  <c r="HF202" i="1"/>
  <c r="DN202" i="1"/>
  <c r="II202" i="1"/>
  <c r="HS202" i="1"/>
  <c r="DU202" i="1"/>
  <c r="DM202" i="1"/>
  <c r="B203" i="1"/>
  <c r="IH202" i="1"/>
  <c r="HR202" i="1"/>
  <c r="DT202" i="1"/>
  <c r="DL202" i="1"/>
  <c r="IG202" i="1"/>
  <c r="DR202" i="1"/>
  <c r="HV202" i="1"/>
  <c r="DQ202" i="1"/>
  <c r="HP202" i="1"/>
  <c r="DP202" i="1"/>
  <c r="AV202" i="1"/>
  <c r="HO202" i="1"/>
  <c r="DK202" i="1"/>
  <c r="IE202" i="1"/>
  <c r="DJ202" i="1"/>
  <c r="HN202" i="1"/>
  <c r="IF202" i="1"/>
  <c r="DS202" i="1"/>
  <c r="BX240" i="1" a="1"/>
  <c r="BX240" i="1" s="1"/>
  <c r="BT240" i="1" a="1"/>
  <c r="BT240" i="1" s="1"/>
  <c r="BP240" i="1" a="1"/>
  <c r="BP240" i="1" s="1"/>
  <c r="BL240" i="1" a="1"/>
  <c r="BL240" i="1" s="1"/>
  <c r="BH240" i="1" a="1"/>
  <c r="BH240" i="1" s="1"/>
  <c r="BW240" i="1" a="1"/>
  <c r="BW240" i="1" s="1"/>
  <c r="BS240" i="1" a="1"/>
  <c r="BS240" i="1" s="1"/>
  <c r="BO240" i="1" a="1"/>
  <c r="BO240" i="1" s="1"/>
  <c r="BK240" i="1" a="1"/>
  <c r="BK240" i="1" s="1"/>
  <c r="BG240" i="1" a="1"/>
  <c r="BG240" i="1" s="1"/>
  <c r="BV240" i="1" a="1"/>
  <c r="BV240" i="1" s="1"/>
  <c r="BR240" i="1" a="1"/>
  <c r="BR240" i="1" s="1"/>
  <c r="BN240" i="1" a="1"/>
  <c r="BN240" i="1" s="1"/>
  <c r="BJ240" i="1" a="1"/>
  <c r="BJ240" i="1" s="1"/>
  <c r="JA237" i="1"/>
  <c r="BQ240" i="1" a="1"/>
  <c r="BQ240" i="1" s="1"/>
  <c r="BL241" i="1" a="1"/>
  <c r="BL241" i="1" s="1"/>
  <c r="BR241" i="1" a="1"/>
  <c r="BR241" i="1" s="1"/>
  <c r="BU240" i="1" a="1"/>
  <c r="BU240" i="1" s="1"/>
  <c r="BX241" i="1" a="1"/>
  <c r="BX241" i="1" s="1"/>
  <c r="JB202" i="1"/>
  <c r="IZ202" i="1"/>
  <c r="JA202" i="1"/>
  <c r="HI204" i="1"/>
  <c r="D57" i="4"/>
  <c r="BT202" i="1" l="1" a="1"/>
  <c r="BT202" i="1" s="1"/>
  <c r="BG202" i="1" a="1"/>
  <c r="BG202" i="1" s="1"/>
  <c r="BW202" i="1" a="1"/>
  <c r="BW202" i="1" s="1"/>
  <c r="BX202" i="1" a="1"/>
  <c r="BX202" i="1" s="1"/>
  <c r="BU202" i="1" a="1"/>
  <c r="BU202" i="1" s="1"/>
  <c r="BO202" i="1" a="1"/>
  <c r="BO202" i="1" s="1"/>
  <c r="BN202" i="1" a="1"/>
  <c r="BN202" i="1" s="1"/>
  <c r="BQ202" i="1" a="1"/>
  <c r="BQ202" i="1" s="1"/>
  <c r="BV202" i="1" a="1"/>
  <c r="BV202" i="1" s="1"/>
  <c r="BK202" i="1" a="1"/>
  <c r="BK202" i="1" s="1"/>
  <c r="BR202" i="1" a="1"/>
  <c r="BR202" i="1" s="1"/>
  <c r="BH202" i="1" a="1"/>
  <c r="BH202" i="1" s="1"/>
  <c r="BI202" i="1" a="1"/>
  <c r="BI202" i="1" s="1"/>
  <c r="BL202" i="1" a="1"/>
  <c r="BL202" i="1" s="1"/>
  <c r="BM202" i="1" a="1"/>
  <c r="BM202" i="1" s="1"/>
  <c r="BP202" i="1" a="1"/>
  <c r="BP202" i="1" s="1"/>
  <c r="BJ202" i="1" a="1"/>
  <c r="BJ202" i="1" s="1"/>
  <c r="II203" i="1"/>
  <c r="HS203" i="1"/>
  <c r="IG203" i="1"/>
  <c r="HT203" i="1"/>
  <c r="DT203" i="1"/>
  <c r="DL203" i="1"/>
  <c r="HR203" i="1"/>
  <c r="DS203" i="1"/>
  <c r="DK203" i="1"/>
  <c r="HP203" i="1"/>
  <c r="DR203" i="1"/>
  <c r="DJ203" i="1"/>
  <c r="IK203" i="1"/>
  <c r="HO203" i="1"/>
  <c r="DQ203" i="1"/>
  <c r="IJ203" i="1"/>
  <c r="HN203" i="1"/>
  <c r="HF203" i="1"/>
  <c r="DP203" i="1"/>
  <c r="AV203" i="1"/>
  <c r="HL203" i="1"/>
  <c r="B204" i="1"/>
  <c r="IH203" i="1"/>
  <c r="IF203" i="1"/>
  <c r="DU203" i="1"/>
  <c r="IE203" i="1"/>
  <c r="DO203" i="1"/>
  <c r="HV203" i="1"/>
  <c r="DM203" i="1"/>
  <c r="DN203" i="1"/>
  <c r="HM203" i="1"/>
  <c r="O238" i="1"/>
  <c r="JB237" i="1"/>
  <c r="HI205" i="1"/>
  <c r="JB203" i="1"/>
  <c r="JA239" i="1"/>
  <c r="N240" i="1"/>
  <c r="JA203" i="1"/>
  <c r="IZ203" i="1"/>
  <c r="BW203" i="1" a="1"/>
  <c r="BW203" i="1" s="1"/>
  <c r="BS203" i="1" a="1"/>
  <c r="BS203" i="1" s="1"/>
  <c r="BO203" i="1" a="1"/>
  <c r="BO203" i="1" s="1"/>
  <c r="BK203" i="1" a="1"/>
  <c r="BK203" i="1" s="1"/>
  <c r="BG203" i="1" a="1"/>
  <c r="BG203" i="1" s="1"/>
  <c r="BV203" i="1" a="1"/>
  <c r="BV203" i="1" s="1"/>
  <c r="BR203" i="1" a="1"/>
  <c r="BR203" i="1" s="1"/>
  <c r="BN203" i="1" a="1"/>
  <c r="BN203" i="1" s="1"/>
  <c r="BJ203" i="1" a="1"/>
  <c r="BJ203" i="1" s="1"/>
  <c r="BT203" i="1" a="1"/>
  <c r="BT203" i="1" s="1"/>
  <c r="BQ203" i="1" a="1"/>
  <c r="BQ203" i="1" s="1"/>
  <c r="BH203" i="1" a="1"/>
  <c r="BH203" i="1" s="1"/>
  <c r="BP203" i="1" a="1"/>
  <c r="BP203" i="1" s="1"/>
  <c r="BX203" i="1" a="1"/>
  <c r="BX203" i="1" s="1"/>
  <c r="BU203" i="1" a="1"/>
  <c r="BU203" i="1" s="1"/>
  <c r="BL203" i="1" a="1"/>
  <c r="BL203" i="1" s="1"/>
  <c r="BM203" i="1" a="1"/>
  <c r="BM203" i="1" s="1"/>
  <c r="BI203" i="1" a="1"/>
  <c r="BI203" i="1" s="1"/>
  <c r="IZ238" i="1"/>
  <c r="M239" i="1"/>
  <c r="JB204" i="1" l="1"/>
  <c r="BV204" i="1" a="1"/>
  <c r="BV204" i="1" s="1"/>
  <c r="BR204" i="1" a="1"/>
  <c r="BR204" i="1" s="1"/>
  <c r="BN204" i="1" a="1"/>
  <c r="BN204" i="1" s="1"/>
  <c r="BU204" i="1" a="1"/>
  <c r="BU204" i="1" s="1"/>
  <c r="BQ204" i="1" a="1"/>
  <c r="BQ204" i="1" s="1"/>
  <c r="BM204" i="1" a="1"/>
  <c r="BM204" i="1" s="1"/>
  <c r="BI204" i="1" a="1"/>
  <c r="BI204" i="1" s="1"/>
  <c r="BG204" i="1" a="1"/>
  <c r="BG204" i="1" s="1"/>
  <c r="BX204" i="1" a="1"/>
  <c r="BX204" i="1" s="1"/>
  <c r="BO204" i="1" a="1"/>
  <c r="BO204" i="1" s="1"/>
  <c r="BL204" i="1" a="1"/>
  <c r="BL204" i="1" s="1"/>
  <c r="BW204" i="1" a="1"/>
  <c r="BW204" i="1" s="1"/>
  <c r="BT204" i="1" a="1"/>
  <c r="BT204" i="1" s="1"/>
  <c r="BK204" i="1" a="1"/>
  <c r="BK204" i="1" s="1"/>
  <c r="BS204" i="1" a="1"/>
  <c r="BS204" i="1" s="1"/>
  <c r="BP204" i="1" a="1"/>
  <c r="BP204" i="1" s="1"/>
  <c r="BH204" i="1" a="1"/>
  <c r="BH204" i="1" s="1"/>
  <c r="BJ204" i="1" a="1"/>
  <c r="BJ204" i="1" s="1"/>
  <c r="IZ204" i="1"/>
  <c r="HI206" i="1"/>
  <c r="M240" i="1"/>
  <c r="IZ239" i="1"/>
  <c r="JA204" i="1"/>
  <c r="JB238" i="1"/>
  <c r="O239" i="1"/>
  <c r="N241" i="1"/>
  <c r="JA241" i="1" s="1"/>
  <c r="JA240" i="1"/>
  <c r="HV204" i="1"/>
  <c r="HN204" i="1"/>
  <c r="DR204" i="1"/>
  <c r="DJ204" i="1"/>
  <c r="IK204" i="1"/>
  <c r="HM204" i="1"/>
  <c r="DQ204" i="1"/>
  <c r="IJ204" i="1"/>
  <c r="HT204" i="1"/>
  <c r="HL204" i="1"/>
  <c r="HF204" i="1"/>
  <c r="DP204" i="1"/>
  <c r="AV204" i="1"/>
  <c r="II204" i="1"/>
  <c r="HS204" i="1"/>
  <c r="DO204" i="1"/>
  <c r="B205" i="1"/>
  <c r="IH204" i="1"/>
  <c r="HR204" i="1"/>
  <c r="DN204" i="1"/>
  <c r="DL204" i="1"/>
  <c r="HP204" i="1"/>
  <c r="DK204" i="1"/>
  <c r="IG204" i="1"/>
  <c r="HO204" i="1"/>
  <c r="IF204" i="1"/>
  <c r="IE204" i="1"/>
  <c r="DU204" i="1"/>
  <c r="DT204" i="1"/>
  <c r="DS204" i="1"/>
  <c r="DM204" i="1"/>
  <c r="BU205" i="1" l="1" a="1"/>
  <c r="BU205" i="1" s="1"/>
  <c r="BQ205" i="1" a="1"/>
  <c r="BQ205" i="1" s="1"/>
  <c r="BM205" i="1" a="1"/>
  <c r="BM205" i="1" s="1"/>
  <c r="BV205" i="1" a="1"/>
  <c r="BV205" i="1" s="1"/>
  <c r="BL205" i="1" a="1"/>
  <c r="BL205" i="1" s="1"/>
  <c r="BH205" i="1" a="1"/>
  <c r="BH205" i="1" s="1"/>
  <c r="BP205" i="1" a="1"/>
  <c r="BP205" i="1" s="1"/>
  <c r="BK205" i="1" a="1"/>
  <c r="BK205" i="1" s="1"/>
  <c r="BG205" i="1" a="1"/>
  <c r="BG205" i="1" s="1"/>
  <c r="BT205" i="1" a="1"/>
  <c r="BT205" i="1" s="1"/>
  <c r="BO205" i="1" a="1"/>
  <c r="BO205" i="1" s="1"/>
  <c r="BS205" i="1" a="1"/>
  <c r="BS205" i="1" s="1"/>
  <c r="BJ205" i="1" a="1"/>
  <c r="BJ205" i="1" s="1"/>
  <c r="BX205" i="1" a="1"/>
  <c r="BX205" i="1" s="1"/>
  <c r="BW205" i="1" a="1"/>
  <c r="BW205" i="1" s="1"/>
  <c r="BI205" i="1" a="1"/>
  <c r="BI205" i="1" s="1"/>
  <c r="BR205" i="1" a="1"/>
  <c r="BR205" i="1" s="1"/>
  <c r="BN205" i="1" a="1"/>
  <c r="BN205" i="1" s="1"/>
  <c r="JB239" i="1"/>
  <c r="O240" i="1"/>
  <c r="HI207" i="1"/>
  <c r="JB205" i="1"/>
  <c r="II205" i="1"/>
  <c r="HS205" i="1"/>
  <c r="DO205" i="1"/>
  <c r="B206" i="1"/>
  <c r="IH205" i="1"/>
  <c r="HR205" i="1"/>
  <c r="DN205" i="1"/>
  <c r="IF205" i="1"/>
  <c r="HP205" i="1"/>
  <c r="DT205" i="1"/>
  <c r="DL205" i="1"/>
  <c r="IE205" i="1"/>
  <c r="HO205" i="1"/>
  <c r="HF205" i="1"/>
  <c r="DM205" i="1"/>
  <c r="HN205" i="1"/>
  <c r="DK205" i="1"/>
  <c r="HM205" i="1"/>
  <c r="DJ205" i="1"/>
  <c r="HL205" i="1"/>
  <c r="DU205" i="1"/>
  <c r="IK205" i="1"/>
  <c r="HV205" i="1"/>
  <c r="DS205" i="1"/>
  <c r="IJ205" i="1"/>
  <c r="IG205" i="1"/>
  <c r="DR205" i="1"/>
  <c r="HT205" i="1"/>
  <c r="DQ205" i="1"/>
  <c r="DP205" i="1"/>
  <c r="AV205" i="1"/>
  <c r="IZ205" i="1"/>
  <c r="M241" i="1"/>
  <c r="IZ241" i="1" s="1"/>
  <c r="IZ240" i="1"/>
  <c r="JA205" i="1"/>
  <c r="IZ206" i="1" l="1"/>
  <c r="JB206" i="1"/>
  <c r="BV206" i="1" a="1"/>
  <c r="BV206" i="1" s="1"/>
  <c r="BR206" i="1" a="1"/>
  <c r="BR206" i="1" s="1"/>
  <c r="BN206" i="1" a="1"/>
  <c r="BN206" i="1" s="1"/>
  <c r="BJ206" i="1" a="1"/>
  <c r="BJ206" i="1" s="1"/>
  <c r="BU206" i="1" a="1"/>
  <c r="BU206" i="1" s="1"/>
  <c r="BQ206" i="1" a="1"/>
  <c r="BQ206" i="1" s="1"/>
  <c r="BM206" i="1" a="1"/>
  <c r="BM206" i="1" s="1"/>
  <c r="BI206" i="1" a="1"/>
  <c r="BI206" i="1" s="1"/>
  <c r="BX206" i="1" a="1"/>
  <c r="BX206" i="1" s="1"/>
  <c r="BO206" i="1" a="1"/>
  <c r="BO206" i="1" s="1"/>
  <c r="BL206" i="1" a="1"/>
  <c r="BL206" i="1" s="1"/>
  <c r="BW206" i="1" a="1"/>
  <c r="BW206" i="1" s="1"/>
  <c r="BT206" i="1" a="1"/>
  <c r="BT206" i="1" s="1"/>
  <c r="BK206" i="1" a="1"/>
  <c r="BK206" i="1" s="1"/>
  <c r="BH206" i="1" a="1"/>
  <c r="BH206" i="1" s="1"/>
  <c r="BS206" i="1" a="1"/>
  <c r="BS206" i="1" s="1"/>
  <c r="BP206" i="1" a="1"/>
  <c r="BP206" i="1" s="1"/>
  <c r="BG206" i="1" a="1"/>
  <c r="BG206" i="1" s="1"/>
  <c r="HV206" i="1"/>
  <c r="HN206" i="1"/>
  <c r="DR206" i="1"/>
  <c r="DJ206" i="1"/>
  <c r="IK206" i="1"/>
  <c r="HM206" i="1"/>
  <c r="DQ206" i="1"/>
  <c r="IJ206" i="1"/>
  <c r="HT206" i="1"/>
  <c r="HL206" i="1"/>
  <c r="HF206" i="1"/>
  <c r="DP206" i="1"/>
  <c r="AV206" i="1"/>
  <c r="II206" i="1"/>
  <c r="HS206" i="1"/>
  <c r="DO206" i="1"/>
  <c r="B207" i="1"/>
  <c r="IH206" i="1"/>
  <c r="HR206" i="1"/>
  <c r="DN206" i="1"/>
  <c r="DL206" i="1"/>
  <c r="HP206" i="1"/>
  <c r="DK206" i="1"/>
  <c r="IG206" i="1"/>
  <c r="HO206" i="1"/>
  <c r="IF206" i="1"/>
  <c r="IE206" i="1"/>
  <c r="DU206" i="1"/>
  <c r="DT206" i="1"/>
  <c r="DS206" i="1"/>
  <c r="DM206" i="1"/>
  <c r="HI208" i="1"/>
  <c r="O241" i="1"/>
  <c r="JB241" i="1" s="1"/>
  <c r="JB240" i="1"/>
  <c r="JA206" i="1"/>
  <c r="JB207" i="1" l="1"/>
  <c r="JA207" i="1"/>
  <c r="BW207" i="1" a="1"/>
  <c r="BW207" i="1" s="1"/>
  <c r="BS207" i="1" a="1"/>
  <c r="BS207" i="1" s="1"/>
  <c r="BO207" i="1" a="1"/>
  <c r="BO207" i="1" s="1"/>
  <c r="BK207" i="1" a="1"/>
  <c r="BK207" i="1" s="1"/>
  <c r="BG207" i="1" a="1"/>
  <c r="BG207" i="1" s="1"/>
  <c r="BV207" i="1" a="1"/>
  <c r="BV207" i="1" s="1"/>
  <c r="BR207" i="1" a="1"/>
  <c r="BR207" i="1" s="1"/>
  <c r="BN207" i="1" a="1"/>
  <c r="BN207" i="1" s="1"/>
  <c r="BJ207" i="1" a="1"/>
  <c r="BJ207" i="1" s="1"/>
  <c r="BX207" i="1" a="1"/>
  <c r="BX207" i="1" s="1"/>
  <c r="BH207" i="1" a="1"/>
  <c r="BH207" i="1" s="1"/>
  <c r="BP207" i="1" a="1"/>
  <c r="BP207" i="1" s="1"/>
  <c r="BM207" i="1" a="1"/>
  <c r="BM207" i="1" s="1"/>
  <c r="BU207" i="1" a="1"/>
  <c r="BU207" i="1" s="1"/>
  <c r="BL207" i="1" a="1"/>
  <c r="BL207" i="1" s="1"/>
  <c r="BI207" i="1" a="1"/>
  <c r="BI207" i="1" s="1"/>
  <c r="BT207" i="1" a="1"/>
  <c r="BT207" i="1" s="1"/>
  <c r="BQ207" i="1" a="1"/>
  <c r="BQ207" i="1" s="1"/>
  <c r="HV207" i="1"/>
  <c r="HN207" i="1"/>
  <c r="DR207" i="1"/>
  <c r="B208" i="1"/>
  <c r="HT207" i="1"/>
  <c r="DT207" i="1"/>
  <c r="DK207" i="1"/>
  <c r="IK207" i="1"/>
  <c r="HS207" i="1"/>
  <c r="DS207" i="1"/>
  <c r="DJ207" i="1"/>
  <c r="IJ207" i="1"/>
  <c r="HR207" i="1"/>
  <c r="DQ207" i="1"/>
  <c r="II207" i="1"/>
  <c r="DP207" i="1"/>
  <c r="IF207" i="1"/>
  <c r="HM207" i="1"/>
  <c r="HF207" i="1"/>
  <c r="DM207" i="1"/>
  <c r="IE207" i="1"/>
  <c r="HL207" i="1"/>
  <c r="DU207" i="1"/>
  <c r="DL207" i="1"/>
  <c r="DO207" i="1"/>
  <c r="DN207" i="1"/>
  <c r="HP207" i="1"/>
  <c r="HO207" i="1"/>
  <c r="AV207" i="1"/>
  <c r="IH207" i="1"/>
  <c r="IG207" i="1"/>
  <c r="HI209" i="1"/>
  <c r="IZ207" i="1"/>
  <c r="F54" i="3"/>
  <c r="E54" i="3"/>
  <c r="D54" i="3"/>
  <c r="C54" i="3"/>
  <c r="F53" i="3"/>
  <c r="E53" i="3"/>
  <c r="D53" i="3"/>
  <c r="C53" i="3"/>
  <c r="F52" i="3"/>
  <c r="E52" i="3"/>
  <c r="D52" i="3"/>
  <c r="C52" i="3"/>
  <c r="G39" i="3"/>
  <c r="F39" i="3"/>
  <c r="E39" i="3"/>
  <c r="B39" i="3"/>
  <c r="G38" i="3"/>
  <c r="F38" i="3"/>
  <c r="E38" i="3"/>
  <c r="D38" i="3"/>
  <c r="B38" i="3"/>
  <c r="G37" i="3"/>
  <c r="F37" i="3"/>
  <c r="E37" i="3"/>
  <c r="D37" i="3"/>
  <c r="B37" i="3"/>
  <c r="G36" i="3"/>
  <c r="F36" i="3"/>
  <c r="E36" i="3"/>
  <c r="D36" i="3"/>
  <c r="C36" i="3"/>
  <c r="B36" i="3"/>
  <c r="G35" i="3"/>
  <c r="F35" i="3"/>
  <c r="E35" i="3"/>
  <c r="B35" i="3"/>
  <c r="G34" i="3"/>
  <c r="E34" i="3"/>
  <c r="D34" i="3"/>
  <c r="B34" i="3"/>
  <c r="JL198" i="1"/>
  <c r="JF198" i="1"/>
  <c r="JL197" i="1"/>
  <c r="JF197" i="1"/>
  <c r="JL196" i="1"/>
  <c r="JF196" i="1"/>
  <c r="JL195" i="1"/>
  <c r="JF195" i="1"/>
  <c r="JL194" i="1"/>
  <c r="JF194" i="1"/>
  <c r="JF161" i="1"/>
  <c r="JL161" i="1"/>
  <c r="JF162" i="1"/>
  <c r="JL162" i="1"/>
  <c r="JF163" i="1"/>
  <c r="JL163" i="1"/>
  <c r="JF164" i="1"/>
  <c r="JL164" i="1"/>
  <c r="JF165" i="1"/>
  <c r="JL165" i="1"/>
  <c r="JF166" i="1"/>
  <c r="JL166" i="1"/>
  <c r="JF167" i="1"/>
  <c r="JL167" i="1"/>
  <c r="JL152" i="1"/>
  <c r="JF152" i="1"/>
  <c r="JF145" i="1"/>
  <c r="JL145" i="1"/>
  <c r="JF140" i="1"/>
  <c r="JH9" i="1"/>
  <c r="JI9" i="1"/>
  <c r="JJ9" i="1"/>
  <c r="JK9" i="1"/>
  <c r="JG9" i="1"/>
  <c r="JF18" i="1"/>
  <c r="JK5" i="1"/>
  <c r="JK256" i="1" s="1"/>
  <c r="JJ5" i="1"/>
  <c r="JI5" i="1"/>
  <c r="JI256" i="1" s="1"/>
  <c r="JH5" i="1"/>
  <c r="JH256" i="1" s="1"/>
  <c r="IZ209" i="1" l="1"/>
  <c r="IZ208" i="1"/>
  <c r="BX208" i="1" a="1"/>
  <c r="BX208" i="1" s="1"/>
  <c r="BT208" i="1" a="1"/>
  <c r="BT208" i="1" s="1"/>
  <c r="BP208" i="1" a="1"/>
  <c r="BP208" i="1" s="1"/>
  <c r="BL208" i="1" a="1"/>
  <c r="BL208" i="1" s="1"/>
  <c r="BH208" i="1" a="1"/>
  <c r="BH208" i="1" s="1"/>
  <c r="BW208" i="1" a="1"/>
  <c r="BW208" i="1" s="1"/>
  <c r="BN208" i="1" a="1"/>
  <c r="BN208" i="1" s="1"/>
  <c r="BR208" i="1" a="1"/>
  <c r="BR208" i="1" s="1"/>
  <c r="BI208" i="1" a="1"/>
  <c r="BI208" i="1" s="1"/>
  <c r="BV208" i="1" a="1"/>
  <c r="BV208" i="1" s="1"/>
  <c r="BM208" i="1" a="1"/>
  <c r="BM208" i="1" s="1"/>
  <c r="BQ208" i="1" a="1"/>
  <c r="BQ208" i="1" s="1"/>
  <c r="BO208" i="1" a="1"/>
  <c r="BO208" i="1" s="1"/>
  <c r="BS208" i="1" a="1"/>
  <c r="BS208" i="1" s="1"/>
  <c r="BJ208" i="1" a="1"/>
  <c r="BJ208" i="1" s="1"/>
  <c r="BK208" i="1" a="1"/>
  <c r="BK208" i="1" s="1"/>
  <c r="BG208" i="1" a="1"/>
  <c r="BG208" i="1" s="1"/>
  <c r="BU208" i="1" a="1"/>
  <c r="BU208" i="1" s="1"/>
  <c r="IK208" i="1"/>
  <c r="HM208" i="1"/>
  <c r="B209" i="1"/>
  <c r="HT208" i="1"/>
  <c r="HS208" i="1"/>
  <c r="IJ208" i="1"/>
  <c r="HR208" i="1"/>
  <c r="II208" i="1"/>
  <c r="IF208" i="1"/>
  <c r="HN208" i="1"/>
  <c r="HF208" i="1"/>
  <c r="AV208" i="1"/>
  <c r="IE208" i="1"/>
  <c r="HV208" i="1"/>
  <c r="HL208" i="1"/>
  <c r="IH208" i="1"/>
  <c r="IG208" i="1"/>
  <c r="HP208" i="1"/>
  <c r="HO208" i="1"/>
  <c r="JA209" i="1"/>
  <c r="JA208" i="1"/>
  <c r="JB209" i="1"/>
  <c r="JB208" i="1"/>
  <c r="JJ256" i="1"/>
  <c r="JJ6" i="1"/>
  <c r="JH6" i="1"/>
  <c r="JI6" i="1"/>
  <c r="JK6" i="1"/>
  <c r="BX209" i="1" l="1" a="1"/>
  <c r="BX209" i="1" s="1"/>
  <c r="BT209" i="1" a="1"/>
  <c r="BT209" i="1" s="1"/>
  <c r="BP209" i="1" a="1"/>
  <c r="BP209" i="1" s="1"/>
  <c r="BL209" i="1" a="1"/>
  <c r="BL209" i="1" s="1"/>
  <c r="BH209" i="1" a="1"/>
  <c r="BH209" i="1" s="1"/>
  <c r="BU209" i="1" a="1"/>
  <c r="BU209" i="1" s="1"/>
  <c r="BO209" i="1" a="1"/>
  <c r="BO209" i="1" s="1"/>
  <c r="BJ209" i="1" a="1"/>
  <c r="BJ209" i="1" s="1"/>
  <c r="BS209" i="1" a="1"/>
  <c r="BS209" i="1" s="1"/>
  <c r="BN209" i="1" a="1"/>
  <c r="BN209" i="1" s="1"/>
  <c r="BI209" i="1" a="1"/>
  <c r="BI209" i="1" s="1"/>
  <c r="BV209" i="1" a="1"/>
  <c r="BV209" i="1" s="1"/>
  <c r="BQ209" i="1" a="1"/>
  <c r="BQ209" i="1" s="1"/>
  <c r="BK209" i="1" a="1"/>
  <c r="BK209" i="1" s="1"/>
  <c r="BW209" i="1" a="1"/>
  <c r="BW209" i="1" s="1"/>
  <c r="BR209" i="1" a="1"/>
  <c r="BR209" i="1" s="1"/>
  <c r="BG209" i="1" a="1"/>
  <c r="BG209" i="1" s="1"/>
  <c r="BM209" i="1" a="1"/>
  <c r="BM209" i="1" s="1"/>
  <c r="IE209" i="1"/>
  <c r="HO209" i="1"/>
  <c r="HV209" i="1"/>
  <c r="HN209" i="1"/>
  <c r="IF209" i="1"/>
  <c r="HT209" i="1"/>
  <c r="HS209" i="1"/>
  <c r="HR209" i="1"/>
  <c r="IK209" i="1"/>
  <c r="IH209" i="1"/>
  <c r="HL209" i="1"/>
  <c r="AV209" i="1"/>
  <c r="IG209" i="1"/>
  <c r="HF209" i="1"/>
  <c r="IJ209" i="1"/>
  <c r="II209" i="1"/>
  <c r="HP209" i="1"/>
  <c r="HM209" i="1"/>
  <c r="U77" i="4"/>
  <c r="U75" i="4"/>
  <c r="U73" i="4"/>
  <c r="U71" i="4"/>
  <c r="L195" i="1" a="1"/>
  <c r="L195" i="1" s="1"/>
  <c r="L197" i="1" a="1"/>
  <c r="L197" i="1" s="1"/>
  <c r="L193" i="1" a="1"/>
  <c r="L193" i="1" s="1"/>
  <c r="BD5" i="1"/>
  <c r="BD6" i="1" s="1"/>
  <c r="BD9" i="1" s="1"/>
  <c r="BC5" i="1"/>
  <c r="BC256" i="1" s="1"/>
  <c r="L243" i="1" l="1" a="1"/>
  <c r="L243" i="1" s="1"/>
  <c r="L247" i="1" a="1"/>
  <c r="L247" i="1" s="1"/>
  <c r="L244" i="1" a="1"/>
  <c r="L244" i="1" s="1"/>
  <c r="L242" i="1" a="1"/>
  <c r="L242" i="1" s="1"/>
  <c r="L246" i="1" a="1"/>
  <c r="L246" i="1" s="1"/>
  <c r="L245" i="1" a="1"/>
  <c r="L245" i="1" s="1"/>
  <c r="L253" i="1" a="1"/>
  <c r="L253" i="1" s="1"/>
  <c r="L251" i="1" a="1"/>
  <c r="L251" i="1" s="1"/>
  <c r="L252" i="1" a="1"/>
  <c r="L252" i="1" s="1"/>
  <c r="L248" i="1" a="1"/>
  <c r="L248" i="1" s="1"/>
  <c r="L250" i="1" a="1"/>
  <c r="L250" i="1" s="1"/>
  <c r="L249" i="1" a="1"/>
  <c r="L249" i="1" s="1"/>
  <c r="L230" i="1" a="1"/>
  <c r="L230" i="1" s="1"/>
  <c r="BD230" i="1" s="1" a="1"/>
  <c r="BD230" i="1" s="1"/>
  <c r="L232" i="1" a="1"/>
  <c r="L232" i="1" s="1"/>
  <c r="L234" i="1" a="1"/>
  <c r="L234" i="1" s="1"/>
  <c r="L233" i="1" a="1"/>
  <c r="L233" i="1" s="1"/>
  <c r="L235" i="1" a="1"/>
  <c r="L235" i="1" s="1"/>
  <c r="L231" i="1" a="1"/>
  <c r="L231" i="1" s="1"/>
  <c r="L210" i="1" a="1"/>
  <c r="L210" i="1" s="1"/>
  <c r="BD210" i="1" s="1" a="1"/>
  <c r="BD210" i="1" s="1"/>
  <c r="L215" i="1" a="1"/>
  <c r="L215" i="1" s="1"/>
  <c r="L212" i="1" a="1"/>
  <c r="L212" i="1" s="1"/>
  <c r="L217" i="1" a="1"/>
  <c r="L217" i="1" s="1"/>
  <c r="L214" i="1" a="1"/>
  <c r="L214" i="1" s="1"/>
  <c r="L218" i="1" a="1"/>
  <c r="L218" i="1" s="1"/>
  <c r="L213" i="1" a="1"/>
  <c r="L213" i="1" s="1"/>
  <c r="L216" i="1" a="1"/>
  <c r="L216" i="1" s="1"/>
  <c r="L211" i="1" a="1"/>
  <c r="L211" i="1" s="1"/>
  <c r="L226" i="1" a="1"/>
  <c r="L226" i="1" s="1"/>
  <c r="L227" i="1" a="1"/>
  <c r="L227" i="1" s="1"/>
  <c r="L225" i="1" a="1"/>
  <c r="L225" i="1" s="1"/>
  <c r="L224" i="1" a="1"/>
  <c r="L224" i="1" s="1"/>
  <c r="L223" i="1" a="1"/>
  <c r="L223" i="1" s="1"/>
  <c r="L221" i="1" a="1"/>
  <c r="L221" i="1" s="1"/>
  <c r="L222" i="1" a="1"/>
  <c r="L222" i="1" s="1"/>
  <c r="L220" i="1" a="1"/>
  <c r="L220" i="1" s="1"/>
  <c r="L219" i="1" a="1"/>
  <c r="L219" i="1" s="1"/>
  <c r="L194" i="1" a="1"/>
  <c r="L194" i="1" s="1"/>
  <c r="L201" i="1" a="1"/>
  <c r="L201" i="1" s="1"/>
  <c r="L238" i="1" a="1"/>
  <c r="L238" i="1" s="1"/>
  <c r="L240" i="1" a="1"/>
  <c r="L240" i="1" s="1"/>
  <c r="L205" i="1" a="1"/>
  <c r="L205" i="1" s="1"/>
  <c r="L236" i="1" a="1"/>
  <c r="L236" i="1" s="1"/>
  <c r="L202" i="1" a="1"/>
  <c r="L202" i="1" s="1"/>
  <c r="L206" i="1" a="1"/>
  <c r="L206" i="1" s="1"/>
  <c r="L204" i="1" a="1"/>
  <c r="L204" i="1" s="1"/>
  <c r="L209" i="1" a="1"/>
  <c r="L209" i="1" s="1"/>
  <c r="L208" i="1" a="1"/>
  <c r="L208" i="1" s="1"/>
  <c r="L203" i="1" a="1"/>
  <c r="L203" i="1" s="1"/>
  <c r="L207" i="1" a="1"/>
  <c r="L207" i="1" s="1"/>
  <c r="L198" i="1" a="1"/>
  <c r="L198" i="1" s="1"/>
  <c r="L196" i="1" a="1"/>
  <c r="L196" i="1" s="1"/>
  <c r="L241" i="1" a="1"/>
  <c r="L241" i="1" s="1"/>
  <c r="L237" i="1" a="1"/>
  <c r="L237" i="1" s="1"/>
  <c r="L239" i="1" a="1"/>
  <c r="L239" i="1" s="1"/>
  <c r="BD193" i="1" a="1"/>
  <c r="BD193" i="1" s="1"/>
  <c r="BC193" i="1" a="1"/>
  <c r="BC193" i="1" s="1"/>
  <c r="BD256" i="1"/>
  <c r="BC6" i="1"/>
  <c r="BC9" i="1" s="1"/>
  <c r="T195" i="1" a="1"/>
  <c r="T195" i="1" s="1"/>
  <c r="T197" i="1" a="1"/>
  <c r="T197" i="1" s="1"/>
  <c r="P194" i="1" a="1"/>
  <c r="P194" i="1" s="1"/>
  <c r="P195" i="1" a="1"/>
  <c r="P195" i="1" s="1"/>
  <c r="R195" i="1" a="1"/>
  <c r="R195" i="1" s="1"/>
  <c r="P196" i="1" a="1"/>
  <c r="P196" i="1" s="1"/>
  <c r="P197" i="1" a="1"/>
  <c r="P197" i="1" s="1"/>
  <c r="R197" i="1" a="1"/>
  <c r="R197" i="1" s="1"/>
  <c r="P198" i="1" a="1"/>
  <c r="P198" i="1" s="1"/>
  <c r="T193" i="1" a="1"/>
  <c r="T193" i="1" s="1"/>
  <c r="R193" i="1" a="1"/>
  <c r="R193" i="1" s="1"/>
  <c r="P193" i="1" a="1"/>
  <c r="P193" i="1" s="1"/>
  <c r="I195" i="1" a="1"/>
  <c r="I195" i="1" s="1"/>
  <c r="J195" i="1" a="1"/>
  <c r="J195" i="1" s="1"/>
  <c r="K195" i="1" a="1"/>
  <c r="K195" i="1" s="1"/>
  <c r="I197" i="1" a="1"/>
  <c r="I197" i="1" s="1"/>
  <c r="J197" i="1" a="1"/>
  <c r="J197" i="1" s="1"/>
  <c r="K197" i="1" a="1"/>
  <c r="K197" i="1" s="1"/>
  <c r="K193" i="1" a="1"/>
  <c r="K193" i="1" s="1"/>
  <c r="J193" i="1" a="1"/>
  <c r="J193" i="1" s="1"/>
  <c r="A197" i="1"/>
  <c r="A196" i="1"/>
  <c r="A194" i="1"/>
  <c r="A198" i="1"/>
  <c r="BC245" i="1" l="1" a="1"/>
  <c r="BC245" i="1" s="1"/>
  <c r="BD245" i="1" a="1"/>
  <c r="BD245" i="1" s="1"/>
  <c r="BD246" i="1" a="1"/>
  <c r="BD246" i="1" s="1"/>
  <c r="BC246" i="1" a="1"/>
  <c r="BC246" i="1" s="1"/>
  <c r="BD242" i="1" a="1"/>
  <c r="BD242" i="1" s="1"/>
  <c r="BC242" i="1" a="1"/>
  <c r="BC242" i="1" s="1"/>
  <c r="BD244" i="1" a="1"/>
  <c r="BD244" i="1" s="1"/>
  <c r="BC244" i="1" a="1"/>
  <c r="BC244" i="1" s="1"/>
  <c r="BD247" i="1" a="1"/>
  <c r="BD247" i="1" s="1"/>
  <c r="BC247" i="1" a="1"/>
  <c r="BC247" i="1" s="1"/>
  <c r="BD243" i="1" a="1"/>
  <c r="BD243" i="1" s="1"/>
  <c r="BC243" i="1" a="1"/>
  <c r="BC243" i="1" s="1"/>
  <c r="BD249" i="1" a="1"/>
  <c r="BD249" i="1" s="1"/>
  <c r="BC249" i="1" a="1"/>
  <c r="BC249" i="1" s="1"/>
  <c r="BD250" i="1" a="1"/>
  <c r="BD250" i="1" s="1"/>
  <c r="BC250" i="1" a="1"/>
  <c r="BC250" i="1" s="1"/>
  <c r="BD248" i="1" a="1"/>
  <c r="BD248" i="1" s="1"/>
  <c r="BC248" i="1" a="1"/>
  <c r="BC248" i="1" s="1"/>
  <c r="BD252" i="1" a="1"/>
  <c r="BD252" i="1" s="1"/>
  <c r="BC252" i="1" a="1"/>
  <c r="BC252" i="1" s="1"/>
  <c r="BD251" i="1" a="1"/>
  <c r="BD251" i="1" s="1"/>
  <c r="BC251" i="1" a="1"/>
  <c r="BC251" i="1" s="1"/>
  <c r="BC253" i="1" a="1"/>
  <c r="BC253" i="1" s="1"/>
  <c r="BD253" i="1" a="1"/>
  <c r="BD253" i="1" s="1"/>
  <c r="BC230" i="1" a="1"/>
  <c r="BC230" i="1" s="1"/>
  <c r="BD234" i="1" a="1"/>
  <c r="BD234" i="1" s="1"/>
  <c r="BC234" i="1" a="1"/>
  <c r="BC234" i="1" s="1"/>
  <c r="BD232" i="1" a="1"/>
  <c r="BD232" i="1" s="1"/>
  <c r="BC232" i="1" a="1"/>
  <c r="BC232" i="1" s="1"/>
  <c r="BD231" i="1" a="1"/>
  <c r="BD231" i="1" s="1"/>
  <c r="BC231" i="1" a="1"/>
  <c r="BC231" i="1" s="1"/>
  <c r="BD235" i="1" a="1"/>
  <c r="BD235" i="1" s="1"/>
  <c r="BC235" i="1" a="1"/>
  <c r="BC235" i="1" s="1"/>
  <c r="BD233" i="1" a="1"/>
  <c r="BD233" i="1" s="1"/>
  <c r="BC233" i="1" a="1"/>
  <c r="BC233" i="1" s="1"/>
  <c r="BC210" i="1" a="1"/>
  <c r="BC210" i="1" s="1"/>
  <c r="BD216" i="1" a="1"/>
  <c r="BD216" i="1" s="1"/>
  <c r="BC216" i="1" a="1"/>
  <c r="BC216" i="1" s="1"/>
  <c r="BC213" i="1" a="1"/>
  <c r="BC213" i="1" s="1"/>
  <c r="BD213" i="1" a="1"/>
  <c r="BD213" i="1" s="1"/>
  <c r="BD214" i="1" a="1"/>
  <c r="BD214" i="1" s="1"/>
  <c r="BC214" i="1" a="1"/>
  <c r="BC214" i="1" s="1"/>
  <c r="BC218" i="1" a="1"/>
  <c r="BC218" i="1" s="1"/>
  <c r="BD218" i="1" a="1"/>
  <c r="BD218" i="1" s="1"/>
  <c r="BD217" i="1" a="1"/>
  <c r="BD217" i="1" s="1"/>
  <c r="BC217" i="1" a="1"/>
  <c r="BC217" i="1" s="1"/>
  <c r="BC212" i="1" a="1"/>
  <c r="BC212" i="1" s="1"/>
  <c r="BD212" i="1" a="1"/>
  <c r="BD212" i="1" s="1"/>
  <c r="BD215" i="1" a="1"/>
  <c r="BD215" i="1" s="1"/>
  <c r="BC215" i="1" a="1"/>
  <c r="BC215" i="1" s="1"/>
  <c r="BC211" i="1" a="1"/>
  <c r="BC211" i="1" s="1"/>
  <c r="BD211" i="1" a="1"/>
  <c r="BD211" i="1" s="1"/>
  <c r="BD222" i="1" a="1"/>
  <c r="BD222" i="1" s="1"/>
  <c r="BC222" i="1" a="1"/>
  <c r="BC222" i="1" s="1"/>
  <c r="BD221" i="1" a="1"/>
  <c r="BD221" i="1" s="1"/>
  <c r="BC221" i="1" a="1"/>
  <c r="BC221" i="1" s="1"/>
  <c r="BC220" i="1" a="1"/>
  <c r="BC220" i="1" s="1"/>
  <c r="BD220" i="1" a="1"/>
  <c r="BD220" i="1" s="1"/>
  <c r="BD223" i="1" a="1"/>
  <c r="BD223" i="1" s="1"/>
  <c r="BC223" i="1" a="1"/>
  <c r="BC223" i="1" s="1"/>
  <c r="BD224" i="1" a="1"/>
  <c r="BD224" i="1" s="1"/>
  <c r="BC224" i="1" a="1"/>
  <c r="BC224" i="1" s="1"/>
  <c r="BC225" i="1" a="1"/>
  <c r="BC225" i="1" s="1"/>
  <c r="BD225" i="1" a="1"/>
  <c r="BD225" i="1" s="1"/>
  <c r="BC227" i="1" a="1"/>
  <c r="BC227" i="1" s="1"/>
  <c r="BD227" i="1" a="1"/>
  <c r="BD227" i="1" s="1"/>
  <c r="BD219" i="1" a="1"/>
  <c r="BD219" i="1" s="1"/>
  <c r="BC219" i="1" a="1"/>
  <c r="BC219" i="1" s="1"/>
  <c r="BD226" i="1" a="1"/>
  <c r="BD226" i="1" s="1"/>
  <c r="BC226" i="1" a="1"/>
  <c r="BC226" i="1" s="1"/>
  <c r="BD206" i="1" a="1"/>
  <c r="BD206" i="1" s="1"/>
  <c r="BC206" i="1" a="1"/>
  <c r="BC206" i="1" s="1"/>
  <c r="BD202" i="1" a="1"/>
  <c r="BD202" i="1" s="1"/>
  <c r="BC202" i="1" a="1"/>
  <c r="BC202" i="1" s="1"/>
  <c r="BD207" i="1" a="1"/>
  <c r="BD207" i="1" s="1"/>
  <c r="BC207" i="1" a="1"/>
  <c r="BC207" i="1" s="1"/>
  <c r="BC205" i="1" a="1"/>
  <c r="BC205" i="1" s="1"/>
  <c r="BD205" i="1" a="1"/>
  <c r="BD205" i="1" s="1"/>
  <c r="BD203" i="1" a="1"/>
  <c r="BD203" i="1" s="1"/>
  <c r="BC203" i="1" a="1"/>
  <c r="BC203" i="1" s="1"/>
  <c r="BC208" i="1" a="1"/>
  <c r="BC208" i="1" s="1"/>
  <c r="BD208" i="1" a="1"/>
  <c r="BD208" i="1" s="1"/>
  <c r="BD209" i="1" a="1"/>
  <c r="BD209" i="1" s="1"/>
  <c r="BC209" i="1" a="1"/>
  <c r="BC209" i="1" s="1"/>
  <c r="BC201" i="1" a="1"/>
  <c r="BC201" i="1" s="1"/>
  <c r="BD201" i="1" a="1"/>
  <c r="BD201" i="1" s="1"/>
  <c r="BC204" i="1" a="1"/>
  <c r="BC204" i="1" s="1"/>
  <c r="BD204" i="1" a="1"/>
  <c r="BD204" i="1" s="1"/>
  <c r="BC236" i="1" a="1"/>
  <c r="BC236" i="1" s="1"/>
  <c r="BD236" i="1" a="1"/>
  <c r="BD236" i="1" s="1"/>
  <c r="BC240" i="1" a="1"/>
  <c r="BC240" i="1" s="1"/>
  <c r="BD240" i="1" a="1"/>
  <c r="BD240" i="1" s="1"/>
  <c r="BD238" i="1" a="1"/>
  <c r="BD238" i="1" s="1"/>
  <c r="BC238" i="1" a="1"/>
  <c r="BC238" i="1" s="1"/>
  <c r="BD239" i="1" a="1"/>
  <c r="BD239" i="1" s="1"/>
  <c r="BC239" i="1" a="1"/>
  <c r="BC239" i="1" s="1"/>
  <c r="BD237" i="1" a="1"/>
  <c r="BD237" i="1" s="1"/>
  <c r="BC237" i="1" a="1"/>
  <c r="BC237" i="1" s="1"/>
  <c r="BD241" i="1" a="1"/>
  <c r="BD241" i="1" s="1"/>
  <c r="BC241" i="1" a="1"/>
  <c r="BC241" i="1" s="1"/>
  <c r="BV197" i="1" a="1"/>
  <c r="BV197" i="1" s="1"/>
  <c r="BU197" i="1" a="1"/>
  <c r="BU197" i="1" s="1"/>
  <c r="BL197" i="1" a="1"/>
  <c r="BL197" i="1" s="1"/>
  <c r="BT197" i="1" a="1"/>
  <c r="BT197" i="1" s="1"/>
  <c r="BJ197" i="1" a="1"/>
  <c r="BJ197" i="1" s="1"/>
  <c r="BR197" i="1" a="1"/>
  <c r="BR197" i="1" s="1"/>
  <c r="BI197" i="1" a="1"/>
  <c r="BI197" i="1" s="1"/>
  <c r="BQ197" i="1" a="1"/>
  <c r="BQ197" i="1" s="1"/>
  <c r="BW197" i="1" a="1"/>
  <c r="BW197" i="1" s="1"/>
  <c r="BH197" i="1" a="1"/>
  <c r="BH197" i="1" s="1"/>
  <c r="BP197" i="1" a="1"/>
  <c r="BP197" i="1" s="1"/>
  <c r="BN197" i="1" a="1"/>
  <c r="BN197" i="1" s="1"/>
  <c r="BX197" i="1" a="1"/>
  <c r="BX197" i="1" s="1"/>
  <c r="BM197" i="1" a="1"/>
  <c r="BM197" i="1" s="1"/>
  <c r="BW196" i="1" a="1"/>
  <c r="BW196" i="1" s="1"/>
  <c r="BO196" i="1" a="1"/>
  <c r="BO196" i="1" s="1"/>
  <c r="BV196" i="1" a="1"/>
  <c r="BV196" i="1" s="1"/>
  <c r="BN196" i="1" a="1"/>
  <c r="BN196" i="1" s="1"/>
  <c r="BG196" i="1" a="1"/>
  <c r="BG196" i="1" s="1"/>
  <c r="BH196" i="1" a="1"/>
  <c r="BH196" i="1" s="1"/>
  <c r="BU196" i="1" a="1"/>
  <c r="BU196" i="1" s="1"/>
  <c r="BM196" i="1" a="1"/>
  <c r="BM196" i="1" s="1"/>
  <c r="BT196" i="1" a="1"/>
  <c r="BT196" i="1" s="1"/>
  <c r="BL196" i="1" a="1"/>
  <c r="BL196" i="1" s="1"/>
  <c r="BS196" i="1" a="1"/>
  <c r="BS196" i="1" s="1"/>
  <c r="BK196" i="1" a="1"/>
  <c r="BK196" i="1" s="1"/>
  <c r="BR196" i="1" a="1"/>
  <c r="BR196" i="1" s="1"/>
  <c r="BX196" i="1" a="1"/>
  <c r="BX196" i="1" s="1"/>
  <c r="BJ196" i="1" a="1"/>
  <c r="BJ196" i="1" s="1"/>
  <c r="BQ196" i="1" a="1"/>
  <c r="BQ196" i="1" s="1"/>
  <c r="BI196" i="1" a="1"/>
  <c r="BI196" i="1" s="1"/>
  <c r="BP196" i="1" a="1"/>
  <c r="BP196" i="1" s="1"/>
  <c r="BG197" i="1" a="1"/>
  <c r="BG197" i="1" s="1"/>
  <c r="BK197" i="1" a="1"/>
  <c r="BK197" i="1" s="1"/>
  <c r="BO197" i="1" a="1"/>
  <c r="BO197" i="1" s="1"/>
  <c r="BS197" i="1" a="1"/>
  <c r="BS197" i="1" s="1"/>
  <c r="BB146" i="1" l="1"/>
  <c r="BB147" i="1"/>
  <c r="BB148" i="1"/>
  <c r="BB149" i="1"/>
  <c r="BB145" i="1"/>
  <c r="A195" i="1" l="1"/>
  <c r="J96" i="1"/>
  <c r="HZ96" i="1" s="1"/>
  <c r="K96" i="1"/>
  <c r="K97" i="1" s="1"/>
  <c r="K98" i="1" s="1"/>
  <c r="K99" i="1" s="1"/>
  <c r="K100" i="1" s="1"/>
  <c r="K101" i="1" s="1"/>
  <c r="K102" i="1" s="1"/>
  <c r="K103" i="1" s="1"/>
  <c r="K104" i="1" s="1"/>
  <c r="L96" i="1"/>
  <c r="L97" i="1" s="1"/>
  <c r="L98" i="1" s="1"/>
  <c r="L99" i="1" s="1"/>
  <c r="L100" i="1" s="1"/>
  <c r="L101" i="1" s="1"/>
  <c r="L102" i="1" s="1"/>
  <c r="L103" i="1" s="1"/>
  <c r="L104" i="1" s="1"/>
  <c r="M96" i="1"/>
  <c r="IZ96" i="1" s="1"/>
  <c r="N96" i="1"/>
  <c r="JA96" i="1" s="1"/>
  <c r="O96" i="1"/>
  <c r="O97" i="1" s="1"/>
  <c r="P96" i="1"/>
  <c r="BX96" i="1" s="1" a="1"/>
  <c r="BX96" i="1" s="1"/>
  <c r="R96" i="1"/>
  <c r="R97" i="1" s="1"/>
  <c r="R98" i="1" s="1"/>
  <c r="R99" i="1" s="1"/>
  <c r="S96" i="1"/>
  <c r="T96" i="1"/>
  <c r="T97" i="1" s="1"/>
  <c r="I96" i="1"/>
  <c r="GV96" i="1" s="1"/>
  <c r="CY104" i="1" a="1"/>
  <c r="CY104" i="1" s="1"/>
  <c r="CX104" i="1" a="1"/>
  <c r="CX104" i="1" s="1"/>
  <c r="G104" i="1"/>
  <c r="A104" i="1"/>
  <c r="CY103" i="1" a="1"/>
  <c r="CY103" i="1" s="1"/>
  <c r="CX103" i="1" a="1"/>
  <c r="CX103" i="1" s="1"/>
  <c r="G103" i="1"/>
  <c r="A103" i="1"/>
  <c r="G102" i="1"/>
  <c r="A102" i="1"/>
  <c r="CY101" i="1" a="1"/>
  <c r="CY101" i="1" s="1"/>
  <c r="CX101" i="1" a="1"/>
  <c r="CX101" i="1" s="1"/>
  <c r="G101" i="1"/>
  <c r="A101" i="1"/>
  <c r="CY100" i="1" a="1"/>
  <c r="CY100" i="1" s="1"/>
  <c r="CX100" i="1" a="1"/>
  <c r="CX100" i="1" s="1"/>
  <c r="G100" i="1"/>
  <c r="A100" i="1"/>
  <c r="CY99" i="1" a="1"/>
  <c r="CY99" i="1" s="1"/>
  <c r="CX99" i="1" a="1"/>
  <c r="CX99" i="1" s="1"/>
  <c r="G99" i="1"/>
  <c r="A99" i="1"/>
  <c r="DW98" i="1"/>
  <c r="DW99" i="1" s="1"/>
  <c r="DW100" i="1" s="1"/>
  <c r="DW101" i="1" s="1"/>
  <c r="DW102" i="1" s="1"/>
  <c r="DW103" i="1" s="1"/>
  <c r="DV98" i="1"/>
  <c r="DV99" i="1" s="1"/>
  <c r="DV100" i="1" s="1"/>
  <c r="DV101" i="1" s="1"/>
  <c r="DV102" i="1" s="1"/>
  <c r="DV103" i="1" s="1"/>
  <c r="CY98" i="1" a="1"/>
  <c r="CY98" i="1" s="1"/>
  <c r="CX98" i="1" a="1"/>
  <c r="CX98" i="1" s="1"/>
  <c r="AT98" i="1"/>
  <c r="AT99" i="1" s="1"/>
  <c r="AT100" i="1" s="1"/>
  <c r="AT101" i="1" s="1"/>
  <c r="AT102" i="1" s="1"/>
  <c r="AT103" i="1" s="1"/>
  <c r="AT104" i="1" s="1"/>
  <c r="AR98" i="1"/>
  <c r="AR99" i="1" s="1"/>
  <c r="AR100" i="1" s="1"/>
  <c r="AR101" i="1" s="1"/>
  <c r="AR102" i="1" s="1"/>
  <c r="AR103" i="1" s="1"/>
  <c r="AR104" i="1" s="1"/>
  <c r="AP98" i="1"/>
  <c r="AP99" i="1" s="1"/>
  <c r="AP100" i="1" s="1"/>
  <c r="AP101" i="1" s="1"/>
  <c r="AP102" i="1" s="1"/>
  <c r="AP103" i="1" s="1"/>
  <c r="AP104" i="1" s="1"/>
  <c r="AB98" i="1"/>
  <c r="AB99" i="1" s="1"/>
  <c r="AB100" i="1" s="1"/>
  <c r="AB101" i="1" s="1"/>
  <c r="AB102" i="1" s="1"/>
  <c r="AB103" i="1" s="1"/>
  <c r="AB104" i="1" s="1"/>
  <c r="AA98" i="1"/>
  <c r="AA99" i="1" s="1"/>
  <c r="AA100" i="1" s="1"/>
  <c r="AA101" i="1" s="1"/>
  <c r="AA102" i="1" s="1"/>
  <c r="AA103" i="1" s="1"/>
  <c r="AA104" i="1" s="1"/>
  <c r="Y98" i="1"/>
  <c r="Y99" i="1" s="1"/>
  <c r="Y100" i="1" s="1"/>
  <c r="Y101" i="1" s="1"/>
  <c r="Y102" i="1" s="1"/>
  <c r="Y103" i="1" s="1"/>
  <c r="Y104" i="1" s="1"/>
  <c r="G98" i="1"/>
  <c r="A98" i="1"/>
  <c r="HI97" i="1"/>
  <c r="CY97" i="1" a="1"/>
  <c r="CY97" i="1" s="1"/>
  <c r="CX97" i="1" a="1"/>
  <c r="CX97" i="1" s="1"/>
  <c r="S97" i="1"/>
  <c r="S98" i="1" s="1"/>
  <c r="S99" i="1" s="1"/>
  <c r="S100" i="1" s="1"/>
  <c r="S101" i="1" s="1"/>
  <c r="S102" i="1" s="1"/>
  <c r="S103" i="1" s="1"/>
  <c r="S104" i="1" s="1"/>
  <c r="G97" i="1"/>
  <c r="A97" i="1"/>
  <c r="HF96" i="1"/>
  <c r="G96" i="1"/>
  <c r="A96" i="1"/>
  <c r="B97" i="1" s="1"/>
  <c r="P123" i="1"/>
  <c r="P124" i="1" s="1"/>
  <c r="BV124" i="1" s="1" a="1"/>
  <c r="BV124" i="1" s="1"/>
  <c r="J114" i="1"/>
  <c r="K114" i="1"/>
  <c r="K115" i="1" s="1"/>
  <c r="K116" i="1" s="1"/>
  <c r="K117" i="1" s="1"/>
  <c r="K118" i="1" s="1"/>
  <c r="K119" i="1" s="1"/>
  <c r="K120" i="1" s="1"/>
  <c r="K121" i="1" s="1"/>
  <c r="K122" i="1" s="1"/>
  <c r="L114" i="1"/>
  <c r="L115" i="1" s="1"/>
  <c r="L116" i="1" s="1"/>
  <c r="L117" i="1" s="1"/>
  <c r="L118" i="1" s="1"/>
  <c r="L119" i="1" s="1"/>
  <c r="L120" i="1" s="1"/>
  <c r="L121" i="1" s="1"/>
  <c r="L122" i="1" s="1"/>
  <c r="M114" i="1"/>
  <c r="N114" i="1"/>
  <c r="JA114" i="1" s="1"/>
  <c r="O114" i="1"/>
  <c r="JB114" i="1" s="1"/>
  <c r="P114" i="1"/>
  <c r="BU114" i="1" s="1" a="1"/>
  <c r="BU114" i="1" s="1"/>
  <c r="R114" i="1"/>
  <c r="S114" i="1"/>
  <c r="S115" i="1" s="1"/>
  <c r="S116" i="1" s="1"/>
  <c r="S117" i="1" s="1"/>
  <c r="S118" i="1" s="1"/>
  <c r="S119" i="1" s="1"/>
  <c r="S120" i="1" s="1"/>
  <c r="S121" i="1" s="1"/>
  <c r="S122" i="1" s="1"/>
  <c r="T114" i="1"/>
  <c r="T115" i="1" s="1"/>
  <c r="GT115" i="1" s="1" a="1"/>
  <c r="GT115" i="1" s="1"/>
  <c r="GS115" i="1" s="1"/>
  <c r="I114" i="1"/>
  <c r="GU114" i="1" s="1"/>
  <c r="P105" i="1"/>
  <c r="BW105" i="1" s="1" a="1"/>
  <c r="BW105" i="1" s="1"/>
  <c r="P87" i="1"/>
  <c r="BX87" i="1" s="1" a="1"/>
  <c r="BX87" i="1" s="1"/>
  <c r="J78" i="1"/>
  <c r="HW78" i="1" s="1"/>
  <c r="K78" i="1"/>
  <c r="L78" i="1"/>
  <c r="L79" i="1" s="1"/>
  <c r="L80" i="1" s="1"/>
  <c r="L81" i="1" s="1"/>
  <c r="L82" i="1" s="1"/>
  <c r="L83" i="1" s="1"/>
  <c r="L84" i="1" s="1"/>
  <c r="L85" i="1" s="1"/>
  <c r="L86" i="1" s="1"/>
  <c r="M78" i="1"/>
  <c r="N78" i="1"/>
  <c r="N79" i="1" s="1"/>
  <c r="O78" i="1"/>
  <c r="JB78" i="1" s="1"/>
  <c r="P78" i="1"/>
  <c r="R78" i="1"/>
  <c r="S78" i="1"/>
  <c r="T78" i="1"/>
  <c r="GT78" i="1" s="1" a="1"/>
  <c r="GT78" i="1" s="1"/>
  <c r="GS78" i="1" s="1"/>
  <c r="I78" i="1"/>
  <c r="X75" i="4"/>
  <c r="O105" i="1" s="1"/>
  <c r="W75" i="4"/>
  <c r="N105" i="1" s="1"/>
  <c r="JA105" i="1" s="1"/>
  <c r="V75" i="4"/>
  <c r="M105" i="1" s="1"/>
  <c r="IZ105" i="1" s="1"/>
  <c r="L105" i="1"/>
  <c r="L106" i="1" s="1"/>
  <c r="L107" i="1" s="1"/>
  <c r="L108" i="1" s="1"/>
  <c r="L109" i="1" s="1"/>
  <c r="L110" i="1" s="1"/>
  <c r="L111" i="1" s="1"/>
  <c r="L112" i="1" s="1"/>
  <c r="L113" i="1" s="1"/>
  <c r="T75" i="4"/>
  <c r="K105" i="1" s="1"/>
  <c r="K106" i="1" s="1"/>
  <c r="K107" i="1" s="1"/>
  <c r="K108" i="1" s="1"/>
  <c r="K109" i="1" s="1"/>
  <c r="K110" i="1" s="1"/>
  <c r="K111" i="1" s="1"/>
  <c r="K112" i="1" s="1"/>
  <c r="K113" i="1" s="1"/>
  <c r="S75" i="4"/>
  <c r="J105" i="1" s="1"/>
  <c r="R75" i="4"/>
  <c r="I105" i="1" s="1"/>
  <c r="GU105" i="1" s="1"/>
  <c r="X77" i="4"/>
  <c r="O123" i="1" s="1"/>
  <c r="W77" i="4"/>
  <c r="N123" i="1" s="1"/>
  <c r="V77" i="4"/>
  <c r="M123" i="1" s="1"/>
  <c r="L123" i="1"/>
  <c r="T77" i="4"/>
  <c r="K123" i="1" s="1"/>
  <c r="K124" i="1" s="1"/>
  <c r="K125" i="1" s="1"/>
  <c r="K126" i="1" s="1"/>
  <c r="K127" i="1" s="1"/>
  <c r="K128" i="1" s="1"/>
  <c r="K129" i="1" s="1"/>
  <c r="K130" i="1" s="1"/>
  <c r="K131" i="1" s="1"/>
  <c r="S77" i="4"/>
  <c r="J123" i="1" s="1"/>
  <c r="HW123" i="1" s="1"/>
  <c r="R77" i="4"/>
  <c r="I123" i="1" s="1"/>
  <c r="AC77" i="4"/>
  <c r="T123" i="1" s="1"/>
  <c r="GT123" i="1" s="1" a="1"/>
  <c r="GT123" i="1" s="1"/>
  <c r="GS123" i="1" s="1"/>
  <c r="AB77" i="4"/>
  <c r="S123" i="1" s="1"/>
  <c r="S124" i="1" s="1"/>
  <c r="S125" i="1" s="1"/>
  <c r="S126" i="1" s="1"/>
  <c r="S127" i="1" s="1"/>
  <c r="S128" i="1" s="1"/>
  <c r="S129" i="1" s="1"/>
  <c r="S130" i="1" s="1"/>
  <c r="S131" i="1" s="1"/>
  <c r="AA77" i="4"/>
  <c r="R123" i="1" s="1"/>
  <c r="AC75" i="4"/>
  <c r="T105" i="1" s="1"/>
  <c r="T106" i="1" s="1"/>
  <c r="AB75" i="4"/>
  <c r="AA75" i="4"/>
  <c r="R105" i="1" s="1"/>
  <c r="R106" i="1" s="1"/>
  <c r="AC73" i="4"/>
  <c r="AB73" i="4"/>
  <c r="AA73" i="4"/>
  <c r="X73" i="4"/>
  <c r="W73" i="4"/>
  <c r="V73" i="4"/>
  <c r="M87" i="1" s="1"/>
  <c r="T73" i="4"/>
  <c r="S73" i="4"/>
  <c r="R73" i="4"/>
  <c r="AC71" i="4"/>
  <c r="AB71" i="4"/>
  <c r="AA71" i="4"/>
  <c r="X71" i="4"/>
  <c r="O69" i="1" s="1"/>
  <c r="W71" i="4"/>
  <c r="V71" i="4"/>
  <c r="M69" i="1" s="1"/>
  <c r="L69" i="1"/>
  <c r="L70" i="1" s="1"/>
  <c r="L71" i="1" s="1"/>
  <c r="L72" i="1" s="1"/>
  <c r="L73" i="1" s="1"/>
  <c r="L74" i="1" s="1"/>
  <c r="L75" i="1" s="1"/>
  <c r="L76" i="1" s="1"/>
  <c r="L77" i="1" s="1"/>
  <c r="T71" i="4"/>
  <c r="S71" i="4"/>
  <c r="R71" i="4"/>
  <c r="P69" i="1"/>
  <c r="BO69" i="1" s="1" a="1"/>
  <c r="BO69" i="1" s="1"/>
  <c r="CY122" i="1" a="1"/>
  <c r="CY122" i="1" s="1"/>
  <c r="CX122" i="1" a="1"/>
  <c r="CX122" i="1" s="1"/>
  <c r="G122" i="1"/>
  <c r="A122" i="1"/>
  <c r="CY121" i="1" a="1"/>
  <c r="CY121" i="1" s="1"/>
  <c r="CX121" i="1" a="1"/>
  <c r="CX121" i="1" s="1"/>
  <c r="G121" i="1"/>
  <c r="A121" i="1"/>
  <c r="G120" i="1"/>
  <c r="A120" i="1"/>
  <c r="CY119" i="1" a="1"/>
  <c r="CY119" i="1" s="1"/>
  <c r="CX119" i="1" a="1"/>
  <c r="CX119" i="1" s="1"/>
  <c r="G119" i="1"/>
  <c r="A119" i="1"/>
  <c r="CY118" i="1" a="1"/>
  <c r="CY118" i="1" s="1"/>
  <c r="CX118" i="1" a="1"/>
  <c r="CX118" i="1" s="1"/>
  <c r="G118" i="1"/>
  <c r="A118" i="1"/>
  <c r="CY117" i="1" a="1"/>
  <c r="CY117" i="1" s="1"/>
  <c r="CX117" i="1" a="1"/>
  <c r="CX117" i="1" s="1"/>
  <c r="G117" i="1"/>
  <c r="A117" i="1"/>
  <c r="DW116" i="1"/>
  <c r="DW117" i="1" s="1"/>
  <c r="DW118" i="1" s="1"/>
  <c r="DW119" i="1" s="1"/>
  <c r="DW120" i="1" s="1"/>
  <c r="DW121" i="1" s="1"/>
  <c r="DV116" i="1"/>
  <c r="DV117" i="1" s="1"/>
  <c r="DV118" i="1" s="1"/>
  <c r="DV119" i="1" s="1"/>
  <c r="DV120" i="1" s="1"/>
  <c r="DV121" i="1" s="1"/>
  <c r="CY116" i="1" a="1"/>
  <c r="CY116" i="1" s="1"/>
  <c r="CX116" i="1" a="1"/>
  <c r="CX116" i="1" s="1"/>
  <c r="AT116" i="1"/>
  <c r="AT117" i="1" s="1"/>
  <c r="AT118" i="1" s="1"/>
  <c r="AT119" i="1" s="1"/>
  <c r="AT120" i="1" s="1"/>
  <c r="AT121" i="1" s="1"/>
  <c r="AT122" i="1" s="1"/>
  <c r="AR116" i="1"/>
  <c r="AR117" i="1" s="1"/>
  <c r="AR118" i="1" s="1"/>
  <c r="AR119" i="1" s="1"/>
  <c r="AR120" i="1" s="1"/>
  <c r="AR121" i="1" s="1"/>
  <c r="AR122" i="1" s="1"/>
  <c r="AP116" i="1"/>
  <c r="AP117" i="1" s="1"/>
  <c r="AP118" i="1" s="1"/>
  <c r="AP119" i="1" s="1"/>
  <c r="AP120" i="1" s="1"/>
  <c r="AP121" i="1" s="1"/>
  <c r="AP122" i="1" s="1"/>
  <c r="AB116" i="1"/>
  <c r="AB117" i="1" s="1"/>
  <c r="AB118" i="1" s="1"/>
  <c r="AB119" i="1" s="1"/>
  <c r="AB120" i="1" s="1"/>
  <c r="AB121" i="1" s="1"/>
  <c r="AB122" i="1" s="1"/>
  <c r="AA116" i="1"/>
  <c r="AA117" i="1" s="1"/>
  <c r="AA118" i="1" s="1"/>
  <c r="AA119" i="1" s="1"/>
  <c r="AA120" i="1" s="1"/>
  <c r="AA121" i="1" s="1"/>
  <c r="AA122" i="1" s="1"/>
  <c r="Y116" i="1"/>
  <c r="Y117" i="1" s="1"/>
  <c r="Y118" i="1" s="1"/>
  <c r="Y119" i="1" s="1"/>
  <c r="Y120" i="1" s="1"/>
  <c r="Y121" i="1" s="1"/>
  <c r="Y122" i="1" s="1"/>
  <c r="G116" i="1"/>
  <c r="A116" i="1"/>
  <c r="HI115" i="1"/>
  <c r="HI116" i="1" s="1"/>
  <c r="HI117" i="1" s="1"/>
  <c r="CY115" i="1" a="1"/>
  <c r="CY115" i="1" s="1"/>
  <c r="CX115" i="1" a="1"/>
  <c r="CX115" i="1" s="1"/>
  <c r="G115" i="1"/>
  <c r="A115" i="1"/>
  <c r="HF114" i="1"/>
  <c r="GT114" i="1" a="1"/>
  <c r="GT114" i="1" s="1"/>
  <c r="GS114" i="1" s="1"/>
  <c r="IZ114" i="1"/>
  <c r="G114" i="1"/>
  <c r="A114" i="1"/>
  <c r="B115" i="1" s="1"/>
  <c r="CY95" i="1" a="1"/>
  <c r="CY95" i="1" s="1"/>
  <c r="CX95" i="1" a="1"/>
  <c r="CX95" i="1" s="1"/>
  <c r="G95" i="1"/>
  <c r="A95" i="1"/>
  <c r="CY94" i="1" a="1"/>
  <c r="CY94" i="1" s="1"/>
  <c r="CX94" i="1" a="1"/>
  <c r="CX94" i="1" s="1"/>
  <c r="G94" i="1"/>
  <c r="A94" i="1"/>
  <c r="G93" i="1"/>
  <c r="A93" i="1"/>
  <c r="CY92" i="1" a="1"/>
  <c r="CY92" i="1" s="1"/>
  <c r="CX92" i="1" a="1"/>
  <c r="CX92" i="1" s="1"/>
  <c r="G92" i="1"/>
  <c r="A92" i="1"/>
  <c r="CY91" i="1" a="1"/>
  <c r="CY91" i="1" s="1"/>
  <c r="CX91" i="1" a="1"/>
  <c r="CX91" i="1" s="1"/>
  <c r="G91" i="1"/>
  <c r="A91" i="1"/>
  <c r="CY90" i="1" a="1"/>
  <c r="CY90" i="1" s="1"/>
  <c r="CX90" i="1" a="1"/>
  <c r="CX90" i="1" s="1"/>
  <c r="G90" i="1"/>
  <c r="A90" i="1"/>
  <c r="DW89" i="1"/>
  <c r="DW90" i="1" s="1"/>
  <c r="DW91" i="1" s="1"/>
  <c r="DW92" i="1" s="1"/>
  <c r="DW93" i="1" s="1"/>
  <c r="DW94" i="1" s="1"/>
  <c r="DV89" i="1"/>
  <c r="DV90" i="1" s="1"/>
  <c r="DV91" i="1" s="1"/>
  <c r="DV92" i="1" s="1"/>
  <c r="DV93" i="1" s="1"/>
  <c r="DV94" i="1" s="1"/>
  <c r="CY89" i="1" a="1"/>
  <c r="CY89" i="1" s="1"/>
  <c r="CX89" i="1" a="1"/>
  <c r="CX89" i="1" s="1"/>
  <c r="AT89" i="1"/>
  <c r="AT90" i="1" s="1"/>
  <c r="AT91" i="1" s="1"/>
  <c r="AT92" i="1" s="1"/>
  <c r="AT93" i="1" s="1"/>
  <c r="AT94" i="1" s="1"/>
  <c r="AT95" i="1" s="1"/>
  <c r="AR89" i="1"/>
  <c r="AR90" i="1" s="1"/>
  <c r="AR91" i="1" s="1"/>
  <c r="AR92" i="1" s="1"/>
  <c r="AR93" i="1" s="1"/>
  <c r="AR94" i="1" s="1"/>
  <c r="AR95" i="1" s="1"/>
  <c r="AP89" i="1"/>
  <c r="AP90" i="1" s="1"/>
  <c r="AP91" i="1" s="1"/>
  <c r="AP92" i="1" s="1"/>
  <c r="AP93" i="1" s="1"/>
  <c r="AP94" i="1" s="1"/>
  <c r="AP95" i="1" s="1"/>
  <c r="AB89" i="1"/>
  <c r="AB90" i="1" s="1"/>
  <c r="AB91" i="1" s="1"/>
  <c r="AB92" i="1" s="1"/>
  <c r="AB93" i="1" s="1"/>
  <c r="AB94" i="1" s="1"/>
  <c r="AB95" i="1" s="1"/>
  <c r="AA89" i="1"/>
  <c r="AA90" i="1" s="1"/>
  <c r="AA91" i="1" s="1"/>
  <c r="AA92" i="1" s="1"/>
  <c r="AA93" i="1" s="1"/>
  <c r="AA94" i="1" s="1"/>
  <c r="AA95" i="1" s="1"/>
  <c r="Y89" i="1"/>
  <c r="Y90" i="1" s="1"/>
  <c r="Y91" i="1" s="1"/>
  <c r="Y92" i="1" s="1"/>
  <c r="Y93" i="1" s="1"/>
  <c r="Y94" i="1" s="1"/>
  <c r="Y95" i="1" s="1"/>
  <c r="G89" i="1"/>
  <c r="A89" i="1"/>
  <c r="HI88" i="1"/>
  <c r="HI89" i="1" s="1"/>
  <c r="CY88" i="1" a="1"/>
  <c r="CY88" i="1" s="1"/>
  <c r="CX88" i="1" a="1"/>
  <c r="CX88" i="1" s="1"/>
  <c r="G88" i="1"/>
  <c r="A88" i="1"/>
  <c r="HF87" i="1"/>
  <c r="BN87" i="1" a="1"/>
  <c r="BN87" i="1" s="1"/>
  <c r="G87" i="1"/>
  <c r="A87" i="1"/>
  <c r="B88" i="1" s="1"/>
  <c r="CY77" i="1" a="1"/>
  <c r="CY77" i="1" s="1"/>
  <c r="CX77" i="1" a="1"/>
  <c r="CX77" i="1" s="1"/>
  <c r="G77" i="1"/>
  <c r="A77" i="1"/>
  <c r="CY76" i="1" a="1"/>
  <c r="CY76" i="1" s="1"/>
  <c r="CX76" i="1" a="1"/>
  <c r="CX76" i="1" s="1"/>
  <c r="G76" i="1"/>
  <c r="A76" i="1"/>
  <c r="G75" i="1"/>
  <c r="A75" i="1"/>
  <c r="CY74" i="1" a="1"/>
  <c r="CY74" i="1" s="1"/>
  <c r="CX74" i="1" a="1"/>
  <c r="CX74" i="1" s="1"/>
  <c r="G74" i="1"/>
  <c r="A74" i="1"/>
  <c r="CY73" i="1" a="1"/>
  <c r="CY73" i="1" s="1"/>
  <c r="CX73" i="1" a="1"/>
  <c r="CX73" i="1" s="1"/>
  <c r="G73" i="1"/>
  <c r="A73" i="1"/>
  <c r="CY72" i="1" a="1"/>
  <c r="CY72" i="1" s="1"/>
  <c r="CX72" i="1" a="1"/>
  <c r="CX72" i="1" s="1"/>
  <c r="G72" i="1"/>
  <c r="A72" i="1"/>
  <c r="DW71" i="1"/>
  <c r="DW72" i="1" s="1"/>
  <c r="DW73" i="1" s="1"/>
  <c r="DW74" i="1" s="1"/>
  <c r="DW75" i="1" s="1"/>
  <c r="DW76" i="1" s="1"/>
  <c r="DV71" i="1"/>
  <c r="DV72" i="1" s="1"/>
  <c r="DV73" i="1" s="1"/>
  <c r="DV74" i="1" s="1"/>
  <c r="DV75" i="1" s="1"/>
  <c r="DV76" i="1" s="1"/>
  <c r="CY71" i="1" a="1"/>
  <c r="CY71" i="1" s="1"/>
  <c r="CX71" i="1" a="1"/>
  <c r="CX71" i="1" s="1"/>
  <c r="AT71" i="1"/>
  <c r="AT72" i="1" s="1"/>
  <c r="AT73" i="1" s="1"/>
  <c r="AT74" i="1" s="1"/>
  <c r="AT75" i="1" s="1"/>
  <c r="AT76" i="1" s="1"/>
  <c r="AT77" i="1" s="1"/>
  <c r="AR71" i="1"/>
  <c r="AR72" i="1" s="1"/>
  <c r="AR73" i="1" s="1"/>
  <c r="AR74" i="1" s="1"/>
  <c r="AR75" i="1" s="1"/>
  <c r="AR76" i="1" s="1"/>
  <c r="AR77" i="1" s="1"/>
  <c r="AP71" i="1"/>
  <c r="AP72" i="1" s="1"/>
  <c r="AP73" i="1" s="1"/>
  <c r="AP74" i="1" s="1"/>
  <c r="AP75" i="1" s="1"/>
  <c r="AP76" i="1" s="1"/>
  <c r="AP77" i="1" s="1"/>
  <c r="AB71" i="1"/>
  <c r="AB72" i="1" s="1"/>
  <c r="AB73" i="1" s="1"/>
  <c r="AB74" i="1" s="1"/>
  <c r="AB75" i="1" s="1"/>
  <c r="AB76" i="1" s="1"/>
  <c r="AB77" i="1" s="1"/>
  <c r="AA71" i="1"/>
  <c r="AA72" i="1" s="1"/>
  <c r="AA73" i="1" s="1"/>
  <c r="AA74" i="1" s="1"/>
  <c r="AA75" i="1" s="1"/>
  <c r="AA76" i="1" s="1"/>
  <c r="AA77" i="1" s="1"/>
  <c r="Y71" i="1"/>
  <c r="Y72" i="1" s="1"/>
  <c r="Y73" i="1" s="1"/>
  <c r="Y74" i="1" s="1"/>
  <c r="Y75" i="1" s="1"/>
  <c r="Y76" i="1" s="1"/>
  <c r="Y77" i="1" s="1"/>
  <c r="G71" i="1"/>
  <c r="A71" i="1"/>
  <c r="HI70" i="1"/>
  <c r="CY70" i="1" a="1"/>
  <c r="CY70" i="1" s="1"/>
  <c r="CX70" i="1" a="1"/>
  <c r="CX70" i="1" s="1"/>
  <c r="G70" i="1"/>
  <c r="A70" i="1"/>
  <c r="HF69" i="1"/>
  <c r="G69" i="1"/>
  <c r="A69" i="1"/>
  <c r="B70" i="1" s="1"/>
  <c r="M193" i="1"/>
  <c r="M194" i="1" s="1"/>
  <c r="IZ194" i="1" s="1"/>
  <c r="N193" i="1"/>
  <c r="O193" i="1"/>
  <c r="JB193" i="1" s="1"/>
  <c r="S193" i="1"/>
  <c r="A193" i="1"/>
  <c r="V192" i="1"/>
  <c r="A192" i="1"/>
  <c r="A191" i="1"/>
  <c r="P180" i="1"/>
  <c r="P181" i="1" s="1"/>
  <c r="P182" i="1" s="1"/>
  <c r="P183" i="1" s="1"/>
  <c r="P184" i="1" s="1"/>
  <c r="A190" i="1"/>
  <c r="A189" i="1"/>
  <c r="A188" i="1"/>
  <c r="A187" i="1"/>
  <c r="P186" i="1"/>
  <c r="P187" i="1" s="1"/>
  <c r="A186" i="1"/>
  <c r="GT185" i="1" a="1"/>
  <c r="GT185" i="1" s="1"/>
  <c r="GS185" i="1" s="1"/>
  <c r="BX185" i="1" a="1"/>
  <c r="BX185" i="1" s="1"/>
  <c r="BW185" i="1" a="1"/>
  <c r="BW185" i="1" s="1"/>
  <c r="BV185" i="1" a="1"/>
  <c r="BV185" i="1" s="1"/>
  <c r="BU185" i="1" a="1"/>
  <c r="BU185" i="1" s="1"/>
  <c r="BT185" i="1" a="1"/>
  <c r="BT185" i="1" s="1"/>
  <c r="BS185" i="1" a="1"/>
  <c r="BS185" i="1" s="1"/>
  <c r="BR185" i="1" a="1"/>
  <c r="BR185" i="1" s="1"/>
  <c r="BQ185" i="1" a="1"/>
  <c r="BQ185" i="1" s="1"/>
  <c r="BP185" i="1" a="1"/>
  <c r="BP185" i="1" s="1"/>
  <c r="BO185" i="1" a="1"/>
  <c r="BO185" i="1" s="1"/>
  <c r="BN185" i="1" a="1"/>
  <c r="BN185" i="1" s="1"/>
  <c r="BM185" i="1" a="1"/>
  <c r="BM185" i="1" s="1"/>
  <c r="BL185" i="1" a="1"/>
  <c r="BL185" i="1" s="1"/>
  <c r="BK185" i="1" a="1"/>
  <c r="BK185" i="1" s="1"/>
  <c r="BJ185" i="1" a="1"/>
  <c r="BJ185" i="1" s="1"/>
  <c r="BI185" i="1" a="1"/>
  <c r="BI185" i="1" s="1"/>
  <c r="BH185" i="1" a="1"/>
  <c r="BH185" i="1" s="1"/>
  <c r="BG185" i="1" a="1"/>
  <c r="BG185" i="1" s="1"/>
  <c r="A185" i="1"/>
  <c r="A178" i="1"/>
  <c r="A177" i="1"/>
  <c r="A176" i="1"/>
  <c r="A175" i="1"/>
  <c r="P174" i="1"/>
  <c r="BW174" i="1" s="1" a="1"/>
  <c r="BW174" i="1" s="1"/>
  <c r="A174" i="1"/>
  <c r="BX173" i="1" a="1"/>
  <c r="BX173" i="1" s="1"/>
  <c r="BW173" i="1" a="1"/>
  <c r="BW173" i="1" s="1"/>
  <c r="BV173" i="1" a="1"/>
  <c r="BV173" i="1" s="1"/>
  <c r="BU173" i="1" a="1"/>
  <c r="BU173" i="1" s="1"/>
  <c r="BT173" i="1" a="1"/>
  <c r="BT173" i="1" s="1"/>
  <c r="BS173" i="1" a="1"/>
  <c r="BS173" i="1" s="1"/>
  <c r="BR173" i="1" a="1"/>
  <c r="BR173" i="1" s="1"/>
  <c r="BQ173" i="1" a="1"/>
  <c r="BQ173" i="1" s="1"/>
  <c r="BP173" i="1" a="1"/>
  <c r="BP173" i="1" s="1"/>
  <c r="BO173" i="1" a="1"/>
  <c r="BO173" i="1" s="1"/>
  <c r="BN173" i="1" a="1"/>
  <c r="BN173" i="1" s="1"/>
  <c r="BM173" i="1" a="1"/>
  <c r="BM173" i="1" s="1"/>
  <c r="BL173" i="1" a="1"/>
  <c r="BL173" i="1" s="1"/>
  <c r="BK173" i="1" a="1"/>
  <c r="BK173" i="1" s="1"/>
  <c r="BJ173" i="1" a="1"/>
  <c r="BJ173" i="1" s="1"/>
  <c r="BI173" i="1" a="1"/>
  <c r="BI173" i="1" s="1"/>
  <c r="BH173" i="1" a="1"/>
  <c r="BH173" i="1" s="1"/>
  <c r="BG173" i="1" a="1"/>
  <c r="BG173" i="1" s="1"/>
  <c r="A173" i="1"/>
  <c r="A166" i="1"/>
  <c r="P165" i="1"/>
  <c r="BU165" i="1" s="1" a="1"/>
  <c r="BU165" i="1" s="1"/>
  <c r="A165" i="1"/>
  <c r="BX164" i="1" a="1"/>
  <c r="BX164" i="1" s="1"/>
  <c r="BW164" i="1" a="1"/>
  <c r="BW164" i="1" s="1"/>
  <c r="BV164" i="1" a="1"/>
  <c r="BV164" i="1" s="1"/>
  <c r="BU164" i="1" a="1"/>
  <c r="BU164" i="1" s="1"/>
  <c r="BT164" i="1" a="1"/>
  <c r="BT164" i="1" s="1"/>
  <c r="BS164" i="1" a="1"/>
  <c r="BS164" i="1" s="1"/>
  <c r="BR164" i="1" a="1"/>
  <c r="BR164" i="1" s="1"/>
  <c r="BQ164" i="1" a="1"/>
  <c r="BQ164" i="1" s="1"/>
  <c r="BP164" i="1" a="1"/>
  <c r="BP164" i="1" s="1"/>
  <c r="BO164" i="1" a="1"/>
  <c r="BO164" i="1" s="1"/>
  <c r="BN164" i="1" a="1"/>
  <c r="BN164" i="1" s="1"/>
  <c r="BM164" i="1" a="1"/>
  <c r="BM164" i="1" s="1"/>
  <c r="BL164" i="1" a="1"/>
  <c r="BL164" i="1" s="1"/>
  <c r="BK164" i="1" a="1"/>
  <c r="BK164" i="1" s="1"/>
  <c r="BJ164" i="1" a="1"/>
  <c r="BJ164" i="1" s="1"/>
  <c r="BI164" i="1" a="1"/>
  <c r="BI164" i="1" s="1"/>
  <c r="BH164" i="1" a="1"/>
  <c r="BH164" i="1" s="1"/>
  <c r="BG164" i="1" a="1"/>
  <c r="BG164" i="1" s="1"/>
  <c r="A164" i="1"/>
  <c r="JA160" i="1"/>
  <c r="A160" i="1"/>
  <c r="JA159" i="1"/>
  <c r="P159" i="1"/>
  <c r="BX159" i="1" s="1" a="1"/>
  <c r="BX159" i="1" s="1"/>
  <c r="A159" i="1"/>
  <c r="JA158" i="1"/>
  <c r="BX158" i="1" a="1"/>
  <c r="BX158" i="1" s="1"/>
  <c r="BW158" i="1" a="1"/>
  <c r="BW158" i="1" s="1"/>
  <c r="BV158" i="1" a="1"/>
  <c r="BV158" i="1" s="1"/>
  <c r="BU158" i="1" a="1"/>
  <c r="BU158" i="1" s="1"/>
  <c r="BT158" i="1" a="1"/>
  <c r="BT158" i="1" s="1"/>
  <c r="BS158" i="1" a="1"/>
  <c r="BS158" i="1" s="1"/>
  <c r="BR158" i="1" a="1"/>
  <c r="BR158" i="1" s="1"/>
  <c r="BQ158" i="1" a="1"/>
  <c r="BQ158" i="1" s="1"/>
  <c r="BP158" i="1" a="1"/>
  <c r="BP158" i="1" s="1"/>
  <c r="BO158" i="1" a="1"/>
  <c r="BO158" i="1" s="1"/>
  <c r="BN158" i="1" a="1"/>
  <c r="BN158" i="1" s="1"/>
  <c r="BM158" i="1" a="1"/>
  <c r="BM158" i="1" s="1"/>
  <c r="BL158" i="1" a="1"/>
  <c r="BL158" i="1" s="1"/>
  <c r="BK158" i="1" a="1"/>
  <c r="BK158" i="1" s="1"/>
  <c r="BJ158" i="1" a="1"/>
  <c r="BJ158" i="1" s="1"/>
  <c r="BI158" i="1" a="1"/>
  <c r="BI158" i="1" s="1"/>
  <c r="BH158" i="1" a="1"/>
  <c r="BH158" i="1" s="1"/>
  <c r="BG158" i="1" a="1"/>
  <c r="BG158" i="1" s="1"/>
  <c r="A158" i="1"/>
  <c r="A184" i="1"/>
  <c r="A183" i="1"/>
  <c r="A182" i="1"/>
  <c r="A181" i="1"/>
  <c r="R180" i="1"/>
  <c r="R181" i="1" s="1"/>
  <c r="A180" i="1"/>
  <c r="A179" i="1"/>
  <c r="A172" i="1"/>
  <c r="A171" i="1"/>
  <c r="A170" i="1"/>
  <c r="P156" i="1"/>
  <c r="P157" i="1" s="1"/>
  <c r="A169" i="1"/>
  <c r="A168" i="1"/>
  <c r="A167" i="1"/>
  <c r="A163" i="1"/>
  <c r="A162" i="1"/>
  <c r="A161" i="1"/>
  <c r="A157" i="1"/>
  <c r="A156" i="1"/>
  <c r="BX155" i="1" a="1"/>
  <c r="BX155" i="1" s="1"/>
  <c r="BW155" i="1" a="1"/>
  <c r="BW155" i="1" s="1"/>
  <c r="BV155" i="1" a="1"/>
  <c r="BV155" i="1" s="1"/>
  <c r="BU155" i="1" a="1"/>
  <c r="BU155" i="1" s="1"/>
  <c r="BT155" i="1" a="1"/>
  <c r="BT155" i="1" s="1"/>
  <c r="BS155" i="1" a="1"/>
  <c r="BS155" i="1" s="1"/>
  <c r="BR155" i="1" a="1"/>
  <c r="BR155" i="1" s="1"/>
  <c r="BQ155" i="1" a="1"/>
  <c r="BQ155" i="1" s="1"/>
  <c r="BP155" i="1" a="1"/>
  <c r="BP155" i="1" s="1"/>
  <c r="BO155" i="1" a="1"/>
  <c r="BO155" i="1" s="1"/>
  <c r="BN155" i="1" a="1"/>
  <c r="BN155" i="1" s="1"/>
  <c r="BM155" i="1" a="1"/>
  <c r="BM155" i="1" s="1"/>
  <c r="BL155" i="1" a="1"/>
  <c r="BL155" i="1" s="1"/>
  <c r="BK155" i="1" a="1"/>
  <c r="BK155" i="1" s="1"/>
  <c r="BJ155" i="1" a="1"/>
  <c r="BJ155" i="1" s="1"/>
  <c r="BI155" i="1" a="1"/>
  <c r="BI155" i="1" s="1"/>
  <c r="BH155" i="1" a="1"/>
  <c r="BH155" i="1" s="1"/>
  <c r="BG155" i="1" a="1"/>
  <c r="BG155" i="1" s="1"/>
  <c r="A155" i="1"/>
  <c r="T153" i="1"/>
  <c r="T154" i="1" s="1"/>
  <c r="T155" i="1" s="1"/>
  <c r="S153" i="1"/>
  <c r="R153" i="1"/>
  <c r="R154" i="1" s="1"/>
  <c r="R155" i="1" s="1"/>
  <c r="O153" i="1"/>
  <c r="O154" i="1" s="1"/>
  <c r="O155" i="1" s="1"/>
  <c r="N153" i="1"/>
  <c r="N154" i="1" s="1"/>
  <c r="JA155" i="1" s="1"/>
  <c r="M153" i="1"/>
  <c r="M154" i="1" s="1"/>
  <c r="M155" i="1" s="1"/>
  <c r="IZ155" i="1" s="1"/>
  <c r="L153" i="1"/>
  <c r="L154" i="1" s="1"/>
  <c r="L155" i="1" s="1"/>
  <c r="L156" i="1" s="1"/>
  <c r="L157" i="1" s="1"/>
  <c r="K153" i="1"/>
  <c r="K154" i="1" s="1"/>
  <c r="K155" i="1" s="1"/>
  <c r="K156" i="1" s="1"/>
  <c r="K157" i="1" s="1"/>
  <c r="K158" i="1" s="1"/>
  <c r="K159" i="1" s="1"/>
  <c r="K160" i="1" s="1"/>
  <c r="J153" i="1"/>
  <c r="J154" i="1" s="1"/>
  <c r="I153" i="1"/>
  <c r="I154" i="1" s="1"/>
  <c r="I155" i="1" s="1"/>
  <c r="A154" i="1"/>
  <c r="BO153" i="1" a="1"/>
  <c r="BO153" i="1" s="1"/>
  <c r="BW153" i="1" a="1"/>
  <c r="BW153" i="1" s="1"/>
  <c r="A153" i="1"/>
  <c r="JB152" i="1"/>
  <c r="JA152" i="1"/>
  <c r="IZ152" i="1"/>
  <c r="IM152" i="1"/>
  <c r="IL152" i="1"/>
  <c r="IH152" i="1"/>
  <c r="HZ152" i="1"/>
  <c r="HY152" i="1"/>
  <c r="HX152" i="1"/>
  <c r="HW152" i="1"/>
  <c r="GW152" i="1"/>
  <c r="GV152" i="1"/>
  <c r="GU152" i="1"/>
  <c r="BX152" i="1" a="1"/>
  <c r="BX152" i="1" s="1"/>
  <c r="BW152" i="1" a="1"/>
  <c r="BW152" i="1" s="1"/>
  <c r="BV152" i="1" a="1"/>
  <c r="BV152" i="1" s="1"/>
  <c r="BU152" i="1" a="1"/>
  <c r="BU152" i="1" s="1"/>
  <c r="BT152" i="1" a="1"/>
  <c r="BT152" i="1" s="1"/>
  <c r="BS152" i="1" a="1"/>
  <c r="BS152" i="1" s="1"/>
  <c r="BR152" i="1" a="1"/>
  <c r="BR152" i="1" s="1"/>
  <c r="BQ152" i="1" a="1"/>
  <c r="BQ152" i="1" s="1"/>
  <c r="BP152" i="1" a="1"/>
  <c r="BP152" i="1" s="1"/>
  <c r="BO152" i="1" a="1"/>
  <c r="BO152" i="1" s="1"/>
  <c r="BN152" i="1" a="1"/>
  <c r="BN152" i="1" s="1"/>
  <c r="BM152" i="1" a="1"/>
  <c r="BM152" i="1" s="1"/>
  <c r="BL152" i="1" a="1"/>
  <c r="BL152" i="1" s="1"/>
  <c r="BK152" i="1" a="1"/>
  <c r="BK152" i="1" s="1"/>
  <c r="BJ152" i="1" a="1"/>
  <c r="BJ152" i="1" s="1"/>
  <c r="BI152" i="1" a="1"/>
  <c r="BI152" i="1" s="1"/>
  <c r="BH152" i="1" a="1"/>
  <c r="BH152" i="1" s="1"/>
  <c r="BG152" i="1" a="1"/>
  <c r="BG152" i="1" s="1"/>
  <c r="A152" i="1"/>
  <c r="V151" i="1"/>
  <c r="A151" i="1"/>
  <c r="A150" i="1"/>
  <c r="J60" i="1"/>
  <c r="IM60" i="1" s="1"/>
  <c r="K60" i="1"/>
  <c r="K61" i="1" s="1"/>
  <c r="K62" i="1" s="1"/>
  <c r="K63" i="1" s="1"/>
  <c r="K64" i="1" s="1"/>
  <c r="K65" i="1" s="1"/>
  <c r="K66" i="1" s="1"/>
  <c r="K67" i="1" s="1"/>
  <c r="K68" i="1" s="1"/>
  <c r="L60" i="1"/>
  <c r="L61" i="1" s="1"/>
  <c r="L62" i="1" s="1"/>
  <c r="L63" i="1" s="1"/>
  <c r="L64" i="1" s="1"/>
  <c r="L65" i="1" s="1"/>
  <c r="L66" i="1" s="1"/>
  <c r="L67" i="1" s="1"/>
  <c r="L68" i="1" s="1"/>
  <c r="M60" i="1"/>
  <c r="M61" i="1" s="1"/>
  <c r="M62" i="1" s="1"/>
  <c r="N60" i="1"/>
  <c r="O60" i="1"/>
  <c r="O61" i="1" s="1"/>
  <c r="JB61" i="1" s="1"/>
  <c r="P60" i="1"/>
  <c r="BT60" i="1" s="1" a="1"/>
  <c r="BT60" i="1" s="1"/>
  <c r="R60" i="1"/>
  <c r="S60" i="1"/>
  <c r="S61" i="1" s="1"/>
  <c r="S62" i="1" s="1"/>
  <c r="S63" i="1" s="1"/>
  <c r="S64" i="1" s="1"/>
  <c r="S65" i="1" s="1"/>
  <c r="S66" i="1" s="1"/>
  <c r="S67" i="1" s="1"/>
  <c r="S68" i="1" s="1"/>
  <c r="T60" i="1"/>
  <c r="GT60" i="1" s="1" a="1"/>
  <c r="GT60" i="1" s="1"/>
  <c r="GS60" i="1" s="1"/>
  <c r="I60" i="1"/>
  <c r="GV60" i="1" s="1"/>
  <c r="CY131" i="1" a="1"/>
  <c r="CY131" i="1" s="1"/>
  <c r="CX131" i="1" a="1"/>
  <c r="CX131" i="1" s="1"/>
  <c r="G131" i="1"/>
  <c r="A131" i="1"/>
  <c r="CY130" i="1" a="1"/>
  <c r="CY130" i="1" s="1"/>
  <c r="CX130" i="1" a="1"/>
  <c r="CX130" i="1" s="1"/>
  <c r="G130" i="1"/>
  <c r="A130" i="1"/>
  <c r="G129" i="1"/>
  <c r="A129" i="1"/>
  <c r="CY128" i="1" a="1"/>
  <c r="CY128" i="1" s="1"/>
  <c r="CX128" i="1" a="1"/>
  <c r="CX128" i="1" s="1"/>
  <c r="G128" i="1"/>
  <c r="A128" i="1"/>
  <c r="CY127" i="1" a="1"/>
  <c r="CY127" i="1" s="1"/>
  <c r="CX127" i="1" a="1"/>
  <c r="CX127" i="1" s="1"/>
  <c r="G127" i="1"/>
  <c r="A127" i="1"/>
  <c r="CY126" i="1" a="1"/>
  <c r="CY126" i="1" s="1"/>
  <c r="CX126" i="1" a="1"/>
  <c r="CX126" i="1" s="1"/>
  <c r="G126" i="1"/>
  <c r="A126" i="1"/>
  <c r="DW125" i="1"/>
  <c r="DW126" i="1" s="1"/>
  <c r="DW127" i="1" s="1"/>
  <c r="DW128" i="1" s="1"/>
  <c r="DW129" i="1" s="1"/>
  <c r="DW130" i="1" s="1"/>
  <c r="DV125" i="1"/>
  <c r="DV126" i="1" s="1"/>
  <c r="DV127" i="1" s="1"/>
  <c r="DV128" i="1" s="1"/>
  <c r="DV129" i="1" s="1"/>
  <c r="DV130" i="1" s="1"/>
  <c r="CY125" i="1" a="1"/>
  <c r="CY125" i="1" s="1"/>
  <c r="CX125" i="1" a="1"/>
  <c r="CX125" i="1" s="1"/>
  <c r="AT125" i="1"/>
  <c r="AT126" i="1" s="1"/>
  <c r="AT127" i="1" s="1"/>
  <c r="AT128" i="1" s="1"/>
  <c r="AT129" i="1" s="1"/>
  <c r="AT130" i="1" s="1"/>
  <c r="AT131" i="1" s="1"/>
  <c r="AR125" i="1"/>
  <c r="AR126" i="1" s="1"/>
  <c r="AR127" i="1" s="1"/>
  <c r="AR128" i="1" s="1"/>
  <c r="AR129" i="1" s="1"/>
  <c r="AR130" i="1" s="1"/>
  <c r="AR131" i="1" s="1"/>
  <c r="AP125" i="1"/>
  <c r="AP126" i="1" s="1"/>
  <c r="AP127" i="1" s="1"/>
  <c r="AP128" i="1" s="1"/>
  <c r="AP129" i="1" s="1"/>
  <c r="AP130" i="1" s="1"/>
  <c r="AP131" i="1" s="1"/>
  <c r="AB125" i="1"/>
  <c r="AB126" i="1" s="1"/>
  <c r="AB127" i="1" s="1"/>
  <c r="AB128" i="1" s="1"/>
  <c r="AB129" i="1" s="1"/>
  <c r="AB130" i="1" s="1"/>
  <c r="AB131" i="1" s="1"/>
  <c r="AA125" i="1"/>
  <c r="AA126" i="1" s="1"/>
  <c r="AA127" i="1" s="1"/>
  <c r="AA128" i="1" s="1"/>
  <c r="AA129" i="1" s="1"/>
  <c r="AA130" i="1" s="1"/>
  <c r="AA131" i="1" s="1"/>
  <c r="Y125" i="1"/>
  <c r="Y126" i="1" s="1"/>
  <c r="Y127" i="1" s="1"/>
  <c r="Y128" i="1" s="1"/>
  <c r="Y129" i="1" s="1"/>
  <c r="Y130" i="1" s="1"/>
  <c r="Y131" i="1" s="1"/>
  <c r="G125" i="1"/>
  <c r="A125" i="1"/>
  <c r="HI124" i="1"/>
  <c r="CY124" i="1" a="1"/>
  <c r="CY124" i="1" s="1"/>
  <c r="CX124" i="1" a="1"/>
  <c r="CX124" i="1" s="1"/>
  <c r="G124" i="1"/>
  <c r="A124" i="1"/>
  <c r="HF123" i="1"/>
  <c r="G123" i="1"/>
  <c r="A123" i="1"/>
  <c r="B124" i="1" s="1"/>
  <c r="CY113" i="1" a="1"/>
  <c r="CY113" i="1" s="1"/>
  <c r="CX113" i="1" a="1"/>
  <c r="CX113" i="1" s="1"/>
  <c r="G113" i="1"/>
  <c r="A113" i="1"/>
  <c r="CY112" i="1" a="1"/>
  <c r="CY112" i="1" s="1"/>
  <c r="CX112" i="1" a="1"/>
  <c r="CX112" i="1" s="1"/>
  <c r="G112" i="1"/>
  <c r="A112" i="1"/>
  <c r="G111" i="1"/>
  <c r="A111" i="1"/>
  <c r="CY110" i="1" a="1"/>
  <c r="CY110" i="1" s="1"/>
  <c r="CX110" i="1" a="1"/>
  <c r="CX110" i="1" s="1"/>
  <c r="G110" i="1"/>
  <c r="A110" i="1"/>
  <c r="CY109" i="1" a="1"/>
  <c r="CY109" i="1" s="1"/>
  <c r="CX109" i="1" a="1"/>
  <c r="CX109" i="1" s="1"/>
  <c r="G109" i="1"/>
  <c r="A109" i="1"/>
  <c r="CY108" i="1" a="1"/>
  <c r="CY108" i="1" s="1"/>
  <c r="CX108" i="1" a="1"/>
  <c r="CX108" i="1" s="1"/>
  <c r="G108" i="1"/>
  <c r="A108" i="1"/>
  <c r="DW107" i="1"/>
  <c r="DW108" i="1" s="1"/>
  <c r="DW109" i="1" s="1"/>
  <c r="DW110" i="1" s="1"/>
  <c r="DW111" i="1" s="1"/>
  <c r="DW112" i="1" s="1"/>
  <c r="DV107" i="1"/>
  <c r="DV108" i="1" s="1"/>
  <c r="DV109" i="1" s="1"/>
  <c r="DV110" i="1" s="1"/>
  <c r="DV111" i="1" s="1"/>
  <c r="DV112" i="1" s="1"/>
  <c r="CY107" i="1" a="1"/>
  <c r="CY107" i="1" s="1"/>
  <c r="CX107" i="1" a="1"/>
  <c r="CX107" i="1" s="1"/>
  <c r="AT107" i="1"/>
  <c r="AT108" i="1" s="1"/>
  <c r="AT109" i="1" s="1"/>
  <c r="AT110" i="1" s="1"/>
  <c r="AT111" i="1" s="1"/>
  <c r="AT112" i="1" s="1"/>
  <c r="AT113" i="1" s="1"/>
  <c r="AR107" i="1"/>
  <c r="AR108" i="1" s="1"/>
  <c r="AR109" i="1" s="1"/>
  <c r="AR110" i="1" s="1"/>
  <c r="AR111" i="1" s="1"/>
  <c r="AR112" i="1" s="1"/>
  <c r="AR113" i="1" s="1"/>
  <c r="AP107" i="1"/>
  <c r="AP108" i="1" s="1"/>
  <c r="AP109" i="1" s="1"/>
  <c r="AP110" i="1" s="1"/>
  <c r="AP111" i="1" s="1"/>
  <c r="AP112" i="1" s="1"/>
  <c r="AP113" i="1" s="1"/>
  <c r="AB107" i="1"/>
  <c r="AB108" i="1" s="1"/>
  <c r="AB109" i="1" s="1"/>
  <c r="AB110" i="1" s="1"/>
  <c r="AB111" i="1" s="1"/>
  <c r="AB112" i="1" s="1"/>
  <c r="AB113" i="1" s="1"/>
  <c r="AA107" i="1"/>
  <c r="AA108" i="1" s="1"/>
  <c r="AA109" i="1" s="1"/>
  <c r="AA110" i="1" s="1"/>
  <c r="AA111" i="1" s="1"/>
  <c r="AA112" i="1" s="1"/>
  <c r="AA113" i="1" s="1"/>
  <c r="Y107" i="1"/>
  <c r="Y108" i="1" s="1"/>
  <c r="Y109" i="1" s="1"/>
  <c r="Y110" i="1" s="1"/>
  <c r="Y111" i="1" s="1"/>
  <c r="Y112" i="1" s="1"/>
  <c r="Y113" i="1" s="1"/>
  <c r="G107" i="1"/>
  <c r="A107" i="1"/>
  <c r="HI106" i="1"/>
  <c r="HI107" i="1" s="1"/>
  <c r="CY106" i="1" a="1"/>
  <c r="CY106" i="1" s="1"/>
  <c r="CX106" i="1" a="1"/>
  <c r="CX106" i="1" s="1"/>
  <c r="G106" i="1"/>
  <c r="A106" i="1"/>
  <c r="HF105" i="1"/>
  <c r="G105" i="1"/>
  <c r="A105" i="1"/>
  <c r="B106" i="1" s="1"/>
  <c r="CY86" i="1" a="1"/>
  <c r="CY86" i="1" s="1"/>
  <c r="CX86" i="1" a="1"/>
  <c r="CX86" i="1" s="1"/>
  <c r="G86" i="1"/>
  <c r="A86" i="1"/>
  <c r="CY85" i="1" a="1"/>
  <c r="CY85" i="1" s="1"/>
  <c r="CX85" i="1" a="1"/>
  <c r="CX85" i="1" s="1"/>
  <c r="G85" i="1"/>
  <c r="A85" i="1"/>
  <c r="G84" i="1"/>
  <c r="A84" i="1"/>
  <c r="CY83" i="1" a="1"/>
  <c r="CY83" i="1" s="1"/>
  <c r="CX83" i="1" a="1"/>
  <c r="CX83" i="1" s="1"/>
  <c r="G83" i="1"/>
  <c r="A83" i="1"/>
  <c r="CY82" i="1" a="1"/>
  <c r="CY82" i="1" s="1"/>
  <c r="CX82" i="1" a="1"/>
  <c r="CX82" i="1" s="1"/>
  <c r="G82" i="1"/>
  <c r="A82" i="1"/>
  <c r="CY81" i="1" a="1"/>
  <c r="CY81" i="1" s="1"/>
  <c r="CX81" i="1" a="1"/>
  <c r="CX81" i="1" s="1"/>
  <c r="G81" i="1"/>
  <c r="A81" i="1"/>
  <c r="DW80" i="1"/>
  <c r="DW81" i="1" s="1"/>
  <c r="DW82" i="1" s="1"/>
  <c r="DW83" i="1" s="1"/>
  <c r="DW84" i="1" s="1"/>
  <c r="DW85" i="1" s="1"/>
  <c r="DV80" i="1"/>
  <c r="DV81" i="1" s="1"/>
  <c r="DV82" i="1" s="1"/>
  <c r="DV83" i="1" s="1"/>
  <c r="DV84" i="1" s="1"/>
  <c r="DV85" i="1" s="1"/>
  <c r="CY80" i="1" a="1"/>
  <c r="CY80" i="1" s="1"/>
  <c r="CX80" i="1" a="1"/>
  <c r="CX80" i="1" s="1"/>
  <c r="AT80" i="1"/>
  <c r="AT81" i="1" s="1"/>
  <c r="AT82" i="1" s="1"/>
  <c r="AT83" i="1" s="1"/>
  <c r="AT84" i="1" s="1"/>
  <c r="AT85" i="1" s="1"/>
  <c r="AT86" i="1" s="1"/>
  <c r="AR80" i="1"/>
  <c r="AR81" i="1" s="1"/>
  <c r="AR82" i="1" s="1"/>
  <c r="AR83" i="1" s="1"/>
  <c r="AR84" i="1" s="1"/>
  <c r="AR85" i="1" s="1"/>
  <c r="AR86" i="1" s="1"/>
  <c r="AP80" i="1"/>
  <c r="AP81" i="1" s="1"/>
  <c r="AP82" i="1" s="1"/>
  <c r="AP83" i="1" s="1"/>
  <c r="AP84" i="1" s="1"/>
  <c r="AP85" i="1" s="1"/>
  <c r="AP86" i="1" s="1"/>
  <c r="AB80" i="1"/>
  <c r="AB81" i="1" s="1"/>
  <c r="AB82" i="1" s="1"/>
  <c r="AB83" i="1" s="1"/>
  <c r="AB84" i="1" s="1"/>
  <c r="AB85" i="1" s="1"/>
  <c r="AB86" i="1" s="1"/>
  <c r="AA80" i="1"/>
  <c r="AA81" i="1" s="1"/>
  <c r="AA82" i="1" s="1"/>
  <c r="AA83" i="1" s="1"/>
  <c r="AA84" i="1" s="1"/>
  <c r="AA85" i="1" s="1"/>
  <c r="AA86" i="1" s="1"/>
  <c r="Y80" i="1"/>
  <c r="Y81" i="1" s="1"/>
  <c r="Y82" i="1" s="1"/>
  <c r="Y83" i="1" s="1"/>
  <c r="Y84" i="1" s="1"/>
  <c r="Y85" i="1" s="1"/>
  <c r="Y86" i="1" s="1"/>
  <c r="G80" i="1"/>
  <c r="A80" i="1"/>
  <c r="HI79" i="1"/>
  <c r="HI80" i="1" s="1"/>
  <c r="CY79" i="1" a="1"/>
  <c r="CY79" i="1" s="1"/>
  <c r="CX79" i="1" a="1"/>
  <c r="CX79" i="1" s="1"/>
  <c r="G79" i="1"/>
  <c r="A79" i="1"/>
  <c r="HF78" i="1"/>
  <c r="G78" i="1"/>
  <c r="A78" i="1"/>
  <c r="B79" i="1" s="1"/>
  <c r="CY68" i="1" a="1"/>
  <c r="CY68" i="1" s="1"/>
  <c r="CX68" i="1" a="1"/>
  <c r="CX68" i="1" s="1"/>
  <c r="G68" i="1"/>
  <c r="A68" i="1"/>
  <c r="CY67" i="1" a="1"/>
  <c r="CY67" i="1" s="1"/>
  <c r="CX67" i="1" a="1"/>
  <c r="CX67" i="1" s="1"/>
  <c r="G67" i="1"/>
  <c r="A67" i="1"/>
  <c r="G66" i="1"/>
  <c r="A66" i="1"/>
  <c r="CY65" i="1" a="1"/>
  <c r="CY65" i="1" s="1"/>
  <c r="CX65" i="1" a="1"/>
  <c r="CX65" i="1" s="1"/>
  <c r="G65" i="1"/>
  <c r="A65" i="1"/>
  <c r="CY64" i="1" a="1"/>
  <c r="CY64" i="1" s="1"/>
  <c r="CX64" i="1" a="1"/>
  <c r="CX64" i="1" s="1"/>
  <c r="G64" i="1"/>
  <c r="A64" i="1"/>
  <c r="CY63" i="1" a="1"/>
  <c r="CY63" i="1" s="1"/>
  <c r="CX63" i="1" a="1"/>
  <c r="CX63" i="1" s="1"/>
  <c r="G63" i="1"/>
  <c r="A63" i="1"/>
  <c r="DW62" i="1"/>
  <c r="DW63" i="1" s="1"/>
  <c r="DW64" i="1" s="1"/>
  <c r="DW65" i="1" s="1"/>
  <c r="DW66" i="1" s="1"/>
  <c r="DW67" i="1" s="1"/>
  <c r="DV62" i="1"/>
  <c r="DV63" i="1" s="1"/>
  <c r="DV64" i="1" s="1"/>
  <c r="DV65" i="1" s="1"/>
  <c r="DV66" i="1" s="1"/>
  <c r="DV67" i="1" s="1"/>
  <c r="CY62" i="1" a="1"/>
  <c r="CY62" i="1" s="1"/>
  <c r="CX62" i="1" a="1"/>
  <c r="CX62" i="1" s="1"/>
  <c r="AT62" i="1"/>
  <c r="AT63" i="1" s="1"/>
  <c r="AT64" i="1" s="1"/>
  <c r="AT65" i="1" s="1"/>
  <c r="AT66" i="1" s="1"/>
  <c r="AT67" i="1" s="1"/>
  <c r="AT68" i="1" s="1"/>
  <c r="AR62" i="1"/>
  <c r="AR63" i="1" s="1"/>
  <c r="AR64" i="1" s="1"/>
  <c r="AR65" i="1" s="1"/>
  <c r="AR66" i="1" s="1"/>
  <c r="AR67" i="1" s="1"/>
  <c r="AR68" i="1" s="1"/>
  <c r="AP62" i="1"/>
  <c r="AP63" i="1" s="1"/>
  <c r="AP64" i="1" s="1"/>
  <c r="AP65" i="1" s="1"/>
  <c r="AP66" i="1" s="1"/>
  <c r="AP67" i="1" s="1"/>
  <c r="AP68" i="1" s="1"/>
  <c r="AB62" i="1"/>
  <c r="AB63" i="1" s="1"/>
  <c r="AB64" i="1" s="1"/>
  <c r="AB65" i="1" s="1"/>
  <c r="AB66" i="1" s="1"/>
  <c r="AB67" i="1" s="1"/>
  <c r="AB68" i="1" s="1"/>
  <c r="AA62" i="1"/>
  <c r="AA63" i="1" s="1"/>
  <c r="AA64" i="1" s="1"/>
  <c r="AA65" i="1" s="1"/>
  <c r="AA66" i="1" s="1"/>
  <c r="AA67" i="1" s="1"/>
  <c r="AA68" i="1" s="1"/>
  <c r="Y62" i="1"/>
  <c r="Y63" i="1" s="1"/>
  <c r="Y64" i="1" s="1"/>
  <c r="Y65" i="1" s="1"/>
  <c r="Y66" i="1" s="1"/>
  <c r="Y67" i="1" s="1"/>
  <c r="Y68" i="1" s="1"/>
  <c r="G62" i="1"/>
  <c r="A62" i="1"/>
  <c r="HI61" i="1"/>
  <c r="HI62" i="1" s="1"/>
  <c r="CY61" i="1" a="1"/>
  <c r="CY61" i="1" s="1"/>
  <c r="CX61" i="1" a="1"/>
  <c r="CX61" i="1" s="1"/>
  <c r="R61" i="1"/>
  <c r="R62" i="1" s="1"/>
  <c r="G61" i="1"/>
  <c r="A61" i="1"/>
  <c r="HF60" i="1"/>
  <c r="G60" i="1"/>
  <c r="A60" i="1"/>
  <c r="B61" i="1" s="1"/>
  <c r="A149" i="1"/>
  <c r="A148" i="1"/>
  <c r="A147" i="1"/>
  <c r="T146" i="1"/>
  <c r="GT146" i="1" s="1" a="1"/>
  <c r="GT146" i="1" s="1"/>
  <c r="GS146" i="1" s="1"/>
  <c r="S146" i="1"/>
  <c r="R146" i="1"/>
  <c r="R147" i="1" s="1"/>
  <c r="P146" i="1"/>
  <c r="P147" i="1" s="1"/>
  <c r="O146" i="1"/>
  <c r="O147" i="1" s="1"/>
  <c r="N146" i="1"/>
  <c r="M146" i="1"/>
  <c r="IZ146" i="1" s="1"/>
  <c r="L146" i="1"/>
  <c r="L147" i="1" s="1"/>
  <c r="L148" i="1" s="1"/>
  <c r="L149" i="1" s="1"/>
  <c r="K146" i="1"/>
  <c r="K147" i="1" s="1"/>
  <c r="K148" i="1" s="1"/>
  <c r="K149" i="1" s="1"/>
  <c r="J146" i="1"/>
  <c r="IL146" i="1" s="1"/>
  <c r="I146" i="1"/>
  <c r="GV146" i="1" s="1"/>
  <c r="A146" i="1"/>
  <c r="JB145" i="1"/>
  <c r="JA145" i="1"/>
  <c r="IZ145" i="1"/>
  <c r="IM145" i="1"/>
  <c r="IL145" i="1"/>
  <c r="IH145" i="1"/>
  <c r="HZ145" i="1"/>
  <c r="HY145" i="1"/>
  <c r="HX145" i="1"/>
  <c r="HW145" i="1"/>
  <c r="GW145" i="1"/>
  <c r="GV145" i="1"/>
  <c r="GU145" i="1"/>
  <c r="GT145" i="1" a="1"/>
  <c r="GT145" i="1" s="1"/>
  <c r="GS145" i="1" s="1"/>
  <c r="GQ145" i="1" a="1"/>
  <c r="GQ145" i="1" s="1"/>
  <c r="GP145" i="1" s="1"/>
  <c r="BX145" i="1" a="1"/>
  <c r="BX145" i="1" s="1"/>
  <c r="BW145" i="1" a="1"/>
  <c r="BW145" i="1" s="1"/>
  <c r="BV145" i="1" a="1"/>
  <c r="BV145" i="1" s="1"/>
  <c r="BU145" i="1" a="1"/>
  <c r="BU145" i="1" s="1"/>
  <c r="BT145" i="1" a="1"/>
  <c r="BT145" i="1" s="1"/>
  <c r="BS145" i="1" a="1"/>
  <c r="BS145" i="1" s="1"/>
  <c r="BR145" i="1" a="1"/>
  <c r="BR145" i="1" s="1"/>
  <c r="BQ145" i="1" a="1"/>
  <c r="BQ145" i="1" s="1"/>
  <c r="BP145" i="1" a="1"/>
  <c r="BP145" i="1" s="1"/>
  <c r="BO145" i="1" a="1"/>
  <c r="BO145" i="1" s="1"/>
  <c r="BN145" i="1" a="1"/>
  <c r="BN145" i="1" s="1"/>
  <c r="BM145" i="1" a="1"/>
  <c r="BM145" i="1" s="1"/>
  <c r="BL145" i="1" a="1"/>
  <c r="BL145" i="1" s="1"/>
  <c r="BK145" i="1" a="1"/>
  <c r="BK145" i="1" s="1"/>
  <c r="BJ145" i="1" a="1"/>
  <c r="BJ145" i="1" s="1"/>
  <c r="BI145" i="1" a="1"/>
  <c r="BI145" i="1" s="1"/>
  <c r="BH145" i="1" a="1"/>
  <c r="BH145" i="1" s="1"/>
  <c r="BG145" i="1" a="1"/>
  <c r="BG145" i="1" s="1"/>
  <c r="A145" i="1"/>
  <c r="A143" i="1"/>
  <c r="A142" i="1"/>
  <c r="T141" i="1"/>
  <c r="T142" i="1" s="1"/>
  <c r="T143" i="1" s="1"/>
  <c r="S141" i="1"/>
  <c r="R141" i="1"/>
  <c r="P141" i="1"/>
  <c r="P142" i="1" s="1"/>
  <c r="BV142" i="1" s="1" a="1"/>
  <c r="BV142" i="1" s="1"/>
  <c r="O141" i="1"/>
  <c r="JB141" i="1" s="1"/>
  <c r="N141" i="1"/>
  <c r="N142" i="1" s="1"/>
  <c r="M141" i="1"/>
  <c r="M142" i="1" s="1"/>
  <c r="M143" i="1" s="1"/>
  <c r="IZ143" i="1" s="1"/>
  <c r="L141" i="1"/>
  <c r="L142" i="1" s="1"/>
  <c r="L143" i="1" s="1"/>
  <c r="K141" i="1"/>
  <c r="K142" i="1" s="1"/>
  <c r="K143" i="1" s="1"/>
  <c r="J141" i="1"/>
  <c r="I141" i="1"/>
  <c r="A144" i="1"/>
  <c r="A141" i="1"/>
  <c r="JL140" i="1"/>
  <c r="JB140" i="1"/>
  <c r="JA140" i="1"/>
  <c r="IZ140" i="1"/>
  <c r="IM140" i="1"/>
  <c r="IL140" i="1"/>
  <c r="IH140" i="1"/>
  <c r="HZ140" i="1"/>
  <c r="HY140" i="1"/>
  <c r="HX140" i="1"/>
  <c r="HW140" i="1"/>
  <c r="GW140" i="1"/>
  <c r="GV140" i="1"/>
  <c r="GU140" i="1"/>
  <c r="GT140" i="1" a="1"/>
  <c r="GT140" i="1" s="1"/>
  <c r="GS140" i="1" s="1"/>
  <c r="GQ140" i="1" a="1"/>
  <c r="GQ140" i="1" s="1"/>
  <c r="GP140" i="1" s="1"/>
  <c r="BX140" i="1" a="1"/>
  <c r="BX140" i="1" s="1"/>
  <c r="BW140" i="1" a="1"/>
  <c r="BW140" i="1" s="1"/>
  <c r="BV140" i="1" a="1"/>
  <c r="BV140" i="1" s="1"/>
  <c r="BU140" i="1" a="1"/>
  <c r="BU140" i="1" s="1"/>
  <c r="BT140" i="1" a="1"/>
  <c r="BT140" i="1" s="1"/>
  <c r="BS140" i="1" a="1"/>
  <c r="BS140" i="1" s="1"/>
  <c r="BR140" i="1" a="1"/>
  <c r="BR140" i="1" s="1"/>
  <c r="BQ140" i="1" a="1"/>
  <c r="BQ140" i="1" s="1"/>
  <c r="BP140" i="1" a="1"/>
  <c r="BP140" i="1" s="1"/>
  <c r="BO140" i="1" a="1"/>
  <c r="BO140" i="1" s="1"/>
  <c r="BN140" i="1" a="1"/>
  <c r="BN140" i="1" s="1"/>
  <c r="BM140" i="1" a="1"/>
  <c r="BM140" i="1" s="1"/>
  <c r="BL140" i="1" a="1"/>
  <c r="BL140" i="1" s="1"/>
  <c r="BK140" i="1" a="1"/>
  <c r="BK140" i="1" s="1"/>
  <c r="BJ140" i="1" a="1"/>
  <c r="BJ140" i="1" s="1"/>
  <c r="BI140" i="1" a="1"/>
  <c r="BI140" i="1" s="1"/>
  <c r="BH140" i="1" a="1"/>
  <c r="BH140" i="1" s="1"/>
  <c r="BG140" i="1" a="1"/>
  <c r="BG140" i="1" s="1"/>
  <c r="A140" i="1"/>
  <c r="V139" i="1"/>
  <c r="A139" i="1"/>
  <c r="A138" i="1"/>
  <c r="R247" i="1" l="1" a="1"/>
  <c r="R247" i="1" s="1"/>
  <c r="R246" i="1" a="1"/>
  <c r="R246" i="1" s="1"/>
  <c r="R242" i="1" a="1"/>
  <c r="R242" i="1" s="1"/>
  <c r="R245" i="1" a="1"/>
  <c r="R245" i="1" s="1"/>
  <c r="R243" i="1" a="1"/>
  <c r="R243" i="1" s="1"/>
  <c r="R244" i="1" a="1"/>
  <c r="R244" i="1" s="1"/>
  <c r="I245" i="1" a="1"/>
  <c r="I245" i="1" s="1"/>
  <c r="I243" i="1" a="1"/>
  <c r="I243" i="1" s="1"/>
  <c r="I244" i="1" a="1"/>
  <c r="I244" i="1" s="1"/>
  <c r="I242" i="1" a="1"/>
  <c r="I242" i="1" s="1"/>
  <c r="I247" i="1" a="1"/>
  <c r="I247" i="1" s="1"/>
  <c r="I246" i="1" a="1"/>
  <c r="I246" i="1" s="1"/>
  <c r="T245" i="1" a="1"/>
  <c r="T245" i="1" s="1"/>
  <c r="GT245" i="1" s="1" a="1"/>
  <c r="GT245" i="1" s="1"/>
  <c r="GS245" i="1" s="1"/>
  <c r="T243" i="1" a="1"/>
  <c r="T243" i="1" s="1"/>
  <c r="GT243" i="1" s="1" a="1"/>
  <c r="GT243" i="1" s="1"/>
  <c r="GS243" i="1" s="1"/>
  <c r="T242" i="1" a="1"/>
  <c r="T242" i="1" s="1"/>
  <c r="GT242" i="1" s="1" a="1"/>
  <c r="GT242" i="1" s="1"/>
  <c r="GS242" i="1" s="1"/>
  <c r="T246" i="1" a="1"/>
  <c r="T246" i="1" s="1"/>
  <c r="GT246" i="1" s="1" a="1"/>
  <c r="GT246" i="1" s="1"/>
  <c r="GS246" i="1" s="1"/>
  <c r="T244" i="1" a="1"/>
  <c r="T244" i="1" s="1"/>
  <c r="GT244" i="1" s="1" a="1"/>
  <c r="GT244" i="1" s="1"/>
  <c r="GS244" i="1" s="1"/>
  <c r="T247" i="1" a="1"/>
  <c r="T247" i="1" s="1"/>
  <c r="GT247" i="1" s="1" a="1"/>
  <c r="GT247" i="1" s="1"/>
  <c r="GS247" i="1" s="1"/>
  <c r="J243" i="1" a="1"/>
  <c r="J243" i="1" s="1"/>
  <c r="J244" i="1" a="1"/>
  <c r="J244" i="1" s="1"/>
  <c r="J247" i="1" a="1"/>
  <c r="J247" i="1" s="1"/>
  <c r="J242" i="1" a="1"/>
  <c r="J242" i="1" s="1"/>
  <c r="J246" i="1" a="1"/>
  <c r="J246" i="1" s="1"/>
  <c r="J245" i="1" a="1"/>
  <c r="J245" i="1" s="1"/>
  <c r="R253" i="1" a="1"/>
  <c r="R253" i="1" s="1"/>
  <c r="R252" i="1" a="1"/>
  <c r="R252" i="1" s="1"/>
  <c r="R251" i="1" a="1"/>
  <c r="R251" i="1" s="1"/>
  <c r="R250" i="1" a="1"/>
  <c r="R250" i="1" s="1"/>
  <c r="R249" i="1" a="1"/>
  <c r="R249" i="1" s="1"/>
  <c r="R248" i="1" a="1"/>
  <c r="R248" i="1" s="1"/>
  <c r="I217" i="1" a="1"/>
  <c r="I217" i="1" s="1"/>
  <c r="I252" i="1" a="1"/>
  <c r="I252" i="1" s="1"/>
  <c r="I251" i="1" a="1"/>
  <c r="I251" i="1" s="1"/>
  <c r="I250" i="1" a="1"/>
  <c r="I250" i="1" s="1"/>
  <c r="I249" i="1" a="1"/>
  <c r="I249" i="1" s="1"/>
  <c r="I253" i="1" a="1"/>
  <c r="I253" i="1" s="1"/>
  <c r="I248" i="1" a="1"/>
  <c r="I248" i="1" s="1"/>
  <c r="T253" i="1" a="1"/>
  <c r="T253" i="1" s="1"/>
  <c r="GT253" i="1" s="1" a="1"/>
  <c r="GT253" i="1" s="1"/>
  <c r="GS253" i="1" s="1"/>
  <c r="T252" i="1" a="1"/>
  <c r="T252" i="1" s="1"/>
  <c r="GT252" i="1" s="1" a="1"/>
  <c r="GT252" i="1" s="1"/>
  <c r="GS252" i="1" s="1"/>
  <c r="T251" i="1" a="1"/>
  <c r="T251" i="1" s="1"/>
  <c r="GT251" i="1" s="1" a="1"/>
  <c r="GT251" i="1" s="1"/>
  <c r="GS251" i="1" s="1"/>
  <c r="T250" i="1" a="1"/>
  <c r="T250" i="1" s="1"/>
  <c r="GT250" i="1" s="1" a="1"/>
  <c r="GT250" i="1" s="1"/>
  <c r="GS250" i="1" s="1"/>
  <c r="T248" i="1" a="1"/>
  <c r="T248" i="1" s="1"/>
  <c r="GT248" i="1" s="1" a="1"/>
  <c r="GT248" i="1" s="1"/>
  <c r="GS248" i="1" s="1"/>
  <c r="T249" i="1" a="1"/>
  <c r="T249" i="1" s="1"/>
  <c r="GT249" i="1" s="1" a="1"/>
  <c r="GT249" i="1" s="1"/>
  <c r="GS249" i="1" s="1"/>
  <c r="J253" i="1" a="1"/>
  <c r="J253" i="1" s="1"/>
  <c r="J252" i="1" a="1"/>
  <c r="J252" i="1" s="1"/>
  <c r="J251" i="1" a="1"/>
  <c r="J251" i="1" s="1"/>
  <c r="J250" i="1" a="1"/>
  <c r="J250" i="1" s="1"/>
  <c r="J249" i="1" a="1"/>
  <c r="J249" i="1" s="1"/>
  <c r="J248" i="1" a="1"/>
  <c r="J248" i="1" s="1"/>
  <c r="I230" i="1" a="1"/>
  <c r="I230" i="1" s="1"/>
  <c r="GV230" i="1" s="1"/>
  <c r="I234" i="1" a="1"/>
  <c r="I234" i="1" s="1"/>
  <c r="I232" i="1" a="1"/>
  <c r="I232" i="1" s="1"/>
  <c r="J230" i="1" a="1"/>
  <c r="J230" i="1" s="1"/>
  <c r="IL230" i="1" s="1"/>
  <c r="J232" i="1" a="1"/>
  <c r="J232" i="1" s="1"/>
  <c r="J234" i="1" a="1"/>
  <c r="J234" i="1" s="1"/>
  <c r="T230" i="1" a="1"/>
  <c r="T230" i="1" s="1"/>
  <c r="GT230" i="1" s="1" a="1"/>
  <c r="GT230" i="1" s="1"/>
  <c r="GS230" i="1" s="1"/>
  <c r="T232" i="1" a="1"/>
  <c r="T232" i="1" s="1"/>
  <c r="GT232" i="1" s="1" a="1"/>
  <c r="GT232" i="1" s="1"/>
  <c r="GS232" i="1" s="1"/>
  <c r="T234" i="1" a="1"/>
  <c r="T234" i="1" s="1"/>
  <c r="GT234" i="1" s="1" a="1"/>
  <c r="GT234" i="1" s="1"/>
  <c r="GS234" i="1" s="1"/>
  <c r="R230" i="1" a="1"/>
  <c r="R230" i="1" s="1"/>
  <c r="R232" i="1" a="1"/>
  <c r="R232" i="1" s="1"/>
  <c r="R234" i="1" a="1"/>
  <c r="R234" i="1" s="1"/>
  <c r="HZ230" i="1"/>
  <c r="HY230" i="1"/>
  <c r="HX230" i="1"/>
  <c r="IM230" i="1"/>
  <c r="HW230" i="1"/>
  <c r="R235" i="1" a="1"/>
  <c r="R235" i="1" s="1"/>
  <c r="R233" i="1" a="1"/>
  <c r="R233" i="1" s="1"/>
  <c r="R231" i="1" a="1"/>
  <c r="R231" i="1" s="1"/>
  <c r="I235" i="1" a="1"/>
  <c r="I235" i="1" s="1"/>
  <c r="I233" i="1" a="1"/>
  <c r="I233" i="1" s="1"/>
  <c r="I231" i="1" a="1"/>
  <c r="I231" i="1" s="1"/>
  <c r="J233" i="1" a="1"/>
  <c r="J233" i="1" s="1"/>
  <c r="J235" i="1" a="1"/>
  <c r="J235" i="1" s="1"/>
  <c r="J231" i="1" a="1"/>
  <c r="J231" i="1" s="1"/>
  <c r="T235" i="1" a="1"/>
  <c r="T235" i="1" s="1"/>
  <c r="GT235" i="1" s="1" a="1"/>
  <c r="GT235" i="1" s="1"/>
  <c r="GS235" i="1" s="1"/>
  <c r="T233" i="1" a="1"/>
  <c r="T233" i="1" s="1"/>
  <c r="GT233" i="1" s="1" a="1"/>
  <c r="GT233" i="1" s="1"/>
  <c r="GS233" i="1" s="1"/>
  <c r="T231" i="1" a="1"/>
  <c r="T231" i="1" s="1"/>
  <c r="GT231" i="1" s="1" a="1"/>
  <c r="GT231" i="1" s="1"/>
  <c r="GS231" i="1" s="1"/>
  <c r="R210" i="1" a="1"/>
  <c r="R210" i="1" s="1"/>
  <c r="R213" i="1" a="1"/>
  <c r="R213" i="1" s="1"/>
  <c r="R218" i="1" a="1"/>
  <c r="R218" i="1" s="1"/>
  <c r="R214" i="1" a="1"/>
  <c r="R214" i="1" s="1"/>
  <c r="R216" i="1" a="1"/>
  <c r="R216" i="1" s="1"/>
  <c r="R211" i="1" a="1"/>
  <c r="R211" i="1" s="1"/>
  <c r="R212" i="1" a="1"/>
  <c r="R212" i="1" s="1"/>
  <c r="R215" i="1" a="1"/>
  <c r="R215" i="1" s="1"/>
  <c r="R217" i="1" a="1"/>
  <c r="R217" i="1" s="1"/>
  <c r="I210" i="1" a="1"/>
  <c r="I210" i="1" s="1"/>
  <c r="GW210" i="1" s="1"/>
  <c r="I211" i="1" a="1"/>
  <c r="I211" i="1" s="1"/>
  <c r="I216" i="1" a="1"/>
  <c r="I216" i="1" s="1"/>
  <c r="I213" i="1" a="1"/>
  <c r="I213" i="1" s="1"/>
  <c r="I218" i="1" a="1"/>
  <c r="I218" i="1" s="1"/>
  <c r="I214" i="1" a="1"/>
  <c r="I214" i="1" s="1"/>
  <c r="I215" i="1" a="1"/>
  <c r="I215" i="1" s="1"/>
  <c r="I212" i="1" a="1"/>
  <c r="I212" i="1" s="1"/>
  <c r="T210" i="1" a="1"/>
  <c r="T210" i="1" s="1"/>
  <c r="GT210" i="1" s="1" a="1"/>
  <c r="GT210" i="1" s="1"/>
  <c r="GS210" i="1" s="1"/>
  <c r="T218" i="1" a="1"/>
  <c r="T218" i="1" s="1"/>
  <c r="GT218" i="1" s="1" a="1"/>
  <c r="GT218" i="1" s="1"/>
  <c r="GS218" i="1" s="1"/>
  <c r="T216" i="1" a="1"/>
  <c r="T216" i="1" s="1"/>
  <c r="GT216" i="1" s="1" a="1"/>
  <c r="GT216" i="1" s="1"/>
  <c r="GS216" i="1" s="1"/>
  <c r="T211" i="1" a="1"/>
  <c r="T211" i="1" s="1"/>
  <c r="GT211" i="1" s="1" a="1"/>
  <c r="GT211" i="1" s="1"/>
  <c r="GS211" i="1" s="1"/>
  <c r="T217" i="1" a="1"/>
  <c r="T217" i="1" s="1"/>
  <c r="GT217" i="1" s="1" a="1"/>
  <c r="GT217" i="1" s="1"/>
  <c r="GS217" i="1" s="1"/>
  <c r="T213" i="1" a="1"/>
  <c r="T213" i="1" s="1"/>
  <c r="GT213" i="1" s="1" a="1"/>
  <c r="GT213" i="1" s="1"/>
  <c r="GS213" i="1" s="1"/>
  <c r="T215" i="1" a="1"/>
  <c r="T215" i="1" s="1"/>
  <c r="GT215" i="1" s="1" a="1"/>
  <c r="GT215" i="1" s="1"/>
  <c r="GS215" i="1" s="1"/>
  <c r="T212" i="1" a="1"/>
  <c r="T212" i="1" s="1"/>
  <c r="GT212" i="1" s="1" a="1"/>
  <c r="GT212" i="1" s="1"/>
  <c r="GS212" i="1" s="1"/>
  <c r="T214" i="1" a="1"/>
  <c r="T214" i="1" s="1"/>
  <c r="GT214" i="1" s="1" a="1"/>
  <c r="GT214" i="1" s="1"/>
  <c r="GS214" i="1" s="1"/>
  <c r="J210" i="1" a="1"/>
  <c r="J210" i="1" s="1"/>
  <c r="HW210" i="1" s="1"/>
  <c r="J216" i="1" a="1"/>
  <c r="J216" i="1" s="1"/>
  <c r="J211" i="1" a="1"/>
  <c r="J211" i="1" s="1"/>
  <c r="J215" i="1" a="1"/>
  <c r="J215" i="1" s="1"/>
  <c r="J212" i="1" a="1"/>
  <c r="J212" i="1" s="1"/>
  <c r="J217" i="1" a="1"/>
  <c r="J217" i="1" s="1"/>
  <c r="J218" i="1" a="1"/>
  <c r="J218" i="1" s="1"/>
  <c r="J214" i="1" a="1"/>
  <c r="J214" i="1" s="1"/>
  <c r="J213" i="1" a="1"/>
  <c r="J213" i="1" s="1"/>
  <c r="BB215" i="1" a="1"/>
  <c r="BB215" i="1" s="1"/>
  <c r="BB211" i="1" a="1"/>
  <c r="BB211" i="1" s="1"/>
  <c r="BB214" i="1" a="1"/>
  <c r="BB214" i="1" s="1"/>
  <c r="BB212" i="1" a="1"/>
  <c r="BB212" i="1" s="1"/>
  <c r="BB218" i="1" a="1"/>
  <c r="BB218" i="1" s="1"/>
  <c r="BB217" i="1" a="1"/>
  <c r="BB217" i="1" s="1"/>
  <c r="BB213" i="1" a="1"/>
  <c r="BB213" i="1" s="1"/>
  <c r="BB216" i="1" a="1"/>
  <c r="BB216" i="1" s="1"/>
  <c r="K87" i="1"/>
  <c r="K88" i="1" s="1"/>
  <c r="K89" i="1" s="1"/>
  <c r="K90" i="1" s="1"/>
  <c r="K91" i="1" s="1"/>
  <c r="K92" i="1" s="1"/>
  <c r="K93" i="1" s="1"/>
  <c r="K94" i="1" s="1"/>
  <c r="K95" i="1" s="1"/>
  <c r="BB210" i="1" a="1"/>
  <c r="BB210" i="1" s="1"/>
  <c r="I226" i="1" a="1"/>
  <c r="I226" i="1" s="1"/>
  <c r="I227" i="1" a="1"/>
  <c r="I227" i="1" s="1"/>
  <c r="I224" i="1" a="1"/>
  <c r="I224" i="1" s="1"/>
  <c r="I225" i="1" a="1"/>
  <c r="I225" i="1" s="1"/>
  <c r="I223" i="1" a="1"/>
  <c r="I223" i="1" s="1"/>
  <c r="I219" i="1" a="1"/>
  <c r="I219" i="1" s="1"/>
  <c r="I222" i="1" a="1"/>
  <c r="I222" i="1" s="1"/>
  <c r="I221" i="1" a="1"/>
  <c r="I221" i="1" s="1"/>
  <c r="I220" i="1" a="1"/>
  <c r="I220" i="1" s="1"/>
  <c r="R227" i="1" a="1"/>
  <c r="R227" i="1" s="1"/>
  <c r="R224" i="1" a="1"/>
  <c r="R224" i="1" s="1"/>
  <c r="R223" i="1" a="1"/>
  <c r="R223" i="1" s="1"/>
  <c r="R226" i="1" a="1"/>
  <c r="R226" i="1" s="1"/>
  <c r="R221" i="1" a="1"/>
  <c r="R221" i="1" s="1"/>
  <c r="R222" i="1" a="1"/>
  <c r="R222" i="1" s="1"/>
  <c r="R225" i="1" a="1"/>
  <c r="R225" i="1" s="1"/>
  <c r="R220" i="1" a="1"/>
  <c r="R220" i="1" s="1"/>
  <c r="R219" i="1" a="1"/>
  <c r="R219" i="1" s="1"/>
  <c r="J227" i="1" a="1"/>
  <c r="J227" i="1" s="1"/>
  <c r="J226" i="1" a="1"/>
  <c r="J226" i="1" s="1"/>
  <c r="J223" i="1" a="1"/>
  <c r="J223" i="1" s="1"/>
  <c r="J225" i="1" a="1"/>
  <c r="J225" i="1" s="1"/>
  <c r="J221" i="1" a="1"/>
  <c r="J221" i="1" s="1"/>
  <c r="J224" i="1" a="1"/>
  <c r="J224" i="1" s="1"/>
  <c r="J222" i="1" a="1"/>
  <c r="J222" i="1" s="1"/>
  <c r="J220" i="1" a="1"/>
  <c r="J220" i="1" s="1"/>
  <c r="J219" i="1" a="1"/>
  <c r="J219" i="1" s="1"/>
  <c r="T227" i="1" a="1"/>
  <c r="T227" i="1" s="1"/>
  <c r="GT227" i="1" s="1" a="1"/>
  <c r="GT227" i="1" s="1"/>
  <c r="GS227" i="1" s="1"/>
  <c r="T226" i="1" a="1"/>
  <c r="T226" i="1" s="1"/>
  <c r="GT226" i="1" s="1" a="1"/>
  <c r="GT226" i="1" s="1"/>
  <c r="GS226" i="1" s="1"/>
  <c r="T225" i="1" a="1"/>
  <c r="T225" i="1" s="1"/>
  <c r="GT225" i="1" s="1" a="1"/>
  <c r="GT225" i="1" s="1"/>
  <c r="GS225" i="1" s="1"/>
  <c r="T222" i="1" a="1"/>
  <c r="T222" i="1" s="1"/>
  <c r="GT222" i="1" s="1" a="1"/>
  <c r="GT222" i="1" s="1"/>
  <c r="GS222" i="1" s="1"/>
  <c r="T223" i="1" a="1"/>
  <c r="T223" i="1" s="1"/>
  <c r="GT223" i="1" s="1" a="1"/>
  <c r="GT223" i="1" s="1"/>
  <c r="GS223" i="1" s="1"/>
  <c r="T224" i="1" a="1"/>
  <c r="T224" i="1" s="1"/>
  <c r="GT224" i="1" s="1" a="1"/>
  <c r="GT224" i="1" s="1"/>
  <c r="GS224" i="1" s="1"/>
  <c r="T220" i="1" a="1"/>
  <c r="T220" i="1" s="1"/>
  <c r="GT220" i="1" s="1" a="1"/>
  <c r="GT220" i="1" s="1"/>
  <c r="GS220" i="1" s="1"/>
  <c r="T219" i="1" a="1"/>
  <c r="T219" i="1" s="1"/>
  <c r="GT219" i="1" s="1" a="1"/>
  <c r="GT219" i="1" s="1"/>
  <c r="GS219" i="1" s="1"/>
  <c r="T221" i="1" a="1"/>
  <c r="T221" i="1" s="1"/>
  <c r="GT221" i="1" s="1" a="1"/>
  <c r="GT221" i="1" s="1"/>
  <c r="GS221" i="1" s="1"/>
  <c r="BB227" i="1" a="1"/>
  <c r="BB227" i="1" s="1"/>
  <c r="BB226" i="1" a="1"/>
  <c r="BB226" i="1" s="1"/>
  <c r="BB225" i="1" a="1"/>
  <c r="BB225" i="1" s="1"/>
  <c r="BB224" i="1" a="1"/>
  <c r="BB224" i="1" s="1"/>
  <c r="BB222" i="1" a="1"/>
  <c r="BB222" i="1" s="1"/>
  <c r="BB223" i="1" a="1"/>
  <c r="BB223" i="1" s="1"/>
  <c r="BB221" i="1" a="1"/>
  <c r="BB221" i="1" s="1"/>
  <c r="BB220" i="1" a="1"/>
  <c r="BB220" i="1" s="1"/>
  <c r="BB219" i="1" a="1"/>
  <c r="BB219" i="1" s="1"/>
  <c r="BU123" i="1" a="1"/>
  <c r="BU123" i="1" s="1"/>
  <c r="I202" i="1" a="1"/>
  <c r="I202" i="1" s="1"/>
  <c r="I203" i="1" a="1"/>
  <c r="I203" i="1" s="1"/>
  <c r="I207" i="1" a="1"/>
  <c r="I207" i="1" s="1"/>
  <c r="I208" i="1" a="1"/>
  <c r="I208" i="1" s="1"/>
  <c r="I204" i="1" a="1"/>
  <c r="I204" i="1" s="1"/>
  <c r="I209" i="1" a="1"/>
  <c r="I209" i="1" s="1"/>
  <c r="I201" i="1" a="1"/>
  <c r="I201" i="1" s="1"/>
  <c r="I238" i="1" a="1"/>
  <c r="I238" i="1" s="1"/>
  <c r="I236" i="1" a="1"/>
  <c r="I236" i="1" s="1"/>
  <c r="I240" i="1" a="1"/>
  <c r="I240" i="1" s="1"/>
  <c r="I205" i="1" a="1"/>
  <c r="I205" i="1" s="1"/>
  <c r="I206" i="1" a="1"/>
  <c r="I206" i="1" s="1"/>
  <c r="R203" i="1" a="1"/>
  <c r="R203" i="1" s="1"/>
  <c r="R207" i="1" a="1"/>
  <c r="R207" i="1" s="1"/>
  <c r="R208" i="1" a="1"/>
  <c r="R208" i="1" s="1"/>
  <c r="R209" i="1" a="1"/>
  <c r="R209" i="1" s="1"/>
  <c r="R204" i="1" a="1"/>
  <c r="R204" i="1" s="1"/>
  <c r="R205" i="1" a="1"/>
  <c r="R205" i="1" s="1"/>
  <c r="R206" i="1" a="1"/>
  <c r="R206" i="1" s="1"/>
  <c r="R201" i="1" a="1"/>
  <c r="R201" i="1" s="1"/>
  <c r="R238" i="1" a="1"/>
  <c r="R238" i="1" s="1"/>
  <c r="R202" i="1" a="1"/>
  <c r="R202" i="1" s="1"/>
  <c r="R240" i="1" a="1"/>
  <c r="R240" i="1" s="1"/>
  <c r="R236" i="1" a="1"/>
  <c r="R236" i="1" s="1"/>
  <c r="J206" i="1" a="1"/>
  <c r="J206" i="1" s="1"/>
  <c r="J202" i="1" a="1"/>
  <c r="J202" i="1" s="1"/>
  <c r="J203" i="1" a="1"/>
  <c r="J203" i="1" s="1"/>
  <c r="J201" i="1" a="1"/>
  <c r="J201" i="1" s="1"/>
  <c r="J238" i="1" a="1"/>
  <c r="J238" i="1" s="1"/>
  <c r="J207" i="1" a="1"/>
  <c r="J207" i="1" s="1"/>
  <c r="J240" i="1" a="1"/>
  <c r="J240" i="1" s="1"/>
  <c r="J205" i="1" a="1"/>
  <c r="J205" i="1" s="1"/>
  <c r="J208" i="1" a="1"/>
  <c r="J208" i="1" s="1"/>
  <c r="J236" i="1" a="1"/>
  <c r="J236" i="1" s="1"/>
  <c r="J204" i="1" a="1"/>
  <c r="J204" i="1" s="1"/>
  <c r="J209" i="1" a="1"/>
  <c r="J209" i="1" s="1"/>
  <c r="T207" i="1" a="1"/>
  <c r="T207" i="1" s="1"/>
  <c r="GT207" i="1" s="1" a="1"/>
  <c r="GT207" i="1" s="1"/>
  <c r="GS207" i="1" s="1"/>
  <c r="T203" i="1" a="1"/>
  <c r="T203" i="1" s="1"/>
  <c r="GT203" i="1" s="1" a="1"/>
  <c r="GT203" i="1" s="1"/>
  <c r="GS203" i="1" s="1"/>
  <c r="T208" i="1" a="1"/>
  <c r="T208" i="1" s="1"/>
  <c r="GT208" i="1" s="1" a="1"/>
  <c r="GT208" i="1" s="1"/>
  <c r="GS208" i="1" s="1"/>
  <c r="T209" i="1" a="1"/>
  <c r="T209" i="1" s="1"/>
  <c r="GT209" i="1" s="1" a="1"/>
  <c r="GT209" i="1" s="1"/>
  <c r="GS209" i="1" s="1"/>
  <c r="T204" i="1" a="1"/>
  <c r="T204" i="1" s="1"/>
  <c r="GT204" i="1" s="1" a="1"/>
  <c r="GT204" i="1" s="1"/>
  <c r="GS204" i="1" s="1"/>
  <c r="T201" i="1" a="1"/>
  <c r="T201" i="1" s="1"/>
  <c r="GT201" i="1" s="1" a="1"/>
  <c r="GT201" i="1" s="1"/>
  <c r="GS201" i="1" s="1"/>
  <c r="T238" i="1" a="1"/>
  <c r="T238" i="1" s="1"/>
  <c r="T205" i="1" a="1"/>
  <c r="T205" i="1" s="1"/>
  <c r="GT205" i="1" s="1" a="1"/>
  <c r="GT205" i="1" s="1"/>
  <c r="GS205" i="1" s="1"/>
  <c r="T240" i="1" a="1"/>
  <c r="T240" i="1" s="1"/>
  <c r="T236" i="1" a="1"/>
  <c r="T236" i="1" s="1"/>
  <c r="T202" i="1" a="1"/>
  <c r="T202" i="1" s="1"/>
  <c r="GT202" i="1" s="1" a="1"/>
  <c r="GT202" i="1" s="1"/>
  <c r="GS202" i="1" s="1"/>
  <c r="T206" i="1" a="1"/>
  <c r="T206" i="1" s="1"/>
  <c r="GT206" i="1" s="1" a="1"/>
  <c r="GT206" i="1" s="1"/>
  <c r="GS206" i="1" s="1"/>
  <c r="BB205" i="1" a="1"/>
  <c r="BB205" i="1" s="1"/>
  <c r="BB201" i="1" a="1"/>
  <c r="BB201" i="1" s="1"/>
  <c r="BB238" i="1" a="1"/>
  <c r="BB238" i="1" s="1"/>
  <c r="BB202" i="1" a="1"/>
  <c r="BB202" i="1" s="1"/>
  <c r="BB206" i="1" a="1"/>
  <c r="BB206" i="1" s="1"/>
  <c r="BB240" i="1" a="1"/>
  <c r="BB240" i="1" s="1"/>
  <c r="BB236" i="1" a="1"/>
  <c r="BB236" i="1" s="1"/>
  <c r="BB203" i="1" a="1"/>
  <c r="BB203" i="1" s="1"/>
  <c r="BB207" i="1" a="1"/>
  <c r="BB207" i="1" s="1"/>
  <c r="BB208" i="1" a="1"/>
  <c r="BB208" i="1" s="1"/>
  <c r="BB204" i="1" a="1"/>
  <c r="BB204" i="1" s="1"/>
  <c r="BB209" i="1" a="1"/>
  <c r="BB209" i="1" s="1"/>
  <c r="S105" i="1"/>
  <c r="S106" i="1" s="1"/>
  <c r="S107" i="1" s="1"/>
  <c r="S108" i="1" s="1"/>
  <c r="S109" i="1" s="1"/>
  <c r="S110" i="1" s="1"/>
  <c r="S111" i="1" s="1"/>
  <c r="S112" i="1" s="1"/>
  <c r="S113" i="1" s="1"/>
  <c r="BB241" i="1" a="1"/>
  <c r="BB241" i="1" s="1"/>
  <c r="BB237" i="1" a="1"/>
  <c r="BB237" i="1" s="1"/>
  <c r="BB239" i="1" a="1"/>
  <c r="BB239" i="1" s="1"/>
  <c r="JB96" i="1"/>
  <c r="I239" i="1" a="1"/>
  <c r="I239" i="1" s="1"/>
  <c r="I241" i="1" a="1"/>
  <c r="I241" i="1" s="1"/>
  <c r="I237" i="1" a="1"/>
  <c r="I237" i="1" s="1"/>
  <c r="J241" i="1" a="1"/>
  <c r="J241" i="1" s="1"/>
  <c r="J237" i="1" a="1"/>
  <c r="J237" i="1" s="1"/>
  <c r="J239" i="1" a="1"/>
  <c r="J239" i="1" s="1"/>
  <c r="T241" i="1" a="1"/>
  <c r="T241" i="1" s="1"/>
  <c r="T239" i="1" a="1"/>
  <c r="T239" i="1" s="1"/>
  <c r="T237" i="1" a="1"/>
  <c r="T237" i="1" s="1"/>
  <c r="R241" i="1" a="1"/>
  <c r="R241" i="1" s="1"/>
  <c r="R239" i="1" a="1"/>
  <c r="R239" i="1" s="1"/>
  <c r="R237" i="1" a="1"/>
  <c r="R237" i="1" s="1"/>
  <c r="BR96" i="1" a="1"/>
  <c r="BR96" i="1" s="1"/>
  <c r="BS96" i="1" a="1"/>
  <c r="BS96" i="1" s="1"/>
  <c r="BM60" i="1" a="1"/>
  <c r="BM60" i="1" s="1"/>
  <c r="JF193" i="1"/>
  <c r="JL193" i="1"/>
  <c r="BL96" i="1" a="1"/>
  <c r="BL96" i="1" s="1"/>
  <c r="P61" i="1"/>
  <c r="BV61" i="1" s="1" a="1"/>
  <c r="BV61" i="1" s="1"/>
  <c r="BM96" i="1" a="1"/>
  <c r="BM96" i="1" s="1"/>
  <c r="JF141" i="1"/>
  <c r="JL141" i="1"/>
  <c r="JL146" i="1"/>
  <c r="JF146" i="1"/>
  <c r="JF153" i="1"/>
  <c r="JL153" i="1"/>
  <c r="S147" i="1"/>
  <c r="S154" i="1"/>
  <c r="B98" i="1"/>
  <c r="BJ60" i="1" a="1"/>
  <c r="BJ60" i="1" s="1"/>
  <c r="IK106" i="1"/>
  <c r="BP87" i="1" a="1"/>
  <c r="BP87" i="1" s="1"/>
  <c r="HO115" i="1"/>
  <c r="BU60" i="1" a="1"/>
  <c r="BU60" i="1" s="1"/>
  <c r="DS124" i="1"/>
  <c r="N97" i="1"/>
  <c r="N98" i="1" s="1"/>
  <c r="N99" i="1" s="1"/>
  <c r="BW60" i="1" a="1"/>
  <c r="BW60" i="1" s="1"/>
  <c r="IJ70" i="1"/>
  <c r="DP88" i="1"/>
  <c r="R196" i="1" a="1"/>
  <c r="R196" i="1" s="1"/>
  <c r="R198" i="1" a="1"/>
  <c r="R198" i="1" s="1"/>
  <c r="I194" i="1" a="1"/>
  <c r="I194" i="1" s="1"/>
  <c r="I198" i="1" a="1"/>
  <c r="I198" i="1" s="1"/>
  <c r="I196" i="1" a="1"/>
  <c r="I196" i="1" s="1"/>
  <c r="J198" i="1" a="1"/>
  <c r="J198" i="1" s="1"/>
  <c r="J196" i="1" a="1"/>
  <c r="J196" i="1" s="1"/>
  <c r="T194" i="1" a="1"/>
  <c r="T194" i="1" s="1"/>
  <c r="GT194" i="1" s="1" a="1"/>
  <c r="GT194" i="1" s="1"/>
  <c r="GS194" i="1" s="1"/>
  <c r="T196" i="1" a="1"/>
  <c r="T196" i="1" s="1"/>
  <c r="T198" i="1" a="1"/>
  <c r="T198" i="1" s="1"/>
  <c r="K196" i="1" a="1"/>
  <c r="K196" i="1" s="1"/>
  <c r="K198" i="1" a="1"/>
  <c r="K198" i="1" s="1"/>
  <c r="R69" i="1"/>
  <c r="R70" i="1" s="1"/>
  <c r="R71" i="1" s="1"/>
  <c r="R194" i="1" a="1"/>
  <c r="R194" i="1" s="1"/>
  <c r="J69" i="1"/>
  <c r="HZ69" i="1" s="1"/>
  <c r="J194" i="1" a="1"/>
  <c r="J194" i="1" s="1"/>
  <c r="K69" i="1"/>
  <c r="K70" i="1" s="1"/>
  <c r="K71" i="1" s="1"/>
  <c r="K72" i="1" s="1"/>
  <c r="K73" i="1" s="1"/>
  <c r="K74" i="1" s="1"/>
  <c r="K75" i="1" s="1"/>
  <c r="K76" i="1" s="1"/>
  <c r="K77" i="1" s="1"/>
  <c r="K194" i="1" a="1"/>
  <c r="K194" i="1" s="1"/>
  <c r="IL96" i="1"/>
  <c r="O194" i="1"/>
  <c r="JB194" i="1" s="1"/>
  <c r="JA193" i="1"/>
  <c r="N194" i="1"/>
  <c r="JA194" i="1" s="1"/>
  <c r="GT193" i="1" a="1"/>
  <c r="GT193" i="1" s="1"/>
  <c r="GS193" i="1" s="1"/>
  <c r="IM96" i="1"/>
  <c r="HW96" i="1"/>
  <c r="HX96" i="1"/>
  <c r="HY96" i="1"/>
  <c r="J97" i="1"/>
  <c r="HY97" i="1" s="1"/>
  <c r="BJ87" i="1" a="1"/>
  <c r="BJ87" i="1" s="1"/>
  <c r="BL87" i="1" a="1"/>
  <c r="BL87" i="1" s="1"/>
  <c r="N115" i="1"/>
  <c r="JA115" i="1" s="1"/>
  <c r="BR87" i="1" a="1"/>
  <c r="BR87" i="1" s="1"/>
  <c r="M97" i="1"/>
  <c r="IZ97" i="1" s="1"/>
  <c r="BT87" i="1" a="1"/>
  <c r="BT87" i="1" s="1"/>
  <c r="BU87" i="1" a="1"/>
  <c r="BU87" i="1" s="1"/>
  <c r="BV87" i="1" a="1"/>
  <c r="BV87" i="1" s="1"/>
  <c r="BH87" i="1" a="1"/>
  <c r="BH87" i="1" s="1"/>
  <c r="IZ193" i="1"/>
  <c r="M195" i="1"/>
  <c r="M196" i="1" s="1"/>
  <c r="GW96" i="1"/>
  <c r="I97" i="1"/>
  <c r="GU97" i="1" s="1"/>
  <c r="H123" i="1" a="1"/>
  <c r="H123" i="1" s="1"/>
  <c r="H141" i="1" a="1"/>
  <c r="H141" i="1" s="1"/>
  <c r="AS141" i="1" s="1"/>
  <c r="GU96" i="1"/>
  <c r="H105" i="1" a="1"/>
  <c r="H105" i="1" s="1"/>
  <c r="AW105" i="1" s="1"/>
  <c r="AW106" i="1" s="1"/>
  <c r="AS107" i="1" s="1"/>
  <c r="H60" i="1" a="1"/>
  <c r="H60" i="1" s="1"/>
  <c r="AW60" i="1" s="1"/>
  <c r="AS61" i="1" s="1"/>
  <c r="H51" i="1" a="1"/>
  <c r="H51" i="1" s="1"/>
  <c r="AW51" i="1" s="1"/>
  <c r="H152" i="1" a="1"/>
  <c r="H152" i="1" s="1"/>
  <c r="AS152" i="1" s="1"/>
  <c r="H145" i="1" a="1"/>
  <c r="H145" i="1" s="1"/>
  <c r="AS145" i="1" s="1"/>
  <c r="H24" i="1" a="1"/>
  <c r="H24" i="1" s="1"/>
  <c r="H96" i="1" a="1"/>
  <c r="H96" i="1" s="1"/>
  <c r="AW96" i="1" s="1"/>
  <c r="AW97" i="1" s="1"/>
  <c r="H18" i="1" a="1"/>
  <c r="H18" i="1" s="1"/>
  <c r="AS18" i="1" s="1"/>
  <c r="H153" i="1" a="1"/>
  <c r="H153" i="1" s="1"/>
  <c r="AS153" i="1" s="1"/>
  <c r="H146" i="1" a="1"/>
  <c r="H146" i="1" s="1"/>
  <c r="AS146" i="1" s="1"/>
  <c r="H135" i="1" a="1"/>
  <c r="H135" i="1" s="1"/>
  <c r="AS135" i="1" s="1"/>
  <c r="H33" i="1" a="1"/>
  <c r="H33" i="1" s="1"/>
  <c r="AW33" i="1" s="1"/>
  <c r="H140" i="1" a="1"/>
  <c r="H140" i="1" s="1"/>
  <c r="H42" i="1" a="1"/>
  <c r="H42" i="1" s="1"/>
  <c r="AW42" i="1" s="1"/>
  <c r="H78" i="1" a="1"/>
  <c r="H78" i="1" s="1"/>
  <c r="H114" i="1" a="1"/>
  <c r="H114" i="1" s="1"/>
  <c r="AW114" i="1" s="1"/>
  <c r="GT97" i="1" a="1"/>
  <c r="GT97" i="1" s="1"/>
  <c r="GS97" i="1" s="1"/>
  <c r="T98" i="1"/>
  <c r="T99" i="1" s="1"/>
  <c r="BG96" i="1" a="1"/>
  <c r="BG96" i="1" s="1"/>
  <c r="BT96" i="1" a="1"/>
  <c r="BT96" i="1" s="1"/>
  <c r="BH96" i="1" a="1"/>
  <c r="BH96" i="1" s="1"/>
  <c r="BN96" i="1" a="1"/>
  <c r="BN96" i="1" s="1"/>
  <c r="BU96" i="1" a="1"/>
  <c r="BU96" i="1" s="1"/>
  <c r="GT96" i="1" a="1"/>
  <c r="GT96" i="1" s="1"/>
  <c r="GS96" i="1" s="1"/>
  <c r="BI96" i="1" a="1"/>
  <c r="BI96" i="1" s="1"/>
  <c r="BO96" i="1" a="1"/>
  <c r="BO96" i="1" s="1"/>
  <c r="P97" i="1"/>
  <c r="BS97" i="1" s="1" a="1"/>
  <c r="BS97" i="1" s="1"/>
  <c r="BP96" i="1" a="1"/>
  <c r="BP96" i="1" s="1"/>
  <c r="BV96" i="1" a="1"/>
  <c r="BV96" i="1" s="1"/>
  <c r="BJ96" i="1" a="1"/>
  <c r="BJ96" i="1" s="1"/>
  <c r="BQ96" i="1" a="1"/>
  <c r="BQ96" i="1" s="1"/>
  <c r="BW96" i="1" a="1"/>
  <c r="BW96" i="1" s="1"/>
  <c r="BI114" i="1" a="1"/>
  <c r="BI114" i="1" s="1"/>
  <c r="BK96" i="1" a="1"/>
  <c r="BK96" i="1" s="1"/>
  <c r="HY114" i="1"/>
  <c r="IM114" i="1"/>
  <c r="S69" i="1"/>
  <c r="S70" i="1" s="1"/>
  <c r="S71" i="1" s="1"/>
  <c r="S72" i="1" s="1"/>
  <c r="S73" i="1" s="1"/>
  <c r="S74" i="1" s="1"/>
  <c r="S75" i="1" s="1"/>
  <c r="S76" i="1" s="1"/>
  <c r="S77" i="1" s="1"/>
  <c r="BK193" i="1" a="1"/>
  <c r="BK193" i="1" s="1"/>
  <c r="BU193" i="1" a="1"/>
  <c r="BU193" i="1" s="1"/>
  <c r="BS193" i="1" a="1"/>
  <c r="BS193" i="1" s="1"/>
  <c r="BN193" i="1" a="1"/>
  <c r="BN193" i="1" s="1"/>
  <c r="BL193" i="1" a="1"/>
  <c r="BL193" i="1" s="1"/>
  <c r="BG193" i="1" a="1"/>
  <c r="BG193" i="1" s="1"/>
  <c r="HT97" i="1"/>
  <c r="DL97" i="1"/>
  <c r="HF97" i="1"/>
  <c r="DK97" i="1"/>
  <c r="JB97" i="1"/>
  <c r="O98" i="1"/>
  <c r="DM97" i="1"/>
  <c r="HV97" i="1"/>
  <c r="HN97" i="1"/>
  <c r="DP97" i="1"/>
  <c r="IK97" i="1"/>
  <c r="HM97" i="1"/>
  <c r="DO97" i="1"/>
  <c r="II97" i="1"/>
  <c r="HS97" i="1"/>
  <c r="IH97" i="1"/>
  <c r="HR97" i="1"/>
  <c r="IF97" i="1"/>
  <c r="HP97" i="1"/>
  <c r="DR97" i="1"/>
  <c r="DJ97" i="1"/>
  <c r="DN97" i="1"/>
  <c r="R100" i="1"/>
  <c r="DQ97" i="1"/>
  <c r="IE97" i="1"/>
  <c r="DS97" i="1"/>
  <c r="HL97" i="1"/>
  <c r="IG97" i="1"/>
  <c r="AV97" i="1"/>
  <c r="DT97" i="1"/>
  <c r="HO97" i="1"/>
  <c r="IJ97" i="1"/>
  <c r="DU97" i="1"/>
  <c r="HI98" i="1"/>
  <c r="N124" i="1"/>
  <c r="N125" i="1" s="1"/>
  <c r="JA125" i="1" s="1"/>
  <c r="BJ114" i="1" a="1"/>
  <c r="BJ114" i="1" s="1"/>
  <c r="BM114" i="1" a="1"/>
  <c r="BM114" i="1" s="1"/>
  <c r="BN114" i="1" a="1"/>
  <c r="BN114" i="1" s="1"/>
  <c r="IZ123" i="1"/>
  <c r="BQ114" i="1" a="1"/>
  <c r="BQ114" i="1" s="1"/>
  <c r="BR114" i="1" a="1"/>
  <c r="BR114" i="1" s="1"/>
  <c r="JB105" i="1"/>
  <c r="O106" i="1"/>
  <c r="O107" i="1" s="1"/>
  <c r="JB107" i="1" s="1"/>
  <c r="J124" i="1"/>
  <c r="HW124" i="1" s="1"/>
  <c r="R87" i="1"/>
  <c r="R88" i="1" s="1"/>
  <c r="R124" i="1"/>
  <c r="R125" i="1" s="1"/>
  <c r="R126" i="1" s="1"/>
  <c r="IZ87" i="1"/>
  <c r="M88" i="1"/>
  <c r="IZ88" i="1" s="1"/>
  <c r="O87" i="1"/>
  <c r="JB87" i="1" s="1"/>
  <c r="N87" i="1"/>
  <c r="I87" i="1"/>
  <c r="L87" i="1"/>
  <c r="L88" i="1" s="1"/>
  <c r="L89" i="1" s="1"/>
  <c r="L90" i="1" s="1"/>
  <c r="L91" i="1" s="1"/>
  <c r="L92" i="1" s="1"/>
  <c r="L93" i="1" s="1"/>
  <c r="L94" i="1" s="1"/>
  <c r="L95" i="1" s="1"/>
  <c r="T87" i="1"/>
  <c r="GT87" i="1" s="1" a="1"/>
  <c r="GT87" i="1" s="1"/>
  <c r="GS87" i="1" s="1"/>
  <c r="S87" i="1"/>
  <c r="S88" i="1" s="1"/>
  <c r="S89" i="1" s="1"/>
  <c r="S90" i="1" s="1"/>
  <c r="S91" i="1" s="1"/>
  <c r="S92" i="1" s="1"/>
  <c r="S93" i="1" s="1"/>
  <c r="S94" i="1" s="1"/>
  <c r="S95" i="1" s="1"/>
  <c r="J87" i="1"/>
  <c r="HY87" i="1" s="1"/>
  <c r="N69" i="1"/>
  <c r="HY123" i="1"/>
  <c r="L124" i="1"/>
  <c r="L125" i="1" s="1"/>
  <c r="L126" i="1" s="1"/>
  <c r="L127" i="1" s="1"/>
  <c r="L128" i="1" s="1"/>
  <c r="L129" i="1" s="1"/>
  <c r="L130" i="1" s="1"/>
  <c r="L131" i="1" s="1"/>
  <c r="GU123" i="1"/>
  <c r="K79" i="1"/>
  <c r="K80" i="1" s="1"/>
  <c r="K81" i="1" s="1"/>
  <c r="K82" i="1" s="1"/>
  <c r="K83" i="1" s="1"/>
  <c r="K84" i="1" s="1"/>
  <c r="K85" i="1" s="1"/>
  <c r="K86" i="1" s="1"/>
  <c r="O70" i="1"/>
  <c r="O71" i="1" s="1"/>
  <c r="JB69" i="1"/>
  <c r="O124" i="1"/>
  <c r="O125" i="1" s="1"/>
  <c r="O126" i="1" s="1"/>
  <c r="S79" i="1"/>
  <c r="S80" i="1" s="1"/>
  <c r="S81" i="1" s="1"/>
  <c r="S82" i="1" s="1"/>
  <c r="S83" i="1" s="1"/>
  <c r="S84" i="1" s="1"/>
  <c r="S85" i="1" s="1"/>
  <c r="S86" i="1" s="1"/>
  <c r="J79" i="1"/>
  <c r="DM88" i="1"/>
  <c r="BS69" i="1" a="1"/>
  <c r="BS69" i="1" s="1"/>
  <c r="I69" i="1"/>
  <c r="BW69" i="1" a="1"/>
  <c r="BW69" i="1" s="1"/>
  <c r="T69" i="1"/>
  <c r="GT69" i="1" s="1" a="1"/>
  <c r="GT69" i="1" s="1"/>
  <c r="GS69" i="1" s="1"/>
  <c r="HX78" i="1"/>
  <c r="BV69" i="1" a="1"/>
  <c r="BV69" i="1" s="1"/>
  <c r="T116" i="1"/>
  <c r="T117" i="1" s="1"/>
  <c r="P70" i="1"/>
  <c r="BO70" i="1" s="1" a="1"/>
  <c r="BO70" i="1" s="1"/>
  <c r="HR70" i="1"/>
  <c r="DS115" i="1"/>
  <c r="BG69" i="1" a="1"/>
  <c r="BG69" i="1" s="1"/>
  <c r="BK69" i="1" a="1"/>
  <c r="BK69" i="1" s="1"/>
  <c r="IZ69" i="1"/>
  <c r="M70" i="1"/>
  <c r="HI71" i="1"/>
  <c r="B71" i="1"/>
  <c r="IG70" i="1"/>
  <c r="DS70" i="1"/>
  <c r="DK70" i="1"/>
  <c r="II70" i="1"/>
  <c r="HP70" i="1"/>
  <c r="DN70" i="1"/>
  <c r="IH70" i="1"/>
  <c r="HO70" i="1"/>
  <c r="DM70" i="1"/>
  <c r="HS70" i="1"/>
  <c r="IF70" i="1"/>
  <c r="HN70" i="1"/>
  <c r="DU70" i="1"/>
  <c r="DL70" i="1"/>
  <c r="AV70" i="1"/>
  <c r="IK70" i="1"/>
  <c r="IE70" i="1"/>
  <c r="HV70" i="1"/>
  <c r="HM70" i="1"/>
  <c r="HF70" i="1"/>
  <c r="DT70" i="1"/>
  <c r="DJ70" i="1"/>
  <c r="HL70" i="1"/>
  <c r="DR70" i="1"/>
  <c r="DP70" i="1"/>
  <c r="HT70" i="1"/>
  <c r="DQ70" i="1"/>
  <c r="DO70" i="1"/>
  <c r="BH69" i="1" a="1"/>
  <c r="BH69" i="1" s="1"/>
  <c r="BL69" i="1" a="1"/>
  <c r="BL69" i="1" s="1"/>
  <c r="BP69" i="1" a="1"/>
  <c r="BP69" i="1" s="1"/>
  <c r="BT69" i="1" a="1"/>
  <c r="BT69" i="1" s="1"/>
  <c r="BX69" i="1" a="1"/>
  <c r="BX69" i="1" s="1"/>
  <c r="BI69" i="1" a="1"/>
  <c r="BI69" i="1" s="1"/>
  <c r="BM69" i="1" a="1"/>
  <c r="BM69" i="1" s="1"/>
  <c r="BQ69" i="1" a="1"/>
  <c r="BQ69" i="1" s="1"/>
  <c r="BU69" i="1" a="1"/>
  <c r="BU69" i="1" s="1"/>
  <c r="II88" i="1"/>
  <c r="HS88" i="1"/>
  <c r="IH88" i="1"/>
  <c r="HR88" i="1"/>
  <c r="DT88" i="1"/>
  <c r="DL88" i="1"/>
  <c r="B89" i="1"/>
  <c r="IG88" i="1"/>
  <c r="IE88" i="1"/>
  <c r="HO88" i="1"/>
  <c r="IK88" i="1"/>
  <c r="HM88" i="1"/>
  <c r="DS88" i="1"/>
  <c r="DJ88" i="1"/>
  <c r="AV88" i="1"/>
  <c r="DR88" i="1"/>
  <c r="HF88" i="1"/>
  <c r="DQ88" i="1"/>
  <c r="HT88" i="1"/>
  <c r="DO88" i="1"/>
  <c r="HP88" i="1"/>
  <c r="DN88" i="1"/>
  <c r="HV88" i="1"/>
  <c r="DK88" i="1"/>
  <c r="HN88" i="1"/>
  <c r="HL88" i="1"/>
  <c r="DU88" i="1"/>
  <c r="BJ69" i="1" a="1"/>
  <c r="BJ69" i="1" s="1"/>
  <c r="BN69" i="1" a="1"/>
  <c r="BN69" i="1" s="1"/>
  <c r="BR69" i="1" a="1"/>
  <c r="BR69" i="1" s="1"/>
  <c r="IF88" i="1"/>
  <c r="IJ88" i="1"/>
  <c r="BG87" i="1" a="1"/>
  <c r="BG87" i="1" s="1"/>
  <c r="BK87" i="1" a="1"/>
  <c r="BK87" i="1" s="1"/>
  <c r="BO87" i="1" a="1"/>
  <c r="BO87" i="1" s="1"/>
  <c r="BS87" i="1" a="1"/>
  <c r="BS87" i="1" s="1"/>
  <c r="BW87" i="1" a="1"/>
  <c r="BW87" i="1" s="1"/>
  <c r="P88" i="1"/>
  <c r="BI87" i="1" a="1"/>
  <c r="BI87" i="1" s="1"/>
  <c r="BM87" i="1" a="1"/>
  <c r="BM87" i="1" s="1"/>
  <c r="BQ87" i="1" a="1"/>
  <c r="BQ87" i="1" s="1"/>
  <c r="HI90" i="1"/>
  <c r="HV115" i="1"/>
  <c r="HN115" i="1"/>
  <c r="DP115" i="1"/>
  <c r="IK115" i="1"/>
  <c r="HM115" i="1"/>
  <c r="DO115" i="1"/>
  <c r="IJ115" i="1"/>
  <c r="HT115" i="1"/>
  <c r="HL115" i="1"/>
  <c r="HF115" i="1"/>
  <c r="DN115" i="1"/>
  <c r="II115" i="1"/>
  <c r="HS115" i="1"/>
  <c r="DU115" i="1"/>
  <c r="DM115" i="1"/>
  <c r="IH115" i="1"/>
  <c r="HR115" i="1"/>
  <c r="DT115" i="1"/>
  <c r="DL115" i="1"/>
  <c r="IF115" i="1"/>
  <c r="HP115" i="1"/>
  <c r="DR115" i="1"/>
  <c r="DJ115" i="1"/>
  <c r="AV115" i="1"/>
  <c r="BX114" i="1" a="1"/>
  <c r="BX114" i="1" s="1"/>
  <c r="BT114" i="1" a="1"/>
  <c r="BT114" i="1" s="1"/>
  <c r="BP114" i="1" a="1"/>
  <c r="BP114" i="1" s="1"/>
  <c r="BL114" i="1" a="1"/>
  <c r="BL114" i="1" s="1"/>
  <c r="BH114" i="1" a="1"/>
  <c r="BH114" i="1" s="1"/>
  <c r="P115" i="1"/>
  <c r="BW114" i="1" a="1"/>
  <c r="BW114" i="1" s="1"/>
  <c r="BS114" i="1" a="1"/>
  <c r="BS114" i="1" s="1"/>
  <c r="BO114" i="1" a="1"/>
  <c r="BO114" i="1" s="1"/>
  <c r="BK114" i="1" a="1"/>
  <c r="BK114" i="1" s="1"/>
  <c r="BG114" i="1" a="1"/>
  <c r="BG114" i="1" s="1"/>
  <c r="BV114" i="1" a="1"/>
  <c r="BV114" i="1" s="1"/>
  <c r="I115" i="1"/>
  <c r="GW114" i="1"/>
  <c r="GV114" i="1"/>
  <c r="R115" i="1"/>
  <c r="IE115" i="1"/>
  <c r="IG115" i="1"/>
  <c r="DK115" i="1"/>
  <c r="B116" i="1"/>
  <c r="DQ115" i="1"/>
  <c r="HZ114" i="1"/>
  <c r="M115" i="1"/>
  <c r="HI118" i="1"/>
  <c r="O115" i="1"/>
  <c r="HW114" i="1"/>
  <c r="IL114" i="1"/>
  <c r="J115" i="1"/>
  <c r="HX114" i="1"/>
  <c r="HX123" i="1"/>
  <c r="HZ123" i="1"/>
  <c r="IM123" i="1"/>
  <c r="BK60" i="1" a="1"/>
  <c r="BK60" i="1" s="1"/>
  <c r="BV60" i="1" a="1"/>
  <c r="BV60" i="1" s="1"/>
  <c r="BM193" i="1" a="1"/>
  <c r="BM193" i="1" s="1"/>
  <c r="BT193" i="1" a="1"/>
  <c r="BT193" i="1" s="1"/>
  <c r="BN60" i="1" a="1"/>
  <c r="BN60" i="1" s="1"/>
  <c r="BH193" i="1" a="1"/>
  <c r="BH193" i="1" s="1"/>
  <c r="BO193" i="1" a="1"/>
  <c r="BO193" i="1" s="1"/>
  <c r="BV193" i="1" a="1"/>
  <c r="BV193" i="1" s="1"/>
  <c r="BO60" i="1" a="1"/>
  <c r="BO60" i="1" s="1"/>
  <c r="BI193" i="1" a="1"/>
  <c r="BI193" i="1" s="1"/>
  <c r="BP193" i="1" a="1"/>
  <c r="BP193" i="1" s="1"/>
  <c r="BW193" i="1" a="1"/>
  <c r="BW193" i="1" s="1"/>
  <c r="BQ60" i="1" a="1"/>
  <c r="BQ60" i="1" s="1"/>
  <c r="HX60" i="1"/>
  <c r="BJ193" i="1" a="1"/>
  <c r="BJ193" i="1" s="1"/>
  <c r="BQ193" i="1" a="1"/>
  <c r="BQ193" i="1" s="1"/>
  <c r="BG60" i="1" a="1"/>
  <c r="BG60" i="1" s="1"/>
  <c r="BR60" i="1" a="1"/>
  <c r="BR60" i="1" s="1"/>
  <c r="BR193" i="1" a="1"/>
  <c r="BR193" i="1" s="1"/>
  <c r="BX193" i="1" a="1"/>
  <c r="BX193" i="1" s="1"/>
  <c r="BI60" i="1" a="1"/>
  <c r="BI60" i="1" s="1"/>
  <c r="BS60" i="1" a="1"/>
  <c r="BS60" i="1" s="1"/>
  <c r="BM159" i="1" a="1"/>
  <c r="BM159" i="1" s="1"/>
  <c r="BR174" i="1" a="1"/>
  <c r="BR174" i="1" s="1"/>
  <c r="T79" i="1"/>
  <c r="GT79" i="1" s="1" a="1"/>
  <c r="GT79" i="1" s="1"/>
  <c r="GS79" i="1" s="1"/>
  <c r="BI105" i="1" a="1"/>
  <c r="BI105" i="1" s="1"/>
  <c r="BP105" i="1" a="1"/>
  <c r="BP105" i="1" s="1"/>
  <c r="J61" i="1"/>
  <c r="IM61" i="1" s="1"/>
  <c r="BG159" i="1" a="1"/>
  <c r="BG159" i="1" s="1"/>
  <c r="BL165" i="1" a="1"/>
  <c r="BL165" i="1" s="1"/>
  <c r="BH165" i="1" a="1"/>
  <c r="BH165" i="1" s="1"/>
  <c r="BT174" i="1" a="1"/>
  <c r="BT174" i="1" s="1"/>
  <c r="BH186" i="1" a="1"/>
  <c r="BH186" i="1" s="1"/>
  <c r="BL186" i="1" a="1"/>
  <c r="BL186" i="1" s="1"/>
  <c r="BP186" i="1" a="1"/>
  <c r="BP186" i="1" s="1"/>
  <c r="BT186" i="1" a="1"/>
  <c r="BT186" i="1" s="1"/>
  <c r="BX186" i="1" a="1"/>
  <c r="BX186" i="1" s="1"/>
  <c r="BV174" i="1" a="1"/>
  <c r="BV174" i="1" s="1"/>
  <c r="P175" i="1"/>
  <c r="P176" i="1" s="1"/>
  <c r="BH174" i="1" a="1"/>
  <c r="BH174" i="1" s="1"/>
  <c r="BW187" i="1" a="1"/>
  <c r="BW187" i="1" s="1"/>
  <c r="BS187" i="1" a="1"/>
  <c r="BS187" i="1" s="1"/>
  <c r="BO187" i="1" a="1"/>
  <c r="BO187" i="1" s="1"/>
  <c r="BK187" i="1" a="1"/>
  <c r="BK187" i="1" s="1"/>
  <c r="BG187" i="1" a="1"/>
  <c r="BG187" i="1" s="1"/>
  <c r="BV187" i="1" a="1"/>
  <c r="BV187" i="1" s="1"/>
  <c r="BR187" i="1" a="1"/>
  <c r="BR187" i="1" s="1"/>
  <c r="BN187" i="1" a="1"/>
  <c r="BN187" i="1" s="1"/>
  <c r="BJ187" i="1" a="1"/>
  <c r="BJ187" i="1" s="1"/>
  <c r="BU187" i="1" a="1"/>
  <c r="BU187" i="1" s="1"/>
  <c r="BQ187" i="1" a="1"/>
  <c r="BQ187" i="1" s="1"/>
  <c r="BM187" i="1" a="1"/>
  <c r="BM187" i="1" s="1"/>
  <c r="BI187" i="1" a="1"/>
  <c r="BI187" i="1" s="1"/>
  <c r="P188" i="1"/>
  <c r="BX187" i="1" a="1"/>
  <c r="BX187" i="1" s="1"/>
  <c r="BT187" i="1" a="1"/>
  <c r="BT187" i="1" s="1"/>
  <c r="BP187" i="1" a="1"/>
  <c r="BP187" i="1" s="1"/>
  <c r="BL187" i="1" a="1"/>
  <c r="BL187" i="1" s="1"/>
  <c r="BH187" i="1" a="1"/>
  <c r="BH187" i="1" s="1"/>
  <c r="BI186" i="1" a="1"/>
  <c r="BI186" i="1" s="1"/>
  <c r="BM186" i="1" a="1"/>
  <c r="BM186" i="1" s="1"/>
  <c r="BQ186" i="1" a="1"/>
  <c r="BQ186" i="1" s="1"/>
  <c r="BU186" i="1" a="1"/>
  <c r="BU186" i="1" s="1"/>
  <c r="BI159" i="1" a="1"/>
  <c r="BI159" i="1" s="1"/>
  <c r="BJ165" i="1" a="1"/>
  <c r="BJ165" i="1" s="1"/>
  <c r="BJ174" i="1" a="1"/>
  <c r="BJ174" i="1" s="1"/>
  <c r="BX174" i="1" a="1"/>
  <c r="BX174" i="1" s="1"/>
  <c r="BL174" i="1" a="1"/>
  <c r="BL174" i="1" s="1"/>
  <c r="BJ186" i="1" a="1"/>
  <c r="BJ186" i="1" s="1"/>
  <c r="BN186" i="1" a="1"/>
  <c r="BN186" i="1" s="1"/>
  <c r="BR186" i="1" a="1"/>
  <c r="BR186" i="1" s="1"/>
  <c r="BV186" i="1" a="1"/>
  <c r="BV186" i="1" s="1"/>
  <c r="BX165" i="1" a="1"/>
  <c r="BX165" i="1" s="1"/>
  <c r="BN174" i="1" a="1"/>
  <c r="BN174" i="1" s="1"/>
  <c r="BP174" i="1" a="1"/>
  <c r="BP174" i="1" s="1"/>
  <c r="BG186" i="1" a="1"/>
  <c r="BG186" i="1" s="1"/>
  <c r="BK186" i="1" a="1"/>
  <c r="BK186" i="1" s="1"/>
  <c r="BO186" i="1" a="1"/>
  <c r="BO186" i="1" s="1"/>
  <c r="BS186" i="1" a="1"/>
  <c r="BS186" i="1" s="1"/>
  <c r="BW186" i="1" a="1"/>
  <c r="BW186" i="1" s="1"/>
  <c r="N61" i="1"/>
  <c r="JA61" i="1" s="1"/>
  <c r="JA60" i="1"/>
  <c r="I106" i="1"/>
  <c r="GW105" i="1"/>
  <c r="GV105" i="1"/>
  <c r="BM123" i="1" a="1"/>
  <c r="BM123" i="1" s="1"/>
  <c r="BK159" i="1" a="1"/>
  <c r="BK159" i="1" s="1"/>
  <c r="BN165" i="1" a="1"/>
  <c r="BN165" i="1" s="1"/>
  <c r="BP165" i="1" a="1"/>
  <c r="BP165" i="1" s="1"/>
  <c r="BO159" i="1" a="1"/>
  <c r="BO159" i="1" s="1"/>
  <c r="BR165" i="1" a="1"/>
  <c r="BR165" i="1" s="1"/>
  <c r="BQ159" i="1" a="1"/>
  <c r="BQ159" i="1" s="1"/>
  <c r="BT165" i="1" a="1"/>
  <c r="BT165" i="1" s="1"/>
  <c r="BS159" i="1" a="1"/>
  <c r="BS159" i="1" s="1"/>
  <c r="BV165" i="1" a="1"/>
  <c r="BV165" i="1" s="1"/>
  <c r="BW159" i="1" a="1"/>
  <c r="BW159" i="1" s="1"/>
  <c r="BI174" i="1" a="1"/>
  <c r="BI174" i="1" s="1"/>
  <c r="BM174" i="1" a="1"/>
  <c r="BM174" i="1" s="1"/>
  <c r="BQ174" i="1" a="1"/>
  <c r="BQ174" i="1" s="1"/>
  <c r="BU174" i="1" a="1"/>
  <c r="BU174" i="1" s="1"/>
  <c r="BG174" i="1" a="1"/>
  <c r="BG174" i="1" s="1"/>
  <c r="BK174" i="1" a="1"/>
  <c r="BK174" i="1" s="1"/>
  <c r="BO174" i="1" a="1"/>
  <c r="BO174" i="1" s="1"/>
  <c r="BS174" i="1" a="1"/>
  <c r="BS174" i="1" s="1"/>
  <c r="JB60" i="1"/>
  <c r="HY78" i="1"/>
  <c r="M106" i="1"/>
  <c r="IZ106" i="1" s="1"/>
  <c r="BN123" i="1" a="1"/>
  <c r="BN123" i="1" s="1"/>
  <c r="BV123" i="1" a="1"/>
  <c r="BV123" i="1" s="1"/>
  <c r="HZ78" i="1"/>
  <c r="BG123" i="1" a="1"/>
  <c r="BG123" i="1" s="1"/>
  <c r="BO123" i="1" a="1"/>
  <c r="BO123" i="1" s="1"/>
  <c r="BW123" i="1" a="1"/>
  <c r="BW123" i="1" s="1"/>
  <c r="IL78" i="1"/>
  <c r="BH123" i="1" a="1"/>
  <c r="BH123" i="1" s="1"/>
  <c r="BP123" i="1" a="1"/>
  <c r="BP123" i="1" s="1"/>
  <c r="BX123" i="1" a="1"/>
  <c r="BX123" i="1" s="1"/>
  <c r="BU159" i="1" a="1"/>
  <c r="BU159" i="1" s="1"/>
  <c r="IM78" i="1"/>
  <c r="BI123" i="1" a="1"/>
  <c r="BI123" i="1" s="1"/>
  <c r="BQ123" i="1" a="1"/>
  <c r="BQ123" i="1" s="1"/>
  <c r="BJ123" i="1" a="1"/>
  <c r="BJ123" i="1" s="1"/>
  <c r="BR123" i="1" a="1"/>
  <c r="BR123" i="1" s="1"/>
  <c r="BK123" i="1" a="1"/>
  <c r="BK123" i="1" s="1"/>
  <c r="BS123" i="1" a="1"/>
  <c r="BS123" i="1" s="1"/>
  <c r="BL123" i="1" a="1"/>
  <c r="BL123" i="1" s="1"/>
  <c r="BT123" i="1" a="1"/>
  <c r="BT123" i="1" s="1"/>
  <c r="BG165" i="1" a="1"/>
  <c r="BG165" i="1" s="1"/>
  <c r="BK165" i="1" a="1"/>
  <c r="BK165" i="1" s="1"/>
  <c r="BO165" i="1" a="1"/>
  <c r="BO165" i="1" s="1"/>
  <c r="BS165" i="1" a="1"/>
  <c r="BS165" i="1" s="1"/>
  <c r="BW165" i="1" a="1"/>
  <c r="BW165" i="1" s="1"/>
  <c r="P166" i="1"/>
  <c r="BI165" i="1" a="1"/>
  <c r="BI165" i="1" s="1"/>
  <c r="BM165" i="1" a="1"/>
  <c r="BM165" i="1" s="1"/>
  <c r="BQ165" i="1" a="1"/>
  <c r="BQ165" i="1" s="1"/>
  <c r="BH60" i="1" a="1"/>
  <c r="BH60" i="1" s="1"/>
  <c r="BP60" i="1" a="1"/>
  <c r="BP60" i="1" s="1"/>
  <c r="BX60" i="1" a="1"/>
  <c r="BX60" i="1" s="1"/>
  <c r="T61" i="1"/>
  <c r="GT61" i="1" s="1" a="1"/>
  <c r="GT61" i="1" s="1"/>
  <c r="GS61" i="1" s="1"/>
  <c r="L158" i="1"/>
  <c r="L159" i="1" s="1"/>
  <c r="L160" i="1" s="1"/>
  <c r="L161" i="1" s="1"/>
  <c r="L162" i="1" s="1"/>
  <c r="L163" i="1" s="1"/>
  <c r="K161" i="1"/>
  <c r="K162" i="1" s="1"/>
  <c r="K163" i="1" s="1"/>
  <c r="N106" i="1"/>
  <c r="JA106" i="1" s="1"/>
  <c r="BL60" i="1" a="1"/>
  <c r="BL60" i="1" s="1"/>
  <c r="BJ159" i="1" a="1"/>
  <c r="BJ159" i="1" s="1"/>
  <c r="BN159" i="1" a="1"/>
  <c r="BN159" i="1" s="1"/>
  <c r="BR159" i="1" a="1"/>
  <c r="BR159" i="1" s="1"/>
  <c r="BV159" i="1" a="1"/>
  <c r="BV159" i="1" s="1"/>
  <c r="P160" i="1"/>
  <c r="BH159" i="1" a="1"/>
  <c r="BH159" i="1" s="1"/>
  <c r="BL159" i="1" a="1"/>
  <c r="BL159" i="1" s="1"/>
  <c r="BP159" i="1" a="1"/>
  <c r="BP159" i="1" s="1"/>
  <c r="BT159" i="1" a="1"/>
  <c r="BT159" i="1" s="1"/>
  <c r="R182" i="1"/>
  <c r="BM156" i="1" a="1"/>
  <c r="BM156" i="1" s="1"/>
  <c r="HW60" i="1"/>
  <c r="BO105" i="1" a="1"/>
  <c r="BO105" i="1" s="1"/>
  <c r="T124" i="1"/>
  <c r="GT124" i="1" s="1" a="1"/>
  <c r="GT124" i="1" s="1"/>
  <c r="GS124" i="1" s="1"/>
  <c r="HZ60" i="1"/>
  <c r="BV105" i="1" a="1"/>
  <c r="BV105" i="1" s="1"/>
  <c r="BN105" i="1" a="1"/>
  <c r="BN105" i="1" s="1"/>
  <c r="BU105" i="1" a="1"/>
  <c r="BU105" i="1" s="1"/>
  <c r="BM105" i="1" a="1"/>
  <c r="BM105" i="1" s="1"/>
  <c r="BT105" i="1" a="1"/>
  <c r="BT105" i="1" s="1"/>
  <c r="BL105" i="1" a="1"/>
  <c r="BL105" i="1" s="1"/>
  <c r="BS105" i="1" a="1"/>
  <c r="BS105" i="1" s="1"/>
  <c r="BK105" i="1" a="1"/>
  <c r="BK105" i="1" s="1"/>
  <c r="BR105" i="1" a="1"/>
  <c r="BR105" i="1" s="1"/>
  <c r="BJ105" i="1" a="1"/>
  <c r="BJ105" i="1" s="1"/>
  <c r="HY60" i="1"/>
  <c r="BQ105" i="1" a="1"/>
  <c r="BQ105" i="1" s="1"/>
  <c r="IL60" i="1"/>
  <c r="BX105" i="1" a="1"/>
  <c r="BX105" i="1" s="1"/>
  <c r="P106" i="1"/>
  <c r="BX106" i="1" s="1" a="1"/>
  <c r="BX106" i="1" s="1"/>
  <c r="BG105" i="1" a="1"/>
  <c r="BG105" i="1" s="1"/>
  <c r="IZ78" i="1"/>
  <c r="M79" i="1"/>
  <c r="BH105" i="1" a="1"/>
  <c r="BH105" i="1" s="1"/>
  <c r="BS156" i="1" a="1"/>
  <c r="BS156" i="1" s="1"/>
  <c r="BL157" i="1" a="1"/>
  <c r="BL157" i="1" s="1"/>
  <c r="BX157" i="1" a="1"/>
  <c r="BX157" i="1" s="1"/>
  <c r="BR157" i="1" a="1"/>
  <c r="BR157" i="1" s="1"/>
  <c r="BK157" i="1" a="1"/>
  <c r="BK157" i="1" s="1"/>
  <c r="BW157" i="1" a="1"/>
  <c r="BW157" i="1" s="1"/>
  <c r="BQ157" i="1" a="1"/>
  <c r="BQ157" i="1" s="1"/>
  <c r="BG157" i="1" a="1"/>
  <c r="BG157" i="1" s="1"/>
  <c r="BS157" i="1" a="1"/>
  <c r="BS157" i="1" s="1"/>
  <c r="BP157" i="1" a="1"/>
  <c r="BP157" i="1" s="1"/>
  <c r="BJ157" i="1" a="1"/>
  <c r="BJ157" i="1" s="1"/>
  <c r="BN157" i="1" a="1"/>
  <c r="BN157" i="1" s="1"/>
  <c r="BV157" i="1" a="1"/>
  <c r="BV157" i="1" s="1"/>
  <c r="BO157" i="1" a="1"/>
  <c r="BO157" i="1" s="1"/>
  <c r="BI157" i="1" a="1"/>
  <c r="BI157" i="1" s="1"/>
  <c r="BM157" i="1" a="1"/>
  <c r="BM157" i="1" s="1"/>
  <c r="BU157" i="1" a="1"/>
  <c r="BU157" i="1" s="1"/>
  <c r="BH157" i="1" a="1"/>
  <c r="BH157" i="1" s="1"/>
  <c r="BT157" i="1" a="1"/>
  <c r="BT157" i="1" s="1"/>
  <c r="BN156" i="1" a="1"/>
  <c r="BN156" i="1" s="1"/>
  <c r="BH156" i="1" a="1"/>
  <c r="BH156" i="1" s="1"/>
  <c r="BU156" i="1" a="1"/>
  <c r="BU156" i="1" s="1"/>
  <c r="BT156" i="1" a="1"/>
  <c r="BT156" i="1" s="1"/>
  <c r="BI156" i="1" a="1"/>
  <c r="BI156" i="1" s="1"/>
  <c r="BO156" i="1" a="1"/>
  <c r="BO156" i="1" s="1"/>
  <c r="BV156" i="1" a="1"/>
  <c r="BV156" i="1" s="1"/>
  <c r="BG156" i="1" a="1"/>
  <c r="BG156" i="1" s="1"/>
  <c r="BP156" i="1" a="1"/>
  <c r="BP156" i="1" s="1"/>
  <c r="BJ156" i="1" a="1"/>
  <c r="BJ156" i="1" s="1"/>
  <c r="BQ156" i="1" a="1"/>
  <c r="BQ156" i="1" s="1"/>
  <c r="BW156" i="1" a="1"/>
  <c r="BW156" i="1" s="1"/>
  <c r="BK156" i="1" a="1"/>
  <c r="BK156" i="1" s="1"/>
  <c r="BX156" i="1" a="1"/>
  <c r="BX156" i="1" s="1"/>
  <c r="BL156" i="1" a="1"/>
  <c r="BL156" i="1" s="1"/>
  <c r="BR156" i="1" a="1"/>
  <c r="BR156" i="1" s="1"/>
  <c r="T156" i="1"/>
  <c r="GW155" i="1"/>
  <c r="GV155" i="1"/>
  <c r="GU155" i="1"/>
  <c r="I156" i="1"/>
  <c r="HZ154" i="1"/>
  <c r="HY154" i="1"/>
  <c r="HX154" i="1"/>
  <c r="HW154" i="1"/>
  <c r="IM154" i="1"/>
  <c r="IL154" i="1"/>
  <c r="BR78" i="1" a="1"/>
  <c r="BR78" i="1" s="1"/>
  <c r="BS78" i="1" a="1"/>
  <c r="BS78" i="1" s="1"/>
  <c r="BK78" i="1" a="1"/>
  <c r="BK78" i="1" s="1"/>
  <c r="P79" i="1"/>
  <c r="P80" i="1" s="1"/>
  <c r="BT80" i="1" s="1" a="1"/>
  <c r="BT80" i="1" s="1"/>
  <c r="IM105" i="1"/>
  <c r="HX105" i="1"/>
  <c r="HW105" i="1"/>
  <c r="IH154" i="1"/>
  <c r="O156" i="1"/>
  <c r="JB155" i="1"/>
  <c r="M156" i="1"/>
  <c r="R156" i="1"/>
  <c r="J155" i="1"/>
  <c r="HY105" i="1"/>
  <c r="BS153" i="1" a="1"/>
  <c r="BS153" i="1" s="1"/>
  <c r="BL78" i="1" a="1"/>
  <c r="BL78" i="1" s="1"/>
  <c r="GU60" i="1"/>
  <c r="BN78" i="1" a="1"/>
  <c r="BN78" i="1" s="1"/>
  <c r="BV78" i="1" a="1"/>
  <c r="BV78" i="1" s="1"/>
  <c r="GT105" i="1" a="1"/>
  <c r="GT105" i="1" s="1"/>
  <c r="GS105" i="1" s="1"/>
  <c r="HZ105" i="1"/>
  <c r="IL123" i="1"/>
  <c r="BT78" i="1" a="1"/>
  <c r="BT78" i="1" s="1"/>
  <c r="BM78" i="1" a="1"/>
  <c r="BM78" i="1" s="1"/>
  <c r="BG78" i="1" a="1"/>
  <c r="BG78" i="1" s="1"/>
  <c r="BO78" i="1" a="1"/>
  <c r="BO78" i="1" s="1"/>
  <c r="BW78" i="1" a="1"/>
  <c r="BW78" i="1" s="1"/>
  <c r="IL105" i="1"/>
  <c r="J106" i="1"/>
  <c r="M124" i="1"/>
  <c r="IZ124" i="1" s="1"/>
  <c r="BG153" i="1" a="1"/>
  <c r="BG153" i="1" s="1"/>
  <c r="I61" i="1"/>
  <c r="GW60" i="1"/>
  <c r="IZ60" i="1"/>
  <c r="BH78" i="1" a="1"/>
  <c r="BH78" i="1" s="1"/>
  <c r="BP78" i="1" a="1"/>
  <c r="BP78" i="1" s="1"/>
  <c r="BX78" i="1" a="1"/>
  <c r="BX78" i="1" s="1"/>
  <c r="BV153" i="1" a="1"/>
  <c r="BV153" i="1" s="1"/>
  <c r="BR153" i="1" a="1"/>
  <c r="BR153" i="1" s="1"/>
  <c r="BN153" i="1" a="1"/>
  <c r="BN153" i="1" s="1"/>
  <c r="BJ153" i="1" a="1"/>
  <c r="BJ153" i="1" s="1"/>
  <c r="BU153" i="1" a="1"/>
  <c r="BU153" i="1" s="1"/>
  <c r="BQ153" i="1" a="1"/>
  <c r="BQ153" i="1" s="1"/>
  <c r="BM153" i="1" a="1"/>
  <c r="BM153" i="1" s="1"/>
  <c r="BI153" i="1" a="1"/>
  <c r="BI153" i="1" s="1"/>
  <c r="BX153" i="1" a="1"/>
  <c r="BX153" i="1" s="1"/>
  <c r="BT153" i="1" a="1"/>
  <c r="BT153" i="1" s="1"/>
  <c r="BP153" i="1" a="1"/>
  <c r="BP153" i="1" s="1"/>
  <c r="BL153" i="1" a="1"/>
  <c r="BL153" i="1" s="1"/>
  <c r="BH153" i="1" a="1"/>
  <c r="BH153" i="1" s="1"/>
  <c r="BU78" i="1" a="1"/>
  <c r="BU78" i="1" s="1"/>
  <c r="BI78" i="1" a="1"/>
  <c r="BI78" i="1" s="1"/>
  <c r="BQ78" i="1" a="1"/>
  <c r="BQ78" i="1" s="1"/>
  <c r="JA78" i="1"/>
  <c r="JB154" i="1"/>
  <c r="JB153" i="1"/>
  <c r="BK153" i="1" a="1"/>
  <c r="BK153" i="1" s="1"/>
  <c r="BJ78" i="1" a="1"/>
  <c r="BJ78" i="1" s="1"/>
  <c r="O79" i="1"/>
  <c r="O80" i="1" s="1"/>
  <c r="O81" i="1" s="1"/>
  <c r="JB81" i="1" s="1"/>
  <c r="JA123" i="1"/>
  <c r="BH124" i="1" a="1"/>
  <c r="BH124" i="1" s="1"/>
  <c r="BK124" i="1" a="1"/>
  <c r="BK124" i="1" s="1"/>
  <c r="BS124" i="1" a="1"/>
  <c r="BS124" i="1" s="1"/>
  <c r="BX146" i="1" a="1"/>
  <c r="BX146" i="1" s="1"/>
  <c r="BW124" i="1" a="1"/>
  <c r="BW124" i="1" s="1"/>
  <c r="HZ146" i="1"/>
  <c r="BO124" i="1" a="1"/>
  <c r="BO124" i="1" s="1"/>
  <c r="IH146" i="1"/>
  <c r="IM146" i="1"/>
  <c r="BG124" i="1" a="1"/>
  <c r="BG124" i="1" s="1"/>
  <c r="BM146" i="1" a="1"/>
  <c r="BM146" i="1" s="1"/>
  <c r="BP146" i="1" a="1"/>
  <c r="BP146" i="1" s="1"/>
  <c r="BI124" i="1" a="1"/>
  <c r="BI124" i="1" s="1"/>
  <c r="IE61" i="1"/>
  <c r="HO61" i="1"/>
  <c r="DQ61" i="1"/>
  <c r="HV61" i="1"/>
  <c r="HN61" i="1"/>
  <c r="DP61" i="1"/>
  <c r="IK61" i="1"/>
  <c r="HM61" i="1"/>
  <c r="DO61" i="1"/>
  <c r="IJ61" i="1"/>
  <c r="HT61" i="1"/>
  <c r="HL61" i="1"/>
  <c r="HF61" i="1"/>
  <c r="DN61" i="1"/>
  <c r="II61" i="1"/>
  <c r="HS61" i="1"/>
  <c r="DU61" i="1"/>
  <c r="DM61" i="1"/>
  <c r="IH61" i="1"/>
  <c r="HR61" i="1"/>
  <c r="DT61" i="1"/>
  <c r="DL61" i="1"/>
  <c r="B62" i="1"/>
  <c r="IG61" i="1"/>
  <c r="DS61" i="1"/>
  <c r="DK61" i="1"/>
  <c r="IF61" i="1"/>
  <c r="HP61" i="1"/>
  <c r="DR61" i="1"/>
  <c r="DJ61" i="1"/>
  <c r="AV61" i="1"/>
  <c r="M63" i="1"/>
  <c r="IZ62" i="1"/>
  <c r="R63" i="1"/>
  <c r="HI63" i="1"/>
  <c r="M147" i="1"/>
  <c r="M148" i="1" s="1"/>
  <c r="O62" i="1"/>
  <c r="IZ61" i="1"/>
  <c r="JB146" i="1"/>
  <c r="GQ146" i="1" a="1"/>
  <c r="GQ146" i="1" s="1"/>
  <c r="GP146" i="1" s="1"/>
  <c r="GW146" i="1"/>
  <c r="HW146" i="1"/>
  <c r="IJ79" i="1"/>
  <c r="HT79" i="1"/>
  <c r="HL79" i="1"/>
  <c r="HF79" i="1"/>
  <c r="DN79" i="1"/>
  <c r="IH79" i="1"/>
  <c r="HR79" i="1"/>
  <c r="DT79" i="1"/>
  <c r="DL79" i="1"/>
  <c r="B80" i="1"/>
  <c r="IG79" i="1"/>
  <c r="HV79" i="1"/>
  <c r="DM79" i="1"/>
  <c r="DK79" i="1"/>
  <c r="IK79" i="1"/>
  <c r="DU79" i="1"/>
  <c r="DJ79" i="1"/>
  <c r="II79" i="1"/>
  <c r="HS79" i="1"/>
  <c r="DS79" i="1"/>
  <c r="AV79" i="1"/>
  <c r="IF79" i="1"/>
  <c r="HP79" i="1"/>
  <c r="DR79" i="1"/>
  <c r="IE79" i="1"/>
  <c r="HO79" i="1"/>
  <c r="DQ79" i="1"/>
  <c r="HN79" i="1"/>
  <c r="DP79" i="1"/>
  <c r="HM79" i="1"/>
  <c r="DO79" i="1"/>
  <c r="JA79" i="1"/>
  <c r="N80" i="1"/>
  <c r="HI81" i="1"/>
  <c r="T107" i="1"/>
  <c r="GT106" i="1" a="1"/>
  <c r="GT106" i="1" s="1"/>
  <c r="GS106" i="1" s="1"/>
  <c r="AV106" i="1"/>
  <c r="HV106" i="1"/>
  <c r="DJ106" i="1"/>
  <c r="HI108" i="1"/>
  <c r="DO106" i="1"/>
  <c r="HM106" i="1"/>
  <c r="IJ106" i="1"/>
  <c r="HT106" i="1"/>
  <c r="HL106" i="1"/>
  <c r="HF106" i="1"/>
  <c r="DN106" i="1"/>
  <c r="II106" i="1"/>
  <c r="HS106" i="1"/>
  <c r="DU106" i="1"/>
  <c r="DM106" i="1"/>
  <c r="IH106" i="1"/>
  <c r="HR106" i="1"/>
  <c r="DT106" i="1"/>
  <c r="DL106" i="1"/>
  <c r="B107" i="1"/>
  <c r="IG106" i="1"/>
  <c r="DS106" i="1"/>
  <c r="DK106" i="1"/>
  <c r="DP106" i="1"/>
  <c r="HN106" i="1"/>
  <c r="R107" i="1"/>
  <c r="DQ106" i="1"/>
  <c r="HO106" i="1"/>
  <c r="IE106" i="1"/>
  <c r="DR106" i="1"/>
  <c r="HP106" i="1"/>
  <c r="IF106" i="1"/>
  <c r="IF124" i="1"/>
  <c r="AV124" i="1"/>
  <c r="IH124" i="1"/>
  <c r="DJ124" i="1"/>
  <c r="HI125" i="1"/>
  <c r="DK124" i="1"/>
  <c r="B125" i="1"/>
  <c r="IG124" i="1"/>
  <c r="IE124" i="1"/>
  <c r="HO124" i="1"/>
  <c r="DQ124" i="1"/>
  <c r="HV124" i="1"/>
  <c r="HN124" i="1"/>
  <c r="DP124" i="1"/>
  <c r="HM124" i="1"/>
  <c r="DO124" i="1"/>
  <c r="IK124" i="1"/>
  <c r="HT124" i="1"/>
  <c r="HL124" i="1"/>
  <c r="HF124" i="1"/>
  <c r="DN124" i="1"/>
  <c r="IJ124" i="1"/>
  <c r="HS124" i="1"/>
  <c r="DU124" i="1"/>
  <c r="DM124" i="1"/>
  <c r="II124" i="1"/>
  <c r="HR124" i="1"/>
  <c r="DT124" i="1"/>
  <c r="DL124" i="1"/>
  <c r="DR124" i="1"/>
  <c r="HP124" i="1"/>
  <c r="BL124" i="1" a="1"/>
  <c r="BL124" i="1" s="1"/>
  <c r="BP124" i="1" a="1"/>
  <c r="BP124" i="1" s="1"/>
  <c r="BT124" i="1" a="1"/>
  <c r="BT124" i="1" s="1"/>
  <c r="BX124" i="1" a="1"/>
  <c r="BX124" i="1" s="1"/>
  <c r="P125" i="1"/>
  <c r="BM124" i="1" a="1"/>
  <c r="BM124" i="1" s="1"/>
  <c r="BQ124" i="1" a="1"/>
  <c r="BQ124" i="1" s="1"/>
  <c r="BU124" i="1" a="1"/>
  <c r="BU124" i="1" s="1"/>
  <c r="BJ124" i="1" a="1"/>
  <c r="BJ124" i="1" s="1"/>
  <c r="BN124" i="1" a="1"/>
  <c r="BN124" i="1" s="1"/>
  <c r="BR124" i="1" a="1"/>
  <c r="BR124" i="1" s="1"/>
  <c r="P148" i="1"/>
  <c r="BW147" i="1" a="1"/>
  <c r="BW147" i="1" s="1"/>
  <c r="BS147" i="1" a="1"/>
  <c r="BS147" i="1" s="1"/>
  <c r="BO147" i="1" a="1"/>
  <c r="BO147" i="1" s="1"/>
  <c r="BK147" i="1" a="1"/>
  <c r="BK147" i="1" s="1"/>
  <c r="BG147" i="1" a="1"/>
  <c r="BG147" i="1" s="1"/>
  <c r="BV147" i="1" a="1"/>
  <c r="BV147" i="1" s="1"/>
  <c r="BR147" i="1" a="1"/>
  <c r="BR147" i="1" s="1"/>
  <c r="BN147" i="1" a="1"/>
  <c r="BN147" i="1" s="1"/>
  <c r="BJ147" i="1" a="1"/>
  <c r="BJ147" i="1" s="1"/>
  <c r="BX147" i="1" a="1"/>
  <c r="BX147" i="1" s="1"/>
  <c r="BT147" i="1" a="1"/>
  <c r="BT147" i="1" s="1"/>
  <c r="BP147" i="1" a="1"/>
  <c r="BP147" i="1" s="1"/>
  <c r="BL147" i="1" a="1"/>
  <c r="BL147" i="1" s="1"/>
  <c r="BH147" i="1" a="1"/>
  <c r="BH147" i="1" s="1"/>
  <c r="BM147" i="1" a="1"/>
  <c r="BM147" i="1" s="1"/>
  <c r="BU147" i="1" a="1"/>
  <c r="BU147" i="1" s="1"/>
  <c r="BI147" i="1" a="1"/>
  <c r="BI147" i="1" s="1"/>
  <c r="BQ147" i="1" a="1"/>
  <c r="BQ147" i="1" s="1"/>
  <c r="JA146" i="1"/>
  <c r="N147" i="1"/>
  <c r="JB147" i="1"/>
  <c r="O148" i="1"/>
  <c r="BQ146" i="1" a="1"/>
  <c r="BQ146" i="1" s="1"/>
  <c r="GQ147" i="1" a="1"/>
  <c r="GQ147" i="1" s="1"/>
  <c r="GP147" i="1" s="1"/>
  <c r="R148" i="1"/>
  <c r="BI146" i="1" a="1"/>
  <c r="BI146" i="1" s="1"/>
  <c r="BT146" i="1" a="1"/>
  <c r="BT146" i="1" s="1"/>
  <c r="BU146" i="1" a="1"/>
  <c r="BU146" i="1" s="1"/>
  <c r="BW146" i="1" a="1"/>
  <c r="BW146" i="1" s="1"/>
  <c r="BS146" i="1" a="1"/>
  <c r="BS146" i="1" s="1"/>
  <c r="BO146" i="1" a="1"/>
  <c r="BO146" i="1" s="1"/>
  <c r="BK146" i="1" a="1"/>
  <c r="BK146" i="1" s="1"/>
  <c r="BG146" i="1" a="1"/>
  <c r="BG146" i="1" s="1"/>
  <c r="BV146" i="1" a="1"/>
  <c r="BV146" i="1" s="1"/>
  <c r="BR146" i="1" a="1"/>
  <c r="BR146" i="1" s="1"/>
  <c r="BN146" i="1" a="1"/>
  <c r="BN146" i="1" s="1"/>
  <c r="BJ146" i="1" a="1"/>
  <c r="BJ146" i="1" s="1"/>
  <c r="BH146" i="1" a="1"/>
  <c r="BH146" i="1" s="1"/>
  <c r="BL146" i="1" a="1"/>
  <c r="BL146" i="1" s="1"/>
  <c r="T147" i="1"/>
  <c r="HX146" i="1"/>
  <c r="HY146" i="1"/>
  <c r="GU146" i="1"/>
  <c r="I147" i="1"/>
  <c r="J147" i="1"/>
  <c r="GT141" i="1" a="1"/>
  <c r="GT141" i="1" s="1"/>
  <c r="GS141" i="1" s="1"/>
  <c r="GT142" i="1" a="1"/>
  <c r="GT142" i="1" s="1"/>
  <c r="GS142" i="1" s="1"/>
  <c r="GT143" i="1" a="1"/>
  <c r="GT143" i="1" s="1"/>
  <c r="GS143" i="1" s="1"/>
  <c r="JA142" i="1"/>
  <c r="N143" i="1"/>
  <c r="JA143" i="1" s="1"/>
  <c r="P143" i="1"/>
  <c r="P144" i="1" s="1"/>
  <c r="L144" i="1"/>
  <c r="IZ142" i="1"/>
  <c r="M144" i="1"/>
  <c r="BG142" i="1" a="1"/>
  <c r="BG142" i="1" s="1"/>
  <c r="BK142" i="1" a="1"/>
  <c r="BK142" i="1" s="1"/>
  <c r="BO142" i="1" a="1"/>
  <c r="BO142" i="1" s="1"/>
  <c r="BS142" i="1" a="1"/>
  <c r="BS142" i="1" s="1"/>
  <c r="BW142" i="1" a="1"/>
  <c r="BW142" i="1" s="1"/>
  <c r="BH142" i="1" a="1"/>
  <c r="BH142" i="1" s="1"/>
  <c r="BL142" i="1" a="1"/>
  <c r="BL142" i="1" s="1"/>
  <c r="BP142" i="1" a="1"/>
  <c r="BP142" i="1" s="1"/>
  <c r="BT142" i="1" a="1"/>
  <c r="BT142" i="1" s="1"/>
  <c r="BX142" i="1" a="1"/>
  <c r="BX142" i="1" s="1"/>
  <c r="O142" i="1"/>
  <c r="BI142" i="1" a="1"/>
  <c r="BI142" i="1" s="1"/>
  <c r="BM142" i="1" a="1"/>
  <c r="BM142" i="1" s="1"/>
  <c r="BQ142" i="1" a="1"/>
  <c r="BQ142" i="1" s="1"/>
  <c r="BU142" i="1" a="1"/>
  <c r="BU142" i="1" s="1"/>
  <c r="I142" i="1"/>
  <c r="R142" i="1"/>
  <c r="R143" i="1" s="1"/>
  <c r="K144" i="1"/>
  <c r="J142" i="1"/>
  <c r="S142" i="1"/>
  <c r="BJ142" i="1" a="1"/>
  <c r="BJ142" i="1" s="1"/>
  <c r="BN142" i="1" a="1"/>
  <c r="BN142" i="1" s="1"/>
  <c r="BR142" i="1" a="1"/>
  <c r="BR142" i="1" s="1"/>
  <c r="BV141" i="1" a="1"/>
  <c r="BV141" i="1" s="1"/>
  <c r="BR141" i="1" a="1"/>
  <c r="BR141" i="1" s="1"/>
  <c r="BN141" i="1" a="1"/>
  <c r="BN141" i="1" s="1"/>
  <c r="BJ141" i="1" a="1"/>
  <c r="BJ141" i="1" s="1"/>
  <c r="BU141" i="1" a="1"/>
  <c r="BU141" i="1" s="1"/>
  <c r="BQ141" i="1" a="1"/>
  <c r="BQ141" i="1" s="1"/>
  <c r="BM141" i="1" a="1"/>
  <c r="BM141" i="1" s="1"/>
  <c r="BI141" i="1" a="1"/>
  <c r="BI141" i="1" s="1"/>
  <c r="BX141" i="1" a="1"/>
  <c r="BX141" i="1" s="1"/>
  <c r="BT141" i="1" a="1"/>
  <c r="BT141" i="1" s="1"/>
  <c r="BP141" i="1" a="1"/>
  <c r="BP141" i="1" s="1"/>
  <c r="BL141" i="1" a="1"/>
  <c r="BL141" i="1" s="1"/>
  <c r="BH141" i="1" a="1"/>
  <c r="BH141" i="1" s="1"/>
  <c r="BW141" i="1" a="1"/>
  <c r="BW141" i="1" s="1"/>
  <c r="BS141" i="1" a="1"/>
  <c r="BS141" i="1" s="1"/>
  <c r="BO141" i="1" a="1"/>
  <c r="BO141" i="1" s="1"/>
  <c r="BK141" i="1" a="1"/>
  <c r="BK141" i="1" s="1"/>
  <c r="BG141" i="1" a="1"/>
  <c r="BG141" i="1" s="1"/>
  <c r="GQ141" i="1" a="1"/>
  <c r="GQ141" i="1" s="1"/>
  <c r="GP141" i="1" s="1"/>
  <c r="AS230" i="1" l="1"/>
  <c r="IH230" i="1"/>
  <c r="GU230" i="1"/>
  <c r="HZ246" i="1"/>
  <c r="IL246" i="1"/>
  <c r="HW246" i="1"/>
  <c r="HY246" i="1"/>
  <c r="HX246" i="1"/>
  <c r="IM246" i="1"/>
  <c r="GU245" i="1"/>
  <c r="GV245" i="1"/>
  <c r="AS245" i="1"/>
  <c r="GW245" i="1"/>
  <c r="GW243" i="1"/>
  <c r="GV243" i="1"/>
  <c r="AS243" i="1"/>
  <c r="GU243" i="1"/>
  <c r="GW230" i="1"/>
  <c r="HZ242" i="1"/>
  <c r="IM242" i="1"/>
  <c r="HY242" i="1"/>
  <c r="HX242" i="1"/>
  <c r="IL242" i="1"/>
  <c r="HW242" i="1"/>
  <c r="HW245" i="1"/>
  <c r="IL245" i="1"/>
  <c r="HZ245" i="1"/>
  <c r="HY245" i="1"/>
  <c r="HX245" i="1"/>
  <c r="IM245" i="1"/>
  <c r="HW247" i="1"/>
  <c r="IM247" i="1"/>
  <c r="HZ247" i="1"/>
  <c r="HY247" i="1"/>
  <c r="HX247" i="1"/>
  <c r="IL247" i="1"/>
  <c r="HX244" i="1"/>
  <c r="HW244" i="1"/>
  <c r="HZ244" i="1"/>
  <c r="HY244" i="1"/>
  <c r="IL244" i="1"/>
  <c r="IM244" i="1"/>
  <c r="AS246" i="1"/>
  <c r="GW246" i="1"/>
  <c r="GV246" i="1"/>
  <c r="GU246" i="1"/>
  <c r="HZ243" i="1"/>
  <c r="HX243" i="1"/>
  <c r="HY243" i="1"/>
  <c r="HW243" i="1"/>
  <c r="IL243" i="1"/>
  <c r="IM243" i="1"/>
  <c r="GU247" i="1"/>
  <c r="GW247" i="1"/>
  <c r="AS247" i="1"/>
  <c r="GV247" i="1"/>
  <c r="AS242" i="1"/>
  <c r="GW242" i="1"/>
  <c r="GV242" i="1"/>
  <c r="GU242" i="1"/>
  <c r="AS244" i="1"/>
  <c r="GW244" i="1"/>
  <c r="GV244" i="1"/>
  <c r="GU244" i="1"/>
  <c r="GU210" i="1"/>
  <c r="IL249" i="1"/>
  <c r="HZ249" i="1"/>
  <c r="HY249" i="1"/>
  <c r="IM249" i="1"/>
  <c r="HW249" i="1"/>
  <c r="HX249" i="1"/>
  <c r="GV252" i="1"/>
  <c r="GU252" i="1"/>
  <c r="AS252" i="1"/>
  <c r="GW252" i="1"/>
  <c r="HZ250" i="1"/>
  <c r="HY250" i="1"/>
  <c r="IM250" i="1"/>
  <c r="HW250" i="1"/>
  <c r="IL250" i="1"/>
  <c r="HX250" i="1"/>
  <c r="HZ252" i="1"/>
  <c r="HY252" i="1"/>
  <c r="HX252" i="1"/>
  <c r="IM252" i="1"/>
  <c r="HW252" i="1"/>
  <c r="IL252" i="1"/>
  <c r="GV248" i="1"/>
  <c r="GU248" i="1"/>
  <c r="AS248" i="1"/>
  <c r="GW248" i="1"/>
  <c r="HZ253" i="1"/>
  <c r="HY253" i="1"/>
  <c r="HX253" i="1"/>
  <c r="IM253" i="1"/>
  <c r="HW253" i="1"/>
  <c r="IL253" i="1"/>
  <c r="AS253" i="1"/>
  <c r="GW253" i="1"/>
  <c r="GV253" i="1"/>
  <c r="GU253" i="1"/>
  <c r="AS249" i="1"/>
  <c r="GW249" i="1"/>
  <c r="GV249" i="1"/>
  <c r="GU249" i="1"/>
  <c r="IL251" i="1"/>
  <c r="IM251" i="1"/>
  <c r="HZ251" i="1"/>
  <c r="HY251" i="1"/>
  <c r="HX251" i="1"/>
  <c r="HW251" i="1"/>
  <c r="GV210" i="1"/>
  <c r="AS250" i="1"/>
  <c r="GV250" i="1"/>
  <c r="GW250" i="1"/>
  <c r="GU250" i="1"/>
  <c r="IL248" i="1"/>
  <c r="HY248" i="1"/>
  <c r="HX248" i="1"/>
  <c r="HW248" i="1"/>
  <c r="IM248" i="1"/>
  <c r="HZ248" i="1"/>
  <c r="GV251" i="1"/>
  <c r="AS251" i="1"/>
  <c r="GW251" i="1"/>
  <c r="GU251" i="1"/>
  <c r="HY210" i="1"/>
  <c r="IH234" i="1"/>
  <c r="HZ234" i="1"/>
  <c r="HY234" i="1"/>
  <c r="IL234" i="1"/>
  <c r="HX234" i="1"/>
  <c r="IM234" i="1"/>
  <c r="HW234" i="1"/>
  <c r="HY232" i="1"/>
  <c r="HX232" i="1"/>
  <c r="IM232" i="1"/>
  <c r="HW232" i="1"/>
  <c r="IL232" i="1"/>
  <c r="HZ232" i="1"/>
  <c r="IH232" i="1"/>
  <c r="AS232" i="1"/>
  <c r="GW232" i="1"/>
  <c r="GV232" i="1"/>
  <c r="GU232" i="1"/>
  <c r="GW234" i="1"/>
  <c r="GV234" i="1"/>
  <c r="GU234" i="1"/>
  <c r="AS234" i="1"/>
  <c r="HY235" i="1"/>
  <c r="IM235" i="1"/>
  <c r="HW235" i="1"/>
  <c r="IL235" i="1"/>
  <c r="IH235" i="1"/>
  <c r="HZ235" i="1"/>
  <c r="HX235" i="1"/>
  <c r="IL233" i="1"/>
  <c r="IH233" i="1"/>
  <c r="HZ233" i="1"/>
  <c r="HY233" i="1"/>
  <c r="HX233" i="1"/>
  <c r="HW233" i="1"/>
  <c r="IM233" i="1"/>
  <c r="GV231" i="1"/>
  <c r="AS231" i="1"/>
  <c r="GU231" i="1"/>
  <c r="GW231" i="1"/>
  <c r="GV233" i="1"/>
  <c r="GW233" i="1"/>
  <c r="AS233" i="1"/>
  <c r="GU233" i="1"/>
  <c r="GV235" i="1"/>
  <c r="GU235" i="1"/>
  <c r="AS235" i="1"/>
  <c r="GW235" i="1"/>
  <c r="HY231" i="1"/>
  <c r="HZ231" i="1"/>
  <c r="HX231" i="1"/>
  <c r="IH231" i="1"/>
  <c r="HW231" i="1"/>
  <c r="IM231" i="1"/>
  <c r="IL231" i="1"/>
  <c r="IM210" i="1"/>
  <c r="AW210" i="1"/>
  <c r="AW211" i="1" s="1"/>
  <c r="HZ210" i="1"/>
  <c r="HX210" i="1"/>
  <c r="IL210" i="1"/>
  <c r="HX215" i="1"/>
  <c r="HW215" i="1"/>
  <c r="IL215" i="1"/>
  <c r="HZ215" i="1"/>
  <c r="IM215" i="1"/>
  <c r="HY215" i="1"/>
  <c r="GW218" i="1"/>
  <c r="GV218" i="1"/>
  <c r="GU218" i="1"/>
  <c r="HX211" i="1"/>
  <c r="HW211" i="1"/>
  <c r="IL211" i="1"/>
  <c r="HZ211" i="1"/>
  <c r="HY211" i="1"/>
  <c r="IM211" i="1"/>
  <c r="GV213" i="1"/>
  <c r="GU213" i="1"/>
  <c r="GW213" i="1"/>
  <c r="HY212" i="1"/>
  <c r="HX212" i="1"/>
  <c r="HW212" i="1"/>
  <c r="IM212" i="1"/>
  <c r="HZ212" i="1"/>
  <c r="IL212" i="1"/>
  <c r="IM216" i="1"/>
  <c r="IL216" i="1"/>
  <c r="HW216" i="1"/>
  <c r="HZ216" i="1"/>
  <c r="HY216" i="1"/>
  <c r="HX216" i="1"/>
  <c r="GV216" i="1"/>
  <c r="GW216" i="1"/>
  <c r="GU216" i="1"/>
  <c r="HY213" i="1"/>
  <c r="HX213" i="1"/>
  <c r="IM213" i="1"/>
  <c r="IL213" i="1"/>
  <c r="HW213" i="1"/>
  <c r="HZ213" i="1"/>
  <c r="GU211" i="1"/>
  <c r="GV211" i="1"/>
  <c r="GW211" i="1"/>
  <c r="IM214" i="1"/>
  <c r="IL214" i="1"/>
  <c r="HZ214" i="1"/>
  <c r="HW214" i="1"/>
  <c r="HY214" i="1"/>
  <c r="HX214" i="1"/>
  <c r="GW217" i="1"/>
  <c r="GV217" i="1"/>
  <c r="GU217" i="1"/>
  <c r="GW214" i="1"/>
  <c r="GV214" i="1"/>
  <c r="GU214" i="1"/>
  <c r="HY218" i="1"/>
  <c r="IM218" i="1"/>
  <c r="HW218" i="1"/>
  <c r="IL218" i="1"/>
  <c r="HX218" i="1"/>
  <c r="HZ218" i="1"/>
  <c r="GW212" i="1"/>
  <c r="GV212" i="1"/>
  <c r="GU212" i="1"/>
  <c r="HY217" i="1"/>
  <c r="HZ217" i="1"/>
  <c r="IM217" i="1"/>
  <c r="IL217" i="1"/>
  <c r="HW217" i="1"/>
  <c r="HX217" i="1"/>
  <c r="GV215" i="1"/>
  <c r="GU215" i="1"/>
  <c r="GW215" i="1"/>
  <c r="HZ224" i="1"/>
  <c r="HY224" i="1"/>
  <c r="IM224" i="1"/>
  <c r="HW224" i="1"/>
  <c r="IL224" i="1"/>
  <c r="HX224" i="1"/>
  <c r="IL221" i="1"/>
  <c r="HY221" i="1"/>
  <c r="HZ221" i="1"/>
  <c r="HX221" i="1"/>
  <c r="HW221" i="1"/>
  <c r="IM221" i="1"/>
  <c r="GW222" i="1"/>
  <c r="GU222" i="1"/>
  <c r="GV222" i="1"/>
  <c r="HZ225" i="1"/>
  <c r="IL225" i="1"/>
  <c r="HY225" i="1"/>
  <c r="HW225" i="1"/>
  <c r="IM225" i="1"/>
  <c r="HX225" i="1"/>
  <c r="AW219" i="1"/>
  <c r="GW219" i="1"/>
  <c r="GV219" i="1"/>
  <c r="GU219" i="1"/>
  <c r="HZ223" i="1"/>
  <c r="HY223" i="1"/>
  <c r="HX223" i="1"/>
  <c r="HW223" i="1"/>
  <c r="IM223" i="1"/>
  <c r="IL223" i="1"/>
  <c r="GW223" i="1"/>
  <c r="GV223" i="1"/>
  <c r="GU223" i="1"/>
  <c r="IM226" i="1"/>
  <c r="HW226" i="1"/>
  <c r="IL226" i="1"/>
  <c r="HZ226" i="1"/>
  <c r="HY226" i="1"/>
  <c r="HX226" i="1"/>
  <c r="GV225" i="1"/>
  <c r="GW225" i="1"/>
  <c r="GU225" i="1"/>
  <c r="GW221" i="1"/>
  <c r="GU221" i="1"/>
  <c r="GV221" i="1"/>
  <c r="HZ219" i="1"/>
  <c r="HY219" i="1"/>
  <c r="IM219" i="1"/>
  <c r="HX219" i="1"/>
  <c r="IL219" i="1"/>
  <c r="HW219" i="1"/>
  <c r="IL227" i="1"/>
  <c r="HZ227" i="1"/>
  <c r="HY227" i="1"/>
  <c r="IM227" i="1"/>
  <c r="HX227" i="1"/>
  <c r="HW227" i="1"/>
  <c r="GW224" i="1"/>
  <c r="GV224" i="1"/>
  <c r="GU224" i="1"/>
  <c r="HZ220" i="1"/>
  <c r="IM220" i="1"/>
  <c r="HY220" i="1"/>
  <c r="IL220" i="1"/>
  <c r="HX220" i="1"/>
  <c r="HW220" i="1"/>
  <c r="GW227" i="1"/>
  <c r="GV227" i="1"/>
  <c r="GU227" i="1"/>
  <c r="HY222" i="1"/>
  <c r="IM222" i="1"/>
  <c r="HW222" i="1"/>
  <c r="HZ222" i="1"/>
  <c r="IL222" i="1"/>
  <c r="HX222" i="1"/>
  <c r="GW220" i="1"/>
  <c r="GV220" i="1"/>
  <c r="GU220" i="1"/>
  <c r="GW226" i="1"/>
  <c r="GV226" i="1"/>
  <c r="GU226" i="1"/>
  <c r="GT236" i="1" a="1"/>
  <c r="GT236" i="1" s="1"/>
  <c r="GS236" i="1" s="1"/>
  <c r="GT240" i="1" a="1"/>
  <c r="GT240" i="1" s="1"/>
  <c r="GS240" i="1" s="1"/>
  <c r="GT238" i="1" a="1"/>
  <c r="GT238" i="1" s="1"/>
  <c r="GS238" i="1" s="1"/>
  <c r="GT237" i="1" a="1"/>
  <c r="GT237" i="1" s="1"/>
  <c r="GS237" i="1" s="1"/>
  <c r="GT239" i="1" a="1"/>
  <c r="GT239" i="1" s="1"/>
  <c r="GS239" i="1" s="1"/>
  <c r="GT241" i="1" a="1"/>
  <c r="GT241" i="1" s="1"/>
  <c r="GS241" i="1" s="1"/>
  <c r="II98" i="1"/>
  <c r="S148" i="1"/>
  <c r="JF148" i="1" s="1"/>
  <c r="H154" i="1" a="1"/>
  <c r="H154" i="1" s="1"/>
  <c r="AS154" i="1" s="1"/>
  <c r="IM69" i="1"/>
  <c r="HX69" i="1"/>
  <c r="J70" i="1"/>
  <c r="IL70" i="1" s="1"/>
  <c r="HY69" i="1"/>
  <c r="IL69" i="1"/>
  <c r="HW69" i="1"/>
  <c r="AS238" i="1"/>
  <c r="AS237" i="1"/>
  <c r="AS241" i="1"/>
  <c r="AS239" i="1"/>
  <c r="AS240" i="1"/>
  <c r="AS236" i="1"/>
  <c r="HX205" i="1"/>
  <c r="IM205" i="1"/>
  <c r="HY205" i="1"/>
  <c r="IL205" i="1"/>
  <c r="HW205" i="1"/>
  <c r="HZ205" i="1"/>
  <c r="GV238" i="1"/>
  <c r="GW238" i="1"/>
  <c r="GU238" i="1"/>
  <c r="HW240" i="1"/>
  <c r="IL240" i="1"/>
  <c r="IH240" i="1"/>
  <c r="HZ240" i="1"/>
  <c r="HY240" i="1"/>
  <c r="HX240" i="1"/>
  <c r="IM240" i="1"/>
  <c r="GU201" i="1"/>
  <c r="GV201" i="1"/>
  <c r="GW201" i="1"/>
  <c r="HZ238" i="1"/>
  <c r="IL238" i="1"/>
  <c r="IH238" i="1"/>
  <c r="HY238" i="1"/>
  <c r="IM238" i="1"/>
  <c r="HX238" i="1"/>
  <c r="HW238" i="1"/>
  <c r="GW204" i="1"/>
  <c r="GU204" i="1"/>
  <c r="GV204" i="1"/>
  <c r="HY207" i="1"/>
  <c r="HX207" i="1"/>
  <c r="IL207" i="1"/>
  <c r="IM207" i="1"/>
  <c r="HZ207" i="1"/>
  <c r="HW207" i="1"/>
  <c r="GW209" i="1"/>
  <c r="GV209" i="1"/>
  <c r="GU209" i="1"/>
  <c r="IM209" i="1"/>
  <c r="HW209" i="1"/>
  <c r="IL209" i="1"/>
  <c r="HZ209" i="1"/>
  <c r="HX209" i="1"/>
  <c r="HY209" i="1"/>
  <c r="HY201" i="1"/>
  <c r="HX201" i="1"/>
  <c r="HW201" i="1"/>
  <c r="IL201" i="1"/>
  <c r="HZ201" i="1"/>
  <c r="IM201" i="1"/>
  <c r="GW206" i="1"/>
  <c r="GV206" i="1"/>
  <c r="GU206" i="1"/>
  <c r="GW208" i="1"/>
  <c r="GV208" i="1"/>
  <c r="GU208" i="1"/>
  <c r="IL204" i="1"/>
  <c r="HZ204" i="1"/>
  <c r="HW204" i="1"/>
  <c r="IM204" i="1"/>
  <c r="HY204" i="1"/>
  <c r="HX204" i="1"/>
  <c r="HY203" i="1"/>
  <c r="HW203" i="1"/>
  <c r="HX203" i="1"/>
  <c r="HZ203" i="1"/>
  <c r="IL203" i="1"/>
  <c r="IM203" i="1"/>
  <c r="GU205" i="1"/>
  <c r="GW205" i="1"/>
  <c r="GV205" i="1"/>
  <c r="GU207" i="1"/>
  <c r="GV207" i="1"/>
  <c r="GW207" i="1"/>
  <c r="HX236" i="1"/>
  <c r="IH236" i="1"/>
  <c r="HZ236" i="1"/>
  <c r="IM236" i="1"/>
  <c r="HY236" i="1"/>
  <c r="HW236" i="1"/>
  <c r="IL236" i="1"/>
  <c r="HY202" i="1"/>
  <c r="IM202" i="1"/>
  <c r="HX202" i="1"/>
  <c r="IL202" i="1"/>
  <c r="HZ202" i="1"/>
  <c r="HW202" i="1"/>
  <c r="GW240" i="1"/>
  <c r="GU240" i="1"/>
  <c r="GV240" i="1"/>
  <c r="GV203" i="1"/>
  <c r="GW203" i="1"/>
  <c r="GU203" i="1"/>
  <c r="HZ208" i="1"/>
  <c r="HW208" i="1"/>
  <c r="IM208" i="1"/>
  <c r="HY208" i="1"/>
  <c r="HX208" i="1"/>
  <c r="IL208" i="1"/>
  <c r="HX206" i="1"/>
  <c r="HZ206" i="1"/>
  <c r="IM206" i="1"/>
  <c r="HY206" i="1"/>
  <c r="HW206" i="1"/>
  <c r="IL206" i="1"/>
  <c r="GV236" i="1"/>
  <c r="GW236" i="1"/>
  <c r="GU236" i="1"/>
  <c r="GW202" i="1"/>
  <c r="GV202" i="1"/>
  <c r="GU202" i="1"/>
  <c r="GU239" i="1"/>
  <c r="GW239" i="1"/>
  <c r="GV239" i="1"/>
  <c r="BQ61" i="1" a="1"/>
  <c r="BQ61" i="1" s="1"/>
  <c r="AW201" i="1"/>
  <c r="GU241" i="1"/>
  <c r="GW241" i="1"/>
  <c r="GV241" i="1"/>
  <c r="IH239" i="1"/>
  <c r="HZ239" i="1"/>
  <c r="HY239" i="1"/>
  <c r="HX239" i="1"/>
  <c r="IM239" i="1"/>
  <c r="HW239" i="1"/>
  <c r="IL239" i="1"/>
  <c r="GW237" i="1"/>
  <c r="GV237" i="1"/>
  <c r="GU237" i="1"/>
  <c r="IL237" i="1"/>
  <c r="HY237" i="1"/>
  <c r="HX237" i="1"/>
  <c r="HZ237" i="1"/>
  <c r="HW237" i="1"/>
  <c r="IM237" i="1"/>
  <c r="IH237" i="1"/>
  <c r="HX241" i="1"/>
  <c r="IM241" i="1"/>
  <c r="HW241" i="1"/>
  <c r="HY241" i="1"/>
  <c r="IH241" i="1"/>
  <c r="HZ241" i="1"/>
  <c r="IL241" i="1"/>
  <c r="BI61" i="1" a="1"/>
  <c r="BI61" i="1" s="1"/>
  <c r="BL61" i="1" a="1"/>
  <c r="BL61" i="1" s="1"/>
  <c r="BW61" i="1" a="1"/>
  <c r="BW61" i="1" s="1"/>
  <c r="BR61" i="1" a="1"/>
  <c r="BR61" i="1" s="1"/>
  <c r="BM61" i="1" a="1"/>
  <c r="BM61" i="1" s="1"/>
  <c r="BG61" i="1" a="1"/>
  <c r="BG61" i="1" s="1"/>
  <c r="BO61" i="1" a="1"/>
  <c r="BO61" i="1" s="1"/>
  <c r="BN61" i="1" a="1"/>
  <c r="BN61" i="1" s="1"/>
  <c r="BT61" i="1" a="1"/>
  <c r="BT61" i="1" s="1"/>
  <c r="BK61" i="1" a="1"/>
  <c r="BK61" i="1" s="1"/>
  <c r="BX61" i="1" a="1"/>
  <c r="BX61" i="1" s="1"/>
  <c r="P62" i="1"/>
  <c r="BP62" i="1" s="1" a="1"/>
  <c r="BP62" i="1" s="1"/>
  <c r="BH61" i="1" a="1"/>
  <c r="BH61" i="1" s="1"/>
  <c r="BS61" i="1" a="1"/>
  <c r="BS61" i="1" s="1"/>
  <c r="BJ61" i="1" a="1"/>
  <c r="BJ61" i="1" s="1"/>
  <c r="BU61" i="1" a="1"/>
  <c r="BU61" i="1" s="1"/>
  <c r="BP61" i="1" a="1"/>
  <c r="BP61" i="1" s="1"/>
  <c r="DO98" i="1"/>
  <c r="B99" i="1"/>
  <c r="HT98" i="1"/>
  <c r="DQ98" i="1"/>
  <c r="DR98" i="1"/>
  <c r="AV98" i="1"/>
  <c r="IE98" i="1"/>
  <c r="HO98" i="1"/>
  <c r="DL98" i="1"/>
  <c r="DJ98" i="1"/>
  <c r="DN98" i="1"/>
  <c r="IJ98" i="1"/>
  <c r="DT98" i="1"/>
  <c r="HP98" i="1"/>
  <c r="IF98" i="1"/>
  <c r="HR98" i="1"/>
  <c r="IG98" i="1"/>
  <c r="DK98" i="1"/>
  <c r="DP98" i="1"/>
  <c r="IH98" i="1"/>
  <c r="HS98" i="1"/>
  <c r="DS98" i="1"/>
  <c r="HF98" i="1"/>
  <c r="HN98" i="1"/>
  <c r="IK98" i="1"/>
  <c r="DM98" i="1"/>
  <c r="HM98" i="1"/>
  <c r="HV98" i="1"/>
  <c r="HL98" i="1"/>
  <c r="DU98" i="1"/>
  <c r="JF142" i="1"/>
  <c r="JL142" i="1"/>
  <c r="JL147" i="1"/>
  <c r="JF147" i="1"/>
  <c r="JF154" i="1"/>
  <c r="JL154" i="1"/>
  <c r="S155" i="1"/>
  <c r="S143" i="1"/>
  <c r="JA97" i="1"/>
  <c r="JA98" i="1"/>
  <c r="IM97" i="1"/>
  <c r="HX97" i="1"/>
  <c r="HZ97" i="1"/>
  <c r="IL97" i="1"/>
  <c r="HW97" i="1"/>
  <c r="J98" i="1"/>
  <c r="IL98" i="1" s="1"/>
  <c r="BD194" i="1" a="1"/>
  <c r="BD194" i="1" s="1"/>
  <c r="BC194" i="1" a="1"/>
  <c r="BC194" i="1" s="1"/>
  <c r="N116" i="1"/>
  <c r="JA116" i="1" s="1"/>
  <c r="M197" i="1"/>
  <c r="IZ197" i="1" s="1"/>
  <c r="IZ196" i="1"/>
  <c r="N195" i="1"/>
  <c r="O195" i="1"/>
  <c r="O196" i="1" s="1"/>
  <c r="BW194" i="1" a="1"/>
  <c r="BW194" i="1" s="1"/>
  <c r="BS194" i="1" a="1"/>
  <c r="BS194" i="1" s="1"/>
  <c r="BO194" i="1" a="1"/>
  <c r="BO194" i="1" s="1"/>
  <c r="BK194" i="1" a="1"/>
  <c r="BK194" i="1" s="1"/>
  <c r="BG194" i="1" a="1"/>
  <c r="BG194" i="1" s="1"/>
  <c r="BV194" i="1" a="1"/>
  <c r="BV194" i="1" s="1"/>
  <c r="BN194" i="1" a="1"/>
  <c r="BN194" i="1" s="1"/>
  <c r="BH194" i="1" a="1"/>
  <c r="BH194" i="1" s="1"/>
  <c r="BR194" i="1" a="1"/>
  <c r="BR194" i="1" s="1"/>
  <c r="BJ194" i="1" a="1"/>
  <c r="BJ194" i="1" s="1"/>
  <c r="BX194" i="1" a="1"/>
  <c r="BX194" i="1" s="1"/>
  <c r="BU194" i="1" a="1"/>
  <c r="BU194" i="1" s="1"/>
  <c r="BQ194" i="1" a="1"/>
  <c r="BQ194" i="1" s="1"/>
  <c r="BM194" i="1" a="1"/>
  <c r="BM194" i="1" s="1"/>
  <c r="BI194" i="1" a="1"/>
  <c r="BI194" i="1" s="1"/>
  <c r="BT194" i="1" a="1"/>
  <c r="BT194" i="1" s="1"/>
  <c r="BP194" i="1" a="1"/>
  <c r="BP194" i="1" s="1"/>
  <c r="BL194" i="1" a="1"/>
  <c r="BL194" i="1" s="1"/>
  <c r="IZ195" i="1"/>
  <c r="M98" i="1"/>
  <c r="M99" i="1" s="1"/>
  <c r="AS140" i="1"/>
  <c r="GV97" i="1"/>
  <c r="H106" i="1" a="1"/>
  <c r="H106" i="1" s="1"/>
  <c r="GW97" i="1"/>
  <c r="I98" i="1"/>
  <c r="GV98" i="1" s="1"/>
  <c r="H61" i="1" a="1"/>
  <c r="H61" i="1" s="1"/>
  <c r="H69" i="1" a="1"/>
  <c r="H69" i="1" s="1"/>
  <c r="AW69" i="1" s="1"/>
  <c r="AW70" i="1" s="1"/>
  <c r="H142" i="1" a="1"/>
  <c r="H142" i="1" s="1"/>
  <c r="AS142" i="1" s="1"/>
  <c r="H87" i="1" a="1"/>
  <c r="H87" i="1" s="1"/>
  <c r="AW87" i="1" s="1"/>
  <c r="AS88" i="1" s="1"/>
  <c r="H147" i="1" a="1"/>
  <c r="H147" i="1" s="1"/>
  <c r="AS147" i="1" s="1"/>
  <c r="H115" i="1" a="1"/>
  <c r="H115" i="1" s="1"/>
  <c r="H97" i="1" a="1"/>
  <c r="H97" i="1" s="1"/>
  <c r="IM79" i="1"/>
  <c r="IL79" i="1"/>
  <c r="HZ79" i="1"/>
  <c r="HW79" i="1"/>
  <c r="J80" i="1"/>
  <c r="IM80" i="1" s="1"/>
  <c r="O108" i="1"/>
  <c r="O109" i="1" s="1"/>
  <c r="JB106" i="1"/>
  <c r="GU69" i="1"/>
  <c r="HX124" i="1"/>
  <c r="R89" i="1"/>
  <c r="R90" i="1" s="1"/>
  <c r="IL124" i="1"/>
  <c r="AW24" i="1"/>
  <c r="HY124" i="1"/>
  <c r="HZ124" i="1"/>
  <c r="BM97" i="1" a="1"/>
  <c r="BM97" i="1" s="1"/>
  <c r="J125" i="1"/>
  <c r="IM124" i="1"/>
  <c r="BQ97" i="1" a="1"/>
  <c r="BQ97" i="1" s="1"/>
  <c r="BU97" i="1" a="1"/>
  <c r="BU97" i="1" s="1"/>
  <c r="BP97" i="1" a="1"/>
  <c r="BP97" i="1" s="1"/>
  <c r="N126" i="1"/>
  <c r="JA126" i="1" s="1"/>
  <c r="BT97" i="1" a="1"/>
  <c r="BT97" i="1" s="1"/>
  <c r="JA124" i="1"/>
  <c r="GT98" i="1" a="1"/>
  <c r="GT98" i="1" s="1"/>
  <c r="GS98" i="1" s="1"/>
  <c r="BK97" i="1" a="1"/>
  <c r="BK97" i="1" s="1"/>
  <c r="BN97" i="1" a="1"/>
  <c r="BN97" i="1" s="1"/>
  <c r="BX97" i="1" a="1"/>
  <c r="BX97" i="1" s="1"/>
  <c r="AS97" i="1"/>
  <c r="BW97" i="1" a="1"/>
  <c r="BW97" i="1" s="1"/>
  <c r="BR97" i="1" a="1"/>
  <c r="BR97" i="1" s="1"/>
  <c r="BH97" i="1" a="1"/>
  <c r="BH97" i="1" s="1"/>
  <c r="BV97" i="1" a="1"/>
  <c r="BV97" i="1" s="1"/>
  <c r="P98" i="1"/>
  <c r="BN98" i="1" s="1" a="1"/>
  <c r="BN98" i="1" s="1"/>
  <c r="BO97" i="1" a="1"/>
  <c r="BO97" i="1" s="1"/>
  <c r="BG97" i="1" a="1"/>
  <c r="BG97" i="1" s="1"/>
  <c r="BJ97" i="1" a="1"/>
  <c r="BJ97" i="1" s="1"/>
  <c r="BL97" i="1" a="1"/>
  <c r="BL97" i="1" s="1"/>
  <c r="BI97" i="1" a="1"/>
  <c r="BI97" i="1" s="1"/>
  <c r="O99" i="1"/>
  <c r="JB98" i="1"/>
  <c r="N100" i="1"/>
  <c r="JA99" i="1"/>
  <c r="T100" i="1"/>
  <c r="GT99" i="1" a="1"/>
  <c r="GT99" i="1" s="1"/>
  <c r="GS99" i="1" s="1"/>
  <c r="R101" i="1"/>
  <c r="HI99" i="1"/>
  <c r="AW98" i="1"/>
  <c r="AS98" i="1"/>
  <c r="T88" i="1"/>
  <c r="T89" i="1" s="1"/>
  <c r="M89" i="1"/>
  <c r="M90" i="1" s="1"/>
  <c r="JB70" i="1"/>
  <c r="HX79" i="1"/>
  <c r="HY79" i="1"/>
  <c r="O88" i="1"/>
  <c r="JB88" i="1" s="1"/>
  <c r="JB125" i="1"/>
  <c r="GT116" i="1" a="1"/>
  <c r="GT116" i="1" s="1"/>
  <c r="GS116" i="1" s="1"/>
  <c r="GW87" i="1"/>
  <c r="I88" i="1"/>
  <c r="GU87" i="1"/>
  <c r="GV87" i="1"/>
  <c r="HZ87" i="1"/>
  <c r="IM87" i="1"/>
  <c r="IL87" i="1"/>
  <c r="HX87" i="1"/>
  <c r="J88" i="1"/>
  <c r="HW87" i="1"/>
  <c r="N88" i="1"/>
  <c r="JA87" i="1"/>
  <c r="JA69" i="1"/>
  <c r="N70" i="1"/>
  <c r="JB124" i="1"/>
  <c r="I124" i="1"/>
  <c r="H124" i="1" s="1" a="1"/>
  <c r="H124" i="1" s="1"/>
  <c r="T70" i="1"/>
  <c r="T71" i="1" s="1"/>
  <c r="JB123" i="1"/>
  <c r="R79" i="1"/>
  <c r="R80" i="1" s="1"/>
  <c r="R81" i="1" s="1"/>
  <c r="R82" i="1" s="1"/>
  <c r="GW123" i="1"/>
  <c r="AW123" i="1"/>
  <c r="AS124" i="1" s="1"/>
  <c r="GV123" i="1"/>
  <c r="AW78" i="1"/>
  <c r="AW79" i="1" s="1"/>
  <c r="AS80" i="1" s="1"/>
  <c r="BX70" i="1" a="1"/>
  <c r="BX70" i="1" s="1"/>
  <c r="P71" i="1"/>
  <c r="BW71" i="1" s="1" a="1"/>
  <c r="BW71" i="1" s="1"/>
  <c r="BJ70" i="1" a="1"/>
  <c r="BJ70" i="1" s="1"/>
  <c r="BS70" i="1" a="1"/>
  <c r="BS70" i="1" s="1"/>
  <c r="BW70" i="1" a="1"/>
  <c r="BW70" i="1" s="1"/>
  <c r="BN70" i="1" a="1"/>
  <c r="BN70" i="1" s="1"/>
  <c r="BT70" i="1" a="1"/>
  <c r="BT70" i="1" s="1"/>
  <c r="BR70" i="1" a="1"/>
  <c r="BR70" i="1" s="1"/>
  <c r="BI70" i="1" a="1"/>
  <c r="BI70" i="1" s="1"/>
  <c r="BV70" i="1" a="1"/>
  <c r="BV70" i="1" s="1"/>
  <c r="BM70" i="1" a="1"/>
  <c r="BM70" i="1" s="1"/>
  <c r="BG70" i="1" a="1"/>
  <c r="BG70" i="1" s="1"/>
  <c r="BQ70" i="1" a="1"/>
  <c r="BQ70" i="1" s="1"/>
  <c r="BK70" i="1" a="1"/>
  <c r="BK70" i="1" s="1"/>
  <c r="GV78" i="1"/>
  <c r="GW78" i="1"/>
  <c r="GU78" i="1"/>
  <c r="I79" i="1"/>
  <c r="I70" i="1"/>
  <c r="GV69" i="1"/>
  <c r="GW69" i="1"/>
  <c r="BU70" i="1" a="1"/>
  <c r="BU70" i="1" s="1"/>
  <c r="BL70" i="1" a="1"/>
  <c r="BL70" i="1" s="1"/>
  <c r="BH70" i="1" a="1"/>
  <c r="BH70" i="1" s="1"/>
  <c r="BP70" i="1" a="1"/>
  <c r="BP70" i="1" s="1"/>
  <c r="JB115" i="1"/>
  <c r="O116" i="1"/>
  <c r="BV88" i="1" a="1"/>
  <c r="BV88" i="1" s="1"/>
  <c r="BR88" i="1" a="1"/>
  <c r="BR88" i="1" s="1"/>
  <c r="BN88" i="1" a="1"/>
  <c r="BN88" i="1" s="1"/>
  <c r="BJ88" i="1" a="1"/>
  <c r="BJ88" i="1" s="1"/>
  <c r="BX88" i="1" a="1"/>
  <c r="BX88" i="1" s="1"/>
  <c r="BT88" i="1" a="1"/>
  <c r="BT88" i="1" s="1"/>
  <c r="BP88" i="1" a="1"/>
  <c r="BP88" i="1" s="1"/>
  <c r="BL88" i="1" a="1"/>
  <c r="BL88" i="1" s="1"/>
  <c r="BH88" i="1" a="1"/>
  <c r="BH88" i="1" s="1"/>
  <c r="BM88" i="1" a="1"/>
  <c r="BM88" i="1" s="1"/>
  <c r="BW88" i="1" a="1"/>
  <c r="BW88" i="1" s="1"/>
  <c r="BU88" i="1" a="1"/>
  <c r="BU88" i="1" s="1"/>
  <c r="BK88" i="1" a="1"/>
  <c r="BK88" i="1" s="1"/>
  <c r="BI88" i="1" a="1"/>
  <c r="BI88" i="1" s="1"/>
  <c r="BS88" i="1" a="1"/>
  <c r="BS88" i="1" s="1"/>
  <c r="BQ88" i="1" a="1"/>
  <c r="BQ88" i="1" s="1"/>
  <c r="BG88" i="1" a="1"/>
  <c r="BG88" i="1" s="1"/>
  <c r="BO88" i="1" a="1"/>
  <c r="BO88" i="1" s="1"/>
  <c r="P89" i="1"/>
  <c r="M71" i="1"/>
  <c r="IZ70" i="1"/>
  <c r="IZ115" i="1"/>
  <c r="M116" i="1"/>
  <c r="I116" i="1"/>
  <c r="GW115" i="1"/>
  <c r="GV115" i="1"/>
  <c r="GU115" i="1"/>
  <c r="J116" i="1"/>
  <c r="IL115" i="1"/>
  <c r="HZ115" i="1"/>
  <c r="HX115" i="1"/>
  <c r="IM115" i="1"/>
  <c r="HY115" i="1"/>
  <c r="HW115" i="1"/>
  <c r="B117" i="1"/>
  <c r="IG116" i="1"/>
  <c r="DU116" i="1"/>
  <c r="DM116" i="1"/>
  <c r="IF116" i="1"/>
  <c r="HP116" i="1"/>
  <c r="IE116" i="1"/>
  <c r="HO116" i="1"/>
  <c r="IH116" i="1"/>
  <c r="HR116" i="1"/>
  <c r="IK116" i="1"/>
  <c r="DT116" i="1"/>
  <c r="DK116" i="1"/>
  <c r="IJ116" i="1"/>
  <c r="HT116" i="1"/>
  <c r="HF116" i="1"/>
  <c r="DS116" i="1"/>
  <c r="DJ116" i="1"/>
  <c r="II116" i="1"/>
  <c r="HS116" i="1"/>
  <c r="DR116" i="1"/>
  <c r="HN116" i="1"/>
  <c r="DQ116" i="1"/>
  <c r="HM116" i="1"/>
  <c r="DP116" i="1"/>
  <c r="DN116" i="1"/>
  <c r="HV116" i="1"/>
  <c r="HL116" i="1"/>
  <c r="AV116" i="1"/>
  <c r="DO116" i="1"/>
  <c r="DL116" i="1"/>
  <c r="AS115" i="1"/>
  <c r="AW115" i="1"/>
  <c r="T118" i="1"/>
  <c r="GT117" i="1" a="1"/>
  <c r="GT117" i="1" s="1"/>
  <c r="GS117" i="1" s="1"/>
  <c r="R72" i="1"/>
  <c r="BU115" i="1" a="1"/>
  <c r="BU115" i="1" s="1"/>
  <c r="BQ115" i="1" a="1"/>
  <c r="BQ115" i="1" s="1"/>
  <c r="BM115" i="1" a="1"/>
  <c r="BM115" i="1" s="1"/>
  <c r="BI115" i="1" a="1"/>
  <c r="BI115" i="1" s="1"/>
  <c r="P116" i="1"/>
  <c r="BX115" i="1" a="1"/>
  <c r="BX115" i="1" s="1"/>
  <c r="BT115" i="1" a="1"/>
  <c r="BT115" i="1" s="1"/>
  <c r="BP115" i="1" a="1"/>
  <c r="BP115" i="1" s="1"/>
  <c r="BL115" i="1" a="1"/>
  <c r="BL115" i="1" s="1"/>
  <c r="BH115" i="1" a="1"/>
  <c r="BH115" i="1" s="1"/>
  <c r="BR115" i="1" a="1"/>
  <c r="BR115" i="1" s="1"/>
  <c r="BO115" i="1" a="1"/>
  <c r="BO115" i="1" s="1"/>
  <c r="BN115" i="1" a="1"/>
  <c r="BN115" i="1" s="1"/>
  <c r="BK115" i="1" a="1"/>
  <c r="BK115" i="1" s="1"/>
  <c r="BJ115" i="1" a="1"/>
  <c r="BJ115" i="1" s="1"/>
  <c r="BV115" i="1" a="1"/>
  <c r="BV115" i="1" s="1"/>
  <c r="BS115" i="1" a="1"/>
  <c r="BS115" i="1" s="1"/>
  <c r="BG115" i="1" a="1"/>
  <c r="BG115" i="1" s="1"/>
  <c r="BW115" i="1" a="1"/>
  <c r="BW115" i="1" s="1"/>
  <c r="HI119" i="1"/>
  <c r="HI91" i="1"/>
  <c r="IH89" i="1"/>
  <c r="HR89" i="1"/>
  <c r="DN89" i="1"/>
  <c r="B90" i="1"/>
  <c r="IG89" i="1"/>
  <c r="DU89" i="1"/>
  <c r="DM89" i="1"/>
  <c r="IF89" i="1"/>
  <c r="HP89" i="1"/>
  <c r="DT89" i="1"/>
  <c r="DL89" i="1"/>
  <c r="IE89" i="1"/>
  <c r="HV89" i="1"/>
  <c r="HN89" i="1"/>
  <c r="DR89" i="1"/>
  <c r="DJ89" i="1"/>
  <c r="AV89" i="1"/>
  <c r="IJ89" i="1"/>
  <c r="HT89" i="1"/>
  <c r="HL89" i="1"/>
  <c r="HF89" i="1"/>
  <c r="DP89" i="1"/>
  <c r="II89" i="1"/>
  <c r="HS89" i="1"/>
  <c r="DO89" i="1"/>
  <c r="IK89" i="1"/>
  <c r="HM89" i="1"/>
  <c r="DS89" i="1"/>
  <c r="DQ89" i="1"/>
  <c r="DK89" i="1"/>
  <c r="HO89" i="1"/>
  <c r="O72" i="1"/>
  <c r="JB71" i="1"/>
  <c r="II71" i="1"/>
  <c r="HS71" i="1"/>
  <c r="IF71" i="1"/>
  <c r="HP71" i="1"/>
  <c r="DT71" i="1"/>
  <c r="DL71" i="1"/>
  <c r="IE71" i="1"/>
  <c r="IH71" i="1"/>
  <c r="HV71" i="1"/>
  <c r="HL71" i="1"/>
  <c r="DQ71" i="1"/>
  <c r="IJ71" i="1"/>
  <c r="DR71" i="1"/>
  <c r="IG71" i="1"/>
  <c r="DP71" i="1"/>
  <c r="HT71" i="1"/>
  <c r="DO71" i="1"/>
  <c r="DS71" i="1"/>
  <c r="B72" i="1"/>
  <c r="HR71" i="1"/>
  <c r="DN71" i="1"/>
  <c r="IK71" i="1"/>
  <c r="HN71" i="1"/>
  <c r="DM71" i="1"/>
  <c r="AV71" i="1"/>
  <c r="DJ71" i="1"/>
  <c r="HO71" i="1"/>
  <c r="DU71" i="1"/>
  <c r="DK71" i="1"/>
  <c r="HF71" i="1"/>
  <c r="HM71" i="1"/>
  <c r="R116" i="1"/>
  <c r="HI72" i="1"/>
  <c r="HW61" i="1"/>
  <c r="BM175" i="1" a="1"/>
  <c r="BM175" i="1" s="1"/>
  <c r="T80" i="1"/>
  <c r="T81" i="1" s="1"/>
  <c r="N62" i="1"/>
  <c r="N63" i="1" s="1"/>
  <c r="J62" i="1"/>
  <c r="J63" i="1" s="1"/>
  <c r="HX61" i="1"/>
  <c r="HZ61" i="1"/>
  <c r="IL61" i="1"/>
  <c r="HY61" i="1"/>
  <c r="BG175" i="1" a="1"/>
  <c r="BG175" i="1" s="1"/>
  <c r="BR175" i="1" a="1"/>
  <c r="BR175" i="1" s="1"/>
  <c r="O82" i="1"/>
  <c r="O83" i="1" s="1"/>
  <c r="BU106" i="1" a="1"/>
  <c r="BU106" i="1" s="1"/>
  <c r="M107" i="1"/>
  <c r="M108" i="1" s="1"/>
  <c r="M109" i="1" s="1"/>
  <c r="M80" i="1"/>
  <c r="IZ80" i="1" s="1"/>
  <c r="I143" i="1"/>
  <c r="I62" i="1"/>
  <c r="I107" i="1"/>
  <c r="T125" i="1"/>
  <c r="GT125" i="1" s="1" a="1"/>
  <c r="GT125" i="1" s="1"/>
  <c r="GS125" i="1" s="1"/>
  <c r="BQ175" i="1" a="1"/>
  <c r="BQ175" i="1" s="1"/>
  <c r="BO175" i="1" a="1"/>
  <c r="BO175" i="1" s="1"/>
  <c r="BW175" i="1" a="1"/>
  <c r="BW175" i="1" s="1"/>
  <c r="BN175" i="1" a="1"/>
  <c r="BN175" i="1" s="1"/>
  <c r="P189" i="1"/>
  <c r="BX188" i="1" a="1"/>
  <c r="BX188" i="1" s="1"/>
  <c r="BT188" i="1" a="1"/>
  <c r="BT188" i="1" s="1"/>
  <c r="BP188" i="1" a="1"/>
  <c r="BP188" i="1" s="1"/>
  <c r="BL188" i="1" a="1"/>
  <c r="BL188" i="1" s="1"/>
  <c r="BH188" i="1" a="1"/>
  <c r="BH188" i="1" s="1"/>
  <c r="BW188" i="1" a="1"/>
  <c r="BW188" i="1" s="1"/>
  <c r="BS188" i="1" a="1"/>
  <c r="BS188" i="1" s="1"/>
  <c r="BO188" i="1" a="1"/>
  <c r="BO188" i="1" s="1"/>
  <c r="BK188" i="1" a="1"/>
  <c r="BK188" i="1" s="1"/>
  <c r="BG188" i="1" a="1"/>
  <c r="BG188" i="1" s="1"/>
  <c r="BV188" i="1" a="1"/>
  <c r="BV188" i="1" s="1"/>
  <c r="BR188" i="1" a="1"/>
  <c r="BR188" i="1" s="1"/>
  <c r="BN188" i="1" a="1"/>
  <c r="BN188" i="1" s="1"/>
  <c r="BJ188" i="1" a="1"/>
  <c r="BJ188" i="1" s="1"/>
  <c r="BU188" i="1" a="1"/>
  <c r="BU188" i="1" s="1"/>
  <c r="BQ188" i="1" a="1"/>
  <c r="BQ188" i="1" s="1"/>
  <c r="BM188" i="1" a="1"/>
  <c r="BM188" i="1" s="1"/>
  <c r="BI188" i="1" a="1"/>
  <c r="BI188" i="1" s="1"/>
  <c r="GU106" i="1"/>
  <c r="BH175" i="1" a="1"/>
  <c r="BH175" i="1" s="1"/>
  <c r="BV175" i="1" a="1"/>
  <c r="BV175" i="1" s="1"/>
  <c r="GV106" i="1"/>
  <c r="BJ175" i="1" a="1"/>
  <c r="BJ175" i="1" s="1"/>
  <c r="BL175" i="1" a="1"/>
  <c r="BL175" i="1" s="1"/>
  <c r="GW106" i="1"/>
  <c r="BI175" i="1" a="1"/>
  <c r="BI175" i="1" s="1"/>
  <c r="BS175" i="1" a="1"/>
  <c r="BS175" i="1" s="1"/>
  <c r="BP175" i="1" a="1"/>
  <c r="BP175" i="1" s="1"/>
  <c r="BK175" i="1" a="1"/>
  <c r="BK175" i="1" s="1"/>
  <c r="BT175" i="1" a="1"/>
  <c r="BT175" i="1" s="1"/>
  <c r="BU175" i="1" a="1"/>
  <c r="BU175" i="1" s="1"/>
  <c r="BX175" i="1" a="1"/>
  <c r="BX175" i="1" s="1"/>
  <c r="IZ79" i="1"/>
  <c r="T62" i="1"/>
  <c r="GT62" i="1" s="1" a="1"/>
  <c r="GT62" i="1" s="1"/>
  <c r="GS62" i="1" s="1"/>
  <c r="P177" i="1"/>
  <c r="BW176" i="1" a="1"/>
  <c r="BW176" i="1" s="1"/>
  <c r="BS176" i="1" a="1"/>
  <c r="BS176" i="1" s="1"/>
  <c r="BO176" i="1" a="1"/>
  <c r="BO176" i="1" s="1"/>
  <c r="BK176" i="1" a="1"/>
  <c r="BK176" i="1" s="1"/>
  <c r="BG176" i="1" a="1"/>
  <c r="BG176" i="1" s="1"/>
  <c r="BU176" i="1" a="1"/>
  <c r="BU176" i="1" s="1"/>
  <c r="BQ176" i="1" a="1"/>
  <c r="BQ176" i="1" s="1"/>
  <c r="BM176" i="1" a="1"/>
  <c r="BM176" i="1" s="1"/>
  <c r="BI176" i="1" a="1"/>
  <c r="BI176" i="1" s="1"/>
  <c r="BV176" i="1" a="1"/>
  <c r="BV176" i="1" s="1"/>
  <c r="BL176" i="1" a="1"/>
  <c r="BL176" i="1" s="1"/>
  <c r="BJ176" i="1" a="1"/>
  <c r="BJ176" i="1" s="1"/>
  <c r="BT176" i="1" a="1"/>
  <c r="BT176" i="1" s="1"/>
  <c r="BR176" i="1" a="1"/>
  <c r="BR176" i="1" s="1"/>
  <c r="BH176" i="1" a="1"/>
  <c r="BH176" i="1" s="1"/>
  <c r="BX176" i="1" a="1"/>
  <c r="BX176" i="1" s="1"/>
  <c r="BP176" i="1" a="1"/>
  <c r="BP176" i="1" s="1"/>
  <c r="BN176" i="1" a="1"/>
  <c r="BN176" i="1" s="1"/>
  <c r="K164" i="1"/>
  <c r="K165" i="1" s="1"/>
  <c r="K166" i="1" s="1"/>
  <c r="K167" i="1" s="1"/>
  <c r="K168" i="1" s="1"/>
  <c r="K169" i="1" s="1"/>
  <c r="K170" i="1" s="1"/>
  <c r="K171" i="1" s="1"/>
  <c r="K172" i="1" s="1"/>
  <c r="BT79" i="1" a="1"/>
  <c r="BT79" i="1" s="1"/>
  <c r="L164" i="1"/>
  <c r="L165" i="1" s="1"/>
  <c r="L166" i="1" s="1"/>
  <c r="L167" i="1" s="1"/>
  <c r="L168" i="1" s="1"/>
  <c r="L169" i="1" s="1"/>
  <c r="L170" i="1" s="1"/>
  <c r="L171" i="1" s="1"/>
  <c r="L172" i="1" s="1"/>
  <c r="BV166" i="1" a="1"/>
  <c r="BV166" i="1" s="1"/>
  <c r="BR166" i="1" a="1"/>
  <c r="BR166" i="1" s="1"/>
  <c r="BN166" i="1" a="1"/>
  <c r="BN166" i="1" s="1"/>
  <c r="BJ166" i="1" a="1"/>
  <c r="BJ166" i="1" s="1"/>
  <c r="BU166" i="1" a="1"/>
  <c r="BU166" i="1" s="1"/>
  <c r="BQ166" i="1" a="1"/>
  <c r="BQ166" i="1" s="1"/>
  <c r="BM166" i="1" a="1"/>
  <c r="BM166" i="1" s="1"/>
  <c r="BI166" i="1" a="1"/>
  <c r="BI166" i="1" s="1"/>
  <c r="BX166" i="1" a="1"/>
  <c r="BX166" i="1" s="1"/>
  <c r="BT166" i="1" a="1"/>
  <c r="BT166" i="1" s="1"/>
  <c r="BP166" i="1" a="1"/>
  <c r="BP166" i="1" s="1"/>
  <c r="BL166" i="1" a="1"/>
  <c r="BL166" i="1" s="1"/>
  <c r="BH166" i="1" a="1"/>
  <c r="BH166" i="1" s="1"/>
  <c r="BW166" i="1" a="1"/>
  <c r="BW166" i="1" s="1"/>
  <c r="BS166" i="1" a="1"/>
  <c r="BS166" i="1" s="1"/>
  <c r="BO166" i="1" a="1"/>
  <c r="BO166" i="1" s="1"/>
  <c r="BK166" i="1" a="1"/>
  <c r="BK166" i="1" s="1"/>
  <c r="BG166" i="1" a="1"/>
  <c r="BG166" i="1" s="1"/>
  <c r="N107" i="1"/>
  <c r="N108" i="1" s="1"/>
  <c r="N109" i="1" s="1"/>
  <c r="BV160" i="1" a="1"/>
  <c r="BV160" i="1" s="1"/>
  <c r="BR160" i="1" a="1"/>
  <c r="BR160" i="1" s="1"/>
  <c r="BN160" i="1" a="1"/>
  <c r="BN160" i="1" s="1"/>
  <c r="BJ160" i="1" a="1"/>
  <c r="BJ160" i="1" s="1"/>
  <c r="BU160" i="1" a="1"/>
  <c r="BU160" i="1" s="1"/>
  <c r="BQ160" i="1" a="1"/>
  <c r="BQ160" i="1" s="1"/>
  <c r="BM160" i="1" a="1"/>
  <c r="BM160" i="1" s="1"/>
  <c r="BI160" i="1" a="1"/>
  <c r="BI160" i="1" s="1"/>
  <c r="BX160" i="1" a="1"/>
  <c r="BX160" i="1" s="1"/>
  <c r="BT160" i="1" a="1"/>
  <c r="BT160" i="1" s="1"/>
  <c r="BP160" i="1" a="1"/>
  <c r="BP160" i="1" s="1"/>
  <c r="BL160" i="1" a="1"/>
  <c r="BL160" i="1" s="1"/>
  <c r="BH160" i="1" a="1"/>
  <c r="BH160" i="1" s="1"/>
  <c r="BW160" i="1" a="1"/>
  <c r="BW160" i="1" s="1"/>
  <c r="BS160" i="1" a="1"/>
  <c r="BS160" i="1" s="1"/>
  <c r="BO160" i="1" a="1"/>
  <c r="BO160" i="1" s="1"/>
  <c r="BK160" i="1" a="1"/>
  <c r="BK160" i="1" s="1"/>
  <c r="BG160" i="1" a="1"/>
  <c r="BG160" i="1" s="1"/>
  <c r="R183" i="1"/>
  <c r="BT106" i="1" a="1"/>
  <c r="BT106" i="1" s="1"/>
  <c r="BU79" i="1" a="1"/>
  <c r="BU79" i="1" s="1"/>
  <c r="BG106" i="1" a="1"/>
  <c r="BG106" i="1" s="1"/>
  <c r="AW107" i="1"/>
  <c r="AW108" i="1" s="1"/>
  <c r="BX80" i="1" a="1"/>
  <c r="BX80" i="1" s="1"/>
  <c r="P81" i="1"/>
  <c r="BG81" i="1" s="1" a="1"/>
  <c r="BG81" i="1" s="1"/>
  <c r="BI106" i="1" a="1"/>
  <c r="BI106" i="1" s="1"/>
  <c r="BJ80" i="1" a="1"/>
  <c r="BJ80" i="1" s="1"/>
  <c r="BM106" i="1" a="1"/>
  <c r="BM106" i="1" s="1"/>
  <c r="BO106" i="1" a="1"/>
  <c r="BO106" i="1" s="1"/>
  <c r="BK106" i="1" a="1"/>
  <c r="BK106" i="1" s="1"/>
  <c r="BR106" i="1" a="1"/>
  <c r="BR106" i="1" s="1"/>
  <c r="BP106" i="1" a="1"/>
  <c r="BP106" i="1" s="1"/>
  <c r="BV106" i="1" a="1"/>
  <c r="BV106" i="1" s="1"/>
  <c r="BJ106" i="1" a="1"/>
  <c r="BJ106" i="1" s="1"/>
  <c r="BN106" i="1" a="1"/>
  <c r="BN106" i="1" s="1"/>
  <c r="BL106" i="1" a="1"/>
  <c r="BL106" i="1" s="1"/>
  <c r="P107" i="1"/>
  <c r="BV107" i="1" s="1" a="1"/>
  <c r="BV107" i="1" s="1"/>
  <c r="BW106" i="1" a="1"/>
  <c r="BW106" i="1" s="1"/>
  <c r="BH106" i="1" a="1"/>
  <c r="BH106" i="1" s="1"/>
  <c r="BS106" i="1" a="1"/>
  <c r="BS106" i="1" s="1"/>
  <c r="BQ106" i="1" a="1"/>
  <c r="BQ106" i="1" s="1"/>
  <c r="AS106" i="1"/>
  <c r="BV80" i="1" a="1"/>
  <c r="BV80" i="1" s="1"/>
  <c r="BS79" i="1" a="1"/>
  <c r="BS79" i="1" s="1"/>
  <c r="M125" i="1"/>
  <c r="IZ125" i="1" s="1"/>
  <c r="BR80" i="1" a="1"/>
  <c r="BR80" i="1" s="1"/>
  <c r="BJ79" i="1" a="1"/>
  <c r="BJ79" i="1" s="1"/>
  <c r="BU80" i="1" a="1"/>
  <c r="BU80" i="1" s="1"/>
  <c r="BS80" i="1" a="1"/>
  <c r="BS80" i="1" s="1"/>
  <c r="BG80" i="1" a="1"/>
  <c r="BG80" i="1" s="1"/>
  <c r="AW61" i="1"/>
  <c r="AS62" i="1" s="1"/>
  <c r="JB79" i="1"/>
  <c r="BO79" i="1" a="1"/>
  <c r="BO79" i="1" s="1"/>
  <c r="BL80" i="1" a="1"/>
  <c r="BL80" i="1" s="1"/>
  <c r="J107" i="1"/>
  <c r="IL107" i="1" s="1"/>
  <c r="BQ79" i="1" a="1"/>
  <c r="BQ79" i="1" s="1"/>
  <c r="BP79" i="1" a="1"/>
  <c r="BP79" i="1" s="1"/>
  <c r="BK79" i="1" a="1"/>
  <c r="BK79" i="1" s="1"/>
  <c r="BK80" i="1" a="1"/>
  <c r="BK80" i="1" s="1"/>
  <c r="BV79" i="1" a="1"/>
  <c r="BV79" i="1" s="1"/>
  <c r="BI80" i="1" a="1"/>
  <c r="BI80" i="1" s="1"/>
  <c r="BL79" i="1" a="1"/>
  <c r="BL79" i="1" s="1"/>
  <c r="BG79" i="1" a="1"/>
  <c r="BG79" i="1" s="1"/>
  <c r="BW79" i="1" a="1"/>
  <c r="BW79" i="1" s="1"/>
  <c r="BR79" i="1" a="1"/>
  <c r="BR79" i="1" s="1"/>
  <c r="BM79" i="1" a="1"/>
  <c r="BM79" i="1" s="1"/>
  <c r="BM80" i="1" a="1"/>
  <c r="BM80" i="1" s="1"/>
  <c r="BH79" i="1" a="1"/>
  <c r="BH79" i="1" s="1"/>
  <c r="BO80" i="1" a="1"/>
  <c r="BO80" i="1" s="1"/>
  <c r="BN79" i="1" a="1"/>
  <c r="BN79" i="1" s="1"/>
  <c r="BI79" i="1" a="1"/>
  <c r="BI79" i="1" s="1"/>
  <c r="BH80" i="1" a="1"/>
  <c r="BH80" i="1" s="1"/>
  <c r="BQ80" i="1" a="1"/>
  <c r="BQ80" i="1" s="1"/>
  <c r="BX79" i="1" a="1"/>
  <c r="BX79" i="1" s="1"/>
  <c r="BP80" i="1" a="1"/>
  <c r="BP80" i="1" s="1"/>
  <c r="BN80" i="1" a="1"/>
  <c r="BN80" i="1" s="1"/>
  <c r="BW80" i="1" a="1"/>
  <c r="BW80" i="1" s="1"/>
  <c r="BX161" i="1" a="1"/>
  <c r="BX161" i="1" s="1"/>
  <c r="BR161" i="1" a="1"/>
  <c r="BR161" i="1" s="1"/>
  <c r="BQ161" i="1" a="1"/>
  <c r="BQ161" i="1" s="1"/>
  <c r="BK161" i="1" a="1"/>
  <c r="BK161" i="1" s="1"/>
  <c r="P162" i="1"/>
  <c r="BW161" i="1" a="1"/>
  <c r="BW161" i="1" s="1"/>
  <c r="BP161" i="1" a="1"/>
  <c r="BP161" i="1" s="1"/>
  <c r="BJ161" i="1" a="1"/>
  <c r="BJ161" i="1" s="1"/>
  <c r="BM161" i="1" a="1"/>
  <c r="BM161" i="1" s="1"/>
  <c r="BV161" i="1" a="1"/>
  <c r="BV161" i="1" s="1"/>
  <c r="BI161" i="1" a="1"/>
  <c r="BI161" i="1" s="1"/>
  <c r="BU161" i="1" a="1"/>
  <c r="BU161" i="1" s="1"/>
  <c r="BO161" i="1" a="1"/>
  <c r="BO161" i="1" s="1"/>
  <c r="BH161" i="1" a="1"/>
  <c r="BH161" i="1" s="1"/>
  <c r="BG161" i="1" a="1"/>
  <c r="BG161" i="1" s="1"/>
  <c r="BS161" i="1" a="1"/>
  <c r="BS161" i="1" s="1"/>
  <c r="BT161" i="1" a="1"/>
  <c r="BT161" i="1" s="1"/>
  <c r="BN161" i="1" a="1"/>
  <c r="BN161" i="1" s="1"/>
  <c r="BL161" i="1" a="1"/>
  <c r="BL161" i="1" s="1"/>
  <c r="I157" i="1"/>
  <c r="GV156" i="1"/>
  <c r="GW156" i="1"/>
  <c r="GU156" i="1"/>
  <c r="HX106" i="1"/>
  <c r="HW106" i="1"/>
  <c r="IZ156" i="1"/>
  <c r="M157" i="1"/>
  <c r="M158" i="1" s="1"/>
  <c r="IZ147" i="1"/>
  <c r="J156" i="1"/>
  <c r="IH155" i="1"/>
  <c r="HZ155" i="1"/>
  <c r="HY155" i="1"/>
  <c r="HX155" i="1"/>
  <c r="IM155" i="1"/>
  <c r="IL155" i="1"/>
  <c r="HW155" i="1"/>
  <c r="HY106" i="1"/>
  <c r="IL106" i="1"/>
  <c r="GW61" i="1"/>
  <c r="JA156" i="1"/>
  <c r="IM106" i="1"/>
  <c r="JB156" i="1"/>
  <c r="O157" i="1"/>
  <c r="O158" i="1" s="1"/>
  <c r="HZ106" i="1"/>
  <c r="R157" i="1"/>
  <c r="R158" i="1" s="1"/>
  <c r="T157" i="1"/>
  <c r="T158" i="1" s="1"/>
  <c r="GU61" i="1"/>
  <c r="JB80" i="1"/>
  <c r="GV61" i="1"/>
  <c r="BV154" i="1" a="1"/>
  <c r="BV154" i="1" s="1"/>
  <c r="BR154" i="1" a="1"/>
  <c r="BR154" i="1" s="1"/>
  <c r="BN154" i="1" a="1"/>
  <c r="BN154" i="1" s="1"/>
  <c r="BJ154" i="1" a="1"/>
  <c r="BJ154" i="1" s="1"/>
  <c r="BU154" i="1" a="1"/>
  <c r="BU154" i="1" s="1"/>
  <c r="BQ154" i="1" a="1"/>
  <c r="BQ154" i="1" s="1"/>
  <c r="BM154" i="1" a="1"/>
  <c r="BM154" i="1" s="1"/>
  <c r="BI154" i="1" a="1"/>
  <c r="BI154" i="1" s="1"/>
  <c r="BX154" i="1" a="1"/>
  <c r="BX154" i="1" s="1"/>
  <c r="BT154" i="1" a="1"/>
  <c r="BT154" i="1" s="1"/>
  <c r="BP154" i="1" a="1"/>
  <c r="BP154" i="1" s="1"/>
  <c r="BL154" i="1" a="1"/>
  <c r="BL154" i="1" s="1"/>
  <c r="BH154" i="1" a="1"/>
  <c r="BH154" i="1" s="1"/>
  <c r="BW154" i="1" a="1"/>
  <c r="BW154" i="1" s="1"/>
  <c r="BG154" i="1" a="1"/>
  <c r="BG154" i="1" s="1"/>
  <c r="BS154" i="1" a="1"/>
  <c r="BS154" i="1" s="1"/>
  <c r="BK154" i="1" a="1"/>
  <c r="BK154" i="1" s="1"/>
  <c r="BO154" i="1" a="1"/>
  <c r="BO154" i="1" s="1"/>
  <c r="JA154" i="1"/>
  <c r="JA153" i="1"/>
  <c r="T144" i="1"/>
  <c r="GT144" i="1" s="1" a="1"/>
  <c r="GT144" i="1" s="1"/>
  <c r="GS144" i="1" s="1"/>
  <c r="N144" i="1"/>
  <c r="JA144" i="1" s="1"/>
  <c r="IK125" i="1"/>
  <c r="HM125" i="1"/>
  <c r="DQ125" i="1"/>
  <c r="II125" i="1"/>
  <c r="HS125" i="1"/>
  <c r="DO125" i="1"/>
  <c r="B126" i="1"/>
  <c r="IG125" i="1"/>
  <c r="DU125" i="1"/>
  <c r="DM125" i="1"/>
  <c r="IF125" i="1"/>
  <c r="HP125" i="1"/>
  <c r="HV125" i="1"/>
  <c r="DS125" i="1"/>
  <c r="AV125" i="1"/>
  <c r="IJ125" i="1"/>
  <c r="HT125" i="1"/>
  <c r="HF125" i="1"/>
  <c r="DR125" i="1"/>
  <c r="IH125" i="1"/>
  <c r="HR125" i="1"/>
  <c r="DP125" i="1"/>
  <c r="IE125" i="1"/>
  <c r="HO125" i="1"/>
  <c r="DN125" i="1"/>
  <c r="HN125" i="1"/>
  <c r="DL125" i="1"/>
  <c r="HL125" i="1"/>
  <c r="DK125" i="1"/>
  <c r="DT125" i="1"/>
  <c r="DJ125" i="1"/>
  <c r="IF107" i="1"/>
  <c r="HP107" i="1"/>
  <c r="DT107" i="1"/>
  <c r="DL107" i="1"/>
  <c r="IE107" i="1"/>
  <c r="HO107" i="1"/>
  <c r="DS107" i="1"/>
  <c r="DK107" i="1"/>
  <c r="HV107" i="1"/>
  <c r="HN107" i="1"/>
  <c r="DR107" i="1"/>
  <c r="DJ107" i="1"/>
  <c r="AV107" i="1"/>
  <c r="IK107" i="1"/>
  <c r="HM107" i="1"/>
  <c r="DQ107" i="1"/>
  <c r="IJ107" i="1"/>
  <c r="HT107" i="1"/>
  <c r="HL107" i="1"/>
  <c r="HF107" i="1"/>
  <c r="DP107" i="1"/>
  <c r="II107" i="1"/>
  <c r="HS107" i="1"/>
  <c r="DO107" i="1"/>
  <c r="B108" i="1"/>
  <c r="IH107" i="1"/>
  <c r="DM107" i="1"/>
  <c r="IG107" i="1"/>
  <c r="HR107" i="1"/>
  <c r="DU107" i="1"/>
  <c r="DN107" i="1"/>
  <c r="B63" i="1"/>
  <c r="IG62" i="1"/>
  <c r="DU62" i="1"/>
  <c r="DM62" i="1"/>
  <c r="IF62" i="1"/>
  <c r="HP62" i="1"/>
  <c r="DT62" i="1"/>
  <c r="DL62" i="1"/>
  <c r="IE62" i="1"/>
  <c r="HO62" i="1"/>
  <c r="DS62" i="1"/>
  <c r="DK62" i="1"/>
  <c r="HV62" i="1"/>
  <c r="HN62" i="1"/>
  <c r="DR62" i="1"/>
  <c r="DJ62" i="1"/>
  <c r="AV62" i="1"/>
  <c r="IK62" i="1"/>
  <c r="HM62" i="1"/>
  <c r="DQ62" i="1"/>
  <c r="IJ62" i="1"/>
  <c r="HT62" i="1"/>
  <c r="HL62" i="1"/>
  <c r="HF62" i="1"/>
  <c r="DP62" i="1"/>
  <c r="II62" i="1"/>
  <c r="HS62" i="1"/>
  <c r="DO62" i="1"/>
  <c r="IH62" i="1"/>
  <c r="HR62" i="1"/>
  <c r="DN62" i="1"/>
  <c r="BV125" i="1" a="1"/>
  <c r="BV125" i="1" s="1"/>
  <c r="BR125" i="1" a="1"/>
  <c r="BR125" i="1" s="1"/>
  <c r="BN125" i="1" a="1"/>
  <c r="BN125" i="1" s="1"/>
  <c r="BJ125" i="1" a="1"/>
  <c r="BJ125" i="1" s="1"/>
  <c r="BU125" i="1" a="1"/>
  <c r="BU125" i="1" s="1"/>
  <c r="BQ125" i="1" a="1"/>
  <c r="BQ125" i="1" s="1"/>
  <c r="BM125" i="1" a="1"/>
  <c r="BM125" i="1" s="1"/>
  <c r="BI125" i="1" a="1"/>
  <c r="BI125" i="1" s="1"/>
  <c r="P126" i="1"/>
  <c r="BX125" i="1" a="1"/>
  <c r="BX125" i="1" s="1"/>
  <c r="BT125" i="1" a="1"/>
  <c r="BT125" i="1" s="1"/>
  <c r="BP125" i="1" a="1"/>
  <c r="BP125" i="1" s="1"/>
  <c r="BL125" i="1" a="1"/>
  <c r="BL125" i="1" s="1"/>
  <c r="BH125" i="1" a="1"/>
  <c r="BH125" i="1" s="1"/>
  <c r="BO125" i="1" a="1"/>
  <c r="BO125" i="1" s="1"/>
  <c r="BG125" i="1" a="1"/>
  <c r="BG125" i="1" s="1"/>
  <c r="BS125" i="1" a="1"/>
  <c r="BS125" i="1" s="1"/>
  <c r="BK125" i="1" a="1"/>
  <c r="BK125" i="1" s="1"/>
  <c r="BW125" i="1" a="1"/>
  <c r="BW125" i="1" s="1"/>
  <c r="R108" i="1"/>
  <c r="O127" i="1"/>
  <c r="JB126" i="1"/>
  <c r="GT107" i="1" a="1"/>
  <c r="GT107" i="1" s="1"/>
  <c r="GS107" i="1" s="1"/>
  <c r="T108" i="1"/>
  <c r="JA80" i="1"/>
  <c r="N81" i="1"/>
  <c r="HI126" i="1"/>
  <c r="HI64" i="1"/>
  <c r="R127" i="1"/>
  <c r="O63" i="1"/>
  <c r="JB62" i="1"/>
  <c r="M64" i="1"/>
  <c r="IZ63" i="1"/>
  <c r="HI82" i="1"/>
  <c r="R64" i="1"/>
  <c r="HV80" i="1"/>
  <c r="HN80" i="1"/>
  <c r="DR80" i="1"/>
  <c r="DJ80" i="1"/>
  <c r="AV80" i="1"/>
  <c r="IJ80" i="1"/>
  <c r="HT80" i="1"/>
  <c r="HL80" i="1"/>
  <c r="HF80" i="1"/>
  <c r="DP80" i="1"/>
  <c r="II80" i="1"/>
  <c r="HS80" i="1"/>
  <c r="DO80" i="1"/>
  <c r="IH80" i="1"/>
  <c r="HR80" i="1"/>
  <c r="DN80" i="1"/>
  <c r="B81" i="1"/>
  <c r="IG80" i="1"/>
  <c r="DU80" i="1"/>
  <c r="DM80" i="1"/>
  <c r="IF80" i="1"/>
  <c r="HP80" i="1"/>
  <c r="DT80" i="1"/>
  <c r="DL80" i="1"/>
  <c r="HM80" i="1"/>
  <c r="DS80" i="1"/>
  <c r="IK80" i="1"/>
  <c r="DQ80" i="1"/>
  <c r="IE80" i="1"/>
  <c r="DK80" i="1"/>
  <c r="HO80" i="1"/>
  <c r="HI109" i="1"/>
  <c r="O149" i="1"/>
  <c r="JB149" i="1" s="1"/>
  <c r="JB148" i="1"/>
  <c r="GW147" i="1"/>
  <c r="GV147" i="1"/>
  <c r="I148" i="1"/>
  <c r="GU147" i="1"/>
  <c r="T148" i="1"/>
  <c r="GT147" i="1" a="1"/>
  <c r="GT147" i="1" s="1"/>
  <c r="GS147" i="1" s="1"/>
  <c r="M149" i="1"/>
  <c r="IZ149" i="1" s="1"/>
  <c r="IZ148" i="1"/>
  <c r="JA147" i="1"/>
  <c r="N148" i="1"/>
  <c r="J148" i="1"/>
  <c r="IH147" i="1"/>
  <c r="HY147" i="1"/>
  <c r="HX147" i="1"/>
  <c r="IM147" i="1"/>
  <c r="HW147" i="1"/>
  <c r="IL147" i="1"/>
  <c r="HZ147" i="1"/>
  <c r="GQ148" i="1" a="1"/>
  <c r="GQ148" i="1" s="1"/>
  <c r="GP148" i="1" s="1"/>
  <c r="R149" i="1"/>
  <c r="GQ149" i="1" s="1" a="1"/>
  <c r="GQ149" i="1" s="1"/>
  <c r="GP149" i="1" s="1"/>
  <c r="P149" i="1"/>
  <c r="BV148" i="1" a="1"/>
  <c r="BV148" i="1" s="1"/>
  <c r="BR148" i="1" a="1"/>
  <c r="BR148" i="1" s="1"/>
  <c r="BN148" i="1" a="1"/>
  <c r="BN148" i="1" s="1"/>
  <c r="BJ148" i="1" a="1"/>
  <c r="BJ148" i="1" s="1"/>
  <c r="BU148" i="1" a="1"/>
  <c r="BU148" i="1" s="1"/>
  <c r="BQ148" i="1" a="1"/>
  <c r="BQ148" i="1" s="1"/>
  <c r="BM148" i="1" a="1"/>
  <c r="BM148" i="1" s="1"/>
  <c r="BI148" i="1" a="1"/>
  <c r="BI148" i="1" s="1"/>
  <c r="BX148" i="1" a="1"/>
  <c r="BX148" i="1" s="1"/>
  <c r="BT148" i="1" a="1"/>
  <c r="BT148" i="1" s="1"/>
  <c r="BP148" i="1" a="1"/>
  <c r="BP148" i="1" s="1"/>
  <c r="BL148" i="1" a="1"/>
  <c r="BL148" i="1" s="1"/>
  <c r="BH148" i="1" a="1"/>
  <c r="BH148" i="1" s="1"/>
  <c r="BW148" i="1" a="1"/>
  <c r="BW148" i="1" s="1"/>
  <c r="BO148" i="1" a="1"/>
  <c r="BO148" i="1" s="1"/>
  <c r="BK148" i="1" a="1"/>
  <c r="BK148" i="1" s="1"/>
  <c r="BG148" i="1" a="1"/>
  <c r="BG148" i="1" s="1"/>
  <c r="BS148" i="1" a="1"/>
  <c r="BS148" i="1" s="1"/>
  <c r="J143" i="1"/>
  <c r="JB142" i="1"/>
  <c r="O143" i="1"/>
  <c r="JB143" i="1" s="1"/>
  <c r="BV143" i="1" a="1"/>
  <c r="BV143" i="1" s="1"/>
  <c r="BR143" i="1" a="1"/>
  <c r="BR143" i="1" s="1"/>
  <c r="BN143" i="1" a="1"/>
  <c r="BN143" i="1" s="1"/>
  <c r="BJ143" i="1" a="1"/>
  <c r="BJ143" i="1" s="1"/>
  <c r="BU143" i="1" a="1"/>
  <c r="BU143" i="1" s="1"/>
  <c r="BQ143" i="1" a="1"/>
  <c r="BQ143" i="1" s="1"/>
  <c r="BM143" i="1" a="1"/>
  <c r="BM143" i="1" s="1"/>
  <c r="BI143" i="1" a="1"/>
  <c r="BI143" i="1" s="1"/>
  <c r="BX143" i="1" a="1"/>
  <c r="BX143" i="1" s="1"/>
  <c r="BT143" i="1" a="1"/>
  <c r="BT143" i="1" s="1"/>
  <c r="BP143" i="1" a="1"/>
  <c r="BP143" i="1" s="1"/>
  <c r="BL143" i="1" a="1"/>
  <c r="BL143" i="1" s="1"/>
  <c r="BH143" i="1" a="1"/>
  <c r="BH143" i="1" s="1"/>
  <c r="BW143" i="1" a="1"/>
  <c r="BW143" i="1" s="1"/>
  <c r="BS143" i="1" a="1"/>
  <c r="BS143" i="1" s="1"/>
  <c r="BO143" i="1" a="1"/>
  <c r="BO143" i="1" s="1"/>
  <c r="BK143" i="1" a="1"/>
  <c r="BK143" i="1" s="1"/>
  <c r="BG143" i="1" a="1"/>
  <c r="BG143" i="1" s="1"/>
  <c r="GQ142" i="1" a="1"/>
  <c r="GQ142" i="1" s="1"/>
  <c r="GP142" i="1" s="1"/>
  <c r="GQ143" i="1" a="1"/>
  <c r="GQ143" i="1" s="1"/>
  <c r="GP143" i="1" s="1"/>
  <c r="IM142" i="1"/>
  <c r="HW142" i="1"/>
  <c r="IL142" i="1"/>
  <c r="IH142" i="1"/>
  <c r="HZ142" i="1"/>
  <c r="HY142" i="1"/>
  <c r="HX142" i="1"/>
  <c r="GW142" i="1"/>
  <c r="GV142" i="1"/>
  <c r="GU142" i="1"/>
  <c r="BV144" i="1" a="1"/>
  <c r="BV144" i="1" s="1"/>
  <c r="BR144" i="1" a="1"/>
  <c r="BR144" i="1" s="1"/>
  <c r="BN144" i="1" a="1"/>
  <c r="BN144" i="1" s="1"/>
  <c r="BJ144" i="1" a="1"/>
  <c r="BJ144" i="1" s="1"/>
  <c r="BU144" i="1" a="1"/>
  <c r="BU144" i="1" s="1"/>
  <c r="BQ144" i="1" a="1"/>
  <c r="BQ144" i="1" s="1"/>
  <c r="BM144" i="1" a="1"/>
  <c r="BM144" i="1" s="1"/>
  <c r="BI144" i="1" a="1"/>
  <c r="BI144" i="1" s="1"/>
  <c r="BX144" i="1" a="1"/>
  <c r="BX144" i="1" s="1"/>
  <c r="BT144" i="1" a="1"/>
  <c r="BT144" i="1" s="1"/>
  <c r="BP144" i="1" a="1"/>
  <c r="BP144" i="1" s="1"/>
  <c r="BL144" i="1" a="1"/>
  <c r="BL144" i="1" s="1"/>
  <c r="BH144" i="1" a="1"/>
  <c r="BH144" i="1" s="1"/>
  <c r="BW144" i="1" a="1"/>
  <c r="BW144" i="1" s="1"/>
  <c r="BS144" i="1" a="1"/>
  <c r="BS144" i="1" s="1"/>
  <c r="BO144" i="1" a="1"/>
  <c r="BO144" i="1" s="1"/>
  <c r="BK144" i="1" a="1"/>
  <c r="BK144" i="1" s="1"/>
  <c r="BG144" i="1" a="1"/>
  <c r="BG144" i="1" s="1"/>
  <c r="JA141" i="1"/>
  <c r="IK99" i="1" l="1"/>
  <c r="AS211" i="1"/>
  <c r="IM70" i="1"/>
  <c r="AS212" i="1"/>
  <c r="AW212" i="1"/>
  <c r="AW220" i="1"/>
  <c r="AS220" i="1"/>
  <c r="S149" i="1"/>
  <c r="JF149" i="1" s="1"/>
  <c r="JL148" i="1"/>
  <c r="BG62" i="1" a="1"/>
  <c r="BG62" i="1" s="1"/>
  <c r="HX70" i="1"/>
  <c r="HW70" i="1"/>
  <c r="J71" i="1"/>
  <c r="HX71" i="1" s="1"/>
  <c r="HZ70" i="1"/>
  <c r="HY70" i="1"/>
  <c r="HM99" i="1"/>
  <c r="S144" i="1"/>
  <c r="JL144" i="1" s="1"/>
  <c r="H155" i="1" a="1"/>
  <c r="H155" i="1" s="1"/>
  <c r="AS155" i="1" s="1"/>
  <c r="AW202" i="1"/>
  <c r="AS202" i="1"/>
  <c r="BT62" i="1" a="1"/>
  <c r="BT62" i="1" s="1"/>
  <c r="HN99" i="1"/>
  <c r="IJ99" i="1"/>
  <c r="DL99" i="1"/>
  <c r="DT99" i="1"/>
  <c r="DN99" i="1"/>
  <c r="BI62" i="1" a="1"/>
  <c r="BI62" i="1" s="1"/>
  <c r="HR99" i="1"/>
  <c r="BQ62" i="1" a="1"/>
  <c r="BQ62" i="1" s="1"/>
  <c r="BO62" i="1" a="1"/>
  <c r="BO62" i="1" s="1"/>
  <c r="DR99" i="1"/>
  <c r="AV99" i="1"/>
  <c r="HP99" i="1"/>
  <c r="IH99" i="1"/>
  <c r="HF99" i="1"/>
  <c r="DK99" i="1"/>
  <c r="IF99" i="1"/>
  <c r="DO99" i="1"/>
  <c r="BK62" i="1" a="1"/>
  <c r="BK62" i="1" s="1"/>
  <c r="BU62" i="1" a="1"/>
  <c r="BU62" i="1" s="1"/>
  <c r="BJ62" i="1" a="1"/>
  <c r="BJ62" i="1" s="1"/>
  <c r="BW62" i="1" a="1"/>
  <c r="BW62" i="1" s="1"/>
  <c r="IE99" i="1"/>
  <c r="HT99" i="1"/>
  <c r="DM99" i="1"/>
  <c r="HS99" i="1"/>
  <c r="BM62" i="1" a="1"/>
  <c r="BM62" i="1" s="1"/>
  <c r="BN62" i="1" a="1"/>
  <c r="BN62" i="1" s="1"/>
  <c r="BH62" i="1" a="1"/>
  <c r="BH62" i="1" s="1"/>
  <c r="HL99" i="1"/>
  <c r="DP99" i="1"/>
  <c r="DU99" i="1"/>
  <c r="II99" i="1"/>
  <c r="BS62" i="1" a="1"/>
  <c r="BS62" i="1" s="1"/>
  <c r="BR62" i="1" a="1"/>
  <c r="BR62" i="1" s="1"/>
  <c r="BL62" i="1" a="1"/>
  <c r="BL62" i="1" s="1"/>
  <c r="HO99" i="1"/>
  <c r="HV99" i="1"/>
  <c r="IG99" i="1"/>
  <c r="DQ99" i="1"/>
  <c r="BX62" i="1" a="1"/>
  <c r="BX62" i="1" s="1"/>
  <c r="P63" i="1"/>
  <c r="BN63" i="1" s="1" a="1"/>
  <c r="BN63" i="1" s="1"/>
  <c r="BV62" i="1" a="1"/>
  <c r="BV62" i="1" s="1"/>
  <c r="DJ99" i="1"/>
  <c r="DS99" i="1"/>
  <c r="B100" i="1"/>
  <c r="J99" i="1"/>
  <c r="J100" i="1" s="1"/>
  <c r="M198" i="1"/>
  <c r="IZ198" i="1" s="1"/>
  <c r="N117" i="1"/>
  <c r="JA117" i="1" s="1"/>
  <c r="JF143" i="1"/>
  <c r="JL143" i="1"/>
  <c r="JL155" i="1"/>
  <c r="JF155" i="1"/>
  <c r="S156" i="1"/>
  <c r="HW98" i="1"/>
  <c r="IM98" i="1"/>
  <c r="HX98" i="1"/>
  <c r="HY98" i="1"/>
  <c r="HZ98" i="1"/>
  <c r="BC195" i="1" a="1"/>
  <c r="BC195" i="1" s="1"/>
  <c r="BD195" i="1" a="1"/>
  <c r="BD195" i="1" s="1"/>
  <c r="BC196" i="1" a="1"/>
  <c r="BC196" i="1" s="1"/>
  <c r="BD196" i="1" a="1"/>
  <c r="BD196" i="1" s="1"/>
  <c r="IZ98" i="1"/>
  <c r="GT195" i="1" a="1"/>
  <c r="GT195" i="1" s="1"/>
  <c r="GS195" i="1" s="1"/>
  <c r="O197" i="1"/>
  <c r="JB197" i="1" s="1"/>
  <c r="JB196" i="1"/>
  <c r="GT196" i="1" a="1"/>
  <c r="GT196" i="1" s="1"/>
  <c r="GS196" i="1" s="1"/>
  <c r="JA195" i="1"/>
  <c r="N196" i="1"/>
  <c r="BJ195" i="1" a="1"/>
  <c r="BJ195" i="1" s="1"/>
  <c r="BW195" i="1" a="1"/>
  <c r="BW195" i="1" s="1"/>
  <c r="BN195" i="1" a="1"/>
  <c r="BN195" i="1" s="1"/>
  <c r="BH195" i="1" a="1"/>
  <c r="BH195" i="1" s="1"/>
  <c r="BR195" i="1" a="1"/>
  <c r="BR195" i="1" s="1"/>
  <c r="BL195" i="1" a="1"/>
  <c r="BL195" i="1" s="1"/>
  <c r="BI195" i="1" a="1"/>
  <c r="BI195" i="1" s="1"/>
  <c r="BV195" i="1" a="1"/>
  <c r="BV195" i="1" s="1"/>
  <c r="BG195" i="1" a="1"/>
  <c r="BG195" i="1" s="1"/>
  <c r="BP195" i="1" a="1"/>
  <c r="BP195" i="1" s="1"/>
  <c r="BM195" i="1" a="1"/>
  <c r="BM195" i="1" s="1"/>
  <c r="BK195" i="1" a="1"/>
  <c r="BK195" i="1" s="1"/>
  <c r="BT195" i="1" a="1"/>
  <c r="BT195" i="1" s="1"/>
  <c r="BQ195" i="1" a="1"/>
  <c r="BQ195" i="1" s="1"/>
  <c r="BO195" i="1" a="1"/>
  <c r="BO195" i="1" s="1"/>
  <c r="BX195" i="1" a="1"/>
  <c r="BX195" i="1" s="1"/>
  <c r="BU195" i="1" a="1"/>
  <c r="BU195" i="1" s="1"/>
  <c r="BS195" i="1" a="1"/>
  <c r="BS195" i="1" s="1"/>
  <c r="JB195" i="1"/>
  <c r="GW98" i="1"/>
  <c r="I99" i="1"/>
  <c r="GV99" i="1" s="1"/>
  <c r="GU98" i="1"/>
  <c r="H79" i="1" a="1"/>
  <c r="H79" i="1" s="1"/>
  <c r="IL125" i="1"/>
  <c r="H62" i="1" a="1"/>
  <c r="H62" i="1" s="1"/>
  <c r="H143" i="1" a="1"/>
  <c r="H143" i="1" s="1"/>
  <c r="AS143" i="1" s="1"/>
  <c r="H88" i="1" a="1"/>
  <c r="H88" i="1" s="1"/>
  <c r="H148" i="1" a="1"/>
  <c r="H148" i="1" s="1"/>
  <c r="AS148" i="1" s="1"/>
  <c r="H70" i="1" a="1"/>
  <c r="H70" i="1" s="1"/>
  <c r="HX80" i="1"/>
  <c r="HY80" i="1"/>
  <c r="H116" i="1" a="1"/>
  <c r="H116" i="1" s="1"/>
  <c r="H98" i="1" a="1"/>
  <c r="H98" i="1" s="1"/>
  <c r="H107" i="1" a="1"/>
  <c r="H107" i="1" s="1"/>
  <c r="HZ80" i="1"/>
  <c r="J81" i="1"/>
  <c r="HW81" i="1" s="1"/>
  <c r="HW80" i="1"/>
  <c r="IL80" i="1"/>
  <c r="JB108" i="1"/>
  <c r="GT80" i="1" a="1"/>
  <c r="GT80" i="1" s="1"/>
  <c r="GS80" i="1" s="1"/>
  <c r="BO98" i="1" a="1"/>
  <c r="BO98" i="1" s="1"/>
  <c r="BR98" i="1" a="1"/>
  <c r="BR98" i="1" s="1"/>
  <c r="BU98" i="1" a="1"/>
  <c r="BU98" i="1" s="1"/>
  <c r="BM98" i="1" a="1"/>
  <c r="BM98" i="1" s="1"/>
  <c r="BH98" i="1" a="1"/>
  <c r="BH98" i="1" s="1"/>
  <c r="BL98" i="1" a="1"/>
  <c r="BL98" i="1" s="1"/>
  <c r="BP98" i="1" a="1"/>
  <c r="BP98" i="1" s="1"/>
  <c r="HX125" i="1"/>
  <c r="BI98" i="1" a="1"/>
  <c r="BI98" i="1" s="1"/>
  <c r="N127" i="1"/>
  <c r="N128" i="1" s="1"/>
  <c r="HY125" i="1"/>
  <c r="BQ98" i="1" a="1"/>
  <c r="BQ98" i="1" s="1"/>
  <c r="BT98" i="1" a="1"/>
  <c r="BT98" i="1" s="1"/>
  <c r="IM125" i="1"/>
  <c r="J126" i="1"/>
  <c r="IM126" i="1" s="1"/>
  <c r="HW125" i="1"/>
  <c r="HZ125" i="1"/>
  <c r="GT70" i="1" a="1"/>
  <c r="GT70" i="1" s="1"/>
  <c r="GS70" i="1" s="1"/>
  <c r="BS98" i="1" a="1"/>
  <c r="BS98" i="1" s="1"/>
  <c r="BG98" i="1" a="1"/>
  <c r="BG98" i="1" s="1"/>
  <c r="BX98" i="1" a="1"/>
  <c r="BX98" i="1" s="1"/>
  <c r="O89" i="1"/>
  <c r="O90" i="1" s="1"/>
  <c r="AW88" i="1"/>
  <c r="AS89" i="1" s="1"/>
  <c r="BK98" i="1" a="1"/>
  <c r="BK98" i="1" s="1"/>
  <c r="BJ98" i="1" a="1"/>
  <c r="BJ98" i="1" s="1"/>
  <c r="GW124" i="1"/>
  <c r="BV71" i="1" a="1"/>
  <c r="BV71" i="1" s="1"/>
  <c r="P99" i="1"/>
  <c r="BW98" i="1" a="1"/>
  <c r="BW98" i="1" s="1"/>
  <c r="BV98" i="1" a="1"/>
  <c r="BV98" i="1" s="1"/>
  <c r="BP71" i="1" a="1"/>
  <c r="BP71" i="1" s="1"/>
  <c r="GW143" i="1"/>
  <c r="IZ89" i="1"/>
  <c r="HI100" i="1"/>
  <c r="JB99" i="1"/>
  <c r="O100" i="1"/>
  <c r="AS99" i="1"/>
  <c r="AW99" i="1"/>
  <c r="R102" i="1"/>
  <c r="IZ99" i="1"/>
  <c r="M100" i="1"/>
  <c r="GT88" i="1" a="1"/>
  <c r="GT88" i="1" s="1"/>
  <c r="GS88" i="1" s="1"/>
  <c r="T101" i="1"/>
  <c r="GT100" i="1" a="1"/>
  <c r="GT100" i="1" s="1"/>
  <c r="GS100" i="1" s="1"/>
  <c r="N101" i="1"/>
  <c r="JA100" i="1"/>
  <c r="AS70" i="1"/>
  <c r="AS79" i="1"/>
  <c r="AW80" i="1"/>
  <c r="AW81" i="1" s="1"/>
  <c r="I125" i="1"/>
  <c r="H125" i="1" s="1" a="1"/>
  <c r="H125" i="1" s="1"/>
  <c r="JA88" i="1"/>
  <c r="N89" i="1"/>
  <c r="GV124" i="1"/>
  <c r="HW88" i="1"/>
  <c r="J89" i="1"/>
  <c r="HX88" i="1"/>
  <c r="IL88" i="1"/>
  <c r="IM88" i="1"/>
  <c r="HZ88" i="1"/>
  <c r="HY88" i="1"/>
  <c r="GW88" i="1"/>
  <c r="GV88" i="1"/>
  <c r="GU88" i="1"/>
  <c r="I89" i="1"/>
  <c r="GU124" i="1"/>
  <c r="BX71" i="1" a="1"/>
  <c r="BX71" i="1" s="1"/>
  <c r="BQ71" i="1" a="1"/>
  <c r="BQ71" i="1" s="1"/>
  <c r="P72" i="1"/>
  <c r="BM72" i="1" s="1" a="1"/>
  <c r="BM72" i="1" s="1"/>
  <c r="BK71" i="1" a="1"/>
  <c r="BK71" i="1" s="1"/>
  <c r="BM71" i="1" a="1"/>
  <c r="BM71" i="1" s="1"/>
  <c r="BG71" i="1" a="1"/>
  <c r="BG71" i="1" s="1"/>
  <c r="BI71" i="1" a="1"/>
  <c r="BI71" i="1" s="1"/>
  <c r="JA70" i="1"/>
  <c r="N71" i="1"/>
  <c r="BL71" i="1" a="1"/>
  <c r="BL71" i="1" s="1"/>
  <c r="BR71" i="1" a="1"/>
  <c r="BR71" i="1" s="1"/>
  <c r="BU71" i="1" a="1"/>
  <c r="BU71" i="1" s="1"/>
  <c r="BT71" i="1" a="1"/>
  <c r="BT71" i="1" s="1"/>
  <c r="BJ71" i="1" a="1"/>
  <c r="BJ71" i="1" s="1"/>
  <c r="BO71" i="1" a="1"/>
  <c r="BO71" i="1" s="1"/>
  <c r="BN71" i="1" a="1"/>
  <c r="BN71" i="1" s="1"/>
  <c r="BS71" i="1" a="1"/>
  <c r="BS71" i="1" s="1"/>
  <c r="BH71" i="1" a="1"/>
  <c r="BH71" i="1" s="1"/>
  <c r="GW107" i="1"/>
  <c r="AW124" i="1"/>
  <c r="AW125" i="1" s="1"/>
  <c r="AW126" i="1" s="1"/>
  <c r="GV107" i="1"/>
  <c r="GU70" i="1"/>
  <c r="GW70" i="1"/>
  <c r="I71" i="1"/>
  <c r="GV70" i="1"/>
  <c r="GU79" i="1"/>
  <c r="GW79" i="1"/>
  <c r="GV79" i="1"/>
  <c r="I80" i="1"/>
  <c r="H80" i="1" s="1" a="1"/>
  <c r="H80" i="1" s="1"/>
  <c r="GU143" i="1"/>
  <c r="JA62" i="1"/>
  <c r="M91" i="1"/>
  <c r="IZ90" i="1"/>
  <c r="R91" i="1"/>
  <c r="M117" i="1"/>
  <c r="IZ116" i="1"/>
  <c r="BX89" i="1" a="1"/>
  <c r="BX89" i="1" s="1"/>
  <c r="BT89" i="1" a="1"/>
  <c r="BT89" i="1" s="1"/>
  <c r="BP89" i="1" a="1"/>
  <c r="BP89" i="1" s="1"/>
  <c r="BL89" i="1" a="1"/>
  <c r="BL89" i="1" s="1"/>
  <c r="BH89" i="1" a="1"/>
  <c r="BH89" i="1" s="1"/>
  <c r="P90" i="1"/>
  <c r="BU89" i="1" a="1"/>
  <c r="BU89" i="1" s="1"/>
  <c r="BQ89" i="1" a="1"/>
  <c r="BQ89" i="1" s="1"/>
  <c r="BM89" i="1" a="1"/>
  <c r="BM89" i="1" s="1"/>
  <c r="BI89" i="1" a="1"/>
  <c r="BI89" i="1" s="1"/>
  <c r="BO89" i="1" a="1"/>
  <c r="BO89" i="1" s="1"/>
  <c r="BN89" i="1" a="1"/>
  <c r="BN89" i="1" s="1"/>
  <c r="BK89" i="1" a="1"/>
  <c r="BK89" i="1" s="1"/>
  <c r="BW89" i="1" a="1"/>
  <c r="BW89" i="1" s="1"/>
  <c r="BG89" i="1" a="1"/>
  <c r="BG89" i="1" s="1"/>
  <c r="BV89" i="1" a="1"/>
  <c r="BV89" i="1" s="1"/>
  <c r="BS89" i="1" a="1"/>
  <c r="BS89" i="1" s="1"/>
  <c r="BR89" i="1" a="1"/>
  <c r="BR89" i="1" s="1"/>
  <c r="BJ89" i="1" a="1"/>
  <c r="BJ89" i="1" s="1"/>
  <c r="GV143" i="1"/>
  <c r="R117" i="1"/>
  <c r="HI120" i="1"/>
  <c r="T72" i="1"/>
  <c r="GT71" i="1" a="1"/>
  <c r="GT71" i="1" s="1"/>
  <c r="GS71" i="1" s="1"/>
  <c r="HY116" i="1"/>
  <c r="HX116" i="1"/>
  <c r="IM116" i="1"/>
  <c r="HW116" i="1"/>
  <c r="HZ116" i="1"/>
  <c r="IL116" i="1"/>
  <c r="J117" i="1"/>
  <c r="R73" i="1"/>
  <c r="AW71" i="1"/>
  <c r="AS71" i="1"/>
  <c r="HI92" i="1"/>
  <c r="IF117" i="1"/>
  <c r="HP117" i="1"/>
  <c r="DT117" i="1"/>
  <c r="DL117" i="1"/>
  <c r="IE117" i="1"/>
  <c r="HO117" i="1"/>
  <c r="DS117" i="1"/>
  <c r="DK117" i="1"/>
  <c r="HV117" i="1"/>
  <c r="HN117" i="1"/>
  <c r="DR117" i="1"/>
  <c r="DJ117" i="1"/>
  <c r="AV117" i="1"/>
  <c r="IJ117" i="1"/>
  <c r="HT117" i="1"/>
  <c r="HL117" i="1"/>
  <c r="HF117" i="1"/>
  <c r="DP117" i="1"/>
  <c r="IH117" i="1"/>
  <c r="HR117" i="1"/>
  <c r="DN117" i="1"/>
  <c r="B118" i="1"/>
  <c r="IG117" i="1"/>
  <c r="DU117" i="1"/>
  <c r="DM117" i="1"/>
  <c r="HS117" i="1"/>
  <c r="HM117" i="1"/>
  <c r="DQ117" i="1"/>
  <c r="DO117" i="1"/>
  <c r="IK117" i="1"/>
  <c r="II117" i="1"/>
  <c r="BX116" i="1" a="1"/>
  <c r="BX116" i="1" s="1"/>
  <c r="BT116" i="1" a="1"/>
  <c r="BT116" i="1" s="1"/>
  <c r="BP116" i="1" a="1"/>
  <c r="BP116" i="1" s="1"/>
  <c r="BL116" i="1" a="1"/>
  <c r="BL116" i="1" s="1"/>
  <c r="BH116" i="1" a="1"/>
  <c r="BH116" i="1" s="1"/>
  <c r="BK116" i="1" a="1"/>
  <c r="BK116" i="1" s="1"/>
  <c r="BO116" i="1" a="1"/>
  <c r="BO116" i="1" s="1"/>
  <c r="BS116" i="1" a="1"/>
  <c r="BS116" i="1" s="1"/>
  <c r="BJ116" i="1" a="1"/>
  <c r="BJ116" i="1" s="1"/>
  <c r="P117" i="1"/>
  <c r="BW116" i="1" a="1"/>
  <c r="BW116" i="1" s="1"/>
  <c r="BN116" i="1" a="1"/>
  <c r="BN116" i="1" s="1"/>
  <c r="BR116" i="1" a="1"/>
  <c r="BR116" i="1" s="1"/>
  <c r="BI116" i="1" a="1"/>
  <c r="BI116" i="1" s="1"/>
  <c r="BQ116" i="1" a="1"/>
  <c r="BQ116" i="1" s="1"/>
  <c r="BV116" i="1" a="1"/>
  <c r="BV116" i="1" s="1"/>
  <c r="BU116" i="1" a="1"/>
  <c r="BU116" i="1" s="1"/>
  <c r="BM116" i="1" a="1"/>
  <c r="BM116" i="1" s="1"/>
  <c r="BG116" i="1" a="1"/>
  <c r="BG116" i="1" s="1"/>
  <c r="T119" i="1"/>
  <c r="GT118" i="1" a="1"/>
  <c r="GT118" i="1" s="1"/>
  <c r="GS118" i="1" s="1"/>
  <c r="IZ71" i="1"/>
  <c r="M72" i="1"/>
  <c r="I144" i="1"/>
  <c r="IE72" i="1"/>
  <c r="HO72" i="1"/>
  <c r="DS72" i="1"/>
  <c r="DK72" i="1"/>
  <c r="HV72" i="1"/>
  <c r="HN72" i="1"/>
  <c r="DR72" i="1"/>
  <c r="DJ72" i="1"/>
  <c r="HR72" i="1"/>
  <c r="DL72" i="1"/>
  <c r="IK72" i="1"/>
  <c r="DU72" i="1"/>
  <c r="IH72" i="1"/>
  <c r="HL72" i="1"/>
  <c r="DP72" i="1"/>
  <c r="B73" i="1"/>
  <c r="IG72" i="1"/>
  <c r="DO72" i="1"/>
  <c r="AV72" i="1"/>
  <c r="HF72" i="1"/>
  <c r="DT72" i="1"/>
  <c r="DQ72" i="1"/>
  <c r="IF72" i="1"/>
  <c r="HT72" i="1"/>
  <c r="DN72" i="1"/>
  <c r="II72" i="1"/>
  <c r="HS72" i="1"/>
  <c r="DM72" i="1"/>
  <c r="HM72" i="1"/>
  <c r="IJ72" i="1"/>
  <c r="HP72" i="1"/>
  <c r="JB116" i="1"/>
  <c r="O117" i="1"/>
  <c r="AS116" i="1"/>
  <c r="AW116" i="1"/>
  <c r="JB72" i="1"/>
  <c r="O73" i="1"/>
  <c r="B91" i="1"/>
  <c r="IG90" i="1"/>
  <c r="DU90" i="1"/>
  <c r="DM90" i="1"/>
  <c r="IF90" i="1"/>
  <c r="HP90" i="1"/>
  <c r="DT90" i="1"/>
  <c r="DL90" i="1"/>
  <c r="IE90" i="1"/>
  <c r="HO90" i="1"/>
  <c r="DS90" i="1"/>
  <c r="DK90" i="1"/>
  <c r="HV90" i="1"/>
  <c r="HN90" i="1"/>
  <c r="DR90" i="1"/>
  <c r="DJ90" i="1"/>
  <c r="AV90" i="1"/>
  <c r="IK90" i="1"/>
  <c r="HM90" i="1"/>
  <c r="DQ90" i="1"/>
  <c r="II90" i="1"/>
  <c r="HS90" i="1"/>
  <c r="DO90" i="1"/>
  <c r="IH90" i="1"/>
  <c r="HR90" i="1"/>
  <c r="DN90" i="1"/>
  <c r="DP90" i="1"/>
  <c r="HT90" i="1"/>
  <c r="IJ90" i="1"/>
  <c r="HL90" i="1"/>
  <c r="HF90" i="1"/>
  <c r="T90" i="1"/>
  <c r="GT89" i="1" a="1"/>
  <c r="GT89" i="1" s="1"/>
  <c r="GS89" i="1" s="1"/>
  <c r="HI73" i="1"/>
  <c r="GU116" i="1"/>
  <c r="GV116" i="1"/>
  <c r="I117" i="1"/>
  <c r="GW116" i="1"/>
  <c r="HW62" i="1"/>
  <c r="T126" i="1"/>
  <c r="GT126" i="1" s="1" a="1"/>
  <c r="GT126" i="1" s="1"/>
  <c r="GS126" i="1" s="1"/>
  <c r="I108" i="1"/>
  <c r="IL62" i="1"/>
  <c r="HX62" i="1"/>
  <c r="IM62" i="1"/>
  <c r="HZ62" i="1"/>
  <c r="HY62" i="1"/>
  <c r="GU107" i="1"/>
  <c r="JB82" i="1"/>
  <c r="BW107" i="1" a="1"/>
  <c r="BW107" i="1" s="1"/>
  <c r="M81" i="1"/>
  <c r="M82" i="1" s="1"/>
  <c r="IZ82" i="1" s="1"/>
  <c r="AW62" i="1"/>
  <c r="AS63" i="1" s="1"/>
  <c r="GV62" i="1"/>
  <c r="IZ108" i="1"/>
  <c r="IZ107" i="1"/>
  <c r="I63" i="1"/>
  <c r="GW62" i="1"/>
  <c r="I158" i="1"/>
  <c r="GU62" i="1"/>
  <c r="P190" i="1"/>
  <c r="BX189" i="1" a="1"/>
  <c r="BX189" i="1" s="1"/>
  <c r="BT189" i="1" a="1"/>
  <c r="BT189" i="1" s="1"/>
  <c r="BP189" i="1" a="1"/>
  <c r="BP189" i="1" s="1"/>
  <c r="BL189" i="1" a="1"/>
  <c r="BL189" i="1" s="1"/>
  <c r="BH189" i="1" a="1"/>
  <c r="BH189" i="1" s="1"/>
  <c r="BW189" i="1" a="1"/>
  <c r="BW189" i="1" s="1"/>
  <c r="BS189" i="1" a="1"/>
  <c r="BS189" i="1" s="1"/>
  <c r="BO189" i="1" a="1"/>
  <c r="BO189" i="1" s="1"/>
  <c r="BK189" i="1" a="1"/>
  <c r="BK189" i="1" s="1"/>
  <c r="BG189" i="1" a="1"/>
  <c r="BG189" i="1" s="1"/>
  <c r="BU189" i="1" a="1"/>
  <c r="BU189" i="1" s="1"/>
  <c r="BQ189" i="1" a="1"/>
  <c r="BQ189" i="1" s="1"/>
  <c r="BM189" i="1" a="1"/>
  <c r="BM189" i="1" s="1"/>
  <c r="BI189" i="1" a="1"/>
  <c r="BI189" i="1" s="1"/>
  <c r="BV189" i="1" a="1"/>
  <c r="BV189" i="1" s="1"/>
  <c r="BR189" i="1" a="1"/>
  <c r="BR189" i="1" s="1"/>
  <c r="BJ189" i="1" a="1"/>
  <c r="BJ189" i="1" s="1"/>
  <c r="BN189" i="1" a="1"/>
  <c r="BN189" i="1" s="1"/>
  <c r="AS108" i="1"/>
  <c r="JA108" i="1"/>
  <c r="BU177" i="1" a="1"/>
  <c r="BU177" i="1" s="1"/>
  <c r="BQ177" i="1" a="1"/>
  <c r="BQ177" i="1" s="1"/>
  <c r="BM177" i="1" a="1"/>
  <c r="BM177" i="1" s="1"/>
  <c r="BI177" i="1" a="1"/>
  <c r="BI177" i="1" s="1"/>
  <c r="P178" i="1"/>
  <c r="BX177" i="1" a="1"/>
  <c r="BX177" i="1" s="1"/>
  <c r="BT177" i="1" a="1"/>
  <c r="BT177" i="1" s="1"/>
  <c r="BP177" i="1" a="1"/>
  <c r="BP177" i="1" s="1"/>
  <c r="BL177" i="1" a="1"/>
  <c r="BL177" i="1" s="1"/>
  <c r="BH177" i="1" a="1"/>
  <c r="BH177" i="1" s="1"/>
  <c r="BV177" i="1" a="1"/>
  <c r="BV177" i="1" s="1"/>
  <c r="BR177" i="1" a="1"/>
  <c r="BR177" i="1" s="1"/>
  <c r="BN177" i="1" a="1"/>
  <c r="BN177" i="1" s="1"/>
  <c r="BJ177" i="1" a="1"/>
  <c r="BJ177" i="1" s="1"/>
  <c r="BW177" i="1" a="1"/>
  <c r="BW177" i="1" s="1"/>
  <c r="BK177" i="1" a="1"/>
  <c r="BK177" i="1" s="1"/>
  <c r="BS177" i="1" a="1"/>
  <c r="BS177" i="1" s="1"/>
  <c r="BG177" i="1" a="1"/>
  <c r="BG177" i="1" s="1"/>
  <c r="BO177" i="1" a="1"/>
  <c r="BO177" i="1" s="1"/>
  <c r="T63" i="1"/>
  <c r="T64" i="1" s="1"/>
  <c r="L173" i="1"/>
  <c r="L174" i="1" s="1"/>
  <c r="L175" i="1" s="1"/>
  <c r="L176" i="1" s="1"/>
  <c r="L177" i="1" s="1"/>
  <c r="L178" i="1" s="1"/>
  <c r="L179" i="1" s="1"/>
  <c r="L180" i="1" s="1"/>
  <c r="L181" i="1" s="1"/>
  <c r="L182" i="1" s="1"/>
  <c r="L183" i="1" s="1"/>
  <c r="L184" i="1" s="1"/>
  <c r="L185" i="1" s="1"/>
  <c r="L186" i="1" s="1"/>
  <c r="L187" i="1" s="1"/>
  <c r="L188" i="1" s="1"/>
  <c r="L189" i="1" s="1"/>
  <c r="L190" i="1" s="1"/>
  <c r="K173" i="1"/>
  <c r="K174" i="1" s="1"/>
  <c r="K175" i="1" s="1"/>
  <c r="K176" i="1" s="1"/>
  <c r="K177" i="1" s="1"/>
  <c r="K178" i="1" s="1"/>
  <c r="K179" i="1" s="1"/>
  <c r="K180" i="1" s="1"/>
  <c r="K181" i="1" s="1"/>
  <c r="K182" i="1" s="1"/>
  <c r="K183" i="1" s="1"/>
  <c r="K184" i="1" s="1"/>
  <c r="K185" i="1" s="1"/>
  <c r="K186" i="1" s="1"/>
  <c r="K187" i="1" s="1"/>
  <c r="K188" i="1" s="1"/>
  <c r="K189" i="1" s="1"/>
  <c r="K190" i="1" s="1"/>
  <c r="BX107" i="1" a="1"/>
  <c r="BX107" i="1" s="1"/>
  <c r="BI107" i="1" a="1"/>
  <c r="BI107" i="1" s="1"/>
  <c r="BH107" i="1" a="1"/>
  <c r="BH107" i="1" s="1"/>
  <c r="BM107" i="1" a="1"/>
  <c r="BM107" i="1" s="1"/>
  <c r="BP107" i="1" a="1"/>
  <c r="BP107" i="1" s="1"/>
  <c r="BQ107" i="1" a="1"/>
  <c r="BQ107" i="1" s="1"/>
  <c r="P108" i="1"/>
  <c r="BX108" i="1" s="1" a="1"/>
  <c r="BX108" i="1" s="1"/>
  <c r="BU107" i="1" a="1"/>
  <c r="BU107" i="1" s="1"/>
  <c r="BK107" i="1" a="1"/>
  <c r="BK107" i="1" s="1"/>
  <c r="BJ107" i="1" a="1"/>
  <c r="BJ107" i="1" s="1"/>
  <c r="BS107" i="1" a="1"/>
  <c r="BS107" i="1" s="1"/>
  <c r="BN107" i="1" a="1"/>
  <c r="BN107" i="1" s="1"/>
  <c r="BG107" i="1" a="1"/>
  <c r="BG107" i="1" s="1"/>
  <c r="BL107" i="1" a="1"/>
  <c r="BL107" i="1" s="1"/>
  <c r="BR107" i="1" a="1"/>
  <c r="BR107" i="1" s="1"/>
  <c r="BO107" i="1" a="1"/>
  <c r="BO107" i="1" s="1"/>
  <c r="BT107" i="1" a="1"/>
  <c r="BT107" i="1" s="1"/>
  <c r="O159" i="1"/>
  <c r="JB158" i="1"/>
  <c r="M126" i="1"/>
  <c r="IZ126" i="1" s="1"/>
  <c r="R159" i="1"/>
  <c r="M159" i="1"/>
  <c r="IZ158" i="1"/>
  <c r="JA107" i="1"/>
  <c r="T159" i="1"/>
  <c r="BX81" i="1" a="1"/>
  <c r="BX81" i="1" s="1"/>
  <c r="BU81" i="1" a="1"/>
  <c r="BU81" i="1" s="1"/>
  <c r="BS81" i="1" a="1"/>
  <c r="BS81" i="1" s="1"/>
  <c r="R184" i="1"/>
  <c r="BM81" i="1" a="1"/>
  <c r="BM81" i="1" s="1"/>
  <c r="BK81" i="1" a="1"/>
  <c r="BK81" i="1" s="1"/>
  <c r="BW81" i="1" a="1"/>
  <c r="BW81" i="1" s="1"/>
  <c r="BT81" i="1" a="1"/>
  <c r="BT81" i="1" s="1"/>
  <c r="BQ81" i="1" a="1"/>
  <c r="BQ81" i="1" s="1"/>
  <c r="BO81" i="1" a="1"/>
  <c r="BO81" i="1" s="1"/>
  <c r="BJ81" i="1" a="1"/>
  <c r="BJ81" i="1" s="1"/>
  <c r="BL81" i="1" a="1"/>
  <c r="BL81" i="1" s="1"/>
  <c r="BN81" i="1" a="1"/>
  <c r="BN81" i="1" s="1"/>
  <c r="BH81" i="1" a="1"/>
  <c r="BH81" i="1" s="1"/>
  <c r="BP81" i="1" a="1"/>
  <c r="BP81" i="1" s="1"/>
  <c r="BR81" i="1" a="1"/>
  <c r="BR81" i="1" s="1"/>
  <c r="P82" i="1"/>
  <c r="BX82" i="1" s="1" a="1"/>
  <c r="BX82" i="1" s="1"/>
  <c r="BV81" i="1" a="1"/>
  <c r="BV81" i="1" s="1"/>
  <c r="BI81" i="1" a="1"/>
  <c r="BI81" i="1" s="1"/>
  <c r="HZ107" i="1"/>
  <c r="HW107" i="1"/>
  <c r="IM107" i="1"/>
  <c r="HY107" i="1"/>
  <c r="HX107" i="1"/>
  <c r="J108" i="1"/>
  <c r="HX108" i="1" s="1"/>
  <c r="BU162" i="1" a="1"/>
  <c r="BU162" i="1" s="1"/>
  <c r="BP162" i="1" a="1"/>
  <c r="BP162" i="1" s="1"/>
  <c r="BO162" i="1" a="1"/>
  <c r="BO162" i="1" s="1"/>
  <c r="BJ162" i="1" a="1"/>
  <c r="BJ162" i="1" s="1"/>
  <c r="BT162" i="1" a="1"/>
  <c r="BT162" i="1" s="1"/>
  <c r="BI162" i="1" a="1"/>
  <c r="BI162" i="1" s="1"/>
  <c r="BK162" i="1" a="1"/>
  <c r="BK162" i="1" s="1"/>
  <c r="P163" i="1"/>
  <c r="BS162" i="1" a="1"/>
  <c r="BS162" i="1" s="1"/>
  <c r="BN162" i="1" a="1"/>
  <c r="BN162" i="1" s="1"/>
  <c r="BX162" i="1" a="1"/>
  <c r="BX162" i="1" s="1"/>
  <c r="BM162" i="1" a="1"/>
  <c r="BM162" i="1" s="1"/>
  <c r="BH162" i="1" a="1"/>
  <c r="BH162" i="1" s="1"/>
  <c r="BQ162" i="1" a="1"/>
  <c r="BQ162" i="1" s="1"/>
  <c r="BW162" i="1" a="1"/>
  <c r="BW162" i="1" s="1"/>
  <c r="BR162" i="1" a="1"/>
  <c r="BR162" i="1" s="1"/>
  <c r="BG162" i="1" a="1"/>
  <c r="BG162" i="1" s="1"/>
  <c r="BL162" i="1" a="1"/>
  <c r="BL162" i="1" s="1"/>
  <c r="BV162" i="1" a="1"/>
  <c r="BV162" i="1" s="1"/>
  <c r="JA157" i="1"/>
  <c r="J157" i="1"/>
  <c r="IH156" i="1"/>
  <c r="HZ156" i="1"/>
  <c r="IM156" i="1"/>
  <c r="HY156" i="1"/>
  <c r="IL156" i="1"/>
  <c r="HX156" i="1"/>
  <c r="HW156" i="1"/>
  <c r="JB157" i="1"/>
  <c r="IZ157" i="1"/>
  <c r="GW157" i="1"/>
  <c r="GV157" i="1"/>
  <c r="GU157" i="1"/>
  <c r="IZ153" i="1"/>
  <c r="IZ154" i="1"/>
  <c r="R144" i="1"/>
  <c r="GQ144" i="1" s="1" a="1"/>
  <c r="GQ144" i="1" s="1"/>
  <c r="GP144" i="1" s="1"/>
  <c r="HI110" i="1"/>
  <c r="IF63" i="1"/>
  <c r="HP63" i="1"/>
  <c r="DT63" i="1"/>
  <c r="DL63" i="1"/>
  <c r="IE63" i="1"/>
  <c r="HO63" i="1"/>
  <c r="DS63" i="1"/>
  <c r="DK63" i="1"/>
  <c r="HV63" i="1"/>
  <c r="HN63" i="1"/>
  <c r="DR63" i="1"/>
  <c r="DJ63" i="1"/>
  <c r="AV63" i="1"/>
  <c r="IK63" i="1"/>
  <c r="HM63" i="1"/>
  <c r="DQ63" i="1"/>
  <c r="II63" i="1"/>
  <c r="IH63" i="1"/>
  <c r="HR63" i="1"/>
  <c r="HF63" i="1"/>
  <c r="HT63" i="1"/>
  <c r="HS63" i="1"/>
  <c r="DU63" i="1"/>
  <c r="DP63" i="1"/>
  <c r="B64" i="1"/>
  <c r="IJ63" i="1"/>
  <c r="HL63" i="1"/>
  <c r="DO63" i="1"/>
  <c r="IG63" i="1"/>
  <c r="DN63" i="1"/>
  <c r="DM63" i="1"/>
  <c r="N64" i="1"/>
  <c r="JA63" i="1"/>
  <c r="R128" i="1"/>
  <c r="O128" i="1"/>
  <c r="JB127" i="1"/>
  <c r="IJ126" i="1"/>
  <c r="HT126" i="1"/>
  <c r="HL126" i="1"/>
  <c r="HF126" i="1"/>
  <c r="II126" i="1"/>
  <c r="HR126" i="1"/>
  <c r="DS126" i="1"/>
  <c r="DK126" i="1"/>
  <c r="IK126" i="1"/>
  <c r="DR126" i="1"/>
  <c r="DJ126" i="1"/>
  <c r="AV126" i="1"/>
  <c r="IH126" i="1"/>
  <c r="HP126" i="1"/>
  <c r="DQ126" i="1"/>
  <c r="IG126" i="1"/>
  <c r="HO126" i="1"/>
  <c r="DP126" i="1"/>
  <c r="IF126" i="1"/>
  <c r="HN126" i="1"/>
  <c r="DO126" i="1"/>
  <c r="IE126" i="1"/>
  <c r="HV126" i="1"/>
  <c r="HM126" i="1"/>
  <c r="DN126" i="1"/>
  <c r="DU126" i="1"/>
  <c r="DT126" i="1"/>
  <c r="B127" i="1"/>
  <c r="DM126" i="1"/>
  <c r="HS126" i="1"/>
  <c r="DL126" i="1"/>
  <c r="JB63" i="1"/>
  <c r="O64" i="1"/>
  <c r="HI83" i="1"/>
  <c r="HI127" i="1"/>
  <c r="GT81" i="1" a="1"/>
  <c r="GT81" i="1" s="1"/>
  <c r="GS81" i="1" s="1"/>
  <c r="T82" i="1"/>
  <c r="HX63" i="1"/>
  <c r="IM63" i="1"/>
  <c r="HW63" i="1"/>
  <c r="IL63" i="1"/>
  <c r="HZ63" i="1"/>
  <c r="HY63" i="1"/>
  <c r="J64" i="1"/>
  <c r="HI65" i="1"/>
  <c r="HV108" i="1"/>
  <c r="HN108" i="1"/>
  <c r="HT108" i="1"/>
  <c r="DN108" i="1"/>
  <c r="B109" i="1"/>
  <c r="IK108" i="1"/>
  <c r="HS108" i="1"/>
  <c r="DU108" i="1"/>
  <c r="DM108" i="1"/>
  <c r="IJ108" i="1"/>
  <c r="HR108" i="1"/>
  <c r="DT108" i="1"/>
  <c r="DL108" i="1"/>
  <c r="II108" i="1"/>
  <c r="DS108" i="1"/>
  <c r="DK108" i="1"/>
  <c r="IH108" i="1"/>
  <c r="HP108" i="1"/>
  <c r="DR108" i="1"/>
  <c r="DJ108" i="1"/>
  <c r="AV108" i="1"/>
  <c r="IG108" i="1"/>
  <c r="HO108" i="1"/>
  <c r="DQ108" i="1"/>
  <c r="DP108" i="1"/>
  <c r="DO108" i="1"/>
  <c r="HM108" i="1"/>
  <c r="HL108" i="1"/>
  <c r="HF108" i="1"/>
  <c r="IF108" i="1"/>
  <c r="IE108" i="1"/>
  <c r="R65" i="1"/>
  <c r="IZ109" i="1"/>
  <c r="M110" i="1"/>
  <c r="JB83" i="1"/>
  <c r="O84" i="1"/>
  <c r="N82" i="1"/>
  <c r="JA81" i="1"/>
  <c r="M65" i="1"/>
  <c r="IZ64" i="1"/>
  <c r="R83" i="1"/>
  <c r="P127" i="1"/>
  <c r="BW126" i="1" a="1"/>
  <c r="BW126" i="1" s="1"/>
  <c r="BS126" i="1" a="1"/>
  <c r="BS126" i="1" s="1"/>
  <c r="BO126" i="1" a="1"/>
  <c r="BO126" i="1" s="1"/>
  <c r="BK126" i="1" a="1"/>
  <c r="BK126" i="1" s="1"/>
  <c r="BG126" i="1" a="1"/>
  <c r="BG126" i="1" s="1"/>
  <c r="BV126" i="1" a="1"/>
  <c r="BV126" i="1" s="1"/>
  <c r="BR126" i="1" a="1"/>
  <c r="BR126" i="1" s="1"/>
  <c r="BN126" i="1" a="1"/>
  <c r="BN126" i="1" s="1"/>
  <c r="BJ126" i="1" a="1"/>
  <c r="BJ126" i="1" s="1"/>
  <c r="BU126" i="1" a="1"/>
  <c r="BU126" i="1" s="1"/>
  <c r="BQ126" i="1" a="1"/>
  <c r="BQ126" i="1" s="1"/>
  <c r="BM126" i="1" a="1"/>
  <c r="BM126" i="1" s="1"/>
  <c r="BI126" i="1" a="1"/>
  <c r="BI126" i="1" s="1"/>
  <c r="BX126" i="1" a="1"/>
  <c r="BX126" i="1" s="1"/>
  <c r="BH126" i="1" a="1"/>
  <c r="BH126" i="1" s="1"/>
  <c r="BT126" i="1" a="1"/>
  <c r="BT126" i="1" s="1"/>
  <c r="BP126" i="1" a="1"/>
  <c r="BP126" i="1" s="1"/>
  <c r="BL126" i="1" a="1"/>
  <c r="BL126" i="1" s="1"/>
  <c r="IF81" i="1"/>
  <c r="HP81" i="1"/>
  <c r="DT81" i="1"/>
  <c r="DL81" i="1"/>
  <c r="IE81" i="1"/>
  <c r="HO81" i="1"/>
  <c r="DS81" i="1"/>
  <c r="DK81" i="1"/>
  <c r="HV81" i="1"/>
  <c r="HN81" i="1"/>
  <c r="DR81" i="1"/>
  <c r="DJ81" i="1"/>
  <c r="AV81" i="1"/>
  <c r="IK81" i="1"/>
  <c r="HM81" i="1"/>
  <c r="DQ81" i="1"/>
  <c r="IJ81" i="1"/>
  <c r="HT81" i="1"/>
  <c r="HL81" i="1"/>
  <c r="HF81" i="1"/>
  <c r="DP81" i="1"/>
  <c r="II81" i="1"/>
  <c r="HS81" i="1"/>
  <c r="DO81" i="1"/>
  <c r="IH81" i="1"/>
  <c r="HR81" i="1"/>
  <c r="DN81" i="1"/>
  <c r="B82" i="1"/>
  <c r="DU81" i="1"/>
  <c r="DM81" i="1"/>
  <c r="IG81" i="1"/>
  <c r="N110" i="1"/>
  <c r="JA109" i="1"/>
  <c r="AS109" i="1"/>
  <c r="AW109" i="1"/>
  <c r="O110" i="1"/>
  <c r="JB109" i="1"/>
  <c r="GT108" i="1" a="1"/>
  <c r="GT108" i="1" s="1"/>
  <c r="GS108" i="1" s="1"/>
  <c r="T109" i="1"/>
  <c r="R109" i="1"/>
  <c r="BU149" i="1" a="1"/>
  <c r="BU149" i="1" s="1"/>
  <c r="BQ149" i="1" a="1"/>
  <c r="BQ149" i="1" s="1"/>
  <c r="BM149" i="1" a="1"/>
  <c r="BM149" i="1" s="1"/>
  <c r="BI149" i="1" a="1"/>
  <c r="BI149" i="1" s="1"/>
  <c r="BX149" i="1" a="1"/>
  <c r="BX149" i="1" s="1"/>
  <c r="BT149" i="1" a="1"/>
  <c r="BT149" i="1" s="1"/>
  <c r="BP149" i="1" a="1"/>
  <c r="BP149" i="1" s="1"/>
  <c r="BL149" i="1" a="1"/>
  <c r="BL149" i="1" s="1"/>
  <c r="BH149" i="1" a="1"/>
  <c r="BH149" i="1" s="1"/>
  <c r="BW149" i="1" a="1"/>
  <c r="BW149" i="1" s="1"/>
  <c r="BS149" i="1" a="1"/>
  <c r="BS149" i="1" s="1"/>
  <c r="BO149" i="1" a="1"/>
  <c r="BO149" i="1" s="1"/>
  <c r="BK149" i="1" a="1"/>
  <c r="BK149" i="1" s="1"/>
  <c r="BG149" i="1" a="1"/>
  <c r="BG149" i="1" s="1"/>
  <c r="BV149" i="1" a="1"/>
  <c r="BV149" i="1" s="1"/>
  <c r="BR149" i="1" a="1"/>
  <c r="BR149" i="1" s="1"/>
  <c r="BN149" i="1" a="1"/>
  <c r="BN149" i="1" s="1"/>
  <c r="BJ149" i="1" a="1"/>
  <c r="BJ149" i="1" s="1"/>
  <c r="N149" i="1"/>
  <c r="JA149" i="1" s="1"/>
  <c r="JA148" i="1"/>
  <c r="IH148" i="1"/>
  <c r="HZ148" i="1"/>
  <c r="HY148" i="1"/>
  <c r="HX148" i="1"/>
  <c r="IM148" i="1"/>
  <c r="HW148" i="1"/>
  <c r="IL148" i="1"/>
  <c r="J149" i="1"/>
  <c r="GT148" i="1" a="1"/>
  <c r="GT148" i="1" s="1"/>
  <c r="GS148" i="1" s="1"/>
  <c r="T149" i="1"/>
  <c r="GT149" i="1" s="1" a="1"/>
  <c r="GT149" i="1" s="1"/>
  <c r="GS149" i="1" s="1"/>
  <c r="GW148" i="1"/>
  <c r="GV148" i="1"/>
  <c r="GU148" i="1"/>
  <c r="I149" i="1"/>
  <c r="O144" i="1"/>
  <c r="JB144" i="1" s="1"/>
  <c r="IM143" i="1"/>
  <c r="HW143" i="1"/>
  <c r="IL143" i="1"/>
  <c r="IH143" i="1"/>
  <c r="HZ143" i="1"/>
  <c r="HY143" i="1"/>
  <c r="HX143" i="1"/>
  <c r="J144" i="1"/>
  <c r="IZ141" i="1"/>
  <c r="IZ144" i="1"/>
  <c r="BH63" i="1" l="1" a="1"/>
  <c r="BH63" i="1" s="1"/>
  <c r="BQ63" i="1" a="1"/>
  <c r="BQ63" i="1" s="1"/>
  <c r="JL149" i="1"/>
  <c r="AW213" i="1"/>
  <c r="AS213" i="1"/>
  <c r="AS221" i="1"/>
  <c r="AW221" i="1"/>
  <c r="HZ71" i="1"/>
  <c r="J72" i="1"/>
  <c r="IM72" i="1" s="1"/>
  <c r="IL71" i="1"/>
  <c r="HW71" i="1"/>
  <c r="HY71" i="1"/>
  <c r="IM71" i="1"/>
  <c r="BK63" i="1" a="1"/>
  <c r="BK63" i="1" s="1"/>
  <c r="BO63" i="1" a="1"/>
  <c r="BO63" i="1" s="1"/>
  <c r="BR63" i="1" a="1"/>
  <c r="BR63" i="1" s="1"/>
  <c r="BV63" i="1" a="1"/>
  <c r="BV63" i="1" s="1"/>
  <c r="JF144" i="1"/>
  <c r="B101" i="1"/>
  <c r="N118" i="1"/>
  <c r="JA118" i="1" s="1"/>
  <c r="DQ100" i="1"/>
  <c r="DK100" i="1"/>
  <c r="DU100" i="1"/>
  <c r="II100" i="1"/>
  <c r="HM100" i="1"/>
  <c r="HN100" i="1"/>
  <c r="HR100" i="1"/>
  <c r="BX63" i="1" a="1"/>
  <c r="BX63" i="1" s="1"/>
  <c r="BU63" i="1" a="1"/>
  <c r="BU63" i="1" s="1"/>
  <c r="BL63" i="1" a="1"/>
  <c r="BL63" i="1" s="1"/>
  <c r="BI63" i="1" a="1"/>
  <c r="BI63" i="1" s="1"/>
  <c r="BS63" i="1" a="1"/>
  <c r="BS63" i="1" s="1"/>
  <c r="BP63" i="1" a="1"/>
  <c r="BP63" i="1" s="1"/>
  <c r="AW203" i="1"/>
  <c r="AS203" i="1"/>
  <c r="BG63" i="1" a="1"/>
  <c r="BG63" i="1" s="1"/>
  <c r="P64" i="1"/>
  <c r="BS64" i="1" s="1" a="1"/>
  <c r="BS64" i="1" s="1"/>
  <c r="BM63" i="1" a="1"/>
  <c r="BM63" i="1" s="1"/>
  <c r="BJ63" i="1" a="1"/>
  <c r="BJ63" i="1" s="1"/>
  <c r="BW63" i="1" a="1"/>
  <c r="BW63" i="1" s="1"/>
  <c r="BT63" i="1" a="1"/>
  <c r="BT63" i="1" s="1"/>
  <c r="HF100" i="1"/>
  <c r="HL100" i="1"/>
  <c r="IK100" i="1"/>
  <c r="IH100" i="1"/>
  <c r="DJ100" i="1"/>
  <c r="DS100" i="1"/>
  <c r="DN100" i="1"/>
  <c r="HV100" i="1"/>
  <c r="AV100" i="1"/>
  <c r="DL100" i="1"/>
  <c r="HO100" i="1"/>
  <c r="HP100" i="1"/>
  <c r="DR100" i="1"/>
  <c r="DT100" i="1"/>
  <c r="IJ100" i="1"/>
  <c r="IF100" i="1"/>
  <c r="HS100" i="1"/>
  <c r="IE100" i="1"/>
  <c r="DP100" i="1"/>
  <c r="IG100" i="1"/>
  <c r="DO100" i="1"/>
  <c r="DM100" i="1"/>
  <c r="HT100" i="1"/>
  <c r="IM99" i="1"/>
  <c r="HX99" i="1"/>
  <c r="HY99" i="1"/>
  <c r="HZ99" i="1"/>
  <c r="GU99" i="1"/>
  <c r="IL99" i="1"/>
  <c r="HW99" i="1"/>
  <c r="I100" i="1"/>
  <c r="GV100" i="1" s="1"/>
  <c r="GW99" i="1"/>
  <c r="H99" i="1" a="1"/>
  <c r="H99" i="1" s="1"/>
  <c r="H156" i="1" a="1"/>
  <c r="H156" i="1" s="1"/>
  <c r="AS156" i="1" s="1"/>
  <c r="JL156" i="1"/>
  <c r="JF156" i="1"/>
  <c r="IM81" i="1"/>
  <c r="S157" i="1"/>
  <c r="BC197" i="1" a="1"/>
  <c r="BC197" i="1" s="1"/>
  <c r="BD197" i="1" a="1"/>
  <c r="BD197" i="1" s="1"/>
  <c r="HZ81" i="1"/>
  <c r="O198" i="1"/>
  <c r="JB198" i="1" s="1"/>
  <c r="JA196" i="1"/>
  <c r="N197" i="1"/>
  <c r="GT197" i="1" a="1"/>
  <c r="GT197" i="1" s="1"/>
  <c r="GS197" i="1" s="1"/>
  <c r="BI198" i="1" a="1"/>
  <c r="BI198" i="1" s="1"/>
  <c r="BT198" i="1" a="1"/>
  <c r="BT198" i="1" s="1"/>
  <c r="BW198" i="1" a="1"/>
  <c r="BW198" i="1" s="1"/>
  <c r="BX198" i="1" a="1"/>
  <c r="BX198" i="1" s="1"/>
  <c r="BS198" i="1" a="1"/>
  <c r="BS198" i="1" s="1"/>
  <c r="BL198" i="1" a="1"/>
  <c r="BL198" i="1" s="1"/>
  <c r="BM198" i="1" a="1"/>
  <c r="BM198" i="1" s="1"/>
  <c r="BV198" i="1" a="1"/>
  <c r="BV198" i="1" s="1"/>
  <c r="BO198" i="1" a="1"/>
  <c r="BO198" i="1" s="1"/>
  <c r="BH198" i="1" a="1"/>
  <c r="BH198" i="1" s="1"/>
  <c r="BJ198" i="1" a="1"/>
  <c r="BJ198" i="1" s="1"/>
  <c r="BN198" i="1" a="1"/>
  <c r="BN198" i="1" s="1"/>
  <c r="BK198" i="1" a="1"/>
  <c r="BK198" i="1" s="1"/>
  <c r="BP198" i="1" a="1"/>
  <c r="BP198" i="1" s="1"/>
  <c r="BU198" i="1" a="1"/>
  <c r="BU198" i="1" s="1"/>
  <c r="BG198" i="1" a="1"/>
  <c r="BG198" i="1" s="1"/>
  <c r="BQ198" i="1" a="1"/>
  <c r="BQ198" i="1" s="1"/>
  <c r="BR198" i="1" a="1"/>
  <c r="BR198" i="1" s="1"/>
  <c r="JA127" i="1"/>
  <c r="H63" i="1" a="1"/>
  <c r="H63" i="1" s="1"/>
  <c r="H71" i="1" a="1"/>
  <c r="H71" i="1" s="1"/>
  <c r="H144" i="1" a="1"/>
  <c r="H144" i="1" s="1"/>
  <c r="AS144" i="1" s="1"/>
  <c r="H149" i="1" a="1"/>
  <c r="H149" i="1" s="1"/>
  <c r="AS149" i="1" s="1"/>
  <c r="H117" i="1" a="1"/>
  <c r="H117" i="1" s="1"/>
  <c r="HY81" i="1"/>
  <c r="HX81" i="1"/>
  <c r="H108" i="1" a="1"/>
  <c r="H108" i="1" s="1"/>
  <c r="H89" i="1" a="1"/>
  <c r="H89" i="1" s="1"/>
  <c r="IL81" i="1"/>
  <c r="J82" i="1"/>
  <c r="HZ82" i="1" s="1"/>
  <c r="BH99" i="1" a="1"/>
  <c r="BH99" i="1" s="1"/>
  <c r="HW126" i="1"/>
  <c r="IL126" i="1"/>
  <c r="BU99" i="1" a="1"/>
  <c r="BU99" i="1" s="1"/>
  <c r="BX99" i="1" a="1"/>
  <c r="BX99" i="1" s="1"/>
  <c r="BV99" i="1" a="1"/>
  <c r="BV99" i="1" s="1"/>
  <c r="AW89" i="1"/>
  <c r="AW90" i="1" s="1"/>
  <c r="BO99" i="1" a="1"/>
  <c r="BO99" i="1" s="1"/>
  <c r="JB89" i="1"/>
  <c r="HX126" i="1"/>
  <c r="BW99" i="1" a="1"/>
  <c r="BW99" i="1" s="1"/>
  <c r="BI99" i="1" a="1"/>
  <c r="BI99" i="1" s="1"/>
  <c r="HY126" i="1"/>
  <c r="BK99" i="1" a="1"/>
  <c r="BK99" i="1" s="1"/>
  <c r="BM99" i="1" a="1"/>
  <c r="BM99" i="1" s="1"/>
  <c r="HZ126" i="1"/>
  <c r="GW125" i="1"/>
  <c r="BS99" i="1" a="1"/>
  <c r="BS99" i="1" s="1"/>
  <c r="BQ99" i="1" a="1"/>
  <c r="BQ99" i="1" s="1"/>
  <c r="J127" i="1"/>
  <c r="BL99" i="1" a="1"/>
  <c r="BL99" i="1" s="1"/>
  <c r="BJ99" i="1" a="1"/>
  <c r="BJ99" i="1" s="1"/>
  <c r="P100" i="1"/>
  <c r="BX100" i="1" s="1" a="1"/>
  <c r="BX100" i="1" s="1"/>
  <c r="BP99" i="1" a="1"/>
  <c r="BP99" i="1" s="1"/>
  <c r="BN99" i="1" a="1"/>
  <c r="BN99" i="1" s="1"/>
  <c r="BG99" i="1" a="1"/>
  <c r="BG99" i="1" s="1"/>
  <c r="BT99" i="1" a="1"/>
  <c r="BT99" i="1" s="1"/>
  <c r="BR99" i="1" a="1"/>
  <c r="BR99" i="1" s="1"/>
  <c r="BX72" i="1" a="1"/>
  <c r="BX72" i="1" s="1"/>
  <c r="BJ72" i="1" a="1"/>
  <c r="BJ72" i="1" s="1"/>
  <c r="BQ72" i="1" a="1"/>
  <c r="BQ72" i="1" s="1"/>
  <c r="JA101" i="1"/>
  <c r="N102" i="1"/>
  <c r="HZ100" i="1"/>
  <c r="HY100" i="1"/>
  <c r="HX100" i="1"/>
  <c r="J101" i="1"/>
  <c r="IL100" i="1"/>
  <c r="IM100" i="1"/>
  <c r="HW100" i="1"/>
  <c r="M101" i="1"/>
  <c r="IZ100" i="1"/>
  <c r="JB100" i="1"/>
  <c r="O101" i="1"/>
  <c r="AW100" i="1"/>
  <c r="AS100" i="1"/>
  <c r="AS81" i="1"/>
  <c r="T102" i="1"/>
  <c r="GT101" i="1" a="1"/>
  <c r="GT101" i="1" s="1"/>
  <c r="GS101" i="1" s="1"/>
  <c r="HI101" i="1"/>
  <c r="R103" i="1"/>
  <c r="I126" i="1"/>
  <c r="H126" i="1" s="1" a="1"/>
  <c r="H126" i="1" s="1"/>
  <c r="GU125" i="1"/>
  <c r="GV125" i="1"/>
  <c r="P73" i="1"/>
  <c r="BS73" i="1" s="1" a="1"/>
  <c r="BS73" i="1" s="1"/>
  <c r="BO72" i="1" a="1"/>
  <c r="BO72" i="1" s="1"/>
  <c r="BR72" i="1" a="1"/>
  <c r="BR72" i="1" s="1"/>
  <c r="BG72" i="1" a="1"/>
  <c r="BG72" i="1" s="1"/>
  <c r="BU72" i="1" a="1"/>
  <c r="BU72" i="1" s="1"/>
  <c r="IM89" i="1"/>
  <c r="HX89" i="1"/>
  <c r="HW89" i="1"/>
  <c r="J90" i="1"/>
  <c r="IL89" i="1"/>
  <c r="HZ89" i="1"/>
  <c r="HY89" i="1"/>
  <c r="BP72" i="1" a="1"/>
  <c r="BP72" i="1" s="1"/>
  <c r="BK72" i="1" a="1"/>
  <c r="BK72" i="1" s="1"/>
  <c r="BL72" i="1" a="1"/>
  <c r="BL72" i="1" s="1"/>
  <c r="BS72" i="1" a="1"/>
  <c r="BS72" i="1" s="1"/>
  <c r="BT72" i="1" a="1"/>
  <c r="BT72" i="1" s="1"/>
  <c r="BW72" i="1" a="1"/>
  <c r="BW72" i="1" s="1"/>
  <c r="N90" i="1"/>
  <c r="JA89" i="1"/>
  <c r="T127" i="1"/>
  <c r="T128" i="1" s="1"/>
  <c r="BN72" i="1" a="1"/>
  <c r="BN72" i="1" s="1"/>
  <c r="BI72" i="1" a="1"/>
  <c r="BI72" i="1" s="1"/>
  <c r="I90" i="1"/>
  <c r="GW89" i="1"/>
  <c r="GV89" i="1"/>
  <c r="GU89" i="1"/>
  <c r="BO108" i="1" a="1"/>
  <c r="BO108" i="1" s="1"/>
  <c r="BH72" i="1" a="1"/>
  <c r="BH72" i="1" s="1"/>
  <c r="BV72" i="1" a="1"/>
  <c r="BV72" i="1" s="1"/>
  <c r="JA71" i="1"/>
  <c r="N72" i="1"/>
  <c r="AS126" i="1"/>
  <c r="GU108" i="1"/>
  <c r="AS125" i="1"/>
  <c r="AW63" i="1"/>
  <c r="AW64" i="1" s="1"/>
  <c r="GT63" i="1" a="1"/>
  <c r="GT63" i="1" s="1"/>
  <c r="GS63" i="1" s="1"/>
  <c r="GU71" i="1"/>
  <c r="GW71" i="1"/>
  <c r="I72" i="1"/>
  <c r="GV71" i="1"/>
  <c r="GW80" i="1"/>
  <c r="I81" i="1"/>
  <c r="H81" i="1" s="1" a="1"/>
  <c r="H81" i="1" s="1"/>
  <c r="GV80" i="1"/>
  <c r="GU80" i="1"/>
  <c r="AW117" i="1"/>
  <c r="AS117" i="1"/>
  <c r="BX90" i="1" a="1"/>
  <c r="BX90" i="1" s="1"/>
  <c r="BT90" i="1" a="1"/>
  <c r="BT90" i="1" s="1"/>
  <c r="BP90" i="1" a="1"/>
  <c r="BP90" i="1" s="1"/>
  <c r="BL90" i="1" a="1"/>
  <c r="BL90" i="1" s="1"/>
  <c r="BH90" i="1" a="1"/>
  <c r="BH90" i="1" s="1"/>
  <c r="BW90" i="1" a="1"/>
  <c r="BW90" i="1" s="1"/>
  <c r="BS90" i="1" a="1"/>
  <c r="BS90" i="1" s="1"/>
  <c r="BO90" i="1" a="1"/>
  <c r="BO90" i="1" s="1"/>
  <c r="BK90" i="1" a="1"/>
  <c r="BK90" i="1" s="1"/>
  <c r="BG90" i="1" a="1"/>
  <c r="BG90" i="1" s="1"/>
  <c r="BV90" i="1" a="1"/>
  <c r="BV90" i="1" s="1"/>
  <c r="BR90" i="1" a="1"/>
  <c r="BR90" i="1" s="1"/>
  <c r="BN90" i="1" a="1"/>
  <c r="BN90" i="1" s="1"/>
  <c r="BJ90" i="1" a="1"/>
  <c r="BJ90" i="1" s="1"/>
  <c r="BU90" i="1" a="1"/>
  <c r="BU90" i="1" s="1"/>
  <c r="BQ90" i="1" a="1"/>
  <c r="BQ90" i="1" s="1"/>
  <c r="BM90" i="1" a="1"/>
  <c r="BM90" i="1" s="1"/>
  <c r="BI90" i="1" a="1"/>
  <c r="BI90" i="1" s="1"/>
  <c r="P91" i="1"/>
  <c r="HI74" i="1"/>
  <c r="JB73" i="1"/>
  <c r="O74" i="1"/>
  <c r="JB90" i="1"/>
  <c r="O91" i="1"/>
  <c r="T120" i="1"/>
  <c r="GT119" i="1" a="1"/>
  <c r="GT119" i="1" s="1"/>
  <c r="GS119" i="1" s="1"/>
  <c r="GV117" i="1"/>
  <c r="GU117" i="1"/>
  <c r="I118" i="1"/>
  <c r="GW117" i="1"/>
  <c r="M73" i="1"/>
  <c r="IZ72" i="1"/>
  <c r="IE118" i="1"/>
  <c r="HO118" i="1"/>
  <c r="DS118" i="1"/>
  <c r="DK118" i="1"/>
  <c r="HV118" i="1"/>
  <c r="HN118" i="1"/>
  <c r="DR118" i="1"/>
  <c r="DJ118" i="1"/>
  <c r="AV118" i="1"/>
  <c r="IK118" i="1"/>
  <c r="HM118" i="1"/>
  <c r="DQ118" i="1"/>
  <c r="II118" i="1"/>
  <c r="HS118" i="1"/>
  <c r="DO118" i="1"/>
  <c r="B119" i="1"/>
  <c r="IG118" i="1"/>
  <c r="DU118" i="1"/>
  <c r="DM118" i="1"/>
  <c r="IF118" i="1"/>
  <c r="HP118" i="1"/>
  <c r="DT118" i="1"/>
  <c r="DL118" i="1"/>
  <c r="HT118" i="1"/>
  <c r="HR118" i="1"/>
  <c r="HL118" i="1"/>
  <c r="DP118" i="1"/>
  <c r="DN118" i="1"/>
  <c r="IH118" i="1"/>
  <c r="HF118" i="1"/>
  <c r="IJ118" i="1"/>
  <c r="HX117" i="1"/>
  <c r="IM117" i="1"/>
  <c r="HW117" i="1"/>
  <c r="J118" i="1"/>
  <c r="IL117" i="1"/>
  <c r="HZ117" i="1"/>
  <c r="HY117" i="1"/>
  <c r="IE73" i="1"/>
  <c r="HO73" i="1"/>
  <c r="DS73" i="1"/>
  <c r="DK73" i="1"/>
  <c r="HV73" i="1"/>
  <c r="HN73" i="1"/>
  <c r="DR73" i="1"/>
  <c r="DJ73" i="1"/>
  <c r="AV73" i="1"/>
  <c r="IK73" i="1"/>
  <c r="HM73" i="1"/>
  <c r="DQ73" i="1"/>
  <c r="IJ73" i="1"/>
  <c r="HT73" i="1"/>
  <c r="HL73" i="1"/>
  <c r="HF73" i="1"/>
  <c r="II73" i="1"/>
  <c r="HS73" i="1"/>
  <c r="DN73" i="1"/>
  <c r="IH73" i="1"/>
  <c r="HP73" i="1"/>
  <c r="DM73" i="1"/>
  <c r="DU73" i="1"/>
  <c r="DT73" i="1"/>
  <c r="IF73" i="1"/>
  <c r="B74" i="1"/>
  <c r="DP73" i="1"/>
  <c r="IG73" i="1"/>
  <c r="HR73" i="1"/>
  <c r="DO73" i="1"/>
  <c r="DL73" i="1"/>
  <c r="R118" i="1"/>
  <c r="M118" i="1"/>
  <c r="IZ117" i="1"/>
  <c r="T91" i="1"/>
  <c r="GT90" i="1" a="1"/>
  <c r="GT90" i="1" s="1"/>
  <c r="GS90" i="1" s="1"/>
  <c r="BW117" i="1" a="1"/>
  <c r="BW117" i="1" s="1"/>
  <c r="BS117" i="1" a="1"/>
  <c r="BS117" i="1" s="1"/>
  <c r="BO117" i="1" a="1"/>
  <c r="BO117" i="1" s="1"/>
  <c r="BK117" i="1" a="1"/>
  <c r="BK117" i="1" s="1"/>
  <c r="BG117" i="1" a="1"/>
  <c r="BG117" i="1" s="1"/>
  <c r="P118" i="1"/>
  <c r="BX117" i="1" a="1"/>
  <c r="BX117" i="1" s="1"/>
  <c r="BT117" i="1" a="1"/>
  <c r="BT117" i="1" s="1"/>
  <c r="BP117" i="1" a="1"/>
  <c r="BP117" i="1" s="1"/>
  <c r="BL117" i="1" a="1"/>
  <c r="BL117" i="1" s="1"/>
  <c r="BH117" i="1" a="1"/>
  <c r="BH117" i="1" s="1"/>
  <c r="BN117" i="1" a="1"/>
  <c r="BN117" i="1" s="1"/>
  <c r="BM117" i="1" a="1"/>
  <c r="BM117" i="1" s="1"/>
  <c r="BV117" i="1" a="1"/>
  <c r="BV117" i="1" s="1"/>
  <c r="BU117" i="1" a="1"/>
  <c r="BU117" i="1" s="1"/>
  <c r="BJ117" i="1" a="1"/>
  <c r="BJ117" i="1" s="1"/>
  <c r="BI117" i="1" a="1"/>
  <c r="BI117" i="1" s="1"/>
  <c r="BQ117" i="1" a="1"/>
  <c r="BQ117" i="1" s="1"/>
  <c r="BR117" i="1" a="1"/>
  <c r="BR117" i="1" s="1"/>
  <c r="R74" i="1"/>
  <c r="O118" i="1"/>
  <c r="JB117" i="1"/>
  <c r="HI93" i="1"/>
  <c r="T73" i="1"/>
  <c r="GT72" i="1" a="1"/>
  <c r="GT72" i="1" s="1"/>
  <c r="GS72" i="1" s="1"/>
  <c r="R92" i="1"/>
  <c r="AS72" i="1"/>
  <c r="AW72" i="1"/>
  <c r="HI121" i="1"/>
  <c r="IF91" i="1"/>
  <c r="HP91" i="1"/>
  <c r="DT91" i="1"/>
  <c r="DL91" i="1"/>
  <c r="IK91" i="1"/>
  <c r="HM91" i="1"/>
  <c r="DQ91" i="1"/>
  <c r="IG91" i="1"/>
  <c r="HV91" i="1"/>
  <c r="DO91" i="1"/>
  <c r="IE91" i="1"/>
  <c r="HT91" i="1"/>
  <c r="DN91" i="1"/>
  <c r="HS91" i="1"/>
  <c r="DM91" i="1"/>
  <c r="AV91" i="1"/>
  <c r="HR91" i="1"/>
  <c r="DK91" i="1"/>
  <c r="DU91" i="1"/>
  <c r="DJ91" i="1"/>
  <c r="II91" i="1"/>
  <c r="HN91" i="1"/>
  <c r="DR91" i="1"/>
  <c r="B92" i="1"/>
  <c r="IH91" i="1"/>
  <c r="HL91" i="1"/>
  <c r="DP91" i="1"/>
  <c r="HO91" i="1"/>
  <c r="IJ91" i="1"/>
  <c r="HF91" i="1"/>
  <c r="DS91" i="1"/>
  <c r="M92" i="1"/>
  <c r="IZ91" i="1"/>
  <c r="GW108" i="1"/>
  <c r="GV108" i="1"/>
  <c r="I109" i="1"/>
  <c r="M83" i="1"/>
  <c r="M84" i="1" s="1"/>
  <c r="IZ81" i="1"/>
  <c r="BP82" i="1" a="1"/>
  <c r="BP82" i="1" s="1"/>
  <c r="P83" i="1"/>
  <c r="BI83" i="1" s="1" a="1"/>
  <c r="BI83" i="1" s="1"/>
  <c r="BU82" i="1" a="1"/>
  <c r="BU82" i="1" s="1"/>
  <c r="BQ82" i="1" a="1"/>
  <c r="BQ82" i="1" s="1"/>
  <c r="BV82" i="1" a="1"/>
  <c r="BV82" i="1" s="1"/>
  <c r="BO82" i="1" a="1"/>
  <c r="BO82" i="1" s="1"/>
  <c r="BS82" i="1" a="1"/>
  <c r="BS82" i="1" s="1"/>
  <c r="BH108" i="1" a="1"/>
  <c r="BH108" i="1" s="1"/>
  <c r="P109" i="1"/>
  <c r="BU109" i="1" s="1" a="1"/>
  <c r="BU109" i="1" s="1"/>
  <c r="BM108" i="1" a="1"/>
  <c r="BM108" i="1" s="1"/>
  <c r="BN108" i="1" a="1"/>
  <c r="BN108" i="1" s="1"/>
  <c r="BQ108" i="1" a="1"/>
  <c r="BQ108" i="1" s="1"/>
  <c r="BS108" i="1" a="1"/>
  <c r="BS108" i="1" s="1"/>
  <c r="BJ108" i="1" a="1"/>
  <c r="BJ108" i="1" s="1"/>
  <c r="BW108" i="1" a="1"/>
  <c r="BW108" i="1" s="1"/>
  <c r="BR108" i="1" a="1"/>
  <c r="BR108" i="1" s="1"/>
  <c r="BL108" i="1" a="1"/>
  <c r="BL108" i="1" s="1"/>
  <c r="BV108" i="1" a="1"/>
  <c r="BV108" i="1" s="1"/>
  <c r="BP108" i="1" a="1"/>
  <c r="BP108" i="1" s="1"/>
  <c r="BU108" i="1" a="1"/>
  <c r="BU108" i="1" s="1"/>
  <c r="BG108" i="1" a="1"/>
  <c r="BG108" i="1" s="1"/>
  <c r="BT108" i="1" a="1"/>
  <c r="BT108" i="1" s="1"/>
  <c r="BI108" i="1" a="1"/>
  <c r="BI108" i="1" s="1"/>
  <c r="BK108" i="1" a="1"/>
  <c r="BK108" i="1" s="1"/>
  <c r="BJ82" i="1" a="1"/>
  <c r="BJ82" i="1" s="1"/>
  <c r="BW82" i="1" a="1"/>
  <c r="BW82" i="1" s="1"/>
  <c r="GU63" i="1"/>
  <c r="BN82" i="1" a="1"/>
  <c r="BN82" i="1" s="1"/>
  <c r="BH82" i="1" a="1"/>
  <c r="BH82" i="1" s="1"/>
  <c r="GW63" i="1"/>
  <c r="BR82" i="1" a="1"/>
  <c r="BR82" i="1" s="1"/>
  <c r="BL82" i="1" a="1"/>
  <c r="BL82" i="1" s="1"/>
  <c r="GV63" i="1"/>
  <c r="BI82" i="1" a="1"/>
  <c r="BI82" i="1" s="1"/>
  <c r="BG82" i="1" a="1"/>
  <c r="BG82" i="1" s="1"/>
  <c r="BT82" i="1" a="1"/>
  <c r="BT82" i="1" s="1"/>
  <c r="GW158" i="1"/>
  <c r="BM82" i="1" a="1"/>
  <c r="BM82" i="1" s="1"/>
  <c r="BK82" i="1" a="1"/>
  <c r="BK82" i="1" s="1"/>
  <c r="I64" i="1"/>
  <c r="GU158" i="1"/>
  <c r="GV158" i="1"/>
  <c r="I159" i="1"/>
  <c r="R185" i="1"/>
  <c r="BU190" i="1" a="1"/>
  <c r="BU190" i="1" s="1"/>
  <c r="BQ190" i="1" a="1"/>
  <c r="BQ190" i="1" s="1"/>
  <c r="BM190" i="1" a="1"/>
  <c r="BM190" i="1" s="1"/>
  <c r="BI190" i="1" a="1"/>
  <c r="BI190" i="1" s="1"/>
  <c r="BX190" i="1" a="1"/>
  <c r="BX190" i="1" s="1"/>
  <c r="BT190" i="1" a="1"/>
  <c r="BT190" i="1" s="1"/>
  <c r="BP190" i="1" a="1"/>
  <c r="BP190" i="1" s="1"/>
  <c r="BL190" i="1" a="1"/>
  <c r="BL190" i="1" s="1"/>
  <c r="BH190" i="1" a="1"/>
  <c r="BH190" i="1" s="1"/>
  <c r="BW190" i="1" a="1"/>
  <c r="BW190" i="1" s="1"/>
  <c r="BS190" i="1" a="1"/>
  <c r="BS190" i="1" s="1"/>
  <c r="BO190" i="1" a="1"/>
  <c r="BO190" i="1" s="1"/>
  <c r="BK190" i="1" a="1"/>
  <c r="BK190" i="1" s="1"/>
  <c r="BG190" i="1" a="1"/>
  <c r="BG190" i="1" s="1"/>
  <c r="BV190" i="1" a="1"/>
  <c r="BV190" i="1" s="1"/>
  <c r="BR190" i="1" a="1"/>
  <c r="BR190" i="1" s="1"/>
  <c r="BN190" i="1" a="1"/>
  <c r="BN190" i="1" s="1"/>
  <c r="BJ190" i="1" a="1"/>
  <c r="BJ190" i="1" s="1"/>
  <c r="BV178" i="1" a="1"/>
  <c r="BV178" i="1" s="1"/>
  <c r="BR178" i="1" a="1"/>
  <c r="BR178" i="1" s="1"/>
  <c r="BN178" i="1" a="1"/>
  <c r="BN178" i="1" s="1"/>
  <c r="BJ178" i="1" a="1"/>
  <c r="BJ178" i="1" s="1"/>
  <c r="BU178" i="1" a="1"/>
  <c r="BU178" i="1" s="1"/>
  <c r="BQ178" i="1" a="1"/>
  <c r="BQ178" i="1" s="1"/>
  <c r="BM178" i="1" a="1"/>
  <c r="BM178" i="1" s="1"/>
  <c r="BI178" i="1" a="1"/>
  <c r="BI178" i="1" s="1"/>
  <c r="BX178" i="1" a="1"/>
  <c r="BX178" i="1" s="1"/>
  <c r="BT178" i="1" a="1"/>
  <c r="BT178" i="1" s="1"/>
  <c r="BP178" i="1" a="1"/>
  <c r="BP178" i="1" s="1"/>
  <c r="BL178" i="1" a="1"/>
  <c r="BL178" i="1" s="1"/>
  <c r="BH178" i="1" a="1"/>
  <c r="BH178" i="1" s="1"/>
  <c r="BW178" i="1" a="1"/>
  <c r="BW178" i="1" s="1"/>
  <c r="BS178" i="1" a="1"/>
  <c r="BS178" i="1" s="1"/>
  <c r="BO178" i="1" a="1"/>
  <c r="BO178" i="1" s="1"/>
  <c r="BK178" i="1" a="1"/>
  <c r="BK178" i="1" s="1"/>
  <c r="BG178" i="1" a="1"/>
  <c r="BG178" i="1" s="1"/>
  <c r="M127" i="1"/>
  <c r="IZ127" i="1" s="1"/>
  <c r="IZ159" i="1"/>
  <c r="M160" i="1"/>
  <c r="J158" i="1"/>
  <c r="R160" i="1"/>
  <c r="T160" i="1"/>
  <c r="O160" i="1"/>
  <c r="JB159" i="1"/>
  <c r="HY108" i="1"/>
  <c r="HZ108" i="1"/>
  <c r="IM108" i="1"/>
  <c r="J109" i="1"/>
  <c r="IL109" i="1" s="1"/>
  <c r="IL108" i="1"/>
  <c r="HW108" i="1"/>
  <c r="BT163" i="1" a="1"/>
  <c r="BT163" i="1" s="1"/>
  <c r="BG163" i="1" a="1"/>
  <c r="BG163" i="1" s="1"/>
  <c r="BM163" i="1" a="1"/>
  <c r="BM163" i="1" s="1"/>
  <c r="BX163" i="1" a="1"/>
  <c r="BX163" i="1" s="1"/>
  <c r="BS163" i="1" a="1"/>
  <c r="BS163" i="1" s="1"/>
  <c r="BL163" i="1" a="1"/>
  <c r="BL163" i="1" s="1"/>
  <c r="BO163" i="1" a="1"/>
  <c r="BO163" i="1" s="1"/>
  <c r="BN163" i="1" a="1"/>
  <c r="BN163" i="1" s="1"/>
  <c r="BR163" i="1" a="1"/>
  <c r="BR163" i="1" s="1"/>
  <c r="BW163" i="1" a="1"/>
  <c r="BW163" i="1" s="1"/>
  <c r="BQ163" i="1" a="1"/>
  <c r="BQ163" i="1" s="1"/>
  <c r="BK163" i="1" a="1"/>
  <c r="BK163" i="1" s="1"/>
  <c r="BU163" i="1" a="1"/>
  <c r="BU163" i="1" s="1"/>
  <c r="BH163" i="1" a="1"/>
  <c r="BH163" i="1" s="1"/>
  <c r="BV163" i="1" a="1"/>
  <c r="BV163" i="1" s="1"/>
  <c r="BP163" i="1" a="1"/>
  <c r="BP163" i="1" s="1"/>
  <c r="BJ163" i="1" a="1"/>
  <c r="BJ163" i="1" s="1"/>
  <c r="BI163" i="1" a="1"/>
  <c r="BI163" i="1" s="1"/>
  <c r="IM157" i="1"/>
  <c r="HW157" i="1"/>
  <c r="IL157" i="1"/>
  <c r="IH157" i="1"/>
  <c r="HZ157" i="1"/>
  <c r="HY157" i="1"/>
  <c r="HX157" i="1"/>
  <c r="N162" i="1"/>
  <c r="JA161" i="1"/>
  <c r="AS110" i="1"/>
  <c r="AW110" i="1"/>
  <c r="IZ65" i="1"/>
  <c r="M66" i="1"/>
  <c r="JB84" i="1"/>
  <c r="O85" i="1"/>
  <c r="N83" i="1"/>
  <c r="JA82" i="1"/>
  <c r="II109" i="1"/>
  <c r="HS109" i="1"/>
  <c r="DO109" i="1"/>
  <c r="IH109" i="1"/>
  <c r="HR109" i="1"/>
  <c r="DN109" i="1"/>
  <c r="B110" i="1"/>
  <c r="IG109" i="1"/>
  <c r="DU109" i="1"/>
  <c r="DM109" i="1"/>
  <c r="IF109" i="1"/>
  <c r="HP109" i="1"/>
  <c r="DT109" i="1"/>
  <c r="DL109" i="1"/>
  <c r="HV109" i="1"/>
  <c r="DJ109" i="1"/>
  <c r="IK109" i="1"/>
  <c r="AV109" i="1"/>
  <c r="IJ109" i="1"/>
  <c r="HT109" i="1"/>
  <c r="HF109" i="1"/>
  <c r="IE109" i="1"/>
  <c r="HO109" i="1"/>
  <c r="DS109" i="1"/>
  <c r="HN109" i="1"/>
  <c r="DR109" i="1"/>
  <c r="HM109" i="1"/>
  <c r="DQ109" i="1"/>
  <c r="HL109" i="1"/>
  <c r="DP109" i="1"/>
  <c r="DK109" i="1"/>
  <c r="HI111" i="1"/>
  <c r="JB110" i="1"/>
  <c r="O111" i="1"/>
  <c r="R110" i="1"/>
  <c r="IZ110" i="1"/>
  <c r="M111" i="1"/>
  <c r="HI66" i="1"/>
  <c r="HI128" i="1"/>
  <c r="GT64" i="1" a="1"/>
  <c r="GT64" i="1" s="1"/>
  <c r="GS64" i="1" s="1"/>
  <c r="T65" i="1"/>
  <c r="N65" i="1"/>
  <c r="JA64" i="1"/>
  <c r="IH64" i="1"/>
  <c r="HR64" i="1"/>
  <c r="DN64" i="1"/>
  <c r="B65" i="1"/>
  <c r="IG64" i="1"/>
  <c r="DU64" i="1"/>
  <c r="DM64" i="1"/>
  <c r="IF64" i="1"/>
  <c r="HP64" i="1"/>
  <c r="DT64" i="1"/>
  <c r="DL64" i="1"/>
  <c r="IE64" i="1"/>
  <c r="HO64" i="1"/>
  <c r="DS64" i="1"/>
  <c r="DK64" i="1"/>
  <c r="HV64" i="1"/>
  <c r="HN64" i="1"/>
  <c r="DR64" i="1"/>
  <c r="DJ64" i="1"/>
  <c r="AV64" i="1"/>
  <c r="IK64" i="1"/>
  <c r="HM64" i="1"/>
  <c r="DQ64" i="1"/>
  <c r="IJ64" i="1"/>
  <c r="HT64" i="1"/>
  <c r="HL64" i="1"/>
  <c r="HF64" i="1"/>
  <c r="DP64" i="1"/>
  <c r="DO64" i="1"/>
  <c r="II64" i="1"/>
  <c r="HS64" i="1"/>
  <c r="T110" i="1"/>
  <c r="GT109" i="1" a="1"/>
  <c r="GT109" i="1" s="1"/>
  <c r="GS109" i="1" s="1"/>
  <c r="IH82" i="1"/>
  <c r="HR82" i="1"/>
  <c r="DN82" i="1"/>
  <c r="B83" i="1"/>
  <c r="IG82" i="1"/>
  <c r="DU82" i="1"/>
  <c r="DM82" i="1"/>
  <c r="IF82" i="1"/>
  <c r="HP82" i="1"/>
  <c r="DT82" i="1"/>
  <c r="DL82" i="1"/>
  <c r="IE82" i="1"/>
  <c r="HO82" i="1"/>
  <c r="DS82" i="1"/>
  <c r="DK82" i="1"/>
  <c r="HV82" i="1"/>
  <c r="HN82" i="1"/>
  <c r="DR82" i="1"/>
  <c r="DJ82" i="1"/>
  <c r="AV82" i="1"/>
  <c r="IK82" i="1"/>
  <c r="HM82" i="1"/>
  <c r="DQ82" i="1"/>
  <c r="IJ82" i="1"/>
  <c r="HT82" i="1"/>
  <c r="HL82" i="1"/>
  <c r="HF82" i="1"/>
  <c r="DP82" i="1"/>
  <c r="II82" i="1"/>
  <c r="HS82" i="1"/>
  <c r="DO82" i="1"/>
  <c r="HI84" i="1"/>
  <c r="JB128" i="1"/>
  <c r="O129" i="1"/>
  <c r="AW82" i="1"/>
  <c r="AS82" i="1"/>
  <c r="P128" i="1"/>
  <c r="BW127" i="1" a="1"/>
  <c r="BW127" i="1" s="1"/>
  <c r="BV127" i="1" a="1"/>
  <c r="BV127" i="1" s="1"/>
  <c r="BR127" i="1" a="1"/>
  <c r="BR127" i="1" s="1"/>
  <c r="BN127" i="1" a="1"/>
  <c r="BN127" i="1" s="1"/>
  <c r="BJ127" i="1" a="1"/>
  <c r="BJ127" i="1" s="1"/>
  <c r="BU127" i="1" a="1"/>
  <c r="BU127" i="1" s="1"/>
  <c r="BQ127" i="1" a="1"/>
  <c r="BQ127" i="1" s="1"/>
  <c r="BM127" i="1" a="1"/>
  <c r="BM127" i="1" s="1"/>
  <c r="BI127" i="1" a="1"/>
  <c r="BI127" i="1" s="1"/>
  <c r="BP127" i="1" a="1"/>
  <c r="BP127" i="1" s="1"/>
  <c r="BX127" i="1" a="1"/>
  <c r="BX127" i="1" s="1"/>
  <c r="BO127" i="1" a="1"/>
  <c r="BO127" i="1" s="1"/>
  <c r="BH127" i="1" a="1"/>
  <c r="BH127" i="1" s="1"/>
  <c r="BG127" i="1" a="1"/>
  <c r="BG127" i="1" s="1"/>
  <c r="BT127" i="1" a="1"/>
  <c r="BT127" i="1" s="1"/>
  <c r="BL127" i="1" a="1"/>
  <c r="BL127" i="1" s="1"/>
  <c r="BS127" i="1" a="1"/>
  <c r="BS127" i="1" s="1"/>
  <c r="BK127" i="1" a="1"/>
  <c r="BK127" i="1" s="1"/>
  <c r="HZ64" i="1"/>
  <c r="HY64" i="1"/>
  <c r="HX64" i="1"/>
  <c r="IM64" i="1"/>
  <c r="HW64" i="1"/>
  <c r="IL64" i="1"/>
  <c r="J65" i="1"/>
  <c r="GT82" i="1" a="1"/>
  <c r="GT82" i="1" s="1"/>
  <c r="GS82" i="1" s="1"/>
  <c r="T83" i="1"/>
  <c r="O65" i="1"/>
  <c r="JB64" i="1"/>
  <c r="B128" i="1"/>
  <c r="IF127" i="1"/>
  <c r="HP127" i="1"/>
  <c r="DT127" i="1"/>
  <c r="DL127" i="1"/>
  <c r="IE127" i="1"/>
  <c r="HO127" i="1"/>
  <c r="DS127" i="1"/>
  <c r="DK127" i="1"/>
  <c r="HV127" i="1"/>
  <c r="HN127" i="1"/>
  <c r="DR127" i="1"/>
  <c r="DJ127" i="1"/>
  <c r="AV127" i="1"/>
  <c r="IK127" i="1"/>
  <c r="HM127" i="1"/>
  <c r="DQ127" i="1"/>
  <c r="IJ127" i="1"/>
  <c r="HT127" i="1"/>
  <c r="HL127" i="1"/>
  <c r="HF127" i="1"/>
  <c r="DP127" i="1"/>
  <c r="II127" i="1"/>
  <c r="HS127" i="1"/>
  <c r="DO127" i="1"/>
  <c r="HR127" i="1"/>
  <c r="DU127" i="1"/>
  <c r="DN127" i="1"/>
  <c r="DM127" i="1"/>
  <c r="IH127" i="1"/>
  <c r="IG127" i="1"/>
  <c r="AW127" i="1"/>
  <c r="AS127" i="1"/>
  <c r="R66" i="1"/>
  <c r="R129" i="1"/>
  <c r="N129" i="1"/>
  <c r="JA128" i="1"/>
  <c r="JA110" i="1"/>
  <c r="N111" i="1"/>
  <c r="R84" i="1"/>
  <c r="GW149" i="1"/>
  <c r="GV149" i="1"/>
  <c r="GU149" i="1"/>
  <c r="IM149" i="1"/>
  <c r="HW149" i="1"/>
  <c r="IL149" i="1"/>
  <c r="IH149" i="1"/>
  <c r="HZ149" i="1"/>
  <c r="HY149" i="1"/>
  <c r="HX149" i="1"/>
  <c r="HW144" i="1"/>
  <c r="HX144" i="1"/>
  <c r="IL144" i="1"/>
  <c r="IH144" i="1"/>
  <c r="IM144" i="1"/>
  <c r="HZ144" i="1"/>
  <c r="HY144" i="1"/>
  <c r="DQ101" i="1" l="1"/>
  <c r="HX72" i="1"/>
  <c r="IL72" i="1"/>
  <c r="J73" i="1"/>
  <c r="IL73" i="1" s="1"/>
  <c r="HW72" i="1"/>
  <c r="HY72" i="1"/>
  <c r="HZ72" i="1"/>
  <c r="AW214" i="1"/>
  <c r="AS214" i="1"/>
  <c r="AW222" i="1"/>
  <c r="AS222" i="1"/>
  <c r="BX64" i="1" a="1"/>
  <c r="BX64" i="1" s="1"/>
  <c r="II101" i="1"/>
  <c r="BN64" i="1" a="1"/>
  <c r="BN64" i="1" s="1"/>
  <c r="BR64" i="1" a="1"/>
  <c r="BR64" i="1" s="1"/>
  <c r="BG64" i="1" a="1"/>
  <c r="BG64" i="1" s="1"/>
  <c r="BW64" i="1" a="1"/>
  <c r="BW64" i="1" s="1"/>
  <c r="BI64" i="1" a="1"/>
  <c r="BI64" i="1" s="1"/>
  <c r="BH64" i="1" a="1"/>
  <c r="BH64" i="1" s="1"/>
  <c r="BK64" i="1" a="1"/>
  <c r="BK64" i="1" s="1"/>
  <c r="BM64" i="1" a="1"/>
  <c r="BM64" i="1" s="1"/>
  <c r="BL64" i="1" a="1"/>
  <c r="BL64" i="1" s="1"/>
  <c r="BJ64" i="1" a="1"/>
  <c r="BJ64" i="1" s="1"/>
  <c r="BT64" i="1" a="1"/>
  <c r="BT64" i="1" s="1"/>
  <c r="N119" i="1"/>
  <c r="JA119" i="1" s="1"/>
  <c r="AV101" i="1"/>
  <c r="HS101" i="1"/>
  <c r="HT101" i="1"/>
  <c r="IG101" i="1"/>
  <c r="IK101" i="1"/>
  <c r="DN101" i="1"/>
  <c r="IJ101" i="1"/>
  <c r="DR101" i="1"/>
  <c r="HO101" i="1"/>
  <c r="IH101" i="1"/>
  <c r="DL101" i="1"/>
  <c r="HR101" i="1"/>
  <c r="DT101" i="1"/>
  <c r="HL101" i="1"/>
  <c r="IF101" i="1"/>
  <c r="HV101" i="1"/>
  <c r="DP101" i="1"/>
  <c r="DK101" i="1"/>
  <c r="DM101" i="1"/>
  <c r="DO101" i="1"/>
  <c r="HF101" i="1"/>
  <c r="DS101" i="1"/>
  <c r="DU101" i="1"/>
  <c r="IE101" i="1"/>
  <c r="B102" i="1"/>
  <c r="HN101" i="1"/>
  <c r="DJ101" i="1"/>
  <c r="HM101" i="1"/>
  <c r="HP101" i="1"/>
  <c r="BV64" i="1" a="1"/>
  <c r="BV64" i="1" s="1"/>
  <c r="BP64" i="1" a="1"/>
  <c r="BP64" i="1" s="1"/>
  <c r="H64" i="1" a="1"/>
  <c r="H64" i="1" s="1"/>
  <c r="BQ64" i="1" a="1"/>
  <c r="BQ64" i="1" s="1"/>
  <c r="BO64" i="1" a="1"/>
  <c r="BO64" i="1" s="1"/>
  <c r="P65" i="1"/>
  <c r="BM65" i="1" s="1" a="1"/>
  <c r="BM65" i="1" s="1"/>
  <c r="BU64" i="1" a="1"/>
  <c r="BU64" i="1" s="1"/>
  <c r="AS204" i="1"/>
  <c r="AW204" i="1"/>
  <c r="GW100" i="1"/>
  <c r="I101" i="1"/>
  <c r="GW101" i="1" s="1"/>
  <c r="GU100" i="1"/>
  <c r="H157" i="1" a="1"/>
  <c r="H157" i="1" s="1"/>
  <c r="AS157" i="1" s="1"/>
  <c r="JL157" i="1"/>
  <c r="JF157" i="1"/>
  <c r="S158" i="1"/>
  <c r="J83" i="1"/>
  <c r="J84" i="1" s="1"/>
  <c r="BD198" i="1" a="1"/>
  <c r="BD198" i="1" s="1"/>
  <c r="BC198" i="1" a="1"/>
  <c r="BC198" i="1" s="1"/>
  <c r="GT198" i="1" a="1"/>
  <c r="GT198" i="1" s="1"/>
  <c r="GS198" i="1" s="1"/>
  <c r="JA197" i="1"/>
  <c r="N198" i="1"/>
  <c r="IL82" i="1"/>
  <c r="HX82" i="1"/>
  <c r="HW82" i="1"/>
  <c r="IM82" i="1"/>
  <c r="HY82" i="1"/>
  <c r="H72" i="1" a="1"/>
  <c r="H72" i="1" s="1"/>
  <c r="H109" i="1" a="1"/>
  <c r="H109" i="1" s="1"/>
  <c r="H90" i="1" a="1"/>
  <c r="H90" i="1" s="1"/>
  <c r="H118" i="1" a="1"/>
  <c r="H118" i="1" s="1"/>
  <c r="H100" i="1" a="1"/>
  <c r="H100" i="1" s="1"/>
  <c r="AS90" i="1"/>
  <c r="BI100" i="1" a="1"/>
  <c r="BI100" i="1" s="1"/>
  <c r="BM100" i="1" a="1"/>
  <c r="BM100" i="1" s="1"/>
  <c r="BO100" i="1" a="1"/>
  <c r="BO100" i="1" s="1"/>
  <c r="BS100" i="1" a="1"/>
  <c r="BS100" i="1" s="1"/>
  <c r="BW100" i="1" a="1"/>
  <c r="BW100" i="1" s="1"/>
  <c r="BL100" i="1" a="1"/>
  <c r="BL100" i="1" s="1"/>
  <c r="BJ100" i="1" a="1"/>
  <c r="BJ100" i="1" s="1"/>
  <c r="BX73" i="1" a="1"/>
  <c r="BX73" i="1" s="1"/>
  <c r="BN100" i="1" a="1"/>
  <c r="BN100" i="1" s="1"/>
  <c r="IL127" i="1"/>
  <c r="BH73" i="1" a="1"/>
  <c r="BH73" i="1" s="1"/>
  <c r="HW127" i="1"/>
  <c r="BV100" i="1" a="1"/>
  <c r="BV100" i="1" s="1"/>
  <c r="BH100" i="1" a="1"/>
  <c r="BH100" i="1" s="1"/>
  <c r="IM127" i="1"/>
  <c r="HX127" i="1"/>
  <c r="BU100" i="1" a="1"/>
  <c r="BU100" i="1" s="1"/>
  <c r="BQ100" i="1" a="1"/>
  <c r="BQ100" i="1" s="1"/>
  <c r="BP100" i="1" a="1"/>
  <c r="BP100" i="1" s="1"/>
  <c r="HZ127" i="1"/>
  <c r="J128" i="1"/>
  <c r="J129" i="1" s="1"/>
  <c r="P101" i="1"/>
  <c r="BG100" i="1" a="1"/>
  <c r="BG100" i="1" s="1"/>
  <c r="BT100" i="1" a="1"/>
  <c r="BT100" i="1" s="1"/>
  <c r="GU126" i="1"/>
  <c r="HY127" i="1"/>
  <c r="BR100" i="1" a="1"/>
  <c r="BR100" i="1" s="1"/>
  <c r="BK100" i="1" a="1"/>
  <c r="BK100" i="1" s="1"/>
  <c r="GT127" i="1" a="1"/>
  <c r="GT127" i="1" s="1"/>
  <c r="GS127" i="1" s="1"/>
  <c r="GV126" i="1"/>
  <c r="BS83" i="1" a="1"/>
  <c r="BS83" i="1" s="1"/>
  <c r="BJ73" i="1" a="1"/>
  <c r="BJ73" i="1" s="1"/>
  <c r="GU159" i="1"/>
  <c r="BR73" i="1" a="1"/>
  <c r="BR73" i="1" s="1"/>
  <c r="BW73" i="1" a="1"/>
  <c r="BW73" i="1" s="1"/>
  <c r="BR109" i="1" a="1"/>
  <c r="BR109" i="1" s="1"/>
  <c r="JB101" i="1"/>
  <c r="O102" i="1"/>
  <c r="GW126" i="1"/>
  <c r="HY101" i="1"/>
  <c r="HX101" i="1"/>
  <c r="IM101" i="1"/>
  <c r="HW101" i="1"/>
  <c r="IL101" i="1"/>
  <c r="J102" i="1"/>
  <c r="HZ101" i="1"/>
  <c r="M102" i="1"/>
  <c r="IZ101" i="1"/>
  <c r="HI102" i="1"/>
  <c r="T103" i="1"/>
  <c r="GT102" i="1" a="1"/>
  <c r="GT102" i="1" s="1"/>
  <c r="GS102" i="1" s="1"/>
  <c r="R104" i="1"/>
  <c r="JA102" i="1"/>
  <c r="N103" i="1"/>
  <c r="I127" i="1"/>
  <c r="H127" i="1" s="1" a="1"/>
  <c r="H127" i="1" s="1"/>
  <c r="AW101" i="1"/>
  <c r="AS101" i="1"/>
  <c r="IJ102" i="1"/>
  <c r="BM73" i="1" a="1"/>
  <c r="BM73" i="1" s="1"/>
  <c r="BN73" i="1" a="1"/>
  <c r="BN73" i="1" s="1"/>
  <c r="BU73" i="1" a="1"/>
  <c r="BU73" i="1" s="1"/>
  <c r="BV73" i="1" a="1"/>
  <c r="BV73" i="1" s="1"/>
  <c r="BI73" i="1" a="1"/>
  <c r="BI73" i="1" s="1"/>
  <c r="BG73" i="1" a="1"/>
  <c r="BG73" i="1" s="1"/>
  <c r="BP73" i="1" a="1"/>
  <c r="BP73" i="1" s="1"/>
  <c r="BK73" i="1" a="1"/>
  <c r="BK73" i="1" s="1"/>
  <c r="BQ73" i="1" a="1"/>
  <c r="BQ73" i="1" s="1"/>
  <c r="BL73" i="1" a="1"/>
  <c r="BL73" i="1" s="1"/>
  <c r="BO73" i="1" a="1"/>
  <c r="BO73" i="1" s="1"/>
  <c r="BT73" i="1" a="1"/>
  <c r="BT73" i="1" s="1"/>
  <c r="P74" i="1"/>
  <c r="BQ74" i="1" s="1" a="1"/>
  <c r="BQ74" i="1" s="1"/>
  <c r="AS64" i="1"/>
  <c r="BS109" i="1" a="1"/>
  <c r="BS109" i="1" s="1"/>
  <c r="BW83" i="1" a="1"/>
  <c r="BW83" i="1" s="1"/>
  <c r="BP109" i="1" a="1"/>
  <c r="BP109" i="1" s="1"/>
  <c r="BL83" i="1" a="1"/>
  <c r="BL83" i="1" s="1"/>
  <c r="BM83" i="1" a="1"/>
  <c r="BM83" i="1" s="1"/>
  <c r="BT109" i="1" a="1"/>
  <c r="BT109" i="1" s="1"/>
  <c r="P110" i="1"/>
  <c r="BJ110" i="1" s="1" a="1"/>
  <c r="BJ110" i="1" s="1"/>
  <c r="BQ83" i="1" a="1"/>
  <c r="BQ83" i="1" s="1"/>
  <c r="BN109" i="1" a="1"/>
  <c r="BN109" i="1" s="1"/>
  <c r="BM109" i="1" a="1"/>
  <c r="BM109" i="1" s="1"/>
  <c r="P84" i="1"/>
  <c r="BO109" i="1" a="1"/>
  <c r="BO109" i="1" s="1"/>
  <c r="BW109" i="1" a="1"/>
  <c r="BW109" i="1" s="1"/>
  <c r="BJ83" i="1" a="1"/>
  <c r="BJ83" i="1" s="1"/>
  <c r="I91" i="1"/>
  <c r="GU90" i="1"/>
  <c r="GW90" i="1"/>
  <c r="GV90" i="1"/>
  <c r="IL90" i="1"/>
  <c r="HX90" i="1"/>
  <c r="HY90" i="1"/>
  <c r="HZ90" i="1"/>
  <c r="IM90" i="1"/>
  <c r="HW90" i="1"/>
  <c r="J91" i="1"/>
  <c r="N91" i="1"/>
  <c r="JA90" i="1"/>
  <c r="BR83" i="1" a="1"/>
  <c r="BR83" i="1" s="1"/>
  <c r="N73" i="1"/>
  <c r="JA72" i="1"/>
  <c r="GU109" i="1"/>
  <c r="I65" i="1"/>
  <c r="GU81" i="1"/>
  <c r="GV81" i="1"/>
  <c r="GW81" i="1"/>
  <c r="I82" i="1"/>
  <c r="H82" i="1" s="1" a="1"/>
  <c r="H82" i="1" s="1"/>
  <c r="GV109" i="1"/>
  <c r="GU72" i="1"/>
  <c r="GV72" i="1"/>
  <c r="I73" i="1"/>
  <c r="GW72" i="1"/>
  <c r="IZ83" i="1"/>
  <c r="I110" i="1"/>
  <c r="GW109" i="1"/>
  <c r="HI122" i="1"/>
  <c r="HI94" i="1"/>
  <c r="T121" i="1"/>
  <c r="GT120" i="1" a="1"/>
  <c r="GT120" i="1" s="1"/>
  <c r="GS120" i="1" s="1"/>
  <c r="AW91" i="1"/>
  <c r="AS91" i="1"/>
  <c r="R93" i="1"/>
  <c r="JB118" i="1"/>
  <c r="O119" i="1"/>
  <c r="IM118" i="1"/>
  <c r="HW118" i="1"/>
  <c r="J119" i="1"/>
  <c r="IL118" i="1"/>
  <c r="HY118" i="1"/>
  <c r="HX118" i="1"/>
  <c r="HZ118" i="1"/>
  <c r="IZ73" i="1"/>
  <c r="M74" i="1"/>
  <c r="JB91" i="1"/>
  <c r="O92" i="1"/>
  <c r="M93" i="1"/>
  <c r="IZ92" i="1"/>
  <c r="BW118" i="1" a="1"/>
  <c r="BW118" i="1" s="1"/>
  <c r="BS118" i="1" a="1"/>
  <c r="BS118" i="1" s="1"/>
  <c r="BO118" i="1" a="1"/>
  <c r="BO118" i="1" s="1"/>
  <c r="BK118" i="1" a="1"/>
  <c r="BK118" i="1" s="1"/>
  <c r="BG118" i="1" a="1"/>
  <c r="BG118" i="1" s="1"/>
  <c r="BV118" i="1" a="1"/>
  <c r="BV118" i="1" s="1"/>
  <c r="BR118" i="1" a="1"/>
  <c r="BR118" i="1" s="1"/>
  <c r="BN118" i="1" a="1"/>
  <c r="BN118" i="1" s="1"/>
  <c r="BJ118" i="1" a="1"/>
  <c r="BJ118" i="1" s="1"/>
  <c r="BU118" i="1" a="1"/>
  <c r="BU118" i="1" s="1"/>
  <c r="BQ118" i="1" a="1"/>
  <c r="BQ118" i="1" s="1"/>
  <c r="BM118" i="1" a="1"/>
  <c r="BM118" i="1" s="1"/>
  <c r="BI118" i="1" a="1"/>
  <c r="BI118" i="1" s="1"/>
  <c r="BX118" i="1" a="1"/>
  <c r="BX118" i="1" s="1"/>
  <c r="BT118" i="1" a="1"/>
  <c r="BT118" i="1" s="1"/>
  <c r="BP118" i="1" a="1"/>
  <c r="BP118" i="1" s="1"/>
  <c r="BL118" i="1" a="1"/>
  <c r="BL118" i="1" s="1"/>
  <c r="BH118" i="1" a="1"/>
  <c r="BH118" i="1" s="1"/>
  <c r="P119" i="1"/>
  <c r="T92" i="1"/>
  <c r="GT91" i="1" a="1"/>
  <c r="GT91" i="1" s="1"/>
  <c r="GS91" i="1" s="1"/>
  <c r="AW73" i="1"/>
  <c r="AS73" i="1"/>
  <c r="T74" i="1"/>
  <c r="GT73" i="1" a="1"/>
  <c r="GT73" i="1" s="1"/>
  <c r="GS73" i="1" s="1"/>
  <c r="R75" i="1"/>
  <c r="HV74" i="1"/>
  <c r="HN74" i="1"/>
  <c r="DR74" i="1"/>
  <c r="DJ74" i="1"/>
  <c r="AV74" i="1"/>
  <c r="IK74" i="1"/>
  <c r="HM74" i="1"/>
  <c r="DQ74" i="1"/>
  <c r="IJ74" i="1"/>
  <c r="HT74" i="1"/>
  <c r="HL74" i="1"/>
  <c r="HF74" i="1"/>
  <c r="DP74" i="1"/>
  <c r="II74" i="1"/>
  <c r="HS74" i="1"/>
  <c r="DO74" i="1"/>
  <c r="IH74" i="1"/>
  <c r="HR74" i="1"/>
  <c r="DN74" i="1"/>
  <c r="IG74" i="1"/>
  <c r="HO74" i="1"/>
  <c r="IF74" i="1"/>
  <c r="B75" i="1"/>
  <c r="DS74" i="1"/>
  <c r="DM74" i="1"/>
  <c r="IE74" i="1"/>
  <c r="DL74" i="1"/>
  <c r="HP74" i="1"/>
  <c r="DU74" i="1"/>
  <c r="DT74" i="1"/>
  <c r="DK74" i="1"/>
  <c r="I119" i="1"/>
  <c r="GW118" i="1"/>
  <c r="GU118" i="1"/>
  <c r="GV118" i="1"/>
  <c r="JB74" i="1"/>
  <c r="O75" i="1"/>
  <c r="IZ118" i="1"/>
  <c r="M119" i="1"/>
  <c r="HV119" i="1"/>
  <c r="HN119" i="1"/>
  <c r="DR119" i="1"/>
  <c r="DJ119" i="1"/>
  <c r="AV119" i="1"/>
  <c r="IK119" i="1"/>
  <c r="HM119" i="1"/>
  <c r="DQ119" i="1"/>
  <c r="IJ119" i="1"/>
  <c r="HT119" i="1"/>
  <c r="HL119" i="1"/>
  <c r="HF119" i="1"/>
  <c r="DP119" i="1"/>
  <c r="IH119" i="1"/>
  <c r="HR119" i="1"/>
  <c r="DN119" i="1"/>
  <c r="IF119" i="1"/>
  <c r="HP119" i="1"/>
  <c r="DT119" i="1"/>
  <c r="DL119" i="1"/>
  <c r="IE119" i="1"/>
  <c r="HO119" i="1"/>
  <c r="DS119" i="1"/>
  <c r="DK119" i="1"/>
  <c r="HS119" i="1"/>
  <c r="DU119" i="1"/>
  <c r="DO119" i="1"/>
  <c r="B120" i="1"/>
  <c r="II119" i="1"/>
  <c r="DM119" i="1"/>
  <c r="IG119" i="1"/>
  <c r="BV91" i="1" a="1"/>
  <c r="BV91" i="1" s="1"/>
  <c r="BR91" i="1" a="1"/>
  <c r="BR91" i="1" s="1"/>
  <c r="BN91" i="1" a="1"/>
  <c r="BN91" i="1" s="1"/>
  <c r="BX91" i="1" a="1"/>
  <c r="BX91" i="1" s="1"/>
  <c r="BM91" i="1" a="1"/>
  <c r="BM91" i="1" s="1"/>
  <c r="BW91" i="1" a="1"/>
  <c r="BW91" i="1" s="1"/>
  <c r="BH91" i="1" a="1"/>
  <c r="BH91" i="1" s="1"/>
  <c r="BQ91" i="1" a="1"/>
  <c r="BQ91" i="1" s="1"/>
  <c r="BL91" i="1" a="1"/>
  <c r="BL91" i="1" s="1"/>
  <c r="BG91" i="1" a="1"/>
  <c r="BG91" i="1" s="1"/>
  <c r="BK91" i="1" a="1"/>
  <c r="BK91" i="1" s="1"/>
  <c r="BU91" i="1" a="1"/>
  <c r="BU91" i="1" s="1"/>
  <c r="BP91" i="1" a="1"/>
  <c r="BP91" i="1" s="1"/>
  <c r="P92" i="1"/>
  <c r="BT91" i="1" a="1"/>
  <c r="BT91" i="1" s="1"/>
  <c r="BS91" i="1" a="1"/>
  <c r="BS91" i="1" s="1"/>
  <c r="BI91" i="1" a="1"/>
  <c r="BI91" i="1" s="1"/>
  <c r="BO91" i="1" a="1"/>
  <c r="BO91" i="1" s="1"/>
  <c r="BJ91" i="1" a="1"/>
  <c r="BJ91" i="1" s="1"/>
  <c r="R119" i="1"/>
  <c r="HY73" i="1"/>
  <c r="HI75" i="1"/>
  <c r="IE92" i="1"/>
  <c r="HO92" i="1"/>
  <c r="DS92" i="1"/>
  <c r="DK92" i="1"/>
  <c r="HV92" i="1"/>
  <c r="HN92" i="1"/>
  <c r="IK92" i="1"/>
  <c r="HM92" i="1"/>
  <c r="IJ92" i="1"/>
  <c r="HT92" i="1"/>
  <c r="HL92" i="1"/>
  <c r="HF92" i="1"/>
  <c r="DP92" i="1"/>
  <c r="IH92" i="1"/>
  <c r="HR92" i="1"/>
  <c r="DQ92" i="1"/>
  <c r="DO92" i="1"/>
  <c r="B93" i="1"/>
  <c r="DN92" i="1"/>
  <c r="AV92" i="1"/>
  <c r="HS92" i="1"/>
  <c r="DM92" i="1"/>
  <c r="DL92" i="1"/>
  <c r="IG92" i="1"/>
  <c r="DT92" i="1"/>
  <c r="IF92" i="1"/>
  <c r="DR92" i="1"/>
  <c r="II92" i="1"/>
  <c r="DU92" i="1"/>
  <c r="HP92" i="1"/>
  <c r="DJ92" i="1"/>
  <c r="AW118" i="1"/>
  <c r="AS118" i="1"/>
  <c r="BJ109" i="1" a="1"/>
  <c r="BJ109" i="1" s="1"/>
  <c r="BX109" i="1" a="1"/>
  <c r="BX109" i="1" s="1"/>
  <c r="BN83" i="1" a="1"/>
  <c r="BN83" i="1" s="1"/>
  <c r="BH83" i="1" a="1"/>
  <c r="BH83" i="1" s="1"/>
  <c r="BU83" i="1" a="1"/>
  <c r="BU83" i="1" s="1"/>
  <c r="BK109" i="1" a="1"/>
  <c r="BK109" i="1" s="1"/>
  <c r="BI109" i="1" a="1"/>
  <c r="BI109" i="1" s="1"/>
  <c r="BV83" i="1" a="1"/>
  <c r="BV83" i="1" s="1"/>
  <c r="BP83" i="1" a="1"/>
  <c r="BP83" i="1" s="1"/>
  <c r="BV109" i="1" a="1"/>
  <c r="BV109" i="1" s="1"/>
  <c r="BH109" i="1" a="1"/>
  <c r="BH109" i="1" s="1"/>
  <c r="BQ109" i="1" a="1"/>
  <c r="BQ109" i="1" s="1"/>
  <c r="BK83" i="1" a="1"/>
  <c r="BK83" i="1" s="1"/>
  <c r="BX83" i="1" a="1"/>
  <c r="BX83" i="1" s="1"/>
  <c r="BG83" i="1" a="1"/>
  <c r="BG83" i="1" s="1"/>
  <c r="BT83" i="1" a="1"/>
  <c r="BT83" i="1" s="1"/>
  <c r="BG109" i="1" a="1"/>
  <c r="BG109" i="1" s="1"/>
  <c r="BL109" i="1" a="1"/>
  <c r="BL109" i="1" s="1"/>
  <c r="BO83" i="1" a="1"/>
  <c r="BO83" i="1" s="1"/>
  <c r="GV159" i="1"/>
  <c r="GW159" i="1"/>
  <c r="GU64" i="1"/>
  <c r="GV64" i="1"/>
  <c r="GW64" i="1"/>
  <c r="M128" i="1"/>
  <c r="I160" i="1"/>
  <c r="R186" i="1"/>
  <c r="T161" i="1"/>
  <c r="IH158" i="1"/>
  <c r="HZ158" i="1"/>
  <c r="HY158" i="1"/>
  <c r="HX158" i="1"/>
  <c r="J159" i="1"/>
  <c r="IL158" i="1"/>
  <c r="IM158" i="1"/>
  <c r="HW158" i="1"/>
  <c r="R161" i="1"/>
  <c r="IZ160" i="1"/>
  <c r="M161" i="1"/>
  <c r="JB160" i="1"/>
  <c r="O161" i="1"/>
  <c r="J110" i="1"/>
  <c r="HY109" i="1"/>
  <c r="HX109" i="1"/>
  <c r="HZ109" i="1"/>
  <c r="HW109" i="1"/>
  <c r="IM109" i="1"/>
  <c r="BQ167" i="1" a="1"/>
  <c r="BQ167" i="1" s="1"/>
  <c r="BL167" i="1" a="1"/>
  <c r="BL167" i="1" s="1"/>
  <c r="BV167" i="1" a="1"/>
  <c r="BV167" i="1" s="1"/>
  <c r="BK167" i="1" a="1"/>
  <c r="BK167" i="1" s="1"/>
  <c r="BU167" i="1" a="1"/>
  <c r="BU167" i="1" s="1"/>
  <c r="BP167" i="1" a="1"/>
  <c r="BP167" i="1" s="1"/>
  <c r="BR167" i="1" a="1"/>
  <c r="BR167" i="1" s="1"/>
  <c r="BO167" i="1" a="1"/>
  <c r="BO167" i="1" s="1"/>
  <c r="BJ167" i="1" a="1"/>
  <c r="BJ167" i="1" s="1"/>
  <c r="BH167" i="1" a="1"/>
  <c r="BH167" i="1" s="1"/>
  <c r="BT167" i="1" a="1"/>
  <c r="BT167" i="1" s="1"/>
  <c r="BI167" i="1" a="1"/>
  <c r="BI167" i="1" s="1"/>
  <c r="BM167" i="1" a="1"/>
  <c r="BM167" i="1" s="1"/>
  <c r="P168" i="1"/>
  <c r="BS167" i="1" a="1"/>
  <c r="BS167" i="1" s="1"/>
  <c r="BN167" i="1" a="1"/>
  <c r="BN167" i="1" s="1"/>
  <c r="BX167" i="1" a="1"/>
  <c r="BX167" i="1" s="1"/>
  <c r="BW167" i="1" a="1"/>
  <c r="BW167" i="1" s="1"/>
  <c r="BG167" i="1" a="1"/>
  <c r="BG167" i="1" s="1"/>
  <c r="N163" i="1"/>
  <c r="N164" i="1" s="1"/>
  <c r="JA162" i="1"/>
  <c r="GT128" i="1" a="1"/>
  <c r="GT128" i="1" s="1"/>
  <c r="GS128" i="1" s="1"/>
  <c r="T129" i="1"/>
  <c r="R67" i="1"/>
  <c r="O66" i="1"/>
  <c r="JB65" i="1"/>
  <c r="AS65" i="1"/>
  <c r="AW65" i="1"/>
  <c r="IJ65" i="1"/>
  <c r="HT65" i="1"/>
  <c r="HL65" i="1"/>
  <c r="HF65" i="1"/>
  <c r="DP65" i="1"/>
  <c r="II65" i="1"/>
  <c r="HS65" i="1"/>
  <c r="DO65" i="1"/>
  <c r="IH65" i="1"/>
  <c r="HR65" i="1"/>
  <c r="DN65" i="1"/>
  <c r="B66" i="1"/>
  <c r="IG65" i="1"/>
  <c r="DU65" i="1"/>
  <c r="DM65" i="1"/>
  <c r="IF65" i="1"/>
  <c r="HP65" i="1"/>
  <c r="DT65" i="1"/>
  <c r="DL65" i="1"/>
  <c r="IE65" i="1"/>
  <c r="HO65" i="1"/>
  <c r="DS65" i="1"/>
  <c r="DK65" i="1"/>
  <c r="HV65" i="1"/>
  <c r="HN65" i="1"/>
  <c r="DR65" i="1"/>
  <c r="DJ65" i="1"/>
  <c r="AV65" i="1"/>
  <c r="DQ65" i="1"/>
  <c r="IK65" i="1"/>
  <c r="HM65" i="1"/>
  <c r="GT65" i="1" a="1"/>
  <c r="GT65" i="1" s="1"/>
  <c r="GS65" i="1" s="1"/>
  <c r="T66" i="1"/>
  <c r="JB111" i="1"/>
  <c r="O112" i="1"/>
  <c r="N130" i="1"/>
  <c r="JA129" i="1"/>
  <c r="BW128" i="1" a="1"/>
  <c r="BW128" i="1" s="1"/>
  <c r="BS128" i="1" a="1"/>
  <c r="BS128" i="1" s="1"/>
  <c r="BO128" i="1" a="1"/>
  <c r="BO128" i="1" s="1"/>
  <c r="BK128" i="1" a="1"/>
  <c r="BK128" i="1" s="1"/>
  <c r="BG128" i="1" a="1"/>
  <c r="BG128" i="1" s="1"/>
  <c r="BV128" i="1" a="1"/>
  <c r="BV128" i="1" s="1"/>
  <c r="BR128" i="1" a="1"/>
  <c r="BR128" i="1" s="1"/>
  <c r="BN128" i="1" a="1"/>
  <c r="BN128" i="1" s="1"/>
  <c r="BJ128" i="1" a="1"/>
  <c r="BJ128" i="1" s="1"/>
  <c r="BU128" i="1" a="1"/>
  <c r="BU128" i="1" s="1"/>
  <c r="BQ128" i="1" a="1"/>
  <c r="BQ128" i="1" s="1"/>
  <c r="BM128" i="1" a="1"/>
  <c r="BM128" i="1" s="1"/>
  <c r="BI128" i="1" a="1"/>
  <c r="BI128" i="1" s="1"/>
  <c r="P129" i="1"/>
  <c r="BT128" i="1" a="1"/>
  <c r="BT128" i="1" s="1"/>
  <c r="BL128" i="1" a="1"/>
  <c r="BL128" i="1" s="1"/>
  <c r="BX128" i="1" a="1"/>
  <c r="BX128" i="1" s="1"/>
  <c r="BP128" i="1" a="1"/>
  <c r="BP128" i="1" s="1"/>
  <c r="BH128" i="1" a="1"/>
  <c r="BH128" i="1" s="1"/>
  <c r="HI85" i="1"/>
  <c r="HV83" i="1"/>
  <c r="HN83" i="1"/>
  <c r="IJ83" i="1"/>
  <c r="HT83" i="1"/>
  <c r="HL83" i="1"/>
  <c r="HF83" i="1"/>
  <c r="IH83" i="1"/>
  <c r="HR83" i="1"/>
  <c r="HP83" i="1"/>
  <c r="DP83" i="1"/>
  <c r="B84" i="1"/>
  <c r="HO83" i="1"/>
  <c r="DO83" i="1"/>
  <c r="HM83" i="1"/>
  <c r="DN83" i="1"/>
  <c r="IK83" i="1"/>
  <c r="DU83" i="1"/>
  <c r="DM83" i="1"/>
  <c r="II83" i="1"/>
  <c r="DT83" i="1"/>
  <c r="DL83" i="1"/>
  <c r="IG83" i="1"/>
  <c r="DS83" i="1"/>
  <c r="DK83" i="1"/>
  <c r="IF83" i="1"/>
  <c r="HS83" i="1"/>
  <c r="DR83" i="1"/>
  <c r="DJ83" i="1"/>
  <c r="AV83" i="1"/>
  <c r="DQ83" i="1"/>
  <c r="IE83" i="1"/>
  <c r="IZ66" i="1"/>
  <c r="M67" i="1"/>
  <c r="JA65" i="1"/>
  <c r="N66" i="1"/>
  <c r="JB85" i="1"/>
  <c r="O86" i="1"/>
  <c r="JB86" i="1" s="1"/>
  <c r="AW128" i="1"/>
  <c r="AS128" i="1"/>
  <c r="M85" i="1"/>
  <c r="IZ84" i="1"/>
  <c r="M112" i="1"/>
  <c r="IZ111" i="1"/>
  <c r="R111" i="1"/>
  <c r="O130" i="1"/>
  <c r="JB129" i="1"/>
  <c r="T111" i="1"/>
  <c r="GT110" i="1" a="1"/>
  <c r="GT110" i="1" s="1"/>
  <c r="GS110" i="1" s="1"/>
  <c r="HI67" i="1"/>
  <c r="AS83" i="1"/>
  <c r="AW83" i="1"/>
  <c r="HI112" i="1"/>
  <c r="IK110" i="1"/>
  <c r="HM110" i="1"/>
  <c r="DQ110" i="1"/>
  <c r="IJ110" i="1"/>
  <c r="HT110" i="1"/>
  <c r="HL110" i="1"/>
  <c r="HF110" i="1"/>
  <c r="DP110" i="1"/>
  <c r="II110" i="1"/>
  <c r="HS110" i="1"/>
  <c r="DO110" i="1"/>
  <c r="IH110" i="1"/>
  <c r="HR110" i="1"/>
  <c r="DN110" i="1"/>
  <c r="B111" i="1"/>
  <c r="IG110" i="1"/>
  <c r="DU110" i="1"/>
  <c r="DM110" i="1"/>
  <c r="IF110" i="1"/>
  <c r="HP110" i="1"/>
  <c r="DT110" i="1"/>
  <c r="DL110" i="1"/>
  <c r="IE110" i="1"/>
  <c r="AV110" i="1"/>
  <c r="HV110" i="1"/>
  <c r="HO110" i="1"/>
  <c r="DS110" i="1"/>
  <c r="HN110" i="1"/>
  <c r="DR110" i="1"/>
  <c r="DJ110" i="1"/>
  <c r="DK110" i="1"/>
  <c r="JA83" i="1"/>
  <c r="N84" i="1"/>
  <c r="AW111" i="1"/>
  <c r="AS111" i="1"/>
  <c r="R130" i="1"/>
  <c r="GT83" i="1" a="1"/>
  <c r="GT83" i="1" s="1"/>
  <c r="GS83" i="1" s="1"/>
  <c r="T84" i="1"/>
  <c r="JA111" i="1"/>
  <c r="N112" i="1"/>
  <c r="J66" i="1"/>
  <c r="HZ65" i="1"/>
  <c r="HY65" i="1"/>
  <c r="HX65" i="1"/>
  <c r="IM65" i="1"/>
  <c r="HW65" i="1"/>
  <c r="IL65" i="1"/>
  <c r="R85" i="1"/>
  <c r="IE128" i="1"/>
  <c r="HO128" i="1"/>
  <c r="DS128" i="1"/>
  <c r="DK128" i="1"/>
  <c r="HV128" i="1"/>
  <c r="HN128" i="1"/>
  <c r="DR128" i="1"/>
  <c r="DJ128" i="1"/>
  <c r="AV128" i="1"/>
  <c r="IK128" i="1"/>
  <c r="HM128" i="1"/>
  <c r="DQ128" i="1"/>
  <c r="II128" i="1"/>
  <c r="HS128" i="1"/>
  <c r="DO128" i="1"/>
  <c r="IH128" i="1"/>
  <c r="HR128" i="1"/>
  <c r="IF128" i="1"/>
  <c r="DM128" i="1"/>
  <c r="DL128" i="1"/>
  <c r="HF128" i="1"/>
  <c r="B129" i="1"/>
  <c r="HT128" i="1"/>
  <c r="DU128" i="1"/>
  <c r="DT128" i="1"/>
  <c r="HP128" i="1"/>
  <c r="HL128" i="1"/>
  <c r="DP128" i="1"/>
  <c r="DN128" i="1"/>
  <c r="IJ128" i="1"/>
  <c r="IG128" i="1"/>
  <c r="HI129" i="1"/>
  <c r="J74" i="1" l="1"/>
  <c r="DM102" i="1"/>
  <c r="DU102" i="1"/>
  <c r="HW73" i="1"/>
  <c r="IM73" i="1"/>
  <c r="BQ65" i="1" a="1"/>
  <c r="BQ65" i="1" s="1"/>
  <c r="HX73" i="1"/>
  <c r="HZ73" i="1"/>
  <c r="N120" i="1"/>
  <c r="N121" i="1" s="1"/>
  <c r="IG102" i="1"/>
  <c r="DT102" i="1"/>
  <c r="HP102" i="1"/>
  <c r="IK102" i="1"/>
  <c r="DN102" i="1"/>
  <c r="HT102" i="1"/>
  <c r="AS215" i="1"/>
  <c r="AW215" i="1"/>
  <c r="AS223" i="1"/>
  <c r="AW223" i="1"/>
  <c r="IF102" i="1"/>
  <c r="DO102" i="1"/>
  <c r="DR102" i="1"/>
  <c r="B103" i="1"/>
  <c r="DJ102" i="1"/>
  <c r="DS102" i="1"/>
  <c r="HN102" i="1"/>
  <c r="DQ102" i="1"/>
  <c r="HR102" i="1"/>
  <c r="HM102" i="1"/>
  <c r="HV102" i="1"/>
  <c r="II102" i="1"/>
  <c r="IH102" i="1"/>
  <c r="DP102" i="1"/>
  <c r="HO102" i="1"/>
  <c r="DK102" i="1"/>
  <c r="AV102" i="1"/>
  <c r="HF102" i="1"/>
  <c r="IE102" i="1"/>
  <c r="HS102" i="1"/>
  <c r="DL102" i="1"/>
  <c r="HL102" i="1"/>
  <c r="BH65" i="1" a="1"/>
  <c r="BH65" i="1" s="1"/>
  <c r="BP65" i="1" a="1"/>
  <c r="BP65" i="1" s="1"/>
  <c r="H65" i="1" a="1"/>
  <c r="H65" i="1" s="1"/>
  <c r="BN65" i="1" a="1"/>
  <c r="BN65" i="1" s="1"/>
  <c r="BV65" i="1" a="1"/>
  <c r="BV65" i="1" s="1"/>
  <c r="I102" i="1"/>
  <c r="GU102" i="1" s="1"/>
  <c r="BR65" i="1" a="1"/>
  <c r="BR65" i="1" s="1"/>
  <c r="BL65" i="1" a="1"/>
  <c r="BL65" i="1" s="1"/>
  <c r="BU65" i="1" a="1"/>
  <c r="BU65" i="1" s="1"/>
  <c r="BX65" i="1" a="1"/>
  <c r="BX65" i="1" s="1"/>
  <c r="BT65" i="1" a="1"/>
  <c r="BT65" i="1" s="1"/>
  <c r="BO65" i="1" a="1"/>
  <c r="BO65" i="1" s="1"/>
  <c r="P66" i="1"/>
  <c r="BN66" i="1" s="1" a="1"/>
  <c r="BN66" i="1" s="1"/>
  <c r="BG65" i="1" a="1"/>
  <c r="BG65" i="1" s="1"/>
  <c r="BK65" i="1" a="1"/>
  <c r="BK65" i="1" s="1"/>
  <c r="BS65" i="1" a="1"/>
  <c r="BS65" i="1" s="1"/>
  <c r="BI65" i="1" a="1"/>
  <c r="BI65" i="1" s="1"/>
  <c r="BJ65" i="1" a="1"/>
  <c r="BJ65" i="1" s="1"/>
  <c r="BW65" i="1" a="1"/>
  <c r="BW65" i="1" s="1"/>
  <c r="H101" i="1" a="1"/>
  <c r="H101" i="1" s="1"/>
  <c r="GV101" i="1"/>
  <c r="AS205" i="1"/>
  <c r="AW205" i="1"/>
  <c r="GU101" i="1"/>
  <c r="JL158" i="1"/>
  <c r="JF158" i="1"/>
  <c r="IL83" i="1"/>
  <c r="S159" i="1"/>
  <c r="H158" i="1" a="1"/>
  <c r="H158" i="1" s="1"/>
  <c r="AS158" i="1" s="1"/>
  <c r="HW83" i="1"/>
  <c r="HX83" i="1"/>
  <c r="HY83" i="1"/>
  <c r="IM83" i="1"/>
  <c r="HZ83" i="1"/>
  <c r="JA198" i="1"/>
  <c r="HZ128" i="1"/>
  <c r="BK74" i="1" a="1"/>
  <c r="BK74" i="1" s="1"/>
  <c r="H73" i="1" a="1"/>
  <c r="H73" i="1" s="1"/>
  <c r="BR110" i="1" a="1"/>
  <c r="BR110" i="1" s="1"/>
  <c r="BG74" i="1" a="1"/>
  <c r="BG74" i="1" s="1"/>
  <c r="BP74" i="1" a="1"/>
  <c r="BP74" i="1" s="1"/>
  <c r="BI74" i="1" a="1"/>
  <c r="BI74" i="1" s="1"/>
  <c r="BU74" i="1" a="1"/>
  <c r="BU74" i="1" s="1"/>
  <c r="P75" i="1"/>
  <c r="BT75" i="1" s="1" a="1"/>
  <c r="BT75" i="1" s="1"/>
  <c r="BV74" i="1" a="1"/>
  <c r="BV74" i="1" s="1"/>
  <c r="H91" i="1" a="1"/>
  <c r="H91" i="1" s="1"/>
  <c r="H110" i="1" a="1"/>
  <c r="H110" i="1" s="1"/>
  <c r="H119" i="1" a="1"/>
  <c r="H119" i="1" s="1"/>
  <c r="IL128" i="1"/>
  <c r="HW128" i="1"/>
  <c r="BG84" i="1" a="1"/>
  <c r="BG84" i="1" s="1"/>
  <c r="HX128" i="1"/>
  <c r="IM128" i="1"/>
  <c r="P85" i="1"/>
  <c r="BH85" i="1" s="1" a="1"/>
  <c r="BH85" i="1" s="1"/>
  <c r="HY128" i="1"/>
  <c r="BS74" i="1" a="1"/>
  <c r="BS74" i="1" s="1"/>
  <c r="BJ74" i="1" a="1"/>
  <c r="BJ74" i="1" s="1"/>
  <c r="BO74" i="1" a="1"/>
  <c r="BO74" i="1" s="1"/>
  <c r="BW74" i="1" a="1"/>
  <c r="BW74" i="1" s="1"/>
  <c r="BN74" i="1" a="1"/>
  <c r="BN74" i="1" s="1"/>
  <c r="BH74" i="1" a="1"/>
  <c r="BH74" i="1" s="1"/>
  <c r="BL74" i="1" a="1"/>
  <c r="BL74" i="1" s="1"/>
  <c r="BR74" i="1" a="1"/>
  <c r="BR74" i="1" s="1"/>
  <c r="BT74" i="1" a="1"/>
  <c r="BT74" i="1" s="1"/>
  <c r="BM74" i="1" a="1"/>
  <c r="BM74" i="1" s="1"/>
  <c r="BX74" i="1" a="1"/>
  <c r="BX74" i="1" s="1"/>
  <c r="BM101" i="1" a="1"/>
  <c r="BM101" i="1" s="1"/>
  <c r="BV101" i="1" a="1"/>
  <c r="BV101" i="1" s="1"/>
  <c r="BP101" i="1" a="1"/>
  <c r="BP101" i="1" s="1"/>
  <c r="BN101" i="1" a="1"/>
  <c r="BN101" i="1" s="1"/>
  <c r="BH101" i="1" a="1"/>
  <c r="BH101" i="1" s="1"/>
  <c r="BR101" i="1" a="1"/>
  <c r="BR101" i="1" s="1"/>
  <c r="BL101" i="1" a="1"/>
  <c r="BL101" i="1" s="1"/>
  <c r="BU101" i="1" a="1"/>
  <c r="BU101" i="1" s="1"/>
  <c r="BG101" i="1" a="1"/>
  <c r="BG101" i="1" s="1"/>
  <c r="BT101" i="1" a="1"/>
  <c r="BT101" i="1" s="1"/>
  <c r="BQ101" i="1" a="1"/>
  <c r="BQ101" i="1" s="1"/>
  <c r="BK101" i="1" a="1"/>
  <c r="BK101" i="1" s="1"/>
  <c r="BX101" i="1" a="1"/>
  <c r="BX101" i="1" s="1"/>
  <c r="BI101" i="1" a="1"/>
  <c r="BI101" i="1" s="1"/>
  <c r="BO101" i="1" a="1"/>
  <c r="BO101" i="1" s="1"/>
  <c r="P102" i="1"/>
  <c r="BG102" i="1" s="1" a="1"/>
  <c r="BG102" i="1" s="1"/>
  <c r="BS101" i="1" a="1"/>
  <c r="BS101" i="1" s="1"/>
  <c r="BJ101" i="1" a="1"/>
  <c r="BJ101" i="1" s="1"/>
  <c r="BW101" i="1" a="1"/>
  <c r="BW101" i="1" s="1"/>
  <c r="GV65" i="1"/>
  <c r="GW127" i="1"/>
  <c r="GV110" i="1"/>
  <c r="GW110" i="1"/>
  <c r="I111" i="1"/>
  <c r="BT84" i="1" a="1"/>
  <c r="BT84" i="1" s="1"/>
  <c r="BH84" i="1" a="1"/>
  <c r="BH84" i="1" s="1"/>
  <c r="BJ84" i="1" a="1"/>
  <c r="BJ84" i="1" s="1"/>
  <c r="BO84" i="1" a="1"/>
  <c r="BO84" i="1" s="1"/>
  <c r="BL84" i="1" a="1"/>
  <c r="BL84" i="1" s="1"/>
  <c r="BP84" i="1" a="1"/>
  <c r="BP84" i="1" s="1"/>
  <c r="BN84" i="1" a="1"/>
  <c r="BN84" i="1" s="1"/>
  <c r="BK84" i="1" a="1"/>
  <c r="BK84" i="1" s="1"/>
  <c r="BU84" i="1" a="1"/>
  <c r="BU84" i="1" s="1"/>
  <c r="BQ84" i="1" a="1"/>
  <c r="BQ84" i="1" s="1"/>
  <c r="BR84" i="1" a="1"/>
  <c r="BR84" i="1" s="1"/>
  <c r="BW84" i="1" a="1"/>
  <c r="BW84" i="1" s="1"/>
  <c r="BI84" i="1" a="1"/>
  <c r="BI84" i="1" s="1"/>
  <c r="BV84" i="1" a="1"/>
  <c r="BV84" i="1" s="1"/>
  <c r="BM84" i="1" a="1"/>
  <c r="BM84" i="1" s="1"/>
  <c r="BS84" i="1" a="1"/>
  <c r="BS84" i="1" s="1"/>
  <c r="BX84" i="1" a="1"/>
  <c r="BX84" i="1" s="1"/>
  <c r="GW160" i="1"/>
  <c r="JA103" i="1"/>
  <c r="N104" i="1"/>
  <c r="JA104" i="1" s="1"/>
  <c r="HI103" i="1"/>
  <c r="GV127" i="1"/>
  <c r="GU127" i="1"/>
  <c r="AW102" i="1"/>
  <c r="AS102" i="1"/>
  <c r="M103" i="1"/>
  <c r="IZ102" i="1"/>
  <c r="O103" i="1"/>
  <c r="JB102" i="1"/>
  <c r="T104" i="1"/>
  <c r="GT104" i="1" s="1" a="1"/>
  <c r="GT104" i="1" s="1"/>
  <c r="GS104" i="1" s="1"/>
  <c r="GT103" i="1" a="1"/>
  <c r="GT103" i="1" s="1"/>
  <c r="GS103" i="1" s="1"/>
  <c r="I128" i="1"/>
  <c r="H128" i="1" s="1" a="1"/>
  <c r="H128" i="1" s="1"/>
  <c r="HY102" i="1"/>
  <c r="IM102" i="1"/>
  <c r="HW102" i="1"/>
  <c r="J103" i="1"/>
  <c r="IL102" i="1"/>
  <c r="HZ102" i="1"/>
  <c r="HX102" i="1"/>
  <c r="GU65" i="1"/>
  <c r="BX110" i="1" a="1"/>
  <c r="BX110" i="1" s="1"/>
  <c r="BN110" i="1" a="1"/>
  <c r="BN110" i="1" s="1"/>
  <c r="BK110" i="1" a="1"/>
  <c r="BK110" i="1" s="1"/>
  <c r="BL110" i="1" a="1"/>
  <c r="BL110" i="1" s="1"/>
  <c r="BT110" i="1" a="1"/>
  <c r="BT110" i="1" s="1"/>
  <c r="BW110" i="1" a="1"/>
  <c r="BW110" i="1" s="1"/>
  <c r="P111" i="1"/>
  <c r="BN111" i="1" s="1" a="1"/>
  <c r="BN111" i="1" s="1"/>
  <c r="BV110" i="1" a="1"/>
  <c r="BV110" i="1" s="1"/>
  <c r="BG110" i="1" a="1"/>
  <c r="BG110" i="1" s="1"/>
  <c r="BI110" i="1" a="1"/>
  <c r="BI110" i="1" s="1"/>
  <c r="BO110" i="1" a="1"/>
  <c r="BO110" i="1" s="1"/>
  <c r="BM110" i="1" a="1"/>
  <c r="BM110" i="1" s="1"/>
  <c r="BH110" i="1" a="1"/>
  <c r="BH110" i="1" s="1"/>
  <c r="BQ110" i="1" a="1"/>
  <c r="BQ110" i="1" s="1"/>
  <c r="GU110" i="1"/>
  <c r="BS110" i="1" a="1"/>
  <c r="BS110" i="1" s="1"/>
  <c r="BU110" i="1" a="1"/>
  <c r="BU110" i="1" s="1"/>
  <c r="BP110" i="1" a="1"/>
  <c r="BP110" i="1" s="1"/>
  <c r="GW65" i="1"/>
  <c r="HY91" i="1"/>
  <c r="HW91" i="1"/>
  <c r="HX91" i="1"/>
  <c r="HZ91" i="1"/>
  <c r="J92" i="1"/>
  <c r="IM91" i="1"/>
  <c r="IL91" i="1"/>
  <c r="JA91" i="1"/>
  <c r="N92" i="1"/>
  <c r="I92" i="1"/>
  <c r="GW91" i="1"/>
  <c r="GU91" i="1"/>
  <c r="GV91" i="1"/>
  <c r="N74" i="1"/>
  <c r="JA73" i="1"/>
  <c r="I66" i="1"/>
  <c r="I83" i="1"/>
  <c r="H83" i="1" s="1" a="1"/>
  <c r="H83" i="1" s="1"/>
  <c r="GW82" i="1"/>
  <c r="GU82" i="1"/>
  <c r="GV82" i="1"/>
  <c r="I74" i="1"/>
  <c r="GW73" i="1"/>
  <c r="GV73" i="1"/>
  <c r="GU73" i="1"/>
  <c r="IH120" i="1"/>
  <c r="HR120" i="1"/>
  <c r="B121" i="1"/>
  <c r="IG120" i="1"/>
  <c r="DU120" i="1"/>
  <c r="DM120" i="1"/>
  <c r="IE120" i="1"/>
  <c r="IK120" i="1"/>
  <c r="HM120" i="1"/>
  <c r="DQ120" i="1"/>
  <c r="IJ120" i="1"/>
  <c r="HT120" i="1"/>
  <c r="HL120" i="1"/>
  <c r="HF120" i="1"/>
  <c r="DP120" i="1"/>
  <c r="HP120" i="1"/>
  <c r="DL120" i="1"/>
  <c r="II120" i="1"/>
  <c r="HO120" i="1"/>
  <c r="DK120" i="1"/>
  <c r="IF120" i="1"/>
  <c r="HN120" i="1"/>
  <c r="DJ120" i="1"/>
  <c r="DS120" i="1"/>
  <c r="HV120" i="1"/>
  <c r="DO120" i="1"/>
  <c r="HS120" i="1"/>
  <c r="DN120" i="1"/>
  <c r="AV120" i="1"/>
  <c r="DT120" i="1"/>
  <c r="DR120" i="1"/>
  <c r="GT74" i="1" a="1"/>
  <c r="GT74" i="1" s="1"/>
  <c r="GS74" i="1" s="1"/>
  <c r="T75" i="1"/>
  <c r="R94" i="1"/>
  <c r="J75" i="1"/>
  <c r="IL74" i="1"/>
  <c r="HZ74" i="1"/>
  <c r="HX74" i="1"/>
  <c r="HW74" i="1"/>
  <c r="HY74" i="1"/>
  <c r="IM74" i="1"/>
  <c r="AW119" i="1"/>
  <c r="AS119" i="1"/>
  <c r="HV93" i="1"/>
  <c r="HN93" i="1"/>
  <c r="DR93" i="1"/>
  <c r="DJ93" i="1"/>
  <c r="AV93" i="1"/>
  <c r="IK93" i="1"/>
  <c r="HM93" i="1"/>
  <c r="DQ93" i="1"/>
  <c r="IJ93" i="1"/>
  <c r="HT93" i="1"/>
  <c r="HL93" i="1"/>
  <c r="HF93" i="1"/>
  <c r="DP93" i="1"/>
  <c r="II93" i="1"/>
  <c r="HS93" i="1"/>
  <c r="DO93" i="1"/>
  <c r="B94" i="1"/>
  <c r="IG93" i="1"/>
  <c r="DU93" i="1"/>
  <c r="DM93" i="1"/>
  <c r="IE93" i="1"/>
  <c r="DT93" i="1"/>
  <c r="DS93" i="1"/>
  <c r="DN93" i="1"/>
  <c r="HR93" i="1"/>
  <c r="DL93" i="1"/>
  <c r="IH93" i="1"/>
  <c r="HO93" i="1"/>
  <c r="IF93" i="1"/>
  <c r="DK93" i="1"/>
  <c r="HP93" i="1"/>
  <c r="IZ93" i="1"/>
  <c r="M94" i="1"/>
  <c r="IZ74" i="1"/>
  <c r="M75" i="1"/>
  <c r="T93" i="1"/>
  <c r="GT92" i="1" a="1"/>
  <c r="GT92" i="1" s="1"/>
  <c r="GS92" i="1" s="1"/>
  <c r="J120" i="1"/>
  <c r="IL119" i="1"/>
  <c r="HZ119" i="1"/>
  <c r="HX119" i="1"/>
  <c r="IM119" i="1"/>
  <c r="HW119" i="1"/>
  <c r="HY119" i="1"/>
  <c r="HI76" i="1"/>
  <c r="JB75" i="1"/>
  <c r="O76" i="1"/>
  <c r="R120" i="1"/>
  <c r="HV75" i="1"/>
  <c r="HN75" i="1"/>
  <c r="IK75" i="1"/>
  <c r="HM75" i="1"/>
  <c r="DQ75" i="1"/>
  <c r="B76" i="1"/>
  <c r="IG75" i="1"/>
  <c r="DU75" i="1"/>
  <c r="DM75" i="1"/>
  <c r="HP75" i="1"/>
  <c r="DT75" i="1"/>
  <c r="DJ75" i="1"/>
  <c r="HO75" i="1"/>
  <c r="DS75" i="1"/>
  <c r="HL75" i="1"/>
  <c r="DR75" i="1"/>
  <c r="IJ75" i="1"/>
  <c r="DP75" i="1"/>
  <c r="II75" i="1"/>
  <c r="DO75" i="1"/>
  <c r="IH75" i="1"/>
  <c r="HT75" i="1"/>
  <c r="DN75" i="1"/>
  <c r="IF75" i="1"/>
  <c r="HR75" i="1"/>
  <c r="DL75" i="1"/>
  <c r="AV75" i="1"/>
  <c r="IE75" i="1"/>
  <c r="HS75" i="1"/>
  <c r="HF75" i="1"/>
  <c r="DK75" i="1"/>
  <c r="BV119" i="1" a="1"/>
  <c r="BV119" i="1" s="1"/>
  <c r="BR119" i="1" a="1"/>
  <c r="BR119" i="1" s="1"/>
  <c r="BN119" i="1" a="1"/>
  <c r="BN119" i="1" s="1"/>
  <c r="BJ119" i="1" a="1"/>
  <c r="BJ119" i="1" s="1"/>
  <c r="P120" i="1"/>
  <c r="BW119" i="1" a="1"/>
  <c r="BW119" i="1" s="1"/>
  <c r="BS119" i="1" a="1"/>
  <c r="BS119" i="1" s="1"/>
  <c r="BO119" i="1" a="1"/>
  <c r="BO119" i="1" s="1"/>
  <c r="BK119" i="1" a="1"/>
  <c r="BK119" i="1" s="1"/>
  <c r="BG119" i="1" a="1"/>
  <c r="BG119" i="1" s="1"/>
  <c r="BI119" i="1" a="1"/>
  <c r="BI119" i="1" s="1"/>
  <c r="BX119" i="1" a="1"/>
  <c r="BX119" i="1" s="1"/>
  <c r="BH119" i="1" a="1"/>
  <c r="BH119" i="1" s="1"/>
  <c r="BU119" i="1" a="1"/>
  <c r="BU119" i="1" s="1"/>
  <c r="BT119" i="1" a="1"/>
  <c r="BT119" i="1" s="1"/>
  <c r="BQ119" i="1" a="1"/>
  <c r="BQ119" i="1" s="1"/>
  <c r="BM119" i="1" a="1"/>
  <c r="BM119" i="1" s="1"/>
  <c r="BL119" i="1" a="1"/>
  <c r="BL119" i="1" s="1"/>
  <c r="BP119" i="1" a="1"/>
  <c r="BP119" i="1" s="1"/>
  <c r="HI95" i="1"/>
  <c r="AW92" i="1"/>
  <c r="AS92" i="1"/>
  <c r="IZ119" i="1"/>
  <c r="M120" i="1"/>
  <c r="JB92" i="1"/>
  <c r="O93" i="1"/>
  <c r="AS74" i="1"/>
  <c r="AW74" i="1"/>
  <c r="JB119" i="1"/>
  <c r="O120" i="1"/>
  <c r="BW92" i="1" a="1"/>
  <c r="BW92" i="1" s="1"/>
  <c r="BS92" i="1" a="1"/>
  <c r="BS92" i="1" s="1"/>
  <c r="BO92" i="1" a="1"/>
  <c r="BO92" i="1" s="1"/>
  <c r="BK92" i="1" a="1"/>
  <c r="BK92" i="1" s="1"/>
  <c r="BG92" i="1" a="1"/>
  <c r="BG92" i="1" s="1"/>
  <c r="P93" i="1"/>
  <c r="BT92" i="1" a="1"/>
  <c r="BT92" i="1" s="1"/>
  <c r="BI92" i="1" a="1"/>
  <c r="BI92" i="1" s="1"/>
  <c r="BN92" i="1" a="1"/>
  <c r="BN92" i="1" s="1"/>
  <c r="BX92" i="1" a="1"/>
  <c r="BX92" i="1" s="1"/>
  <c r="BM92" i="1" a="1"/>
  <c r="BM92" i="1" s="1"/>
  <c r="BH92" i="1" a="1"/>
  <c r="BH92" i="1" s="1"/>
  <c r="BR92" i="1" a="1"/>
  <c r="BR92" i="1" s="1"/>
  <c r="BQ92" i="1" a="1"/>
  <c r="BQ92" i="1" s="1"/>
  <c r="BL92" i="1" a="1"/>
  <c r="BL92" i="1" s="1"/>
  <c r="BU92" i="1" a="1"/>
  <c r="BU92" i="1" s="1"/>
  <c r="BP92" i="1" a="1"/>
  <c r="BP92" i="1" s="1"/>
  <c r="BJ92" i="1" a="1"/>
  <c r="BJ92" i="1" s="1"/>
  <c r="BV92" i="1" a="1"/>
  <c r="BV92" i="1" s="1"/>
  <c r="I120" i="1"/>
  <c r="GV119" i="1"/>
  <c r="GW119" i="1"/>
  <c r="GU119" i="1"/>
  <c r="R76" i="1"/>
  <c r="T122" i="1"/>
  <c r="GT122" i="1" s="1" a="1"/>
  <c r="GT122" i="1" s="1"/>
  <c r="GS122" i="1" s="1"/>
  <c r="GT121" i="1" a="1"/>
  <c r="GT121" i="1" s="1"/>
  <c r="GS121" i="1" s="1"/>
  <c r="I161" i="1"/>
  <c r="IZ128" i="1"/>
  <c r="M129" i="1"/>
  <c r="GV160" i="1"/>
  <c r="GU160" i="1"/>
  <c r="J111" i="1"/>
  <c r="IM110" i="1"/>
  <c r="IL110" i="1"/>
  <c r="R187" i="1"/>
  <c r="JA164" i="1"/>
  <c r="N165" i="1"/>
  <c r="J160" i="1"/>
  <c r="IH159" i="1"/>
  <c r="HZ159" i="1"/>
  <c r="IM159" i="1"/>
  <c r="HW159" i="1"/>
  <c r="HY159" i="1"/>
  <c r="HX159" i="1"/>
  <c r="IL159" i="1"/>
  <c r="HW110" i="1"/>
  <c r="JB161" i="1"/>
  <c r="O162" i="1"/>
  <c r="HX110" i="1"/>
  <c r="HY110" i="1"/>
  <c r="M162" i="1"/>
  <c r="IZ161" i="1"/>
  <c r="HZ110" i="1"/>
  <c r="T162" i="1"/>
  <c r="R162" i="1"/>
  <c r="BX168" i="1" a="1"/>
  <c r="BX168" i="1" s="1"/>
  <c r="BQ168" i="1" a="1"/>
  <c r="BQ168" i="1" s="1"/>
  <c r="BI168" i="1" a="1"/>
  <c r="BI168" i="1" s="1"/>
  <c r="BW168" i="1" a="1"/>
  <c r="BW168" i="1" s="1"/>
  <c r="BP168" i="1" a="1"/>
  <c r="BP168" i="1" s="1"/>
  <c r="BH168" i="1" a="1"/>
  <c r="BH168" i="1" s="1"/>
  <c r="BV168" i="1" a="1"/>
  <c r="BV168" i="1" s="1"/>
  <c r="BO168" i="1" a="1"/>
  <c r="BO168" i="1" s="1"/>
  <c r="BG168" i="1" a="1"/>
  <c r="BG168" i="1" s="1"/>
  <c r="BS168" i="1" a="1"/>
  <c r="BS168" i="1" s="1"/>
  <c r="BR168" i="1" a="1"/>
  <c r="BR168" i="1" s="1"/>
  <c r="BN168" i="1" a="1"/>
  <c r="BN168" i="1" s="1"/>
  <c r="BU168" i="1" a="1"/>
  <c r="BU168" i="1" s="1"/>
  <c r="BM168" i="1" a="1"/>
  <c r="BM168" i="1" s="1"/>
  <c r="BK168" i="1" a="1"/>
  <c r="BK168" i="1" s="1"/>
  <c r="BJ168" i="1" a="1"/>
  <c r="BJ168" i="1" s="1"/>
  <c r="BT168" i="1" a="1"/>
  <c r="BT168" i="1" s="1"/>
  <c r="BL168" i="1" a="1"/>
  <c r="BL168" i="1" s="1"/>
  <c r="P169" i="1"/>
  <c r="P170" i="1" s="1"/>
  <c r="JA163" i="1"/>
  <c r="IM153" i="1"/>
  <c r="HW153" i="1"/>
  <c r="IL153" i="1"/>
  <c r="IH153" i="1"/>
  <c r="HZ153" i="1"/>
  <c r="HY153" i="1"/>
  <c r="HX153" i="1"/>
  <c r="IL66" i="1"/>
  <c r="J67" i="1"/>
  <c r="HZ66" i="1"/>
  <c r="HY66" i="1"/>
  <c r="HX66" i="1"/>
  <c r="HW66" i="1"/>
  <c r="IM66" i="1"/>
  <c r="IE111" i="1"/>
  <c r="HO111" i="1"/>
  <c r="DS111" i="1"/>
  <c r="DK111" i="1"/>
  <c r="HV111" i="1"/>
  <c r="HN111" i="1"/>
  <c r="DR111" i="1"/>
  <c r="DJ111" i="1"/>
  <c r="AV111" i="1"/>
  <c r="IK111" i="1"/>
  <c r="HM111" i="1"/>
  <c r="DQ111" i="1"/>
  <c r="IJ111" i="1"/>
  <c r="HT111" i="1"/>
  <c r="HL111" i="1"/>
  <c r="HF111" i="1"/>
  <c r="DP111" i="1"/>
  <c r="II111" i="1"/>
  <c r="HS111" i="1"/>
  <c r="DO111" i="1"/>
  <c r="IH111" i="1"/>
  <c r="HR111" i="1"/>
  <c r="DN111" i="1"/>
  <c r="DM111" i="1"/>
  <c r="DL111" i="1"/>
  <c r="B112" i="1"/>
  <c r="IG111" i="1"/>
  <c r="IF111" i="1"/>
  <c r="HP111" i="1"/>
  <c r="DU111" i="1"/>
  <c r="DT111" i="1"/>
  <c r="HI113" i="1"/>
  <c r="AW129" i="1"/>
  <c r="AS129" i="1"/>
  <c r="JA112" i="1"/>
  <c r="N113" i="1"/>
  <c r="JA113" i="1" s="1"/>
  <c r="HX129" i="1"/>
  <c r="IL129" i="1"/>
  <c r="HY129" i="1"/>
  <c r="HW129" i="1"/>
  <c r="J130" i="1"/>
  <c r="IM129" i="1"/>
  <c r="HZ129" i="1"/>
  <c r="N131" i="1"/>
  <c r="JA131" i="1" s="1"/>
  <c r="JA130" i="1"/>
  <c r="T67" i="1"/>
  <c r="GT66" i="1" a="1"/>
  <c r="GT66" i="1" s="1"/>
  <c r="GS66" i="1" s="1"/>
  <c r="R131" i="1"/>
  <c r="AW112" i="1"/>
  <c r="AS112" i="1"/>
  <c r="AS84" i="1"/>
  <c r="AW84" i="1"/>
  <c r="R112" i="1"/>
  <c r="BX129" i="1" a="1"/>
  <c r="BX129" i="1" s="1"/>
  <c r="BT129" i="1" a="1"/>
  <c r="BT129" i="1" s="1"/>
  <c r="BP129" i="1" a="1"/>
  <c r="BP129" i="1" s="1"/>
  <c r="BL129" i="1" a="1"/>
  <c r="BL129" i="1" s="1"/>
  <c r="BH129" i="1" a="1"/>
  <c r="BH129" i="1" s="1"/>
  <c r="BW129" i="1" a="1"/>
  <c r="BW129" i="1" s="1"/>
  <c r="BS129" i="1" a="1"/>
  <c r="BS129" i="1" s="1"/>
  <c r="BO129" i="1" a="1"/>
  <c r="BO129" i="1" s="1"/>
  <c r="BK129" i="1" a="1"/>
  <c r="BK129" i="1" s="1"/>
  <c r="BG129" i="1" a="1"/>
  <c r="BG129" i="1" s="1"/>
  <c r="BV129" i="1" a="1"/>
  <c r="BV129" i="1" s="1"/>
  <c r="BR129" i="1" a="1"/>
  <c r="BR129" i="1" s="1"/>
  <c r="BN129" i="1" a="1"/>
  <c r="BN129" i="1" s="1"/>
  <c r="BJ129" i="1" a="1"/>
  <c r="BJ129" i="1" s="1"/>
  <c r="BI129" i="1" a="1"/>
  <c r="BI129" i="1" s="1"/>
  <c r="P130" i="1"/>
  <c r="BQ129" i="1" a="1"/>
  <c r="BQ129" i="1" s="1"/>
  <c r="BM129" i="1" a="1"/>
  <c r="BM129" i="1" s="1"/>
  <c r="BU129" i="1" a="1"/>
  <c r="BU129" i="1" s="1"/>
  <c r="JB112" i="1"/>
  <c r="O113" i="1"/>
  <c r="JB113" i="1" s="1"/>
  <c r="JB66" i="1"/>
  <c r="O67" i="1"/>
  <c r="N85" i="1"/>
  <c r="JA84" i="1"/>
  <c r="GT111" i="1" a="1"/>
  <c r="GT111" i="1" s="1"/>
  <c r="GS111" i="1" s="1"/>
  <c r="T112" i="1"/>
  <c r="JA66" i="1"/>
  <c r="N67" i="1"/>
  <c r="HI86" i="1"/>
  <c r="HV66" i="1"/>
  <c r="HN66" i="1"/>
  <c r="DR66" i="1"/>
  <c r="DJ66" i="1"/>
  <c r="AV66" i="1"/>
  <c r="IK66" i="1"/>
  <c r="HM66" i="1"/>
  <c r="DQ66" i="1"/>
  <c r="IJ66" i="1"/>
  <c r="HT66" i="1"/>
  <c r="HL66" i="1"/>
  <c r="HF66" i="1"/>
  <c r="DP66" i="1"/>
  <c r="II66" i="1"/>
  <c r="HS66" i="1"/>
  <c r="DO66" i="1"/>
  <c r="IH66" i="1"/>
  <c r="HR66" i="1"/>
  <c r="DN66" i="1"/>
  <c r="B67" i="1"/>
  <c r="IG66" i="1"/>
  <c r="DU66" i="1"/>
  <c r="DM66" i="1"/>
  <c r="IF66" i="1"/>
  <c r="HP66" i="1"/>
  <c r="DT66" i="1"/>
  <c r="DL66" i="1"/>
  <c r="HO66" i="1"/>
  <c r="DS66" i="1"/>
  <c r="DK66" i="1"/>
  <c r="IE66" i="1"/>
  <c r="IZ112" i="1"/>
  <c r="M113" i="1"/>
  <c r="IZ113" i="1" s="1"/>
  <c r="IF84" i="1"/>
  <c r="HP84" i="1"/>
  <c r="DT84" i="1"/>
  <c r="DL84" i="1"/>
  <c r="IE84" i="1"/>
  <c r="HO84" i="1"/>
  <c r="HV84" i="1"/>
  <c r="HN84" i="1"/>
  <c r="DR84" i="1"/>
  <c r="DJ84" i="1"/>
  <c r="AV84" i="1"/>
  <c r="IK84" i="1"/>
  <c r="HM84" i="1"/>
  <c r="DQ84" i="1"/>
  <c r="IJ84" i="1"/>
  <c r="HT84" i="1"/>
  <c r="HL84" i="1"/>
  <c r="HF84" i="1"/>
  <c r="DP84" i="1"/>
  <c r="IH84" i="1"/>
  <c r="HR84" i="1"/>
  <c r="DN84" i="1"/>
  <c r="DU84" i="1"/>
  <c r="B85" i="1"/>
  <c r="II84" i="1"/>
  <c r="DS84" i="1"/>
  <c r="IG84" i="1"/>
  <c r="DO84" i="1"/>
  <c r="DM84" i="1"/>
  <c r="DK84" i="1"/>
  <c r="HS84" i="1"/>
  <c r="R68" i="1"/>
  <c r="T130" i="1"/>
  <c r="GT129" i="1" a="1"/>
  <c r="GT129" i="1" s="1"/>
  <c r="GS129" i="1" s="1"/>
  <c r="HI130" i="1"/>
  <c r="HI68" i="1"/>
  <c r="II129" i="1"/>
  <c r="HS129" i="1"/>
  <c r="IF129" i="1"/>
  <c r="HP129" i="1"/>
  <c r="HV129" i="1"/>
  <c r="HN129" i="1"/>
  <c r="DR129" i="1"/>
  <c r="DJ129" i="1"/>
  <c r="B130" i="1"/>
  <c r="IK129" i="1"/>
  <c r="HL129" i="1"/>
  <c r="DO129" i="1"/>
  <c r="IJ129" i="1"/>
  <c r="DN129" i="1"/>
  <c r="IH129" i="1"/>
  <c r="DM129" i="1"/>
  <c r="IE129" i="1"/>
  <c r="HR129" i="1"/>
  <c r="DT129" i="1"/>
  <c r="DK129" i="1"/>
  <c r="HF129" i="1"/>
  <c r="DS129" i="1"/>
  <c r="HM129" i="1"/>
  <c r="IG129" i="1"/>
  <c r="DU129" i="1"/>
  <c r="DQ129" i="1"/>
  <c r="AV129" i="1"/>
  <c r="HT129" i="1"/>
  <c r="HO129" i="1"/>
  <c r="DP129" i="1"/>
  <c r="DL129" i="1"/>
  <c r="O131" i="1"/>
  <c r="JB131" i="1" s="1"/>
  <c r="JB130" i="1"/>
  <c r="IZ67" i="1"/>
  <c r="M68" i="1"/>
  <c r="IZ68" i="1" s="1"/>
  <c r="R86" i="1"/>
  <c r="GT84" i="1" a="1"/>
  <c r="GT84" i="1" s="1"/>
  <c r="GS84" i="1" s="1"/>
  <c r="T85" i="1"/>
  <c r="HX84" i="1"/>
  <c r="IM84" i="1"/>
  <c r="HW84" i="1"/>
  <c r="IL84" i="1"/>
  <c r="J85" i="1"/>
  <c r="HZ84" i="1"/>
  <c r="HY84" i="1"/>
  <c r="IZ85" i="1"/>
  <c r="M86" i="1"/>
  <c r="IZ86" i="1" s="1"/>
  <c r="AS66" i="1"/>
  <c r="AW66" i="1"/>
  <c r="IM141" i="1"/>
  <c r="HW141" i="1"/>
  <c r="IH141" i="1"/>
  <c r="HZ141" i="1"/>
  <c r="HY141" i="1"/>
  <c r="HX141" i="1"/>
  <c r="IL141" i="1"/>
  <c r="BX66" i="1" l="1" a="1"/>
  <c r="BX66" i="1" s="1"/>
  <c r="HF103" i="1"/>
  <c r="JA120" i="1"/>
  <c r="BG66" i="1" a="1"/>
  <c r="BG66" i="1" s="1"/>
  <c r="HT103" i="1"/>
  <c r="IK103" i="1"/>
  <c r="HO103" i="1"/>
  <c r="IG103" i="1"/>
  <c r="B104" i="1"/>
  <c r="IH103" i="1"/>
  <c r="AW216" i="1"/>
  <c r="AS216" i="1"/>
  <c r="HL103" i="1"/>
  <c r="AW224" i="1"/>
  <c r="AS224" i="1"/>
  <c r="HN103" i="1"/>
  <c r="AV103" i="1"/>
  <c r="IJ103" i="1"/>
  <c r="HV103" i="1"/>
  <c r="HR103" i="1"/>
  <c r="HM103" i="1"/>
  <c r="IE103" i="1"/>
  <c r="HS103" i="1"/>
  <c r="GW102" i="1"/>
  <c r="HP103" i="1"/>
  <c r="II103" i="1"/>
  <c r="IF103" i="1"/>
  <c r="I103" i="1"/>
  <c r="I104" i="1" s="1"/>
  <c r="GV102" i="1"/>
  <c r="BR66" i="1" a="1"/>
  <c r="BR66" i="1" s="1"/>
  <c r="BK66" i="1" a="1"/>
  <c r="BK66" i="1" s="1"/>
  <c r="BT66" i="1" a="1"/>
  <c r="BT66" i="1" s="1"/>
  <c r="BO66" i="1" a="1"/>
  <c r="BO66" i="1" s="1"/>
  <c r="P67" i="1"/>
  <c r="BN67" i="1" s="1" a="1"/>
  <c r="BN67" i="1" s="1"/>
  <c r="BV66" i="1" a="1"/>
  <c r="BV66" i="1" s="1"/>
  <c r="H66" i="1" a="1"/>
  <c r="H66" i="1" s="1"/>
  <c r="BS66" i="1" a="1"/>
  <c r="BS66" i="1" s="1"/>
  <c r="BI66" i="1" a="1"/>
  <c r="BI66" i="1" s="1"/>
  <c r="BW66" i="1" a="1"/>
  <c r="BW66" i="1" s="1"/>
  <c r="BM66" i="1" a="1"/>
  <c r="BM66" i="1" s="1"/>
  <c r="BH66" i="1" a="1"/>
  <c r="BH66" i="1" s="1"/>
  <c r="BQ66" i="1" a="1"/>
  <c r="BQ66" i="1" s="1"/>
  <c r="BL66" i="1" a="1"/>
  <c r="BL66" i="1" s="1"/>
  <c r="BU66" i="1" a="1"/>
  <c r="BU66" i="1" s="1"/>
  <c r="BP66" i="1" a="1"/>
  <c r="BP66" i="1" s="1"/>
  <c r="BJ66" i="1" a="1"/>
  <c r="BJ66" i="1" s="1"/>
  <c r="AW206" i="1"/>
  <c r="AS206" i="1"/>
  <c r="BV85" i="1" a="1"/>
  <c r="BV85" i="1" s="1"/>
  <c r="JL159" i="1"/>
  <c r="JF159" i="1"/>
  <c r="S160" i="1"/>
  <c r="H159" i="1" a="1"/>
  <c r="H159" i="1" s="1"/>
  <c r="AS159" i="1" s="1"/>
  <c r="BG111" i="1" a="1"/>
  <c r="BG111" i="1" s="1"/>
  <c r="BM111" i="1" a="1"/>
  <c r="BM111" i="1" s="1"/>
  <c r="BP111" i="1" a="1"/>
  <c r="BP111" i="1" s="1"/>
  <c r="BU75" i="1" a="1"/>
  <c r="BU75" i="1" s="1"/>
  <c r="BM75" i="1" a="1"/>
  <c r="BM75" i="1" s="1"/>
  <c r="P76" i="1"/>
  <c r="BN76" i="1" s="1" a="1"/>
  <c r="BN76" i="1" s="1"/>
  <c r="BS75" i="1" a="1"/>
  <c r="BS75" i="1" s="1"/>
  <c r="BX75" i="1" a="1"/>
  <c r="BX75" i="1" s="1"/>
  <c r="BK75" i="1" a="1"/>
  <c r="BK75" i="1" s="1"/>
  <c r="BJ75" i="1" a="1"/>
  <c r="BJ75" i="1" s="1"/>
  <c r="BL85" i="1" a="1"/>
  <c r="BL85" i="1" s="1"/>
  <c r="BV75" i="1" a="1"/>
  <c r="BV75" i="1" s="1"/>
  <c r="BO75" i="1" a="1"/>
  <c r="BO75" i="1" s="1"/>
  <c r="BI75" i="1" a="1"/>
  <c r="BI75" i="1" s="1"/>
  <c r="BH75" i="1" a="1"/>
  <c r="BH75" i="1" s="1"/>
  <c r="BR75" i="1" a="1"/>
  <c r="BR75" i="1" s="1"/>
  <c r="BL75" i="1" a="1"/>
  <c r="BL75" i="1" s="1"/>
  <c r="BQ75" i="1" a="1"/>
  <c r="BQ75" i="1" s="1"/>
  <c r="BN75" i="1" a="1"/>
  <c r="BN75" i="1" s="1"/>
  <c r="BP75" i="1" a="1"/>
  <c r="BP75" i="1" s="1"/>
  <c r="BG75" i="1" a="1"/>
  <c r="BG75" i="1" s="1"/>
  <c r="BW75" i="1" a="1"/>
  <c r="BW75" i="1" s="1"/>
  <c r="BM85" i="1" a="1"/>
  <c r="BM85" i="1" s="1"/>
  <c r="BG85" i="1" a="1"/>
  <c r="BG85" i="1" s="1"/>
  <c r="BT85" i="1" a="1"/>
  <c r="BT85" i="1" s="1"/>
  <c r="BQ85" i="1" a="1"/>
  <c r="BQ85" i="1" s="1"/>
  <c r="BK85" i="1" a="1"/>
  <c r="BK85" i="1" s="1"/>
  <c r="BX85" i="1" a="1"/>
  <c r="BX85" i="1" s="1"/>
  <c r="P86" i="1"/>
  <c r="BI86" i="1" s="1" a="1"/>
  <c r="BI86" i="1" s="1"/>
  <c r="BU85" i="1" a="1"/>
  <c r="BU85" i="1" s="1"/>
  <c r="BP85" i="1" a="1"/>
  <c r="BP85" i="1" s="1"/>
  <c r="BO85" i="1" a="1"/>
  <c r="BO85" i="1" s="1"/>
  <c r="BJ85" i="1" a="1"/>
  <c r="BJ85" i="1" s="1"/>
  <c r="BS85" i="1" a="1"/>
  <c r="BS85" i="1" s="1"/>
  <c r="BI85" i="1" a="1"/>
  <c r="BI85" i="1" s="1"/>
  <c r="BN85" i="1" a="1"/>
  <c r="BN85" i="1" s="1"/>
  <c r="BW85" i="1" a="1"/>
  <c r="BW85" i="1" s="1"/>
  <c r="BR85" i="1" a="1"/>
  <c r="BR85" i="1" s="1"/>
  <c r="H120" i="1" a="1"/>
  <c r="H120" i="1" s="1"/>
  <c r="I112" i="1"/>
  <c r="I113" i="1" s="1"/>
  <c r="H111" i="1" a="1"/>
  <c r="H111" i="1" s="1"/>
  <c r="H74" i="1" a="1"/>
  <c r="H74" i="1" s="1"/>
  <c r="H92" i="1" a="1"/>
  <c r="H92" i="1" s="1"/>
  <c r="H102" i="1" a="1"/>
  <c r="H102" i="1" s="1"/>
  <c r="BX102" i="1" a="1"/>
  <c r="BX102" i="1" s="1"/>
  <c r="BL102" i="1" a="1"/>
  <c r="BL102" i="1" s="1"/>
  <c r="BK102" i="1" a="1"/>
  <c r="BK102" i="1" s="1"/>
  <c r="BO102" i="1" a="1"/>
  <c r="BO102" i="1" s="1"/>
  <c r="BN102" i="1" a="1"/>
  <c r="BN102" i="1" s="1"/>
  <c r="BI102" i="1" a="1"/>
  <c r="BI102" i="1" s="1"/>
  <c r="BS102" i="1" a="1"/>
  <c r="BS102" i="1" s="1"/>
  <c r="BJ102" i="1" a="1"/>
  <c r="BJ102" i="1" s="1"/>
  <c r="BP102" i="1" a="1"/>
  <c r="BP102" i="1" s="1"/>
  <c r="BM102" i="1" a="1"/>
  <c r="BM102" i="1" s="1"/>
  <c r="BW102" i="1" a="1"/>
  <c r="BW102" i="1" s="1"/>
  <c r="GU111" i="1"/>
  <c r="GW111" i="1"/>
  <c r="BQ102" i="1" a="1"/>
  <c r="BQ102" i="1" s="1"/>
  <c r="P103" i="1"/>
  <c r="BN103" i="1" s="1" a="1"/>
  <c r="BN103" i="1" s="1"/>
  <c r="GV111" i="1"/>
  <c r="BH102" i="1" a="1"/>
  <c r="BH102" i="1" s="1"/>
  <c r="BU102" i="1" a="1"/>
  <c r="BU102" i="1" s="1"/>
  <c r="BR102" i="1" a="1"/>
  <c r="BR102" i="1" s="1"/>
  <c r="BV102" i="1" a="1"/>
  <c r="BV102" i="1" s="1"/>
  <c r="BT102" i="1" a="1"/>
  <c r="BT102" i="1" s="1"/>
  <c r="P112" i="1"/>
  <c r="BK112" i="1" s="1" a="1"/>
  <c r="BK112" i="1" s="1"/>
  <c r="BR111" i="1" a="1"/>
  <c r="BR111" i="1" s="1"/>
  <c r="BI111" i="1" a="1"/>
  <c r="BI111" i="1" s="1"/>
  <c r="BV111" i="1" a="1"/>
  <c r="BV111" i="1" s="1"/>
  <c r="BT111" i="1" a="1"/>
  <c r="BT111" i="1" s="1"/>
  <c r="BQ111" i="1" a="1"/>
  <c r="BQ111" i="1" s="1"/>
  <c r="BK111" i="1" a="1"/>
  <c r="BK111" i="1" s="1"/>
  <c r="BH111" i="1" a="1"/>
  <c r="BH111" i="1" s="1"/>
  <c r="BU111" i="1" a="1"/>
  <c r="BU111" i="1" s="1"/>
  <c r="BO111" i="1" a="1"/>
  <c r="BO111" i="1" s="1"/>
  <c r="BX111" i="1" a="1"/>
  <c r="BX111" i="1" s="1"/>
  <c r="BS111" i="1" a="1"/>
  <c r="BS111" i="1" s="1"/>
  <c r="BL111" i="1" a="1"/>
  <c r="BL111" i="1" s="1"/>
  <c r="BJ111" i="1" a="1"/>
  <c r="BJ111" i="1" s="1"/>
  <c r="BW111" i="1" a="1"/>
  <c r="BW111" i="1" s="1"/>
  <c r="GW128" i="1"/>
  <c r="GU128" i="1"/>
  <c r="I129" i="1"/>
  <c r="GV128" i="1"/>
  <c r="GW161" i="1"/>
  <c r="HZ103" i="1"/>
  <c r="HY103" i="1"/>
  <c r="HX103" i="1"/>
  <c r="IM103" i="1"/>
  <c r="HW103" i="1"/>
  <c r="IL103" i="1"/>
  <c r="J104" i="1"/>
  <c r="JB103" i="1"/>
  <c r="O104" i="1"/>
  <c r="JB104" i="1" s="1"/>
  <c r="HI104" i="1"/>
  <c r="IZ103" i="1"/>
  <c r="M104" i="1"/>
  <c r="IZ104" i="1" s="1"/>
  <c r="AS103" i="1"/>
  <c r="AW103" i="1"/>
  <c r="N93" i="1"/>
  <c r="JA92" i="1"/>
  <c r="GU161" i="1"/>
  <c r="HY92" i="1"/>
  <c r="HX92" i="1"/>
  <c r="IM92" i="1"/>
  <c r="HW92" i="1"/>
  <c r="J93" i="1"/>
  <c r="IL92" i="1"/>
  <c r="HZ92" i="1"/>
  <c r="I93" i="1"/>
  <c r="GV92" i="1"/>
  <c r="GW92" i="1"/>
  <c r="GU92" i="1"/>
  <c r="JA74" i="1"/>
  <c r="N75" i="1"/>
  <c r="I67" i="1"/>
  <c r="GW66" i="1"/>
  <c r="GV66" i="1"/>
  <c r="GU66" i="1"/>
  <c r="GV161" i="1"/>
  <c r="I75" i="1"/>
  <c r="GW74" i="1"/>
  <c r="GV74" i="1"/>
  <c r="GU74" i="1"/>
  <c r="I84" i="1"/>
  <c r="H84" i="1" s="1" a="1"/>
  <c r="H84" i="1" s="1"/>
  <c r="GV83" i="1"/>
  <c r="GW83" i="1"/>
  <c r="GU83" i="1"/>
  <c r="P121" i="1"/>
  <c r="BV120" i="1" a="1"/>
  <c r="BV120" i="1" s="1"/>
  <c r="BR120" i="1" a="1"/>
  <c r="BR120" i="1" s="1"/>
  <c r="BN120" i="1" a="1"/>
  <c r="BN120" i="1" s="1"/>
  <c r="BJ120" i="1" a="1"/>
  <c r="BJ120" i="1" s="1"/>
  <c r="BU120" i="1" a="1"/>
  <c r="BU120" i="1" s="1"/>
  <c r="BQ120" i="1" a="1"/>
  <c r="BQ120" i="1" s="1"/>
  <c r="BM120" i="1" a="1"/>
  <c r="BM120" i="1" s="1"/>
  <c r="BI120" i="1" a="1"/>
  <c r="BI120" i="1" s="1"/>
  <c r="BX120" i="1" a="1"/>
  <c r="BX120" i="1" s="1"/>
  <c r="BT120" i="1" a="1"/>
  <c r="BT120" i="1" s="1"/>
  <c r="BP120" i="1" a="1"/>
  <c r="BP120" i="1" s="1"/>
  <c r="BL120" i="1" a="1"/>
  <c r="BL120" i="1" s="1"/>
  <c r="BH120" i="1" a="1"/>
  <c r="BH120" i="1" s="1"/>
  <c r="BW120" i="1" a="1"/>
  <c r="BW120" i="1" s="1"/>
  <c r="BS120" i="1" a="1"/>
  <c r="BS120" i="1" s="1"/>
  <c r="BO120" i="1" a="1"/>
  <c r="BO120" i="1" s="1"/>
  <c r="BK120" i="1" a="1"/>
  <c r="BK120" i="1" s="1"/>
  <c r="BG120" i="1" a="1"/>
  <c r="BG120" i="1" s="1"/>
  <c r="R121" i="1"/>
  <c r="T94" i="1"/>
  <c r="GT93" i="1" a="1"/>
  <c r="GT93" i="1" s="1"/>
  <c r="GS93" i="1" s="1"/>
  <c r="M121" i="1"/>
  <c r="IZ120" i="1"/>
  <c r="B77" i="1"/>
  <c r="IG76" i="1"/>
  <c r="IF76" i="1"/>
  <c r="HP76" i="1"/>
  <c r="IK76" i="1"/>
  <c r="HM76" i="1"/>
  <c r="IJ76" i="1"/>
  <c r="HT76" i="1"/>
  <c r="HL76" i="1"/>
  <c r="HF76" i="1"/>
  <c r="IE76" i="1"/>
  <c r="HO76" i="1"/>
  <c r="HN76" i="1"/>
  <c r="AV76" i="1"/>
  <c r="HV76" i="1"/>
  <c r="HS76" i="1"/>
  <c r="HR76" i="1"/>
  <c r="II76" i="1"/>
  <c r="IH76" i="1"/>
  <c r="JB76" i="1"/>
  <c r="O77" i="1"/>
  <c r="JB77" i="1" s="1"/>
  <c r="JA121" i="1"/>
  <c r="N122" i="1"/>
  <c r="JA122" i="1" s="1"/>
  <c r="R95" i="1"/>
  <c r="BV93" i="1" a="1"/>
  <c r="BV93" i="1" s="1"/>
  <c r="BR93" i="1" a="1"/>
  <c r="BR93" i="1" s="1"/>
  <c r="BN93" i="1" a="1"/>
  <c r="BN93" i="1" s="1"/>
  <c r="BJ93" i="1" a="1"/>
  <c r="BJ93" i="1" s="1"/>
  <c r="P94" i="1"/>
  <c r="BU93" i="1" a="1"/>
  <c r="BU93" i="1" s="1"/>
  <c r="BQ93" i="1" a="1"/>
  <c r="BQ93" i="1" s="1"/>
  <c r="BM93" i="1" a="1"/>
  <c r="BM93" i="1" s="1"/>
  <c r="BI93" i="1" a="1"/>
  <c r="BI93" i="1" s="1"/>
  <c r="BX93" i="1" a="1"/>
  <c r="BX93" i="1" s="1"/>
  <c r="BT93" i="1" a="1"/>
  <c r="BT93" i="1" s="1"/>
  <c r="BP93" i="1" a="1"/>
  <c r="BP93" i="1" s="1"/>
  <c r="BL93" i="1" a="1"/>
  <c r="BL93" i="1" s="1"/>
  <c r="BH93" i="1" a="1"/>
  <c r="BH93" i="1" s="1"/>
  <c r="BG93" i="1" a="1"/>
  <c r="BG93" i="1" s="1"/>
  <c r="BO93" i="1" a="1"/>
  <c r="BO93" i="1" s="1"/>
  <c r="BW93" i="1" a="1"/>
  <c r="BW93" i="1" s="1"/>
  <c r="BS93" i="1" a="1"/>
  <c r="BS93" i="1" s="1"/>
  <c r="BK93" i="1" a="1"/>
  <c r="BK93" i="1" s="1"/>
  <c r="HZ111" i="1"/>
  <c r="R77" i="1"/>
  <c r="O121" i="1"/>
  <c r="JB120" i="1"/>
  <c r="M76" i="1"/>
  <c r="IZ75" i="1"/>
  <c r="GV120" i="1"/>
  <c r="GU120" i="1"/>
  <c r="I121" i="1"/>
  <c r="GW120" i="1"/>
  <c r="HI77" i="1"/>
  <c r="GT75" i="1" a="1"/>
  <c r="GT75" i="1" s="1"/>
  <c r="GS75" i="1" s="1"/>
  <c r="T76" i="1"/>
  <c r="JB93" i="1"/>
  <c r="O94" i="1"/>
  <c r="AS75" i="1"/>
  <c r="AW75" i="1"/>
  <c r="AS93" i="1"/>
  <c r="AW93" i="1"/>
  <c r="M95" i="1"/>
  <c r="IZ95" i="1" s="1"/>
  <c r="IZ94" i="1"/>
  <c r="AS120" i="1"/>
  <c r="AW120" i="1"/>
  <c r="HZ120" i="1"/>
  <c r="HY120" i="1"/>
  <c r="IM120" i="1"/>
  <c r="HW120" i="1"/>
  <c r="IL120" i="1"/>
  <c r="J121" i="1"/>
  <c r="HX120" i="1"/>
  <c r="J76" i="1"/>
  <c r="IL75" i="1"/>
  <c r="HY75" i="1"/>
  <c r="IM75" i="1"/>
  <c r="HZ75" i="1"/>
  <c r="HX75" i="1"/>
  <c r="HW75" i="1"/>
  <c r="HV121" i="1"/>
  <c r="HN121" i="1"/>
  <c r="IK121" i="1"/>
  <c r="HM121" i="1"/>
  <c r="IJ121" i="1"/>
  <c r="HT121" i="1"/>
  <c r="HL121" i="1"/>
  <c r="HF121" i="1"/>
  <c r="IH121" i="1"/>
  <c r="HR121" i="1"/>
  <c r="AV121" i="1"/>
  <c r="IF121" i="1"/>
  <c r="HP121" i="1"/>
  <c r="IE121" i="1"/>
  <c r="HO121" i="1"/>
  <c r="B122" i="1"/>
  <c r="II121" i="1"/>
  <c r="IG121" i="1"/>
  <c r="HS121" i="1"/>
  <c r="IJ94" i="1"/>
  <c r="HT94" i="1"/>
  <c r="HL94" i="1"/>
  <c r="HF94" i="1"/>
  <c r="B95" i="1"/>
  <c r="IG94" i="1"/>
  <c r="HR94" i="1"/>
  <c r="HP94" i="1"/>
  <c r="IK94" i="1"/>
  <c r="HO94" i="1"/>
  <c r="II94" i="1"/>
  <c r="HN94" i="1"/>
  <c r="IF94" i="1"/>
  <c r="HV94" i="1"/>
  <c r="IH94" i="1"/>
  <c r="IE94" i="1"/>
  <c r="HS94" i="1"/>
  <c r="HM94" i="1"/>
  <c r="AV94" i="1"/>
  <c r="IZ129" i="1"/>
  <c r="I162" i="1"/>
  <c r="I163" i="1" s="1"/>
  <c r="M130" i="1"/>
  <c r="HX111" i="1"/>
  <c r="IM111" i="1"/>
  <c r="HY111" i="1"/>
  <c r="J112" i="1"/>
  <c r="IL111" i="1"/>
  <c r="HW111" i="1"/>
  <c r="R188" i="1"/>
  <c r="JA165" i="1"/>
  <c r="N166" i="1"/>
  <c r="R163" i="1"/>
  <c r="T163" i="1"/>
  <c r="T164" i="1" s="1"/>
  <c r="IZ162" i="1"/>
  <c r="M163" i="1"/>
  <c r="M164" i="1" s="1"/>
  <c r="O163" i="1"/>
  <c r="O164" i="1" s="1"/>
  <c r="JB162" i="1"/>
  <c r="IM160" i="1"/>
  <c r="HW160" i="1"/>
  <c r="IL160" i="1"/>
  <c r="IH160" i="1"/>
  <c r="HZ160" i="1"/>
  <c r="HY160" i="1"/>
  <c r="HX160" i="1"/>
  <c r="J161" i="1"/>
  <c r="H161" i="1" s="1" a="1"/>
  <c r="H161" i="1" s="1"/>
  <c r="BU170" i="1" a="1"/>
  <c r="BU170" i="1" s="1"/>
  <c r="BQ170" i="1" a="1"/>
  <c r="BQ170" i="1" s="1"/>
  <c r="BM170" i="1" a="1"/>
  <c r="BM170" i="1" s="1"/>
  <c r="BI170" i="1" a="1"/>
  <c r="BI170" i="1" s="1"/>
  <c r="P171" i="1"/>
  <c r="BX170" i="1" a="1"/>
  <c r="BX170" i="1" s="1"/>
  <c r="BT170" i="1" a="1"/>
  <c r="BT170" i="1" s="1"/>
  <c r="BP170" i="1" a="1"/>
  <c r="BP170" i="1" s="1"/>
  <c r="BL170" i="1" a="1"/>
  <c r="BL170" i="1" s="1"/>
  <c r="BH170" i="1" a="1"/>
  <c r="BH170" i="1" s="1"/>
  <c r="BW170" i="1" a="1"/>
  <c r="BW170" i="1" s="1"/>
  <c r="BS170" i="1" a="1"/>
  <c r="BS170" i="1" s="1"/>
  <c r="BO170" i="1" a="1"/>
  <c r="BO170" i="1" s="1"/>
  <c r="BK170" i="1" a="1"/>
  <c r="BK170" i="1" s="1"/>
  <c r="BG170" i="1" a="1"/>
  <c r="BG170" i="1" s="1"/>
  <c r="BJ170" i="1" a="1"/>
  <c r="BJ170" i="1" s="1"/>
  <c r="BV170" i="1" a="1"/>
  <c r="BV170" i="1" s="1"/>
  <c r="BR170" i="1" a="1"/>
  <c r="BR170" i="1" s="1"/>
  <c r="BN170" i="1" a="1"/>
  <c r="BN170" i="1" s="1"/>
  <c r="BX169" i="1" a="1"/>
  <c r="BX169" i="1" s="1"/>
  <c r="BR169" i="1" a="1"/>
  <c r="BR169" i="1" s="1"/>
  <c r="BK169" i="1" a="1"/>
  <c r="BK169" i="1" s="1"/>
  <c r="BW169" i="1" a="1"/>
  <c r="BW169" i="1" s="1"/>
  <c r="BQ169" i="1" a="1"/>
  <c r="BQ169" i="1" s="1"/>
  <c r="BP169" i="1" a="1"/>
  <c r="BP169" i="1" s="1"/>
  <c r="BJ169" i="1" a="1"/>
  <c r="BJ169" i="1" s="1"/>
  <c r="BV169" i="1" a="1"/>
  <c r="BV169" i="1" s="1"/>
  <c r="BO169" i="1" a="1"/>
  <c r="BO169" i="1" s="1"/>
  <c r="BI169" i="1" a="1"/>
  <c r="BI169" i="1" s="1"/>
  <c r="BM169" i="1" a="1"/>
  <c r="BM169" i="1" s="1"/>
  <c r="BU169" i="1" a="1"/>
  <c r="BU169" i="1" s="1"/>
  <c r="BH169" i="1" a="1"/>
  <c r="BH169" i="1" s="1"/>
  <c r="BS169" i="1" a="1"/>
  <c r="BS169" i="1" s="1"/>
  <c r="BL169" i="1" a="1"/>
  <c r="BL169" i="1" s="1"/>
  <c r="BT169" i="1" a="1"/>
  <c r="BT169" i="1" s="1"/>
  <c r="BN169" i="1" a="1"/>
  <c r="BN169" i="1" s="1"/>
  <c r="BG169" i="1" a="1"/>
  <c r="BG169" i="1" s="1"/>
  <c r="S168" i="1"/>
  <c r="GW153" i="1"/>
  <c r="GV153" i="1"/>
  <c r="GU153" i="1"/>
  <c r="HV85" i="1"/>
  <c r="HN85" i="1"/>
  <c r="IK85" i="1"/>
  <c r="HM85" i="1"/>
  <c r="IJ85" i="1"/>
  <c r="HT85" i="1"/>
  <c r="HL85" i="1"/>
  <c r="HF85" i="1"/>
  <c r="II85" i="1"/>
  <c r="HS85" i="1"/>
  <c r="IH85" i="1"/>
  <c r="HR85" i="1"/>
  <c r="AV85" i="1"/>
  <c r="B86" i="1"/>
  <c r="IG85" i="1"/>
  <c r="IF85" i="1"/>
  <c r="HP85" i="1"/>
  <c r="IE85" i="1"/>
  <c r="HO85" i="1"/>
  <c r="IK112" i="1"/>
  <c r="HM112" i="1"/>
  <c r="IJ112" i="1"/>
  <c r="HT112" i="1"/>
  <c r="HL112" i="1"/>
  <c r="HF112" i="1"/>
  <c r="II112" i="1"/>
  <c r="HS112" i="1"/>
  <c r="IH112" i="1"/>
  <c r="HR112" i="1"/>
  <c r="HV112" i="1"/>
  <c r="B113" i="1"/>
  <c r="IG112" i="1"/>
  <c r="IF112" i="1"/>
  <c r="HP112" i="1"/>
  <c r="IE112" i="1"/>
  <c r="HO112" i="1"/>
  <c r="AV112" i="1"/>
  <c r="HN112" i="1"/>
  <c r="J68" i="1"/>
  <c r="HZ67" i="1"/>
  <c r="HY67" i="1"/>
  <c r="HX67" i="1"/>
  <c r="IM67" i="1"/>
  <c r="HW67" i="1"/>
  <c r="IL67" i="1"/>
  <c r="JA85" i="1"/>
  <c r="N86" i="1"/>
  <c r="JA86" i="1" s="1"/>
  <c r="T113" i="1"/>
  <c r="GT113" i="1" s="1" a="1"/>
  <c r="GT113" i="1" s="1"/>
  <c r="GS113" i="1" s="1"/>
  <c r="GT112" i="1" a="1"/>
  <c r="GT112" i="1" s="1"/>
  <c r="GS112" i="1" s="1"/>
  <c r="T86" i="1"/>
  <c r="GT86" i="1" s="1" a="1"/>
  <c r="GT86" i="1" s="1"/>
  <c r="GS86" i="1" s="1"/>
  <c r="GT85" i="1" a="1"/>
  <c r="GT85" i="1" s="1"/>
  <c r="GS85" i="1" s="1"/>
  <c r="T131" i="1"/>
  <c r="GT131" i="1" s="1" a="1"/>
  <c r="GT131" i="1" s="1"/>
  <c r="GS131" i="1" s="1"/>
  <c r="GT130" i="1" a="1"/>
  <c r="GT130" i="1" s="1"/>
  <c r="GS130" i="1" s="1"/>
  <c r="AW67" i="1"/>
  <c r="AS67" i="1"/>
  <c r="O68" i="1"/>
  <c r="JB68" i="1" s="1"/>
  <c r="JB67" i="1"/>
  <c r="BV130" i="1" a="1"/>
  <c r="BV130" i="1" s="1"/>
  <c r="BR130" i="1" a="1"/>
  <c r="BR130" i="1" s="1"/>
  <c r="BN130" i="1" a="1"/>
  <c r="BN130" i="1" s="1"/>
  <c r="BJ130" i="1" a="1"/>
  <c r="BJ130" i="1" s="1"/>
  <c r="BX130" i="1" a="1"/>
  <c r="BX130" i="1" s="1"/>
  <c r="BT130" i="1" a="1"/>
  <c r="BT130" i="1" s="1"/>
  <c r="BP130" i="1" a="1"/>
  <c r="BP130" i="1" s="1"/>
  <c r="BL130" i="1" a="1"/>
  <c r="BL130" i="1" s="1"/>
  <c r="BH130" i="1" a="1"/>
  <c r="BH130" i="1" s="1"/>
  <c r="BQ130" i="1" a="1"/>
  <c r="BQ130" i="1" s="1"/>
  <c r="BI130" i="1" a="1"/>
  <c r="BI130" i="1" s="1"/>
  <c r="BW130" i="1" a="1"/>
  <c r="BW130" i="1" s="1"/>
  <c r="BO130" i="1" a="1"/>
  <c r="BO130" i="1" s="1"/>
  <c r="BG130" i="1" a="1"/>
  <c r="BG130" i="1" s="1"/>
  <c r="P131" i="1"/>
  <c r="BU130" i="1" a="1"/>
  <c r="BU130" i="1" s="1"/>
  <c r="BM130" i="1" a="1"/>
  <c r="BM130" i="1" s="1"/>
  <c r="BS130" i="1" a="1"/>
  <c r="BS130" i="1" s="1"/>
  <c r="BK130" i="1" a="1"/>
  <c r="BK130" i="1" s="1"/>
  <c r="AW85" i="1"/>
  <c r="AS85" i="1"/>
  <c r="AS130" i="1"/>
  <c r="AW130" i="1"/>
  <c r="IL85" i="1"/>
  <c r="J86" i="1"/>
  <c r="HZ85" i="1"/>
  <c r="HY85" i="1"/>
  <c r="HX85" i="1"/>
  <c r="IM85" i="1"/>
  <c r="HW85" i="1"/>
  <c r="HY130" i="1"/>
  <c r="IL130" i="1"/>
  <c r="J131" i="1"/>
  <c r="HZ130" i="1"/>
  <c r="HX130" i="1"/>
  <c r="HW130" i="1"/>
  <c r="IM130" i="1"/>
  <c r="B131" i="1"/>
  <c r="IG130" i="1"/>
  <c r="HV130" i="1"/>
  <c r="HN130" i="1"/>
  <c r="IK130" i="1"/>
  <c r="HM130" i="1"/>
  <c r="IJ130" i="1"/>
  <c r="HT130" i="1"/>
  <c r="HL130" i="1"/>
  <c r="HF130" i="1"/>
  <c r="II130" i="1"/>
  <c r="HS130" i="1"/>
  <c r="IH130" i="1"/>
  <c r="HR130" i="1"/>
  <c r="HP130" i="1"/>
  <c r="HO130" i="1"/>
  <c r="AV130" i="1"/>
  <c r="IF130" i="1"/>
  <c r="IE130" i="1"/>
  <c r="HI131" i="1"/>
  <c r="JA67" i="1"/>
  <c r="N68" i="1"/>
  <c r="JA68" i="1" s="1"/>
  <c r="R113" i="1"/>
  <c r="T68" i="1"/>
  <c r="GT68" i="1" s="1" a="1"/>
  <c r="GT68" i="1" s="1"/>
  <c r="GS68" i="1" s="1"/>
  <c r="GT67" i="1" a="1"/>
  <c r="GT67" i="1" s="1"/>
  <c r="GS67" i="1" s="1"/>
  <c r="IJ67" i="1"/>
  <c r="HT67" i="1"/>
  <c r="HL67" i="1"/>
  <c r="HF67" i="1"/>
  <c r="II67" i="1"/>
  <c r="HS67" i="1"/>
  <c r="IH67" i="1"/>
  <c r="HR67" i="1"/>
  <c r="AV67" i="1"/>
  <c r="IG67" i="1"/>
  <c r="B68" i="1"/>
  <c r="IF67" i="1"/>
  <c r="HP67" i="1"/>
  <c r="IE67" i="1"/>
  <c r="HO67" i="1"/>
  <c r="HV67" i="1"/>
  <c r="HN67" i="1"/>
  <c r="IK67" i="1"/>
  <c r="HM67" i="1"/>
  <c r="AW113" i="1"/>
  <c r="AS113" i="1"/>
  <c r="GW141" i="1"/>
  <c r="GU141" i="1"/>
  <c r="GV141" i="1"/>
  <c r="IH104" i="1" l="1"/>
  <c r="II104" i="1"/>
  <c r="HF104" i="1"/>
  <c r="HO104" i="1"/>
  <c r="IF104" i="1"/>
  <c r="AV104" i="1"/>
  <c r="IE104" i="1"/>
  <c r="HL104" i="1"/>
  <c r="IG104" i="1"/>
  <c r="IJ104" i="1"/>
  <c r="HR104" i="1"/>
  <c r="HM104" i="1"/>
  <c r="IK104" i="1"/>
  <c r="HV104" i="1"/>
  <c r="BG67" i="1" a="1"/>
  <c r="BG67" i="1" s="1"/>
  <c r="HT104" i="1"/>
  <c r="HP104" i="1"/>
  <c r="HS104" i="1"/>
  <c r="HN104" i="1"/>
  <c r="BM67" i="1" a="1"/>
  <c r="BM67" i="1" s="1"/>
  <c r="H121" i="1" a="1"/>
  <c r="H121" i="1" s="1"/>
  <c r="GU103" i="1"/>
  <c r="BR67" i="1" a="1"/>
  <c r="BR67" i="1" s="1"/>
  <c r="BR86" i="1" a="1"/>
  <c r="BR86" i="1" s="1"/>
  <c r="BT67" i="1" a="1"/>
  <c r="BT67" i="1" s="1"/>
  <c r="BS86" i="1" a="1"/>
  <c r="BS86" i="1" s="1"/>
  <c r="BI67" i="1" a="1"/>
  <c r="BI67" i="1" s="1"/>
  <c r="BV67" i="1" a="1"/>
  <c r="BV67" i="1" s="1"/>
  <c r="GV103" i="1"/>
  <c r="BQ67" i="1" a="1"/>
  <c r="BQ67" i="1" s="1"/>
  <c r="BK67" i="1" a="1"/>
  <c r="BK67" i="1" s="1"/>
  <c r="BX67" i="1" a="1"/>
  <c r="BX67" i="1" s="1"/>
  <c r="BU67" i="1" a="1"/>
  <c r="BU67" i="1" s="1"/>
  <c r="BO67" i="1" a="1"/>
  <c r="BO67" i="1" s="1"/>
  <c r="BH67" i="1" a="1"/>
  <c r="BH67" i="1" s="1"/>
  <c r="P68" i="1"/>
  <c r="BK68" i="1" s="1" a="1"/>
  <c r="BK68" i="1" s="1"/>
  <c r="BS67" i="1" a="1"/>
  <c r="BS67" i="1" s="1"/>
  <c r="BP86" i="1" a="1"/>
  <c r="BP86" i="1" s="1"/>
  <c r="BL67" i="1" a="1"/>
  <c r="BL67" i="1" s="1"/>
  <c r="BJ67" i="1" a="1"/>
  <c r="BJ67" i="1" s="1"/>
  <c r="BW67" i="1" a="1"/>
  <c r="BW67" i="1" s="1"/>
  <c r="BH86" i="1" a="1"/>
  <c r="BH86" i="1" s="1"/>
  <c r="BP67" i="1" a="1"/>
  <c r="BP67" i="1" s="1"/>
  <c r="H67" i="1" a="1"/>
  <c r="H67" i="1" s="1"/>
  <c r="GW103" i="1"/>
  <c r="AS217" i="1"/>
  <c r="AW217" i="1"/>
  <c r="AS225" i="1"/>
  <c r="AW225" i="1"/>
  <c r="H160" i="1" a="1"/>
  <c r="H160" i="1" s="1"/>
  <c r="AS160" i="1" s="1"/>
  <c r="BV76" i="1" a="1"/>
  <c r="BV76" i="1" s="1"/>
  <c r="AS207" i="1"/>
  <c r="AW207" i="1"/>
  <c r="JF160" i="1"/>
  <c r="JL160" i="1"/>
  <c r="JF168" i="1"/>
  <c r="JL168" i="1"/>
  <c r="BU86" i="1" a="1"/>
  <c r="BU86" i="1" s="1"/>
  <c r="BQ76" i="1" a="1"/>
  <c r="BQ76" i="1" s="1"/>
  <c r="BH76" i="1" a="1"/>
  <c r="BH76" i="1" s="1"/>
  <c r="BX76" i="1" a="1"/>
  <c r="BX76" i="1" s="1"/>
  <c r="BO76" i="1" a="1"/>
  <c r="BO76" i="1" s="1"/>
  <c r="BJ76" i="1" a="1"/>
  <c r="BJ76" i="1" s="1"/>
  <c r="BW76" i="1" a="1"/>
  <c r="BW76" i="1" s="1"/>
  <c r="BR76" i="1" a="1"/>
  <c r="BR76" i="1" s="1"/>
  <c r="BS76" i="1" a="1"/>
  <c r="BS76" i="1" s="1"/>
  <c r="P77" i="1"/>
  <c r="BM77" i="1" s="1" a="1"/>
  <c r="BM77" i="1" s="1"/>
  <c r="BM76" i="1" a="1"/>
  <c r="BM76" i="1" s="1"/>
  <c r="BL76" i="1" a="1"/>
  <c r="BL76" i="1" s="1"/>
  <c r="BU76" i="1" a="1"/>
  <c r="BU76" i="1" s="1"/>
  <c r="BP76" i="1" a="1"/>
  <c r="BP76" i="1" s="1"/>
  <c r="BG76" i="1" a="1"/>
  <c r="BG76" i="1" s="1"/>
  <c r="BT76" i="1" a="1"/>
  <c r="BT76" i="1" s="1"/>
  <c r="BG86" i="1" a="1"/>
  <c r="BG86" i="1" s="1"/>
  <c r="BM86" i="1" a="1"/>
  <c r="BM86" i="1" s="1"/>
  <c r="BK86" i="1" a="1"/>
  <c r="BK86" i="1" s="1"/>
  <c r="BQ86" i="1" a="1"/>
  <c r="BQ86" i="1" s="1"/>
  <c r="BO86" i="1" a="1"/>
  <c r="BO86" i="1" s="1"/>
  <c r="BT86" i="1" a="1"/>
  <c r="BT86" i="1" s="1"/>
  <c r="BJ86" i="1" a="1"/>
  <c r="BJ86" i="1" s="1"/>
  <c r="BW86" i="1" a="1"/>
  <c r="BW86" i="1" s="1"/>
  <c r="BX86" i="1" a="1"/>
  <c r="BX86" i="1" s="1"/>
  <c r="BN86" i="1" a="1"/>
  <c r="BN86" i="1" s="1"/>
  <c r="BL86" i="1" a="1"/>
  <c r="BL86" i="1" s="1"/>
  <c r="BV86" i="1" a="1"/>
  <c r="BV86" i="1" s="1"/>
  <c r="BK76" i="1" a="1"/>
  <c r="BK76" i="1" s="1"/>
  <c r="BI76" i="1" a="1"/>
  <c r="BI76" i="1" s="1"/>
  <c r="GV112" i="1"/>
  <c r="GU112" i="1"/>
  <c r="GW112" i="1"/>
  <c r="H93" i="1" a="1"/>
  <c r="H93" i="1" s="1"/>
  <c r="H75" i="1" a="1"/>
  <c r="H75" i="1" s="1"/>
  <c r="GV129" i="1"/>
  <c r="H129" i="1" a="1"/>
  <c r="H129" i="1" s="1"/>
  <c r="H112" i="1" a="1"/>
  <c r="H112" i="1" s="1"/>
  <c r="H103" i="1" a="1"/>
  <c r="H103" i="1" s="1"/>
  <c r="BO112" i="1" a="1"/>
  <c r="BO112" i="1" s="1"/>
  <c r="BS112" i="1" a="1"/>
  <c r="BS112" i="1" s="1"/>
  <c r="BI112" i="1" a="1"/>
  <c r="BI112" i="1" s="1"/>
  <c r="BW112" i="1" a="1"/>
  <c r="BW112" i="1" s="1"/>
  <c r="GU129" i="1"/>
  <c r="BN112" i="1" a="1"/>
  <c r="BN112" i="1" s="1"/>
  <c r="BR112" i="1" a="1"/>
  <c r="BR112" i="1" s="1"/>
  <c r="BU112" i="1" a="1"/>
  <c r="BU112" i="1" s="1"/>
  <c r="BL103" i="1" a="1"/>
  <c r="BL103" i="1" s="1"/>
  <c r="BH112" i="1" a="1"/>
  <c r="BH112" i="1" s="1"/>
  <c r="BR103" i="1" a="1"/>
  <c r="BR103" i="1" s="1"/>
  <c r="BQ112" i="1" a="1"/>
  <c r="BQ112" i="1" s="1"/>
  <c r="BJ112" i="1" a="1"/>
  <c r="BJ112" i="1" s="1"/>
  <c r="BM112" i="1" a="1"/>
  <c r="BM112" i="1" s="1"/>
  <c r="BW103" i="1" a="1"/>
  <c r="BW103" i="1" s="1"/>
  <c r="BV103" i="1" a="1"/>
  <c r="BV103" i="1" s="1"/>
  <c r="BI103" i="1" a="1"/>
  <c r="BI103" i="1" s="1"/>
  <c r="P104" i="1"/>
  <c r="BQ104" i="1" s="1" a="1"/>
  <c r="BQ104" i="1" s="1"/>
  <c r="BX112" i="1" a="1"/>
  <c r="BX112" i="1" s="1"/>
  <c r="BV112" i="1" a="1"/>
  <c r="BV112" i="1" s="1"/>
  <c r="BT112" i="1" a="1"/>
  <c r="BT112" i="1" s="1"/>
  <c r="P113" i="1"/>
  <c r="BS113" i="1" s="1" a="1"/>
  <c r="BS113" i="1" s="1"/>
  <c r="BG103" i="1" a="1"/>
  <c r="BG103" i="1" s="1"/>
  <c r="BM103" i="1" a="1"/>
  <c r="BM103" i="1" s="1"/>
  <c r="BP103" i="1" a="1"/>
  <c r="BP103" i="1" s="1"/>
  <c r="BP112" i="1" a="1"/>
  <c r="BP112" i="1" s="1"/>
  <c r="BG112" i="1" a="1"/>
  <c r="BG112" i="1" s="1"/>
  <c r="BO103" i="1" a="1"/>
  <c r="BO103" i="1" s="1"/>
  <c r="BQ103" i="1" a="1"/>
  <c r="BQ103" i="1" s="1"/>
  <c r="BT103" i="1" a="1"/>
  <c r="BT103" i="1" s="1"/>
  <c r="BL112" i="1" a="1"/>
  <c r="BL112" i="1" s="1"/>
  <c r="BH103" i="1" a="1"/>
  <c r="BH103" i="1" s="1"/>
  <c r="BU103" i="1" a="1"/>
  <c r="BU103" i="1" s="1"/>
  <c r="BX103" i="1" a="1"/>
  <c r="BX103" i="1" s="1"/>
  <c r="BS103" i="1" a="1"/>
  <c r="BS103" i="1" s="1"/>
  <c r="BJ103" i="1" a="1"/>
  <c r="BJ103" i="1" s="1"/>
  <c r="BK103" i="1" a="1"/>
  <c r="BK103" i="1" s="1"/>
  <c r="I130" i="1"/>
  <c r="H130" i="1" s="1" a="1"/>
  <c r="H130" i="1" s="1"/>
  <c r="GW129" i="1"/>
  <c r="GV162" i="1"/>
  <c r="AS161" i="1"/>
  <c r="HZ104" i="1"/>
  <c r="HY104" i="1"/>
  <c r="HX104" i="1"/>
  <c r="IM104" i="1"/>
  <c r="HW104" i="1"/>
  <c r="IL104" i="1"/>
  <c r="AS104" i="1"/>
  <c r="AW104" i="1"/>
  <c r="BL104" i="1" a="1"/>
  <c r="BL104" i="1" s="1"/>
  <c r="GV104" i="1"/>
  <c r="GU104" i="1"/>
  <c r="GW104" i="1"/>
  <c r="HY93" i="1"/>
  <c r="HZ93" i="1"/>
  <c r="HX93" i="1"/>
  <c r="HW93" i="1"/>
  <c r="J94" i="1"/>
  <c r="IM93" i="1"/>
  <c r="IL93" i="1"/>
  <c r="GW162" i="1"/>
  <c r="GW93" i="1"/>
  <c r="GU93" i="1"/>
  <c r="GV93" i="1"/>
  <c r="I94" i="1"/>
  <c r="JA93" i="1"/>
  <c r="N94" i="1"/>
  <c r="N76" i="1"/>
  <c r="JA75" i="1"/>
  <c r="HW112" i="1"/>
  <c r="IM112" i="1"/>
  <c r="J113" i="1"/>
  <c r="IM113" i="1" s="1"/>
  <c r="I68" i="1"/>
  <c r="GV67" i="1"/>
  <c r="GU67" i="1"/>
  <c r="GW67" i="1"/>
  <c r="GV84" i="1"/>
  <c r="I85" i="1"/>
  <c r="H85" i="1" s="1" a="1"/>
  <c r="H85" i="1" s="1"/>
  <c r="GW84" i="1"/>
  <c r="GU84" i="1"/>
  <c r="I76" i="1"/>
  <c r="GU75" i="1"/>
  <c r="GV75" i="1"/>
  <c r="GW75" i="1"/>
  <c r="AS94" i="1"/>
  <c r="AW94" i="1"/>
  <c r="M122" i="1"/>
  <c r="IZ122" i="1" s="1"/>
  <c r="IZ121" i="1"/>
  <c r="HX112" i="1"/>
  <c r="II95" i="1"/>
  <c r="HS95" i="1"/>
  <c r="IH95" i="1"/>
  <c r="HR95" i="1"/>
  <c r="IG95" i="1"/>
  <c r="IF95" i="1"/>
  <c r="HP95" i="1"/>
  <c r="HV95" i="1"/>
  <c r="HN95" i="1"/>
  <c r="IK95" i="1"/>
  <c r="HO95" i="1"/>
  <c r="IJ95" i="1"/>
  <c r="HM95" i="1"/>
  <c r="IE95" i="1"/>
  <c r="HL95" i="1"/>
  <c r="AV95" i="1"/>
  <c r="HF95" i="1"/>
  <c r="HT95" i="1"/>
  <c r="P95" i="1"/>
  <c r="BV94" i="1" a="1"/>
  <c r="BV94" i="1" s="1"/>
  <c r="BR94" i="1" a="1"/>
  <c r="BR94" i="1" s="1"/>
  <c r="BN94" i="1" a="1"/>
  <c r="BN94" i="1" s="1"/>
  <c r="BJ94" i="1" a="1"/>
  <c r="BJ94" i="1" s="1"/>
  <c r="BU94" i="1" a="1"/>
  <c r="BU94" i="1" s="1"/>
  <c r="BQ94" i="1" a="1"/>
  <c r="BQ94" i="1" s="1"/>
  <c r="BM94" i="1" a="1"/>
  <c r="BM94" i="1" s="1"/>
  <c r="BI94" i="1" a="1"/>
  <c r="BI94" i="1" s="1"/>
  <c r="BS94" i="1" a="1"/>
  <c r="BS94" i="1" s="1"/>
  <c r="BH94" i="1" a="1"/>
  <c r="BH94" i="1" s="1"/>
  <c r="BG94" i="1" a="1"/>
  <c r="BG94" i="1" s="1"/>
  <c r="BP94" i="1" a="1"/>
  <c r="BP94" i="1" s="1"/>
  <c r="BO94" i="1" a="1"/>
  <c r="BO94" i="1" s="1"/>
  <c r="BX94" i="1" a="1"/>
  <c r="BX94" i="1" s="1"/>
  <c r="BK94" i="1" a="1"/>
  <c r="BK94" i="1" s="1"/>
  <c r="BT94" i="1" a="1"/>
  <c r="BT94" i="1" s="1"/>
  <c r="BL94" i="1" a="1"/>
  <c r="BL94" i="1" s="1"/>
  <c r="BW94" i="1" a="1"/>
  <c r="BW94" i="1" s="1"/>
  <c r="R122" i="1"/>
  <c r="HV77" i="1"/>
  <c r="HN77" i="1"/>
  <c r="IK77" i="1"/>
  <c r="HM77" i="1"/>
  <c r="IJ77" i="1"/>
  <c r="HT77" i="1"/>
  <c r="HL77" i="1"/>
  <c r="HF77" i="1"/>
  <c r="IH77" i="1"/>
  <c r="HR77" i="1"/>
  <c r="IG77" i="1"/>
  <c r="HS77" i="1"/>
  <c r="HP77" i="1"/>
  <c r="II77" i="1"/>
  <c r="HO77" i="1"/>
  <c r="IF77" i="1"/>
  <c r="AV77" i="1"/>
  <c r="IE77" i="1"/>
  <c r="AS121" i="1"/>
  <c r="AW121" i="1"/>
  <c r="HY112" i="1"/>
  <c r="M77" i="1"/>
  <c r="IZ77" i="1" s="1"/>
  <c r="IZ76" i="1"/>
  <c r="HY76" i="1"/>
  <c r="HX76" i="1"/>
  <c r="HZ76" i="1"/>
  <c r="J77" i="1"/>
  <c r="IM76" i="1"/>
  <c r="HW76" i="1"/>
  <c r="IL76" i="1"/>
  <c r="O95" i="1"/>
  <c r="JB95" i="1" s="1"/>
  <c r="JB94" i="1"/>
  <c r="AW76" i="1"/>
  <c r="AS76" i="1"/>
  <c r="IL112" i="1"/>
  <c r="J122" i="1"/>
  <c r="IL121" i="1"/>
  <c r="HZ121" i="1"/>
  <c r="HX121" i="1"/>
  <c r="IM121" i="1"/>
  <c r="HW121" i="1"/>
  <c r="HY121" i="1"/>
  <c r="JB121" i="1"/>
  <c r="O122" i="1"/>
  <c r="JB122" i="1" s="1"/>
  <c r="HZ112" i="1"/>
  <c r="HV122" i="1"/>
  <c r="HN122" i="1"/>
  <c r="IK122" i="1"/>
  <c r="HM122" i="1"/>
  <c r="IJ122" i="1"/>
  <c r="HT122" i="1"/>
  <c r="HL122" i="1"/>
  <c r="HF122" i="1"/>
  <c r="AV122" i="1"/>
  <c r="II122" i="1"/>
  <c r="IF122" i="1"/>
  <c r="HP122" i="1"/>
  <c r="HR122" i="1"/>
  <c r="IG122" i="1"/>
  <c r="HO122" i="1"/>
  <c r="IE122" i="1"/>
  <c r="IH122" i="1"/>
  <c r="HS122" i="1"/>
  <c r="GT76" i="1" a="1"/>
  <c r="GT76" i="1" s="1"/>
  <c r="GS76" i="1" s="1"/>
  <c r="T77" i="1"/>
  <c r="GT77" i="1" s="1" a="1"/>
  <c r="GT77" i="1" s="1"/>
  <c r="GS77" i="1" s="1"/>
  <c r="I122" i="1"/>
  <c r="GV121" i="1"/>
  <c r="GU121" i="1"/>
  <c r="GW121" i="1"/>
  <c r="T95" i="1"/>
  <c r="GT95" i="1" s="1" a="1"/>
  <c r="GT95" i="1" s="1"/>
  <c r="GS95" i="1" s="1"/>
  <c r="GT94" i="1" a="1"/>
  <c r="GT94" i="1" s="1"/>
  <c r="GS94" i="1" s="1"/>
  <c r="BX121" i="1" a="1"/>
  <c r="BX121" i="1" s="1"/>
  <c r="BT121" i="1" a="1"/>
  <c r="BT121" i="1" s="1"/>
  <c r="BP121" i="1" a="1"/>
  <c r="BP121" i="1" s="1"/>
  <c r="BL121" i="1" a="1"/>
  <c r="BL121" i="1" s="1"/>
  <c r="BH121" i="1" a="1"/>
  <c r="BH121" i="1" s="1"/>
  <c r="P122" i="1"/>
  <c r="BU121" i="1" a="1"/>
  <c r="BU121" i="1" s="1"/>
  <c r="BQ121" i="1" a="1"/>
  <c r="BQ121" i="1" s="1"/>
  <c r="BM121" i="1" a="1"/>
  <c r="BM121" i="1" s="1"/>
  <c r="BI121" i="1" a="1"/>
  <c r="BI121" i="1" s="1"/>
  <c r="BJ121" i="1" a="1"/>
  <c r="BJ121" i="1" s="1"/>
  <c r="BW121" i="1" a="1"/>
  <c r="BW121" i="1" s="1"/>
  <c r="BG121" i="1" a="1"/>
  <c r="BG121" i="1" s="1"/>
  <c r="BV121" i="1" a="1"/>
  <c r="BV121" i="1" s="1"/>
  <c r="BR121" i="1" a="1"/>
  <c r="BR121" i="1" s="1"/>
  <c r="BN121" i="1" a="1"/>
  <c r="BN121" i="1" s="1"/>
  <c r="BK121" i="1" a="1"/>
  <c r="BK121" i="1" s="1"/>
  <c r="BO121" i="1" a="1"/>
  <c r="BO121" i="1" s="1"/>
  <c r="BS121" i="1" a="1"/>
  <c r="BS121" i="1" s="1"/>
  <c r="IZ130" i="1"/>
  <c r="M131" i="1"/>
  <c r="IZ131" i="1" s="1"/>
  <c r="GU162" i="1"/>
  <c r="I164" i="1"/>
  <c r="R189" i="1"/>
  <c r="JA166" i="1"/>
  <c r="N167" i="1"/>
  <c r="IZ164" i="1"/>
  <c r="M165" i="1"/>
  <c r="T165" i="1"/>
  <c r="O165" i="1"/>
  <c r="JB164" i="1"/>
  <c r="R164" i="1"/>
  <c r="GW163" i="1"/>
  <c r="GV163" i="1"/>
  <c r="GU163" i="1"/>
  <c r="IZ163" i="1"/>
  <c r="JB163" i="1"/>
  <c r="IM161" i="1"/>
  <c r="J162" i="1"/>
  <c r="H162" i="1" s="1" a="1"/>
  <c r="H162" i="1" s="1"/>
  <c r="HZ161" i="1"/>
  <c r="HW161" i="1"/>
  <c r="IH161" i="1"/>
  <c r="HX161" i="1"/>
  <c r="IL161" i="1"/>
  <c r="HY161" i="1"/>
  <c r="P172" i="1"/>
  <c r="BV171" i="1" a="1"/>
  <c r="BV171" i="1" s="1"/>
  <c r="BR171" i="1" a="1"/>
  <c r="BR171" i="1" s="1"/>
  <c r="BN171" i="1" a="1"/>
  <c r="BN171" i="1" s="1"/>
  <c r="BJ171" i="1" a="1"/>
  <c r="BJ171" i="1" s="1"/>
  <c r="BU171" i="1" a="1"/>
  <c r="BU171" i="1" s="1"/>
  <c r="BQ171" i="1" a="1"/>
  <c r="BQ171" i="1" s="1"/>
  <c r="BM171" i="1" a="1"/>
  <c r="BM171" i="1" s="1"/>
  <c r="BI171" i="1" a="1"/>
  <c r="BI171" i="1" s="1"/>
  <c r="BX171" i="1" a="1"/>
  <c r="BX171" i="1" s="1"/>
  <c r="BT171" i="1" a="1"/>
  <c r="BT171" i="1" s="1"/>
  <c r="BP171" i="1" a="1"/>
  <c r="BP171" i="1" s="1"/>
  <c r="BL171" i="1" a="1"/>
  <c r="BL171" i="1" s="1"/>
  <c r="BH171" i="1" a="1"/>
  <c r="BH171" i="1" s="1"/>
  <c r="BK171" i="1" a="1"/>
  <c r="BK171" i="1" s="1"/>
  <c r="BW171" i="1" a="1"/>
  <c r="BW171" i="1" s="1"/>
  <c r="BG171" i="1" a="1"/>
  <c r="BG171" i="1" s="1"/>
  <c r="BS171" i="1" a="1"/>
  <c r="BS171" i="1" s="1"/>
  <c r="BO171" i="1" a="1"/>
  <c r="BO171" i="1" s="1"/>
  <c r="S169" i="1"/>
  <c r="GW154" i="1"/>
  <c r="GV154" i="1"/>
  <c r="GU154" i="1"/>
  <c r="HX68" i="1"/>
  <c r="IM68" i="1"/>
  <c r="HW68" i="1"/>
  <c r="IL68" i="1"/>
  <c r="HZ68" i="1"/>
  <c r="HY68" i="1"/>
  <c r="IF68" i="1"/>
  <c r="HP68" i="1"/>
  <c r="IE68" i="1"/>
  <c r="HO68" i="1"/>
  <c r="HV68" i="1"/>
  <c r="HN68" i="1"/>
  <c r="IJ68" i="1"/>
  <c r="HT68" i="1"/>
  <c r="HL68" i="1"/>
  <c r="HF68" i="1"/>
  <c r="AV68" i="1"/>
  <c r="IH68" i="1"/>
  <c r="HR68" i="1"/>
  <c r="IG68" i="1"/>
  <c r="HS68" i="1"/>
  <c r="HM68" i="1"/>
  <c r="IK68" i="1"/>
  <c r="II68" i="1"/>
  <c r="AS131" i="1"/>
  <c r="AW131" i="1"/>
  <c r="BU131" i="1" a="1"/>
  <c r="BU131" i="1" s="1"/>
  <c r="BQ131" i="1" a="1"/>
  <c r="BQ131" i="1" s="1"/>
  <c r="BM131" i="1" a="1"/>
  <c r="BM131" i="1" s="1"/>
  <c r="BI131" i="1" a="1"/>
  <c r="BI131" i="1" s="1"/>
  <c r="BX131" i="1" a="1"/>
  <c r="BX131" i="1" s="1"/>
  <c r="BT131" i="1" a="1"/>
  <c r="BT131" i="1" s="1"/>
  <c r="BP131" i="1" a="1"/>
  <c r="BP131" i="1" s="1"/>
  <c r="BL131" i="1" a="1"/>
  <c r="BL131" i="1" s="1"/>
  <c r="BH131" i="1" a="1"/>
  <c r="BH131" i="1" s="1"/>
  <c r="BW131" i="1" a="1"/>
  <c r="BW131" i="1" s="1"/>
  <c r="BS131" i="1" a="1"/>
  <c r="BS131" i="1" s="1"/>
  <c r="BO131" i="1" a="1"/>
  <c r="BO131" i="1" s="1"/>
  <c r="BK131" i="1" a="1"/>
  <c r="BK131" i="1" s="1"/>
  <c r="BG131" i="1" a="1"/>
  <c r="BG131" i="1" s="1"/>
  <c r="BR131" i="1" a="1"/>
  <c r="BR131" i="1" s="1"/>
  <c r="BN131" i="1" a="1"/>
  <c r="BN131" i="1" s="1"/>
  <c r="BJ131" i="1" a="1"/>
  <c r="BJ131" i="1" s="1"/>
  <c r="BV131" i="1" a="1"/>
  <c r="BV131" i="1" s="1"/>
  <c r="HV113" i="1"/>
  <c r="HN113" i="1"/>
  <c r="IK113" i="1"/>
  <c r="HM113" i="1"/>
  <c r="IJ113" i="1"/>
  <c r="HT113" i="1"/>
  <c r="HL113" i="1"/>
  <c r="HF113" i="1"/>
  <c r="AV113" i="1"/>
  <c r="II113" i="1"/>
  <c r="HS113" i="1"/>
  <c r="IH113" i="1"/>
  <c r="HR113" i="1"/>
  <c r="IG113" i="1"/>
  <c r="IF113" i="1"/>
  <c r="HP113" i="1"/>
  <c r="IE113" i="1"/>
  <c r="HO113" i="1"/>
  <c r="IH131" i="1"/>
  <c r="HR131" i="1"/>
  <c r="IG131" i="1"/>
  <c r="IF131" i="1"/>
  <c r="HP131" i="1"/>
  <c r="IE131" i="1"/>
  <c r="HO131" i="1"/>
  <c r="HV131" i="1"/>
  <c r="HN131" i="1"/>
  <c r="IK131" i="1"/>
  <c r="HM131" i="1"/>
  <c r="IJ131" i="1"/>
  <c r="HT131" i="1"/>
  <c r="HL131" i="1"/>
  <c r="HF131" i="1"/>
  <c r="AV131" i="1"/>
  <c r="HS131" i="1"/>
  <c r="II131" i="1"/>
  <c r="HZ131" i="1"/>
  <c r="HY131" i="1"/>
  <c r="HX131" i="1"/>
  <c r="IM131" i="1"/>
  <c r="HW131" i="1"/>
  <c r="IL131" i="1"/>
  <c r="IM86" i="1"/>
  <c r="IL86" i="1"/>
  <c r="HZ86" i="1"/>
  <c r="HY86" i="1"/>
  <c r="HX86" i="1"/>
  <c r="HW86" i="1"/>
  <c r="AW86" i="1"/>
  <c r="AS86" i="1"/>
  <c r="AS68" i="1"/>
  <c r="AW68" i="1"/>
  <c r="GW113" i="1"/>
  <c r="GV113" i="1"/>
  <c r="GU113" i="1"/>
  <c r="BP68" i="1" a="1"/>
  <c r="BP68" i="1" s="1"/>
  <c r="IF86" i="1"/>
  <c r="HV86" i="1"/>
  <c r="HN86" i="1"/>
  <c r="HM86" i="1"/>
  <c r="IK86" i="1"/>
  <c r="HT86" i="1"/>
  <c r="HL86" i="1"/>
  <c r="HF86" i="1"/>
  <c r="AV86" i="1"/>
  <c r="IJ86" i="1"/>
  <c r="HS86" i="1"/>
  <c r="II86" i="1"/>
  <c r="HR86" i="1"/>
  <c r="IH86" i="1"/>
  <c r="IG86" i="1"/>
  <c r="HP86" i="1"/>
  <c r="HO86" i="1"/>
  <c r="IE86" i="1"/>
  <c r="GW144" i="1"/>
  <c r="GU144" i="1"/>
  <c r="GV144" i="1"/>
  <c r="BX68" i="1" l="1" a="1"/>
  <c r="BX68" i="1" s="1"/>
  <c r="BU68" i="1" a="1"/>
  <c r="BU68" i="1" s="1"/>
  <c r="BV68" i="1" a="1"/>
  <c r="BV68" i="1" s="1"/>
  <c r="BG68" i="1" a="1"/>
  <c r="BG68" i="1" s="1"/>
  <c r="BL68" i="1" a="1"/>
  <c r="BL68" i="1" s="1"/>
  <c r="BH68" i="1" a="1"/>
  <c r="BH68" i="1" s="1"/>
  <c r="BI68" i="1" a="1"/>
  <c r="BI68" i="1" s="1"/>
  <c r="BN68" i="1" a="1"/>
  <c r="BN68" i="1" s="1"/>
  <c r="BW68" i="1" a="1"/>
  <c r="BW68" i="1" s="1"/>
  <c r="BO68" i="1" a="1"/>
  <c r="BO68" i="1" s="1"/>
  <c r="BM68" i="1" a="1"/>
  <c r="BM68" i="1" s="1"/>
  <c r="BT68" i="1" a="1"/>
  <c r="BT68" i="1" s="1"/>
  <c r="BR68" i="1" a="1"/>
  <c r="BR68" i="1" s="1"/>
  <c r="BJ68" i="1" a="1"/>
  <c r="BJ68" i="1" s="1"/>
  <c r="BQ68" i="1" a="1"/>
  <c r="BQ68" i="1" s="1"/>
  <c r="BS68" i="1" a="1"/>
  <c r="BS68" i="1" s="1"/>
  <c r="H68" i="1" a="1"/>
  <c r="H68" i="1" s="1"/>
  <c r="AW218" i="1"/>
  <c r="AS218" i="1"/>
  <c r="AW226" i="1"/>
  <c r="AS226" i="1"/>
  <c r="AS208" i="1"/>
  <c r="AW208" i="1"/>
  <c r="JF169" i="1"/>
  <c r="JL169" i="1"/>
  <c r="S170" i="1"/>
  <c r="BJ77" i="1" a="1"/>
  <c r="BJ77" i="1" s="1"/>
  <c r="BQ77" i="1" a="1"/>
  <c r="BQ77" i="1" s="1"/>
  <c r="BR77" i="1" a="1"/>
  <c r="BR77" i="1" s="1"/>
  <c r="BU77" i="1" a="1"/>
  <c r="BU77" i="1" s="1"/>
  <c r="BL77" i="1" a="1"/>
  <c r="BL77" i="1" s="1"/>
  <c r="BG77" i="1" a="1"/>
  <c r="BG77" i="1" s="1"/>
  <c r="BT77" i="1" a="1"/>
  <c r="BT77" i="1" s="1"/>
  <c r="BK77" i="1" a="1"/>
  <c r="BK77" i="1" s="1"/>
  <c r="BO77" i="1" a="1"/>
  <c r="BO77" i="1" s="1"/>
  <c r="BP77" i="1" a="1"/>
  <c r="BP77" i="1" s="1"/>
  <c r="BV77" i="1" a="1"/>
  <c r="BV77" i="1" s="1"/>
  <c r="BS77" i="1" a="1"/>
  <c r="BS77" i="1" s="1"/>
  <c r="BN77" i="1" a="1"/>
  <c r="BN77" i="1" s="1"/>
  <c r="BX77" i="1" a="1"/>
  <c r="BX77" i="1" s="1"/>
  <c r="BI77" i="1" a="1"/>
  <c r="BI77" i="1" s="1"/>
  <c r="BW77" i="1" a="1"/>
  <c r="BW77" i="1" s="1"/>
  <c r="BH77" i="1" a="1"/>
  <c r="BH77" i="1" s="1"/>
  <c r="H76" i="1" a="1"/>
  <c r="H76" i="1" s="1"/>
  <c r="BL113" i="1" a="1"/>
  <c r="BL113" i="1" s="1"/>
  <c r="BJ113" i="1" a="1"/>
  <c r="BJ113" i="1" s="1"/>
  <c r="BN113" i="1" a="1"/>
  <c r="BN113" i="1" s="1"/>
  <c r="H104" i="1" a="1"/>
  <c r="H104" i="1" s="1"/>
  <c r="BW113" i="1" a="1"/>
  <c r="BW113" i="1" s="1"/>
  <c r="GV130" i="1"/>
  <c r="BP113" i="1" a="1"/>
  <c r="BP113" i="1" s="1"/>
  <c r="HX113" i="1"/>
  <c r="GW130" i="1"/>
  <c r="H113" i="1" a="1"/>
  <c r="H113" i="1" s="1"/>
  <c r="H122" i="1" a="1"/>
  <c r="H122" i="1" s="1"/>
  <c r="H94" i="1" a="1"/>
  <c r="H94" i="1" s="1"/>
  <c r="BR113" i="1" a="1"/>
  <c r="BR113" i="1" s="1"/>
  <c r="BX113" i="1" a="1"/>
  <c r="BX113" i="1" s="1"/>
  <c r="BI113" i="1" a="1"/>
  <c r="BI113" i="1" s="1"/>
  <c r="BG113" i="1" a="1"/>
  <c r="BG113" i="1" s="1"/>
  <c r="BT113" i="1" a="1"/>
  <c r="BT113" i="1" s="1"/>
  <c r="BV113" i="1" a="1"/>
  <c r="BV113" i="1" s="1"/>
  <c r="BM113" i="1" a="1"/>
  <c r="BM113" i="1" s="1"/>
  <c r="BK113" i="1" a="1"/>
  <c r="BK113" i="1" s="1"/>
  <c r="BQ113" i="1" a="1"/>
  <c r="BQ113" i="1" s="1"/>
  <c r="BO113" i="1" a="1"/>
  <c r="BO113" i="1" s="1"/>
  <c r="BH113" i="1" a="1"/>
  <c r="BH113" i="1" s="1"/>
  <c r="BU113" i="1" a="1"/>
  <c r="BU113" i="1" s="1"/>
  <c r="I131" i="1"/>
  <c r="GV131" i="1" s="1"/>
  <c r="BJ104" i="1" a="1"/>
  <c r="BJ104" i="1" s="1"/>
  <c r="BR104" i="1" a="1"/>
  <c r="BR104" i="1" s="1"/>
  <c r="GU130" i="1"/>
  <c r="BH104" i="1" a="1"/>
  <c r="BH104" i="1" s="1"/>
  <c r="BU104" i="1" a="1"/>
  <c r="BU104" i="1" s="1"/>
  <c r="BV104" i="1" a="1"/>
  <c r="BV104" i="1" s="1"/>
  <c r="BP104" i="1" a="1"/>
  <c r="BP104" i="1" s="1"/>
  <c r="BG104" i="1" a="1"/>
  <c r="BG104" i="1" s="1"/>
  <c r="BT104" i="1" a="1"/>
  <c r="BT104" i="1" s="1"/>
  <c r="BK104" i="1" a="1"/>
  <c r="BK104" i="1" s="1"/>
  <c r="BX104" i="1" a="1"/>
  <c r="BX104" i="1" s="1"/>
  <c r="BO104" i="1" a="1"/>
  <c r="BO104" i="1" s="1"/>
  <c r="BI104" i="1" a="1"/>
  <c r="BI104" i="1" s="1"/>
  <c r="BS104" i="1" a="1"/>
  <c r="BS104" i="1" s="1"/>
  <c r="BM104" i="1" a="1"/>
  <c r="BM104" i="1" s="1"/>
  <c r="BN104" i="1" a="1"/>
  <c r="BN104" i="1" s="1"/>
  <c r="BW104" i="1" a="1"/>
  <c r="BW104" i="1" s="1"/>
  <c r="HY113" i="1"/>
  <c r="HZ113" i="1"/>
  <c r="GW164" i="1"/>
  <c r="IL113" i="1"/>
  <c r="HW113" i="1"/>
  <c r="AS162" i="1"/>
  <c r="J95" i="1"/>
  <c r="HW94" i="1"/>
  <c r="HY94" i="1"/>
  <c r="IM94" i="1"/>
  <c r="IL94" i="1"/>
  <c r="HZ94" i="1"/>
  <c r="HX94" i="1"/>
  <c r="N95" i="1"/>
  <c r="JA95" i="1" s="1"/>
  <c r="JA94" i="1"/>
  <c r="GW94" i="1"/>
  <c r="GV94" i="1"/>
  <c r="GU94" i="1"/>
  <c r="I95" i="1"/>
  <c r="JA76" i="1"/>
  <c r="N77" i="1"/>
  <c r="JA77" i="1" s="1"/>
  <c r="GV68" i="1"/>
  <c r="GW68" i="1"/>
  <c r="GU68" i="1"/>
  <c r="GU76" i="1"/>
  <c r="I77" i="1"/>
  <c r="GW76" i="1"/>
  <c r="GV76" i="1"/>
  <c r="GW85" i="1"/>
  <c r="GU85" i="1"/>
  <c r="I86" i="1"/>
  <c r="H86" i="1" s="1" a="1"/>
  <c r="H86" i="1" s="1"/>
  <c r="GV85" i="1"/>
  <c r="BV122" i="1" a="1"/>
  <c r="BV122" i="1" s="1"/>
  <c r="BQ122" i="1" a="1"/>
  <c r="BQ122" i="1" s="1"/>
  <c r="BL122" i="1" a="1"/>
  <c r="BL122" i="1" s="1"/>
  <c r="BK122" i="1" a="1"/>
  <c r="BK122" i="1" s="1"/>
  <c r="BU122" i="1" a="1"/>
  <c r="BU122" i="1" s="1"/>
  <c r="BP122" i="1" a="1"/>
  <c r="BP122" i="1" s="1"/>
  <c r="BJ122" i="1" a="1"/>
  <c r="BJ122" i="1" s="1"/>
  <c r="BT122" i="1" a="1"/>
  <c r="BT122" i="1" s="1"/>
  <c r="BN122" i="1" a="1"/>
  <c r="BN122" i="1" s="1"/>
  <c r="BI122" i="1" a="1"/>
  <c r="BI122" i="1" s="1"/>
  <c r="BX122" i="1" a="1"/>
  <c r="BX122" i="1" s="1"/>
  <c r="BR122" i="1" a="1"/>
  <c r="BR122" i="1" s="1"/>
  <c r="BM122" i="1" a="1"/>
  <c r="BM122" i="1" s="1"/>
  <c r="BH122" i="1" a="1"/>
  <c r="BH122" i="1" s="1"/>
  <c r="BW122" i="1" a="1"/>
  <c r="BW122" i="1" s="1"/>
  <c r="BG122" i="1" a="1"/>
  <c r="BG122" i="1" s="1"/>
  <c r="BS122" i="1" a="1"/>
  <c r="BS122" i="1" s="1"/>
  <c r="BO122" i="1" a="1"/>
  <c r="BO122" i="1" s="1"/>
  <c r="IL122" i="1"/>
  <c r="HX122" i="1"/>
  <c r="HZ122" i="1"/>
  <c r="HY122" i="1"/>
  <c r="HW122" i="1"/>
  <c r="IM122" i="1"/>
  <c r="IL77" i="1"/>
  <c r="HZ77" i="1"/>
  <c r="HY77" i="1"/>
  <c r="IM77" i="1"/>
  <c r="HX77" i="1"/>
  <c r="HW77" i="1"/>
  <c r="AS122" i="1"/>
  <c r="AW122" i="1"/>
  <c r="GW122" i="1"/>
  <c r="GV122" i="1"/>
  <c r="GU122" i="1"/>
  <c r="BV95" i="1" a="1"/>
  <c r="BV95" i="1" s="1"/>
  <c r="BR95" i="1" a="1"/>
  <c r="BR95" i="1" s="1"/>
  <c r="BN95" i="1" a="1"/>
  <c r="BN95" i="1" s="1"/>
  <c r="BJ95" i="1" a="1"/>
  <c r="BJ95" i="1" s="1"/>
  <c r="BU95" i="1" a="1"/>
  <c r="BU95" i="1" s="1"/>
  <c r="BQ95" i="1" a="1"/>
  <c r="BQ95" i="1" s="1"/>
  <c r="BM95" i="1" a="1"/>
  <c r="BM95" i="1" s="1"/>
  <c r="BI95" i="1" a="1"/>
  <c r="BI95" i="1" s="1"/>
  <c r="BT95" i="1" a="1"/>
  <c r="BT95" i="1" s="1"/>
  <c r="BL95" i="1" a="1"/>
  <c r="BL95" i="1" s="1"/>
  <c r="BS95" i="1" a="1"/>
  <c r="BS95" i="1" s="1"/>
  <c r="BK95" i="1" a="1"/>
  <c r="BK95" i="1" s="1"/>
  <c r="BX95" i="1" a="1"/>
  <c r="BX95" i="1" s="1"/>
  <c r="BP95" i="1" a="1"/>
  <c r="BP95" i="1" s="1"/>
  <c r="BH95" i="1" a="1"/>
  <c r="BH95" i="1" s="1"/>
  <c r="BW95" i="1" a="1"/>
  <c r="BW95" i="1" s="1"/>
  <c r="BO95" i="1" a="1"/>
  <c r="BO95" i="1" s="1"/>
  <c r="BG95" i="1" a="1"/>
  <c r="BG95" i="1" s="1"/>
  <c r="AS95" i="1"/>
  <c r="AW95" i="1"/>
  <c r="AW77" i="1"/>
  <c r="AS77" i="1"/>
  <c r="GU164" i="1"/>
  <c r="I165" i="1"/>
  <c r="GV164" i="1"/>
  <c r="R190" i="1"/>
  <c r="JA167" i="1"/>
  <c r="N168" i="1"/>
  <c r="T166" i="1"/>
  <c r="IZ165" i="1"/>
  <c r="M166" i="1"/>
  <c r="R165" i="1"/>
  <c r="JB165" i="1"/>
  <c r="O166" i="1"/>
  <c r="IL162" i="1"/>
  <c r="HW162" i="1"/>
  <c r="J163" i="1"/>
  <c r="H163" i="1" s="1" a="1"/>
  <c r="H163" i="1" s="1"/>
  <c r="HZ162" i="1"/>
  <c r="IM162" i="1"/>
  <c r="HX162" i="1"/>
  <c r="IH162" i="1"/>
  <c r="HY162" i="1"/>
  <c r="BU172" i="1" a="1"/>
  <c r="BU172" i="1" s="1"/>
  <c r="BQ172" i="1" a="1"/>
  <c r="BQ172" i="1" s="1"/>
  <c r="BM172" i="1" a="1"/>
  <c r="BM172" i="1" s="1"/>
  <c r="BI172" i="1" a="1"/>
  <c r="BI172" i="1" s="1"/>
  <c r="BX172" i="1" a="1"/>
  <c r="BX172" i="1" s="1"/>
  <c r="BT172" i="1" a="1"/>
  <c r="BT172" i="1" s="1"/>
  <c r="BP172" i="1" a="1"/>
  <c r="BP172" i="1" s="1"/>
  <c r="BL172" i="1" a="1"/>
  <c r="BL172" i="1" s="1"/>
  <c r="BH172" i="1" a="1"/>
  <c r="BH172" i="1" s="1"/>
  <c r="BW172" i="1" a="1"/>
  <c r="BW172" i="1" s="1"/>
  <c r="BS172" i="1" a="1"/>
  <c r="BS172" i="1" s="1"/>
  <c r="BO172" i="1" a="1"/>
  <c r="BO172" i="1" s="1"/>
  <c r="BK172" i="1" a="1"/>
  <c r="BK172" i="1" s="1"/>
  <c r="BG172" i="1" a="1"/>
  <c r="BG172" i="1" s="1"/>
  <c r="BV172" i="1" a="1"/>
  <c r="BV172" i="1" s="1"/>
  <c r="BR172" i="1" a="1"/>
  <c r="BR172" i="1" s="1"/>
  <c r="BN172" i="1" a="1"/>
  <c r="BN172" i="1" s="1"/>
  <c r="BJ172" i="1" a="1"/>
  <c r="BJ172" i="1" s="1"/>
  <c r="AW227" i="1" l="1"/>
  <c r="AS227" i="1"/>
  <c r="S171" i="1"/>
  <c r="S172" i="1" s="1"/>
  <c r="AS209" i="1"/>
  <c r="AW209" i="1"/>
  <c r="JF170" i="1"/>
  <c r="JL170" i="1"/>
  <c r="GW131" i="1"/>
  <c r="H95" i="1" a="1"/>
  <c r="H95" i="1" s="1"/>
  <c r="H77" i="1" a="1"/>
  <c r="H77" i="1" s="1"/>
  <c r="GU131" i="1"/>
  <c r="H131" i="1" a="1"/>
  <c r="H131" i="1" s="1"/>
  <c r="AS163" i="1"/>
  <c r="GU165" i="1"/>
  <c r="HW95" i="1"/>
  <c r="IM95" i="1"/>
  <c r="HZ95" i="1"/>
  <c r="HY95" i="1"/>
  <c r="HX95" i="1"/>
  <c r="IL95" i="1"/>
  <c r="GV95" i="1"/>
  <c r="GU95" i="1"/>
  <c r="GW95" i="1"/>
  <c r="GW86" i="1"/>
  <c r="GV86" i="1"/>
  <c r="GU86" i="1"/>
  <c r="GV77" i="1"/>
  <c r="GU77" i="1"/>
  <c r="GW77" i="1"/>
  <c r="GV165" i="1"/>
  <c r="GW165" i="1"/>
  <c r="I166" i="1"/>
  <c r="J164" i="1"/>
  <c r="H164" i="1" s="1" a="1"/>
  <c r="H164" i="1" s="1"/>
  <c r="JA168" i="1"/>
  <c r="N169" i="1"/>
  <c r="R166" i="1"/>
  <c r="IZ166" i="1"/>
  <c r="M167" i="1"/>
  <c r="JB166" i="1"/>
  <c r="O167" i="1"/>
  <c r="T167" i="1"/>
  <c r="HX163" i="1"/>
  <c r="IM163" i="1"/>
  <c r="IL163" i="1"/>
  <c r="IH163" i="1"/>
  <c r="HY163" i="1"/>
  <c r="HZ163" i="1"/>
  <c r="HW163" i="1"/>
  <c r="BU180" i="1" a="1"/>
  <c r="BU180" i="1" s="1"/>
  <c r="BQ180" i="1" a="1"/>
  <c r="BQ180" i="1" s="1"/>
  <c r="BM180" i="1" a="1"/>
  <c r="BM180" i="1" s="1"/>
  <c r="BI180" i="1" a="1"/>
  <c r="BI180" i="1" s="1"/>
  <c r="BX180" i="1" a="1"/>
  <c r="BX180" i="1" s="1"/>
  <c r="BT180" i="1" a="1"/>
  <c r="BT180" i="1" s="1"/>
  <c r="BP180" i="1" a="1"/>
  <c r="BP180" i="1" s="1"/>
  <c r="BL180" i="1" a="1"/>
  <c r="BL180" i="1" s="1"/>
  <c r="BH180" i="1" a="1"/>
  <c r="BH180" i="1" s="1"/>
  <c r="BW180" i="1" a="1"/>
  <c r="BW180" i="1" s="1"/>
  <c r="BS180" i="1" a="1"/>
  <c r="BS180" i="1" s="1"/>
  <c r="BO180" i="1" a="1"/>
  <c r="BO180" i="1" s="1"/>
  <c r="BK180" i="1" a="1"/>
  <c r="BK180" i="1" s="1"/>
  <c r="BG180" i="1" a="1"/>
  <c r="BG180" i="1" s="1"/>
  <c r="BV180" i="1" a="1"/>
  <c r="BV180" i="1" s="1"/>
  <c r="BR180" i="1" a="1"/>
  <c r="BR180" i="1" s="1"/>
  <c r="BN180" i="1" a="1"/>
  <c r="BN180" i="1" s="1"/>
  <c r="BJ180" i="1" a="1"/>
  <c r="BJ180" i="1" s="1"/>
  <c r="BV179" i="1" a="1"/>
  <c r="BV179" i="1" s="1"/>
  <c r="BR179" i="1" a="1"/>
  <c r="BR179" i="1" s="1"/>
  <c r="BN179" i="1" a="1"/>
  <c r="BN179" i="1" s="1"/>
  <c r="BJ179" i="1" a="1"/>
  <c r="BJ179" i="1" s="1"/>
  <c r="BU179" i="1" a="1"/>
  <c r="BU179" i="1" s="1"/>
  <c r="BQ179" i="1" a="1"/>
  <c r="BQ179" i="1" s="1"/>
  <c r="BM179" i="1" a="1"/>
  <c r="BM179" i="1" s="1"/>
  <c r="BI179" i="1" a="1"/>
  <c r="BI179" i="1" s="1"/>
  <c r="BX179" i="1" a="1"/>
  <c r="BX179" i="1" s="1"/>
  <c r="BT179" i="1" a="1"/>
  <c r="BT179" i="1" s="1"/>
  <c r="BP179" i="1" a="1"/>
  <c r="BP179" i="1" s="1"/>
  <c r="BL179" i="1" a="1"/>
  <c r="BL179" i="1" s="1"/>
  <c r="BH179" i="1" a="1"/>
  <c r="BH179" i="1" s="1"/>
  <c r="BW179" i="1" a="1"/>
  <c r="BW179" i="1" s="1"/>
  <c r="BG179" i="1" a="1"/>
  <c r="BG179" i="1" s="1"/>
  <c r="BS179" i="1" a="1"/>
  <c r="BS179" i="1" s="1"/>
  <c r="BO179" i="1" a="1"/>
  <c r="BO179" i="1" s="1"/>
  <c r="BK179" i="1" a="1"/>
  <c r="BK179" i="1" s="1"/>
  <c r="JF171" i="1" l="1"/>
  <c r="JL171" i="1"/>
  <c r="JL172" i="1"/>
  <c r="JF172" i="1"/>
  <c r="S173" i="1"/>
  <c r="AS164" i="1"/>
  <c r="GU166" i="1"/>
  <c r="GW166" i="1"/>
  <c r="GV166" i="1"/>
  <c r="J165" i="1"/>
  <c r="H165" i="1" s="1" a="1"/>
  <c r="H165" i="1" s="1"/>
  <c r="IM164" i="1"/>
  <c r="HX164" i="1"/>
  <c r="HW164" i="1"/>
  <c r="HZ164" i="1"/>
  <c r="IH164" i="1"/>
  <c r="HY164" i="1"/>
  <c r="IL164" i="1"/>
  <c r="I167" i="1"/>
  <c r="JA169" i="1"/>
  <c r="N170" i="1"/>
  <c r="IZ167" i="1"/>
  <c r="M168" i="1"/>
  <c r="T168" i="1"/>
  <c r="JB167" i="1"/>
  <c r="O168" i="1"/>
  <c r="BX181" i="1" a="1"/>
  <c r="BX181" i="1" s="1"/>
  <c r="BT181" i="1" a="1"/>
  <c r="BT181" i="1" s="1"/>
  <c r="BP181" i="1" a="1"/>
  <c r="BP181" i="1" s="1"/>
  <c r="BL181" i="1" a="1"/>
  <c r="BL181" i="1" s="1"/>
  <c r="BH181" i="1" a="1"/>
  <c r="BH181" i="1" s="1"/>
  <c r="BW181" i="1" a="1"/>
  <c r="BW181" i="1" s="1"/>
  <c r="BS181" i="1" a="1"/>
  <c r="BS181" i="1" s="1"/>
  <c r="BO181" i="1" a="1"/>
  <c r="BO181" i="1" s="1"/>
  <c r="BK181" i="1" a="1"/>
  <c r="BK181" i="1" s="1"/>
  <c r="BG181" i="1" a="1"/>
  <c r="BG181" i="1" s="1"/>
  <c r="BV181" i="1" a="1"/>
  <c r="BV181" i="1" s="1"/>
  <c r="BR181" i="1" a="1"/>
  <c r="BR181" i="1" s="1"/>
  <c r="BN181" i="1" a="1"/>
  <c r="BN181" i="1" s="1"/>
  <c r="BJ181" i="1" a="1"/>
  <c r="BJ181" i="1" s="1"/>
  <c r="BQ181" i="1" a="1"/>
  <c r="BQ181" i="1" s="1"/>
  <c r="BM181" i="1" a="1"/>
  <c r="BM181" i="1" s="1"/>
  <c r="BU181" i="1" a="1"/>
  <c r="BU181" i="1" s="1"/>
  <c r="BI181" i="1" a="1"/>
  <c r="BI181" i="1" s="1"/>
  <c r="S174" i="1" l="1"/>
  <c r="JL173" i="1"/>
  <c r="JF173" i="1"/>
  <c r="IL165" i="1"/>
  <c r="HW165" i="1"/>
  <c r="IM165" i="1"/>
  <c r="HX165" i="1"/>
  <c r="J166" i="1"/>
  <c r="HZ165" i="1"/>
  <c r="HY165" i="1"/>
  <c r="IH165" i="1"/>
  <c r="AS165" i="1"/>
  <c r="I168" i="1"/>
  <c r="GU168" i="1" s="1"/>
  <c r="GV167" i="1"/>
  <c r="GW167" i="1"/>
  <c r="GU167" i="1"/>
  <c r="N171" i="1"/>
  <c r="JA170" i="1"/>
  <c r="O169" i="1"/>
  <c r="JB168" i="1"/>
  <c r="T169" i="1"/>
  <c r="IZ168" i="1"/>
  <c r="M169" i="1"/>
  <c r="BU182" i="1" a="1"/>
  <c r="BU182" i="1" s="1"/>
  <c r="BQ182" i="1" a="1"/>
  <c r="BQ182" i="1" s="1"/>
  <c r="BM182" i="1" a="1"/>
  <c r="BM182" i="1" s="1"/>
  <c r="BI182" i="1" a="1"/>
  <c r="BI182" i="1" s="1"/>
  <c r="BX182" i="1" a="1"/>
  <c r="BX182" i="1" s="1"/>
  <c r="BT182" i="1" a="1"/>
  <c r="BT182" i="1" s="1"/>
  <c r="BP182" i="1" a="1"/>
  <c r="BP182" i="1" s="1"/>
  <c r="BL182" i="1" a="1"/>
  <c r="BL182" i="1" s="1"/>
  <c r="BH182" i="1" a="1"/>
  <c r="BH182" i="1" s="1"/>
  <c r="BW182" i="1" a="1"/>
  <c r="BW182" i="1" s="1"/>
  <c r="BS182" i="1" a="1"/>
  <c r="BS182" i="1" s="1"/>
  <c r="BO182" i="1" a="1"/>
  <c r="BO182" i="1" s="1"/>
  <c r="BK182" i="1" a="1"/>
  <c r="BK182" i="1" s="1"/>
  <c r="BG182" i="1" a="1"/>
  <c r="BG182" i="1" s="1"/>
  <c r="BN182" i="1" a="1"/>
  <c r="BN182" i="1" s="1"/>
  <c r="BV182" i="1" a="1"/>
  <c r="BV182" i="1" s="1"/>
  <c r="BJ182" i="1" a="1"/>
  <c r="BJ182" i="1" s="1"/>
  <c r="BR182" i="1" a="1"/>
  <c r="BR182" i="1" s="1"/>
  <c r="GT179" i="1" a="1"/>
  <c r="GT179" i="1" s="1"/>
  <c r="GS179" i="1" s="1"/>
  <c r="S175" i="1" l="1"/>
  <c r="JF174" i="1"/>
  <c r="JL174" i="1"/>
  <c r="GV168" i="1"/>
  <c r="H166" i="1" a="1"/>
  <c r="H166" i="1" s="1"/>
  <c r="AS166" i="1" s="1"/>
  <c r="I169" i="1"/>
  <c r="GW169" i="1" s="1"/>
  <c r="GW168" i="1"/>
  <c r="HX166" i="1"/>
  <c r="HZ166" i="1"/>
  <c r="IM166" i="1"/>
  <c r="IH166" i="1"/>
  <c r="J167" i="1"/>
  <c r="IL166" i="1"/>
  <c r="HY166" i="1"/>
  <c r="HW166" i="1"/>
  <c r="JA171" i="1"/>
  <c r="N172" i="1"/>
  <c r="T170" i="1"/>
  <c r="JB169" i="1"/>
  <c r="O170" i="1"/>
  <c r="IZ169" i="1"/>
  <c r="M170" i="1"/>
  <c r="BU183" i="1" a="1"/>
  <c r="BU183" i="1" s="1"/>
  <c r="BQ183" i="1" a="1"/>
  <c r="BQ183" i="1" s="1"/>
  <c r="BM183" i="1" a="1"/>
  <c r="BM183" i="1" s="1"/>
  <c r="BI183" i="1" a="1"/>
  <c r="BI183" i="1" s="1"/>
  <c r="BX183" i="1" a="1"/>
  <c r="BX183" i="1" s="1"/>
  <c r="BT183" i="1" a="1"/>
  <c r="BT183" i="1" s="1"/>
  <c r="BP183" i="1" a="1"/>
  <c r="BP183" i="1" s="1"/>
  <c r="BL183" i="1" a="1"/>
  <c r="BL183" i="1" s="1"/>
  <c r="BH183" i="1" a="1"/>
  <c r="BH183" i="1" s="1"/>
  <c r="BW183" i="1" a="1"/>
  <c r="BW183" i="1" s="1"/>
  <c r="BS183" i="1" a="1"/>
  <c r="BS183" i="1" s="1"/>
  <c r="BO183" i="1" a="1"/>
  <c r="BO183" i="1" s="1"/>
  <c r="BK183" i="1" a="1"/>
  <c r="BK183" i="1" s="1"/>
  <c r="BG183" i="1" a="1"/>
  <c r="BG183" i="1" s="1"/>
  <c r="BV183" i="1" a="1"/>
  <c r="BV183" i="1" s="1"/>
  <c r="BR183" i="1" a="1"/>
  <c r="BR183" i="1" s="1"/>
  <c r="BN183" i="1" a="1"/>
  <c r="BN183" i="1" s="1"/>
  <c r="BJ183" i="1" a="1"/>
  <c r="BJ183" i="1" s="1"/>
  <c r="JF175" i="1" l="1"/>
  <c r="JL175" i="1"/>
  <c r="S176" i="1"/>
  <c r="JF176" i="1" s="1"/>
  <c r="GU169" i="1"/>
  <c r="I170" i="1"/>
  <c r="GW170" i="1" s="1"/>
  <c r="GV169" i="1"/>
  <c r="H167" i="1" a="1"/>
  <c r="H167" i="1" s="1"/>
  <c r="AS167" i="1" s="1"/>
  <c r="J168" i="1"/>
  <c r="IH168" i="1" s="1"/>
  <c r="HX167" i="1"/>
  <c r="HY167" i="1"/>
  <c r="HW167" i="1"/>
  <c r="IL167" i="1"/>
  <c r="HZ167" i="1"/>
  <c r="IH167" i="1"/>
  <c r="IM167" i="1"/>
  <c r="N173" i="1"/>
  <c r="JA172" i="1"/>
  <c r="M171" i="1"/>
  <c r="IZ170" i="1"/>
  <c r="JB170" i="1"/>
  <c r="O171" i="1"/>
  <c r="T171" i="1"/>
  <c r="BV184" i="1" a="1"/>
  <c r="BV184" i="1" s="1"/>
  <c r="BR184" i="1" a="1"/>
  <c r="BR184" i="1" s="1"/>
  <c r="BN184" i="1" a="1"/>
  <c r="BN184" i="1" s="1"/>
  <c r="BJ184" i="1" a="1"/>
  <c r="BJ184" i="1" s="1"/>
  <c r="BU184" i="1" a="1"/>
  <c r="BU184" i="1" s="1"/>
  <c r="BQ184" i="1" a="1"/>
  <c r="BQ184" i="1" s="1"/>
  <c r="BM184" i="1" a="1"/>
  <c r="BM184" i="1" s="1"/>
  <c r="BI184" i="1" a="1"/>
  <c r="BI184" i="1" s="1"/>
  <c r="BX184" i="1" a="1"/>
  <c r="BX184" i="1" s="1"/>
  <c r="BT184" i="1" a="1"/>
  <c r="BT184" i="1" s="1"/>
  <c r="BP184" i="1" a="1"/>
  <c r="BP184" i="1" s="1"/>
  <c r="BL184" i="1" a="1"/>
  <c r="BL184" i="1" s="1"/>
  <c r="BH184" i="1" a="1"/>
  <c r="BH184" i="1" s="1"/>
  <c r="BW184" i="1" a="1"/>
  <c r="BW184" i="1" s="1"/>
  <c r="BS184" i="1" a="1"/>
  <c r="BS184" i="1" s="1"/>
  <c r="BO184" i="1" a="1"/>
  <c r="BO184" i="1" s="1"/>
  <c r="BK184" i="1" a="1"/>
  <c r="BK184" i="1" s="1"/>
  <c r="BG184" i="1" a="1"/>
  <c r="BG184" i="1" s="1"/>
  <c r="S177" i="1" l="1"/>
  <c r="JF177" i="1" s="1"/>
  <c r="JL176" i="1"/>
  <c r="GU170" i="1"/>
  <c r="GV170" i="1"/>
  <c r="I171" i="1"/>
  <c r="GU171" i="1" s="1"/>
  <c r="H168" i="1" a="1"/>
  <c r="H168" i="1" s="1"/>
  <c r="AS168" i="1" s="1"/>
  <c r="J169" i="1"/>
  <c r="HZ169" i="1" s="1"/>
  <c r="IM168" i="1"/>
  <c r="IL168" i="1"/>
  <c r="HW168" i="1"/>
  <c r="HY168" i="1"/>
  <c r="HX168" i="1"/>
  <c r="HZ168" i="1"/>
  <c r="S178" i="1"/>
  <c r="JA173" i="1"/>
  <c r="N174" i="1"/>
  <c r="T172" i="1"/>
  <c r="JB171" i="1"/>
  <c r="O172" i="1"/>
  <c r="O173" i="1" s="1"/>
  <c r="M172" i="1"/>
  <c r="M173" i="1" s="1"/>
  <c r="IZ171" i="1"/>
  <c r="JL177" i="1" l="1"/>
  <c r="JL178" i="1"/>
  <c r="JF178" i="1"/>
  <c r="J170" i="1"/>
  <c r="H170" i="1" s="1" a="1"/>
  <c r="H170" i="1" s="1"/>
  <c r="AS170" i="1" s="1"/>
  <c r="GW171" i="1"/>
  <c r="I172" i="1"/>
  <c r="I173" i="1" s="1"/>
  <c r="GV171" i="1"/>
  <c r="H169" i="1" a="1"/>
  <c r="H169" i="1" s="1"/>
  <c r="AS169" i="1" s="1"/>
  <c r="HX169" i="1"/>
  <c r="HY169" i="1"/>
  <c r="IM169" i="1"/>
  <c r="HW169" i="1"/>
  <c r="IL169" i="1"/>
  <c r="IH169" i="1"/>
  <c r="S179" i="1"/>
  <c r="T173" i="1"/>
  <c r="O174" i="1"/>
  <c r="JB173" i="1"/>
  <c r="N175" i="1"/>
  <c r="JA174" i="1"/>
  <c r="IZ173" i="1"/>
  <c r="M174" i="1"/>
  <c r="IZ172" i="1"/>
  <c r="JB172" i="1"/>
  <c r="GU172" i="1" l="1"/>
  <c r="JL179" i="1"/>
  <c r="JF179" i="1"/>
  <c r="GV172" i="1"/>
  <c r="HY170" i="1"/>
  <c r="IL170" i="1"/>
  <c r="GW172" i="1"/>
  <c r="HW170" i="1"/>
  <c r="HZ170" i="1"/>
  <c r="HX170" i="1"/>
  <c r="IM170" i="1"/>
  <c r="J171" i="1"/>
  <c r="H171" i="1" s="1" a="1"/>
  <c r="H171" i="1" s="1"/>
  <c r="AS171" i="1" s="1"/>
  <c r="IH170" i="1"/>
  <c r="GW173" i="1"/>
  <c r="GV173" i="1"/>
  <c r="GU173" i="1"/>
  <c r="I174" i="1"/>
  <c r="S180" i="1"/>
  <c r="M175" i="1"/>
  <c r="IZ174" i="1"/>
  <c r="O175" i="1"/>
  <c r="JB174" i="1"/>
  <c r="JA175" i="1"/>
  <c r="N176" i="1"/>
  <c r="T174" i="1"/>
  <c r="J172" i="1" l="1"/>
  <c r="H172" i="1" s="1" a="1"/>
  <c r="H172" i="1" s="1"/>
  <c r="AS172" i="1" s="1"/>
  <c r="JL180" i="1"/>
  <c r="JF180" i="1"/>
  <c r="IL171" i="1"/>
  <c r="HY171" i="1"/>
  <c r="HX171" i="1"/>
  <c r="IM171" i="1"/>
  <c r="HZ171" i="1"/>
  <c r="HW171" i="1"/>
  <c r="IH171" i="1"/>
  <c r="GV174" i="1"/>
  <c r="GW174" i="1"/>
  <c r="I175" i="1"/>
  <c r="GU174" i="1"/>
  <c r="S181" i="1"/>
  <c r="JA176" i="1"/>
  <c r="N177" i="1"/>
  <c r="O176" i="1"/>
  <c r="JB175" i="1"/>
  <c r="T175" i="1"/>
  <c r="M176" i="1"/>
  <c r="IZ175" i="1"/>
  <c r="HY172" i="1" l="1"/>
  <c r="IM172" i="1"/>
  <c r="IL172" i="1"/>
  <c r="HW172" i="1"/>
  <c r="IH172" i="1"/>
  <c r="HX172" i="1"/>
  <c r="HZ172" i="1"/>
  <c r="J173" i="1"/>
  <c r="H173" i="1" s="1" a="1"/>
  <c r="H173" i="1" s="1"/>
  <c r="AS173" i="1" s="1"/>
  <c r="JL181" i="1"/>
  <c r="JF181" i="1"/>
  <c r="GV175" i="1"/>
  <c r="GU175" i="1"/>
  <c r="I176" i="1"/>
  <c r="GW176" i="1" s="1"/>
  <c r="GW175" i="1"/>
  <c r="S182" i="1"/>
  <c r="O177" i="1"/>
  <c r="JB176" i="1"/>
  <c r="JA177" i="1"/>
  <c r="N178" i="1"/>
  <c r="T176" i="1"/>
  <c r="IZ176" i="1"/>
  <c r="M177" i="1"/>
  <c r="HY173" i="1" l="1"/>
  <c r="IL173" i="1"/>
  <c r="HW173" i="1"/>
  <c r="HX173" i="1"/>
  <c r="IH173" i="1"/>
  <c r="HZ173" i="1"/>
  <c r="IM173" i="1"/>
  <c r="J174" i="1"/>
  <c r="H174" i="1" s="1" a="1"/>
  <c r="H174" i="1" s="1"/>
  <c r="AS174" i="1" s="1"/>
  <c r="JL182" i="1"/>
  <c r="JF182" i="1"/>
  <c r="GU176" i="1"/>
  <c r="GV176" i="1"/>
  <c r="I177" i="1"/>
  <c r="S183" i="1"/>
  <c r="T177" i="1"/>
  <c r="JA178" i="1"/>
  <c r="N179" i="1"/>
  <c r="IZ177" i="1"/>
  <c r="M178" i="1"/>
  <c r="JB177" i="1"/>
  <c r="O178" i="1"/>
  <c r="HY174" i="1" l="1"/>
  <c r="HW174" i="1"/>
  <c r="IH174" i="1"/>
  <c r="HX174" i="1"/>
  <c r="IL174" i="1"/>
  <c r="HZ174" i="1"/>
  <c r="J175" i="1"/>
  <c r="H175" i="1" s="1" a="1"/>
  <c r="H175" i="1" s="1"/>
  <c r="AS175" i="1" s="1"/>
  <c r="IM174" i="1"/>
  <c r="JL183" i="1"/>
  <c r="JF183" i="1"/>
  <c r="GW177" i="1"/>
  <c r="I178" i="1"/>
  <c r="I179" i="1" s="1"/>
  <c r="GU177" i="1"/>
  <c r="GV177" i="1"/>
  <c r="S184" i="1"/>
  <c r="IZ178" i="1"/>
  <c r="M179" i="1"/>
  <c r="N180" i="1"/>
  <c r="JA179" i="1"/>
  <c r="JB178" i="1"/>
  <c r="O179" i="1"/>
  <c r="T178" i="1"/>
  <c r="IM175" i="1" l="1"/>
  <c r="HY175" i="1"/>
  <c r="HX175" i="1"/>
  <c r="IL175" i="1"/>
  <c r="HW175" i="1"/>
  <c r="IH175" i="1"/>
  <c r="HZ175" i="1"/>
  <c r="J176" i="1"/>
  <c r="HY176" i="1" s="1"/>
  <c r="JF184" i="1"/>
  <c r="JL184" i="1"/>
  <c r="GU178" i="1"/>
  <c r="GW178" i="1"/>
  <c r="GV178" i="1"/>
  <c r="S185" i="1"/>
  <c r="JA180" i="1"/>
  <c r="N181" i="1"/>
  <c r="IZ179" i="1"/>
  <c r="M180" i="1"/>
  <c r="GU179" i="1"/>
  <c r="I180" i="1"/>
  <c r="GV179" i="1"/>
  <c r="GW179" i="1"/>
  <c r="JB179" i="1"/>
  <c r="O180" i="1"/>
  <c r="H176" i="1" l="1" a="1"/>
  <c r="H176" i="1" s="1"/>
  <c r="AS176" i="1" s="1"/>
  <c r="HZ176" i="1"/>
  <c r="HX176" i="1"/>
  <c r="HW176" i="1"/>
  <c r="IH176" i="1"/>
  <c r="IL176" i="1"/>
  <c r="J177" i="1"/>
  <c r="J178" i="1" s="1"/>
  <c r="H178" i="1" s="1" a="1"/>
  <c r="H178" i="1" s="1"/>
  <c r="AS178" i="1" s="1"/>
  <c r="IM176" i="1"/>
  <c r="JF185" i="1"/>
  <c r="JL185" i="1"/>
  <c r="S186" i="1"/>
  <c r="M181" i="1"/>
  <c r="IZ180" i="1"/>
  <c r="GV180" i="1"/>
  <c r="GW180" i="1"/>
  <c r="GU180" i="1"/>
  <c r="I181" i="1"/>
  <c r="JA181" i="1"/>
  <c r="N182" i="1"/>
  <c r="O181" i="1"/>
  <c r="JB180" i="1"/>
  <c r="HZ178" i="1" l="1"/>
  <c r="IH178" i="1"/>
  <c r="HX178" i="1"/>
  <c r="HY178" i="1"/>
  <c r="IL178" i="1"/>
  <c r="HW178" i="1"/>
  <c r="IM178" i="1"/>
  <c r="IH177" i="1"/>
  <c r="J179" i="1"/>
  <c r="H179" i="1" s="1" a="1"/>
  <c r="H179" i="1" s="1"/>
  <c r="AS179" i="1" s="1"/>
  <c r="HZ177" i="1"/>
  <c r="IM177" i="1"/>
  <c r="HY177" i="1"/>
  <c r="HX177" i="1"/>
  <c r="HW177" i="1"/>
  <c r="H177" i="1" a="1"/>
  <c r="H177" i="1" s="1"/>
  <c r="AS177" i="1" s="1"/>
  <c r="IL177" i="1"/>
  <c r="JF186" i="1"/>
  <c r="JL186" i="1"/>
  <c r="S187" i="1"/>
  <c r="JA182" i="1"/>
  <c r="N183" i="1"/>
  <c r="GV181" i="1"/>
  <c r="GU181" i="1"/>
  <c r="GW181" i="1"/>
  <c r="I182" i="1"/>
  <c r="JB181" i="1"/>
  <c r="O182" i="1"/>
  <c r="IZ181" i="1"/>
  <c r="M182" i="1"/>
  <c r="HW179" i="1" l="1"/>
  <c r="IM179" i="1"/>
  <c r="J180" i="1"/>
  <c r="H180" i="1" s="1" a="1"/>
  <c r="H180" i="1" s="1"/>
  <c r="AS180" i="1" s="1"/>
  <c r="HZ179" i="1"/>
  <c r="IH179" i="1"/>
  <c r="HY179" i="1"/>
  <c r="IL179" i="1"/>
  <c r="HX179" i="1"/>
  <c r="JL187" i="1"/>
  <c r="JF187" i="1"/>
  <c r="S188" i="1"/>
  <c r="O183" i="1"/>
  <c r="JB182" i="1"/>
  <c r="GW182" i="1"/>
  <c r="GU182" i="1"/>
  <c r="I183" i="1"/>
  <c r="GV182" i="1"/>
  <c r="JA183" i="1"/>
  <c r="N184" i="1"/>
  <c r="M183" i="1"/>
  <c r="IZ182" i="1"/>
  <c r="J181" i="1"/>
  <c r="H181" i="1" s="1" a="1"/>
  <c r="H181" i="1" s="1"/>
  <c r="HY180" i="1"/>
  <c r="IH180" i="1"/>
  <c r="IL180" i="1" l="1"/>
  <c r="HZ180" i="1"/>
  <c r="HW180" i="1"/>
  <c r="IM180" i="1"/>
  <c r="HX180" i="1"/>
  <c r="JL188" i="1"/>
  <c r="JF188" i="1"/>
  <c r="AS181" i="1"/>
  <c r="JA184" i="1"/>
  <c r="N185" i="1"/>
  <c r="S189" i="1"/>
  <c r="IL181" i="1"/>
  <c r="HY181" i="1"/>
  <c r="HW181" i="1"/>
  <c r="IH181" i="1"/>
  <c r="HZ181" i="1"/>
  <c r="IM181" i="1"/>
  <c r="HX181" i="1"/>
  <c r="J182" i="1"/>
  <c r="H182" i="1" s="1" a="1"/>
  <c r="H182" i="1" s="1"/>
  <c r="GV183" i="1"/>
  <c r="I184" i="1"/>
  <c r="GU183" i="1"/>
  <c r="GW183" i="1"/>
  <c r="IZ183" i="1"/>
  <c r="M184" i="1"/>
  <c r="JB183" i="1"/>
  <c r="O184" i="1"/>
  <c r="JL189" i="1" l="1"/>
  <c r="JF189" i="1"/>
  <c r="AS182" i="1"/>
  <c r="I185" i="1"/>
  <c r="S190" i="1"/>
  <c r="JB184" i="1"/>
  <c r="O185" i="1"/>
  <c r="JA185" i="1"/>
  <c r="N186" i="1"/>
  <c r="IZ184" i="1"/>
  <c r="M185" i="1"/>
  <c r="HZ182" i="1"/>
  <c r="IH182" i="1"/>
  <c r="HW182" i="1"/>
  <c r="IM182" i="1"/>
  <c r="HX182" i="1"/>
  <c r="HY182" i="1"/>
  <c r="J183" i="1"/>
  <c r="H183" i="1" s="1" a="1"/>
  <c r="H183" i="1" s="1"/>
  <c r="IL182" i="1"/>
  <c r="GU184" i="1"/>
  <c r="GW184" i="1"/>
  <c r="GV184" i="1"/>
  <c r="JL190" i="1" l="1"/>
  <c r="JF190" i="1"/>
  <c r="AS183" i="1"/>
  <c r="GW185" i="1"/>
  <c r="GU185" i="1"/>
  <c r="GV185" i="1"/>
  <c r="I186" i="1"/>
  <c r="IZ185" i="1"/>
  <c r="M186" i="1"/>
  <c r="JA186" i="1"/>
  <c r="N187" i="1"/>
  <c r="JB185" i="1"/>
  <c r="O186" i="1"/>
  <c r="IL183" i="1"/>
  <c r="IM183" i="1"/>
  <c r="HW183" i="1"/>
  <c r="IH183" i="1"/>
  <c r="HY183" i="1"/>
  <c r="HZ183" i="1"/>
  <c r="HX183" i="1"/>
  <c r="J184" i="1"/>
  <c r="H184" i="1" s="1" a="1"/>
  <c r="H184" i="1" s="1"/>
  <c r="GW186" i="1" l="1"/>
  <c r="AS184" i="1"/>
  <c r="GU186" i="1"/>
  <c r="I187" i="1"/>
  <c r="GV186" i="1"/>
  <c r="J185" i="1"/>
  <c r="H185" i="1" s="1" a="1"/>
  <c r="H185" i="1" s="1"/>
  <c r="N188" i="1"/>
  <c r="JA187" i="1"/>
  <c r="O187" i="1"/>
  <c r="JB186" i="1"/>
  <c r="M187" i="1"/>
  <c r="IZ186" i="1"/>
  <c r="IH184" i="1"/>
  <c r="IM184" i="1"/>
  <c r="HW184" i="1"/>
  <c r="HZ184" i="1"/>
  <c r="HY184" i="1"/>
  <c r="HX184" i="1"/>
  <c r="IL184" i="1"/>
  <c r="GW187" i="1" l="1"/>
  <c r="HY185" i="1"/>
  <c r="AS185" i="1"/>
  <c r="I188" i="1"/>
  <c r="GV187" i="1"/>
  <c r="GU187" i="1"/>
  <c r="J186" i="1"/>
  <c r="H186" i="1" s="1" a="1"/>
  <c r="H186" i="1" s="1"/>
  <c r="IL185" i="1"/>
  <c r="HX185" i="1"/>
  <c r="HZ185" i="1"/>
  <c r="HW185" i="1"/>
  <c r="IH185" i="1"/>
  <c r="IM185" i="1"/>
  <c r="JB187" i="1"/>
  <c r="O188" i="1"/>
  <c r="N189" i="1"/>
  <c r="JA188" i="1"/>
  <c r="M188" i="1"/>
  <c r="IZ187" i="1"/>
  <c r="I189" i="1" l="1"/>
  <c r="GU189" i="1" s="1"/>
  <c r="GU188" i="1"/>
  <c r="GV188" i="1"/>
  <c r="AS186" i="1"/>
  <c r="GW188" i="1"/>
  <c r="HX186" i="1"/>
  <c r="IM186" i="1"/>
  <c r="HW186" i="1"/>
  <c r="IH186" i="1"/>
  <c r="J187" i="1"/>
  <c r="H187" i="1" s="1" a="1"/>
  <c r="H187" i="1" s="1"/>
  <c r="HY186" i="1"/>
  <c r="HZ186" i="1"/>
  <c r="IL186" i="1"/>
  <c r="M189" i="1"/>
  <c r="IZ188" i="1"/>
  <c r="N190" i="1"/>
  <c r="JA190" i="1" s="1"/>
  <c r="JA189" i="1"/>
  <c r="O189" i="1"/>
  <c r="JB188" i="1"/>
  <c r="GV189" i="1" l="1"/>
  <c r="I190" i="1"/>
  <c r="GW190" i="1" s="1"/>
  <c r="GW189" i="1"/>
  <c r="AS187" i="1"/>
  <c r="IM187" i="1"/>
  <c r="HW187" i="1"/>
  <c r="HY187" i="1"/>
  <c r="HZ187" i="1"/>
  <c r="IH187" i="1"/>
  <c r="HX187" i="1"/>
  <c r="J188" i="1"/>
  <c r="H188" i="1" s="1" a="1"/>
  <c r="H188" i="1" s="1"/>
  <c r="IL187" i="1"/>
  <c r="O190" i="1"/>
  <c r="JB190" i="1" s="1"/>
  <c r="JB189" i="1"/>
  <c r="IZ189" i="1"/>
  <c r="M190" i="1"/>
  <c r="IZ190" i="1" s="1"/>
  <c r="GV190" i="1" l="1"/>
  <c r="GU190" i="1"/>
  <c r="AS188" i="1"/>
  <c r="HZ188" i="1"/>
  <c r="IH188" i="1"/>
  <c r="IM188" i="1"/>
  <c r="IL188" i="1"/>
  <c r="HW188" i="1"/>
  <c r="HX188" i="1"/>
  <c r="J189" i="1"/>
  <c r="H189" i="1" s="1" a="1"/>
  <c r="H189" i="1" s="1"/>
  <c r="HY188" i="1"/>
  <c r="AS189" i="1" l="1"/>
  <c r="IL189" i="1"/>
  <c r="HX189" i="1"/>
  <c r="HY189" i="1"/>
  <c r="HZ189" i="1"/>
  <c r="IH189" i="1"/>
  <c r="IM189" i="1"/>
  <c r="J190" i="1"/>
  <c r="H190" i="1" s="1" a="1"/>
  <c r="H190" i="1" s="1"/>
  <c r="HW189" i="1"/>
  <c r="AS190" i="1" l="1"/>
  <c r="IL190" i="1"/>
  <c r="HW190" i="1"/>
  <c r="IM190" i="1"/>
  <c r="HY190" i="1"/>
  <c r="HZ190" i="1"/>
  <c r="IH190" i="1"/>
  <c r="HX190" i="1"/>
  <c r="G14" i="1" l="1" a="1"/>
  <c r="G14" i="1" s="1"/>
  <c r="X55" i="4"/>
  <c r="CY84" i="1" s="1" a="1"/>
  <c r="CY84" i="1" s="1"/>
  <c r="X54" i="4"/>
  <c r="X52" i="4"/>
  <c r="X53" i="4"/>
  <c r="CY137" i="1" s="1" a="1"/>
  <c r="CY137" i="1" s="1"/>
  <c r="W53" i="4"/>
  <c r="W54" i="4"/>
  <c r="W55" i="4"/>
  <c r="CX84" i="1" s="1" a="1"/>
  <c r="CX84" i="1" s="1"/>
  <c r="W52" i="4"/>
  <c r="CX25" i="1" a="1"/>
  <c r="CX25" i="1" s="1"/>
  <c r="CY25" i="1" a="1"/>
  <c r="CY25" i="1" s="1"/>
  <c r="CX26" i="1" a="1"/>
  <c r="CX26" i="1" s="1"/>
  <c r="CY26" i="1" a="1"/>
  <c r="CY26" i="1" s="1"/>
  <c r="CX27" i="1" a="1"/>
  <c r="CX27" i="1" s="1"/>
  <c r="CY27" i="1" a="1"/>
  <c r="CY27" i="1" s="1"/>
  <c r="CX28" i="1" a="1"/>
  <c r="CX28" i="1" s="1"/>
  <c r="CY28" i="1" a="1"/>
  <c r="CY28" i="1" s="1"/>
  <c r="CX29" i="1" a="1"/>
  <c r="CX29" i="1" s="1"/>
  <c r="CY29" i="1" a="1"/>
  <c r="CY29" i="1" s="1"/>
  <c r="CX31" i="1" a="1"/>
  <c r="CX31" i="1" s="1"/>
  <c r="CY31" i="1" a="1"/>
  <c r="CY31" i="1" s="1"/>
  <c r="CX32" i="1" a="1"/>
  <c r="CX32" i="1" s="1"/>
  <c r="CY32" i="1" a="1"/>
  <c r="CY32" i="1" s="1"/>
  <c r="CX34" i="1" a="1"/>
  <c r="CX34" i="1" s="1"/>
  <c r="CY34" i="1" a="1"/>
  <c r="CY34" i="1" s="1"/>
  <c r="CX35" i="1" a="1"/>
  <c r="CX35" i="1" s="1"/>
  <c r="CY35" i="1" a="1"/>
  <c r="CY35" i="1" s="1"/>
  <c r="CX36" i="1" a="1"/>
  <c r="CX36" i="1" s="1"/>
  <c r="CY36" i="1" a="1"/>
  <c r="CY36" i="1" s="1"/>
  <c r="CX37" i="1" a="1"/>
  <c r="CX37" i="1" s="1"/>
  <c r="CY37" i="1" a="1"/>
  <c r="CY37" i="1" s="1"/>
  <c r="CX38" i="1" a="1"/>
  <c r="CX38" i="1" s="1"/>
  <c r="CY38" i="1" a="1"/>
  <c r="CY38" i="1" s="1"/>
  <c r="CX40" i="1" a="1"/>
  <c r="CX40" i="1" s="1"/>
  <c r="CY40" i="1" a="1"/>
  <c r="CY40" i="1" s="1"/>
  <c r="CX41" i="1" a="1"/>
  <c r="CX41" i="1" s="1"/>
  <c r="CY41" i="1" a="1"/>
  <c r="CY41" i="1" s="1"/>
  <c r="CX43" i="1" a="1"/>
  <c r="CX43" i="1" s="1"/>
  <c r="CY43" i="1" a="1"/>
  <c r="CY43" i="1" s="1"/>
  <c r="CX44" i="1" a="1"/>
  <c r="CX44" i="1" s="1"/>
  <c r="CY44" i="1" a="1"/>
  <c r="CY44" i="1" s="1"/>
  <c r="CX45" i="1" a="1"/>
  <c r="CX45" i="1" s="1"/>
  <c r="CY45" i="1" a="1"/>
  <c r="CY45" i="1" s="1"/>
  <c r="CX46" i="1" a="1"/>
  <c r="CX46" i="1" s="1"/>
  <c r="CY46" i="1" a="1"/>
  <c r="CY46" i="1" s="1"/>
  <c r="CX47" i="1" a="1"/>
  <c r="CX47" i="1" s="1"/>
  <c r="CY47" i="1" a="1"/>
  <c r="CY47" i="1" s="1"/>
  <c r="CX49" i="1" a="1"/>
  <c r="CX49" i="1" s="1"/>
  <c r="CY49" i="1" a="1"/>
  <c r="CY49" i="1" s="1"/>
  <c r="CX50" i="1" a="1"/>
  <c r="CX50" i="1" s="1"/>
  <c r="CY50" i="1" a="1"/>
  <c r="CY50" i="1" s="1"/>
  <c r="CX52" i="1" a="1"/>
  <c r="CX52" i="1" s="1"/>
  <c r="CY52" i="1" a="1"/>
  <c r="CY52" i="1" s="1"/>
  <c r="CX53" i="1" a="1"/>
  <c r="CX53" i="1" s="1"/>
  <c r="CY53" i="1" a="1"/>
  <c r="CY53" i="1" s="1"/>
  <c r="CX54" i="1" a="1"/>
  <c r="CX54" i="1" s="1"/>
  <c r="CY54" i="1" a="1"/>
  <c r="CY54" i="1" s="1"/>
  <c r="CX55" i="1" a="1"/>
  <c r="CX55" i="1" s="1"/>
  <c r="CY55" i="1" a="1"/>
  <c r="CY55" i="1" s="1"/>
  <c r="CX56" i="1" a="1"/>
  <c r="CX56" i="1" s="1"/>
  <c r="CY56" i="1" a="1"/>
  <c r="CY56" i="1" s="1"/>
  <c r="CX58" i="1" a="1"/>
  <c r="CX58" i="1" s="1"/>
  <c r="CY58" i="1" a="1"/>
  <c r="CY58" i="1" s="1"/>
  <c r="CX59" i="1" a="1"/>
  <c r="CX59" i="1" s="1"/>
  <c r="CY59" i="1" a="1"/>
  <c r="CY59" i="1" s="1"/>
  <c r="CY5" i="1"/>
  <c r="CY256" i="1" s="1"/>
  <c r="CX66" i="1" l="1" a="1"/>
  <c r="CX66" i="1" s="1"/>
  <c r="CX120" i="1" a="1"/>
  <c r="CX120" i="1" s="1"/>
  <c r="CX102" i="1" a="1"/>
  <c r="CX102" i="1" s="1"/>
  <c r="CY135" i="1" a="1"/>
  <c r="CY135" i="1" s="1"/>
  <c r="CY129" i="1" a="1"/>
  <c r="CY129" i="1" s="1"/>
  <c r="CY75" i="1" a="1"/>
  <c r="CY75" i="1" s="1"/>
  <c r="CY111" i="1" a="1"/>
  <c r="CY111" i="1" s="1"/>
  <c r="CY93" i="1" a="1"/>
  <c r="CY93" i="1" s="1"/>
  <c r="CY66" i="1" a="1"/>
  <c r="CY66" i="1" s="1"/>
  <c r="CY102" i="1" a="1"/>
  <c r="CY102" i="1" s="1"/>
  <c r="CY120" i="1" a="1"/>
  <c r="CY120" i="1" s="1"/>
  <c r="CX75" i="1" a="1"/>
  <c r="CX75" i="1" s="1"/>
  <c r="CX129" i="1" a="1"/>
  <c r="CX129" i="1" s="1"/>
  <c r="CX111" i="1" a="1"/>
  <c r="CX111" i="1" s="1"/>
  <c r="CX93" i="1" a="1"/>
  <c r="CX93" i="1" s="1"/>
  <c r="CY6" i="1"/>
  <c r="CY9" i="1" l="1"/>
  <c r="G57" i="1" l="1"/>
  <c r="A57" i="1"/>
  <c r="G48" i="1"/>
  <c r="A48" i="1"/>
  <c r="A39" i="1"/>
  <c r="A30" i="1"/>
  <c r="JL18" i="1" l="1"/>
  <c r="S136" i="1" l="1"/>
  <c r="S137" i="1" s="1"/>
  <c r="S52" i="1"/>
  <c r="S53" i="1" s="1"/>
  <c r="S54" i="1" s="1"/>
  <c r="S55" i="1" s="1"/>
  <c r="S56" i="1" s="1"/>
  <c r="S43" i="1"/>
  <c r="S44" i="1" s="1"/>
  <c r="S45" i="1" s="1"/>
  <c r="S46" i="1" s="1"/>
  <c r="S47" i="1" s="1"/>
  <c r="S34" i="1"/>
  <c r="S35" i="1" s="1"/>
  <c r="S36" i="1" s="1"/>
  <c r="S37" i="1" s="1"/>
  <c r="S38" i="1" s="1"/>
  <c r="S25" i="1"/>
  <c r="S26" i="1" s="1"/>
  <c r="S27" i="1" s="1"/>
  <c r="S28" i="1" s="1"/>
  <c r="S29" i="1" s="1"/>
  <c r="JF5" i="1"/>
  <c r="JF256" i="1" s="1"/>
  <c r="S57" i="1" l="1"/>
  <c r="S58" i="1" s="1"/>
  <c r="S59" i="1" s="1"/>
  <c r="S48" i="1"/>
  <c r="S49" i="1" s="1"/>
  <c r="S50" i="1" s="1"/>
  <c r="S30" i="1"/>
  <c r="S31" i="1" s="1"/>
  <c r="S32" i="1" s="1"/>
  <c r="S39" i="1"/>
  <c r="S40" i="1" s="1"/>
  <c r="S41" i="1" s="1"/>
  <c r="JF6" i="1"/>
  <c r="JF9" i="1" s="1"/>
  <c r="C105" i="4"/>
  <c r="B105" i="4"/>
  <c r="CX137" i="1" l="1" a="1"/>
  <c r="CX137" i="1" s="1"/>
  <c r="BX137" i="1" a="1"/>
  <c r="BX137" i="1" s="1"/>
  <c r="BW137" i="1" a="1"/>
  <c r="BW137" i="1" s="1"/>
  <c r="BV137" i="1" a="1"/>
  <c r="BV137" i="1" s="1"/>
  <c r="BU137" i="1" a="1"/>
  <c r="BU137" i="1" s="1"/>
  <c r="BT137" i="1" a="1"/>
  <c r="BT137" i="1" s="1"/>
  <c r="BS137" i="1" a="1"/>
  <c r="BS137" i="1" s="1"/>
  <c r="BR137" i="1" a="1"/>
  <c r="BR137" i="1" s="1"/>
  <c r="BQ137" i="1" a="1"/>
  <c r="BQ137" i="1" s="1"/>
  <c r="BP137" i="1" a="1"/>
  <c r="BP137" i="1" s="1"/>
  <c r="BO137" i="1" a="1"/>
  <c r="BO137" i="1" s="1"/>
  <c r="BN137" i="1" a="1"/>
  <c r="BN137" i="1" s="1"/>
  <c r="BM137" i="1" a="1"/>
  <c r="BM137" i="1" s="1"/>
  <c r="BL137" i="1" a="1"/>
  <c r="BL137" i="1" s="1"/>
  <c r="BK137" i="1" a="1"/>
  <c r="BK137" i="1" s="1"/>
  <c r="BJ137" i="1" a="1"/>
  <c r="BJ137" i="1" s="1"/>
  <c r="BI137" i="1" a="1"/>
  <c r="BI137" i="1" s="1"/>
  <c r="BH137" i="1" a="1"/>
  <c r="BH137" i="1" s="1"/>
  <c r="BG137" i="1" a="1"/>
  <c r="BG137" i="1" s="1"/>
  <c r="A137" i="1"/>
  <c r="I136" i="1"/>
  <c r="J136" i="1"/>
  <c r="J137" i="1" s="1"/>
  <c r="IL137" i="1" s="1"/>
  <c r="L136" i="1"/>
  <c r="L137" i="1" s="1"/>
  <c r="M136" i="1"/>
  <c r="M137" i="1" s="1"/>
  <c r="IZ137" i="1" s="1"/>
  <c r="N136" i="1"/>
  <c r="N137" i="1" s="1"/>
  <c r="JA137" i="1" s="1"/>
  <c r="O136" i="1"/>
  <c r="O137" i="1" s="1"/>
  <c r="JB137" i="1" s="1"/>
  <c r="P136" i="1"/>
  <c r="CY136" i="1" s="1" a="1"/>
  <c r="CY136" i="1" s="1"/>
  <c r="R136" i="1"/>
  <c r="R137" i="1" s="1"/>
  <c r="GQ137" i="1" s="1" a="1"/>
  <c r="GQ137" i="1" s="1"/>
  <c r="GP137" i="1" s="1"/>
  <c r="T136" i="1"/>
  <c r="T137" i="1" s="1"/>
  <c r="GT137" i="1" s="1" a="1"/>
  <c r="GT137" i="1" s="1"/>
  <c r="GS137" i="1" s="1"/>
  <c r="K136" i="1"/>
  <c r="K137" i="1" s="1"/>
  <c r="A136" i="1"/>
  <c r="JB135" i="1"/>
  <c r="JA135" i="1"/>
  <c r="IZ135" i="1"/>
  <c r="IM135" i="1"/>
  <c r="IL135" i="1"/>
  <c r="IH135" i="1"/>
  <c r="HZ135" i="1"/>
  <c r="HY135" i="1"/>
  <c r="HX135" i="1"/>
  <c r="HW135" i="1"/>
  <c r="GW135" i="1"/>
  <c r="GV135" i="1"/>
  <c r="GU135" i="1"/>
  <c r="GT135" i="1" a="1"/>
  <c r="GT135" i="1" s="1"/>
  <c r="GS135" i="1" s="1"/>
  <c r="GQ135" i="1" a="1"/>
  <c r="GQ135" i="1" s="1"/>
  <c r="GP135" i="1" s="1"/>
  <c r="CX135" i="1" a="1"/>
  <c r="CX135" i="1" s="1"/>
  <c r="BX135" i="1" a="1"/>
  <c r="BX135" i="1" s="1"/>
  <c r="BW135" i="1" a="1"/>
  <c r="BW135" i="1" s="1"/>
  <c r="BV135" i="1" a="1"/>
  <c r="BV135" i="1" s="1"/>
  <c r="BU135" i="1" a="1"/>
  <c r="BU135" i="1" s="1"/>
  <c r="BT135" i="1" a="1"/>
  <c r="BT135" i="1" s="1"/>
  <c r="BS135" i="1" a="1"/>
  <c r="BS135" i="1" s="1"/>
  <c r="BR135" i="1" a="1"/>
  <c r="BR135" i="1" s="1"/>
  <c r="BQ135" i="1" a="1"/>
  <c r="BQ135" i="1" s="1"/>
  <c r="BP135" i="1" a="1"/>
  <c r="BP135" i="1" s="1"/>
  <c r="BO135" i="1" a="1"/>
  <c r="BO135" i="1" s="1"/>
  <c r="BN135" i="1" a="1"/>
  <c r="BN135" i="1" s="1"/>
  <c r="BM135" i="1" a="1"/>
  <c r="BM135" i="1" s="1"/>
  <c r="BL135" i="1" a="1"/>
  <c r="BL135" i="1" s="1"/>
  <c r="BK135" i="1" a="1"/>
  <c r="BK135" i="1" s="1"/>
  <c r="BJ135" i="1" a="1"/>
  <c r="BJ135" i="1" s="1"/>
  <c r="BI135" i="1" a="1"/>
  <c r="BI135" i="1" s="1"/>
  <c r="BH135" i="1" a="1"/>
  <c r="BH135" i="1" s="1"/>
  <c r="BG135" i="1" a="1"/>
  <c r="BG135" i="1" s="1"/>
  <c r="A135" i="1"/>
  <c r="V134" i="1"/>
  <c r="A134" i="1"/>
  <c r="A133" i="1"/>
  <c r="BA5" i="1"/>
  <c r="BA6" i="1" s="1"/>
  <c r="BA9" i="1" s="1"/>
  <c r="H136" i="1" l="1" a="1"/>
  <c r="H136" i="1" s="1"/>
  <c r="AS136" i="1" s="1"/>
  <c r="I137" i="1"/>
  <c r="GW137" i="1" s="1"/>
  <c r="GT136" i="1" a="1"/>
  <c r="GT136" i="1" s="1"/>
  <c r="GS136" i="1" s="1"/>
  <c r="GQ136" i="1" a="1"/>
  <c r="GQ136" i="1" s="1"/>
  <c r="GP136" i="1" s="1"/>
  <c r="HW137" i="1"/>
  <c r="IM137" i="1"/>
  <c r="HX137" i="1"/>
  <c r="HY137" i="1"/>
  <c r="HZ137" i="1"/>
  <c r="IH137" i="1"/>
  <c r="GU137" i="1"/>
  <c r="GV137" i="1"/>
  <c r="JB136" i="1"/>
  <c r="CX136" i="1" a="1"/>
  <c r="CX136" i="1" s="1"/>
  <c r="BX136" i="1" a="1"/>
  <c r="BX136" i="1" s="1"/>
  <c r="BT136" i="1" a="1"/>
  <c r="BT136" i="1" s="1"/>
  <c r="BP136" i="1" a="1"/>
  <c r="BP136" i="1" s="1"/>
  <c r="BL136" i="1" a="1"/>
  <c r="BL136" i="1" s="1"/>
  <c r="BH136" i="1" a="1"/>
  <c r="BH136" i="1" s="1"/>
  <c r="BW136" i="1" a="1"/>
  <c r="BW136" i="1" s="1"/>
  <c r="BS136" i="1" a="1"/>
  <c r="BS136" i="1" s="1"/>
  <c r="BO136" i="1" a="1"/>
  <c r="BO136" i="1" s="1"/>
  <c r="BK136" i="1" a="1"/>
  <c r="BK136" i="1" s="1"/>
  <c r="BG136" i="1" a="1"/>
  <c r="BG136" i="1" s="1"/>
  <c r="BV136" i="1" a="1"/>
  <c r="BV136" i="1" s="1"/>
  <c r="BR136" i="1" a="1"/>
  <c r="BR136" i="1" s="1"/>
  <c r="BN136" i="1" a="1"/>
  <c r="BN136" i="1" s="1"/>
  <c r="BJ136" i="1" a="1"/>
  <c r="BJ136" i="1" s="1"/>
  <c r="BU136" i="1" a="1"/>
  <c r="BU136" i="1" s="1"/>
  <c r="BQ136" i="1" a="1"/>
  <c r="BQ136" i="1" s="1"/>
  <c r="BM136" i="1" a="1"/>
  <c r="BM136" i="1" s="1"/>
  <c r="BI136" i="1" a="1"/>
  <c r="BI136" i="1" s="1"/>
  <c r="BA256" i="1"/>
  <c r="H137" i="1" l="1" a="1"/>
  <c r="H137" i="1" s="1"/>
  <c r="AS137" i="1" s="1"/>
  <c r="JA136" i="1"/>
  <c r="IZ136" i="1" l="1"/>
  <c r="A59" i="1"/>
  <c r="A50" i="1"/>
  <c r="A41" i="1"/>
  <c r="A32" i="1"/>
  <c r="A58" i="1"/>
  <c r="A56" i="1"/>
  <c r="A55" i="1"/>
  <c r="A54" i="1"/>
  <c r="DW53" i="1"/>
  <c r="DW54" i="1" s="1"/>
  <c r="DW55" i="1" s="1"/>
  <c r="DW56" i="1" s="1"/>
  <c r="DV53" i="1"/>
  <c r="DV54" i="1" s="1"/>
  <c r="DV55" i="1" s="1"/>
  <c r="DV56" i="1" s="1"/>
  <c r="AT53" i="1"/>
  <c r="AT54" i="1" s="1"/>
  <c r="AT55" i="1" s="1"/>
  <c r="AT56" i="1" s="1"/>
  <c r="AR53" i="1"/>
  <c r="AR54" i="1" s="1"/>
  <c r="AR55" i="1" s="1"/>
  <c r="AR56" i="1" s="1"/>
  <c r="AP53" i="1"/>
  <c r="AP54" i="1" s="1"/>
  <c r="AP55" i="1" s="1"/>
  <c r="AP56" i="1" s="1"/>
  <c r="AB53" i="1"/>
  <c r="AB54" i="1" s="1"/>
  <c r="AB55" i="1" s="1"/>
  <c r="AB56" i="1" s="1"/>
  <c r="AA53" i="1"/>
  <c r="AA54" i="1" s="1"/>
  <c r="AA55" i="1" s="1"/>
  <c r="AA56" i="1" s="1"/>
  <c r="Y53" i="1"/>
  <c r="Y54" i="1" s="1"/>
  <c r="Y55" i="1" s="1"/>
  <c r="Y56" i="1" s="1"/>
  <c r="A53" i="1"/>
  <c r="HI52" i="1"/>
  <c r="HI53" i="1" s="1"/>
  <c r="T52" i="1"/>
  <c r="T53" i="1" s="1"/>
  <c r="R52" i="1"/>
  <c r="GQ52" i="1" s="1" a="1"/>
  <c r="GQ52" i="1" s="1"/>
  <c r="GP52" i="1" s="1"/>
  <c r="P52" i="1"/>
  <c r="O52" i="1"/>
  <c r="O53" i="1" s="1"/>
  <c r="N52" i="1"/>
  <c r="M52" i="1"/>
  <c r="IZ52" i="1" s="1"/>
  <c r="L52" i="1"/>
  <c r="L53" i="1" s="1"/>
  <c r="L54" i="1" s="1"/>
  <c r="L55" i="1" s="1"/>
  <c r="L56" i="1" s="1"/>
  <c r="K52" i="1"/>
  <c r="K53" i="1" s="1"/>
  <c r="K54" i="1" s="1"/>
  <c r="K55" i="1" s="1"/>
  <c r="K56" i="1" s="1"/>
  <c r="J52" i="1"/>
  <c r="IM52" i="1" s="1"/>
  <c r="I52" i="1"/>
  <c r="A52" i="1"/>
  <c r="JB51" i="1"/>
  <c r="JA51" i="1"/>
  <c r="IZ51" i="1"/>
  <c r="IM51" i="1"/>
  <c r="IL51" i="1"/>
  <c r="HZ51" i="1"/>
  <c r="HY51" i="1"/>
  <c r="HX51" i="1"/>
  <c r="HW51" i="1"/>
  <c r="HF51" i="1"/>
  <c r="GW51" i="1"/>
  <c r="GV51" i="1"/>
  <c r="GU51" i="1"/>
  <c r="GT51" i="1" a="1"/>
  <c r="GT51" i="1" s="1"/>
  <c r="GS51" i="1" s="1"/>
  <c r="GQ51" i="1" a="1"/>
  <c r="GQ51" i="1" s="1"/>
  <c r="GP51" i="1" s="1"/>
  <c r="BX51" i="1" a="1"/>
  <c r="BX51" i="1" s="1"/>
  <c r="BW51" i="1" a="1"/>
  <c r="BW51" i="1" s="1"/>
  <c r="BV51" i="1" a="1"/>
  <c r="BV51" i="1" s="1"/>
  <c r="BU51" i="1" a="1"/>
  <c r="BU51" i="1" s="1"/>
  <c r="BT51" i="1" a="1"/>
  <c r="BT51" i="1" s="1"/>
  <c r="BS51" i="1" a="1"/>
  <c r="BS51" i="1" s="1"/>
  <c r="BR51" i="1" a="1"/>
  <c r="BR51" i="1" s="1"/>
  <c r="BQ51" i="1" a="1"/>
  <c r="BQ51" i="1" s="1"/>
  <c r="BP51" i="1" a="1"/>
  <c r="BP51" i="1" s="1"/>
  <c r="BO51" i="1" a="1"/>
  <c r="BO51" i="1" s="1"/>
  <c r="BN51" i="1" a="1"/>
  <c r="BN51" i="1" s="1"/>
  <c r="BM51" i="1" a="1"/>
  <c r="BM51" i="1" s="1"/>
  <c r="BL51" i="1" a="1"/>
  <c r="BL51" i="1" s="1"/>
  <c r="BK51" i="1" a="1"/>
  <c r="BK51" i="1" s="1"/>
  <c r="BJ51" i="1" a="1"/>
  <c r="BJ51" i="1" s="1"/>
  <c r="BI51" i="1" a="1"/>
  <c r="BI51" i="1" s="1"/>
  <c r="BH51" i="1" a="1"/>
  <c r="BH51" i="1" s="1"/>
  <c r="BG51" i="1" a="1"/>
  <c r="BG51" i="1" s="1"/>
  <c r="AS52" i="1"/>
  <c r="G51" i="1"/>
  <c r="A51" i="1"/>
  <c r="B52" i="1" s="1"/>
  <c r="A49" i="1"/>
  <c r="A47" i="1"/>
  <c r="A46" i="1"/>
  <c r="A45" i="1"/>
  <c r="DW44" i="1"/>
  <c r="DW45" i="1" s="1"/>
  <c r="DW46" i="1" s="1"/>
  <c r="DW47" i="1" s="1"/>
  <c r="DV44" i="1"/>
  <c r="DV45" i="1" s="1"/>
  <c r="DV46" i="1" s="1"/>
  <c r="DV47" i="1" s="1"/>
  <c r="AT44" i="1"/>
  <c r="AT45" i="1" s="1"/>
  <c r="AT46" i="1" s="1"/>
  <c r="AT47" i="1" s="1"/>
  <c r="AR44" i="1"/>
  <c r="AR45" i="1" s="1"/>
  <c r="AR46" i="1" s="1"/>
  <c r="AR47" i="1" s="1"/>
  <c r="AP44" i="1"/>
  <c r="AP45" i="1" s="1"/>
  <c r="AP46" i="1" s="1"/>
  <c r="AP47" i="1" s="1"/>
  <c r="AB44" i="1"/>
  <c r="AB45" i="1" s="1"/>
  <c r="AB46" i="1" s="1"/>
  <c r="AB47" i="1" s="1"/>
  <c r="AA44" i="1"/>
  <c r="AA45" i="1" s="1"/>
  <c r="AA46" i="1" s="1"/>
  <c r="AA47" i="1" s="1"/>
  <c r="Y44" i="1"/>
  <c r="Y45" i="1" s="1"/>
  <c r="Y46" i="1" s="1"/>
  <c r="Y47" i="1" s="1"/>
  <c r="A44" i="1"/>
  <c r="HI43" i="1"/>
  <c r="HI44" i="1" s="1"/>
  <c r="T43" i="1"/>
  <c r="T44" i="1" s="1"/>
  <c r="R43" i="1"/>
  <c r="P43" i="1"/>
  <c r="O43" i="1"/>
  <c r="O44" i="1" s="1"/>
  <c r="N43" i="1"/>
  <c r="JA43" i="1" s="1"/>
  <c r="M43" i="1"/>
  <c r="L43" i="1"/>
  <c r="L44" i="1" s="1"/>
  <c r="L45" i="1" s="1"/>
  <c r="L46" i="1" s="1"/>
  <c r="L47" i="1" s="1"/>
  <c r="K43" i="1"/>
  <c r="K44" i="1" s="1"/>
  <c r="K45" i="1" s="1"/>
  <c r="K46" i="1" s="1"/>
  <c r="K47" i="1" s="1"/>
  <c r="J43" i="1"/>
  <c r="J44" i="1" s="1"/>
  <c r="I43" i="1"/>
  <c r="A43" i="1"/>
  <c r="JB42" i="1"/>
  <c r="JA42" i="1"/>
  <c r="IZ42" i="1"/>
  <c r="IM42" i="1"/>
  <c r="IL42" i="1"/>
  <c r="HZ42" i="1"/>
  <c r="HY42" i="1"/>
  <c r="HX42" i="1"/>
  <c r="HW42" i="1"/>
  <c r="HF42" i="1"/>
  <c r="GW42" i="1"/>
  <c r="GV42" i="1"/>
  <c r="GU42" i="1"/>
  <c r="GT42" i="1" a="1"/>
  <c r="GT42" i="1" s="1"/>
  <c r="GS42" i="1" s="1"/>
  <c r="GQ42" i="1" a="1"/>
  <c r="GQ42" i="1" s="1"/>
  <c r="GP42" i="1" s="1"/>
  <c r="BX42" i="1" a="1"/>
  <c r="BX42" i="1" s="1"/>
  <c r="BW42" i="1" a="1"/>
  <c r="BW42" i="1" s="1"/>
  <c r="BV42" i="1" a="1"/>
  <c r="BV42" i="1" s="1"/>
  <c r="BU42" i="1" a="1"/>
  <c r="BU42" i="1" s="1"/>
  <c r="BT42" i="1" a="1"/>
  <c r="BT42" i="1" s="1"/>
  <c r="BS42" i="1" a="1"/>
  <c r="BS42" i="1" s="1"/>
  <c r="BR42" i="1" a="1"/>
  <c r="BR42" i="1" s="1"/>
  <c r="BQ42" i="1" a="1"/>
  <c r="BQ42" i="1" s="1"/>
  <c r="BP42" i="1" a="1"/>
  <c r="BP42" i="1" s="1"/>
  <c r="BO42" i="1" a="1"/>
  <c r="BO42" i="1" s="1"/>
  <c r="BN42" i="1" a="1"/>
  <c r="BN42" i="1" s="1"/>
  <c r="BM42" i="1" a="1"/>
  <c r="BM42" i="1" s="1"/>
  <c r="BL42" i="1" a="1"/>
  <c r="BL42" i="1" s="1"/>
  <c r="BK42" i="1" a="1"/>
  <c r="BK42" i="1" s="1"/>
  <c r="BJ42" i="1" a="1"/>
  <c r="BJ42" i="1" s="1"/>
  <c r="BI42" i="1" a="1"/>
  <c r="BI42" i="1" s="1"/>
  <c r="BH42" i="1" a="1"/>
  <c r="BH42" i="1" s="1"/>
  <c r="BG42" i="1" a="1"/>
  <c r="BG42" i="1" s="1"/>
  <c r="AW43" i="1"/>
  <c r="G42" i="1"/>
  <c r="A42" i="1"/>
  <c r="B43" i="1" s="1"/>
  <c r="A40" i="1"/>
  <c r="A38" i="1"/>
  <c r="A37" i="1"/>
  <c r="A36" i="1"/>
  <c r="DW35" i="1"/>
  <c r="DW36" i="1" s="1"/>
  <c r="DW37" i="1" s="1"/>
  <c r="DW38" i="1" s="1"/>
  <c r="DV35" i="1"/>
  <c r="DV36" i="1" s="1"/>
  <c r="DV37" i="1" s="1"/>
  <c r="DV38" i="1" s="1"/>
  <c r="AT35" i="1"/>
  <c r="AT36" i="1" s="1"/>
  <c r="AT37" i="1" s="1"/>
  <c r="AT38" i="1" s="1"/>
  <c r="AR35" i="1"/>
  <c r="AR36" i="1" s="1"/>
  <c r="AR37" i="1" s="1"/>
  <c r="AR38" i="1" s="1"/>
  <c r="AP35" i="1"/>
  <c r="AP36" i="1" s="1"/>
  <c r="AP37" i="1" s="1"/>
  <c r="AP38" i="1" s="1"/>
  <c r="AB35" i="1"/>
  <c r="AB36" i="1" s="1"/>
  <c r="AB37" i="1" s="1"/>
  <c r="AB38" i="1" s="1"/>
  <c r="AA35" i="1"/>
  <c r="AA36" i="1" s="1"/>
  <c r="AA37" i="1" s="1"/>
  <c r="AA38" i="1" s="1"/>
  <c r="Y35" i="1"/>
  <c r="Y36" i="1" s="1"/>
  <c r="Y37" i="1" s="1"/>
  <c r="Y38" i="1" s="1"/>
  <c r="A35" i="1"/>
  <c r="HI34" i="1"/>
  <c r="HI35" i="1" s="1"/>
  <c r="HI36" i="1" s="1"/>
  <c r="T34" i="1"/>
  <c r="R34" i="1"/>
  <c r="R35" i="1" s="1"/>
  <c r="P34" i="1"/>
  <c r="O34" i="1"/>
  <c r="JB34" i="1" s="1"/>
  <c r="N34" i="1"/>
  <c r="N35" i="1" s="1"/>
  <c r="M34" i="1"/>
  <c r="M35" i="1" s="1"/>
  <c r="L34" i="1"/>
  <c r="L35" i="1" s="1"/>
  <c r="L36" i="1" s="1"/>
  <c r="L37" i="1" s="1"/>
  <c r="L38" i="1" s="1"/>
  <c r="K34" i="1"/>
  <c r="K35" i="1" s="1"/>
  <c r="K36" i="1" s="1"/>
  <c r="K37" i="1" s="1"/>
  <c r="K38" i="1" s="1"/>
  <c r="J34" i="1"/>
  <c r="HX34" i="1" s="1"/>
  <c r="I34" i="1"/>
  <c r="A34" i="1"/>
  <c r="JB33" i="1"/>
  <c r="JA33" i="1"/>
  <c r="IZ33" i="1"/>
  <c r="IM33" i="1"/>
  <c r="IL33" i="1"/>
  <c r="HZ33" i="1"/>
  <c r="HY33" i="1"/>
  <c r="HX33" i="1"/>
  <c r="HW33" i="1"/>
  <c r="HF33" i="1"/>
  <c r="GW33" i="1"/>
  <c r="GV33" i="1"/>
  <c r="GU33" i="1"/>
  <c r="GT33" i="1" a="1"/>
  <c r="GT33" i="1" s="1"/>
  <c r="GS33" i="1" s="1"/>
  <c r="GQ33" i="1" a="1"/>
  <c r="GQ33" i="1" s="1"/>
  <c r="GP33" i="1" s="1"/>
  <c r="BX33" i="1" a="1"/>
  <c r="BX33" i="1" s="1"/>
  <c r="BW33" i="1" a="1"/>
  <c r="BW33" i="1" s="1"/>
  <c r="BV33" i="1" a="1"/>
  <c r="BV33" i="1" s="1"/>
  <c r="BU33" i="1" a="1"/>
  <c r="BU33" i="1" s="1"/>
  <c r="BT33" i="1" a="1"/>
  <c r="BT33" i="1" s="1"/>
  <c r="BS33" i="1" a="1"/>
  <c r="BS33" i="1" s="1"/>
  <c r="BR33" i="1" a="1"/>
  <c r="BR33" i="1" s="1"/>
  <c r="BQ33" i="1" a="1"/>
  <c r="BQ33" i="1" s="1"/>
  <c r="BP33" i="1" a="1"/>
  <c r="BP33" i="1" s="1"/>
  <c r="BO33" i="1" a="1"/>
  <c r="BO33" i="1" s="1"/>
  <c r="BN33" i="1" a="1"/>
  <c r="BN33" i="1" s="1"/>
  <c r="BM33" i="1" a="1"/>
  <c r="BM33" i="1" s="1"/>
  <c r="BL33" i="1" a="1"/>
  <c r="BL33" i="1" s="1"/>
  <c r="BK33" i="1" a="1"/>
  <c r="BK33" i="1" s="1"/>
  <c r="BJ33" i="1" a="1"/>
  <c r="BJ33" i="1" s="1"/>
  <c r="BI33" i="1" a="1"/>
  <c r="BI33" i="1" s="1"/>
  <c r="BH33" i="1" a="1"/>
  <c r="BH33" i="1" s="1"/>
  <c r="BG33" i="1" a="1"/>
  <c r="BG33" i="1" s="1"/>
  <c r="AW34" i="1"/>
  <c r="G33" i="1"/>
  <c r="A33" i="1"/>
  <c r="B34" i="1" s="1"/>
  <c r="H52" i="1" l="1" a="1"/>
  <c r="H52" i="1" s="1"/>
  <c r="H34" i="1" a="1"/>
  <c r="H34" i="1" s="1"/>
  <c r="H43" i="1" a="1"/>
  <c r="H43" i="1" s="1"/>
  <c r="GU52" i="1"/>
  <c r="BX52" i="1" a="1"/>
  <c r="BX52" i="1" s="1"/>
  <c r="BW43" i="1" a="1"/>
  <c r="BW43" i="1" s="1"/>
  <c r="P35" i="1"/>
  <c r="BQ35" i="1" s="1" a="1"/>
  <c r="BQ35" i="1" s="1"/>
  <c r="AA57" i="1"/>
  <c r="AA58" i="1" s="1"/>
  <c r="AA59" i="1" s="1"/>
  <c r="Y48" i="1"/>
  <c r="Y49" i="1" s="1"/>
  <c r="Y50" i="1" s="1"/>
  <c r="AB57" i="1"/>
  <c r="AB58" i="1" s="1"/>
  <c r="AB59" i="1" s="1"/>
  <c r="AA48" i="1"/>
  <c r="AA49" i="1" s="1"/>
  <c r="AA50" i="1" s="1"/>
  <c r="AP57" i="1"/>
  <c r="AP58" i="1" s="1"/>
  <c r="AP59" i="1" s="1"/>
  <c r="AB48" i="1"/>
  <c r="AB49" i="1" s="1"/>
  <c r="AB50" i="1" s="1"/>
  <c r="AR57" i="1"/>
  <c r="AR58" i="1" s="1"/>
  <c r="AR59" i="1" s="1"/>
  <c r="L48" i="1"/>
  <c r="L49" i="1" s="1"/>
  <c r="L50" i="1" s="1"/>
  <c r="AP48" i="1"/>
  <c r="AP49" i="1" s="1"/>
  <c r="AP50" i="1" s="1"/>
  <c r="AT57" i="1"/>
  <c r="AT58" i="1" s="1"/>
  <c r="AT59" i="1" s="1"/>
  <c r="AR48" i="1"/>
  <c r="AR49" i="1" s="1"/>
  <c r="AR50" i="1" s="1"/>
  <c r="K57" i="1"/>
  <c r="K58" i="1" s="1"/>
  <c r="K59" i="1" s="1"/>
  <c r="DV57" i="1"/>
  <c r="DV58" i="1" s="1"/>
  <c r="DW48" i="1"/>
  <c r="DW49" i="1" s="1"/>
  <c r="AT48" i="1"/>
  <c r="AT49" i="1" s="1"/>
  <c r="AT50" i="1" s="1"/>
  <c r="L57" i="1"/>
  <c r="L58" i="1" s="1"/>
  <c r="L59" i="1" s="1"/>
  <c r="DW57" i="1"/>
  <c r="DW58" i="1" s="1"/>
  <c r="K48" i="1"/>
  <c r="K49" i="1" s="1"/>
  <c r="K50" i="1" s="1"/>
  <c r="DV48" i="1"/>
  <c r="DV49" i="1" s="1"/>
  <c r="Y57" i="1"/>
  <c r="Y58" i="1" s="1"/>
  <c r="Y59" i="1" s="1"/>
  <c r="K39" i="1"/>
  <c r="K40" i="1" s="1"/>
  <c r="K41" i="1" s="1"/>
  <c r="DV39" i="1"/>
  <c r="DV40" i="1" s="1"/>
  <c r="L39" i="1"/>
  <c r="L40" i="1" s="1"/>
  <c r="L41" i="1" s="1"/>
  <c r="DW39" i="1"/>
  <c r="DW40" i="1" s="1"/>
  <c r="Y39" i="1"/>
  <c r="Y40" i="1" s="1"/>
  <c r="Y41" i="1" s="1"/>
  <c r="AT39" i="1"/>
  <c r="AT40" i="1" s="1"/>
  <c r="AT41" i="1" s="1"/>
  <c r="AA39" i="1"/>
  <c r="AA40" i="1" s="1"/>
  <c r="AA41" i="1" s="1"/>
  <c r="AB39" i="1"/>
  <c r="AB40" i="1" s="1"/>
  <c r="AB41" i="1" s="1"/>
  <c r="AP39" i="1"/>
  <c r="AP40" i="1" s="1"/>
  <c r="AP41" i="1" s="1"/>
  <c r="AR39" i="1"/>
  <c r="AR40" i="1" s="1"/>
  <c r="AR41" i="1" s="1"/>
  <c r="IL136" i="1"/>
  <c r="IH136" i="1"/>
  <c r="HZ136" i="1"/>
  <c r="HY136" i="1"/>
  <c r="HX136" i="1"/>
  <c r="IM136" i="1"/>
  <c r="HW136" i="1"/>
  <c r="BR34" i="1" a="1"/>
  <c r="BR34" i="1" s="1"/>
  <c r="IG52" i="1"/>
  <c r="BN34" i="1" a="1"/>
  <c r="BN34" i="1" s="1"/>
  <c r="T35" i="1"/>
  <c r="T36" i="1" s="1"/>
  <c r="GT34" i="1" a="1"/>
  <c r="GT34" i="1" s="1"/>
  <c r="GS34" i="1" s="1"/>
  <c r="BL34" i="1" a="1"/>
  <c r="BL34" i="1" s="1"/>
  <c r="BI52" i="1" a="1"/>
  <c r="BI52" i="1" s="1"/>
  <c r="BH43" i="1" a="1"/>
  <c r="BH43" i="1" s="1"/>
  <c r="BM52" i="1" a="1"/>
  <c r="BM52" i="1" s="1"/>
  <c r="BI43" i="1" a="1"/>
  <c r="BI43" i="1" s="1"/>
  <c r="BP43" i="1" a="1"/>
  <c r="BP43" i="1" s="1"/>
  <c r="HY52" i="1"/>
  <c r="BX43" i="1" a="1"/>
  <c r="BX43" i="1" s="1"/>
  <c r="BP34" i="1" a="1"/>
  <c r="BP34" i="1" s="1"/>
  <c r="BR43" i="1" a="1"/>
  <c r="BR43" i="1" s="1"/>
  <c r="BK52" i="1" a="1"/>
  <c r="BK52" i="1" s="1"/>
  <c r="JB52" i="1"/>
  <c r="BT34" i="1" a="1"/>
  <c r="BT34" i="1" s="1"/>
  <c r="BQ52" i="1" a="1"/>
  <c r="BQ52" i="1" s="1"/>
  <c r="BH34" i="1" a="1"/>
  <c r="BH34" i="1" s="1"/>
  <c r="BU34" i="1" a="1"/>
  <c r="BU34" i="1" s="1"/>
  <c r="BJ34" i="1" a="1"/>
  <c r="BJ34" i="1" s="1"/>
  <c r="BX34" i="1" a="1"/>
  <c r="BX34" i="1" s="1"/>
  <c r="BM34" i="1" a="1"/>
  <c r="BM34" i="1" s="1"/>
  <c r="AS34" i="1"/>
  <c r="BV34" i="1" a="1"/>
  <c r="BV34" i="1" s="1"/>
  <c r="HW34" i="1"/>
  <c r="BJ43" i="1" a="1"/>
  <c r="BJ43" i="1" s="1"/>
  <c r="BT43" i="1" a="1"/>
  <c r="BT43" i="1" s="1"/>
  <c r="DN52" i="1"/>
  <c r="BG34" i="1" a="1"/>
  <c r="BG34" i="1" s="1"/>
  <c r="BO34" i="1" a="1"/>
  <c r="BO34" i="1" s="1"/>
  <c r="BW34" i="1" a="1"/>
  <c r="BW34" i="1" s="1"/>
  <c r="HY34" i="1"/>
  <c r="BK43" i="1" a="1"/>
  <c r="BK43" i="1" s="1"/>
  <c r="BV43" i="1" a="1"/>
  <c r="BV43" i="1" s="1"/>
  <c r="BO52" i="1" a="1"/>
  <c r="BO52" i="1" s="1"/>
  <c r="DU52" i="1"/>
  <c r="BL43" i="1" a="1"/>
  <c r="BL43" i="1" s="1"/>
  <c r="BI34" i="1" a="1"/>
  <c r="BI34" i="1" s="1"/>
  <c r="BQ34" i="1" a="1"/>
  <c r="BQ34" i="1" s="1"/>
  <c r="IZ34" i="1"/>
  <c r="BM43" i="1" a="1"/>
  <c r="BM43" i="1" s="1"/>
  <c r="BS52" i="1" a="1"/>
  <c r="BS52" i="1" s="1"/>
  <c r="IM34" i="1"/>
  <c r="G44" i="1"/>
  <c r="BN43" i="1" a="1"/>
  <c r="BN43" i="1" s="1"/>
  <c r="JB43" i="1"/>
  <c r="AW52" i="1"/>
  <c r="AS53" i="1" s="1"/>
  <c r="BU52" i="1" a="1"/>
  <c r="BU52" i="1" s="1"/>
  <c r="I53" i="1"/>
  <c r="BK34" i="1" a="1"/>
  <c r="BK34" i="1" s="1"/>
  <c r="BS34" i="1" a="1"/>
  <c r="BS34" i="1" s="1"/>
  <c r="BG43" i="1" a="1"/>
  <c r="BG43" i="1" s="1"/>
  <c r="BO43" i="1" a="1"/>
  <c r="BO43" i="1" s="1"/>
  <c r="BG52" i="1" a="1"/>
  <c r="BG52" i="1" s="1"/>
  <c r="BW52" i="1" a="1"/>
  <c r="BW52" i="1" s="1"/>
  <c r="GT52" i="1" a="1"/>
  <c r="GT52" i="1" s="1"/>
  <c r="GS52" i="1" s="1"/>
  <c r="P53" i="1"/>
  <c r="GV52" i="1"/>
  <c r="R53" i="1"/>
  <c r="GQ53" i="1" s="1" a="1"/>
  <c r="GQ53" i="1" s="1"/>
  <c r="GP53" i="1" s="1"/>
  <c r="AS35" i="1"/>
  <c r="AW35" i="1"/>
  <c r="N36" i="1"/>
  <c r="JA35" i="1"/>
  <c r="B35" i="1"/>
  <c r="IF34" i="1"/>
  <c r="HP34" i="1"/>
  <c r="DR34" i="1"/>
  <c r="DJ34" i="1"/>
  <c r="HO34" i="1"/>
  <c r="IE34" i="1"/>
  <c r="DQ34" i="1"/>
  <c r="HV34" i="1"/>
  <c r="HN34" i="1"/>
  <c r="DP34" i="1"/>
  <c r="DM34" i="1"/>
  <c r="IK34" i="1"/>
  <c r="HM34" i="1"/>
  <c r="DO34" i="1"/>
  <c r="AV34" i="1"/>
  <c r="DK34" i="1"/>
  <c r="IJ34" i="1"/>
  <c r="HT34" i="1"/>
  <c r="HL34" i="1"/>
  <c r="HF34" i="1"/>
  <c r="DN34" i="1"/>
  <c r="II34" i="1"/>
  <c r="HS34" i="1"/>
  <c r="DU34" i="1"/>
  <c r="DS34" i="1"/>
  <c r="IH34" i="1"/>
  <c r="HR34" i="1"/>
  <c r="DT34" i="1"/>
  <c r="DL34" i="1"/>
  <c r="IG34" i="1"/>
  <c r="HI37" i="1"/>
  <c r="R36" i="1"/>
  <c r="GQ35" i="1" a="1"/>
  <c r="GQ35" i="1" s="1"/>
  <c r="GP35" i="1" s="1"/>
  <c r="O35" i="1"/>
  <c r="GV34" i="1"/>
  <c r="HZ34" i="1"/>
  <c r="GU34" i="1"/>
  <c r="GQ34" i="1" a="1"/>
  <c r="GQ34" i="1" s="1"/>
  <c r="GP34" i="1" s="1"/>
  <c r="I35" i="1"/>
  <c r="GW34" i="1"/>
  <c r="JA34" i="1"/>
  <c r="J35" i="1"/>
  <c r="IL34" i="1"/>
  <c r="M36" i="1"/>
  <c r="IZ35" i="1"/>
  <c r="IJ43" i="1"/>
  <c r="HT43" i="1"/>
  <c r="HL43" i="1"/>
  <c r="HF43" i="1"/>
  <c r="DN43" i="1"/>
  <c r="II43" i="1"/>
  <c r="HS43" i="1"/>
  <c r="DU43" i="1"/>
  <c r="DM43" i="1"/>
  <c r="AV43" i="1"/>
  <c r="IH43" i="1"/>
  <c r="HR43" i="1"/>
  <c r="DT43" i="1"/>
  <c r="DL43" i="1"/>
  <c r="IG43" i="1"/>
  <c r="DS43" i="1"/>
  <c r="DK43" i="1"/>
  <c r="B44" i="1"/>
  <c r="IF43" i="1"/>
  <c r="HP43" i="1"/>
  <c r="DR43" i="1"/>
  <c r="DJ43" i="1"/>
  <c r="IE43" i="1"/>
  <c r="HO43" i="1"/>
  <c r="DQ43" i="1"/>
  <c r="HV43" i="1"/>
  <c r="HN43" i="1"/>
  <c r="DP43" i="1"/>
  <c r="IZ43" i="1"/>
  <c r="M44" i="1"/>
  <c r="AS43" i="1"/>
  <c r="HI45" i="1"/>
  <c r="O45" i="1"/>
  <c r="JB44" i="1"/>
  <c r="HM43" i="1"/>
  <c r="AW44" i="1"/>
  <c r="AS44" i="1"/>
  <c r="I44" i="1"/>
  <c r="GW43" i="1"/>
  <c r="GV43" i="1"/>
  <c r="GU43" i="1"/>
  <c r="R44" i="1"/>
  <c r="GQ43" i="1" a="1"/>
  <c r="GQ43" i="1" s="1"/>
  <c r="GP43" i="1" s="1"/>
  <c r="HZ44" i="1"/>
  <c r="HY44" i="1"/>
  <c r="HX44" i="1"/>
  <c r="IM44" i="1"/>
  <c r="HW44" i="1"/>
  <c r="IL44" i="1"/>
  <c r="J45" i="1"/>
  <c r="GT44" i="1" a="1"/>
  <c r="GT44" i="1" s="1"/>
  <c r="GS44" i="1" s="1"/>
  <c r="T45" i="1"/>
  <c r="DO43" i="1"/>
  <c r="IK43" i="1"/>
  <c r="IL43" i="1"/>
  <c r="BQ43" i="1" a="1"/>
  <c r="BQ43" i="1" s="1"/>
  <c r="BU43" i="1" a="1"/>
  <c r="BU43" i="1" s="1"/>
  <c r="GT43" i="1" a="1"/>
  <c r="GT43" i="1" s="1"/>
  <c r="GS43" i="1" s="1"/>
  <c r="HW43" i="1"/>
  <c r="IM43" i="1"/>
  <c r="HX43" i="1"/>
  <c r="N44" i="1"/>
  <c r="HY43" i="1"/>
  <c r="HZ43" i="1"/>
  <c r="P44" i="1"/>
  <c r="BS43" i="1" a="1"/>
  <c r="BS43" i="1" s="1"/>
  <c r="DP52" i="1"/>
  <c r="II52" i="1"/>
  <c r="N53" i="1"/>
  <c r="JA52" i="1"/>
  <c r="O54" i="1"/>
  <c r="JB53" i="1"/>
  <c r="HN52" i="1"/>
  <c r="B53" i="1"/>
  <c r="IF52" i="1"/>
  <c r="HP52" i="1"/>
  <c r="IJ52" i="1"/>
  <c r="HT52" i="1"/>
  <c r="HL52" i="1"/>
  <c r="HF52" i="1"/>
  <c r="IH52" i="1"/>
  <c r="HM52" i="1"/>
  <c r="DO52" i="1"/>
  <c r="HS52" i="1"/>
  <c r="DT52" i="1"/>
  <c r="DL52" i="1"/>
  <c r="HR52" i="1"/>
  <c r="DS52" i="1"/>
  <c r="DK52" i="1"/>
  <c r="DR52" i="1"/>
  <c r="DJ52" i="1"/>
  <c r="IK52" i="1"/>
  <c r="HO52" i="1"/>
  <c r="DQ52" i="1"/>
  <c r="AV52" i="1"/>
  <c r="HV52" i="1"/>
  <c r="G52" i="1"/>
  <c r="DM52" i="1"/>
  <c r="IE52" i="1"/>
  <c r="GW52" i="1"/>
  <c r="HZ52" i="1"/>
  <c r="IL52" i="1"/>
  <c r="BJ52" i="1" a="1"/>
  <c r="BJ52" i="1" s="1"/>
  <c r="BN52" i="1" a="1"/>
  <c r="BN52" i="1" s="1"/>
  <c r="BR52" i="1" a="1"/>
  <c r="BR52" i="1" s="1"/>
  <c r="BV52" i="1" a="1"/>
  <c r="BV52" i="1" s="1"/>
  <c r="HI54" i="1"/>
  <c r="M53" i="1"/>
  <c r="HX52" i="1"/>
  <c r="J53" i="1"/>
  <c r="T54" i="1"/>
  <c r="GT53" i="1" a="1"/>
  <c r="GT53" i="1" s="1"/>
  <c r="GS53" i="1" s="1"/>
  <c r="BH52" i="1" a="1"/>
  <c r="BH52" i="1" s="1"/>
  <c r="BL52" i="1" a="1"/>
  <c r="BL52" i="1" s="1"/>
  <c r="BP52" i="1" a="1"/>
  <c r="BP52" i="1" s="1"/>
  <c r="BT52" i="1" a="1"/>
  <c r="BT52" i="1" s="1"/>
  <c r="HW52" i="1"/>
  <c r="AQ5" i="1"/>
  <c r="AQ256" i="1" s="1"/>
  <c r="BE5" i="1"/>
  <c r="BE256" i="1" s="1"/>
  <c r="H53" i="1" l="1" a="1"/>
  <c r="H53" i="1" s="1"/>
  <c r="H35" i="1" a="1"/>
  <c r="H35" i="1" s="1"/>
  <c r="H44" i="1" a="1"/>
  <c r="H44" i="1" s="1"/>
  <c r="BH35" i="1" a="1"/>
  <c r="BH35" i="1" s="1"/>
  <c r="BP35" i="1" a="1"/>
  <c r="BP35" i="1" s="1"/>
  <c r="GU53" i="1"/>
  <c r="BJ35" i="1" a="1"/>
  <c r="BJ35" i="1" s="1"/>
  <c r="BN35" i="1" a="1"/>
  <c r="BN35" i="1" s="1"/>
  <c r="BV35" i="1" a="1"/>
  <c r="BV35" i="1" s="1"/>
  <c r="BO35" i="1" a="1"/>
  <c r="BO35" i="1" s="1"/>
  <c r="BU35" i="1" a="1"/>
  <c r="BU35" i="1" s="1"/>
  <c r="BM35" i="1" a="1"/>
  <c r="BM35" i="1" s="1"/>
  <c r="BS35" i="1" a="1"/>
  <c r="BS35" i="1" s="1"/>
  <c r="BT35" i="1" a="1"/>
  <c r="BT35" i="1" s="1"/>
  <c r="BK35" i="1" a="1"/>
  <c r="BK35" i="1" s="1"/>
  <c r="BX35" i="1" a="1"/>
  <c r="BX35" i="1" s="1"/>
  <c r="BW35" i="1" a="1"/>
  <c r="BW35" i="1" s="1"/>
  <c r="BG35" i="1" a="1"/>
  <c r="BG35" i="1" s="1"/>
  <c r="P36" i="1"/>
  <c r="BQ36" i="1" s="1" a="1"/>
  <c r="BQ36" i="1" s="1"/>
  <c r="BI35" i="1" a="1"/>
  <c r="BI35" i="1" s="1"/>
  <c r="BR35" i="1" a="1"/>
  <c r="BR35" i="1" s="1"/>
  <c r="BL35" i="1" a="1"/>
  <c r="BL35" i="1" s="1"/>
  <c r="BI53" i="1" a="1"/>
  <c r="BI53" i="1" s="1"/>
  <c r="BL53" i="1" a="1"/>
  <c r="BL53" i="1" s="1"/>
  <c r="BQ53" i="1" a="1"/>
  <c r="BQ53" i="1" s="1"/>
  <c r="BX53" i="1" a="1"/>
  <c r="BX53" i="1" s="1"/>
  <c r="BM53" i="1" a="1"/>
  <c r="BM53" i="1" s="1"/>
  <c r="BR53" i="1" a="1"/>
  <c r="BR53" i="1" s="1"/>
  <c r="BV53" i="1" a="1"/>
  <c r="BV53" i="1" s="1"/>
  <c r="BK53" i="1" a="1"/>
  <c r="BK53" i="1" s="1"/>
  <c r="BJ53" i="1" a="1"/>
  <c r="BJ53" i="1" s="1"/>
  <c r="BG53" i="1" a="1"/>
  <c r="BG53" i="1" s="1"/>
  <c r="BO53" i="1" a="1"/>
  <c r="BO53" i="1" s="1"/>
  <c r="GW136" i="1"/>
  <c r="GV136" i="1"/>
  <c r="GU136" i="1"/>
  <c r="BS53" i="1" a="1"/>
  <c r="BS53" i="1" s="1"/>
  <c r="P54" i="1"/>
  <c r="BH53" i="1" a="1"/>
  <c r="BH53" i="1" s="1"/>
  <c r="BW53" i="1" a="1"/>
  <c r="BW53" i="1" s="1"/>
  <c r="BU53" i="1" a="1"/>
  <c r="BU53" i="1" s="1"/>
  <c r="BN53" i="1" a="1"/>
  <c r="BN53" i="1" s="1"/>
  <c r="BP53" i="1" a="1"/>
  <c r="BP53" i="1" s="1"/>
  <c r="BT53" i="1" a="1"/>
  <c r="BT53" i="1" s="1"/>
  <c r="GT35" i="1" a="1"/>
  <c r="GT35" i="1" s="1"/>
  <c r="GS35" i="1" s="1"/>
  <c r="I54" i="1"/>
  <c r="GW53" i="1"/>
  <c r="GV53" i="1"/>
  <c r="AW53" i="1"/>
  <c r="AS54" i="1" s="1"/>
  <c r="R54" i="1"/>
  <c r="GQ54" i="1" s="1" a="1"/>
  <c r="GQ54" i="1" s="1"/>
  <c r="GP54" i="1" s="1"/>
  <c r="GT45" i="1" a="1"/>
  <c r="GT45" i="1" s="1"/>
  <c r="GS45" i="1" s="1"/>
  <c r="T46" i="1"/>
  <c r="HI46" i="1"/>
  <c r="M45" i="1"/>
  <c r="IZ44" i="1"/>
  <c r="GU35" i="1"/>
  <c r="I36" i="1"/>
  <c r="GW35" i="1"/>
  <c r="GV35" i="1"/>
  <c r="JB54" i="1"/>
  <c r="O55" i="1"/>
  <c r="HI38" i="1"/>
  <c r="HI39" i="1" s="1"/>
  <c r="JA36" i="1"/>
  <c r="N37" i="1"/>
  <c r="HX45" i="1"/>
  <c r="IM45" i="1"/>
  <c r="HW45" i="1"/>
  <c r="IL45" i="1"/>
  <c r="J46" i="1"/>
  <c r="HZ45" i="1"/>
  <c r="HY45" i="1"/>
  <c r="IH44" i="1"/>
  <c r="HR44" i="1"/>
  <c r="DN44" i="1"/>
  <c r="IG44" i="1"/>
  <c r="DU44" i="1"/>
  <c r="DM44" i="1"/>
  <c r="AV44" i="1"/>
  <c r="B45" i="1"/>
  <c r="IF44" i="1"/>
  <c r="HP44" i="1"/>
  <c r="DT44" i="1"/>
  <c r="DL44" i="1"/>
  <c r="IE44" i="1"/>
  <c r="HO44" i="1"/>
  <c r="DS44" i="1"/>
  <c r="DK44" i="1"/>
  <c r="HV44" i="1"/>
  <c r="HN44" i="1"/>
  <c r="DR44" i="1"/>
  <c r="DJ44" i="1"/>
  <c r="IK44" i="1"/>
  <c r="HM44" i="1"/>
  <c r="DQ44" i="1"/>
  <c r="IJ44" i="1"/>
  <c r="HT44" i="1"/>
  <c r="HL44" i="1"/>
  <c r="HF44" i="1"/>
  <c r="DP44" i="1"/>
  <c r="II44" i="1"/>
  <c r="DO44" i="1"/>
  <c r="HS44" i="1"/>
  <c r="M37" i="1"/>
  <c r="IZ36" i="1"/>
  <c r="AS36" i="1"/>
  <c r="AW36" i="1"/>
  <c r="T55" i="1"/>
  <c r="GT54" i="1" a="1"/>
  <c r="GT54" i="1" s="1"/>
  <c r="GS54" i="1" s="1"/>
  <c r="P45" i="1"/>
  <c r="BW44" i="1" a="1"/>
  <c r="BW44" i="1" s="1"/>
  <c r="BS44" i="1" a="1"/>
  <c r="BS44" i="1" s="1"/>
  <c r="BO44" i="1" a="1"/>
  <c r="BO44" i="1" s="1"/>
  <c r="BK44" i="1" a="1"/>
  <c r="BK44" i="1" s="1"/>
  <c r="BG44" i="1" a="1"/>
  <c r="BG44" i="1" s="1"/>
  <c r="BV44" i="1" a="1"/>
  <c r="BV44" i="1" s="1"/>
  <c r="BR44" i="1" a="1"/>
  <c r="BR44" i="1" s="1"/>
  <c r="BN44" i="1" a="1"/>
  <c r="BN44" i="1" s="1"/>
  <c r="BJ44" i="1" a="1"/>
  <c r="BJ44" i="1" s="1"/>
  <c r="BU44" i="1" a="1"/>
  <c r="BU44" i="1" s="1"/>
  <c r="BQ44" i="1" a="1"/>
  <c r="BQ44" i="1" s="1"/>
  <c r="BM44" i="1" a="1"/>
  <c r="BM44" i="1" s="1"/>
  <c r="BI44" i="1" a="1"/>
  <c r="BI44" i="1" s="1"/>
  <c r="BL44" i="1" a="1"/>
  <c r="BL44" i="1" s="1"/>
  <c r="BH44" i="1" a="1"/>
  <c r="BH44" i="1" s="1"/>
  <c r="BX44" i="1" a="1"/>
  <c r="BX44" i="1" s="1"/>
  <c r="BT44" i="1" a="1"/>
  <c r="BT44" i="1" s="1"/>
  <c r="BP44" i="1" a="1"/>
  <c r="BP44" i="1" s="1"/>
  <c r="GV44" i="1"/>
  <c r="GU44" i="1"/>
  <c r="I45" i="1"/>
  <c r="GW44" i="1"/>
  <c r="R37" i="1"/>
  <c r="GQ36" i="1" a="1"/>
  <c r="GQ36" i="1" s="1"/>
  <c r="GP36" i="1" s="1"/>
  <c r="IL53" i="1"/>
  <c r="J54" i="1"/>
  <c r="HZ53" i="1"/>
  <c r="HY53" i="1"/>
  <c r="HX53" i="1"/>
  <c r="HW53" i="1"/>
  <c r="IM53" i="1"/>
  <c r="IG35" i="1"/>
  <c r="B36" i="1"/>
  <c r="IF35" i="1"/>
  <c r="HP35" i="1"/>
  <c r="IE35" i="1"/>
  <c r="IK35" i="1"/>
  <c r="HM35" i="1"/>
  <c r="IJ35" i="1"/>
  <c r="HT35" i="1"/>
  <c r="HL35" i="1"/>
  <c r="HF35" i="1"/>
  <c r="II35" i="1"/>
  <c r="HS35" i="1"/>
  <c r="DR35" i="1"/>
  <c r="DJ35" i="1"/>
  <c r="DQ35" i="1"/>
  <c r="DP35" i="1"/>
  <c r="HV35" i="1"/>
  <c r="DO35" i="1"/>
  <c r="HR35" i="1"/>
  <c r="DN35" i="1"/>
  <c r="HO35" i="1"/>
  <c r="DU35" i="1"/>
  <c r="DM35" i="1"/>
  <c r="AV35" i="1"/>
  <c r="HN35" i="1"/>
  <c r="DT35" i="1"/>
  <c r="DL35" i="1"/>
  <c r="IH35" i="1"/>
  <c r="DS35" i="1"/>
  <c r="DK35" i="1"/>
  <c r="AS45" i="1"/>
  <c r="AW45" i="1"/>
  <c r="HY35" i="1"/>
  <c r="HX35" i="1"/>
  <c r="IM35" i="1"/>
  <c r="J36" i="1"/>
  <c r="HZ35" i="1"/>
  <c r="HW35" i="1"/>
  <c r="IL35" i="1"/>
  <c r="O36" i="1"/>
  <c r="JB35" i="1"/>
  <c r="GT36" i="1" a="1"/>
  <c r="GT36" i="1" s="1"/>
  <c r="GS36" i="1" s="1"/>
  <c r="T37" i="1"/>
  <c r="HI55" i="1"/>
  <c r="HV53" i="1"/>
  <c r="HN53" i="1"/>
  <c r="IH53" i="1"/>
  <c r="IE53" i="1"/>
  <c r="HL53" i="1"/>
  <c r="DR53" i="1"/>
  <c r="DJ53" i="1"/>
  <c r="IK53" i="1"/>
  <c r="HR53" i="1"/>
  <c r="DO53" i="1"/>
  <c r="IJ53" i="1"/>
  <c r="DN53" i="1"/>
  <c r="II53" i="1"/>
  <c r="HP53" i="1"/>
  <c r="DU53" i="1"/>
  <c r="DM53" i="1"/>
  <c r="IG53" i="1"/>
  <c r="HO53" i="1"/>
  <c r="DT53" i="1"/>
  <c r="DL53" i="1"/>
  <c r="B54" i="1"/>
  <c r="HM53" i="1"/>
  <c r="HF53" i="1"/>
  <c r="DS53" i="1"/>
  <c r="DQ53" i="1"/>
  <c r="DP53" i="1"/>
  <c r="HT53" i="1"/>
  <c r="DK53" i="1"/>
  <c r="AV53" i="1"/>
  <c r="IF53" i="1"/>
  <c r="HS53" i="1"/>
  <c r="JA53" i="1"/>
  <c r="N54" i="1"/>
  <c r="IZ53" i="1"/>
  <c r="M54" i="1"/>
  <c r="N45" i="1"/>
  <c r="JA44" i="1"/>
  <c r="R45" i="1"/>
  <c r="GQ44" i="1" a="1"/>
  <c r="GQ44" i="1" s="1"/>
  <c r="GP44" i="1" s="1"/>
  <c r="JB45" i="1"/>
  <c r="O46" i="1"/>
  <c r="AQ9" i="1"/>
  <c r="AQ6" i="1"/>
  <c r="BE6" i="1"/>
  <c r="H54" i="1" l="1" a="1"/>
  <c r="H54" i="1" s="1"/>
  <c r="H45" i="1" a="1"/>
  <c r="H45" i="1" s="1"/>
  <c r="H36" i="1" a="1"/>
  <c r="H36" i="1" s="1"/>
  <c r="BM36" i="1" a="1"/>
  <c r="BM36" i="1" s="1"/>
  <c r="BU36" i="1" a="1"/>
  <c r="BU36" i="1" s="1"/>
  <c r="BK36" i="1" a="1"/>
  <c r="BK36" i="1" s="1"/>
  <c r="GV54" i="1"/>
  <c r="BH36" i="1" a="1"/>
  <c r="BH36" i="1" s="1"/>
  <c r="BT36" i="1" a="1"/>
  <c r="BT36" i="1" s="1"/>
  <c r="BR36" i="1" a="1"/>
  <c r="BR36" i="1" s="1"/>
  <c r="BI36" i="1" a="1"/>
  <c r="BI36" i="1" s="1"/>
  <c r="BS36" i="1" a="1"/>
  <c r="BS36" i="1" s="1"/>
  <c r="BW36" i="1" a="1"/>
  <c r="BW36" i="1" s="1"/>
  <c r="BL36" i="1" a="1"/>
  <c r="BL36" i="1" s="1"/>
  <c r="BJ36" i="1" a="1"/>
  <c r="BJ36" i="1" s="1"/>
  <c r="BG36" i="1" a="1"/>
  <c r="BG36" i="1" s="1"/>
  <c r="BP36" i="1" a="1"/>
  <c r="BP36" i="1" s="1"/>
  <c r="BN36" i="1" a="1"/>
  <c r="BN36" i="1" s="1"/>
  <c r="BO36" i="1" a="1"/>
  <c r="BO36" i="1" s="1"/>
  <c r="BX36" i="1" a="1"/>
  <c r="BX36" i="1" s="1"/>
  <c r="BV36" i="1" a="1"/>
  <c r="BV36" i="1" s="1"/>
  <c r="P37" i="1"/>
  <c r="BQ37" i="1" s="1" a="1"/>
  <c r="BQ37" i="1" s="1"/>
  <c r="BV54" i="1" a="1"/>
  <c r="BV54" i="1" s="1"/>
  <c r="I55" i="1"/>
  <c r="R55" i="1"/>
  <c r="R56" i="1" s="1"/>
  <c r="R57" i="1" s="1"/>
  <c r="GQ57" i="1" s="1" a="1"/>
  <c r="GQ57" i="1" s="1"/>
  <c r="GP57" i="1" s="1"/>
  <c r="BW54" i="1" a="1"/>
  <c r="BW54" i="1" s="1"/>
  <c r="BH54" i="1" a="1"/>
  <c r="BH54" i="1" s="1"/>
  <c r="GU54" i="1"/>
  <c r="BR54" i="1" a="1"/>
  <c r="BR54" i="1" s="1"/>
  <c r="GW54" i="1"/>
  <c r="P55" i="1"/>
  <c r="BL54" i="1" a="1"/>
  <c r="BL54" i="1" s="1"/>
  <c r="AW54" i="1"/>
  <c r="AW55" i="1" s="1"/>
  <c r="BI54" i="1" a="1"/>
  <c r="BI54" i="1" s="1"/>
  <c r="BM54" i="1" a="1"/>
  <c r="BM54" i="1" s="1"/>
  <c r="BJ54" i="1" a="1"/>
  <c r="BJ54" i="1" s="1"/>
  <c r="BS54" i="1" a="1"/>
  <c r="BS54" i="1" s="1"/>
  <c r="BU54" i="1" a="1"/>
  <c r="BU54" i="1" s="1"/>
  <c r="BT54" i="1" a="1"/>
  <c r="BT54" i="1" s="1"/>
  <c r="BN54" i="1" a="1"/>
  <c r="BN54" i="1" s="1"/>
  <c r="BO54" i="1" a="1"/>
  <c r="BO54" i="1" s="1"/>
  <c r="BK54" i="1" a="1"/>
  <c r="BK54" i="1" s="1"/>
  <c r="BP54" i="1" a="1"/>
  <c r="BP54" i="1" s="1"/>
  <c r="BG54" i="1" a="1"/>
  <c r="BG54" i="1" s="1"/>
  <c r="BQ54" i="1" a="1"/>
  <c r="BQ54" i="1" s="1"/>
  <c r="BX54" i="1" a="1"/>
  <c r="BX54" i="1" s="1"/>
  <c r="JB46" i="1"/>
  <c r="O47" i="1"/>
  <c r="O48" i="1" s="1"/>
  <c r="JB48" i="1" s="1"/>
  <c r="JA54" i="1"/>
  <c r="N55" i="1"/>
  <c r="JB36" i="1"/>
  <c r="O37" i="1"/>
  <c r="P46" i="1"/>
  <c r="BV45" i="1" a="1"/>
  <c r="BV45" i="1" s="1"/>
  <c r="BR45" i="1" a="1"/>
  <c r="BR45" i="1" s="1"/>
  <c r="BN45" i="1" a="1"/>
  <c r="BN45" i="1" s="1"/>
  <c r="BJ45" i="1" a="1"/>
  <c r="BJ45" i="1" s="1"/>
  <c r="BU45" i="1" a="1"/>
  <c r="BU45" i="1" s="1"/>
  <c r="BQ45" i="1" a="1"/>
  <c r="BQ45" i="1" s="1"/>
  <c r="BM45" i="1" a="1"/>
  <c r="BM45" i="1" s="1"/>
  <c r="BI45" i="1" a="1"/>
  <c r="BI45" i="1" s="1"/>
  <c r="BX45" i="1" a="1"/>
  <c r="BX45" i="1" s="1"/>
  <c r="BT45" i="1" a="1"/>
  <c r="BT45" i="1" s="1"/>
  <c r="BP45" i="1" a="1"/>
  <c r="BP45" i="1" s="1"/>
  <c r="BL45" i="1" a="1"/>
  <c r="BL45" i="1" s="1"/>
  <c r="BH45" i="1" a="1"/>
  <c r="BH45" i="1" s="1"/>
  <c r="BW45" i="1" a="1"/>
  <c r="BW45" i="1" s="1"/>
  <c r="BS45" i="1" a="1"/>
  <c r="BS45" i="1" s="1"/>
  <c r="BO45" i="1" a="1"/>
  <c r="BO45" i="1" s="1"/>
  <c r="BK45" i="1" a="1"/>
  <c r="BK45" i="1" s="1"/>
  <c r="BG45" i="1" a="1"/>
  <c r="BG45" i="1" s="1"/>
  <c r="JA37" i="1"/>
  <c r="N38" i="1"/>
  <c r="N39" i="1" s="1"/>
  <c r="JA39" i="1" s="1"/>
  <c r="M46" i="1"/>
  <c r="IZ45" i="1"/>
  <c r="IJ54" i="1"/>
  <c r="HT54" i="1"/>
  <c r="HL54" i="1"/>
  <c r="HF54" i="1"/>
  <c r="DP54" i="1"/>
  <c r="IH54" i="1"/>
  <c r="HR54" i="1"/>
  <c r="DN54" i="1"/>
  <c r="B55" i="1"/>
  <c r="IF54" i="1"/>
  <c r="HP54" i="1"/>
  <c r="DT54" i="1"/>
  <c r="DL54" i="1"/>
  <c r="HM54" i="1"/>
  <c r="DJ54" i="1"/>
  <c r="AV54" i="1"/>
  <c r="IG54" i="1"/>
  <c r="DR54" i="1"/>
  <c r="IE54" i="1"/>
  <c r="HS54" i="1"/>
  <c r="DQ54" i="1"/>
  <c r="DO54" i="1"/>
  <c r="HO54" i="1"/>
  <c r="DM54" i="1"/>
  <c r="IK54" i="1"/>
  <c r="II54" i="1"/>
  <c r="DU54" i="1"/>
  <c r="HV54" i="1"/>
  <c r="DS54" i="1"/>
  <c r="HN54" i="1"/>
  <c r="DK54" i="1"/>
  <c r="J55" i="1"/>
  <c r="HZ54" i="1"/>
  <c r="HX54" i="1"/>
  <c r="IL54" i="1"/>
  <c r="HY54" i="1"/>
  <c r="HW54" i="1"/>
  <c r="IM54" i="1"/>
  <c r="HI47" i="1"/>
  <c r="HI48" i="1" s="1"/>
  <c r="AS46" i="1"/>
  <c r="AW46" i="1"/>
  <c r="I46" i="1"/>
  <c r="GW45" i="1"/>
  <c r="GV45" i="1"/>
  <c r="GU45" i="1"/>
  <c r="T56" i="1"/>
  <c r="T57" i="1" s="1"/>
  <c r="GT57" i="1" s="1" a="1"/>
  <c r="GT57" i="1" s="1"/>
  <c r="GS57" i="1" s="1"/>
  <c r="GT55" i="1" a="1"/>
  <c r="GT55" i="1" s="1"/>
  <c r="GS55" i="1" s="1"/>
  <c r="IZ37" i="1"/>
  <c r="M38" i="1"/>
  <c r="M39" i="1" s="1"/>
  <c r="IZ39" i="1" s="1"/>
  <c r="AW37" i="1"/>
  <c r="AS37" i="1"/>
  <c r="HI40" i="1"/>
  <c r="HI41" i="1" s="1"/>
  <c r="T47" i="1"/>
  <c r="T48" i="1" s="1"/>
  <c r="GT48" i="1" s="1" a="1"/>
  <c r="GT48" i="1" s="1"/>
  <c r="GS48" i="1" s="1"/>
  <c r="GT46" i="1" a="1"/>
  <c r="GT46" i="1" s="1"/>
  <c r="GS46" i="1" s="1"/>
  <c r="IM46" i="1"/>
  <c r="IL46" i="1"/>
  <c r="HZ46" i="1"/>
  <c r="HY46" i="1"/>
  <c r="J47" i="1"/>
  <c r="J48" i="1" s="1"/>
  <c r="HX46" i="1"/>
  <c r="HW46" i="1"/>
  <c r="R46" i="1"/>
  <c r="GQ45" i="1" a="1"/>
  <c r="GQ45" i="1" s="1"/>
  <c r="GP45" i="1" s="1"/>
  <c r="HI56" i="1"/>
  <c r="HI57" i="1" s="1"/>
  <c r="JB55" i="1"/>
  <c r="O56" i="1"/>
  <c r="O57" i="1" s="1"/>
  <c r="JB57" i="1" s="1"/>
  <c r="IE36" i="1"/>
  <c r="HO36" i="1"/>
  <c r="DS36" i="1"/>
  <c r="DK36" i="1"/>
  <c r="HV36" i="1"/>
  <c r="HN36" i="1"/>
  <c r="DR36" i="1"/>
  <c r="DJ36" i="1"/>
  <c r="IK36" i="1"/>
  <c r="HM36" i="1"/>
  <c r="DQ36" i="1"/>
  <c r="IJ36" i="1"/>
  <c r="HT36" i="1"/>
  <c r="HL36" i="1"/>
  <c r="HF36" i="1"/>
  <c r="II36" i="1"/>
  <c r="HS36" i="1"/>
  <c r="DO36" i="1"/>
  <c r="IH36" i="1"/>
  <c r="HR36" i="1"/>
  <c r="DN36" i="1"/>
  <c r="IG36" i="1"/>
  <c r="DU36" i="1"/>
  <c r="DM36" i="1"/>
  <c r="AV36" i="1"/>
  <c r="DT36" i="1"/>
  <c r="IF36" i="1"/>
  <c r="DP36" i="1"/>
  <c r="DL36" i="1"/>
  <c r="HP36" i="1"/>
  <c r="B37" i="1"/>
  <c r="N46" i="1"/>
  <c r="JA45" i="1"/>
  <c r="T38" i="1"/>
  <c r="T39" i="1" s="1"/>
  <c r="GT39" i="1" s="1" a="1"/>
  <c r="GT39" i="1" s="1"/>
  <c r="GS39" i="1" s="1"/>
  <c r="GT37" i="1" a="1"/>
  <c r="GT37" i="1" s="1"/>
  <c r="GS37" i="1" s="1"/>
  <c r="I37" i="1"/>
  <c r="GW36" i="1"/>
  <c r="GV36" i="1"/>
  <c r="GU36" i="1"/>
  <c r="B46" i="1"/>
  <c r="IF45" i="1"/>
  <c r="HP45" i="1"/>
  <c r="DT45" i="1"/>
  <c r="IE45" i="1"/>
  <c r="HO45" i="1"/>
  <c r="HV45" i="1"/>
  <c r="HN45" i="1"/>
  <c r="IJ45" i="1"/>
  <c r="HT45" i="1"/>
  <c r="HL45" i="1"/>
  <c r="HF45" i="1"/>
  <c r="II45" i="1"/>
  <c r="HS45" i="1"/>
  <c r="DO45" i="1"/>
  <c r="IH45" i="1"/>
  <c r="HR45" i="1"/>
  <c r="DN45" i="1"/>
  <c r="DM45" i="1"/>
  <c r="DL45" i="1"/>
  <c r="DK45" i="1"/>
  <c r="DU45" i="1"/>
  <c r="DJ45" i="1"/>
  <c r="HM45" i="1"/>
  <c r="DS45" i="1"/>
  <c r="DR45" i="1"/>
  <c r="IK45" i="1"/>
  <c r="DQ45" i="1"/>
  <c r="IG45" i="1"/>
  <c r="DP45" i="1"/>
  <c r="AV45" i="1"/>
  <c r="IZ54" i="1"/>
  <c r="M55" i="1"/>
  <c r="IM36" i="1"/>
  <c r="HW36" i="1"/>
  <c r="IL36" i="1"/>
  <c r="J37" i="1"/>
  <c r="HZ36" i="1"/>
  <c r="HY36" i="1"/>
  <c r="HX36" i="1"/>
  <c r="R38" i="1"/>
  <c r="R39" i="1" s="1"/>
  <c r="GQ39" i="1" s="1" a="1"/>
  <c r="GQ39" i="1" s="1"/>
  <c r="GP39" i="1" s="1"/>
  <c r="GQ37" i="1" a="1"/>
  <c r="GQ37" i="1" s="1"/>
  <c r="GP37" i="1" s="1"/>
  <c r="BE9" i="1"/>
  <c r="H55" i="1" l="1" a="1"/>
  <c r="H55" i="1" s="1"/>
  <c r="H46" i="1" a="1"/>
  <c r="H46" i="1" s="1"/>
  <c r="H37" i="1" a="1"/>
  <c r="H37" i="1" s="1"/>
  <c r="BU37" i="1" a="1"/>
  <c r="BU37" i="1" s="1"/>
  <c r="GU55" i="1"/>
  <c r="BX37" i="1" a="1"/>
  <c r="BX37" i="1" s="1"/>
  <c r="BR37" i="1" a="1"/>
  <c r="BR37" i="1" s="1"/>
  <c r="BV37" i="1" a="1"/>
  <c r="BV37" i="1" s="1"/>
  <c r="BO37" i="1" a="1"/>
  <c r="BO37" i="1" s="1"/>
  <c r="BH37" i="1" a="1"/>
  <c r="BH37" i="1" s="1"/>
  <c r="BL37" i="1" a="1"/>
  <c r="BL37" i="1" s="1"/>
  <c r="BG37" i="1" a="1"/>
  <c r="BG37" i="1" s="1"/>
  <c r="BP37" i="1" a="1"/>
  <c r="BP37" i="1" s="1"/>
  <c r="BK37" i="1" a="1"/>
  <c r="BK37" i="1" s="1"/>
  <c r="BT37" i="1" a="1"/>
  <c r="BT37" i="1" s="1"/>
  <c r="BS37" i="1" a="1"/>
  <c r="BS37" i="1" s="1"/>
  <c r="BI37" i="1" a="1"/>
  <c r="BI37" i="1" s="1"/>
  <c r="BJ37" i="1" a="1"/>
  <c r="BJ37" i="1" s="1"/>
  <c r="BW37" i="1" a="1"/>
  <c r="BW37" i="1" s="1"/>
  <c r="BM37" i="1" a="1"/>
  <c r="BM37" i="1" s="1"/>
  <c r="BN37" i="1" a="1"/>
  <c r="BN37" i="1" s="1"/>
  <c r="P38" i="1"/>
  <c r="P39" i="1" s="1"/>
  <c r="BR55" i="1" a="1"/>
  <c r="BR55" i="1" s="1"/>
  <c r="HZ48" i="1"/>
  <c r="HY48" i="1"/>
  <c r="IM48" i="1"/>
  <c r="HW48" i="1"/>
  <c r="IL48" i="1"/>
  <c r="HX48" i="1"/>
  <c r="GV55" i="1"/>
  <c r="GW55" i="1"/>
  <c r="I56" i="1"/>
  <c r="GQ55" i="1" a="1"/>
  <c r="GQ55" i="1" s="1"/>
  <c r="GP55" i="1" s="1"/>
  <c r="AS55" i="1"/>
  <c r="BG55" i="1" a="1"/>
  <c r="BG55" i="1" s="1"/>
  <c r="BH55" i="1" a="1"/>
  <c r="BH55" i="1" s="1"/>
  <c r="BU55" i="1" a="1"/>
  <c r="BU55" i="1" s="1"/>
  <c r="BT55" i="1" a="1"/>
  <c r="BT55" i="1" s="1"/>
  <c r="BV55" i="1" a="1"/>
  <c r="BV55" i="1" s="1"/>
  <c r="BW55" i="1" a="1"/>
  <c r="BW55" i="1" s="1"/>
  <c r="P56" i="1"/>
  <c r="BI55" i="1" a="1"/>
  <c r="BI55" i="1" s="1"/>
  <c r="BP55" i="1" a="1"/>
  <c r="BP55" i="1" s="1"/>
  <c r="BQ55" i="1" a="1"/>
  <c r="BQ55" i="1" s="1"/>
  <c r="BX55" i="1" a="1"/>
  <c r="BX55" i="1" s="1"/>
  <c r="BK55" i="1" a="1"/>
  <c r="BK55" i="1" s="1"/>
  <c r="BJ55" i="1" a="1"/>
  <c r="BJ55" i="1" s="1"/>
  <c r="BM55" i="1" a="1"/>
  <c r="BM55" i="1" s="1"/>
  <c r="BS55" i="1" a="1"/>
  <c r="BS55" i="1" s="1"/>
  <c r="BN55" i="1" a="1"/>
  <c r="BN55" i="1" s="1"/>
  <c r="BO55" i="1" a="1"/>
  <c r="BO55" i="1" s="1"/>
  <c r="BL55" i="1" a="1"/>
  <c r="BL55" i="1" s="1"/>
  <c r="M47" i="1"/>
  <c r="M48" i="1" s="1"/>
  <c r="IZ48" i="1" s="1"/>
  <c r="IZ46" i="1"/>
  <c r="JB37" i="1"/>
  <c r="O38" i="1"/>
  <c r="O39" i="1" s="1"/>
  <c r="JB39" i="1" s="1"/>
  <c r="O58" i="1"/>
  <c r="JB56" i="1"/>
  <c r="GT56" i="1" a="1"/>
  <c r="GT56" i="1" s="1"/>
  <c r="GS56" i="1" s="1"/>
  <c r="T58" i="1"/>
  <c r="HI49" i="1"/>
  <c r="HI50" i="1" s="1"/>
  <c r="P47" i="1"/>
  <c r="BU46" i="1" a="1"/>
  <c r="BU46" i="1" s="1"/>
  <c r="BQ46" i="1" a="1"/>
  <c r="BQ46" i="1" s="1"/>
  <c r="BM46" i="1" a="1"/>
  <c r="BM46" i="1" s="1"/>
  <c r="BI46" i="1" a="1"/>
  <c r="BI46" i="1" s="1"/>
  <c r="BX46" i="1" a="1"/>
  <c r="BX46" i="1" s="1"/>
  <c r="BT46" i="1" a="1"/>
  <c r="BT46" i="1" s="1"/>
  <c r="BW46" i="1" a="1"/>
  <c r="BW46" i="1" s="1"/>
  <c r="BS46" i="1" a="1"/>
  <c r="BS46" i="1" s="1"/>
  <c r="BO46" i="1" a="1"/>
  <c r="BO46" i="1" s="1"/>
  <c r="BK46" i="1" a="1"/>
  <c r="BK46" i="1" s="1"/>
  <c r="BG46" i="1" a="1"/>
  <c r="BG46" i="1" s="1"/>
  <c r="BN46" i="1" a="1"/>
  <c r="BN46" i="1" s="1"/>
  <c r="BL46" i="1" a="1"/>
  <c r="BL46" i="1" s="1"/>
  <c r="BJ46" i="1" a="1"/>
  <c r="BJ46" i="1" s="1"/>
  <c r="BH46" i="1" a="1"/>
  <c r="BH46" i="1" s="1"/>
  <c r="BV46" i="1" a="1"/>
  <c r="BV46" i="1" s="1"/>
  <c r="BR46" i="1" a="1"/>
  <c r="BR46" i="1" s="1"/>
  <c r="BP46" i="1" a="1"/>
  <c r="BP46" i="1" s="1"/>
  <c r="JA55" i="1"/>
  <c r="N56" i="1"/>
  <c r="N57" i="1" s="1"/>
  <c r="JA57" i="1" s="1"/>
  <c r="IZ55" i="1"/>
  <c r="M56" i="1"/>
  <c r="M57" i="1" s="1"/>
  <c r="IZ57" i="1" s="1"/>
  <c r="I38" i="1"/>
  <c r="GW37" i="1"/>
  <c r="GV37" i="1"/>
  <c r="GU37" i="1"/>
  <c r="HX47" i="1"/>
  <c r="IM47" i="1"/>
  <c r="HW47" i="1"/>
  <c r="HZ47" i="1"/>
  <c r="HY47" i="1"/>
  <c r="IL47" i="1"/>
  <c r="J49" i="1"/>
  <c r="J50" i="1" s="1"/>
  <c r="GT47" i="1" a="1"/>
  <c r="GT47" i="1" s="1"/>
  <c r="GS47" i="1" s="1"/>
  <c r="T49" i="1"/>
  <c r="AW38" i="1"/>
  <c r="AS38" i="1"/>
  <c r="J56" i="1"/>
  <c r="J57" i="1" s="1"/>
  <c r="HZ55" i="1"/>
  <c r="HX55" i="1"/>
  <c r="HW55" i="1"/>
  <c r="IM55" i="1"/>
  <c r="IL55" i="1"/>
  <c r="HY55" i="1"/>
  <c r="IK55" i="1"/>
  <c r="HM55" i="1"/>
  <c r="DQ55" i="1"/>
  <c r="IJ55" i="1"/>
  <c r="HT55" i="1"/>
  <c r="HL55" i="1"/>
  <c r="HF55" i="1"/>
  <c r="II55" i="1"/>
  <c r="HS55" i="1"/>
  <c r="IH55" i="1"/>
  <c r="HR55" i="1"/>
  <c r="B56" i="1"/>
  <c r="IF55" i="1"/>
  <c r="HP55" i="1"/>
  <c r="DO55" i="1"/>
  <c r="DM55" i="1"/>
  <c r="HO55" i="1"/>
  <c r="DU55" i="1"/>
  <c r="DL55" i="1"/>
  <c r="IG55" i="1"/>
  <c r="HN55" i="1"/>
  <c r="DT55" i="1"/>
  <c r="DK55" i="1"/>
  <c r="DR55" i="1"/>
  <c r="DP55" i="1"/>
  <c r="DN55" i="1"/>
  <c r="AV55" i="1"/>
  <c r="IE55" i="1"/>
  <c r="DJ55" i="1"/>
  <c r="HV55" i="1"/>
  <c r="DS55" i="1"/>
  <c r="R47" i="1"/>
  <c r="R48" i="1" s="1"/>
  <c r="GQ48" i="1" s="1" a="1"/>
  <c r="GQ48" i="1" s="1"/>
  <c r="GP48" i="1" s="1"/>
  <c r="GQ46" i="1" a="1"/>
  <c r="GQ46" i="1" s="1"/>
  <c r="GP46" i="1" s="1"/>
  <c r="R58" i="1"/>
  <c r="GQ56" i="1" a="1"/>
  <c r="GQ56" i="1" s="1"/>
  <c r="GP56" i="1" s="1"/>
  <c r="O49" i="1"/>
  <c r="JB47" i="1"/>
  <c r="J38" i="1"/>
  <c r="J39" i="1" s="1"/>
  <c r="HZ37" i="1"/>
  <c r="HY37" i="1"/>
  <c r="HX37" i="1"/>
  <c r="IM37" i="1"/>
  <c r="HW37" i="1"/>
  <c r="IL37" i="1"/>
  <c r="AW56" i="1"/>
  <c r="AS56" i="1"/>
  <c r="GT38" i="1" a="1"/>
  <c r="GT38" i="1" s="1"/>
  <c r="GS38" i="1" s="1"/>
  <c r="T40" i="1"/>
  <c r="N40" i="1"/>
  <c r="JA38" i="1"/>
  <c r="IK46" i="1"/>
  <c r="HV46" i="1"/>
  <c r="HN46" i="1"/>
  <c r="DR46" i="1"/>
  <c r="DJ46" i="1"/>
  <c r="HM46" i="1"/>
  <c r="DQ46" i="1"/>
  <c r="B47" i="1"/>
  <c r="IJ46" i="1"/>
  <c r="HT46" i="1"/>
  <c r="HL46" i="1"/>
  <c r="HF46" i="1"/>
  <c r="DP46" i="1"/>
  <c r="II46" i="1"/>
  <c r="HS46" i="1"/>
  <c r="DO46" i="1"/>
  <c r="IH46" i="1"/>
  <c r="HR46" i="1"/>
  <c r="DN46" i="1"/>
  <c r="IG46" i="1"/>
  <c r="DU46" i="1"/>
  <c r="DM46" i="1"/>
  <c r="AV46" i="1"/>
  <c r="IF46" i="1"/>
  <c r="HP46" i="1"/>
  <c r="DT46" i="1"/>
  <c r="DL46" i="1"/>
  <c r="DK46" i="1"/>
  <c r="IE46" i="1"/>
  <c r="HO46" i="1"/>
  <c r="DS46" i="1"/>
  <c r="IK37" i="1"/>
  <c r="HM37" i="1"/>
  <c r="DQ37" i="1"/>
  <c r="IJ37" i="1"/>
  <c r="HT37" i="1"/>
  <c r="HL37" i="1"/>
  <c r="HF37" i="1"/>
  <c r="DP37" i="1"/>
  <c r="II37" i="1"/>
  <c r="HS37" i="1"/>
  <c r="DO37" i="1"/>
  <c r="IH37" i="1"/>
  <c r="HR37" i="1"/>
  <c r="DN37" i="1"/>
  <c r="IG37" i="1"/>
  <c r="DU37" i="1"/>
  <c r="DM37" i="1"/>
  <c r="AV37" i="1"/>
  <c r="B38" i="1"/>
  <c r="IF37" i="1"/>
  <c r="HP37" i="1"/>
  <c r="DT37" i="1"/>
  <c r="DL37" i="1"/>
  <c r="IE37" i="1"/>
  <c r="HO37" i="1"/>
  <c r="DS37" i="1"/>
  <c r="DK37" i="1"/>
  <c r="HV37" i="1"/>
  <c r="HN37" i="1"/>
  <c r="DR37" i="1"/>
  <c r="DJ37" i="1"/>
  <c r="HI58" i="1"/>
  <c r="HI59" i="1" s="1"/>
  <c r="IZ38" i="1"/>
  <c r="M40" i="1"/>
  <c r="GW46" i="1"/>
  <c r="GV46" i="1"/>
  <c r="GU46" i="1"/>
  <c r="I47" i="1"/>
  <c r="R40" i="1"/>
  <c r="GQ38" i="1" a="1"/>
  <c r="GQ38" i="1" s="1"/>
  <c r="GP38" i="1" s="1"/>
  <c r="N47" i="1"/>
  <c r="N48" i="1" s="1"/>
  <c r="JA48" i="1" s="1"/>
  <c r="JA46" i="1"/>
  <c r="BS38" i="1" a="1"/>
  <c r="BS38" i="1" s="1"/>
  <c r="AW47" i="1"/>
  <c r="AS47" i="1"/>
  <c r="DH5" i="1"/>
  <c r="DH256" i="1" s="1"/>
  <c r="DG5" i="1"/>
  <c r="DG6" i="1" s="1"/>
  <c r="GT24" i="1" a="1"/>
  <c r="GT24" i="1" s="1"/>
  <c r="GT18" i="1" a="1"/>
  <c r="GT18" i="1" s="1"/>
  <c r="T25" i="1"/>
  <c r="T26" i="1" s="1"/>
  <c r="T27" i="1" s="1"/>
  <c r="T28" i="1" s="1"/>
  <c r="T29" i="1" s="1"/>
  <c r="H76" i="4"/>
  <c r="GQ24" i="1" a="1"/>
  <c r="GQ24" i="1" s="1"/>
  <c r="GP24" i="1" s="1"/>
  <c r="GQ18" i="1" a="1"/>
  <c r="GQ18" i="1" s="1"/>
  <c r="E71" i="4"/>
  <c r="R25" i="1"/>
  <c r="R26" i="1" s="1"/>
  <c r="R27" i="1" s="1"/>
  <c r="R28" i="1" s="1"/>
  <c r="R29" i="1" s="1"/>
  <c r="D76" i="4"/>
  <c r="D77" i="4" s="1"/>
  <c r="E75" i="4"/>
  <c r="E73" i="4"/>
  <c r="E74" i="4"/>
  <c r="E72" i="4"/>
  <c r="I72" i="4" l="1"/>
  <c r="GQ244" i="1" a="1"/>
  <c r="GQ244" i="1" s="1"/>
  <c r="GP244" i="1" s="1"/>
  <c r="GQ246" i="1" a="1"/>
  <c r="GQ246" i="1" s="1"/>
  <c r="GP246" i="1" s="1"/>
  <c r="GQ243" i="1" a="1"/>
  <c r="GQ243" i="1" s="1"/>
  <c r="GP243" i="1" s="1"/>
  <c r="GQ247" i="1" a="1"/>
  <c r="GQ247" i="1" s="1"/>
  <c r="GP247" i="1" s="1"/>
  <c r="GQ245" i="1" a="1"/>
  <c r="GQ245" i="1" s="1"/>
  <c r="GP245" i="1" s="1"/>
  <c r="GQ242" i="1" a="1"/>
  <c r="GQ242" i="1" s="1"/>
  <c r="GP242" i="1" s="1"/>
  <c r="I73" i="4"/>
  <c r="J73" i="4" s="1"/>
  <c r="GQ248" i="1" a="1"/>
  <c r="GQ248" i="1" s="1"/>
  <c r="GP248" i="1" s="1"/>
  <c r="GQ252" i="1" a="1"/>
  <c r="GQ252" i="1" s="1"/>
  <c r="GP252" i="1" s="1"/>
  <c r="GQ249" i="1" a="1"/>
  <c r="GQ249" i="1" s="1"/>
  <c r="GP249" i="1" s="1"/>
  <c r="GQ253" i="1" a="1"/>
  <c r="GQ253" i="1" s="1"/>
  <c r="GP253" i="1" s="1"/>
  <c r="GQ250" i="1" a="1"/>
  <c r="GQ250" i="1" s="1"/>
  <c r="GP250" i="1" s="1"/>
  <c r="GQ251" i="1" a="1"/>
  <c r="GQ251" i="1" s="1"/>
  <c r="GP251" i="1" s="1"/>
  <c r="I71" i="4"/>
  <c r="GQ231" i="1" a="1"/>
  <c r="GQ231" i="1" s="1"/>
  <c r="GP231" i="1" s="1"/>
  <c r="GQ233" i="1" a="1"/>
  <c r="GQ233" i="1" s="1"/>
  <c r="GP233" i="1" s="1"/>
  <c r="GQ235" i="1" a="1"/>
  <c r="GQ235" i="1" s="1"/>
  <c r="GP235" i="1" s="1"/>
  <c r="GQ234" i="1" a="1"/>
  <c r="GQ234" i="1" s="1"/>
  <c r="GP234" i="1" s="1"/>
  <c r="GQ232" i="1" a="1"/>
  <c r="GQ232" i="1" s="1"/>
  <c r="GP232" i="1" s="1"/>
  <c r="GQ230" i="1" a="1"/>
  <c r="GQ230" i="1" s="1"/>
  <c r="GP230" i="1" s="1"/>
  <c r="K73" i="4"/>
  <c r="GQ217" i="1" a="1"/>
  <c r="GQ217" i="1" s="1"/>
  <c r="GP217" i="1" s="1"/>
  <c r="GQ215" i="1" a="1"/>
  <c r="GQ215" i="1" s="1"/>
  <c r="GP215" i="1" s="1"/>
  <c r="GQ210" i="1" a="1"/>
  <c r="GQ210" i="1" s="1"/>
  <c r="GP210" i="1" s="1"/>
  <c r="GQ214" i="1" a="1"/>
  <c r="GQ214" i="1" s="1"/>
  <c r="GP214" i="1" s="1"/>
  <c r="GQ212" i="1" a="1"/>
  <c r="GQ212" i="1" s="1"/>
  <c r="GP212" i="1" s="1"/>
  <c r="GQ218" i="1" a="1"/>
  <c r="GQ218" i="1" s="1"/>
  <c r="GP218" i="1" s="1"/>
  <c r="GQ211" i="1" a="1"/>
  <c r="GQ211" i="1" s="1"/>
  <c r="GP211" i="1" s="1"/>
  <c r="GQ213" i="1" a="1"/>
  <c r="GQ213" i="1" s="1"/>
  <c r="GP213" i="1" s="1"/>
  <c r="GQ216" i="1" a="1"/>
  <c r="GQ216" i="1" s="1"/>
  <c r="GP216" i="1" s="1"/>
  <c r="GQ221" i="1" a="1"/>
  <c r="GQ221" i="1" s="1"/>
  <c r="GP221" i="1" s="1"/>
  <c r="GQ219" i="1" a="1"/>
  <c r="GQ219" i="1" s="1"/>
  <c r="GP219" i="1" s="1"/>
  <c r="GQ227" i="1" a="1"/>
  <c r="GQ227" i="1" s="1"/>
  <c r="GP227" i="1" s="1"/>
  <c r="GQ226" i="1" a="1"/>
  <c r="GQ226" i="1" s="1"/>
  <c r="GP226" i="1" s="1"/>
  <c r="GQ220" i="1" a="1"/>
  <c r="GQ220" i="1" s="1"/>
  <c r="GP220" i="1" s="1"/>
  <c r="GQ223" i="1" a="1"/>
  <c r="GQ223" i="1" s="1"/>
  <c r="GP223" i="1" s="1"/>
  <c r="GQ225" i="1" a="1"/>
  <c r="GQ225" i="1" s="1"/>
  <c r="GP225" i="1" s="1"/>
  <c r="GQ224" i="1" a="1"/>
  <c r="GQ224" i="1" s="1"/>
  <c r="GP224" i="1" s="1"/>
  <c r="GQ222" i="1" a="1"/>
  <c r="GQ222" i="1" s="1"/>
  <c r="GP222" i="1" s="1"/>
  <c r="GQ240" i="1" a="1"/>
  <c r="GQ240" i="1" s="1"/>
  <c r="GP240" i="1" s="1"/>
  <c r="GQ239" i="1" a="1"/>
  <c r="GQ239" i="1" s="1"/>
  <c r="GP239" i="1" s="1"/>
  <c r="GQ194" i="1" a="1"/>
  <c r="GQ194" i="1" s="1"/>
  <c r="GP194" i="1" s="1"/>
  <c r="GQ201" i="1" a="1"/>
  <c r="GQ201" i="1" s="1"/>
  <c r="GP201" i="1" s="1"/>
  <c r="GQ202" i="1" a="1"/>
  <c r="GQ202" i="1" s="1"/>
  <c r="GP202" i="1" s="1"/>
  <c r="GQ241" i="1" a="1"/>
  <c r="GQ241" i="1" s="1"/>
  <c r="GP241" i="1" s="1"/>
  <c r="GQ197" i="1" a="1"/>
  <c r="GQ197" i="1" s="1"/>
  <c r="GP197" i="1" s="1"/>
  <c r="GQ207" i="1" a="1"/>
  <c r="GQ207" i="1" s="1"/>
  <c r="GP207" i="1" s="1"/>
  <c r="GQ206" i="1" a="1"/>
  <c r="GQ206" i="1" s="1"/>
  <c r="GP206" i="1" s="1"/>
  <c r="GQ196" i="1" a="1"/>
  <c r="GQ196" i="1" s="1"/>
  <c r="GP196" i="1" s="1"/>
  <c r="GQ195" i="1" a="1"/>
  <c r="GQ195" i="1" s="1"/>
  <c r="GP195" i="1" s="1"/>
  <c r="GQ208" i="1" a="1"/>
  <c r="GQ208" i="1" s="1"/>
  <c r="GP208" i="1" s="1"/>
  <c r="GQ205" i="1" a="1"/>
  <c r="GQ205" i="1" s="1"/>
  <c r="GP205" i="1" s="1"/>
  <c r="GQ198" i="1" a="1"/>
  <c r="GQ198" i="1" s="1"/>
  <c r="GP198" i="1" s="1"/>
  <c r="GQ209" i="1" a="1"/>
  <c r="GQ209" i="1" s="1"/>
  <c r="GP209" i="1" s="1"/>
  <c r="GQ237" i="1" a="1"/>
  <c r="GQ237" i="1" s="1"/>
  <c r="GP237" i="1" s="1"/>
  <c r="GQ204" i="1" a="1"/>
  <c r="GQ204" i="1" s="1"/>
  <c r="GP204" i="1" s="1"/>
  <c r="GQ203" i="1" a="1"/>
  <c r="GQ203" i="1" s="1"/>
  <c r="GP203" i="1" s="1"/>
  <c r="GQ238" i="1" a="1"/>
  <c r="GQ238" i="1" s="1"/>
  <c r="GP238" i="1" s="1"/>
  <c r="GQ236" i="1" a="1"/>
  <c r="GQ236" i="1" s="1"/>
  <c r="GP236" i="1" s="1"/>
  <c r="B39" i="1"/>
  <c r="B57" i="1"/>
  <c r="B48" i="1"/>
  <c r="H47" i="1" a="1"/>
  <c r="H47" i="1" s="1"/>
  <c r="GQ78" i="1" a="1"/>
  <c r="GQ78" i="1" s="1"/>
  <c r="GP78" i="1" s="1"/>
  <c r="GQ88" i="1" a="1"/>
  <c r="GQ88" i="1" s="1"/>
  <c r="GP88" i="1" s="1"/>
  <c r="GQ87" i="1" a="1"/>
  <c r="GQ87" i="1" s="1"/>
  <c r="GP87" i="1" s="1"/>
  <c r="GQ89" i="1" a="1"/>
  <c r="GQ89" i="1" s="1"/>
  <c r="GP89" i="1" s="1"/>
  <c r="GQ82" i="1" a="1"/>
  <c r="GQ82" i="1" s="1"/>
  <c r="GP82" i="1" s="1"/>
  <c r="GQ90" i="1" a="1"/>
  <c r="GQ90" i="1" s="1"/>
  <c r="GP90" i="1" s="1"/>
  <c r="GQ81" i="1" a="1"/>
  <c r="GQ81" i="1" s="1"/>
  <c r="GP81" i="1" s="1"/>
  <c r="GQ79" i="1" a="1"/>
  <c r="GQ79" i="1" s="1"/>
  <c r="GP79" i="1" s="1"/>
  <c r="GQ80" i="1" a="1"/>
  <c r="GQ80" i="1" s="1"/>
  <c r="GP80" i="1" s="1"/>
  <c r="GQ83" i="1" a="1"/>
  <c r="GQ83" i="1" s="1"/>
  <c r="GP83" i="1" s="1"/>
  <c r="GQ91" i="1" a="1"/>
  <c r="GQ91" i="1" s="1"/>
  <c r="GP91" i="1" s="1"/>
  <c r="GQ84" i="1" a="1"/>
  <c r="GQ84" i="1" s="1"/>
  <c r="GP84" i="1" s="1"/>
  <c r="GQ92" i="1" a="1"/>
  <c r="GQ92" i="1" s="1"/>
  <c r="GP92" i="1" s="1"/>
  <c r="GQ85" i="1" a="1"/>
  <c r="GQ85" i="1" s="1"/>
  <c r="GP85" i="1" s="1"/>
  <c r="GQ93" i="1" a="1"/>
  <c r="GQ93" i="1" s="1"/>
  <c r="GP93" i="1" s="1"/>
  <c r="GQ94" i="1" a="1"/>
  <c r="GQ94" i="1" s="1"/>
  <c r="GP94" i="1" s="1"/>
  <c r="GQ86" i="1" a="1"/>
  <c r="GQ86" i="1" s="1"/>
  <c r="GP86" i="1" s="1"/>
  <c r="GQ95" i="1" a="1"/>
  <c r="GQ95" i="1" s="1"/>
  <c r="GP95" i="1" s="1"/>
  <c r="GQ123" i="1" a="1"/>
  <c r="GQ123" i="1" s="1"/>
  <c r="GP123" i="1" s="1"/>
  <c r="GQ114" i="1" a="1"/>
  <c r="GQ114" i="1" s="1"/>
  <c r="GP114" i="1" s="1"/>
  <c r="GQ125" i="1" a="1"/>
  <c r="GQ125" i="1" s="1"/>
  <c r="GP125" i="1" s="1"/>
  <c r="GQ124" i="1" a="1"/>
  <c r="GQ124" i="1" s="1"/>
  <c r="GP124" i="1" s="1"/>
  <c r="GQ115" i="1" a="1"/>
  <c r="GQ115" i="1" s="1"/>
  <c r="GP115" i="1" s="1"/>
  <c r="GQ126" i="1" a="1"/>
  <c r="GQ126" i="1" s="1"/>
  <c r="GP126" i="1" s="1"/>
  <c r="GQ116" i="1" a="1"/>
  <c r="GQ116" i="1" s="1"/>
  <c r="GP116" i="1" s="1"/>
  <c r="GQ127" i="1" a="1"/>
  <c r="GQ127" i="1" s="1"/>
  <c r="GP127" i="1" s="1"/>
  <c r="GQ128" i="1" a="1"/>
  <c r="GQ128" i="1" s="1"/>
  <c r="GP128" i="1" s="1"/>
  <c r="GQ117" i="1" a="1"/>
  <c r="GQ117" i="1" s="1"/>
  <c r="GP117" i="1" s="1"/>
  <c r="GQ118" i="1" a="1"/>
  <c r="GQ118" i="1" s="1"/>
  <c r="GP118" i="1" s="1"/>
  <c r="GQ129" i="1" a="1"/>
  <c r="GQ129" i="1" s="1"/>
  <c r="GP129" i="1" s="1"/>
  <c r="GQ119" i="1" a="1"/>
  <c r="GQ119" i="1" s="1"/>
  <c r="GP119" i="1" s="1"/>
  <c r="GQ130" i="1" a="1"/>
  <c r="GQ130" i="1" s="1"/>
  <c r="GP130" i="1" s="1"/>
  <c r="GQ131" i="1" a="1"/>
  <c r="GQ131" i="1" s="1"/>
  <c r="GP131" i="1" s="1"/>
  <c r="GQ120" i="1" a="1"/>
  <c r="GQ120" i="1" s="1"/>
  <c r="GP120" i="1" s="1"/>
  <c r="GQ121" i="1" a="1"/>
  <c r="GQ121" i="1" s="1"/>
  <c r="GP121" i="1" s="1"/>
  <c r="GQ122" i="1" a="1"/>
  <c r="GQ122" i="1" s="1"/>
  <c r="GP122" i="1" s="1"/>
  <c r="H77" i="4"/>
  <c r="GT186" i="1" a="1"/>
  <c r="GT186" i="1" s="1"/>
  <c r="GS186" i="1" s="1"/>
  <c r="GT180" i="1" a="1"/>
  <c r="GT180" i="1" s="1"/>
  <c r="GS180" i="1" s="1"/>
  <c r="GQ106" i="1" a="1"/>
  <c r="GQ106" i="1" s="1"/>
  <c r="GP106" i="1" s="1"/>
  <c r="GQ98" i="1" a="1"/>
  <c r="GQ98" i="1" s="1"/>
  <c r="GP98" i="1" s="1"/>
  <c r="GQ99" i="1" a="1"/>
  <c r="GQ99" i="1" s="1"/>
  <c r="GP99" i="1" s="1"/>
  <c r="GQ105" i="1" a="1"/>
  <c r="GQ105" i="1" s="1"/>
  <c r="GP105" i="1" s="1"/>
  <c r="GQ96" i="1" a="1"/>
  <c r="GQ96" i="1" s="1"/>
  <c r="GP96" i="1" s="1"/>
  <c r="GQ97" i="1" a="1"/>
  <c r="GQ97" i="1" s="1"/>
  <c r="GP97" i="1" s="1"/>
  <c r="GQ107" i="1" a="1"/>
  <c r="GQ107" i="1" s="1"/>
  <c r="GP107" i="1" s="1"/>
  <c r="GQ100" i="1" a="1"/>
  <c r="GQ100" i="1" s="1"/>
  <c r="GP100" i="1" s="1"/>
  <c r="GQ101" i="1" a="1"/>
  <c r="GQ101" i="1" s="1"/>
  <c r="GP101" i="1" s="1"/>
  <c r="GQ108" i="1" a="1"/>
  <c r="GQ108" i="1" s="1"/>
  <c r="GP108" i="1" s="1"/>
  <c r="GQ102" i="1" a="1"/>
  <c r="GQ102" i="1" s="1"/>
  <c r="GP102" i="1" s="1"/>
  <c r="GQ109" i="1" a="1"/>
  <c r="GQ109" i="1" s="1"/>
  <c r="GP109" i="1" s="1"/>
  <c r="GQ110" i="1" a="1"/>
  <c r="GQ110" i="1" s="1"/>
  <c r="GP110" i="1" s="1"/>
  <c r="GQ103" i="1" a="1"/>
  <c r="GQ103" i="1" s="1"/>
  <c r="GP103" i="1" s="1"/>
  <c r="GQ111" i="1" a="1"/>
  <c r="GQ111" i="1" s="1"/>
  <c r="GP111" i="1" s="1"/>
  <c r="GQ104" i="1" a="1"/>
  <c r="GQ104" i="1" s="1"/>
  <c r="GP104" i="1" s="1"/>
  <c r="GQ112" i="1" a="1"/>
  <c r="GQ112" i="1" s="1"/>
  <c r="GP112" i="1" s="1"/>
  <c r="GQ113" i="1" a="1"/>
  <c r="GQ113" i="1" s="1"/>
  <c r="GP113" i="1" s="1"/>
  <c r="GQ60" i="1" a="1"/>
  <c r="GQ60" i="1" s="1"/>
  <c r="GP60" i="1" s="1"/>
  <c r="GQ193" i="1" a="1"/>
  <c r="GQ193" i="1" s="1"/>
  <c r="GP193" i="1" s="1"/>
  <c r="GQ61" i="1" a="1"/>
  <c r="GQ61" i="1" s="1"/>
  <c r="GP61" i="1" s="1"/>
  <c r="GQ62" i="1" a="1"/>
  <c r="GQ62" i="1" s="1"/>
  <c r="GP62" i="1" s="1"/>
  <c r="GQ69" i="1" a="1"/>
  <c r="GQ69" i="1" s="1"/>
  <c r="GP69" i="1" s="1"/>
  <c r="GQ70" i="1" a="1"/>
  <c r="GQ70" i="1" s="1"/>
  <c r="GP70" i="1" s="1"/>
  <c r="GQ71" i="1" a="1"/>
  <c r="GQ71" i="1" s="1"/>
  <c r="GP71" i="1" s="1"/>
  <c r="GQ63" i="1" a="1"/>
  <c r="GQ63" i="1" s="1"/>
  <c r="GP63" i="1" s="1"/>
  <c r="GQ64" i="1" a="1"/>
  <c r="GQ64" i="1" s="1"/>
  <c r="GP64" i="1" s="1"/>
  <c r="GQ72" i="1" a="1"/>
  <c r="GQ72" i="1" s="1"/>
  <c r="GP72" i="1" s="1"/>
  <c r="GQ65" i="1" a="1"/>
  <c r="GQ65" i="1" s="1"/>
  <c r="GP65" i="1" s="1"/>
  <c r="GQ73" i="1" a="1"/>
  <c r="GQ73" i="1" s="1"/>
  <c r="GP73" i="1" s="1"/>
  <c r="GQ74" i="1" a="1"/>
  <c r="GQ74" i="1" s="1"/>
  <c r="GP74" i="1" s="1"/>
  <c r="GQ66" i="1" a="1"/>
  <c r="GQ66" i="1" s="1"/>
  <c r="GP66" i="1" s="1"/>
  <c r="GQ67" i="1" a="1"/>
  <c r="GQ67" i="1" s="1"/>
  <c r="GP67" i="1" s="1"/>
  <c r="GQ75" i="1" a="1"/>
  <c r="GQ75" i="1" s="1"/>
  <c r="GP75" i="1" s="1"/>
  <c r="GQ76" i="1" a="1"/>
  <c r="GQ76" i="1" s="1"/>
  <c r="GP76" i="1" s="1"/>
  <c r="GQ68" i="1" a="1"/>
  <c r="GQ68" i="1" s="1"/>
  <c r="GP68" i="1" s="1"/>
  <c r="GQ77" i="1" a="1"/>
  <c r="GQ77" i="1" s="1"/>
  <c r="GP77" i="1" s="1"/>
  <c r="GQ173" i="1" a="1"/>
  <c r="GQ173" i="1" s="1"/>
  <c r="GP173" i="1" s="1"/>
  <c r="GQ167" i="1" a="1"/>
  <c r="GQ167" i="1" s="1"/>
  <c r="GP167" i="1" s="1"/>
  <c r="H56" i="1" a="1"/>
  <c r="H56" i="1" s="1"/>
  <c r="H38" i="1" a="1"/>
  <c r="H38" i="1" s="1"/>
  <c r="I48" i="1"/>
  <c r="I39" i="1"/>
  <c r="H39" i="1" s="1" a="1"/>
  <c r="H39" i="1" s="1"/>
  <c r="BU38" i="1" a="1"/>
  <c r="BU38" i="1" s="1"/>
  <c r="BR39" i="1" a="1"/>
  <c r="BR39" i="1" s="1"/>
  <c r="BV39" i="1" a="1"/>
  <c r="BV39" i="1" s="1"/>
  <c r="BR38" i="1" a="1"/>
  <c r="BR38" i="1" s="1"/>
  <c r="BL38" i="1" a="1"/>
  <c r="BL38" i="1" s="1"/>
  <c r="BW38" i="1" a="1"/>
  <c r="BW38" i="1" s="1"/>
  <c r="BH38" i="1" a="1"/>
  <c r="BH38" i="1" s="1"/>
  <c r="BV38" i="1" a="1"/>
  <c r="BV38" i="1" s="1"/>
  <c r="BP38" i="1" a="1"/>
  <c r="BP38" i="1" s="1"/>
  <c r="BG38" i="1" a="1"/>
  <c r="BG38" i="1" s="1"/>
  <c r="BT38" i="1" a="1"/>
  <c r="BT38" i="1" s="1"/>
  <c r="BJ38" i="1" a="1"/>
  <c r="BJ38" i="1" s="1"/>
  <c r="BI38" i="1" a="1"/>
  <c r="BI38" i="1" s="1"/>
  <c r="BM38" i="1" a="1"/>
  <c r="BM38" i="1" s="1"/>
  <c r="BK38" i="1" a="1"/>
  <c r="BK38" i="1" s="1"/>
  <c r="BX38" i="1" a="1"/>
  <c r="BX38" i="1" s="1"/>
  <c r="BN38" i="1" a="1"/>
  <c r="BN38" i="1" s="1"/>
  <c r="BQ38" i="1" a="1"/>
  <c r="BQ38" i="1" s="1"/>
  <c r="BO38" i="1" a="1"/>
  <c r="BO38" i="1" s="1"/>
  <c r="BW39" i="1" a="1"/>
  <c r="BW39" i="1" s="1"/>
  <c r="BK39" i="1" a="1"/>
  <c r="BK39" i="1" s="1"/>
  <c r="P40" i="1"/>
  <c r="BS40" i="1" s="1" a="1"/>
  <c r="BS40" i="1" s="1"/>
  <c r="BX39" i="1" a="1"/>
  <c r="BX39" i="1" s="1"/>
  <c r="BQ39" i="1" a="1"/>
  <c r="BQ39" i="1" s="1"/>
  <c r="BI39" i="1" a="1"/>
  <c r="BI39" i="1" s="1"/>
  <c r="BO39" i="1" a="1"/>
  <c r="BO39" i="1" s="1"/>
  <c r="BS39" i="1" a="1"/>
  <c r="BS39" i="1" s="1"/>
  <c r="BM39" i="1" a="1"/>
  <c r="BM39" i="1" s="1"/>
  <c r="BU39" i="1" a="1"/>
  <c r="BU39" i="1" s="1"/>
  <c r="BL39" i="1" a="1"/>
  <c r="BL39" i="1" s="1"/>
  <c r="BJ39" i="1" a="1"/>
  <c r="BJ39" i="1" s="1"/>
  <c r="BH39" i="1" a="1"/>
  <c r="BH39" i="1" s="1"/>
  <c r="BP39" i="1" a="1"/>
  <c r="BP39" i="1" s="1"/>
  <c r="BN39" i="1" a="1"/>
  <c r="BN39" i="1" s="1"/>
  <c r="BG39" i="1" a="1"/>
  <c r="BG39" i="1" s="1"/>
  <c r="BT39" i="1" a="1"/>
  <c r="BT39" i="1" s="1"/>
  <c r="CX39" i="1" a="1"/>
  <c r="CX39" i="1" s="1"/>
  <c r="CY39" i="1" a="1"/>
  <c r="CY39" i="1" s="1"/>
  <c r="P48" i="1"/>
  <c r="BW48" i="1" s="1" a="1"/>
  <c r="BW48" i="1" s="1"/>
  <c r="GU56" i="1"/>
  <c r="I57" i="1"/>
  <c r="IL57" i="1"/>
  <c r="HY57" i="1"/>
  <c r="HZ57" i="1"/>
  <c r="HX57" i="1"/>
  <c r="IM57" i="1"/>
  <c r="HW57" i="1"/>
  <c r="AW48" i="1"/>
  <c r="AW49" i="1" s="1"/>
  <c r="AS48" i="1"/>
  <c r="BT56" i="1" a="1"/>
  <c r="BT56" i="1" s="1"/>
  <c r="P57" i="1"/>
  <c r="P58" i="1" s="1"/>
  <c r="AS57" i="1"/>
  <c r="AW57" i="1"/>
  <c r="AS58" i="1" s="1"/>
  <c r="IM39" i="1"/>
  <c r="HW39" i="1"/>
  <c r="HZ39" i="1"/>
  <c r="IL39" i="1"/>
  <c r="HY39" i="1"/>
  <c r="HX39" i="1"/>
  <c r="AS39" i="1"/>
  <c r="AW39" i="1"/>
  <c r="AS40" i="1" s="1"/>
  <c r="R30" i="1"/>
  <c r="GQ30" i="1" s="1" a="1"/>
  <c r="GQ30" i="1" s="1"/>
  <c r="GP30" i="1" s="1"/>
  <c r="T30" i="1"/>
  <c r="GT30" i="1" s="1" a="1"/>
  <c r="GT30" i="1" s="1"/>
  <c r="GS30" i="1" s="1"/>
  <c r="GW56" i="1"/>
  <c r="GV56" i="1"/>
  <c r="BM56" i="1" a="1"/>
  <c r="BM56" i="1" s="1"/>
  <c r="BW56" i="1" a="1"/>
  <c r="BW56" i="1" s="1"/>
  <c r="BU56" i="1" a="1"/>
  <c r="BU56" i="1" s="1"/>
  <c r="BO56" i="1" a="1"/>
  <c r="BO56" i="1" s="1"/>
  <c r="BX56" i="1" a="1"/>
  <c r="BX56" i="1" s="1"/>
  <c r="BI56" i="1" a="1"/>
  <c r="BI56" i="1" s="1"/>
  <c r="BS56" i="1" a="1"/>
  <c r="BS56" i="1" s="1"/>
  <c r="BN56" i="1" a="1"/>
  <c r="BN56" i="1" s="1"/>
  <c r="BH56" i="1" a="1"/>
  <c r="BH56" i="1" s="1"/>
  <c r="BJ56" i="1" a="1"/>
  <c r="BJ56" i="1" s="1"/>
  <c r="BR56" i="1" a="1"/>
  <c r="BR56" i="1" s="1"/>
  <c r="BL56" i="1" a="1"/>
  <c r="BL56" i="1" s="1"/>
  <c r="BV56" i="1" a="1"/>
  <c r="BV56" i="1" s="1"/>
  <c r="BG56" i="1" a="1"/>
  <c r="BG56" i="1" s="1"/>
  <c r="BP56" i="1" a="1"/>
  <c r="BP56" i="1" s="1"/>
  <c r="BQ56" i="1" a="1"/>
  <c r="BQ56" i="1" s="1"/>
  <c r="BK56" i="1" a="1"/>
  <c r="BK56" i="1" s="1"/>
  <c r="JB58" i="1"/>
  <c r="O59" i="1"/>
  <c r="JB59" i="1" s="1"/>
  <c r="IZ40" i="1"/>
  <c r="M41" i="1"/>
  <c r="IZ41" i="1" s="1"/>
  <c r="JB49" i="1"/>
  <c r="O50" i="1"/>
  <c r="JB50" i="1" s="1"/>
  <c r="GQ58" i="1" a="1"/>
  <c r="GQ58" i="1" s="1"/>
  <c r="GP58" i="1" s="1"/>
  <c r="R59" i="1"/>
  <c r="GQ59" i="1" s="1" a="1"/>
  <c r="GQ59" i="1" s="1"/>
  <c r="GP59" i="1" s="1"/>
  <c r="HZ50" i="1"/>
  <c r="HX50" i="1"/>
  <c r="IL50" i="1"/>
  <c r="HY50" i="1"/>
  <c r="IM50" i="1"/>
  <c r="HW50" i="1"/>
  <c r="JA40" i="1"/>
  <c r="N41" i="1"/>
  <c r="JA41" i="1" s="1"/>
  <c r="GQ40" i="1" a="1"/>
  <c r="GQ40" i="1" s="1"/>
  <c r="GP40" i="1" s="1"/>
  <c r="R41" i="1"/>
  <c r="GQ41" i="1" s="1" a="1"/>
  <c r="GQ41" i="1" s="1"/>
  <c r="GP41" i="1" s="1"/>
  <c r="GT40" i="1" a="1"/>
  <c r="GT40" i="1" s="1"/>
  <c r="GS40" i="1" s="1"/>
  <c r="T41" i="1"/>
  <c r="GT41" i="1" s="1" a="1"/>
  <c r="GT41" i="1" s="1"/>
  <c r="GS41" i="1" s="1"/>
  <c r="GT49" i="1" a="1"/>
  <c r="GT49" i="1" s="1"/>
  <c r="GS49" i="1" s="1"/>
  <c r="T50" i="1"/>
  <c r="GT50" i="1" s="1" a="1"/>
  <c r="GT50" i="1" s="1"/>
  <c r="GS50" i="1" s="1"/>
  <c r="GT58" i="1" a="1"/>
  <c r="GT58" i="1" s="1"/>
  <c r="GS58" i="1" s="1"/>
  <c r="T59" i="1"/>
  <c r="GT59" i="1" s="1" a="1"/>
  <c r="GT59" i="1" s="1"/>
  <c r="GS59" i="1" s="1"/>
  <c r="II47" i="1"/>
  <c r="HS47" i="1"/>
  <c r="DO47" i="1"/>
  <c r="IF47" i="1"/>
  <c r="HP47" i="1"/>
  <c r="IE47" i="1"/>
  <c r="HO47" i="1"/>
  <c r="DS47" i="1"/>
  <c r="DK47" i="1"/>
  <c r="IK47" i="1"/>
  <c r="HM47" i="1"/>
  <c r="DQ47" i="1"/>
  <c r="HL47" i="1"/>
  <c r="DT47" i="1"/>
  <c r="DR47" i="1"/>
  <c r="DP47" i="1"/>
  <c r="HV47" i="1"/>
  <c r="DN47" i="1"/>
  <c r="AV47" i="1"/>
  <c r="IJ47" i="1"/>
  <c r="HT47" i="1"/>
  <c r="HF47" i="1"/>
  <c r="DM47" i="1"/>
  <c r="IH47" i="1"/>
  <c r="HR47" i="1"/>
  <c r="DL47" i="1"/>
  <c r="IG47" i="1"/>
  <c r="DJ47" i="1"/>
  <c r="DU47" i="1"/>
  <c r="HN47" i="1"/>
  <c r="HZ38" i="1"/>
  <c r="HY38" i="1"/>
  <c r="HX38" i="1"/>
  <c r="IM38" i="1"/>
  <c r="HW38" i="1"/>
  <c r="IL38" i="1"/>
  <c r="J40" i="1"/>
  <c r="J41" i="1" s="1"/>
  <c r="GW38" i="1"/>
  <c r="GV38" i="1"/>
  <c r="GU38" i="1"/>
  <c r="BX47" i="1" a="1"/>
  <c r="BX47" i="1" s="1"/>
  <c r="BT47" i="1" a="1"/>
  <c r="BT47" i="1" s="1"/>
  <c r="BP47" i="1" a="1"/>
  <c r="BP47" i="1" s="1"/>
  <c r="BL47" i="1" a="1"/>
  <c r="BL47" i="1" s="1"/>
  <c r="BH47" i="1" a="1"/>
  <c r="BH47" i="1" s="1"/>
  <c r="BW47" i="1" a="1"/>
  <c r="BW47" i="1" s="1"/>
  <c r="BN47" i="1" a="1"/>
  <c r="BN47" i="1" s="1"/>
  <c r="BR47" i="1" a="1"/>
  <c r="BR47" i="1" s="1"/>
  <c r="BI47" i="1" a="1"/>
  <c r="BI47" i="1" s="1"/>
  <c r="BV47" i="1" a="1"/>
  <c r="BV47" i="1" s="1"/>
  <c r="BM47" i="1" a="1"/>
  <c r="BM47" i="1" s="1"/>
  <c r="BQ47" i="1" a="1"/>
  <c r="BQ47" i="1" s="1"/>
  <c r="BU47" i="1" a="1"/>
  <c r="BU47" i="1" s="1"/>
  <c r="BG47" i="1" a="1"/>
  <c r="BG47" i="1" s="1"/>
  <c r="BK47" i="1" a="1"/>
  <c r="BK47" i="1" s="1"/>
  <c r="BO47" i="1" a="1"/>
  <c r="BO47" i="1" s="1"/>
  <c r="BS47" i="1" a="1"/>
  <c r="BS47" i="1" s="1"/>
  <c r="BJ47" i="1" a="1"/>
  <c r="BJ47" i="1" s="1"/>
  <c r="O40" i="1"/>
  <c r="JB38" i="1"/>
  <c r="II38" i="1"/>
  <c r="HS38" i="1"/>
  <c r="DO38" i="1"/>
  <c r="IH38" i="1"/>
  <c r="HR38" i="1"/>
  <c r="DN38" i="1"/>
  <c r="IG38" i="1"/>
  <c r="DU38" i="1"/>
  <c r="DM38" i="1"/>
  <c r="AV38" i="1"/>
  <c r="IF38" i="1"/>
  <c r="HP38" i="1"/>
  <c r="DT38" i="1"/>
  <c r="DL38" i="1"/>
  <c r="IE38" i="1"/>
  <c r="HO38" i="1"/>
  <c r="DS38" i="1"/>
  <c r="DK38" i="1"/>
  <c r="HV38" i="1"/>
  <c r="HN38" i="1"/>
  <c r="DR38" i="1"/>
  <c r="DJ38" i="1"/>
  <c r="IK38" i="1"/>
  <c r="HM38" i="1"/>
  <c r="DQ38" i="1"/>
  <c r="HF38" i="1"/>
  <c r="DP38" i="1"/>
  <c r="IJ38" i="1"/>
  <c r="HT38" i="1"/>
  <c r="HL38" i="1"/>
  <c r="II56" i="1"/>
  <c r="HS56" i="1"/>
  <c r="DO56" i="1"/>
  <c r="IH56" i="1"/>
  <c r="HR56" i="1"/>
  <c r="DN56" i="1"/>
  <c r="IG56" i="1"/>
  <c r="DU56" i="1"/>
  <c r="DM56" i="1"/>
  <c r="AV56" i="1"/>
  <c r="IF56" i="1"/>
  <c r="HP56" i="1"/>
  <c r="DT56" i="1"/>
  <c r="DL56" i="1"/>
  <c r="HV56" i="1"/>
  <c r="HN56" i="1"/>
  <c r="DR56" i="1"/>
  <c r="DJ56" i="1"/>
  <c r="IJ56" i="1"/>
  <c r="HM56" i="1"/>
  <c r="DS56" i="1"/>
  <c r="HF56" i="1"/>
  <c r="DQ56" i="1"/>
  <c r="HO56" i="1"/>
  <c r="DK56" i="1"/>
  <c r="IK56" i="1"/>
  <c r="IE56" i="1"/>
  <c r="HT56" i="1"/>
  <c r="DP56" i="1"/>
  <c r="HL56" i="1"/>
  <c r="IZ56" i="1"/>
  <c r="M58" i="1"/>
  <c r="GW47" i="1"/>
  <c r="GV47" i="1"/>
  <c r="GU47" i="1"/>
  <c r="HZ56" i="1"/>
  <c r="HY56" i="1"/>
  <c r="HX56" i="1"/>
  <c r="IL56" i="1"/>
  <c r="J58" i="1"/>
  <c r="J59" i="1" s="1"/>
  <c r="HW56" i="1"/>
  <c r="IM56" i="1"/>
  <c r="N49" i="1"/>
  <c r="JA47" i="1"/>
  <c r="N58" i="1"/>
  <c r="JA56" i="1"/>
  <c r="IZ47" i="1"/>
  <c r="M49" i="1"/>
  <c r="R49" i="1"/>
  <c r="GQ47" i="1" a="1"/>
  <c r="GQ47" i="1" s="1"/>
  <c r="GP47" i="1" s="1"/>
  <c r="IM49" i="1"/>
  <c r="IL49" i="1"/>
  <c r="HZ49" i="1"/>
  <c r="HX49" i="1"/>
  <c r="HW49" i="1"/>
  <c r="HY49" i="1"/>
  <c r="DG256" i="1"/>
  <c r="DG9" i="1"/>
  <c r="DH6" i="1"/>
  <c r="GT29" i="1" a="1"/>
  <c r="GT29" i="1" s="1"/>
  <c r="GS29" i="1" s="1"/>
  <c r="GT26" i="1" a="1"/>
  <c r="GT26" i="1" s="1"/>
  <c r="GS26" i="1" s="1"/>
  <c r="GT27" i="1" a="1"/>
  <c r="GT27" i="1" s="1"/>
  <c r="GS27" i="1" s="1"/>
  <c r="GT28" i="1" a="1"/>
  <c r="GT28" i="1" s="1"/>
  <c r="GS28" i="1" s="1"/>
  <c r="GT25" i="1" a="1"/>
  <c r="GT25" i="1" s="1"/>
  <c r="GS25" i="1" s="1"/>
  <c r="GQ25" i="1" a="1"/>
  <c r="GQ25" i="1" s="1"/>
  <c r="GP25" i="1" s="1"/>
  <c r="GQ28" i="1" a="1"/>
  <c r="GQ28" i="1" s="1"/>
  <c r="GP28" i="1" s="1"/>
  <c r="GQ26" i="1" a="1"/>
  <c r="GQ26" i="1" s="1"/>
  <c r="GP26" i="1" s="1"/>
  <c r="GQ29" i="1" a="1"/>
  <c r="GQ29" i="1" s="1"/>
  <c r="GP29" i="1" s="1"/>
  <c r="GQ27" i="1" a="1"/>
  <c r="GQ27" i="1" s="1"/>
  <c r="GP27" i="1" s="1"/>
  <c r="E77" i="4"/>
  <c r="D78" i="4"/>
  <c r="E76" i="4"/>
  <c r="JM249" i="1" l="1" a="1"/>
  <c r="JM249" i="1" s="1"/>
  <c r="JM251" i="1" a="1"/>
  <c r="JM251" i="1" s="1"/>
  <c r="JM253" i="1" a="1"/>
  <c r="JM253" i="1" s="1"/>
  <c r="JN251" i="1" a="1"/>
  <c r="JN251" i="1" s="1"/>
  <c r="JN253" i="1" a="1"/>
  <c r="JN253" i="1" s="1"/>
  <c r="JN249" i="1" a="1"/>
  <c r="JN249" i="1" s="1"/>
  <c r="L73" i="4"/>
  <c r="N72" i="4"/>
  <c r="O72" i="4"/>
  <c r="M72" i="4"/>
  <c r="DM48" i="1"/>
  <c r="IK57" i="1"/>
  <c r="HV39" i="1"/>
  <c r="HV48" i="1"/>
  <c r="J71" i="4"/>
  <c r="K71" i="4"/>
  <c r="L71" i="4"/>
  <c r="II39" i="1"/>
  <c r="IJ39" i="1"/>
  <c r="HM39" i="1"/>
  <c r="DT39" i="1"/>
  <c r="IK39" i="1"/>
  <c r="IF39" i="1"/>
  <c r="DK39" i="1"/>
  <c r="DM39" i="1"/>
  <c r="HO39" i="1"/>
  <c r="DO39" i="1"/>
  <c r="IE39" i="1"/>
  <c r="IH39" i="1"/>
  <c r="DQ48" i="1"/>
  <c r="DO48" i="1"/>
  <c r="IG48" i="1"/>
  <c r="HP48" i="1"/>
  <c r="DN48" i="1"/>
  <c r="HS48" i="1"/>
  <c r="IK48" i="1"/>
  <c r="DU48" i="1"/>
  <c r="DP48" i="1"/>
  <c r="DR48" i="1"/>
  <c r="HN48" i="1"/>
  <c r="B40" i="1"/>
  <c r="HP39" i="1"/>
  <c r="HS39" i="1"/>
  <c r="DQ39" i="1"/>
  <c r="DS39" i="1"/>
  <c r="DU39" i="1"/>
  <c r="DP39" i="1"/>
  <c r="DJ39" i="1"/>
  <c r="GV39" i="1"/>
  <c r="IG39" i="1"/>
  <c r="HF39" i="1"/>
  <c r="DR39" i="1"/>
  <c r="DL39" i="1"/>
  <c r="DN39" i="1"/>
  <c r="HL39" i="1"/>
  <c r="DU57" i="1"/>
  <c r="HN39" i="1"/>
  <c r="AV39" i="1"/>
  <c r="HR39" i="1"/>
  <c r="HT39" i="1"/>
  <c r="B49" i="1"/>
  <c r="DT48" i="1"/>
  <c r="HF48" i="1"/>
  <c r="DK48" i="1"/>
  <c r="HR48" i="1"/>
  <c r="IF48" i="1"/>
  <c r="HL48" i="1"/>
  <c r="DS48" i="1"/>
  <c r="IH48" i="1"/>
  <c r="HM48" i="1"/>
  <c r="HT48" i="1"/>
  <c r="HO48" i="1"/>
  <c r="II48" i="1"/>
  <c r="IJ48" i="1"/>
  <c r="IE48" i="1"/>
  <c r="AV48" i="1"/>
  <c r="DL48" i="1"/>
  <c r="DJ48" i="1"/>
  <c r="DO57" i="1"/>
  <c r="II57" i="1"/>
  <c r="HM57" i="1"/>
  <c r="HF57" i="1"/>
  <c r="DS57" i="1"/>
  <c r="B58" i="1"/>
  <c r="HP57" i="1"/>
  <c r="HO57" i="1"/>
  <c r="IG57" i="1"/>
  <c r="DP57" i="1"/>
  <c r="DJ57" i="1"/>
  <c r="IE57" i="1"/>
  <c r="DN57" i="1"/>
  <c r="HL57" i="1"/>
  <c r="DR57" i="1"/>
  <c r="AV57" i="1"/>
  <c r="HR57" i="1"/>
  <c r="HT57" i="1"/>
  <c r="HN57" i="1"/>
  <c r="DL57" i="1"/>
  <c r="IH57" i="1"/>
  <c r="IJ57" i="1"/>
  <c r="HV57" i="1"/>
  <c r="DT57" i="1"/>
  <c r="DM57" i="1"/>
  <c r="DQ57" i="1"/>
  <c r="DK57" i="1"/>
  <c r="IF57" i="1"/>
  <c r="HS57" i="1"/>
  <c r="GQ174" i="1" a="1"/>
  <c r="GQ174" i="1" s="1"/>
  <c r="GP174" i="1" s="1"/>
  <c r="GQ168" i="1" a="1"/>
  <c r="GQ168" i="1" s="1"/>
  <c r="GP168" i="1" s="1"/>
  <c r="GQ175" i="1" a="1"/>
  <c r="GQ175" i="1" s="1"/>
  <c r="GP175" i="1" s="1"/>
  <c r="GQ169" i="1" a="1"/>
  <c r="GQ169" i="1" s="1"/>
  <c r="GP169" i="1" s="1"/>
  <c r="H78" i="4"/>
  <c r="GT187" i="1" a="1"/>
  <c r="GT187" i="1" s="1"/>
  <c r="GS187" i="1" s="1"/>
  <c r="GT181" i="1" a="1"/>
  <c r="GT181" i="1" s="1"/>
  <c r="GS181" i="1" s="1"/>
  <c r="H57" i="1" a="1"/>
  <c r="H57" i="1" s="1"/>
  <c r="H48" i="1" a="1"/>
  <c r="H48" i="1" s="1"/>
  <c r="GU48" i="1"/>
  <c r="GV48" i="1"/>
  <c r="GU39" i="1"/>
  <c r="GW39" i="1"/>
  <c r="I40" i="1"/>
  <c r="H40" i="1" s="1" a="1"/>
  <c r="H40" i="1" s="1"/>
  <c r="I49" i="1"/>
  <c r="GW48" i="1"/>
  <c r="BR40" i="1" a="1"/>
  <c r="BR40" i="1" s="1"/>
  <c r="BT40" i="1" a="1"/>
  <c r="BT40" i="1" s="1"/>
  <c r="I58" i="1"/>
  <c r="H58" i="1" s="1" a="1"/>
  <c r="H58" i="1" s="1"/>
  <c r="BL40" i="1" a="1"/>
  <c r="BL40" i="1" s="1"/>
  <c r="BJ40" i="1" a="1"/>
  <c r="BJ40" i="1" s="1"/>
  <c r="BW40" i="1" a="1"/>
  <c r="BW40" i="1" s="1"/>
  <c r="BX40" i="1" a="1"/>
  <c r="BX40" i="1" s="1"/>
  <c r="BP40" i="1" a="1"/>
  <c r="BP40" i="1" s="1"/>
  <c r="BN40" i="1" a="1"/>
  <c r="BN40" i="1" s="1"/>
  <c r="P41" i="1"/>
  <c r="BU41" i="1" s="1" a="1"/>
  <c r="BU41" i="1" s="1"/>
  <c r="BI40" i="1" a="1"/>
  <c r="BI40" i="1" s="1"/>
  <c r="BG40" i="1" a="1"/>
  <c r="BG40" i="1" s="1"/>
  <c r="BV40" i="1" a="1"/>
  <c r="BV40" i="1" s="1"/>
  <c r="BM40" i="1" a="1"/>
  <c r="BM40" i="1" s="1"/>
  <c r="BK40" i="1" a="1"/>
  <c r="BK40" i="1" s="1"/>
  <c r="BQ40" i="1" a="1"/>
  <c r="BQ40" i="1" s="1"/>
  <c r="BO40" i="1" a="1"/>
  <c r="BO40" i="1" s="1"/>
  <c r="BH40" i="1" a="1"/>
  <c r="BH40" i="1" s="1"/>
  <c r="BU40" i="1" a="1"/>
  <c r="BU40" i="1" s="1"/>
  <c r="BM48" i="1" a="1"/>
  <c r="BM48" i="1" s="1"/>
  <c r="BN48" i="1" a="1"/>
  <c r="BN48" i="1" s="1"/>
  <c r="AS49" i="1"/>
  <c r="AW58" i="1"/>
  <c r="AW59" i="1" s="1"/>
  <c r="BX48" i="1" a="1"/>
  <c r="BX48" i="1" s="1"/>
  <c r="BR48" i="1" a="1"/>
  <c r="BR48" i="1" s="1"/>
  <c r="BP48" i="1" a="1"/>
  <c r="BP48" i="1" s="1"/>
  <c r="BV48" i="1" a="1"/>
  <c r="BV48" i="1" s="1"/>
  <c r="BQ48" i="1" a="1"/>
  <c r="BQ48" i="1" s="1"/>
  <c r="BG48" i="1" a="1"/>
  <c r="BG48" i="1" s="1"/>
  <c r="BH48" i="1" a="1"/>
  <c r="BH48" i="1" s="1"/>
  <c r="BK48" i="1" a="1"/>
  <c r="BK48" i="1" s="1"/>
  <c r="P49" i="1"/>
  <c r="BO49" i="1" s="1" a="1"/>
  <c r="BO49" i="1" s="1"/>
  <c r="BI48" i="1" a="1"/>
  <c r="BI48" i="1" s="1"/>
  <c r="BO48" i="1" a="1"/>
  <c r="BO48" i="1" s="1"/>
  <c r="BU48" i="1" a="1"/>
  <c r="BU48" i="1" s="1"/>
  <c r="BT48" i="1" a="1"/>
  <c r="BT48" i="1" s="1"/>
  <c r="BS48" i="1" a="1"/>
  <c r="BS48" i="1" s="1"/>
  <c r="BL48" i="1" a="1"/>
  <c r="BL48" i="1" s="1"/>
  <c r="BJ48" i="1" a="1"/>
  <c r="BJ48" i="1" s="1"/>
  <c r="CX48" i="1" a="1"/>
  <c r="CX48" i="1" s="1"/>
  <c r="CY48" i="1" a="1"/>
  <c r="CY48" i="1" s="1"/>
  <c r="CX57" i="1" a="1"/>
  <c r="CX57" i="1" s="1"/>
  <c r="CY57" i="1" a="1"/>
  <c r="CY57" i="1" s="1"/>
  <c r="P59" i="1"/>
  <c r="BH59" i="1" s="1" a="1"/>
  <c r="BH59" i="1" s="1"/>
  <c r="GW57" i="1"/>
  <c r="GU57" i="1"/>
  <c r="GV57" i="1"/>
  <c r="BU57" i="1" a="1"/>
  <c r="BU57" i="1" s="1"/>
  <c r="BQ57" i="1" a="1"/>
  <c r="BQ57" i="1" s="1"/>
  <c r="BM57" i="1" a="1"/>
  <c r="BM57" i="1" s="1"/>
  <c r="BI57" i="1" a="1"/>
  <c r="BI57" i="1" s="1"/>
  <c r="BX57" i="1" a="1"/>
  <c r="BX57" i="1" s="1"/>
  <c r="BT57" i="1" a="1"/>
  <c r="BT57" i="1" s="1"/>
  <c r="BP57" i="1" a="1"/>
  <c r="BP57" i="1" s="1"/>
  <c r="BL57" i="1" a="1"/>
  <c r="BL57" i="1" s="1"/>
  <c r="BH57" i="1" a="1"/>
  <c r="BH57" i="1" s="1"/>
  <c r="BS57" i="1" a="1"/>
  <c r="BS57" i="1" s="1"/>
  <c r="BO57" i="1" a="1"/>
  <c r="BO57" i="1" s="1"/>
  <c r="BK57" i="1" a="1"/>
  <c r="BK57" i="1" s="1"/>
  <c r="BW57" i="1" a="1"/>
  <c r="BW57" i="1" s="1"/>
  <c r="BN57" i="1" a="1"/>
  <c r="BN57" i="1" s="1"/>
  <c r="BG57" i="1" a="1"/>
  <c r="BG57" i="1" s="1"/>
  <c r="BJ57" i="1" a="1"/>
  <c r="BJ57" i="1" s="1"/>
  <c r="BV57" i="1" a="1"/>
  <c r="BV57" i="1" s="1"/>
  <c r="BR57" i="1" a="1"/>
  <c r="BR57" i="1" s="1"/>
  <c r="T31" i="1"/>
  <c r="AW40" i="1"/>
  <c r="AW41" i="1" s="1"/>
  <c r="R31" i="1"/>
  <c r="BI58" i="1" a="1"/>
  <c r="BI58" i="1" s="1"/>
  <c r="BR58" i="1" a="1"/>
  <c r="BR58" i="1" s="1"/>
  <c r="BT58" i="1" a="1"/>
  <c r="BT58" i="1" s="1"/>
  <c r="BV58" i="1" a="1"/>
  <c r="BV58" i="1" s="1"/>
  <c r="BU58" i="1" a="1"/>
  <c r="BU58" i="1" s="1"/>
  <c r="BG58" i="1" a="1"/>
  <c r="BG58" i="1" s="1"/>
  <c r="BM58" i="1" a="1"/>
  <c r="BM58" i="1" s="1"/>
  <c r="BK58" i="1" a="1"/>
  <c r="BK58" i="1" s="1"/>
  <c r="BQ58" i="1" a="1"/>
  <c r="BQ58" i="1" s="1"/>
  <c r="BX58" i="1" a="1"/>
  <c r="BX58" i="1" s="1"/>
  <c r="BO58" i="1" a="1"/>
  <c r="BO58" i="1" s="1"/>
  <c r="BL58" i="1" a="1"/>
  <c r="BL58" i="1" s="1"/>
  <c r="BS58" i="1" a="1"/>
  <c r="BS58" i="1" s="1"/>
  <c r="BP58" i="1" a="1"/>
  <c r="BP58" i="1" s="1"/>
  <c r="BJ58" i="1" a="1"/>
  <c r="BJ58" i="1" s="1"/>
  <c r="BW58" i="1" a="1"/>
  <c r="BW58" i="1" s="1"/>
  <c r="BH58" i="1" a="1"/>
  <c r="BH58" i="1" s="1"/>
  <c r="BN58" i="1" a="1"/>
  <c r="BN58" i="1" s="1"/>
  <c r="IZ49" i="1"/>
  <c r="M50" i="1"/>
  <c r="IZ50" i="1" s="1"/>
  <c r="IL41" i="1"/>
  <c r="HZ41" i="1"/>
  <c r="HX41" i="1"/>
  <c r="HY41" i="1"/>
  <c r="IM41" i="1"/>
  <c r="HW41" i="1"/>
  <c r="JA58" i="1"/>
  <c r="N59" i="1"/>
  <c r="JA59" i="1" s="1"/>
  <c r="IZ58" i="1"/>
  <c r="M59" i="1"/>
  <c r="IZ59" i="1" s="1"/>
  <c r="GQ49" i="1" a="1"/>
  <c r="GQ49" i="1" s="1"/>
  <c r="GP49" i="1" s="1"/>
  <c r="R50" i="1"/>
  <c r="GQ50" i="1" s="1" a="1"/>
  <c r="GQ50" i="1" s="1"/>
  <c r="GP50" i="1" s="1"/>
  <c r="JA49" i="1"/>
  <c r="N50" i="1"/>
  <c r="JA50" i="1" s="1"/>
  <c r="JB40" i="1"/>
  <c r="O41" i="1"/>
  <c r="JB41" i="1" s="1"/>
  <c r="AW50" i="1"/>
  <c r="AS50" i="1"/>
  <c r="IL59" i="1"/>
  <c r="HZ59" i="1"/>
  <c r="HX59" i="1"/>
  <c r="HY59" i="1"/>
  <c r="IM59" i="1"/>
  <c r="HW59" i="1"/>
  <c r="HZ40" i="1"/>
  <c r="HY40" i="1"/>
  <c r="HX40" i="1"/>
  <c r="IM40" i="1"/>
  <c r="HW40" i="1"/>
  <c r="IL40" i="1"/>
  <c r="HZ58" i="1"/>
  <c r="HX58" i="1"/>
  <c r="IL58" i="1"/>
  <c r="HY58" i="1"/>
  <c r="IM58" i="1"/>
  <c r="HW58" i="1"/>
  <c r="DH9" i="1"/>
  <c r="D79" i="4"/>
  <c r="E78" i="4"/>
  <c r="JQ243" i="1" l="1" a="1"/>
  <c r="JQ243" i="1" s="1"/>
  <c r="JQ245" i="1" a="1"/>
  <c r="JQ245" i="1" s="1"/>
  <c r="JQ247" i="1" a="1"/>
  <c r="JQ247" i="1" s="1"/>
  <c r="JO251" i="1" a="1"/>
  <c r="JO251" i="1" s="1"/>
  <c r="JO253" i="1" a="1"/>
  <c r="JO253" i="1" s="1"/>
  <c r="JO249" i="1" a="1"/>
  <c r="JO249" i="1" s="1"/>
  <c r="JP243" i="1" a="1"/>
  <c r="JP243" i="1" s="1"/>
  <c r="JP245" i="1" a="1"/>
  <c r="JP245" i="1" s="1"/>
  <c r="JP247" i="1" a="1"/>
  <c r="JP247" i="1" s="1"/>
  <c r="JR247" i="1" a="1"/>
  <c r="JR247" i="1" s="1"/>
  <c r="JR245" i="1" a="1"/>
  <c r="JR245" i="1" s="1"/>
  <c r="JR243" i="1" a="1"/>
  <c r="JR243" i="1" s="1"/>
  <c r="B41" i="1"/>
  <c r="IJ41" i="1" s="1"/>
  <c r="AV49" i="1"/>
  <c r="AV58" i="1"/>
  <c r="JO239" i="1" a="1"/>
  <c r="JO239" i="1" s="1"/>
  <c r="JO241" i="1" a="1"/>
  <c r="JO241" i="1" s="1"/>
  <c r="JO237" i="1" a="1"/>
  <c r="JO237" i="1" s="1"/>
  <c r="JN237" i="1" a="1"/>
  <c r="JN237" i="1" s="1"/>
  <c r="JN239" i="1" a="1"/>
  <c r="JN239" i="1" s="1"/>
  <c r="JN241" i="1" a="1"/>
  <c r="JN241" i="1" s="1"/>
  <c r="JM241" i="1" a="1"/>
  <c r="JM241" i="1" s="1"/>
  <c r="JM239" i="1" a="1"/>
  <c r="JM239" i="1" s="1"/>
  <c r="JM237" i="1" a="1"/>
  <c r="JM237" i="1" s="1"/>
  <c r="IE40" i="1"/>
  <c r="HF40" i="1"/>
  <c r="HL40" i="1"/>
  <c r="IF40" i="1"/>
  <c r="HT40" i="1"/>
  <c r="HR40" i="1"/>
  <c r="AV40" i="1"/>
  <c r="HP40" i="1"/>
  <c r="HN40" i="1"/>
  <c r="HV40" i="1"/>
  <c r="IK40" i="1"/>
  <c r="IG40" i="1"/>
  <c r="IJ40" i="1"/>
  <c r="IH40" i="1"/>
  <c r="HM40" i="1"/>
  <c r="HS40" i="1"/>
  <c r="HO40" i="1"/>
  <c r="II40" i="1"/>
  <c r="HM49" i="1"/>
  <c r="IJ49" i="1"/>
  <c r="HV49" i="1"/>
  <c r="II49" i="1"/>
  <c r="IK49" i="1"/>
  <c r="IE49" i="1"/>
  <c r="HT49" i="1"/>
  <c r="HL49" i="1"/>
  <c r="HF49" i="1"/>
  <c r="II58" i="1"/>
  <c r="IF49" i="1"/>
  <c r="HN49" i="1"/>
  <c r="HP49" i="1"/>
  <c r="B50" i="1"/>
  <c r="IG49" i="1"/>
  <c r="HR49" i="1"/>
  <c r="HO49" i="1"/>
  <c r="HS49" i="1"/>
  <c r="IH49" i="1"/>
  <c r="IG58" i="1"/>
  <c r="HN58" i="1"/>
  <c r="IH58" i="1"/>
  <c r="HM58" i="1"/>
  <c r="HV58" i="1"/>
  <c r="HS58" i="1"/>
  <c r="IK58" i="1"/>
  <c r="HF58" i="1"/>
  <c r="HO58" i="1"/>
  <c r="HL58" i="1"/>
  <c r="HT58" i="1"/>
  <c r="IE58" i="1"/>
  <c r="B59" i="1"/>
  <c r="IF58" i="1"/>
  <c r="IJ58" i="1"/>
  <c r="HP58" i="1"/>
  <c r="HR58" i="1"/>
  <c r="H49" i="1" a="1"/>
  <c r="H49" i="1" s="1"/>
  <c r="H79" i="4"/>
  <c r="GT182" i="1" a="1"/>
  <c r="GT182" i="1" s="1"/>
  <c r="GS182" i="1" s="1"/>
  <c r="GT152" i="1" a="1"/>
  <c r="GT152" i="1" s="1"/>
  <c r="GS152" i="1" s="1"/>
  <c r="GT188" i="1" a="1"/>
  <c r="GT188" i="1" s="1"/>
  <c r="GS188" i="1" s="1"/>
  <c r="GT153" i="1" a="1"/>
  <c r="GT153" i="1" s="1"/>
  <c r="GS153" i="1" s="1"/>
  <c r="GT154" i="1" a="1"/>
  <c r="GT154" i="1" s="1"/>
  <c r="GS154" i="1" s="1"/>
  <c r="GT155" i="1" a="1"/>
  <c r="GT155" i="1" s="1"/>
  <c r="GS155" i="1" s="1"/>
  <c r="GT156" i="1" a="1"/>
  <c r="GT156" i="1" s="1"/>
  <c r="GS156" i="1" s="1"/>
  <c r="GT157" i="1" a="1"/>
  <c r="GT157" i="1" s="1"/>
  <c r="GS157" i="1" s="1"/>
  <c r="GT158" i="1" a="1"/>
  <c r="GT158" i="1" s="1"/>
  <c r="GS158" i="1" s="1"/>
  <c r="GT159" i="1" a="1"/>
  <c r="GT159" i="1" s="1"/>
  <c r="GS159" i="1" s="1"/>
  <c r="GT160" i="1" a="1"/>
  <c r="GT160" i="1" s="1"/>
  <c r="GS160" i="1" s="1"/>
  <c r="GT161" i="1" a="1"/>
  <c r="GT161" i="1" s="1"/>
  <c r="GS161" i="1" s="1"/>
  <c r="GT162" i="1" a="1"/>
  <c r="GT162" i="1" s="1"/>
  <c r="GS162" i="1" s="1"/>
  <c r="GT163" i="1" a="1"/>
  <c r="GT163" i="1" s="1"/>
  <c r="GS163" i="1" s="1"/>
  <c r="GT164" i="1" a="1"/>
  <c r="GT164" i="1" s="1"/>
  <c r="GS164" i="1" s="1"/>
  <c r="GT165" i="1" a="1"/>
  <c r="GT165" i="1" s="1"/>
  <c r="GS165" i="1" s="1"/>
  <c r="GT166" i="1" a="1"/>
  <c r="GT166" i="1" s="1"/>
  <c r="GS166" i="1" s="1"/>
  <c r="GT167" i="1" a="1"/>
  <c r="GT167" i="1" s="1"/>
  <c r="GS167" i="1" s="1"/>
  <c r="GT168" i="1" a="1"/>
  <c r="GT168" i="1" s="1"/>
  <c r="GS168" i="1" s="1"/>
  <c r="GT169" i="1" a="1"/>
  <c r="GT169" i="1" s="1"/>
  <c r="GS169" i="1" s="1"/>
  <c r="GT170" i="1" a="1"/>
  <c r="GT170" i="1" s="1"/>
  <c r="GS170" i="1" s="1"/>
  <c r="GT171" i="1" a="1"/>
  <c r="GT171" i="1" s="1"/>
  <c r="GS171" i="1" s="1"/>
  <c r="GT172" i="1" a="1"/>
  <c r="GT172" i="1" s="1"/>
  <c r="GS172" i="1" s="1"/>
  <c r="GT173" i="1" a="1"/>
  <c r="GT173" i="1" s="1"/>
  <c r="GS173" i="1" s="1"/>
  <c r="GT174" i="1" a="1"/>
  <c r="GT174" i="1" s="1"/>
  <c r="GS174" i="1" s="1"/>
  <c r="GT175" i="1" a="1"/>
  <c r="GT175" i="1" s="1"/>
  <c r="GS175" i="1" s="1"/>
  <c r="GT176" i="1" a="1"/>
  <c r="GT176" i="1" s="1"/>
  <c r="GS176" i="1" s="1"/>
  <c r="GT177" i="1" a="1"/>
  <c r="GT177" i="1" s="1"/>
  <c r="GS177" i="1" s="1"/>
  <c r="GT178" i="1" a="1"/>
  <c r="GT178" i="1" s="1"/>
  <c r="GS178" i="1" s="1"/>
  <c r="GQ152" i="1" a="1"/>
  <c r="GQ152" i="1" s="1"/>
  <c r="GP152" i="1" s="1"/>
  <c r="GQ176" i="1" a="1"/>
  <c r="GQ176" i="1" s="1"/>
  <c r="GP176" i="1" s="1"/>
  <c r="GQ170" i="1" a="1"/>
  <c r="GQ170" i="1" s="1"/>
  <c r="GP170" i="1" s="1"/>
  <c r="GQ180" i="1" a="1"/>
  <c r="GQ180" i="1" s="1"/>
  <c r="GP180" i="1" s="1"/>
  <c r="GQ153" i="1" a="1"/>
  <c r="GQ153" i="1" s="1"/>
  <c r="GP153" i="1" s="1"/>
  <c r="GQ179" i="1" a="1"/>
  <c r="GQ179" i="1" s="1"/>
  <c r="GP179" i="1" s="1"/>
  <c r="GQ155" i="1" a="1"/>
  <c r="GQ155" i="1" s="1"/>
  <c r="GP155" i="1" s="1"/>
  <c r="GQ181" i="1" a="1"/>
  <c r="GQ181" i="1" s="1"/>
  <c r="GP181" i="1" s="1"/>
  <c r="GQ154" i="1" a="1"/>
  <c r="GQ154" i="1" s="1"/>
  <c r="GP154" i="1" s="1"/>
  <c r="GQ182" i="1" a="1"/>
  <c r="GQ182" i="1" s="1"/>
  <c r="GP182" i="1" s="1"/>
  <c r="GQ156" i="1" a="1"/>
  <c r="GQ156" i="1" s="1"/>
  <c r="GP156" i="1" s="1"/>
  <c r="GQ158" i="1" a="1"/>
  <c r="GQ158" i="1" s="1"/>
  <c r="GP158" i="1" s="1"/>
  <c r="GQ183" i="1" a="1"/>
  <c r="GQ183" i="1" s="1"/>
  <c r="GP183" i="1" s="1"/>
  <c r="GQ157" i="1" a="1"/>
  <c r="GQ157" i="1" s="1"/>
  <c r="GP157" i="1" s="1"/>
  <c r="GQ159" i="1" a="1"/>
  <c r="GQ159" i="1" s="1"/>
  <c r="GP159" i="1" s="1"/>
  <c r="GQ184" i="1" a="1"/>
  <c r="GQ184" i="1" s="1"/>
  <c r="GP184" i="1" s="1"/>
  <c r="GQ185" i="1" a="1"/>
  <c r="GQ185" i="1" s="1"/>
  <c r="GP185" i="1" s="1"/>
  <c r="GQ160" i="1" a="1"/>
  <c r="GQ160" i="1" s="1"/>
  <c r="GP160" i="1" s="1"/>
  <c r="GQ186" i="1" a="1"/>
  <c r="GQ186" i="1" s="1"/>
  <c r="GP186" i="1" s="1"/>
  <c r="GQ161" i="1" a="1"/>
  <c r="GQ161" i="1" s="1"/>
  <c r="GP161" i="1" s="1"/>
  <c r="GQ187" i="1" a="1"/>
  <c r="GQ187" i="1" s="1"/>
  <c r="GP187" i="1" s="1"/>
  <c r="GQ162" i="1" a="1"/>
  <c r="GQ162" i="1" s="1"/>
  <c r="GP162" i="1" s="1"/>
  <c r="GQ188" i="1" a="1"/>
  <c r="GQ188" i="1" s="1"/>
  <c r="GP188" i="1" s="1"/>
  <c r="GQ163" i="1" a="1"/>
  <c r="GQ163" i="1" s="1"/>
  <c r="GP163" i="1" s="1"/>
  <c r="GQ189" i="1" a="1"/>
  <c r="GQ189" i="1" s="1"/>
  <c r="GP189" i="1" s="1"/>
  <c r="GQ164" i="1" a="1"/>
  <c r="GQ164" i="1" s="1"/>
  <c r="GP164" i="1" s="1"/>
  <c r="GQ165" i="1" a="1"/>
  <c r="GQ165" i="1" s="1"/>
  <c r="GP165" i="1" s="1"/>
  <c r="GQ190" i="1" a="1"/>
  <c r="GQ190" i="1" s="1"/>
  <c r="GP190" i="1" s="1"/>
  <c r="GQ166" i="1" a="1"/>
  <c r="GQ166" i="1" s="1"/>
  <c r="GP166" i="1" s="1"/>
  <c r="GU49" i="1"/>
  <c r="GV40" i="1"/>
  <c r="GV49" i="1"/>
  <c r="GW49" i="1"/>
  <c r="I50" i="1"/>
  <c r="GU40" i="1"/>
  <c r="GW40" i="1"/>
  <c r="I41" i="1"/>
  <c r="H41" i="1" s="1" a="1"/>
  <c r="H41" i="1" s="1"/>
  <c r="AS59" i="1"/>
  <c r="GU58" i="1"/>
  <c r="GV58" i="1"/>
  <c r="GW58" i="1"/>
  <c r="I59" i="1"/>
  <c r="H59" i="1" s="1" a="1"/>
  <c r="H59" i="1" s="1"/>
  <c r="BM41" i="1" a="1"/>
  <c r="BM41" i="1" s="1"/>
  <c r="BI41" i="1" a="1"/>
  <c r="BI41" i="1" s="1"/>
  <c r="BR41" i="1" a="1"/>
  <c r="BR41" i="1" s="1"/>
  <c r="BL41" i="1" a="1"/>
  <c r="BL41" i="1" s="1"/>
  <c r="BX41" i="1" a="1"/>
  <c r="BX41" i="1" s="1"/>
  <c r="BO41" i="1" a="1"/>
  <c r="BO41" i="1" s="1"/>
  <c r="BH41" i="1" a="1"/>
  <c r="BH41" i="1" s="1"/>
  <c r="BV41" i="1" a="1"/>
  <c r="BV41" i="1" s="1"/>
  <c r="BT41" i="1" a="1"/>
  <c r="BT41" i="1" s="1"/>
  <c r="BN41" i="1" a="1"/>
  <c r="BN41" i="1" s="1"/>
  <c r="BS41" i="1" a="1"/>
  <c r="BS41" i="1" s="1"/>
  <c r="BQ41" i="1" a="1"/>
  <c r="BQ41" i="1" s="1"/>
  <c r="BK41" i="1" a="1"/>
  <c r="BK41" i="1" s="1"/>
  <c r="BW41" i="1" a="1"/>
  <c r="BW41" i="1" s="1"/>
  <c r="BP41" i="1" a="1"/>
  <c r="BP41" i="1" s="1"/>
  <c r="BJ41" i="1" a="1"/>
  <c r="BJ41" i="1" s="1"/>
  <c r="BG41" i="1" a="1"/>
  <c r="BG41" i="1" s="1"/>
  <c r="BX49" i="1" a="1"/>
  <c r="BX49" i="1" s="1"/>
  <c r="BU49" i="1" a="1"/>
  <c r="BU49" i="1" s="1"/>
  <c r="BI49" i="1" a="1"/>
  <c r="BI49" i="1" s="1"/>
  <c r="BJ49" i="1" a="1"/>
  <c r="BJ49" i="1" s="1"/>
  <c r="BV49" i="1" a="1"/>
  <c r="BV49" i="1" s="1"/>
  <c r="BG49" i="1" a="1"/>
  <c r="BG49" i="1" s="1"/>
  <c r="BH49" i="1" a="1"/>
  <c r="BH49" i="1" s="1"/>
  <c r="BS49" i="1" a="1"/>
  <c r="BS49" i="1" s="1"/>
  <c r="BL49" i="1" a="1"/>
  <c r="BL49" i="1" s="1"/>
  <c r="BW49" i="1" a="1"/>
  <c r="BW49" i="1" s="1"/>
  <c r="AS41" i="1"/>
  <c r="BP49" i="1" a="1"/>
  <c r="BP49" i="1" s="1"/>
  <c r="BN49" i="1" a="1"/>
  <c r="BN49" i="1" s="1"/>
  <c r="BT49" i="1" a="1"/>
  <c r="BT49" i="1" s="1"/>
  <c r="BR49" i="1" a="1"/>
  <c r="BR49" i="1" s="1"/>
  <c r="P50" i="1"/>
  <c r="BM49" i="1" a="1"/>
  <c r="BM49" i="1" s="1"/>
  <c r="BK49" i="1" a="1"/>
  <c r="BK49" i="1" s="1"/>
  <c r="BQ49" i="1" a="1"/>
  <c r="BQ49" i="1" s="1"/>
  <c r="BT59" i="1" a="1"/>
  <c r="BT59" i="1" s="1"/>
  <c r="BK59" i="1" a="1"/>
  <c r="BK59" i="1" s="1"/>
  <c r="BN59" i="1" a="1"/>
  <c r="BN59" i="1" s="1"/>
  <c r="BQ59" i="1" a="1"/>
  <c r="BQ59" i="1" s="1"/>
  <c r="BO59" i="1" a="1"/>
  <c r="BO59" i="1" s="1"/>
  <c r="BP59" i="1" a="1"/>
  <c r="BP59" i="1" s="1"/>
  <c r="BV59" i="1" a="1"/>
  <c r="BV59" i="1" s="1"/>
  <c r="BJ59" i="1" a="1"/>
  <c r="BJ59" i="1" s="1"/>
  <c r="BS59" i="1" a="1"/>
  <c r="BS59" i="1" s="1"/>
  <c r="BR59" i="1" a="1"/>
  <c r="BR59" i="1" s="1"/>
  <c r="BU59" i="1" a="1"/>
  <c r="BU59" i="1" s="1"/>
  <c r="BW59" i="1" a="1"/>
  <c r="BW59" i="1" s="1"/>
  <c r="BG59" i="1" a="1"/>
  <c r="BG59" i="1" s="1"/>
  <c r="BX59" i="1" a="1"/>
  <c r="BX59" i="1" s="1"/>
  <c r="BL59" i="1" a="1"/>
  <c r="BL59" i="1" s="1"/>
  <c r="BI59" i="1" a="1"/>
  <c r="BI59" i="1" s="1"/>
  <c r="BM59" i="1" a="1"/>
  <c r="BM59" i="1" s="1"/>
  <c r="R32" i="1"/>
  <c r="GQ32" i="1" s="1" a="1"/>
  <c r="GQ32" i="1" s="1"/>
  <c r="GP32" i="1" s="1"/>
  <c r="GQ31" i="1" a="1"/>
  <c r="GQ31" i="1" s="1"/>
  <c r="GP31" i="1" s="1"/>
  <c r="T32" i="1"/>
  <c r="GT32" i="1" s="1" a="1"/>
  <c r="GT32" i="1" s="1"/>
  <c r="GS32" i="1" s="1"/>
  <c r="GT31" i="1" a="1"/>
  <c r="GT31" i="1" s="1"/>
  <c r="GS31" i="1" s="1"/>
  <c r="HM41" i="1"/>
  <c r="HP41" i="1"/>
  <c r="HN41" i="1"/>
  <c r="HV41" i="1"/>
  <c r="HO41" i="1"/>
  <c r="IE41" i="1"/>
  <c r="HF41" i="1"/>
  <c r="HS41" i="1"/>
  <c r="HL41" i="1"/>
  <c r="II41" i="1"/>
  <c r="IK41" i="1"/>
  <c r="D80" i="4"/>
  <c r="E80" i="4" s="1"/>
  <c r="E79" i="4"/>
  <c r="IG41" i="1" l="1"/>
  <c r="AV41" i="1"/>
  <c r="IH41" i="1"/>
  <c r="IF41" i="1"/>
  <c r="HT41" i="1"/>
  <c r="HR41" i="1"/>
  <c r="IJ59" i="1"/>
  <c r="HS50" i="1"/>
  <c r="HV50" i="1"/>
  <c r="HP50" i="1"/>
  <c r="IJ50" i="1"/>
  <c r="IG50" i="1"/>
  <c r="HF50" i="1"/>
  <c r="IK50" i="1"/>
  <c r="HT50" i="1"/>
  <c r="IF50" i="1"/>
  <c r="IE50" i="1"/>
  <c r="HR50" i="1"/>
  <c r="HM50" i="1"/>
  <c r="II50" i="1"/>
  <c r="HL50" i="1"/>
  <c r="IH50" i="1"/>
  <c r="HN50" i="1"/>
  <c r="HO50" i="1"/>
  <c r="AV50" i="1"/>
  <c r="HO59" i="1"/>
  <c r="HV59" i="1"/>
  <c r="HT59" i="1"/>
  <c r="HM59" i="1"/>
  <c r="IG59" i="1"/>
  <c r="HS59" i="1"/>
  <c r="HN59" i="1"/>
  <c r="II59" i="1"/>
  <c r="IE59" i="1"/>
  <c r="HL59" i="1"/>
  <c r="HF59" i="1"/>
  <c r="HP59" i="1"/>
  <c r="AV59" i="1"/>
  <c r="IK59" i="1"/>
  <c r="IH59" i="1"/>
  <c r="IF59" i="1"/>
  <c r="HR59" i="1"/>
  <c r="GQ178" i="1" a="1"/>
  <c r="GQ178" i="1" s="1"/>
  <c r="GP178" i="1" s="1"/>
  <c r="GQ172" i="1" a="1"/>
  <c r="GQ172" i="1" s="1"/>
  <c r="GP172" i="1" s="1"/>
  <c r="GQ177" i="1" a="1"/>
  <c r="GQ177" i="1" s="1"/>
  <c r="GP177" i="1" s="1"/>
  <c r="GQ171" i="1" a="1"/>
  <c r="GQ171" i="1" s="1"/>
  <c r="GP171" i="1" s="1"/>
  <c r="H80" i="4"/>
  <c r="GT183" i="1" a="1"/>
  <c r="GT183" i="1" s="1"/>
  <c r="GS183" i="1" s="1"/>
  <c r="GT189" i="1" a="1"/>
  <c r="GT189" i="1" s="1"/>
  <c r="GS189" i="1" s="1"/>
  <c r="H50" i="1" a="1"/>
  <c r="H50" i="1" s="1"/>
  <c r="GV41" i="1"/>
  <c r="GW41" i="1"/>
  <c r="GU41" i="1"/>
  <c r="GW50" i="1"/>
  <c r="GV50" i="1"/>
  <c r="GU50" i="1"/>
  <c r="GV59" i="1"/>
  <c r="GW59" i="1"/>
  <c r="GU59" i="1"/>
  <c r="BI50" i="1" a="1"/>
  <c r="BI50" i="1" s="1"/>
  <c r="BN50" i="1" a="1"/>
  <c r="BN50" i="1" s="1"/>
  <c r="BT50" i="1" a="1"/>
  <c r="BT50" i="1" s="1"/>
  <c r="BX50" i="1" a="1"/>
  <c r="BX50" i="1" s="1"/>
  <c r="BU50" i="1" a="1"/>
  <c r="BU50" i="1" s="1"/>
  <c r="BH50" i="1" a="1"/>
  <c r="BH50" i="1" s="1"/>
  <c r="BL50" i="1" a="1"/>
  <c r="BL50" i="1" s="1"/>
  <c r="BP50" i="1" a="1"/>
  <c r="BP50" i="1" s="1"/>
  <c r="BM50" i="1" a="1"/>
  <c r="BM50" i="1" s="1"/>
  <c r="BS50" i="1" a="1"/>
  <c r="BS50" i="1" s="1"/>
  <c r="BK50" i="1" a="1"/>
  <c r="BK50" i="1" s="1"/>
  <c r="BW50" i="1" a="1"/>
  <c r="BW50" i="1" s="1"/>
  <c r="BR50" i="1" a="1"/>
  <c r="BR50" i="1" s="1"/>
  <c r="BO50" i="1" a="1"/>
  <c r="BO50" i="1" s="1"/>
  <c r="BQ50" i="1" a="1"/>
  <c r="BQ50" i="1" s="1"/>
  <c r="BJ50" i="1" a="1"/>
  <c r="BJ50" i="1" s="1"/>
  <c r="BG50" i="1" a="1"/>
  <c r="BG50" i="1" s="1"/>
  <c r="BV50" i="1" a="1"/>
  <c r="BV50" i="1" s="1"/>
  <c r="BF5" i="1"/>
  <c r="BF256" i="1" s="1"/>
  <c r="GT190" i="1" l="1" a="1"/>
  <c r="GT190" i="1" s="1"/>
  <c r="GS190" i="1" s="1"/>
  <c r="GT184" i="1" a="1"/>
  <c r="GT184" i="1" s="1"/>
  <c r="GS184" i="1" s="1"/>
  <c r="BF6" i="1"/>
  <c r="BF9" i="1" l="1"/>
  <c r="V23" i="1" l="1"/>
  <c r="V17" i="1"/>
  <c r="BX18" i="1" a="1"/>
  <c r="BX18" i="1" s="1"/>
  <c r="BW18" i="1" a="1"/>
  <c r="BW18" i="1" s="1"/>
  <c r="BV18" i="1" a="1"/>
  <c r="BV18" i="1" s="1"/>
  <c r="BU18" i="1" a="1"/>
  <c r="BU18" i="1" s="1"/>
  <c r="BT18" i="1" a="1"/>
  <c r="BT18" i="1" s="1"/>
  <c r="BS18" i="1" a="1"/>
  <c r="BS18" i="1" s="1"/>
  <c r="BR18" i="1" a="1"/>
  <c r="BR18" i="1" s="1"/>
  <c r="BQ18" i="1" a="1"/>
  <c r="BQ18" i="1" s="1"/>
  <c r="BP18" i="1" a="1"/>
  <c r="BP18" i="1" s="1"/>
  <c r="BO18" i="1" a="1"/>
  <c r="BO18" i="1" s="1"/>
  <c r="BN18" i="1" a="1"/>
  <c r="BN18" i="1" s="1"/>
  <c r="BM18" i="1" a="1"/>
  <c r="BM18" i="1" s="1"/>
  <c r="BL18" i="1" a="1"/>
  <c r="BL18" i="1" s="1"/>
  <c r="BK18" i="1" a="1"/>
  <c r="BK18" i="1" s="1"/>
  <c r="BJ18" i="1" a="1"/>
  <c r="BJ18" i="1" s="1"/>
  <c r="BI18" i="1" a="1"/>
  <c r="BI18" i="1" s="1"/>
  <c r="BH18" i="1" a="1"/>
  <c r="BH18" i="1" s="1"/>
  <c r="BG18" i="1" a="1"/>
  <c r="BG18" i="1" s="1"/>
  <c r="BH24" i="1" a="1"/>
  <c r="BH24" i="1" s="1"/>
  <c r="BI24" i="1" a="1"/>
  <c r="BI24" i="1" s="1"/>
  <c r="BJ24" i="1" a="1"/>
  <c r="BJ24" i="1" s="1"/>
  <c r="BK24" i="1" a="1"/>
  <c r="BK24" i="1" s="1"/>
  <c r="BL24" i="1" a="1"/>
  <c r="BL24" i="1" s="1"/>
  <c r="BM24" i="1" a="1"/>
  <c r="BM24" i="1" s="1"/>
  <c r="BN24" i="1" a="1"/>
  <c r="BN24" i="1" s="1"/>
  <c r="BO24" i="1" a="1"/>
  <c r="BO24" i="1" s="1"/>
  <c r="BP24" i="1" a="1"/>
  <c r="BP24" i="1" s="1"/>
  <c r="BQ24" i="1" a="1"/>
  <c r="BQ24" i="1" s="1"/>
  <c r="BR24" i="1" a="1"/>
  <c r="BR24" i="1" s="1"/>
  <c r="BS24" i="1" a="1"/>
  <c r="BS24" i="1" s="1"/>
  <c r="BT24" i="1" a="1"/>
  <c r="BT24" i="1" s="1"/>
  <c r="BU24" i="1" a="1"/>
  <c r="BU24" i="1" s="1"/>
  <c r="BV24" i="1" a="1"/>
  <c r="BV24" i="1" s="1"/>
  <c r="BW24" i="1" a="1"/>
  <c r="BW24" i="1" s="1"/>
  <c r="BX24" i="1" a="1"/>
  <c r="BX24" i="1" s="1"/>
  <c r="BG24" i="1" a="1"/>
  <c r="BG24" i="1" s="1"/>
  <c r="P25" i="1"/>
  <c r="BM4" i="1"/>
  <c r="BS4" i="1"/>
  <c r="BG4" i="1"/>
  <c r="BX5" i="1"/>
  <c r="BX6" i="1" s="1"/>
  <c r="BW5" i="1"/>
  <c r="BW256" i="1" s="1"/>
  <c r="BV5" i="1"/>
  <c r="BV6" i="1" s="1"/>
  <c r="BU5" i="1"/>
  <c r="BU6" i="1" s="1"/>
  <c r="BT5" i="1"/>
  <c r="BT256" i="1" s="1"/>
  <c r="BS5" i="1"/>
  <c r="BS6" i="1" s="1"/>
  <c r="BR5" i="1"/>
  <c r="BR256" i="1" s="1"/>
  <c r="BQ5" i="1"/>
  <c r="BQ256" i="1" s="1"/>
  <c r="BP5" i="1"/>
  <c r="BP6" i="1" s="1"/>
  <c r="BO5" i="1"/>
  <c r="BO256" i="1" s="1"/>
  <c r="BN5" i="1"/>
  <c r="BN6" i="1" s="1"/>
  <c r="BM5" i="1"/>
  <c r="BM6" i="1" s="1"/>
  <c r="BL5" i="1"/>
  <c r="BL256" i="1" s="1"/>
  <c r="BK5" i="1"/>
  <c r="BK6" i="1" s="1"/>
  <c r="BJ5" i="1"/>
  <c r="BJ256" i="1" s="1"/>
  <c r="BI5" i="1"/>
  <c r="BI256" i="1" s="1"/>
  <c r="BH5" i="1"/>
  <c r="BH6" i="1" s="1"/>
  <c r="CZ5" i="1"/>
  <c r="CZ256" i="1" s="1"/>
  <c r="P50" i="4"/>
  <c r="Q50" i="4" s="1"/>
  <c r="R50" i="4" s="1"/>
  <c r="S50" i="4" s="1"/>
  <c r="T50" i="4" s="1"/>
  <c r="BX4" i="1" s="1"/>
  <c r="J50" i="4"/>
  <c r="K50" i="4" s="1"/>
  <c r="L50" i="4" s="1"/>
  <c r="M50" i="4" s="1"/>
  <c r="N50" i="4" s="1"/>
  <c r="BR4" i="1" s="1"/>
  <c r="D50" i="4"/>
  <c r="E50" i="4" s="1"/>
  <c r="F50" i="4" s="1"/>
  <c r="G50" i="4" s="1"/>
  <c r="H50" i="4" s="1"/>
  <c r="BL4" i="1" s="1"/>
  <c r="BQ4" i="1" l="1"/>
  <c r="BI4" i="1"/>
  <c r="BP4" i="1"/>
  <c r="BH4" i="1"/>
  <c r="BW4" i="1"/>
  <c r="BO4" i="1"/>
  <c r="BV4" i="1"/>
  <c r="BN4" i="1"/>
  <c r="BU4" i="1"/>
  <c r="BT4" i="1"/>
  <c r="BJ4" i="1"/>
  <c r="BK4" i="1"/>
  <c r="P26" i="1"/>
  <c r="BJ25" i="1" a="1"/>
  <c r="BJ25" i="1" s="1"/>
  <c r="BN25" i="1" a="1"/>
  <c r="BN25" i="1" s="1"/>
  <c r="BR25" i="1" a="1"/>
  <c r="BR25" i="1" s="1"/>
  <c r="BV25" i="1" a="1"/>
  <c r="BV25" i="1" s="1"/>
  <c r="BK25" i="1" a="1"/>
  <c r="BK25" i="1" s="1"/>
  <c r="BO25" i="1" a="1"/>
  <c r="BO25" i="1" s="1"/>
  <c r="BS25" i="1" a="1"/>
  <c r="BS25" i="1" s="1"/>
  <c r="BW25" i="1" a="1"/>
  <c r="BW25" i="1" s="1"/>
  <c r="BH25" i="1" a="1"/>
  <c r="BH25" i="1" s="1"/>
  <c r="BL25" i="1" a="1"/>
  <c r="BL25" i="1" s="1"/>
  <c r="BP25" i="1" a="1"/>
  <c r="BP25" i="1" s="1"/>
  <c r="BT25" i="1" a="1"/>
  <c r="BT25" i="1" s="1"/>
  <c r="BX25" i="1" a="1"/>
  <c r="BX25" i="1" s="1"/>
  <c r="BG25" i="1" a="1"/>
  <c r="BG25" i="1" s="1"/>
  <c r="BU25" i="1" a="1"/>
  <c r="BU25" i="1" s="1"/>
  <c r="BI25" i="1" a="1"/>
  <c r="BI25" i="1" s="1"/>
  <c r="BM25" i="1" a="1"/>
  <c r="BM25" i="1" s="1"/>
  <c r="BQ25" i="1" a="1"/>
  <c r="BQ25" i="1" s="1"/>
  <c r="BL6" i="1"/>
  <c r="BL9" i="1" s="1"/>
  <c r="BT6" i="1"/>
  <c r="BT9" i="1" s="1"/>
  <c r="BN256" i="1"/>
  <c r="BV256" i="1"/>
  <c r="BI6" i="1"/>
  <c r="BI9" i="1" s="1"/>
  <c r="BO6" i="1"/>
  <c r="BO9" i="1" s="1"/>
  <c r="BQ6" i="1"/>
  <c r="BQ9" i="1" s="1"/>
  <c r="BW6" i="1"/>
  <c r="BW9" i="1" s="1"/>
  <c r="BS9" i="1"/>
  <c r="BU9" i="1"/>
  <c r="BN9" i="1"/>
  <c r="BM9" i="1"/>
  <c r="BV9" i="1"/>
  <c r="BX9" i="1"/>
  <c r="BK9" i="1"/>
  <c r="BH9" i="1"/>
  <c r="BP9" i="1"/>
  <c r="BK256" i="1"/>
  <c r="BS256" i="1"/>
  <c r="BJ6" i="1"/>
  <c r="BR6" i="1"/>
  <c r="BM256" i="1"/>
  <c r="BU256" i="1"/>
  <c r="BH256" i="1"/>
  <c r="BP256" i="1"/>
  <c r="BX256" i="1"/>
  <c r="CZ6" i="1"/>
  <c r="CZ9" i="1" s="1"/>
  <c r="BQ26" i="1" l="1" a="1"/>
  <c r="BQ26" i="1" s="1"/>
  <c r="BP26" i="1" a="1"/>
  <c r="BP26" i="1" s="1"/>
  <c r="BV26" i="1" a="1"/>
  <c r="BV26" i="1" s="1"/>
  <c r="BT26" i="1" a="1"/>
  <c r="BT26" i="1" s="1"/>
  <c r="BK26" i="1" a="1"/>
  <c r="BK26" i="1" s="1"/>
  <c r="BM26" i="1" a="1"/>
  <c r="BM26" i="1" s="1"/>
  <c r="BH26" i="1" a="1"/>
  <c r="BH26" i="1" s="1"/>
  <c r="BI26" i="1" a="1"/>
  <c r="BI26" i="1" s="1"/>
  <c r="BX26" i="1" a="1"/>
  <c r="BX26" i="1" s="1"/>
  <c r="BR26" i="1" a="1"/>
  <c r="BR26" i="1" s="1"/>
  <c r="BL26" i="1" a="1"/>
  <c r="BL26" i="1" s="1"/>
  <c r="BN26" i="1" a="1"/>
  <c r="BN26" i="1" s="1"/>
  <c r="BW26" i="1" a="1"/>
  <c r="BW26" i="1" s="1"/>
  <c r="BJ26" i="1" a="1"/>
  <c r="BJ26" i="1" s="1"/>
  <c r="BS26" i="1" a="1"/>
  <c r="BS26" i="1" s="1"/>
  <c r="BU26" i="1" a="1"/>
  <c r="BU26" i="1" s="1"/>
  <c r="BG26" i="1" a="1"/>
  <c r="BG26" i="1" s="1"/>
  <c r="BO26" i="1" a="1"/>
  <c r="BO26" i="1" s="1"/>
  <c r="BR9" i="1"/>
  <c r="BJ9" i="1"/>
  <c r="P27" i="1" l="1"/>
  <c r="P28" i="1" l="1"/>
  <c r="BJ27" i="1" a="1"/>
  <c r="BJ27" i="1" s="1"/>
  <c r="BN27" i="1" a="1"/>
  <c r="BN27" i="1" s="1"/>
  <c r="BR27" i="1" a="1"/>
  <c r="BR27" i="1" s="1"/>
  <c r="BV27" i="1" a="1"/>
  <c r="BV27" i="1" s="1"/>
  <c r="BK27" i="1" a="1"/>
  <c r="BK27" i="1" s="1"/>
  <c r="BO27" i="1" a="1"/>
  <c r="BO27" i="1" s="1"/>
  <c r="BS27" i="1" a="1"/>
  <c r="BS27" i="1" s="1"/>
  <c r="BW27" i="1" a="1"/>
  <c r="BW27" i="1" s="1"/>
  <c r="BH27" i="1" a="1"/>
  <c r="BH27" i="1" s="1"/>
  <c r="BL27" i="1" a="1"/>
  <c r="BL27" i="1" s="1"/>
  <c r="BP27" i="1" a="1"/>
  <c r="BP27" i="1" s="1"/>
  <c r="BT27" i="1" a="1"/>
  <c r="BT27" i="1" s="1"/>
  <c r="BX27" i="1" a="1"/>
  <c r="BX27" i="1" s="1"/>
  <c r="BM27" i="1" a="1"/>
  <c r="BM27" i="1" s="1"/>
  <c r="BG27" i="1" a="1"/>
  <c r="BG27" i="1" s="1"/>
  <c r="BQ27" i="1" a="1"/>
  <c r="BQ27" i="1" s="1"/>
  <c r="BU27" i="1" a="1"/>
  <c r="BU27" i="1" s="1"/>
  <c r="BI27" i="1" a="1"/>
  <c r="BI27" i="1" s="1"/>
  <c r="P29" i="1" l="1"/>
  <c r="BI28" i="1" a="1"/>
  <c r="BI28" i="1" s="1"/>
  <c r="BM28" i="1" a="1"/>
  <c r="BM28" i="1" s="1"/>
  <c r="BQ28" i="1" a="1"/>
  <c r="BQ28" i="1" s="1"/>
  <c r="BU28" i="1" a="1"/>
  <c r="BU28" i="1" s="1"/>
  <c r="BJ28" i="1" a="1"/>
  <c r="BJ28" i="1" s="1"/>
  <c r="BN28" i="1" a="1"/>
  <c r="BN28" i="1" s="1"/>
  <c r="BR28" i="1" a="1"/>
  <c r="BR28" i="1" s="1"/>
  <c r="BV28" i="1" a="1"/>
  <c r="BV28" i="1" s="1"/>
  <c r="BK28" i="1" a="1"/>
  <c r="BK28" i="1" s="1"/>
  <c r="BO28" i="1" a="1"/>
  <c r="BO28" i="1" s="1"/>
  <c r="BS28" i="1" a="1"/>
  <c r="BS28" i="1" s="1"/>
  <c r="BW28" i="1" a="1"/>
  <c r="BW28" i="1" s="1"/>
  <c r="BH28" i="1" a="1"/>
  <c r="BH28" i="1" s="1"/>
  <c r="BT28" i="1" a="1"/>
  <c r="BT28" i="1" s="1"/>
  <c r="BL28" i="1" a="1"/>
  <c r="BL28" i="1" s="1"/>
  <c r="BX28" i="1" a="1"/>
  <c r="BX28" i="1" s="1"/>
  <c r="BP28" i="1" a="1"/>
  <c r="BP28" i="1" s="1"/>
  <c r="BG28" i="1" a="1"/>
  <c r="BG28" i="1" s="1"/>
  <c r="P30" i="1" l="1"/>
  <c r="BX30" i="1" s="1" a="1"/>
  <c r="BX30" i="1" s="1"/>
  <c r="BH29" i="1" a="1"/>
  <c r="BH29" i="1" s="1"/>
  <c r="BL29" i="1" a="1"/>
  <c r="BL29" i="1" s="1"/>
  <c r="BP29" i="1" a="1"/>
  <c r="BP29" i="1" s="1"/>
  <c r="BT29" i="1" a="1"/>
  <c r="BT29" i="1" s="1"/>
  <c r="BX29" i="1" a="1"/>
  <c r="BX29" i="1" s="1"/>
  <c r="BI29" i="1" a="1"/>
  <c r="BI29" i="1" s="1"/>
  <c r="BM29" i="1" a="1"/>
  <c r="BM29" i="1" s="1"/>
  <c r="BQ29" i="1" a="1"/>
  <c r="BQ29" i="1" s="1"/>
  <c r="BU29" i="1" a="1"/>
  <c r="BU29" i="1" s="1"/>
  <c r="BJ29" i="1" a="1"/>
  <c r="BJ29" i="1" s="1"/>
  <c r="BN29" i="1" a="1"/>
  <c r="BN29" i="1" s="1"/>
  <c r="BR29" i="1" a="1"/>
  <c r="BR29" i="1" s="1"/>
  <c r="BV29" i="1" a="1"/>
  <c r="BV29" i="1" s="1"/>
  <c r="BK29" i="1" a="1"/>
  <c r="BK29" i="1" s="1"/>
  <c r="BG29" i="1" a="1"/>
  <c r="BG29" i="1" s="1"/>
  <c r="BW29" i="1" a="1"/>
  <c r="BW29" i="1" s="1"/>
  <c r="BO29" i="1" a="1"/>
  <c r="BO29" i="1" s="1"/>
  <c r="BS29" i="1" a="1"/>
  <c r="BS29" i="1" s="1"/>
  <c r="BN30" i="1" l="1" a="1"/>
  <c r="BN30" i="1" s="1"/>
  <c r="BO30" i="1" a="1"/>
  <c r="BO30" i="1" s="1"/>
  <c r="BG30" i="1" a="1"/>
  <c r="BG30" i="1" s="1"/>
  <c r="BR30" i="1" a="1"/>
  <c r="BR30" i="1" s="1"/>
  <c r="BS30" i="1" a="1"/>
  <c r="BS30" i="1" s="1"/>
  <c r="BV30" i="1" a="1"/>
  <c r="BV30" i="1" s="1"/>
  <c r="BW30" i="1" a="1"/>
  <c r="BW30" i="1" s="1"/>
  <c r="P31" i="1"/>
  <c r="BW31" i="1" s="1" a="1"/>
  <c r="BW31" i="1" s="1"/>
  <c r="BM30" i="1" a="1"/>
  <c r="BM30" i="1" s="1"/>
  <c r="BH30" i="1" a="1"/>
  <c r="BH30" i="1" s="1"/>
  <c r="BJ30" i="1" a="1"/>
  <c r="BJ30" i="1" s="1"/>
  <c r="BU30" i="1" a="1"/>
  <c r="BU30" i="1" s="1"/>
  <c r="BL30" i="1" a="1"/>
  <c r="BL30" i="1" s="1"/>
  <c r="BI30" i="1" a="1"/>
  <c r="BI30" i="1" s="1"/>
  <c r="BP30" i="1" a="1"/>
  <c r="BP30" i="1" s="1"/>
  <c r="BT30" i="1" a="1"/>
  <c r="BT30" i="1" s="1"/>
  <c r="BQ30" i="1" a="1"/>
  <c r="BQ30" i="1" s="1"/>
  <c r="BK30" i="1" a="1"/>
  <c r="BK30" i="1" s="1"/>
  <c r="CX30" i="1" a="1"/>
  <c r="CX30" i="1" s="1"/>
  <c r="CY30" i="1" a="1"/>
  <c r="CY30" i="1" s="1"/>
  <c r="BX31" i="1" l="1" a="1"/>
  <c r="BX31" i="1" s="1"/>
  <c r="BH31" i="1" a="1"/>
  <c r="BH31" i="1" s="1"/>
  <c r="BT31" i="1" a="1"/>
  <c r="BT31" i="1" s="1"/>
  <c r="BS31" i="1" a="1"/>
  <c r="BS31" i="1" s="1"/>
  <c r="BJ31" i="1" a="1"/>
  <c r="BJ31" i="1" s="1"/>
  <c r="BN31" i="1" a="1"/>
  <c r="BN31" i="1" s="1"/>
  <c r="BQ31" i="1" a="1"/>
  <c r="BQ31" i="1" s="1"/>
  <c r="BK31" i="1" a="1"/>
  <c r="BK31" i="1" s="1"/>
  <c r="BV31" i="1" a="1"/>
  <c r="BV31" i="1" s="1"/>
  <c r="BM31" i="1" a="1"/>
  <c r="BM31" i="1" s="1"/>
  <c r="BO31" i="1" a="1"/>
  <c r="BO31" i="1" s="1"/>
  <c r="BU31" i="1" a="1"/>
  <c r="BU31" i="1" s="1"/>
  <c r="BI31" i="1" a="1"/>
  <c r="BI31" i="1" s="1"/>
  <c r="P32" i="1"/>
  <c r="BH32" i="1" s="1" a="1"/>
  <c r="BH32" i="1" s="1"/>
  <c r="BG31" i="1" a="1"/>
  <c r="BG31" i="1" s="1"/>
  <c r="BR31" i="1" a="1"/>
  <c r="BR31" i="1" s="1"/>
  <c r="BL31" i="1" a="1"/>
  <c r="BL31" i="1" s="1"/>
  <c r="BP31" i="1" a="1"/>
  <c r="BP31" i="1" s="1"/>
  <c r="BG5" i="1"/>
  <c r="BG256" i="1" s="1"/>
  <c r="BB5" i="1"/>
  <c r="BB256" i="1" s="1"/>
  <c r="BR32" i="1" l="1" a="1"/>
  <c r="BR32" i="1" s="1"/>
  <c r="BM32" i="1" a="1"/>
  <c r="BM32" i="1" s="1"/>
  <c r="BP32" i="1" a="1"/>
  <c r="BP32" i="1" s="1"/>
  <c r="BG32" i="1" a="1"/>
  <c r="BG32" i="1" s="1"/>
  <c r="BW32" i="1" a="1"/>
  <c r="BW32" i="1" s="1"/>
  <c r="BQ32" i="1" a="1"/>
  <c r="BQ32" i="1" s="1"/>
  <c r="BK32" i="1" a="1"/>
  <c r="BK32" i="1" s="1"/>
  <c r="BI32" i="1" a="1"/>
  <c r="BI32" i="1" s="1"/>
  <c r="BX32" i="1" a="1"/>
  <c r="BX32" i="1" s="1"/>
  <c r="BO32" i="1" a="1"/>
  <c r="BO32" i="1" s="1"/>
  <c r="BS32" i="1" a="1"/>
  <c r="BS32" i="1" s="1"/>
  <c r="BT32" i="1" a="1"/>
  <c r="BT32" i="1" s="1"/>
  <c r="BV32" i="1" a="1"/>
  <c r="BV32" i="1" s="1"/>
  <c r="BL32" i="1" a="1"/>
  <c r="BL32" i="1" s="1"/>
  <c r="BU32" i="1" a="1"/>
  <c r="BU32" i="1" s="1"/>
  <c r="BJ32" i="1" a="1"/>
  <c r="BJ32" i="1" s="1"/>
  <c r="BN32" i="1" a="1"/>
  <c r="BN32" i="1" s="1"/>
  <c r="BB6" i="1"/>
  <c r="BG6" i="1"/>
  <c r="G10" i="1"/>
  <c r="BG9" i="1" l="1"/>
  <c r="BB9" i="1"/>
  <c r="HR5" i="1" l="1"/>
  <c r="HR256" i="1" s="1"/>
  <c r="IB5" i="1"/>
  <c r="IB6" i="1" s="1"/>
  <c r="IB9" i="1" s="1"/>
  <c r="ID9" i="1"/>
  <c r="ID5" i="1"/>
  <c r="ID256" i="1" s="1"/>
  <c r="IC9" i="1"/>
  <c r="IE9" i="1"/>
  <c r="DR5" i="1"/>
  <c r="DR256" i="1" s="1"/>
  <c r="DQ5" i="1"/>
  <c r="DQ256" i="1" s="1"/>
  <c r="DP5" i="1"/>
  <c r="DP256" i="1" s="1"/>
  <c r="DO5" i="1"/>
  <c r="DO256" i="1" s="1"/>
  <c r="DN5" i="1"/>
  <c r="DN256" i="1" s="1"/>
  <c r="DM5" i="1"/>
  <c r="DM256" i="1" s="1"/>
  <c r="DL5" i="1"/>
  <c r="DL256" i="1" s="1"/>
  <c r="DK5" i="1"/>
  <c r="DK256" i="1" s="1"/>
  <c r="DU5" i="1"/>
  <c r="DU256" i="1" s="1"/>
  <c r="DT5" i="1"/>
  <c r="DT6" i="1" s="1"/>
  <c r="DS5" i="1"/>
  <c r="DS256" i="1" s="1"/>
  <c r="DJ5" i="1"/>
  <c r="DJ6" i="1" s="1"/>
  <c r="IC5" i="1"/>
  <c r="IC256" i="1" s="1"/>
  <c r="HP5" i="1"/>
  <c r="HP256" i="1" s="1"/>
  <c r="HO5" i="1"/>
  <c r="HO256" i="1" s="1"/>
  <c r="HN5" i="1"/>
  <c r="HN6" i="1" s="1"/>
  <c r="HM5" i="1"/>
  <c r="HM6" i="1" s="1"/>
  <c r="HM9" i="1" s="1"/>
  <c r="DK6" i="1" l="1"/>
  <c r="DL6" i="1"/>
  <c r="HR6" i="1"/>
  <c r="HO6" i="1"/>
  <c r="HP6" i="1"/>
  <c r="IB256" i="1"/>
  <c r="DM6" i="1"/>
  <c r="DN6" i="1"/>
  <c r="DO6" i="1"/>
  <c r="DP6" i="1"/>
  <c r="DQ6" i="1"/>
  <c r="DT256" i="1"/>
  <c r="DU6" i="1"/>
  <c r="DR6" i="1"/>
  <c r="DJ256" i="1"/>
  <c r="DS6" i="1"/>
  <c r="HM256" i="1"/>
  <c r="HN256" i="1"/>
  <c r="GR5" i="1"/>
  <c r="GR256" i="1" s="1"/>
  <c r="AM5" i="1"/>
  <c r="AM256" i="1" s="1"/>
  <c r="AN5" i="1"/>
  <c r="AN256" i="1" s="1"/>
  <c r="AL5" i="1"/>
  <c r="AL256" i="1" s="1"/>
  <c r="GR6" i="1" l="1"/>
  <c r="GR9" i="1" s="1"/>
  <c r="AM6" i="1"/>
  <c r="AM9" i="1" s="1"/>
  <c r="AN6" i="1"/>
  <c r="AL6" i="1"/>
  <c r="AL9" i="1" s="1"/>
  <c r="JD256" i="1"/>
  <c r="IP256" i="1"/>
  <c r="GO256" i="1"/>
  <c r="FD256" i="1"/>
  <c r="CW256" i="1"/>
  <c r="CA256" i="1"/>
  <c r="AO256" i="1"/>
  <c r="AE256" i="1"/>
  <c r="X256"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JS5" i="1"/>
  <c r="JS256" i="1" s="1"/>
  <c r="AG5" i="1"/>
  <c r="AG9" i="1" s="1"/>
  <c r="B152" i="4"/>
  <c r="C20" i="1"/>
  <c r="C19" i="1"/>
  <c r="C18" i="1"/>
  <c r="AI5" i="1"/>
  <c r="AH5" i="1"/>
  <c r="AN9" i="1" l="1"/>
  <c r="JS6" i="1"/>
  <c r="JS9" i="1" s="1"/>
  <c r="AG256" i="1"/>
  <c r="AG6" i="1"/>
  <c r="AH9" i="1"/>
  <c r="AH256" i="1"/>
  <c r="AI9" i="1"/>
  <c r="AI256" i="1"/>
  <c r="AH6" i="1"/>
  <c r="AI6" i="1"/>
  <c r="AD5" i="1" l="1"/>
  <c r="AD256" i="1" s="1"/>
  <c r="G24" i="1"/>
  <c r="AR100" i="4"/>
  <c r="AR99" i="4"/>
  <c r="BL134" i="4"/>
  <c r="BL136" i="4" s="1"/>
  <c r="BL138" i="4" s="1"/>
  <c r="BL140" i="4" s="1"/>
  <c r="BL142" i="4" s="1"/>
  <c r="BL144" i="4" s="1"/>
  <c r="BK134" i="4"/>
  <c r="BK136" i="4" s="1"/>
  <c r="BK138" i="4" s="1"/>
  <c r="BK140" i="4" s="1"/>
  <c r="BK142" i="4" s="1"/>
  <c r="BK144" i="4" s="1"/>
  <c r="BJ134" i="4"/>
  <c r="BJ136" i="4" s="1"/>
  <c r="BJ138" i="4" s="1"/>
  <c r="BJ140" i="4" s="1"/>
  <c r="BJ142" i="4" s="1"/>
  <c r="BJ144" i="4" s="1"/>
  <c r="BI134" i="4"/>
  <c r="BI136" i="4" s="1"/>
  <c r="BI138" i="4" s="1"/>
  <c r="BI140" i="4" s="1"/>
  <c r="BI142" i="4" s="1"/>
  <c r="BI144" i="4" s="1"/>
  <c r="BH134" i="4"/>
  <c r="BH136" i="4" s="1"/>
  <c r="BH138" i="4" s="1"/>
  <c r="BH140" i="4" s="1"/>
  <c r="BH142" i="4" s="1"/>
  <c r="BH144" i="4" s="1"/>
  <c r="BG134" i="4"/>
  <c r="BG136" i="4" s="1"/>
  <c r="BG138" i="4" s="1"/>
  <c r="BG140" i="4" s="1"/>
  <c r="BG142" i="4" s="1"/>
  <c r="BG144" i="4" s="1"/>
  <c r="BF134" i="4"/>
  <c r="BF136" i="4" s="1"/>
  <c r="BF138" i="4" s="1"/>
  <c r="BF140" i="4" s="1"/>
  <c r="BF142" i="4" s="1"/>
  <c r="BF144" i="4" s="1"/>
  <c r="BE134" i="4"/>
  <c r="BE136" i="4" s="1"/>
  <c r="BE138" i="4" s="1"/>
  <c r="BE140" i="4" s="1"/>
  <c r="BE142" i="4" s="1"/>
  <c r="BE144" i="4" s="1"/>
  <c r="BD134" i="4"/>
  <c r="BD136" i="4" s="1"/>
  <c r="BD138" i="4" s="1"/>
  <c r="BD140" i="4" s="1"/>
  <c r="BD142" i="4" s="1"/>
  <c r="BD144" i="4" s="1"/>
  <c r="BC134" i="4"/>
  <c r="BC136" i="4" s="1"/>
  <c r="BC138" i="4" s="1"/>
  <c r="BC140" i="4" s="1"/>
  <c r="BC142" i="4" s="1"/>
  <c r="BC144" i="4" s="1"/>
  <c r="BB134" i="4"/>
  <c r="BB136" i="4" s="1"/>
  <c r="BB138" i="4" s="1"/>
  <c r="BB140" i="4" s="1"/>
  <c r="BB142" i="4" s="1"/>
  <c r="BB144" i="4" s="1"/>
  <c r="BA134" i="4"/>
  <c r="BA136" i="4" s="1"/>
  <c r="BA138" i="4" s="1"/>
  <c r="BA140" i="4" s="1"/>
  <c r="BA142" i="4" s="1"/>
  <c r="BA144" i="4" s="1"/>
  <c r="AZ134" i="4"/>
  <c r="AZ136" i="4" s="1"/>
  <c r="AZ138" i="4" s="1"/>
  <c r="AZ140" i="4" s="1"/>
  <c r="AZ142" i="4" s="1"/>
  <c r="AZ144" i="4" s="1"/>
  <c r="AY134" i="4"/>
  <c r="AY136" i="4" s="1"/>
  <c r="AY138" i="4" s="1"/>
  <c r="AY140" i="4" s="1"/>
  <c r="AY142" i="4" s="1"/>
  <c r="AY144" i="4" s="1"/>
  <c r="AX134" i="4"/>
  <c r="AX136" i="4" s="1"/>
  <c r="AX138" i="4" s="1"/>
  <c r="AX140" i="4" s="1"/>
  <c r="AX142" i="4" s="1"/>
  <c r="AX144" i="4" s="1"/>
  <c r="AW134" i="4"/>
  <c r="AW136" i="4" s="1"/>
  <c r="AW138" i="4" s="1"/>
  <c r="AW140" i="4" s="1"/>
  <c r="AW142" i="4" s="1"/>
  <c r="AW144" i="4" s="1"/>
  <c r="AV134" i="4"/>
  <c r="AV136" i="4" s="1"/>
  <c r="AV138" i="4" s="1"/>
  <c r="AV140" i="4" s="1"/>
  <c r="AV142" i="4" s="1"/>
  <c r="AV144" i="4" s="1"/>
  <c r="AU134" i="4"/>
  <c r="AU136" i="4" s="1"/>
  <c r="AU138" i="4" s="1"/>
  <c r="AU140" i="4" s="1"/>
  <c r="AU142" i="4" s="1"/>
  <c r="AU144" i="4" s="1"/>
  <c r="AT134" i="4"/>
  <c r="AT136" i="4" s="1"/>
  <c r="AT138" i="4" s="1"/>
  <c r="AT140" i="4" s="1"/>
  <c r="AT142" i="4" s="1"/>
  <c r="AT144" i="4" s="1"/>
  <c r="AS134" i="4"/>
  <c r="AS136" i="4" s="1"/>
  <c r="AS138" i="4" s="1"/>
  <c r="AS140" i="4" s="1"/>
  <c r="AS142" i="4" s="1"/>
  <c r="AS144" i="4" s="1"/>
  <c r="AR134" i="4"/>
  <c r="AR136" i="4" s="1"/>
  <c r="AR138" i="4" s="1"/>
  <c r="AR140" i="4" s="1"/>
  <c r="AR142" i="4" s="1"/>
  <c r="AR144" i="4" s="1"/>
  <c r="AQ134" i="4"/>
  <c r="AQ136" i="4" s="1"/>
  <c r="AQ138" i="4" s="1"/>
  <c r="AQ140" i="4" s="1"/>
  <c r="AQ142" i="4" s="1"/>
  <c r="AQ144" i="4" s="1"/>
  <c r="AP134" i="4"/>
  <c r="AP136" i="4" s="1"/>
  <c r="AP138" i="4" s="1"/>
  <c r="AP140" i="4" s="1"/>
  <c r="AP142" i="4" s="1"/>
  <c r="AP144" i="4" s="1"/>
  <c r="AO134" i="4"/>
  <c r="AO136" i="4" s="1"/>
  <c r="AO138" i="4" s="1"/>
  <c r="AO140" i="4" s="1"/>
  <c r="AO142" i="4" s="1"/>
  <c r="AO144" i="4" s="1"/>
  <c r="AN134" i="4"/>
  <c r="AN136" i="4" s="1"/>
  <c r="AN138" i="4" s="1"/>
  <c r="AN140" i="4" s="1"/>
  <c r="AN142" i="4" s="1"/>
  <c r="AN144" i="4" s="1"/>
  <c r="AM134" i="4"/>
  <c r="AM136" i="4" s="1"/>
  <c r="AM138" i="4" s="1"/>
  <c r="AM140" i="4" s="1"/>
  <c r="AM142" i="4" s="1"/>
  <c r="AM144" i="4" s="1"/>
  <c r="AL134" i="4"/>
  <c r="AL136" i="4" s="1"/>
  <c r="AL138" i="4" s="1"/>
  <c r="AL140" i="4" s="1"/>
  <c r="AL142" i="4" s="1"/>
  <c r="AL144" i="4" s="1"/>
  <c r="AK134" i="4"/>
  <c r="AK136" i="4" s="1"/>
  <c r="AK138" i="4" s="1"/>
  <c r="AK140" i="4" s="1"/>
  <c r="AK142" i="4" s="1"/>
  <c r="AK144" i="4" s="1"/>
  <c r="AJ134" i="4"/>
  <c r="AJ136" i="4" s="1"/>
  <c r="AJ138" i="4" s="1"/>
  <c r="AJ140" i="4" s="1"/>
  <c r="AJ142" i="4" s="1"/>
  <c r="AJ144" i="4" s="1"/>
  <c r="AI134" i="4"/>
  <c r="AI136" i="4" s="1"/>
  <c r="AI138" i="4" s="1"/>
  <c r="AI140" i="4" s="1"/>
  <c r="AI142" i="4" s="1"/>
  <c r="AI144" i="4" s="1"/>
  <c r="AH134" i="4"/>
  <c r="AH136" i="4" s="1"/>
  <c r="AH138" i="4" s="1"/>
  <c r="AH140" i="4" s="1"/>
  <c r="AH142" i="4" s="1"/>
  <c r="AH144" i="4" s="1"/>
  <c r="AG134" i="4"/>
  <c r="AG136" i="4" s="1"/>
  <c r="AG138" i="4" s="1"/>
  <c r="AG140" i="4" s="1"/>
  <c r="AG142" i="4" s="1"/>
  <c r="AG144" i="4" s="1"/>
  <c r="AF134" i="4"/>
  <c r="AF136" i="4" s="1"/>
  <c r="AF138" i="4" s="1"/>
  <c r="AF140" i="4" s="1"/>
  <c r="AF142" i="4" s="1"/>
  <c r="AF144" i="4" s="1"/>
  <c r="AE134" i="4"/>
  <c r="AE136" i="4" s="1"/>
  <c r="AE138" i="4" s="1"/>
  <c r="AE140" i="4" s="1"/>
  <c r="AE142" i="4" s="1"/>
  <c r="AE144" i="4" s="1"/>
  <c r="AD134" i="4"/>
  <c r="AD136" i="4" s="1"/>
  <c r="AD138" i="4" s="1"/>
  <c r="AD140" i="4" s="1"/>
  <c r="AD142" i="4" s="1"/>
  <c r="AD144" i="4" s="1"/>
  <c r="AC134" i="4"/>
  <c r="AC136" i="4" s="1"/>
  <c r="AC138" i="4" s="1"/>
  <c r="AC140" i="4" s="1"/>
  <c r="AC142" i="4" s="1"/>
  <c r="AC144" i="4" s="1"/>
  <c r="AB134" i="4"/>
  <c r="AB136" i="4" s="1"/>
  <c r="AB138" i="4" s="1"/>
  <c r="AB140" i="4" s="1"/>
  <c r="AB142" i="4" s="1"/>
  <c r="AB144" i="4" s="1"/>
  <c r="AA134" i="4"/>
  <c r="AA136" i="4" s="1"/>
  <c r="AA138" i="4" s="1"/>
  <c r="AA140" i="4" s="1"/>
  <c r="AA142" i="4" s="1"/>
  <c r="AA144" i="4" s="1"/>
  <c r="Z134" i="4"/>
  <c r="Z136" i="4" s="1"/>
  <c r="Z138" i="4" s="1"/>
  <c r="Z140" i="4" s="1"/>
  <c r="Z142" i="4" s="1"/>
  <c r="Z144" i="4" s="1"/>
  <c r="Y134" i="4"/>
  <c r="Y136" i="4" s="1"/>
  <c r="Y138" i="4" s="1"/>
  <c r="Y140" i="4" s="1"/>
  <c r="Y142" i="4" s="1"/>
  <c r="Y144" i="4" s="1"/>
  <c r="X134" i="4"/>
  <c r="X136" i="4" s="1"/>
  <c r="X138" i="4" s="1"/>
  <c r="X140" i="4" s="1"/>
  <c r="X142" i="4" s="1"/>
  <c r="X144" i="4" s="1"/>
  <c r="W134" i="4"/>
  <c r="W136" i="4" s="1"/>
  <c r="W138" i="4" s="1"/>
  <c r="W140" i="4" s="1"/>
  <c r="W142" i="4" s="1"/>
  <c r="W144" i="4" s="1"/>
  <c r="BL133" i="4"/>
  <c r="BL135" i="4" s="1"/>
  <c r="BL137" i="4" s="1"/>
  <c r="BL139" i="4" s="1"/>
  <c r="BL141" i="4" s="1"/>
  <c r="BL143" i="4" s="1"/>
  <c r="BK133" i="4"/>
  <c r="BK135" i="4" s="1"/>
  <c r="BK137" i="4" s="1"/>
  <c r="BK139" i="4" s="1"/>
  <c r="BK141" i="4" s="1"/>
  <c r="BK143" i="4" s="1"/>
  <c r="BJ133" i="4"/>
  <c r="BJ135" i="4" s="1"/>
  <c r="BJ137" i="4" s="1"/>
  <c r="BJ139" i="4" s="1"/>
  <c r="BJ141" i="4" s="1"/>
  <c r="BJ143" i="4" s="1"/>
  <c r="BI133" i="4"/>
  <c r="BI135" i="4" s="1"/>
  <c r="BI137" i="4" s="1"/>
  <c r="BI139" i="4" s="1"/>
  <c r="BI141" i="4" s="1"/>
  <c r="BI143" i="4" s="1"/>
  <c r="BH133" i="4"/>
  <c r="BH135" i="4" s="1"/>
  <c r="BH137" i="4" s="1"/>
  <c r="BH139" i="4" s="1"/>
  <c r="BH141" i="4" s="1"/>
  <c r="BH143" i="4" s="1"/>
  <c r="BG133" i="4"/>
  <c r="BG135" i="4" s="1"/>
  <c r="BG137" i="4" s="1"/>
  <c r="BG139" i="4" s="1"/>
  <c r="BG141" i="4" s="1"/>
  <c r="BG143" i="4" s="1"/>
  <c r="BF133" i="4"/>
  <c r="BF135" i="4" s="1"/>
  <c r="BF137" i="4" s="1"/>
  <c r="BF139" i="4" s="1"/>
  <c r="BF141" i="4" s="1"/>
  <c r="BF143" i="4" s="1"/>
  <c r="BE133" i="4"/>
  <c r="BE135" i="4" s="1"/>
  <c r="BE137" i="4" s="1"/>
  <c r="BE139" i="4" s="1"/>
  <c r="BE141" i="4" s="1"/>
  <c r="BE143" i="4" s="1"/>
  <c r="BD133" i="4"/>
  <c r="BD135" i="4" s="1"/>
  <c r="BD137" i="4" s="1"/>
  <c r="BD139" i="4" s="1"/>
  <c r="BD141" i="4" s="1"/>
  <c r="BD143" i="4" s="1"/>
  <c r="BC133" i="4"/>
  <c r="BC135" i="4" s="1"/>
  <c r="BC137" i="4" s="1"/>
  <c r="BC139" i="4" s="1"/>
  <c r="BC141" i="4" s="1"/>
  <c r="BC143" i="4" s="1"/>
  <c r="BB133" i="4"/>
  <c r="BB135" i="4" s="1"/>
  <c r="BB137" i="4" s="1"/>
  <c r="BB139" i="4" s="1"/>
  <c r="BB141" i="4" s="1"/>
  <c r="BB143" i="4" s="1"/>
  <c r="BA133" i="4"/>
  <c r="BA135" i="4" s="1"/>
  <c r="BA137" i="4" s="1"/>
  <c r="BA139" i="4" s="1"/>
  <c r="BA141" i="4" s="1"/>
  <c r="BA143" i="4" s="1"/>
  <c r="AZ133" i="4"/>
  <c r="AZ135" i="4" s="1"/>
  <c r="AZ137" i="4" s="1"/>
  <c r="AZ139" i="4" s="1"/>
  <c r="AZ141" i="4" s="1"/>
  <c r="AZ143" i="4" s="1"/>
  <c r="AY133" i="4"/>
  <c r="AY135" i="4" s="1"/>
  <c r="AY137" i="4" s="1"/>
  <c r="AY139" i="4" s="1"/>
  <c r="AY141" i="4" s="1"/>
  <c r="AY143" i="4" s="1"/>
  <c r="AX133" i="4"/>
  <c r="AX135" i="4" s="1"/>
  <c r="AX137" i="4" s="1"/>
  <c r="AX139" i="4" s="1"/>
  <c r="AX141" i="4" s="1"/>
  <c r="AX143" i="4" s="1"/>
  <c r="AW133" i="4"/>
  <c r="AW135" i="4" s="1"/>
  <c r="AW137" i="4" s="1"/>
  <c r="AW139" i="4" s="1"/>
  <c r="AW141" i="4" s="1"/>
  <c r="AW143" i="4" s="1"/>
  <c r="AV133" i="4"/>
  <c r="AV135" i="4" s="1"/>
  <c r="AV137" i="4" s="1"/>
  <c r="AV139" i="4" s="1"/>
  <c r="AV141" i="4" s="1"/>
  <c r="AV143" i="4" s="1"/>
  <c r="AU133" i="4"/>
  <c r="AU135" i="4" s="1"/>
  <c r="AU137" i="4" s="1"/>
  <c r="AU139" i="4" s="1"/>
  <c r="AU141" i="4" s="1"/>
  <c r="AU143" i="4" s="1"/>
  <c r="AT133" i="4"/>
  <c r="AT135" i="4" s="1"/>
  <c r="AT137" i="4" s="1"/>
  <c r="AT139" i="4" s="1"/>
  <c r="AT141" i="4" s="1"/>
  <c r="AT143" i="4" s="1"/>
  <c r="AS133" i="4"/>
  <c r="AS135" i="4" s="1"/>
  <c r="AS137" i="4" s="1"/>
  <c r="AS139" i="4" s="1"/>
  <c r="AS141" i="4" s="1"/>
  <c r="AS143" i="4" s="1"/>
  <c r="AR133" i="4"/>
  <c r="AR135" i="4" s="1"/>
  <c r="AR137" i="4" s="1"/>
  <c r="AR139" i="4" s="1"/>
  <c r="AR141" i="4" s="1"/>
  <c r="AR143" i="4" s="1"/>
  <c r="AQ133" i="4"/>
  <c r="AQ135" i="4" s="1"/>
  <c r="AQ137" i="4" s="1"/>
  <c r="AQ139" i="4" s="1"/>
  <c r="AQ141" i="4" s="1"/>
  <c r="AQ143" i="4" s="1"/>
  <c r="AP133" i="4"/>
  <c r="AP135" i="4" s="1"/>
  <c r="AP137" i="4" s="1"/>
  <c r="AP139" i="4" s="1"/>
  <c r="AP141" i="4" s="1"/>
  <c r="AP143" i="4" s="1"/>
  <c r="AO133" i="4"/>
  <c r="AO135" i="4" s="1"/>
  <c r="AO137" i="4" s="1"/>
  <c r="AO139" i="4" s="1"/>
  <c r="AO141" i="4" s="1"/>
  <c r="AO143" i="4" s="1"/>
  <c r="AN133" i="4"/>
  <c r="AN135" i="4" s="1"/>
  <c r="AN137" i="4" s="1"/>
  <c r="AN139" i="4" s="1"/>
  <c r="AN141" i="4" s="1"/>
  <c r="AN143" i="4" s="1"/>
  <c r="AM133" i="4"/>
  <c r="AM135" i="4" s="1"/>
  <c r="AM137" i="4" s="1"/>
  <c r="AM139" i="4" s="1"/>
  <c r="AM141" i="4" s="1"/>
  <c r="AM143" i="4" s="1"/>
  <c r="AL133" i="4"/>
  <c r="AL135" i="4" s="1"/>
  <c r="AL137" i="4" s="1"/>
  <c r="AL139" i="4" s="1"/>
  <c r="AL141" i="4" s="1"/>
  <c r="AL143" i="4" s="1"/>
  <c r="AK133" i="4"/>
  <c r="AK135" i="4" s="1"/>
  <c r="AK137" i="4" s="1"/>
  <c r="AK139" i="4" s="1"/>
  <c r="AK141" i="4" s="1"/>
  <c r="AK143" i="4" s="1"/>
  <c r="AJ133" i="4"/>
  <c r="AJ135" i="4" s="1"/>
  <c r="AJ137" i="4" s="1"/>
  <c r="AJ139" i="4" s="1"/>
  <c r="AJ141" i="4" s="1"/>
  <c r="AJ143" i="4" s="1"/>
  <c r="AI133" i="4"/>
  <c r="AI135" i="4" s="1"/>
  <c r="AI137" i="4" s="1"/>
  <c r="AI139" i="4" s="1"/>
  <c r="AI141" i="4" s="1"/>
  <c r="AI143" i="4" s="1"/>
  <c r="AH133" i="4"/>
  <c r="AH135" i="4" s="1"/>
  <c r="AH137" i="4" s="1"/>
  <c r="AH139" i="4" s="1"/>
  <c r="AH141" i="4" s="1"/>
  <c r="AH143" i="4" s="1"/>
  <c r="AG133" i="4"/>
  <c r="AG135" i="4" s="1"/>
  <c r="AG137" i="4" s="1"/>
  <c r="AG139" i="4" s="1"/>
  <c r="AG141" i="4" s="1"/>
  <c r="AG143" i="4" s="1"/>
  <c r="AF133" i="4"/>
  <c r="AF135" i="4" s="1"/>
  <c r="AF137" i="4" s="1"/>
  <c r="AF139" i="4" s="1"/>
  <c r="AF141" i="4" s="1"/>
  <c r="AF143" i="4" s="1"/>
  <c r="AE133" i="4"/>
  <c r="AE135" i="4" s="1"/>
  <c r="AE137" i="4" s="1"/>
  <c r="AE139" i="4" s="1"/>
  <c r="AE141" i="4" s="1"/>
  <c r="AE143" i="4" s="1"/>
  <c r="AD133" i="4"/>
  <c r="AD135" i="4" s="1"/>
  <c r="AD137" i="4" s="1"/>
  <c r="AD139" i="4" s="1"/>
  <c r="AD141" i="4" s="1"/>
  <c r="AD143" i="4" s="1"/>
  <c r="AC133" i="4"/>
  <c r="AC135" i="4" s="1"/>
  <c r="AC137" i="4" s="1"/>
  <c r="AC139" i="4" s="1"/>
  <c r="AC141" i="4" s="1"/>
  <c r="AC143" i="4" s="1"/>
  <c r="AB133" i="4"/>
  <c r="AB135" i="4" s="1"/>
  <c r="AB137" i="4" s="1"/>
  <c r="AB139" i="4" s="1"/>
  <c r="AB141" i="4" s="1"/>
  <c r="AB143" i="4" s="1"/>
  <c r="AA133" i="4"/>
  <c r="AA135" i="4" s="1"/>
  <c r="AA137" i="4" s="1"/>
  <c r="AA139" i="4" s="1"/>
  <c r="AA141" i="4" s="1"/>
  <c r="AA143" i="4" s="1"/>
  <c r="Z133" i="4"/>
  <c r="Z135" i="4" s="1"/>
  <c r="Z137" i="4" s="1"/>
  <c r="Z139" i="4" s="1"/>
  <c r="Z141" i="4" s="1"/>
  <c r="Z143" i="4" s="1"/>
  <c r="Y133" i="4"/>
  <c r="Y135" i="4" s="1"/>
  <c r="Y137" i="4" s="1"/>
  <c r="Y139" i="4" s="1"/>
  <c r="Y141" i="4" s="1"/>
  <c r="Y143" i="4" s="1"/>
  <c r="X133" i="4"/>
  <c r="X135" i="4" s="1"/>
  <c r="X137" i="4" s="1"/>
  <c r="X139" i="4" s="1"/>
  <c r="X141" i="4" s="1"/>
  <c r="X143" i="4" s="1"/>
  <c r="W133" i="4"/>
  <c r="W135" i="4" s="1"/>
  <c r="W137" i="4" s="1"/>
  <c r="W139" i="4" s="1"/>
  <c r="W141" i="4" s="1"/>
  <c r="W143" i="4" s="1"/>
  <c r="BL132" i="4"/>
  <c r="BK132" i="4"/>
  <c r="BJ132" i="4"/>
  <c r="BI132" i="4"/>
  <c r="BH132" i="4"/>
  <c r="BG132" i="4"/>
  <c r="BF132" i="4"/>
  <c r="BE132" i="4"/>
  <c r="BD132" i="4"/>
  <c r="BC132" i="4"/>
  <c r="BB132" i="4"/>
  <c r="BA132" i="4"/>
  <c r="AZ132" i="4"/>
  <c r="AY132" i="4"/>
  <c r="AX132" i="4"/>
  <c r="AW132" i="4"/>
  <c r="AV132" i="4"/>
  <c r="AU132" i="4"/>
  <c r="AT132" i="4"/>
  <c r="AS132" i="4"/>
  <c r="AR132" i="4"/>
  <c r="AQ132" i="4"/>
  <c r="AP132" i="4"/>
  <c r="AO132" i="4"/>
  <c r="AN132" i="4"/>
  <c r="AM132" i="4"/>
  <c r="AL132" i="4"/>
  <c r="AK132" i="4"/>
  <c r="AJ132" i="4"/>
  <c r="AI132" i="4"/>
  <c r="AH132" i="4"/>
  <c r="AG132" i="4"/>
  <c r="AF132" i="4"/>
  <c r="AE132" i="4"/>
  <c r="AD132" i="4"/>
  <c r="AC132" i="4"/>
  <c r="AB132" i="4"/>
  <c r="AA132" i="4"/>
  <c r="Z132" i="4"/>
  <c r="Y132" i="4"/>
  <c r="X132" i="4"/>
  <c r="W132" i="4"/>
  <c r="BL131" i="4"/>
  <c r="BK131" i="4"/>
  <c r="BJ131" i="4"/>
  <c r="BI131" i="4"/>
  <c r="BH131" i="4"/>
  <c r="BG131" i="4"/>
  <c r="BF131" i="4"/>
  <c r="BE131" i="4"/>
  <c r="BD131" i="4"/>
  <c r="BC131" i="4"/>
  <c r="BB131" i="4"/>
  <c r="BA131" i="4"/>
  <c r="AZ131" i="4"/>
  <c r="AY131" i="4"/>
  <c r="AX131" i="4"/>
  <c r="AW131" i="4"/>
  <c r="AV131" i="4"/>
  <c r="AU131" i="4"/>
  <c r="AT131" i="4"/>
  <c r="AS131" i="4"/>
  <c r="AR131" i="4"/>
  <c r="AQ131" i="4"/>
  <c r="AP131" i="4"/>
  <c r="AO131" i="4"/>
  <c r="AN131" i="4"/>
  <c r="AM131" i="4"/>
  <c r="AL131" i="4"/>
  <c r="AK131" i="4"/>
  <c r="AJ131" i="4"/>
  <c r="AI131" i="4"/>
  <c r="AH131" i="4"/>
  <c r="AG131" i="4"/>
  <c r="AF131" i="4"/>
  <c r="AE131" i="4"/>
  <c r="AD131" i="4"/>
  <c r="AC131" i="4"/>
  <c r="AB131" i="4"/>
  <c r="AA131" i="4"/>
  <c r="Z131" i="4"/>
  <c r="Y131" i="4"/>
  <c r="X131" i="4"/>
  <c r="W131" i="4"/>
  <c r="BL130" i="4"/>
  <c r="BK130" i="4"/>
  <c r="BJ130" i="4"/>
  <c r="BI130" i="4"/>
  <c r="BH130" i="4"/>
  <c r="BG130" i="4"/>
  <c r="BF130" i="4"/>
  <c r="BE130" i="4"/>
  <c r="BD130" i="4"/>
  <c r="BC130" i="4"/>
  <c r="BB130" i="4"/>
  <c r="BA130" i="4"/>
  <c r="AZ130" i="4"/>
  <c r="AY130" i="4"/>
  <c r="AX130" i="4"/>
  <c r="AW130" i="4"/>
  <c r="AV130" i="4"/>
  <c r="AU130" i="4"/>
  <c r="AT130" i="4"/>
  <c r="AS130" i="4"/>
  <c r="AR130" i="4"/>
  <c r="AQ130" i="4"/>
  <c r="AP130" i="4"/>
  <c r="AO130" i="4"/>
  <c r="AN130" i="4"/>
  <c r="AM130" i="4"/>
  <c r="AL130" i="4"/>
  <c r="AK130" i="4"/>
  <c r="AJ130" i="4"/>
  <c r="AI130" i="4"/>
  <c r="AH130" i="4"/>
  <c r="AG130" i="4"/>
  <c r="AF130" i="4"/>
  <c r="AE130" i="4"/>
  <c r="AD130" i="4"/>
  <c r="AC130" i="4"/>
  <c r="AB130" i="4"/>
  <c r="AA130" i="4"/>
  <c r="Z130" i="4"/>
  <c r="Y130" i="4"/>
  <c r="X130" i="4"/>
  <c r="W130" i="4"/>
  <c r="BL129" i="4"/>
  <c r="BK129" i="4"/>
  <c r="BJ129" i="4"/>
  <c r="BI129" i="4"/>
  <c r="BH129" i="4"/>
  <c r="BG129" i="4"/>
  <c r="BF129" i="4"/>
  <c r="BE129" i="4"/>
  <c r="BD129" i="4"/>
  <c r="BC129" i="4"/>
  <c r="BB129" i="4"/>
  <c r="BA129" i="4"/>
  <c r="AZ129" i="4"/>
  <c r="AY129" i="4"/>
  <c r="AX129" i="4"/>
  <c r="AW129" i="4"/>
  <c r="AV129" i="4"/>
  <c r="AU129" i="4"/>
  <c r="AT129" i="4"/>
  <c r="AS129" i="4"/>
  <c r="AR129" i="4"/>
  <c r="AQ129" i="4"/>
  <c r="AP129" i="4"/>
  <c r="AO129" i="4"/>
  <c r="AN129" i="4"/>
  <c r="AM129" i="4"/>
  <c r="AL129" i="4"/>
  <c r="AK129" i="4"/>
  <c r="AJ129" i="4"/>
  <c r="AI129" i="4"/>
  <c r="AH129" i="4"/>
  <c r="AG129" i="4"/>
  <c r="AF129" i="4"/>
  <c r="AE129" i="4"/>
  <c r="AD129" i="4"/>
  <c r="AC129" i="4"/>
  <c r="AB129" i="4"/>
  <c r="AA129" i="4"/>
  <c r="Z129" i="4"/>
  <c r="Y129" i="4"/>
  <c r="X129" i="4"/>
  <c r="W129" i="4"/>
  <c r="BL128" i="4"/>
  <c r="BK128" i="4"/>
  <c r="BJ128" i="4"/>
  <c r="BI128" i="4"/>
  <c r="BH128" i="4"/>
  <c r="BG128" i="4"/>
  <c r="BF128" i="4"/>
  <c r="BE128" i="4"/>
  <c r="BD128" i="4"/>
  <c r="BC128" i="4"/>
  <c r="BB128" i="4"/>
  <c r="BA128" i="4"/>
  <c r="AZ128" i="4"/>
  <c r="AY128" i="4"/>
  <c r="AX128" i="4"/>
  <c r="AW128" i="4"/>
  <c r="AV128" i="4"/>
  <c r="AU128" i="4"/>
  <c r="AT128" i="4"/>
  <c r="AS128" i="4"/>
  <c r="AR128" i="4"/>
  <c r="AQ128" i="4"/>
  <c r="AP128" i="4"/>
  <c r="AO128" i="4"/>
  <c r="AN128" i="4"/>
  <c r="AM128" i="4"/>
  <c r="AL128" i="4"/>
  <c r="AK128" i="4"/>
  <c r="AJ128" i="4"/>
  <c r="AI128" i="4"/>
  <c r="AH128" i="4"/>
  <c r="AG128" i="4"/>
  <c r="AF128" i="4"/>
  <c r="AE128" i="4"/>
  <c r="AD128" i="4"/>
  <c r="AC128" i="4"/>
  <c r="AB128" i="4"/>
  <c r="AA128" i="4"/>
  <c r="Z128" i="4"/>
  <c r="Y128" i="4"/>
  <c r="X128" i="4"/>
  <c r="W128" i="4"/>
  <c r="BL127" i="4"/>
  <c r="BK127" i="4"/>
  <c r="BJ127" i="4"/>
  <c r="BI127" i="4"/>
  <c r="BH127" i="4"/>
  <c r="BG127" i="4"/>
  <c r="BF127" i="4"/>
  <c r="BE127" i="4"/>
  <c r="BD127" i="4"/>
  <c r="BC127" i="4"/>
  <c r="BB127" i="4"/>
  <c r="BA127" i="4"/>
  <c r="AZ127" i="4"/>
  <c r="AY127" i="4"/>
  <c r="AX127" i="4"/>
  <c r="AW127" i="4"/>
  <c r="AV127" i="4"/>
  <c r="AU127" i="4"/>
  <c r="AT127" i="4"/>
  <c r="AS127" i="4"/>
  <c r="AR127" i="4"/>
  <c r="AQ127" i="4"/>
  <c r="AP127" i="4"/>
  <c r="AO127" i="4"/>
  <c r="AN127" i="4"/>
  <c r="AM127" i="4"/>
  <c r="AL127" i="4"/>
  <c r="AK127" i="4"/>
  <c r="AJ127" i="4"/>
  <c r="AI127" i="4"/>
  <c r="AH127" i="4"/>
  <c r="AG127" i="4"/>
  <c r="AF127" i="4"/>
  <c r="AE127" i="4"/>
  <c r="AD127" i="4"/>
  <c r="AC127" i="4"/>
  <c r="AB127" i="4"/>
  <c r="AA127" i="4"/>
  <c r="Z127" i="4"/>
  <c r="Y127" i="4"/>
  <c r="X127" i="4"/>
  <c r="W127" i="4"/>
  <c r="BL126" i="4"/>
  <c r="BK126" i="4"/>
  <c r="BJ126" i="4"/>
  <c r="BI126" i="4"/>
  <c r="BH126" i="4"/>
  <c r="BG126" i="4"/>
  <c r="BF126" i="4"/>
  <c r="BE126" i="4"/>
  <c r="BD126" i="4"/>
  <c r="BC126" i="4"/>
  <c r="BB126" i="4"/>
  <c r="BA126" i="4"/>
  <c r="AZ126" i="4"/>
  <c r="AY126" i="4"/>
  <c r="AX126" i="4"/>
  <c r="AW126" i="4"/>
  <c r="AV126" i="4"/>
  <c r="AU126" i="4"/>
  <c r="AT126" i="4"/>
  <c r="AS126" i="4"/>
  <c r="AR126" i="4"/>
  <c r="AQ126" i="4"/>
  <c r="AP126" i="4"/>
  <c r="AO126" i="4"/>
  <c r="AN126" i="4"/>
  <c r="AM126" i="4"/>
  <c r="AL126" i="4"/>
  <c r="AK126" i="4"/>
  <c r="AJ126" i="4"/>
  <c r="AI126" i="4"/>
  <c r="AH126" i="4"/>
  <c r="AG126" i="4"/>
  <c r="AF126" i="4"/>
  <c r="AE126" i="4"/>
  <c r="AD126" i="4"/>
  <c r="AC126" i="4"/>
  <c r="AB126" i="4"/>
  <c r="AA126" i="4"/>
  <c r="Z126" i="4"/>
  <c r="Y126" i="4"/>
  <c r="X126" i="4"/>
  <c r="W126" i="4"/>
  <c r="BL125" i="4"/>
  <c r="BK125" i="4"/>
  <c r="BJ125" i="4"/>
  <c r="BI125" i="4"/>
  <c r="BH125" i="4"/>
  <c r="BG125" i="4"/>
  <c r="BF125" i="4"/>
  <c r="BE125" i="4"/>
  <c r="BD125" i="4"/>
  <c r="BC125" i="4"/>
  <c r="BB125" i="4"/>
  <c r="BA125" i="4"/>
  <c r="AZ125" i="4"/>
  <c r="AY125" i="4"/>
  <c r="AX125" i="4"/>
  <c r="AW125" i="4"/>
  <c r="AV125" i="4"/>
  <c r="AU125" i="4"/>
  <c r="AT125" i="4"/>
  <c r="AS125" i="4"/>
  <c r="AR125" i="4"/>
  <c r="AQ125" i="4"/>
  <c r="AP125" i="4"/>
  <c r="AO125" i="4"/>
  <c r="AN125" i="4"/>
  <c r="AM125" i="4"/>
  <c r="AL125" i="4"/>
  <c r="AK125" i="4"/>
  <c r="AJ125" i="4"/>
  <c r="AI125" i="4"/>
  <c r="AH125" i="4"/>
  <c r="AG125" i="4"/>
  <c r="AF125" i="4"/>
  <c r="AE125" i="4"/>
  <c r="AD125" i="4"/>
  <c r="AC125" i="4"/>
  <c r="AB125" i="4"/>
  <c r="AA125" i="4"/>
  <c r="Z125" i="4"/>
  <c r="Y125" i="4"/>
  <c r="X125" i="4"/>
  <c r="W125" i="4"/>
  <c r="BL124" i="4"/>
  <c r="BK124" i="4"/>
  <c r="BJ124" i="4"/>
  <c r="BI124" i="4"/>
  <c r="BH124" i="4"/>
  <c r="BG124" i="4"/>
  <c r="BF124" i="4"/>
  <c r="BE124" i="4"/>
  <c r="BD124" i="4"/>
  <c r="BC124" i="4"/>
  <c r="BB124" i="4"/>
  <c r="BA124" i="4"/>
  <c r="AZ124" i="4"/>
  <c r="AY124" i="4"/>
  <c r="AX124" i="4"/>
  <c r="AW124" i="4"/>
  <c r="AV124" i="4"/>
  <c r="AU124" i="4"/>
  <c r="AT124" i="4"/>
  <c r="AS124" i="4"/>
  <c r="AR124" i="4"/>
  <c r="AQ124" i="4"/>
  <c r="AP124" i="4"/>
  <c r="AO124" i="4"/>
  <c r="AN124" i="4"/>
  <c r="AM124" i="4"/>
  <c r="AL124" i="4"/>
  <c r="AK124" i="4"/>
  <c r="AJ124" i="4"/>
  <c r="AI124" i="4"/>
  <c r="AH124" i="4"/>
  <c r="AG124" i="4"/>
  <c r="AF124" i="4"/>
  <c r="AE124" i="4"/>
  <c r="AD124" i="4"/>
  <c r="AC124" i="4"/>
  <c r="AB124" i="4"/>
  <c r="AA124" i="4"/>
  <c r="Z124" i="4"/>
  <c r="Y124" i="4"/>
  <c r="X124" i="4"/>
  <c r="W124" i="4"/>
  <c r="BL123" i="4"/>
  <c r="BK123" i="4"/>
  <c r="BJ123" i="4"/>
  <c r="BI123" i="4"/>
  <c r="BH123" i="4"/>
  <c r="BG123" i="4"/>
  <c r="BF123" i="4"/>
  <c r="BE123" i="4"/>
  <c r="BD123" i="4"/>
  <c r="BC123" i="4"/>
  <c r="BB123" i="4"/>
  <c r="BA123" i="4"/>
  <c r="AZ123" i="4"/>
  <c r="AY123" i="4"/>
  <c r="AX123" i="4"/>
  <c r="AW123" i="4"/>
  <c r="AV123" i="4"/>
  <c r="AU123" i="4"/>
  <c r="AT123" i="4"/>
  <c r="AS123" i="4"/>
  <c r="AR123" i="4"/>
  <c r="AQ123" i="4"/>
  <c r="AP123" i="4"/>
  <c r="AO123" i="4"/>
  <c r="AN123" i="4"/>
  <c r="AM123" i="4"/>
  <c r="AL123" i="4"/>
  <c r="AK123" i="4"/>
  <c r="AJ123" i="4"/>
  <c r="AI123" i="4"/>
  <c r="AH123" i="4"/>
  <c r="AG123" i="4"/>
  <c r="AF123" i="4"/>
  <c r="AE123" i="4"/>
  <c r="AD123" i="4"/>
  <c r="AC123" i="4"/>
  <c r="AB123" i="4"/>
  <c r="AA123" i="4"/>
  <c r="Z123" i="4"/>
  <c r="Y123" i="4"/>
  <c r="X123" i="4"/>
  <c r="W123" i="4"/>
  <c r="BL122" i="4"/>
  <c r="BK122" i="4"/>
  <c r="BJ122" i="4"/>
  <c r="BI122" i="4"/>
  <c r="BH122" i="4"/>
  <c r="BG122" i="4"/>
  <c r="BF122" i="4"/>
  <c r="BE122" i="4"/>
  <c r="BD122" i="4"/>
  <c r="BC122" i="4"/>
  <c r="BB122" i="4"/>
  <c r="BA122" i="4"/>
  <c r="AZ122" i="4"/>
  <c r="AY122" i="4"/>
  <c r="AX122" i="4"/>
  <c r="AW122" i="4"/>
  <c r="AV122" i="4"/>
  <c r="AU122" i="4"/>
  <c r="AT122" i="4"/>
  <c r="AS122" i="4"/>
  <c r="AR122" i="4"/>
  <c r="AQ122" i="4"/>
  <c r="AP122" i="4"/>
  <c r="AO122" i="4"/>
  <c r="AN122" i="4"/>
  <c r="AM122" i="4"/>
  <c r="AL122" i="4"/>
  <c r="AK122" i="4"/>
  <c r="AJ122" i="4"/>
  <c r="AI122" i="4"/>
  <c r="AH122" i="4"/>
  <c r="AG122" i="4"/>
  <c r="AF122" i="4"/>
  <c r="AE122" i="4"/>
  <c r="AD122" i="4"/>
  <c r="AC122" i="4"/>
  <c r="AB122" i="4"/>
  <c r="AA122" i="4"/>
  <c r="Z122" i="4"/>
  <c r="Y122" i="4"/>
  <c r="X122" i="4"/>
  <c r="W122" i="4"/>
  <c r="BL121" i="4"/>
  <c r="BK121" i="4"/>
  <c r="BJ121" i="4"/>
  <c r="BI121" i="4"/>
  <c r="BH121" i="4"/>
  <c r="BG121" i="4"/>
  <c r="BF121" i="4"/>
  <c r="BE121" i="4"/>
  <c r="BD121" i="4"/>
  <c r="BC121" i="4"/>
  <c r="BB121" i="4"/>
  <c r="BA121" i="4"/>
  <c r="AZ121" i="4"/>
  <c r="AY121" i="4"/>
  <c r="AX121" i="4"/>
  <c r="AW121" i="4"/>
  <c r="AV121" i="4"/>
  <c r="AU121" i="4"/>
  <c r="AT121" i="4"/>
  <c r="AS121" i="4"/>
  <c r="AR121" i="4"/>
  <c r="AQ121" i="4"/>
  <c r="AP121" i="4"/>
  <c r="AO121" i="4"/>
  <c r="AN121" i="4"/>
  <c r="AM121" i="4"/>
  <c r="AL121" i="4"/>
  <c r="AK121" i="4"/>
  <c r="AJ121" i="4"/>
  <c r="AI121" i="4"/>
  <c r="AH121" i="4"/>
  <c r="AG121" i="4"/>
  <c r="AF121" i="4"/>
  <c r="AE121" i="4"/>
  <c r="AD121" i="4"/>
  <c r="AC121" i="4"/>
  <c r="AB121" i="4"/>
  <c r="AA121" i="4"/>
  <c r="Z121" i="4"/>
  <c r="Y121" i="4"/>
  <c r="X121" i="4"/>
  <c r="W121" i="4"/>
  <c r="BL120" i="4"/>
  <c r="BK120" i="4"/>
  <c r="BJ120" i="4"/>
  <c r="BI120" i="4"/>
  <c r="BH120" i="4"/>
  <c r="BG120" i="4"/>
  <c r="BF120" i="4"/>
  <c r="BE120" i="4"/>
  <c r="BD120" i="4"/>
  <c r="BC120" i="4"/>
  <c r="BB120" i="4"/>
  <c r="BA120" i="4"/>
  <c r="AZ120" i="4"/>
  <c r="AY120" i="4"/>
  <c r="AX120" i="4"/>
  <c r="AW120" i="4"/>
  <c r="AV120" i="4"/>
  <c r="AU120" i="4"/>
  <c r="AT120" i="4"/>
  <c r="AS120" i="4"/>
  <c r="AR120" i="4"/>
  <c r="AQ120" i="4"/>
  <c r="AP120" i="4"/>
  <c r="AO120" i="4"/>
  <c r="AN120" i="4"/>
  <c r="AM120" i="4"/>
  <c r="AL120" i="4"/>
  <c r="AK120" i="4"/>
  <c r="AJ120" i="4"/>
  <c r="AI120" i="4"/>
  <c r="AH120" i="4"/>
  <c r="AG120" i="4"/>
  <c r="AF120" i="4"/>
  <c r="AE120" i="4"/>
  <c r="AD120" i="4"/>
  <c r="AC120" i="4"/>
  <c r="AB120" i="4"/>
  <c r="AA120" i="4"/>
  <c r="Z120" i="4"/>
  <c r="Y120" i="4"/>
  <c r="X120" i="4"/>
  <c r="W120" i="4"/>
  <c r="BL119" i="4"/>
  <c r="BK119" i="4"/>
  <c r="BJ119" i="4"/>
  <c r="BI119" i="4"/>
  <c r="BH119" i="4"/>
  <c r="BG119" i="4"/>
  <c r="BF119" i="4"/>
  <c r="BE119" i="4"/>
  <c r="BD119" i="4"/>
  <c r="BC119" i="4"/>
  <c r="BB119" i="4"/>
  <c r="BA119" i="4"/>
  <c r="AZ119" i="4"/>
  <c r="AY119" i="4"/>
  <c r="AX119" i="4"/>
  <c r="AW119" i="4"/>
  <c r="AV119" i="4"/>
  <c r="AU119" i="4"/>
  <c r="AT119" i="4"/>
  <c r="AS119" i="4"/>
  <c r="AR119" i="4"/>
  <c r="AQ119" i="4"/>
  <c r="AP119" i="4"/>
  <c r="AO119" i="4"/>
  <c r="AN119" i="4"/>
  <c r="AM119" i="4"/>
  <c r="AL119" i="4"/>
  <c r="AK119" i="4"/>
  <c r="AJ119" i="4"/>
  <c r="AI119" i="4"/>
  <c r="AH119" i="4"/>
  <c r="AG119" i="4"/>
  <c r="AF119" i="4"/>
  <c r="AE119" i="4"/>
  <c r="AD119" i="4"/>
  <c r="AC119" i="4"/>
  <c r="AB119" i="4"/>
  <c r="AA119" i="4"/>
  <c r="Z119" i="4"/>
  <c r="Y119" i="4"/>
  <c r="X119" i="4"/>
  <c r="W119" i="4"/>
  <c r="BL118" i="4"/>
  <c r="BK118" i="4"/>
  <c r="BJ118" i="4"/>
  <c r="BI118" i="4"/>
  <c r="BH118" i="4"/>
  <c r="BG118" i="4"/>
  <c r="BF118" i="4"/>
  <c r="BE118" i="4"/>
  <c r="BD118" i="4"/>
  <c r="BC118" i="4"/>
  <c r="BB118" i="4"/>
  <c r="BA118" i="4"/>
  <c r="AZ118" i="4"/>
  <c r="AY118" i="4"/>
  <c r="AX118" i="4"/>
  <c r="AW118" i="4"/>
  <c r="AV118" i="4"/>
  <c r="AU118" i="4"/>
  <c r="AT118" i="4"/>
  <c r="AS118" i="4"/>
  <c r="AR118" i="4"/>
  <c r="AQ118" i="4"/>
  <c r="AP118" i="4"/>
  <c r="AO118" i="4"/>
  <c r="AN118" i="4"/>
  <c r="AM118" i="4"/>
  <c r="AL118" i="4"/>
  <c r="AK118" i="4"/>
  <c r="AJ118" i="4"/>
  <c r="AI118" i="4"/>
  <c r="AH118" i="4"/>
  <c r="AG118" i="4"/>
  <c r="AF118" i="4"/>
  <c r="AE118" i="4"/>
  <c r="AD118" i="4"/>
  <c r="AC118" i="4"/>
  <c r="AB118" i="4"/>
  <c r="AA118" i="4"/>
  <c r="Z118" i="4"/>
  <c r="Y118" i="4"/>
  <c r="X118" i="4"/>
  <c r="W118" i="4"/>
  <c r="BL117" i="4"/>
  <c r="BK117" i="4"/>
  <c r="BJ117" i="4"/>
  <c r="BI117" i="4"/>
  <c r="BH117" i="4"/>
  <c r="BG117" i="4"/>
  <c r="BF117" i="4"/>
  <c r="BE117" i="4"/>
  <c r="BD117" i="4"/>
  <c r="BC117" i="4"/>
  <c r="BB117" i="4"/>
  <c r="BA117" i="4"/>
  <c r="AZ117" i="4"/>
  <c r="AY117" i="4"/>
  <c r="AX117" i="4"/>
  <c r="AW117" i="4"/>
  <c r="AV117" i="4"/>
  <c r="AU117" i="4"/>
  <c r="AT117" i="4"/>
  <c r="AS117" i="4"/>
  <c r="AR117" i="4"/>
  <c r="AQ117" i="4"/>
  <c r="AP117" i="4"/>
  <c r="AO117" i="4"/>
  <c r="AN117" i="4"/>
  <c r="AM117" i="4"/>
  <c r="AL117" i="4"/>
  <c r="AK117" i="4"/>
  <c r="AJ117" i="4"/>
  <c r="AI117" i="4"/>
  <c r="AH117" i="4"/>
  <c r="AG117" i="4"/>
  <c r="AF117" i="4"/>
  <c r="AE117" i="4"/>
  <c r="AD117" i="4"/>
  <c r="AC117" i="4"/>
  <c r="AB117" i="4"/>
  <c r="AA117" i="4"/>
  <c r="Z117" i="4"/>
  <c r="Y117" i="4"/>
  <c r="X117" i="4"/>
  <c r="W117" i="4"/>
  <c r="BL116" i="4"/>
  <c r="BK116" i="4"/>
  <c r="BJ116" i="4"/>
  <c r="BI116" i="4"/>
  <c r="BH116" i="4"/>
  <c r="BG116" i="4"/>
  <c r="BF116" i="4"/>
  <c r="BE116" i="4"/>
  <c r="BD116" i="4"/>
  <c r="BC116" i="4"/>
  <c r="BB116" i="4"/>
  <c r="BA116" i="4"/>
  <c r="AZ116" i="4"/>
  <c r="AY116" i="4"/>
  <c r="AX116" i="4"/>
  <c r="AW116" i="4"/>
  <c r="AV116" i="4"/>
  <c r="AU116" i="4"/>
  <c r="AT116" i="4"/>
  <c r="AS116" i="4"/>
  <c r="AR116" i="4"/>
  <c r="AQ116" i="4"/>
  <c r="AP116" i="4"/>
  <c r="AO116" i="4"/>
  <c r="AN116" i="4"/>
  <c r="AM116" i="4"/>
  <c r="AL116" i="4"/>
  <c r="AK116" i="4"/>
  <c r="AJ116" i="4"/>
  <c r="AI116" i="4"/>
  <c r="AH116" i="4"/>
  <c r="AG116" i="4"/>
  <c r="AF116" i="4"/>
  <c r="AE116" i="4"/>
  <c r="AD116" i="4"/>
  <c r="AC116" i="4"/>
  <c r="AB116" i="4"/>
  <c r="AA116" i="4"/>
  <c r="Z116" i="4"/>
  <c r="Y116" i="4"/>
  <c r="X116" i="4"/>
  <c r="W116" i="4"/>
  <c r="BL115" i="4"/>
  <c r="BK115" i="4"/>
  <c r="BJ115" i="4"/>
  <c r="BI115" i="4"/>
  <c r="BH115" i="4"/>
  <c r="BG115" i="4"/>
  <c r="BF115" i="4"/>
  <c r="BE115" i="4"/>
  <c r="BD115" i="4"/>
  <c r="BC115" i="4"/>
  <c r="BB115" i="4"/>
  <c r="BA115" i="4"/>
  <c r="AZ115" i="4"/>
  <c r="AY115" i="4"/>
  <c r="AX115" i="4"/>
  <c r="AW115" i="4"/>
  <c r="AV115" i="4"/>
  <c r="AU115" i="4"/>
  <c r="AT115" i="4"/>
  <c r="AS115" i="4"/>
  <c r="AR115" i="4"/>
  <c r="AQ115" i="4"/>
  <c r="AP115" i="4"/>
  <c r="AO115" i="4"/>
  <c r="AN115" i="4"/>
  <c r="AM115" i="4"/>
  <c r="AL115" i="4"/>
  <c r="AK115" i="4"/>
  <c r="AJ115" i="4"/>
  <c r="AI115" i="4"/>
  <c r="AH115" i="4"/>
  <c r="AG115" i="4"/>
  <c r="AF115" i="4"/>
  <c r="AE115" i="4"/>
  <c r="AD115" i="4"/>
  <c r="AC115" i="4"/>
  <c r="AB115" i="4"/>
  <c r="AA115" i="4"/>
  <c r="Z115" i="4"/>
  <c r="Y115" i="4"/>
  <c r="X115" i="4"/>
  <c r="W115" i="4"/>
  <c r="BL114" i="4"/>
  <c r="BK114" i="4"/>
  <c r="BJ114" i="4"/>
  <c r="BI114" i="4"/>
  <c r="BH114" i="4"/>
  <c r="BG114" i="4"/>
  <c r="BF114" i="4"/>
  <c r="BE114" i="4"/>
  <c r="BD114" i="4"/>
  <c r="BC114" i="4"/>
  <c r="BB114" i="4"/>
  <c r="BA114" i="4"/>
  <c r="AZ114" i="4"/>
  <c r="AY114" i="4"/>
  <c r="AX114" i="4"/>
  <c r="AW114" i="4"/>
  <c r="AV114" i="4"/>
  <c r="AU114" i="4"/>
  <c r="AT114" i="4"/>
  <c r="AS114" i="4"/>
  <c r="AR114" i="4"/>
  <c r="AQ114" i="4"/>
  <c r="AP114" i="4"/>
  <c r="AO114" i="4"/>
  <c r="AN114" i="4"/>
  <c r="AM114" i="4"/>
  <c r="AL114" i="4"/>
  <c r="AK114" i="4"/>
  <c r="AJ114" i="4"/>
  <c r="AI114" i="4"/>
  <c r="AH114" i="4"/>
  <c r="AG114" i="4"/>
  <c r="AF114" i="4"/>
  <c r="AE114" i="4"/>
  <c r="AD114" i="4"/>
  <c r="AC114" i="4"/>
  <c r="AB114" i="4"/>
  <c r="AA114" i="4"/>
  <c r="Z114" i="4"/>
  <c r="Y114" i="4"/>
  <c r="X114" i="4"/>
  <c r="W114" i="4"/>
  <c r="BL113" i="4"/>
  <c r="BK113" i="4"/>
  <c r="BJ113" i="4"/>
  <c r="BI113" i="4"/>
  <c r="BH113" i="4"/>
  <c r="BG113" i="4"/>
  <c r="BF113" i="4"/>
  <c r="BE113" i="4"/>
  <c r="BD113" i="4"/>
  <c r="BC113" i="4"/>
  <c r="BB113" i="4"/>
  <c r="BA113" i="4"/>
  <c r="AZ113" i="4"/>
  <c r="AY113" i="4"/>
  <c r="AX113" i="4"/>
  <c r="AW113" i="4"/>
  <c r="AV113" i="4"/>
  <c r="AU113" i="4"/>
  <c r="AT113" i="4"/>
  <c r="AS113" i="4"/>
  <c r="AR113" i="4"/>
  <c r="AQ113" i="4"/>
  <c r="AP113" i="4"/>
  <c r="AO113" i="4"/>
  <c r="AN113" i="4"/>
  <c r="AM113" i="4"/>
  <c r="AL113" i="4"/>
  <c r="AK113" i="4"/>
  <c r="AJ113" i="4"/>
  <c r="AI113" i="4"/>
  <c r="AH113" i="4"/>
  <c r="AG113" i="4"/>
  <c r="AF113" i="4"/>
  <c r="AE113" i="4"/>
  <c r="AD113" i="4"/>
  <c r="AC113" i="4"/>
  <c r="AB113" i="4"/>
  <c r="AA113" i="4"/>
  <c r="Z113" i="4"/>
  <c r="Y113" i="4"/>
  <c r="X113" i="4"/>
  <c r="W113" i="4"/>
  <c r="BL112" i="4"/>
  <c r="BK112" i="4"/>
  <c r="BJ112" i="4"/>
  <c r="BI112" i="4"/>
  <c r="BH112" i="4"/>
  <c r="BG112" i="4"/>
  <c r="BF112" i="4"/>
  <c r="BE112" i="4"/>
  <c r="BD112" i="4"/>
  <c r="BC112" i="4"/>
  <c r="BB112" i="4"/>
  <c r="BA112" i="4"/>
  <c r="AZ112" i="4"/>
  <c r="AY112" i="4"/>
  <c r="AX112" i="4"/>
  <c r="AW112" i="4"/>
  <c r="AV112" i="4"/>
  <c r="AU112" i="4"/>
  <c r="AT112" i="4"/>
  <c r="AS112" i="4"/>
  <c r="AR112" i="4"/>
  <c r="AQ112" i="4"/>
  <c r="AP112" i="4"/>
  <c r="AO112" i="4"/>
  <c r="AN112" i="4"/>
  <c r="AM112" i="4"/>
  <c r="AL112" i="4"/>
  <c r="AK112" i="4"/>
  <c r="AJ112" i="4"/>
  <c r="AI112" i="4"/>
  <c r="AH112" i="4"/>
  <c r="AG112" i="4"/>
  <c r="AF112" i="4"/>
  <c r="AE112" i="4"/>
  <c r="AD112" i="4"/>
  <c r="AC112" i="4"/>
  <c r="AB112" i="4"/>
  <c r="AA112" i="4"/>
  <c r="Z112" i="4"/>
  <c r="Y112" i="4"/>
  <c r="X112" i="4"/>
  <c r="W112" i="4"/>
  <c r="BL111" i="4"/>
  <c r="BK111" i="4"/>
  <c r="BJ111" i="4"/>
  <c r="BI111" i="4"/>
  <c r="BH111" i="4"/>
  <c r="BG111" i="4"/>
  <c r="BF111" i="4"/>
  <c r="BE111" i="4"/>
  <c r="BD111" i="4"/>
  <c r="BC111" i="4"/>
  <c r="BB111" i="4"/>
  <c r="BA111" i="4"/>
  <c r="AZ111" i="4"/>
  <c r="AY111" i="4"/>
  <c r="AX111" i="4"/>
  <c r="AW111" i="4"/>
  <c r="AV111" i="4"/>
  <c r="AU111" i="4"/>
  <c r="AT111" i="4"/>
  <c r="AS111" i="4"/>
  <c r="AR111" i="4"/>
  <c r="AQ111" i="4"/>
  <c r="AP111" i="4"/>
  <c r="AO111" i="4"/>
  <c r="AN111" i="4"/>
  <c r="AM111" i="4"/>
  <c r="AL111" i="4"/>
  <c r="AK111" i="4"/>
  <c r="AJ111" i="4"/>
  <c r="AI111" i="4"/>
  <c r="AH111" i="4"/>
  <c r="AG111" i="4"/>
  <c r="AF111" i="4"/>
  <c r="AE111" i="4"/>
  <c r="AD111" i="4"/>
  <c r="AC111" i="4"/>
  <c r="AB111" i="4"/>
  <c r="AA111" i="4"/>
  <c r="Z111" i="4"/>
  <c r="Y111" i="4"/>
  <c r="X111" i="4"/>
  <c r="W111" i="4"/>
  <c r="BL110" i="4"/>
  <c r="BK110" i="4"/>
  <c r="BJ110" i="4"/>
  <c r="BI110" i="4"/>
  <c r="BH110" i="4"/>
  <c r="BG110" i="4"/>
  <c r="BF110" i="4"/>
  <c r="BE110" i="4"/>
  <c r="BD110" i="4"/>
  <c r="BC110" i="4"/>
  <c r="BB110" i="4"/>
  <c r="BA110" i="4"/>
  <c r="AZ110" i="4"/>
  <c r="AY110" i="4"/>
  <c r="AX110" i="4"/>
  <c r="AW110" i="4"/>
  <c r="AV110" i="4"/>
  <c r="AU110" i="4"/>
  <c r="AT110" i="4"/>
  <c r="AS110" i="4"/>
  <c r="AR110" i="4"/>
  <c r="AQ110" i="4"/>
  <c r="AP110" i="4"/>
  <c r="AO110" i="4"/>
  <c r="AN110" i="4"/>
  <c r="AM110" i="4"/>
  <c r="AL110" i="4"/>
  <c r="AK110" i="4"/>
  <c r="AJ110" i="4"/>
  <c r="AI110" i="4"/>
  <c r="AH110" i="4"/>
  <c r="AG110" i="4"/>
  <c r="AF110" i="4"/>
  <c r="AE110" i="4"/>
  <c r="AD110" i="4"/>
  <c r="AC110" i="4"/>
  <c r="AB110" i="4"/>
  <c r="AA110" i="4"/>
  <c r="Z110" i="4"/>
  <c r="Y110" i="4"/>
  <c r="X110" i="4"/>
  <c r="W110" i="4"/>
  <c r="BL109" i="4"/>
  <c r="BK109" i="4"/>
  <c r="BJ109" i="4"/>
  <c r="BI109" i="4"/>
  <c r="BH109" i="4"/>
  <c r="BG109" i="4"/>
  <c r="BF109" i="4"/>
  <c r="BE109" i="4"/>
  <c r="BD109" i="4"/>
  <c r="BC109" i="4"/>
  <c r="BB109" i="4"/>
  <c r="BA109" i="4"/>
  <c r="AZ109" i="4"/>
  <c r="AY109" i="4"/>
  <c r="AX109" i="4"/>
  <c r="AW109" i="4"/>
  <c r="AV109" i="4"/>
  <c r="AU109" i="4"/>
  <c r="AT109" i="4"/>
  <c r="AS109" i="4"/>
  <c r="AR109" i="4"/>
  <c r="AQ109" i="4"/>
  <c r="AP109" i="4"/>
  <c r="AO109" i="4"/>
  <c r="AN109" i="4"/>
  <c r="AM109" i="4"/>
  <c r="AL109" i="4"/>
  <c r="AK109" i="4"/>
  <c r="AJ109" i="4"/>
  <c r="AI109" i="4"/>
  <c r="AH109" i="4"/>
  <c r="AG109" i="4"/>
  <c r="AF109" i="4"/>
  <c r="AE109" i="4"/>
  <c r="AD109" i="4"/>
  <c r="AC109" i="4"/>
  <c r="AB109" i="4"/>
  <c r="AA109" i="4"/>
  <c r="Z109" i="4"/>
  <c r="Y109" i="4"/>
  <c r="X109" i="4"/>
  <c r="W109" i="4"/>
  <c r="BL108" i="4"/>
  <c r="BK108" i="4"/>
  <c r="BJ108" i="4"/>
  <c r="BI108" i="4"/>
  <c r="BH108" i="4"/>
  <c r="BG108" i="4"/>
  <c r="BF108" i="4"/>
  <c r="BE108" i="4"/>
  <c r="BD108" i="4"/>
  <c r="BC108" i="4"/>
  <c r="BB108" i="4"/>
  <c r="BA108" i="4"/>
  <c r="AZ108" i="4"/>
  <c r="AY108" i="4"/>
  <c r="AX108" i="4"/>
  <c r="AW108" i="4"/>
  <c r="AV108" i="4"/>
  <c r="AU108" i="4"/>
  <c r="AT108" i="4"/>
  <c r="AS108" i="4"/>
  <c r="AR108" i="4"/>
  <c r="AQ108" i="4"/>
  <c r="AP108" i="4"/>
  <c r="AO108" i="4"/>
  <c r="AN108" i="4"/>
  <c r="AM108" i="4"/>
  <c r="AL108" i="4"/>
  <c r="AK108" i="4"/>
  <c r="AJ108" i="4"/>
  <c r="AI108" i="4"/>
  <c r="AH108" i="4"/>
  <c r="AG108" i="4"/>
  <c r="AF108" i="4"/>
  <c r="AE108" i="4"/>
  <c r="AD108" i="4"/>
  <c r="AC108" i="4"/>
  <c r="AB108" i="4"/>
  <c r="AA108" i="4"/>
  <c r="Z108" i="4"/>
  <c r="Y108" i="4"/>
  <c r="X108" i="4"/>
  <c r="W108" i="4"/>
  <c r="BL107" i="4"/>
  <c r="BK107" i="4"/>
  <c r="BJ107" i="4"/>
  <c r="BI107" i="4"/>
  <c r="BH107" i="4"/>
  <c r="BG107" i="4"/>
  <c r="BF107" i="4"/>
  <c r="BE107" i="4"/>
  <c r="BD107" i="4"/>
  <c r="BC107" i="4"/>
  <c r="BB107" i="4"/>
  <c r="BA107" i="4"/>
  <c r="AZ107" i="4"/>
  <c r="AY107" i="4"/>
  <c r="AX107" i="4"/>
  <c r="AW107" i="4"/>
  <c r="AV107" i="4"/>
  <c r="AU107" i="4"/>
  <c r="AT107" i="4"/>
  <c r="AS107" i="4"/>
  <c r="AR107" i="4"/>
  <c r="AQ107" i="4"/>
  <c r="AP107" i="4"/>
  <c r="AO107" i="4"/>
  <c r="AN107" i="4"/>
  <c r="AM107" i="4"/>
  <c r="AL107" i="4"/>
  <c r="AK107" i="4"/>
  <c r="AJ107" i="4"/>
  <c r="AI107" i="4"/>
  <c r="AH107" i="4"/>
  <c r="AG107" i="4"/>
  <c r="AF107" i="4"/>
  <c r="AE107" i="4"/>
  <c r="AD107" i="4"/>
  <c r="AC107" i="4"/>
  <c r="AB107" i="4"/>
  <c r="AA107" i="4"/>
  <c r="Z107" i="4"/>
  <c r="Y107" i="4"/>
  <c r="X107" i="4"/>
  <c r="W107" i="4"/>
  <c r="BL106" i="4"/>
  <c r="BK106" i="4"/>
  <c r="BJ106" i="4"/>
  <c r="BI106" i="4"/>
  <c r="BH106" i="4"/>
  <c r="BG106" i="4"/>
  <c r="BF106" i="4"/>
  <c r="BE106" i="4"/>
  <c r="BD106" i="4"/>
  <c r="BC106" i="4"/>
  <c r="BB106" i="4"/>
  <c r="BA106" i="4"/>
  <c r="AZ106" i="4"/>
  <c r="AY106" i="4"/>
  <c r="AX106" i="4"/>
  <c r="AW106" i="4"/>
  <c r="AV106" i="4"/>
  <c r="AU106" i="4"/>
  <c r="AT106" i="4"/>
  <c r="AS106" i="4"/>
  <c r="AR106" i="4"/>
  <c r="AQ106" i="4"/>
  <c r="AP106" i="4"/>
  <c r="AO106" i="4"/>
  <c r="AN106" i="4"/>
  <c r="AM106" i="4"/>
  <c r="AL106" i="4"/>
  <c r="AK106" i="4"/>
  <c r="AI106" i="4"/>
  <c r="AH106" i="4"/>
  <c r="AG106" i="4"/>
  <c r="AF106" i="4"/>
  <c r="AE106" i="4"/>
  <c r="AD106" i="4"/>
  <c r="AC106" i="4"/>
  <c r="AB106" i="4"/>
  <c r="AA106" i="4"/>
  <c r="Z106" i="4"/>
  <c r="Y106" i="4"/>
  <c r="X106" i="4"/>
  <c r="W106" i="4"/>
  <c r="AJ106" i="4"/>
  <c r="AD6" i="1" l="1"/>
  <c r="B167" i="4" l="1"/>
  <c r="F44" i="4"/>
  <c r="F45" i="4" s="1"/>
  <c r="EN15" i="1"/>
  <c r="EN5" i="1"/>
  <c r="EN256" i="1" s="1"/>
  <c r="EM5" i="1"/>
  <c r="EM256" i="1" s="1"/>
  <c r="B182" i="4"/>
  <c r="BN196" i="4"/>
  <c r="BB196" i="4"/>
  <c r="AX196" i="4"/>
  <c r="R196" i="4" s="1"/>
  <c r="AL196" i="4"/>
  <c r="F196" i="4" s="1"/>
  <c r="AH196" i="4"/>
  <c r="V196" i="4"/>
  <c r="Q196" i="4"/>
  <c r="P196" i="4"/>
  <c r="O196" i="4"/>
  <c r="N196" i="4"/>
  <c r="M196" i="4"/>
  <c r="L196" i="4"/>
  <c r="K196" i="4"/>
  <c r="J196" i="4"/>
  <c r="I196" i="4"/>
  <c r="H196" i="4"/>
  <c r="G196" i="4"/>
  <c r="E196" i="4"/>
  <c r="D196" i="4"/>
  <c r="C196" i="4"/>
  <c r="BN195" i="4"/>
  <c r="BB195" i="4"/>
  <c r="AX195" i="4"/>
  <c r="R195" i="4" s="1"/>
  <c r="AL195" i="4"/>
  <c r="F195" i="4" s="1"/>
  <c r="AH195" i="4"/>
  <c r="V195" i="4"/>
  <c r="Q195" i="4"/>
  <c r="P195" i="4"/>
  <c r="O195" i="4"/>
  <c r="N195" i="4"/>
  <c r="M195" i="4"/>
  <c r="L195" i="4"/>
  <c r="K195" i="4"/>
  <c r="J195" i="4"/>
  <c r="I195" i="4"/>
  <c r="H195" i="4"/>
  <c r="G195" i="4"/>
  <c r="E195" i="4"/>
  <c r="D195" i="4"/>
  <c r="C195" i="4"/>
  <c r="BN194" i="4"/>
  <c r="BB194" i="4"/>
  <c r="AX194" i="4"/>
  <c r="R194" i="4" s="1"/>
  <c r="AL194" i="4"/>
  <c r="F194" i="4" s="1"/>
  <c r="AH194" i="4"/>
  <c r="V194" i="4"/>
  <c r="Q194" i="4"/>
  <c r="P194" i="4"/>
  <c r="O194" i="4"/>
  <c r="N194" i="4"/>
  <c r="M194" i="4"/>
  <c r="L194" i="4"/>
  <c r="K194" i="4"/>
  <c r="J194" i="4"/>
  <c r="I194" i="4"/>
  <c r="H194" i="4"/>
  <c r="G194" i="4"/>
  <c r="E194" i="4"/>
  <c r="D194" i="4"/>
  <c r="C194" i="4"/>
  <c r="B194" i="4"/>
  <c r="BN193" i="4"/>
  <c r="BB193" i="4"/>
  <c r="AX193" i="4"/>
  <c r="R193" i="4" s="1"/>
  <c r="AL193" i="4"/>
  <c r="F193" i="4" s="1"/>
  <c r="AH193" i="4"/>
  <c r="V193" i="4"/>
  <c r="Q193" i="4"/>
  <c r="P193" i="4"/>
  <c r="O193" i="4"/>
  <c r="N193" i="4"/>
  <c r="M193" i="4"/>
  <c r="L193" i="4"/>
  <c r="K193" i="4"/>
  <c r="J193" i="4"/>
  <c r="I193" i="4"/>
  <c r="H193" i="4"/>
  <c r="G193" i="4"/>
  <c r="E193" i="4"/>
  <c r="D193" i="4"/>
  <c r="C193" i="4"/>
  <c r="BN192" i="4"/>
  <c r="BB192" i="4"/>
  <c r="AX192" i="4"/>
  <c r="R192" i="4" s="1"/>
  <c r="AL192" i="4"/>
  <c r="F192" i="4" s="1"/>
  <c r="AH192" i="4"/>
  <c r="V192" i="4"/>
  <c r="Q192" i="4"/>
  <c r="P192" i="4"/>
  <c r="O192" i="4"/>
  <c r="N192" i="4"/>
  <c r="M192" i="4"/>
  <c r="L192" i="4"/>
  <c r="K192" i="4"/>
  <c r="J192" i="4"/>
  <c r="I192" i="4"/>
  <c r="H192" i="4"/>
  <c r="G192" i="4"/>
  <c r="E192" i="4"/>
  <c r="D192" i="4"/>
  <c r="C192" i="4"/>
  <c r="BN191" i="4"/>
  <c r="BB191" i="4"/>
  <c r="AX191" i="4"/>
  <c r="R191" i="4" s="1"/>
  <c r="AL191" i="4"/>
  <c r="F191" i="4" s="1"/>
  <c r="AH191" i="4"/>
  <c r="V191" i="4"/>
  <c r="Q191" i="4"/>
  <c r="P191" i="4"/>
  <c r="O191" i="4"/>
  <c r="N191" i="4"/>
  <c r="M191" i="4"/>
  <c r="L191" i="4"/>
  <c r="K191" i="4"/>
  <c r="J191" i="4"/>
  <c r="I191" i="4"/>
  <c r="H191" i="4"/>
  <c r="G191" i="4"/>
  <c r="E191" i="4"/>
  <c r="D191" i="4"/>
  <c r="C191" i="4"/>
  <c r="B191" i="4"/>
  <c r="BN190" i="4"/>
  <c r="BB190" i="4"/>
  <c r="AX190" i="4"/>
  <c r="R190" i="4" s="1"/>
  <c r="AL190" i="4"/>
  <c r="F190" i="4" s="1"/>
  <c r="AH190" i="4"/>
  <c r="V190" i="4"/>
  <c r="Q190" i="4"/>
  <c r="P190" i="4"/>
  <c r="O190" i="4"/>
  <c r="N190" i="4"/>
  <c r="M190" i="4"/>
  <c r="L190" i="4"/>
  <c r="K190" i="4"/>
  <c r="J190" i="4"/>
  <c r="I190" i="4"/>
  <c r="H190" i="4"/>
  <c r="G190" i="4"/>
  <c r="E190" i="4"/>
  <c r="D190" i="4"/>
  <c r="C190" i="4"/>
  <c r="BN189" i="4"/>
  <c r="BB189" i="4"/>
  <c r="AX189" i="4"/>
  <c r="R189" i="4" s="1"/>
  <c r="AL189" i="4"/>
  <c r="F189" i="4" s="1"/>
  <c r="AH189" i="4"/>
  <c r="V189" i="4"/>
  <c r="Q189" i="4"/>
  <c r="P189" i="4"/>
  <c r="O189" i="4"/>
  <c r="N189" i="4"/>
  <c r="M189" i="4"/>
  <c r="L189" i="4"/>
  <c r="K189" i="4"/>
  <c r="J189" i="4"/>
  <c r="I189" i="4"/>
  <c r="H189" i="4"/>
  <c r="G189" i="4"/>
  <c r="E189" i="4"/>
  <c r="D189" i="4"/>
  <c r="C189" i="4"/>
  <c r="BN188" i="4"/>
  <c r="BB188" i="4"/>
  <c r="AX188" i="4"/>
  <c r="R188" i="4" s="1"/>
  <c r="AL188" i="4"/>
  <c r="F188" i="4" s="1"/>
  <c r="AH188" i="4"/>
  <c r="V188" i="4"/>
  <c r="Q188" i="4"/>
  <c r="P188" i="4"/>
  <c r="O188" i="4"/>
  <c r="N188" i="4"/>
  <c r="M188" i="4"/>
  <c r="L188" i="4"/>
  <c r="K188" i="4"/>
  <c r="J188" i="4"/>
  <c r="I188" i="4"/>
  <c r="H188" i="4"/>
  <c r="G188" i="4"/>
  <c r="E188" i="4"/>
  <c r="D188" i="4"/>
  <c r="C188" i="4"/>
  <c r="B188" i="4"/>
  <c r="BN187" i="4"/>
  <c r="BB187" i="4"/>
  <c r="AX187" i="4"/>
  <c r="R187" i="4" s="1"/>
  <c r="AL187" i="4"/>
  <c r="F187" i="4" s="1"/>
  <c r="AH187" i="4"/>
  <c r="V187" i="4"/>
  <c r="Q187" i="4"/>
  <c r="P187" i="4"/>
  <c r="O187" i="4"/>
  <c r="N187" i="4"/>
  <c r="M187" i="4"/>
  <c r="L187" i="4"/>
  <c r="K187" i="4"/>
  <c r="J187" i="4"/>
  <c r="I187" i="4"/>
  <c r="H187" i="4"/>
  <c r="G187" i="4"/>
  <c r="E187" i="4"/>
  <c r="D187" i="4"/>
  <c r="C187" i="4"/>
  <c r="BN186" i="4"/>
  <c r="BB186" i="4"/>
  <c r="AX186" i="4"/>
  <c r="R186" i="4" s="1"/>
  <c r="AL186" i="4"/>
  <c r="F186" i="4" s="1"/>
  <c r="AH186" i="4"/>
  <c r="V186" i="4"/>
  <c r="Q186" i="4"/>
  <c r="P186" i="4"/>
  <c r="O186" i="4"/>
  <c r="N186" i="4"/>
  <c r="M186" i="4"/>
  <c r="L186" i="4"/>
  <c r="K186" i="4"/>
  <c r="J186" i="4"/>
  <c r="I186" i="4"/>
  <c r="H186" i="4"/>
  <c r="G186" i="4"/>
  <c r="E186" i="4"/>
  <c r="D186" i="4"/>
  <c r="C186" i="4"/>
  <c r="BN185" i="4"/>
  <c r="BB185" i="4"/>
  <c r="AX185" i="4"/>
  <c r="R185" i="4" s="1"/>
  <c r="AL185" i="4"/>
  <c r="F185" i="4" s="1"/>
  <c r="AH185" i="4"/>
  <c r="V185" i="4"/>
  <c r="Q185" i="4"/>
  <c r="P185" i="4"/>
  <c r="O185" i="4"/>
  <c r="N185" i="4"/>
  <c r="M185" i="4"/>
  <c r="L185" i="4"/>
  <c r="K185" i="4"/>
  <c r="J185" i="4"/>
  <c r="I185" i="4"/>
  <c r="H185" i="4"/>
  <c r="G185" i="4"/>
  <c r="E185" i="4"/>
  <c r="D185" i="4"/>
  <c r="C185" i="4"/>
  <c r="B185" i="4"/>
  <c r="BN184" i="4"/>
  <c r="BB184" i="4"/>
  <c r="AX184" i="4"/>
  <c r="R184" i="4" s="1"/>
  <c r="AL184" i="4"/>
  <c r="F184" i="4" s="1"/>
  <c r="AH184" i="4"/>
  <c r="V184" i="4"/>
  <c r="Q184" i="4"/>
  <c r="P184" i="4"/>
  <c r="O184" i="4"/>
  <c r="N184" i="4"/>
  <c r="M184" i="4"/>
  <c r="L184" i="4"/>
  <c r="K184" i="4"/>
  <c r="J184" i="4"/>
  <c r="I184" i="4"/>
  <c r="H184" i="4"/>
  <c r="G184" i="4"/>
  <c r="E184" i="4"/>
  <c r="D184" i="4"/>
  <c r="C184" i="4"/>
  <c r="BN183" i="4"/>
  <c r="BB183" i="4"/>
  <c r="AX183" i="4"/>
  <c r="R183" i="4" s="1"/>
  <c r="AL183" i="4"/>
  <c r="F183" i="4" s="1"/>
  <c r="AH183" i="4"/>
  <c r="V183" i="4"/>
  <c r="Q183" i="4"/>
  <c r="P183" i="4"/>
  <c r="O183" i="4"/>
  <c r="N183" i="4"/>
  <c r="M183" i="4"/>
  <c r="L183" i="4"/>
  <c r="K183" i="4"/>
  <c r="J183" i="4"/>
  <c r="I183" i="4"/>
  <c r="H183" i="4"/>
  <c r="G183" i="4"/>
  <c r="E183" i="4"/>
  <c r="D183" i="4"/>
  <c r="C183" i="4"/>
  <c r="BN182" i="4"/>
  <c r="BB182" i="4"/>
  <c r="AX182" i="4"/>
  <c r="R182" i="4" s="1"/>
  <c r="AL182" i="4"/>
  <c r="F182" i="4" s="1"/>
  <c r="AH182" i="4"/>
  <c r="V182" i="4"/>
  <c r="Q182" i="4"/>
  <c r="P182" i="4"/>
  <c r="O182" i="4"/>
  <c r="N182" i="4"/>
  <c r="M182" i="4"/>
  <c r="L182" i="4"/>
  <c r="K182" i="4"/>
  <c r="J182" i="4"/>
  <c r="I182" i="4"/>
  <c r="H182" i="4"/>
  <c r="G182" i="4"/>
  <c r="E182" i="4"/>
  <c r="D182" i="4"/>
  <c r="C182" i="4"/>
  <c r="BN181" i="4"/>
  <c r="BB181" i="4"/>
  <c r="AX181" i="4"/>
  <c r="R181" i="4" s="1"/>
  <c r="AL181" i="4"/>
  <c r="F181" i="4" s="1"/>
  <c r="AH181" i="4"/>
  <c r="V181" i="4"/>
  <c r="Q181" i="4"/>
  <c r="P181" i="4"/>
  <c r="O181" i="4"/>
  <c r="N181" i="4"/>
  <c r="M181" i="4"/>
  <c r="L181" i="4"/>
  <c r="K181" i="4"/>
  <c r="J181" i="4"/>
  <c r="I181" i="4"/>
  <c r="H181" i="4"/>
  <c r="G181" i="4"/>
  <c r="E181" i="4"/>
  <c r="D181" i="4"/>
  <c r="C181" i="4"/>
  <c r="BN180" i="4"/>
  <c r="BB180" i="4"/>
  <c r="AX180" i="4"/>
  <c r="R180" i="4" s="1"/>
  <c r="AL180" i="4"/>
  <c r="F180" i="4" s="1"/>
  <c r="AH180" i="4"/>
  <c r="V180" i="4"/>
  <c r="Q180" i="4"/>
  <c r="P180" i="4"/>
  <c r="O180" i="4"/>
  <c r="N180" i="4"/>
  <c r="M180" i="4"/>
  <c r="L180" i="4"/>
  <c r="K180" i="4"/>
  <c r="J180" i="4"/>
  <c r="I180" i="4"/>
  <c r="H180" i="4"/>
  <c r="G180" i="4"/>
  <c r="E180" i="4"/>
  <c r="D180" i="4"/>
  <c r="C180" i="4"/>
  <c r="BN179" i="4"/>
  <c r="BB179" i="4"/>
  <c r="AX179" i="4"/>
  <c r="R179" i="4" s="1"/>
  <c r="AL179" i="4"/>
  <c r="F179" i="4" s="1"/>
  <c r="AH179" i="4"/>
  <c r="V179" i="4"/>
  <c r="Q179" i="4"/>
  <c r="P179" i="4"/>
  <c r="O179" i="4"/>
  <c r="N179" i="4"/>
  <c r="M179" i="4"/>
  <c r="L179" i="4"/>
  <c r="K179" i="4"/>
  <c r="J179" i="4"/>
  <c r="I179" i="4"/>
  <c r="H179" i="4"/>
  <c r="G179" i="4"/>
  <c r="E179" i="4"/>
  <c r="D179" i="4"/>
  <c r="C179" i="4"/>
  <c r="B179" i="4"/>
  <c r="BN178" i="4"/>
  <c r="BB178" i="4"/>
  <c r="AX178" i="4"/>
  <c r="R178" i="4" s="1"/>
  <c r="AL178" i="4"/>
  <c r="F178" i="4" s="1"/>
  <c r="AH178" i="4"/>
  <c r="V178" i="4"/>
  <c r="Q178" i="4"/>
  <c r="P178" i="4"/>
  <c r="O178" i="4"/>
  <c r="N178" i="4"/>
  <c r="M178" i="4"/>
  <c r="L178" i="4"/>
  <c r="K178" i="4"/>
  <c r="J178" i="4"/>
  <c r="I178" i="4"/>
  <c r="H178" i="4"/>
  <c r="G178" i="4"/>
  <c r="E178" i="4"/>
  <c r="D178" i="4"/>
  <c r="C178" i="4"/>
  <c r="BN177" i="4"/>
  <c r="BB177" i="4"/>
  <c r="AX177" i="4"/>
  <c r="R177" i="4" s="1"/>
  <c r="AL177" i="4"/>
  <c r="F177" i="4" s="1"/>
  <c r="AH177" i="4"/>
  <c r="V177" i="4"/>
  <c r="Q177" i="4"/>
  <c r="P177" i="4"/>
  <c r="O177" i="4"/>
  <c r="N177" i="4"/>
  <c r="M177" i="4"/>
  <c r="L177" i="4"/>
  <c r="K177" i="4"/>
  <c r="J177" i="4"/>
  <c r="I177" i="4"/>
  <c r="H177" i="4"/>
  <c r="G177" i="4"/>
  <c r="E177" i="4"/>
  <c r="D177" i="4"/>
  <c r="C177" i="4"/>
  <c r="BN176" i="4"/>
  <c r="BB176" i="4"/>
  <c r="AX176" i="4"/>
  <c r="R176" i="4" s="1"/>
  <c r="AL176" i="4"/>
  <c r="F176" i="4" s="1"/>
  <c r="AH176" i="4"/>
  <c r="V176" i="4"/>
  <c r="Q176" i="4"/>
  <c r="P176" i="4"/>
  <c r="O176" i="4"/>
  <c r="N176" i="4"/>
  <c r="M176" i="4"/>
  <c r="L176" i="4"/>
  <c r="K176" i="4"/>
  <c r="J176" i="4"/>
  <c r="I176" i="4"/>
  <c r="H176" i="4"/>
  <c r="G176" i="4"/>
  <c r="E176" i="4"/>
  <c r="D176" i="4"/>
  <c r="C176" i="4"/>
  <c r="B176" i="4"/>
  <c r="BN175" i="4"/>
  <c r="BB175" i="4"/>
  <c r="AX175" i="4"/>
  <c r="R175" i="4" s="1"/>
  <c r="AL175" i="4"/>
  <c r="F175" i="4" s="1"/>
  <c r="AH175" i="4"/>
  <c r="V175" i="4"/>
  <c r="Q175" i="4"/>
  <c r="P175" i="4"/>
  <c r="O175" i="4"/>
  <c r="N175" i="4"/>
  <c r="M175" i="4"/>
  <c r="L175" i="4"/>
  <c r="K175" i="4"/>
  <c r="J175" i="4"/>
  <c r="I175" i="4"/>
  <c r="H175" i="4"/>
  <c r="G175" i="4"/>
  <c r="E175" i="4"/>
  <c r="D175" i="4"/>
  <c r="C175" i="4"/>
  <c r="BN174" i="4"/>
  <c r="BB174" i="4"/>
  <c r="AX174" i="4"/>
  <c r="R174" i="4" s="1"/>
  <c r="AL174" i="4"/>
  <c r="F174" i="4" s="1"/>
  <c r="AH174" i="4"/>
  <c r="V174" i="4"/>
  <c r="Q174" i="4"/>
  <c r="P174" i="4"/>
  <c r="O174" i="4"/>
  <c r="N174" i="4"/>
  <c r="M174" i="4"/>
  <c r="L174" i="4"/>
  <c r="K174" i="4"/>
  <c r="J174" i="4"/>
  <c r="I174" i="4"/>
  <c r="H174" i="4"/>
  <c r="G174" i="4"/>
  <c r="E174" i="4"/>
  <c r="D174" i="4"/>
  <c r="C174" i="4"/>
  <c r="BN173" i="4"/>
  <c r="BB173" i="4"/>
  <c r="AX173" i="4"/>
  <c r="R173" i="4" s="1"/>
  <c r="AL173" i="4"/>
  <c r="F173" i="4" s="1"/>
  <c r="AH173" i="4"/>
  <c r="V173" i="4"/>
  <c r="Q173" i="4"/>
  <c r="P173" i="4"/>
  <c r="O173" i="4"/>
  <c r="N173" i="4"/>
  <c r="M173" i="4"/>
  <c r="L173" i="4"/>
  <c r="K173" i="4"/>
  <c r="J173" i="4"/>
  <c r="I173" i="4"/>
  <c r="H173" i="4"/>
  <c r="G173" i="4"/>
  <c r="E173" i="4"/>
  <c r="D173" i="4"/>
  <c r="C173" i="4"/>
  <c r="B173" i="4"/>
  <c r="BN172" i="4"/>
  <c r="BB172" i="4"/>
  <c r="AX172" i="4"/>
  <c r="R172" i="4" s="1"/>
  <c r="AL172" i="4"/>
  <c r="F172" i="4" s="1"/>
  <c r="AH172" i="4"/>
  <c r="V172" i="4"/>
  <c r="Q172" i="4"/>
  <c r="P172" i="4"/>
  <c r="O172" i="4"/>
  <c r="N172" i="4"/>
  <c r="M172" i="4"/>
  <c r="L172" i="4"/>
  <c r="K172" i="4"/>
  <c r="J172" i="4"/>
  <c r="I172" i="4"/>
  <c r="H172" i="4"/>
  <c r="G172" i="4"/>
  <c r="E172" i="4"/>
  <c r="D172" i="4"/>
  <c r="C172" i="4"/>
  <c r="BN171" i="4"/>
  <c r="BB171" i="4"/>
  <c r="AX171" i="4"/>
  <c r="R171" i="4" s="1"/>
  <c r="AL171" i="4"/>
  <c r="F171" i="4" s="1"/>
  <c r="AH171" i="4"/>
  <c r="V171" i="4"/>
  <c r="Q171" i="4"/>
  <c r="P171" i="4"/>
  <c r="O171" i="4"/>
  <c r="N171" i="4"/>
  <c r="M171" i="4"/>
  <c r="L171" i="4"/>
  <c r="K171" i="4"/>
  <c r="J171" i="4"/>
  <c r="I171" i="4"/>
  <c r="H171" i="4"/>
  <c r="G171" i="4"/>
  <c r="E171" i="4"/>
  <c r="D171" i="4"/>
  <c r="C171" i="4"/>
  <c r="BN170" i="4"/>
  <c r="BB170" i="4"/>
  <c r="AX170" i="4"/>
  <c r="R170" i="4" s="1"/>
  <c r="AL170" i="4"/>
  <c r="F170" i="4" s="1"/>
  <c r="AH170" i="4"/>
  <c r="V170" i="4"/>
  <c r="Q170" i="4"/>
  <c r="P170" i="4"/>
  <c r="O170" i="4"/>
  <c r="N170" i="4"/>
  <c r="M170" i="4"/>
  <c r="L170" i="4"/>
  <c r="K170" i="4"/>
  <c r="J170" i="4"/>
  <c r="I170" i="4"/>
  <c r="H170" i="4"/>
  <c r="G170" i="4"/>
  <c r="E170" i="4"/>
  <c r="D170" i="4"/>
  <c r="C170" i="4"/>
  <c r="B170" i="4"/>
  <c r="BN169" i="4"/>
  <c r="BB169" i="4"/>
  <c r="AX169" i="4"/>
  <c r="R169" i="4" s="1"/>
  <c r="AL169" i="4"/>
  <c r="F169" i="4" s="1"/>
  <c r="AH169" i="4"/>
  <c r="V169" i="4"/>
  <c r="Q169" i="4"/>
  <c r="P169" i="4"/>
  <c r="O169" i="4"/>
  <c r="N169" i="4"/>
  <c r="M169" i="4"/>
  <c r="L169" i="4"/>
  <c r="K169" i="4"/>
  <c r="J169" i="4"/>
  <c r="I169" i="4"/>
  <c r="H169" i="4"/>
  <c r="G169" i="4"/>
  <c r="E169" i="4"/>
  <c r="D169" i="4"/>
  <c r="C169" i="4"/>
  <c r="BN168" i="4"/>
  <c r="BB168" i="4"/>
  <c r="AX168" i="4"/>
  <c r="R168" i="4" s="1"/>
  <c r="AL168" i="4"/>
  <c r="F168" i="4" s="1"/>
  <c r="AH168" i="4"/>
  <c r="V168" i="4"/>
  <c r="Q168" i="4"/>
  <c r="P168" i="4"/>
  <c r="O168" i="4"/>
  <c r="N168" i="4"/>
  <c r="M168" i="4"/>
  <c r="L168" i="4"/>
  <c r="K168" i="4"/>
  <c r="J168" i="4"/>
  <c r="I168" i="4"/>
  <c r="H168" i="4"/>
  <c r="G168" i="4"/>
  <c r="E168" i="4"/>
  <c r="D168" i="4"/>
  <c r="C168" i="4"/>
  <c r="BN167" i="4"/>
  <c r="BB167" i="4"/>
  <c r="AX167" i="4"/>
  <c r="R167" i="4" s="1"/>
  <c r="AL167" i="4"/>
  <c r="F167" i="4" s="1"/>
  <c r="AH167" i="4"/>
  <c r="V167" i="4"/>
  <c r="Q167" i="4"/>
  <c r="P167" i="4"/>
  <c r="O167" i="4"/>
  <c r="N167" i="4"/>
  <c r="M167" i="4"/>
  <c r="L167" i="4"/>
  <c r="K167" i="4"/>
  <c r="J167" i="4"/>
  <c r="I167" i="4"/>
  <c r="H167" i="4"/>
  <c r="G167" i="4"/>
  <c r="E167" i="4"/>
  <c r="D167" i="4"/>
  <c r="C167" i="4"/>
  <c r="B164" i="4"/>
  <c r="B161" i="4"/>
  <c r="B158" i="4"/>
  <c r="B155" i="4"/>
  <c r="BN163" i="4"/>
  <c r="BB163" i="4"/>
  <c r="AX163" i="4"/>
  <c r="R163" i="4" s="1"/>
  <c r="AL163" i="4"/>
  <c r="F163" i="4" s="1"/>
  <c r="AH163" i="4"/>
  <c r="V163" i="4"/>
  <c r="Q163" i="4"/>
  <c r="P163" i="4"/>
  <c r="O163" i="4"/>
  <c r="N163" i="4"/>
  <c r="M163" i="4"/>
  <c r="L163" i="4"/>
  <c r="K163" i="4"/>
  <c r="J163" i="4"/>
  <c r="I163" i="4"/>
  <c r="H163" i="4"/>
  <c r="G163" i="4"/>
  <c r="E163" i="4"/>
  <c r="D163" i="4"/>
  <c r="C163" i="4"/>
  <c r="BN162" i="4"/>
  <c r="BB162" i="4"/>
  <c r="AX162" i="4"/>
  <c r="R162" i="4" s="1"/>
  <c r="AL162" i="4"/>
  <c r="F162" i="4" s="1"/>
  <c r="AH162" i="4"/>
  <c r="V162" i="4"/>
  <c r="Q162" i="4"/>
  <c r="P162" i="4"/>
  <c r="O162" i="4"/>
  <c r="N162" i="4"/>
  <c r="M162" i="4"/>
  <c r="L162" i="4"/>
  <c r="K162" i="4"/>
  <c r="J162" i="4"/>
  <c r="I162" i="4"/>
  <c r="H162" i="4"/>
  <c r="G162" i="4"/>
  <c r="E162" i="4"/>
  <c r="D162" i="4"/>
  <c r="C162"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N152" i="4"/>
  <c r="BB152" i="4"/>
  <c r="AX152" i="4"/>
  <c r="R152" i="4" s="1"/>
  <c r="AL152" i="4"/>
  <c r="F152" i="4" s="1"/>
  <c r="AH152" i="4"/>
  <c r="V152" i="4"/>
  <c r="Q152" i="4"/>
  <c r="P152" i="4"/>
  <c r="O152" i="4"/>
  <c r="N152" i="4"/>
  <c r="M152" i="4"/>
  <c r="L152" i="4"/>
  <c r="K152" i="4"/>
  <c r="J152" i="4"/>
  <c r="I152" i="4"/>
  <c r="H152" i="4"/>
  <c r="G152" i="4"/>
  <c r="E152" i="4"/>
  <c r="D152" i="4"/>
  <c r="C152" i="4"/>
  <c r="N166" i="4"/>
  <c r="M166" i="4"/>
  <c r="L166" i="4"/>
  <c r="K166" i="4"/>
  <c r="N165" i="4"/>
  <c r="M165" i="4"/>
  <c r="L165" i="4"/>
  <c r="K165" i="4"/>
  <c r="N164" i="4"/>
  <c r="M164" i="4"/>
  <c r="L164" i="4"/>
  <c r="K164" i="4"/>
  <c r="J166" i="4"/>
  <c r="I166" i="4"/>
  <c r="H166" i="4"/>
  <c r="G166" i="4"/>
  <c r="J165" i="4"/>
  <c r="I165" i="4"/>
  <c r="H165" i="4"/>
  <c r="G165" i="4"/>
  <c r="J164" i="4"/>
  <c r="I164" i="4"/>
  <c r="H164" i="4"/>
  <c r="G164" i="4"/>
  <c r="EM6" i="1" l="1"/>
  <c r="EM9" i="1" s="1"/>
  <c r="EN6" i="1"/>
  <c r="EN9" i="1" s="1"/>
  <c r="HI25" i="1"/>
  <c r="HI26" i="1" s="1"/>
  <c r="HI27" i="1" s="1"/>
  <c r="HI28" i="1" s="1"/>
  <c r="HI29" i="1" s="1"/>
  <c r="HJ5" i="1"/>
  <c r="HJ256" i="1" s="1"/>
  <c r="A13" i="1"/>
  <c r="AB26" i="1"/>
  <c r="AB27" i="1" s="1"/>
  <c r="AB28" i="1" s="1"/>
  <c r="AB29" i="1" s="1"/>
  <c r="AA26" i="1"/>
  <c r="AA27" i="1" s="1"/>
  <c r="AA28" i="1" s="1"/>
  <c r="AA29" i="1" s="1"/>
  <c r="Y26" i="1"/>
  <c r="Y27" i="1" s="1"/>
  <c r="Y28" i="1" s="1"/>
  <c r="Y29" i="1" s="1"/>
  <c r="AT26" i="1"/>
  <c r="AT27" i="1" s="1"/>
  <c r="AT28" i="1" s="1"/>
  <c r="AT29" i="1" s="1"/>
  <c r="AR26" i="1"/>
  <c r="AR27" i="1" s="1"/>
  <c r="AR28" i="1" s="1"/>
  <c r="AR29" i="1" s="1"/>
  <c r="AP26" i="1"/>
  <c r="AP27" i="1" s="1"/>
  <c r="AP28" i="1" s="1"/>
  <c r="AP29" i="1" s="1"/>
  <c r="DW26" i="1"/>
  <c r="DW27" i="1" s="1"/>
  <c r="DW28" i="1" s="1"/>
  <c r="DW29" i="1" s="1"/>
  <c r="DV26" i="1"/>
  <c r="DV27" i="1" s="1"/>
  <c r="DV28" i="1" s="1"/>
  <c r="DV29" i="1" s="1"/>
  <c r="AU5" i="1"/>
  <c r="AU6" i="1" s="1"/>
  <c r="AU9" i="1" s="1"/>
  <c r="AT5" i="1"/>
  <c r="AT256" i="1" s="1"/>
  <c r="AA30" i="1" l="1"/>
  <c r="AA31" i="1" s="1"/>
  <c r="AA32" i="1" s="1"/>
  <c r="DW30" i="1"/>
  <c r="DW31" i="1" s="1"/>
  <c r="AB30" i="1"/>
  <c r="AB31" i="1" s="1"/>
  <c r="AB32" i="1" s="1"/>
  <c r="HI30" i="1"/>
  <c r="DV30" i="1"/>
  <c r="DV31" i="1" s="1"/>
  <c r="AR30" i="1"/>
  <c r="AR31" i="1" s="1"/>
  <c r="AR32" i="1" s="1"/>
  <c r="Y30" i="1"/>
  <c r="Y31" i="1" s="1"/>
  <c r="Y32" i="1" s="1"/>
  <c r="AP30" i="1"/>
  <c r="AP31" i="1" s="1"/>
  <c r="AP32" i="1" s="1"/>
  <c r="AT30" i="1"/>
  <c r="AT31" i="1" s="1"/>
  <c r="AT32" i="1" s="1"/>
  <c r="HJ6" i="1"/>
  <c r="HJ9" i="1" s="1"/>
  <c r="AU256" i="1"/>
  <c r="AT6" i="1"/>
  <c r="AX5" i="1"/>
  <c r="AX256" i="1" s="1"/>
  <c r="C164" i="4"/>
  <c r="D164" i="4"/>
  <c r="E164" i="4"/>
  <c r="O164" i="4"/>
  <c r="P164" i="4"/>
  <c r="Q164" i="4"/>
  <c r="V164" i="4"/>
  <c r="AH164" i="4"/>
  <c r="AL164" i="4"/>
  <c r="F164" i="4" s="1"/>
  <c r="AX164" i="4"/>
  <c r="R164" i="4" s="1"/>
  <c r="BB164" i="4"/>
  <c r="BN164" i="4"/>
  <c r="C165" i="4"/>
  <c r="D165" i="4"/>
  <c r="E165" i="4"/>
  <c r="O165" i="4"/>
  <c r="P165" i="4"/>
  <c r="Q165" i="4"/>
  <c r="V165" i="4"/>
  <c r="AH165" i="4"/>
  <c r="AL165" i="4"/>
  <c r="F165" i="4" s="1"/>
  <c r="AX165" i="4"/>
  <c r="R165" i="4" s="1"/>
  <c r="BB165" i="4"/>
  <c r="BN165" i="4"/>
  <c r="C166" i="4"/>
  <c r="D166" i="4"/>
  <c r="E166" i="4"/>
  <c r="O166" i="4"/>
  <c r="P166" i="4"/>
  <c r="Q166" i="4"/>
  <c r="V166" i="4"/>
  <c r="AH166" i="4"/>
  <c r="AL166" i="4"/>
  <c r="F166" i="4" s="1"/>
  <c r="AX166" i="4"/>
  <c r="R166" i="4" s="1"/>
  <c r="BB166" i="4"/>
  <c r="BN166" i="4"/>
  <c r="O25" i="1"/>
  <c r="O26" i="1" s="1"/>
  <c r="O27" i="1" s="1"/>
  <c r="O28" i="1" s="1"/>
  <c r="O29" i="1" s="1"/>
  <c r="N25" i="1"/>
  <c r="N26" i="1" s="1"/>
  <c r="N27" i="1" s="1"/>
  <c r="N28" i="1" s="1"/>
  <c r="N29" i="1" s="1"/>
  <c r="M25" i="1"/>
  <c r="M26" i="1" s="1"/>
  <c r="M27" i="1" s="1"/>
  <c r="M28" i="1" s="1"/>
  <c r="M29" i="1" s="1"/>
  <c r="L25" i="1"/>
  <c r="K25" i="1"/>
  <c r="K26" i="1" s="1"/>
  <c r="K27" i="1" s="1"/>
  <c r="K28" i="1" s="1"/>
  <c r="K29" i="1" s="1"/>
  <c r="J25" i="1"/>
  <c r="J26" i="1" s="1"/>
  <c r="J27" i="1" s="1"/>
  <c r="J28" i="1" s="1"/>
  <c r="J29" i="1" s="1"/>
  <c r="I25" i="1"/>
  <c r="AW5" i="1"/>
  <c r="AW256" i="1" s="1"/>
  <c r="A31" i="1"/>
  <c r="A29" i="1"/>
  <c r="A28" i="1"/>
  <c r="A27" i="1"/>
  <c r="A26" i="1"/>
  <c r="A25" i="1"/>
  <c r="V132" i="1"/>
  <c r="A132" i="1"/>
  <c r="JB24" i="1"/>
  <c r="JA24" i="1"/>
  <c r="IZ24" i="1"/>
  <c r="IM24" i="1"/>
  <c r="IL24" i="1"/>
  <c r="HZ24" i="1"/>
  <c r="HY24" i="1"/>
  <c r="HX24" i="1"/>
  <c r="HW24" i="1"/>
  <c r="HF24" i="1"/>
  <c r="GW24" i="1"/>
  <c r="GV24" i="1"/>
  <c r="GU24" i="1"/>
  <c r="A24" i="1"/>
  <c r="A23" i="1"/>
  <c r="A22" i="1"/>
  <c r="E95" i="4"/>
  <c r="F94" i="4" s="1"/>
  <c r="K103" i="4"/>
  <c r="K102" i="4"/>
  <c r="M105" i="4"/>
  <c r="K105" i="4"/>
  <c r="M104" i="4"/>
  <c r="K104" i="4"/>
  <c r="M132" i="4"/>
  <c r="M131" i="4"/>
  <c r="M130" i="4"/>
  <c r="K144" i="4"/>
  <c r="K143" i="4"/>
  <c r="K142" i="4"/>
  <c r="K141" i="4"/>
  <c r="K140" i="4"/>
  <c r="K139" i="4"/>
  <c r="K138" i="4"/>
  <c r="K137" i="4"/>
  <c r="K136" i="4"/>
  <c r="K135" i="4"/>
  <c r="K134" i="4"/>
  <c r="K133" i="4"/>
  <c r="K132" i="4"/>
  <c r="K131" i="4"/>
  <c r="K130" i="4"/>
  <c r="L95" i="4"/>
  <c r="L103" i="4" s="1"/>
  <c r="L94" i="4"/>
  <c r="IM18" i="1"/>
  <c r="IM5" i="1"/>
  <c r="IM256" i="1" s="1"/>
  <c r="Q144" i="4"/>
  <c r="E144" i="4" s="1"/>
  <c r="Q143" i="4"/>
  <c r="G143" i="4" s="1"/>
  <c r="Q142" i="4"/>
  <c r="J142" i="4" s="1"/>
  <c r="Q141" i="4"/>
  <c r="J141" i="4" s="1"/>
  <c r="Q140" i="4"/>
  <c r="G140" i="4" s="1"/>
  <c r="Q139" i="4"/>
  <c r="I139" i="4" s="1"/>
  <c r="Q138" i="4"/>
  <c r="H138" i="4" s="1"/>
  <c r="Q137" i="4"/>
  <c r="I137" i="4" s="1"/>
  <c r="Q136" i="4"/>
  <c r="J136" i="4" s="1"/>
  <c r="Q135" i="4"/>
  <c r="J135" i="4" s="1"/>
  <c r="Q134" i="4"/>
  <c r="I134" i="4" s="1"/>
  <c r="Q133" i="4"/>
  <c r="J133" i="4" s="1"/>
  <c r="Q132" i="4"/>
  <c r="Q131" i="4"/>
  <c r="O144" i="4"/>
  <c r="O143" i="4"/>
  <c r="O142" i="4"/>
  <c r="O141" i="4"/>
  <c r="O140" i="4"/>
  <c r="O139" i="4"/>
  <c r="O138" i="4"/>
  <c r="O137" i="4"/>
  <c r="O136" i="4"/>
  <c r="O135" i="4"/>
  <c r="O134" i="4"/>
  <c r="O133" i="4"/>
  <c r="O132" i="4"/>
  <c r="O131" i="4"/>
  <c r="O130" i="4"/>
  <c r="A131" i="4"/>
  <c r="A132" i="4" s="1"/>
  <c r="A133" i="4" s="1"/>
  <c r="A134" i="4" s="1"/>
  <c r="A135" i="4" s="1"/>
  <c r="A136" i="4" s="1"/>
  <c r="A137" i="4" s="1"/>
  <c r="A138" i="4" s="1"/>
  <c r="A139" i="4" s="1"/>
  <c r="A140" i="4" s="1"/>
  <c r="A141" i="4" s="1"/>
  <c r="A142" i="4" s="1"/>
  <c r="A143" i="4" s="1"/>
  <c r="A144" i="4" s="1"/>
  <c r="V21" i="1"/>
  <c r="A21" i="1"/>
  <c r="GL5" i="1"/>
  <c r="GL256" i="1" s="1"/>
  <c r="W8" i="1"/>
  <c r="W7" i="1"/>
  <c r="W6" i="1"/>
  <c r="II243" i="1" l="1"/>
  <c r="IJ245" i="1"/>
  <c r="IJ244" i="1"/>
  <c r="IJ251" i="1"/>
  <c r="II245" i="1"/>
  <c r="II244" i="1"/>
  <c r="IJ248" i="1"/>
  <c r="IJ250" i="1"/>
  <c r="II246" i="1"/>
  <c r="II250" i="1"/>
  <c r="II253" i="1"/>
  <c r="IJ242" i="1"/>
  <c r="IJ247" i="1"/>
  <c r="IJ249" i="1"/>
  <c r="II248" i="1"/>
  <c r="II249" i="1"/>
  <c r="IJ252" i="1"/>
  <c r="IJ243" i="1"/>
  <c r="IJ246" i="1"/>
  <c r="II252" i="1"/>
  <c r="II251" i="1"/>
  <c r="II242" i="1"/>
  <c r="II247" i="1"/>
  <c r="IJ253" i="1"/>
  <c r="IH247" i="1"/>
  <c r="IH250" i="1"/>
  <c r="IH242" i="1"/>
  <c r="IH244" i="1"/>
  <c r="IH243" i="1"/>
  <c r="IH251" i="1"/>
  <c r="IH245" i="1"/>
  <c r="IH246" i="1"/>
  <c r="IH253" i="1"/>
  <c r="IH249" i="1"/>
  <c r="IH248" i="1"/>
  <c r="IH252" i="1"/>
  <c r="IK230" i="1"/>
  <c r="IK232" i="1"/>
  <c r="IK235" i="1"/>
  <c r="IK233" i="1"/>
  <c r="IK231" i="1"/>
  <c r="IK234" i="1"/>
  <c r="IJ230" i="1"/>
  <c r="II230" i="1"/>
  <c r="II234" i="1"/>
  <c r="IJ234" i="1"/>
  <c r="IJ232" i="1"/>
  <c r="IJ235" i="1"/>
  <c r="II231" i="1"/>
  <c r="II232" i="1"/>
  <c r="IJ233" i="1"/>
  <c r="II233" i="1"/>
  <c r="IJ231" i="1"/>
  <c r="II235" i="1"/>
  <c r="L141" i="4"/>
  <c r="L104" i="4"/>
  <c r="IK236" i="1"/>
  <c r="IK238" i="1"/>
  <c r="IK239" i="1"/>
  <c r="IK241" i="1"/>
  <c r="IK237" i="1"/>
  <c r="IK240" i="1"/>
  <c r="IJ236" i="1"/>
  <c r="IJ237" i="1"/>
  <c r="IJ241" i="1"/>
  <c r="IJ240" i="1"/>
  <c r="II238" i="1"/>
  <c r="IJ239" i="1"/>
  <c r="II237" i="1"/>
  <c r="II241" i="1"/>
  <c r="II236" i="1"/>
  <c r="II240" i="1"/>
  <c r="IJ238" i="1"/>
  <c r="II239" i="1"/>
  <c r="H25" i="1" a="1"/>
  <c r="H25" i="1" s="1"/>
  <c r="IK152" i="1"/>
  <c r="IK145" i="1"/>
  <c r="IK140" i="1"/>
  <c r="IK154" i="1"/>
  <c r="IK146" i="1"/>
  <c r="IK147" i="1"/>
  <c r="IK142" i="1"/>
  <c r="IK155" i="1"/>
  <c r="IK148" i="1"/>
  <c r="IK143" i="1"/>
  <c r="IK156" i="1"/>
  <c r="IK149" i="1"/>
  <c r="IK144" i="1"/>
  <c r="IK157" i="1"/>
  <c r="IK158" i="1"/>
  <c r="IK141" i="1"/>
  <c r="IK159" i="1"/>
  <c r="IK153" i="1"/>
  <c r="IK160" i="1"/>
  <c r="IK161" i="1"/>
  <c r="IK162" i="1"/>
  <c r="IK163" i="1"/>
  <c r="IK164" i="1"/>
  <c r="IK165" i="1"/>
  <c r="IK166" i="1"/>
  <c r="IK167" i="1"/>
  <c r="IK168" i="1"/>
  <c r="IK170" i="1"/>
  <c r="IK169" i="1"/>
  <c r="IK171" i="1"/>
  <c r="IK172" i="1"/>
  <c r="IK173" i="1"/>
  <c r="IK174" i="1"/>
  <c r="IK175" i="1"/>
  <c r="IK176" i="1"/>
  <c r="IK178" i="1"/>
  <c r="IK177" i="1"/>
  <c r="IK179" i="1"/>
  <c r="IK180" i="1"/>
  <c r="IK181" i="1"/>
  <c r="IK182" i="1"/>
  <c r="IK183" i="1"/>
  <c r="IK184" i="1"/>
  <c r="IK185" i="1"/>
  <c r="IK186" i="1"/>
  <c r="IK187" i="1"/>
  <c r="IK188" i="1"/>
  <c r="IK189" i="1"/>
  <c r="IK190" i="1"/>
  <c r="IJ152" i="1"/>
  <c r="II152" i="1"/>
  <c r="IJ145" i="1"/>
  <c r="IJ140" i="1"/>
  <c r="II145" i="1"/>
  <c r="II140" i="1"/>
  <c r="IJ146" i="1"/>
  <c r="II154" i="1"/>
  <c r="IJ154" i="1"/>
  <c r="II146" i="1"/>
  <c r="IJ155" i="1"/>
  <c r="II155" i="1"/>
  <c r="II142" i="1"/>
  <c r="II147" i="1"/>
  <c r="IJ147" i="1"/>
  <c r="IJ142" i="1"/>
  <c r="II148" i="1"/>
  <c r="IJ148" i="1"/>
  <c r="IJ143" i="1"/>
  <c r="II143" i="1"/>
  <c r="IJ156" i="1"/>
  <c r="II156" i="1"/>
  <c r="II157" i="1"/>
  <c r="IJ149" i="1"/>
  <c r="II144" i="1"/>
  <c r="IJ144" i="1"/>
  <c r="II149" i="1"/>
  <c r="IJ157" i="1"/>
  <c r="II158" i="1"/>
  <c r="IJ158" i="1"/>
  <c r="II153" i="1"/>
  <c r="IJ141" i="1"/>
  <c r="II141" i="1"/>
  <c r="IJ153" i="1"/>
  <c r="IJ159" i="1"/>
  <c r="II159" i="1"/>
  <c r="IJ160" i="1"/>
  <c r="II160" i="1"/>
  <c r="IJ161" i="1"/>
  <c r="II161" i="1"/>
  <c r="IJ162" i="1"/>
  <c r="II162" i="1"/>
  <c r="IJ163" i="1"/>
  <c r="II163" i="1"/>
  <c r="II164" i="1"/>
  <c r="II165" i="1"/>
  <c r="IJ164" i="1"/>
  <c r="IJ165" i="1"/>
  <c r="IJ166" i="1"/>
  <c r="II166" i="1"/>
  <c r="II167" i="1"/>
  <c r="IJ167" i="1"/>
  <c r="II168" i="1"/>
  <c r="IJ168" i="1"/>
  <c r="II169" i="1"/>
  <c r="II170" i="1"/>
  <c r="IJ170" i="1"/>
  <c r="IJ169" i="1"/>
  <c r="IJ171" i="1"/>
  <c r="II171" i="1"/>
  <c r="IJ172" i="1"/>
  <c r="II172" i="1"/>
  <c r="II173" i="1"/>
  <c r="IJ173" i="1"/>
  <c r="II174" i="1"/>
  <c r="IJ174" i="1"/>
  <c r="IJ175" i="1"/>
  <c r="II175" i="1"/>
  <c r="IJ176" i="1"/>
  <c r="II176" i="1"/>
  <c r="II177" i="1"/>
  <c r="IJ177" i="1"/>
  <c r="IJ178" i="1"/>
  <c r="II178" i="1"/>
  <c r="II179" i="1"/>
  <c r="IJ179" i="1"/>
  <c r="II180" i="1"/>
  <c r="IJ180" i="1"/>
  <c r="IJ181" i="1"/>
  <c r="II181" i="1"/>
  <c r="IJ182" i="1"/>
  <c r="II182" i="1"/>
  <c r="IJ183" i="1"/>
  <c r="II183" i="1"/>
  <c r="IJ184" i="1"/>
  <c r="II184" i="1"/>
  <c r="IJ185" i="1"/>
  <c r="II185" i="1"/>
  <c r="II186" i="1"/>
  <c r="IJ186" i="1"/>
  <c r="II187" i="1"/>
  <c r="IJ187" i="1"/>
  <c r="II188" i="1"/>
  <c r="IJ188" i="1"/>
  <c r="IJ189" i="1"/>
  <c r="II189" i="1"/>
  <c r="IJ190" i="1"/>
  <c r="II190" i="1"/>
  <c r="J30" i="1"/>
  <c r="K30" i="1"/>
  <c r="K31" i="1" s="1"/>
  <c r="K32" i="1" s="1"/>
  <c r="HI31" i="1"/>
  <c r="HI32" i="1" s="1"/>
  <c r="M30" i="1"/>
  <c r="IZ30" i="1" s="1"/>
  <c r="O30" i="1"/>
  <c r="JB30" i="1" s="1"/>
  <c r="N30" i="1"/>
  <c r="JA30" i="1" s="1"/>
  <c r="IK135" i="1"/>
  <c r="IK137" i="1"/>
  <c r="IK136" i="1"/>
  <c r="IJ135" i="1"/>
  <c r="II135" i="1"/>
  <c r="II137" i="1"/>
  <c r="IJ137" i="1"/>
  <c r="IJ136" i="1"/>
  <c r="II136" i="1"/>
  <c r="R98" i="4"/>
  <c r="J139" i="4"/>
  <c r="I143" i="4"/>
  <c r="J143" i="4"/>
  <c r="G137" i="4"/>
  <c r="H137" i="4"/>
  <c r="J138" i="4"/>
  <c r="E139" i="4"/>
  <c r="G139" i="4"/>
  <c r="H139" i="4"/>
  <c r="H140" i="4"/>
  <c r="H143" i="4"/>
  <c r="B25" i="1"/>
  <c r="AS25" i="1"/>
  <c r="I138" i="4"/>
  <c r="J134" i="4"/>
  <c r="E135" i="4"/>
  <c r="G135" i="4"/>
  <c r="H135" i="4"/>
  <c r="J137" i="4"/>
  <c r="AX6" i="1"/>
  <c r="AX9" i="1" s="1"/>
  <c r="AW6" i="1"/>
  <c r="G144" i="4"/>
  <c r="H144" i="4"/>
  <c r="I144" i="4"/>
  <c r="J144" i="4"/>
  <c r="I140" i="4"/>
  <c r="L134" i="4"/>
  <c r="J140" i="4"/>
  <c r="E141" i="4"/>
  <c r="L135" i="4"/>
  <c r="E133" i="4"/>
  <c r="G141" i="4"/>
  <c r="G133" i="4"/>
  <c r="H141" i="4"/>
  <c r="L136" i="4"/>
  <c r="H133" i="4"/>
  <c r="I133" i="4"/>
  <c r="L138" i="4"/>
  <c r="E134" i="4"/>
  <c r="G134" i="4"/>
  <c r="L139" i="4"/>
  <c r="H134" i="4"/>
  <c r="L142" i="4"/>
  <c r="L143" i="4"/>
  <c r="I135" i="4"/>
  <c r="L144" i="4"/>
  <c r="E136" i="4"/>
  <c r="L130" i="4"/>
  <c r="L105" i="4"/>
  <c r="L131" i="4"/>
  <c r="L132" i="4"/>
  <c r="L102" i="4"/>
  <c r="E140" i="4"/>
  <c r="L133" i="4"/>
  <c r="IM6" i="1"/>
  <c r="IM9" i="1" s="1"/>
  <c r="G136" i="4"/>
  <c r="I141" i="4"/>
  <c r="H136" i="4"/>
  <c r="I136" i="4"/>
  <c r="E142" i="4"/>
  <c r="E137" i="4"/>
  <c r="G142" i="4"/>
  <c r="H142" i="4"/>
  <c r="I142" i="4"/>
  <c r="E143" i="4"/>
  <c r="E138" i="4"/>
  <c r="G138" i="4"/>
  <c r="L137" i="4"/>
  <c r="L140" i="4"/>
  <c r="GL6" i="1"/>
  <c r="GL9" i="1" s="1"/>
  <c r="H43" i="4"/>
  <c r="H45" i="4"/>
  <c r="H44" i="4"/>
  <c r="IK243" i="1" l="1"/>
  <c r="IK245" i="1"/>
  <c r="IK249" i="1"/>
  <c r="IK247" i="1"/>
  <c r="IK246" i="1"/>
  <c r="IK250" i="1"/>
  <c r="IK253" i="1"/>
  <c r="IK251" i="1"/>
  <c r="IK248" i="1"/>
  <c r="IK242" i="1"/>
  <c r="IK244" i="1"/>
  <c r="IK252" i="1"/>
  <c r="N31" i="1"/>
  <c r="N32" i="1" s="1"/>
  <c r="JA32" i="1" s="1"/>
  <c r="M31" i="1"/>
  <c r="M32" i="1" s="1"/>
  <c r="IZ32" i="1" s="1"/>
  <c r="HZ30" i="1"/>
  <c r="HY30" i="1"/>
  <c r="HX30" i="1"/>
  <c r="IL30" i="1"/>
  <c r="IM30" i="1"/>
  <c r="HW30" i="1"/>
  <c r="O31" i="1"/>
  <c r="O32" i="1" s="1"/>
  <c r="JB32" i="1" s="1"/>
  <c r="J31" i="1"/>
  <c r="J32" i="1" s="1"/>
  <c r="HR25" i="1"/>
  <c r="IE25" i="1"/>
  <c r="DK25" i="1"/>
  <c r="DM25" i="1"/>
  <c r="DL25" i="1"/>
  <c r="DP25" i="1"/>
  <c r="DO25" i="1"/>
  <c r="DR25" i="1"/>
  <c r="DS25" i="1"/>
  <c r="DQ25" i="1"/>
  <c r="DJ25" i="1"/>
  <c r="DT25" i="1"/>
  <c r="DN25" i="1"/>
  <c r="DU25" i="1"/>
  <c r="HN25" i="1"/>
  <c r="HP25" i="1"/>
  <c r="HO25" i="1"/>
  <c r="HM25" i="1"/>
  <c r="O19" i="1" a="1"/>
  <c r="L26" i="1"/>
  <c r="IK25" i="1"/>
  <c r="IJ25" i="1"/>
  <c r="II25" i="1"/>
  <c r="IH25" i="1"/>
  <c r="IG25" i="1"/>
  <c r="IF25" i="1"/>
  <c r="AW25" i="1"/>
  <c r="I26" i="1"/>
  <c r="H26" i="1" s="1" a="1"/>
  <c r="H26" i="1" s="1"/>
  <c r="HF25" i="1"/>
  <c r="JB26" i="1"/>
  <c r="IZ26" i="1"/>
  <c r="JA26" i="1"/>
  <c r="JB27" i="1"/>
  <c r="IZ27" i="1"/>
  <c r="JA27" i="1"/>
  <c r="JB29" i="1"/>
  <c r="IZ29" i="1"/>
  <c r="JA29" i="1"/>
  <c r="JB28" i="1"/>
  <c r="JA28" i="1"/>
  <c r="IZ28" i="1"/>
  <c r="A17" i="1"/>
  <c r="A20" i="1"/>
  <c r="JA31" i="1" l="1"/>
  <c r="JB31" i="1"/>
  <c r="IZ31" i="1"/>
  <c r="HY32" i="1"/>
  <c r="HW32" i="1"/>
  <c r="IM32" i="1"/>
  <c r="HX32" i="1"/>
  <c r="IL32" i="1"/>
  <c r="HZ32" i="1"/>
  <c r="AS26" i="1"/>
  <c r="B26" i="1"/>
  <c r="IZ25" i="1"/>
  <c r="JA25" i="1"/>
  <c r="JB25" i="1"/>
  <c r="IM31" i="1"/>
  <c r="HZ31" i="1"/>
  <c r="HY31" i="1"/>
  <c r="HX31" i="1"/>
  <c r="HW31" i="1"/>
  <c r="IL31" i="1"/>
  <c r="HZ29" i="1"/>
  <c r="HY29" i="1"/>
  <c r="HX29" i="1"/>
  <c r="HW29" i="1"/>
  <c r="IM29" i="1"/>
  <c r="IL29" i="1"/>
  <c r="GW25" i="1"/>
  <c r="GV25" i="1"/>
  <c r="GU25" i="1"/>
  <c r="HX25" i="1"/>
  <c r="HW25" i="1"/>
  <c r="IM25" i="1"/>
  <c r="IL25" i="1"/>
  <c r="HZ25" i="1"/>
  <c r="HY25" i="1"/>
  <c r="GW26" i="1"/>
  <c r="GV26" i="1"/>
  <c r="GU26" i="1"/>
  <c r="HX26" i="1"/>
  <c r="IM26" i="1"/>
  <c r="IL26" i="1"/>
  <c r="HZ26" i="1"/>
  <c r="HY26" i="1"/>
  <c r="HW26" i="1"/>
  <c r="HX27" i="1"/>
  <c r="HZ27" i="1"/>
  <c r="HY27" i="1"/>
  <c r="HW27" i="1"/>
  <c r="IM27" i="1"/>
  <c r="IL27" i="1"/>
  <c r="IM28" i="1"/>
  <c r="IL28" i="1"/>
  <c r="HZ28" i="1"/>
  <c r="HY28" i="1"/>
  <c r="HX28" i="1"/>
  <c r="HW28" i="1"/>
  <c r="F96" i="4"/>
  <c r="HR26" i="1" l="1"/>
  <c r="IE26" i="1"/>
  <c r="DL26" i="1"/>
  <c r="DO26" i="1"/>
  <c r="DR26" i="1"/>
  <c r="DN26" i="1"/>
  <c r="DK26" i="1"/>
  <c r="DM26" i="1"/>
  <c r="DU26" i="1"/>
  <c r="DJ26" i="1"/>
  <c r="DQ26" i="1"/>
  <c r="DP26" i="1"/>
  <c r="DT26" i="1"/>
  <c r="DS26" i="1"/>
  <c r="HO26" i="1"/>
  <c r="HP26" i="1"/>
  <c r="HN26" i="1"/>
  <c r="HM26" i="1"/>
  <c r="IK26" i="1"/>
  <c r="IJ26" i="1"/>
  <c r="II26" i="1"/>
  <c r="IH26" i="1"/>
  <c r="IG26" i="1"/>
  <c r="IF26" i="1"/>
  <c r="HF26" i="1"/>
  <c r="AW26" i="1"/>
  <c r="HZ18" i="1"/>
  <c r="HY18" i="1"/>
  <c r="HX18" i="1"/>
  <c r="HW18" i="1"/>
  <c r="L27" i="1" l="1"/>
  <c r="I27" i="1"/>
  <c r="HZ5" i="1"/>
  <c r="HY5" i="1"/>
  <c r="HX5" i="1"/>
  <c r="D6" i="4"/>
  <c r="H27" i="1" l="1" a="1"/>
  <c r="H27" i="1" s="1"/>
  <c r="HZ256" i="1"/>
  <c r="HZ6" i="1"/>
  <c r="HZ9" i="1" s="1"/>
  <c r="HX256" i="1"/>
  <c r="HX6" i="1"/>
  <c r="HX9" i="1" s="1"/>
  <c r="HY256" i="1"/>
  <c r="HY6" i="1"/>
  <c r="HY9" i="1" s="1"/>
  <c r="C149" i="4"/>
  <c r="L28" i="1"/>
  <c r="B27" i="1"/>
  <c r="AS27" i="1"/>
  <c r="I28" i="1"/>
  <c r="GW27" i="1"/>
  <c r="GV27" i="1"/>
  <c r="GU27" i="1"/>
  <c r="O29" i="4"/>
  <c r="N29" i="4"/>
  <c r="M29" i="4"/>
  <c r="L29" i="4"/>
  <c r="HD5" i="1"/>
  <c r="HD256" i="1" s="1"/>
  <c r="HC5" i="1"/>
  <c r="HC256" i="1" s="1"/>
  <c r="G45" i="4"/>
  <c r="G44" i="4"/>
  <c r="G43" i="4"/>
  <c r="D4" i="4"/>
  <c r="H28" i="1" l="1" a="1"/>
  <c r="H28" i="1" s="1"/>
  <c r="DM27" i="1"/>
  <c r="DU27" i="1"/>
  <c r="DO27" i="1"/>
  <c r="DR27" i="1"/>
  <c r="DN27" i="1"/>
  <c r="DS27" i="1"/>
  <c r="DP27" i="1"/>
  <c r="DK27" i="1"/>
  <c r="DQ27" i="1"/>
  <c r="DJ27" i="1"/>
  <c r="DL27" i="1"/>
  <c r="DT27" i="1"/>
  <c r="HR27" i="1"/>
  <c r="IE27" i="1"/>
  <c r="HN27" i="1"/>
  <c r="HP27" i="1"/>
  <c r="HO27" i="1"/>
  <c r="HM27" i="1"/>
  <c r="AR91" i="4"/>
  <c r="W91" i="4"/>
  <c r="L29" i="1"/>
  <c r="B28" i="1"/>
  <c r="HF27" i="1"/>
  <c r="IK27" i="1"/>
  <c r="IJ27" i="1"/>
  <c r="II27" i="1"/>
  <c r="IH27" i="1"/>
  <c r="IG27" i="1"/>
  <c r="IF27" i="1"/>
  <c r="AW27" i="1"/>
  <c r="AS28" i="1" s="1"/>
  <c r="I29" i="1"/>
  <c r="GV28" i="1"/>
  <c r="GU28" i="1"/>
  <c r="GW28" i="1"/>
  <c r="FO91" i="4"/>
  <c r="ET91" i="4"/>
  <c r="DY91" i="4"/>
  <c r="DD91" i="4"/>
  <c r="CI91" i="4"/>
  <c r="BN91" i="4"/>
  <c r="HD6" i="1"/>
  <c r="HD9" i="1" s="1"/>
  <c r="HC6" i="1"/>
  <c r="HC9" i="1" s="1"/>
  <c r="IG5" i="1"/>
  <c r="IG6" i="1" s="1"/>
  <c r="IG9" i="1" s="1"/>
  <c r="HE5" i="1"/>
  <c r="HE6" i="1" s="1"/>
  <c r="H29" i="1" l="1" a="1"/>
  <c r="H29" i="1" s="1"/>
  <c r="I30" i="1"/>
  <c r="GV30" i="1" s="1"/>
  <c r="L30" i="1"/>
  <c r="DQ28" i="1"/>
  <c r="DS28" i="1"/>
  <c r="DJ28" i="1"/>
  <c r="DR28" i="1"/>
  <c r="DK28" i="1"/>
  <c r="DL28" i="1"/>
  <c r="DT28" i="1"/>
  <c r="DM28" i="1"/>
  <c r="DU28" i="1"/>
  <c r="DN28" i="1"/>
  <c r="DO28" i="1"/>
  <c r="DP28" i="1"/>
  <c r="HR28" i="1"/>
  <c r="IE28" i="1"/>
  <c r="HP28" i="1"/>
  <c r="HO28" i="1"/>
  <c r="HN28" i="1"/>
  <c r="HM28" i="1"/>
  <c r="IK28" i="1"/>
  <c r="HF28" i="1"/>
  <c r="B29" i="1"/>
  <c r="IF28" i="1"/>
  <c r="IG28" i="1"/>
  <c r="IH28" i="1"/>
  <c r="II28" i="1"/>
  <c r="IJ28" i="1"/>
  <c r="AW28" i="1"/>
  <c r="AS29" i="1" s="1"/>
  <c r="GV29" i="1"/>
  <c r="GW29" i="1"/>
  <c r="GU29" i="1"/>
  <c r="IG256" i="1"/>
  <c r="HE256" i="1"/>
  <c r="I31" i="1" l="1"/>
  <c r="I32" i="1" s="1"/>
  <c r="GU32" i="1" s="1"/>
  <c r="B30" i="1"/>
  <c r="GW30" i="1"/>
  <c r="H30" i="1" a="1"/>
  <c r="H30" i="1" s="1"/>
  <c r="GU30" i="1"/>
  <c r="L31" i="1"/>
  <c r="L32" i="1" s="1"/>
  <c r="DM29" i="1"/>
  <c r="DU29" i="1"/>
  <c r="DR29" i="1"/>
  <c r="DK29" i="1"/>
  <c r="DN29" i="1"/>
  <c r="DO29" i="1"/>
  <c r="DJ29" i="1"/>
  <c r="DP29" i="1"/>
  <c r="DS29" i="1"/>
  <c r="DQ29" i="1"/>
  <c r="DL29" i="1"/>
  <c r="DT29" i="1"/>
  <c r="HR29" i="1"/>
  <c r="IE29" i="1"/>
  <c r="HO29" i="1"/>
  <c r="HN29" i="1"/>
  <c r="HP29" i="1"/>
  <c r="HM29" i="1"/>
  <c r="IK29" i="1"/>
  <c r="IG29" i="1"/>
  <c r="IH29" i="1"/>
  <c r="II29" i="1"/>
  <c r="IJ29" i="1"/>
  <c r="HF29" i="1"/>
  <c r="IF29" i="1"/>
  <c r="AW29" i="1"/>
  <c r="GW31" i="1"/>
  <c r="GV31" i="1"/>
  <c r="GU31" i="1"/>
  <c r="GX5" i="1"/>
  <c r="GX256" i="1" s="1"/>
  <c r="IN5" i="1"/>
  <c r="IN256" i="1" s="1"/>
  <c r="X99" i="4"/>
  <c r="AS99" i="4" s="1"/>
  <c r="X100" i="4"/>
  <c r="AS100" i="4" s="1"/>
  <c r="IO5" i="1"/>
  <c r="IO6" i="1" s="1"/>
  <c r="IO9" i="1" s="1"/>
  <c r="DU30" i="1" l="1"/>
  <c r="B31" i="1"/>
  <c r="HR31" i="1" s="1"/>
  <c r="DQ30" i="1"/>
  <c r="HV30" i="1"/>
  <c r="IG30" i="1"/>
  <c r="DN30" i="1"/>
  <c r="DP30" i="1"/>
  <c r="HO30" i="1"/>
  <c r="IK30" i="1"/>
  <c r="DJ30" i="1"/>
  <c r="HF30" i="1"/>
  <c r="HN30" i="1"/>
  <c r="HM30" i="1"/>
  <c r="DM30" i="1"/>
  <c r="IE30" i="1"/>
  <c r="II30" i="1"/>
  <c r="AV30" i="1"/>
  <c r="HL30" i="1"/>
  <c r="DR30" i="1"/>
  <c r="GV32" i="1"/>
  <c r="GW32" i="1"/>
  <c r="DL30" i="1"/>
  <c r="HR30" i="1"/>
  <c r="HT30" i="1"/>
  <c r="DS30" i="1"/>
  <c r="DT30" i="1"/>
  <c r="IH30" i="1"/>
  <c r="IJ30" i="1"/>
  <c r="DK30" i="1"/>
  <c r="HP30" i="1"/>
  <c r="DO30" i="1"/>
  <c r="IF30" i="1"/>
  <c r="HS30" i="1"/>
  <c r="H32" i="1" a="1"/>
  <c r="H32" i="1" s="1"/>
  <c r="H31" i="1" a="1"/>
  <c r="H31" i="1" s="1"/>
  <c r="AW30" i="1"/>
  <c r="AS31" i="1" s="1"/>
  <c r="AS30" i="1"/>
  <c r="IE31" i="1"/>
  <c r="HN31" i="1"/>
  <c r="HP31" i="1"/>
  <c r="HO31" i="1"/>
  <c r="HM31" i="1"/>
  <c r="IG31" i="1"/>
  <c r="IH31" i="1"/>
  <c r="IK31" i="1"/>
  <c r="IJ31" i="1"/>
  <c r="IF31" i="1"/>
  <c r="HF31" i="1"/>
  <c r="Y100" i="4"/>
  <c r="AT100" i="4" s="1"/>
  <c r="Y99" i="4"/>
  <c r="AT99" i="4" s="1"/>
  <c r="GX6" i="1"/>
  <c r="GX9" i="1" s="1"/>
  <c r="IN6" i="1"/>
  <c r="IN9" i="1" s="1"/>
  <c r="IO256" i="1"/>
  <c r="II31" i="1" l="1"/>
  <c r="B32" i="1"/>
  <c r="HF32" i="1" s="1"/>
  <c r="AW31" i="1"/>
  <c r="AS32" i="1" s="1"/>
  <c r="IJ32" i="1"/>
  <c r="HP32" i="1"/>
  <c r="II32" i="1"/>
  <c r="HV32" i="1"/>
  <c r="Z99" i="4"/>
  <c r="AU99" i="4" s="1"/>
  <c r="Z100" i="4"/>
  <c r="AU100" i="4" s="1"/>
  <c r="HV9" i="1"/>
  <c r="HV5" i="1"/>
  <c r="HV256" i="1" s="1"/>
  <c r="B104" i="4"/>
  <c r="B103" i="4"/>
  <c r="B102" i="4"/>
  <c r="D105" i="4"/>
  <c r="D104" i="4"/>
  <c r="C104" i="4"/>
  <c r="D103" i="4"/>
  <c r="C103" i="4"/>
  <c r="D102" i="4"/>
  <c r="C102" i="4"/>
  <c r="FJ244" i="1" l="1"/>
  <c r="FJ250" i="1"/>
  <c r="FJ247" i="1"/>
  <c r="FJ251" i="1"/>
  <c r="FJ243" i="1"/>
  <c r="FJ249" i="1"/>
  <c r="FJ246" i="1"/>
  <c r="FJ245" i="1"/>
  <c r="FJ248" i="1"/>
  <c r="FJ252" i="1"/>
  <c r="FJ242" i="1"/>
  <c r="FJ253" i="1"/>
  <c r="FE246" i="1"/>
  <c r="FE253" i="1"/>
  <c r="FE245" i="1"/>
  <c r="FE249" i="1"/>
  <c r="FE250" i="1"/>
  <c r="FE252" i="1"/>
  <c r="FE247" i="1"/>
  <c r="FE251" i="1"/>
  <c r="FE244" i="1"/>
  <c r="FE243" i="1"/>
  <c r="FE242" i="1"/>
  <c r="FE248" i="1"/>
  <c r="IE32" i="1"/>
  <c r="IK32" i="1"/>
  <c r="HO32" i="1"/>
  <c r="IG32" i="1"/>
  <c r="HL32" i="1"/>
  <c r="HN32" i="1"/>
  <c r="HR32" i="1"/>
  <c r="IF32" i="1"/>
  <c r="HM32" i="1"/>
  <c r="IH32" i="1"/>
  <c r="HS32" i="1"/>
  <c r="AV32" i="1"/>
  <c r="HT32" i="1"/>
  <c r="FE230" i="1"/>
  <c r="FE233" i="1"/>
  <c r="FE235" i="1"/>
  <c r="FE232" i="1"/>
  <c r="FE231" i="1"/>
  <c r="FE234" i="1"/>
  <c r="FJ230" i="1"/>
  <c r="FJ232" i="1"/>
  <c r="FJ234" i="1"/>
  <c r="FJ233" i="1"/>
  <c r="FJ231" i="1"/>
  <c r="FJ235" i="1"/>
  <c r="FE210" i="1"/>
  <c r="FE218" i="1"/>
  <c r="FE217" i="1"/>
  <c r="FE223" i="1"/>
  <c r="FE219" i="1"/>
  <c r="FE211" i="1"/>
  <c r="FE225" i="1"/>
  <c r="FE226" i="1"/>
  <c r="FE213" i="1"/>
  <c r="FE212" i="1"/>
  <c r="FE214" i="1"/>
  <c r="FE224" i="1"/>
  <c r="FE220" i="1"/>
  <c r="FE221" i="1"/>
  <c r="FE227" i="1"/>
  <c r="FE215" i="1"/>
  <c r="FE216" i="1"/>
  <c r="FE222" i="1"/>
  <c r="FJ210" i="1"/>
  <c r="FJ217" i="1"/>
  <c r="FJ214" i="1"/>
  <c r="FJ218" i="1"/>
  <c r="FJ226" i="1"/>
  <c r="FJ222" i="1"/>
  <c r="FJ225" i="1"/>
  <c r="FJ223" i="1"/>
  <c r="FJ219" i="1"/>
  <c r="FJ215" i="1"/>
  <c r="FJ213" i="1"/>
  <c r="FJ224" i="1"/>
  <c r="FJ211" i="1"/>
  <c r="FJ212" i="1"/>
  <c r="FJ221" i="1"/>
  <c r="FJ227" i="1"/>
  <c r="FJ216" i="1"/>
  <c r="FJ220" i="1"/>
  <c r="FE238" i="1"/>
  <c r="FE204" i="1"/>
  <c r="FE205" i="1"/>
  <c r="FE201" i="1"/>
  <c r="FE236" i="1"/>
  <c r="FE207" i="1"/>
  <c r="FE208" i="1"/>
  <c r="FE239" i="1"/>
  <c r="FE237" i="1"/>
  <c r="FE241" i="1"/>
  <c r="FE240" i="1"/>
  <c r="FE202" i="1"/>
  <c r="FE209" i="1"/>
  <c r="FE203" i="1"/>
  <c r="FE206" i="1"/>
  <c r="FJ240" i="1"/>
  <c r="FJ208" i="1"/>
  <c r="G208" i="1" s="1"/>
  <c r="FJ239" i="1"/>
  <c r="FJ237" i="1"/>
  <c r="FJ205" i="1"/>
  <c r="G205" i="1" s="1"/>
  <c r="FJ206" i="1"/>
  <c r="G206" i="1" s="1"/>
  <c r="FJ204" i="1"/>
  <c r="G204" i="1" s="1"/>
  <c r="FJ203" i="1"/>
  <c r="G203" i="1" s="1"/>
  <c r="FJ236" i="1"/>
  <c r="FJ209" i="1"/>
  <c r="G209" i="1" s="1"/>
  <c r="FJ238" i="1"/>
  <c r="FJ202" i="1"/>
  <c r="G202" i="1" s="1"/>
  <c r="FJ241" i="1"/>
  <c r="FJ201" i="1"/>
  <c r="FJ207" i="1"/>
  <c r="G207" i="1" s="1"/>
  <c r="FE78" i="1"/>
  <c r="FE79" i="1"/>
  <c r="FE87" i="1"/>
  <c r="FE80" i="1"/>
  <c r="FE88" i="1"/>
  <c r="FE81" i="1"/>
  <c r="FE82" i="1"/>
  <c r="FE89" i="1"/>
  <c r="FE90" i="1"/>
  <c r="FE83" i="1"/>
  <c r="FE91" i="1"/>
  <c r="FE84" i="1"/>
  <c r="FE92" i="1"/>
  <c r="FE85" i="1"/>
  <c r="FE93" i="1"/>
  <c r="FE86" i="1"/>
  <c r="FE94" i="1"/>
  <c r="FE95" i="1"/>
  <c r="FE114" i="1"/>
  <c r="FE145" i="1"/>
  <c r="FE140" i="1"/>
  <c r="FE96" i="1"/>
  <c r="FE152" i="1"/>
  <c r="FE123" i="1"/>
  <c r="FE124" i="1"/>
  <c r="FE146" i="1"/>
  <c r="FE105" i="1"/>
  <c r="FE97" i="1"/>
  <c r="FE60" i="1"/>
  <c r="FE69" i="1"/>
  <c r="FE154" i="1"/>
  <c r="FE98" i="1"/>
  <c r="FE70" i="1"/>
  <c r="FE61" i="1"/>
  <c r="FE155" i="1"/>
  <c r="FE147" i="1"/>
  <c r="FE142" i="1"/>
  <c r="FE106" i="1"/>
  <c r="FE115" i="1"/>
  <c r="FE71" i="1"/>
  <c r="FE125" i="1"/>
  <c r="FE99" i="1"/>
  <c r="FE143" i="1"/>
  <c r="FE107" i="1"/>
  <c r="FE63" i="1"/>
  <c r="FE148" i="1"/>
  <c r="FE156" i="1"/>
  <c r="FE116" i="1"/>
  <c r="FE62" i="1"/>
  <c r="FE72" i="1"/>
  <c r="FE100" i="1"/>
  <c r="FE117" i="1"/>
  <c r="FE149" i="1"/>
  <c r="FE126" i="1"/>
  <c r="FE108" i="1"/>
  <c r="FE64" i="1"/>
  <c r="FE144" i="1"/>
  <c r="FE157" i="1"/>
  <c r="FE73" i="1"/>
  <c r="FE109" i="1"/>
  <c r="FE127" i="1"/>
  <c r="FE158" i="1"/>
  <c r="FE118" i="1"/>
  <c r="FE101" i="1"/>
  <c r="FE65" i="1"/>
  <c r="FE102" i="1"/>
  <c r="FE110" i="1"/>
  <c r="FE129" i="1"/>
  <c r="FE119" i="1"/>
  <c r="FE141" i="1"/>
  <c r="FE74" i="1"/>
  <c r="FE159" i="1"/>
  <c r="FE128" i="1"/>
  <c r="FE66" i="1"/>
  <c r="FE153" i="1"/>
  <c r="FE103" i="1"/>
  <c r="FE160" i="1"/>
  <c r="FE67" i="1"/>
  <c r="FE111" i="1"/>
  <c r="FE130" i="1"/>
  <c r="FE75" i="1"/>
  <c r="FE120" i="1"/>
  <c r="FE112" i="1"/>
  <c r="FE121" i="1"/>
  <c r="FE68" i="1"/>
  <c r="FE76" i="1"/>
  <c r="FE161" i="1"/>
  <c r="FE104" i="1"/>
  <c r="FE131" i="1"/>
  <c r="FE162" i="1"/>
  <c r="FE122" i="1"/>
  <c r="FE77" i="1"/>
  <c r="FE113" i="1"/>
  <c r="FE163" i="1"/>
  <c r="FE164" i="1"/>
  <c r="FE165" i="1"/>
  <c r="FE166" i="1"/>
  <c r="FE167" i="1"/>
  <c r="FE168" i="1"/>
  <c r="FE169" i="1"/>
  <c r="FE170" i="1"/>
  <c r="FE171" i="1"/>
  <c r="FE172" i="1"/>
  <c r="FE173" i="1"/>
  <c r="FE174" i="1"/>
  <c r="FE175" i="1"/>
  <c r="FE176" i="1"/>
  <c r="FE178" i="1"/>
  <c r="FE177" i="1"/>
  <c r="FE179" i="1"/>
  <c r="FE180" i="1"/>
  <c r="FE181" i="1"/>
  <c r="FE182" i="1"/>
  <c r="FE183" i="1"/>
  <c r="FE184" i="1"/>
  <c r="FE185" i="1"/>
  <c r="FE186" i="1"/>
  <c r="FE187" i="1"/>
  <c r="FE188" i="1"/>
  <c r="FE189" i="1"/>
  <c r="FE190" i="1"/>
  <c r="FJ78" i="1"/>
  <c r="FJ87" i="1"/>
  <c r="FJ79" i="1"/>
  <c r="FJ88" i="1"/>
  <c r="FJ80" i="1"/>
  <c r="FJ89" i="1"/>
  <c r="FJ81" i="1"/>
  <c r="FJ82" i="1"/>
  <c r="FJ83" i="1"/>
  <c r="FJ90" i="1"/>
  <c r="FJ91" i="1"/>
  <c r="FJ84" i="1"/>
  <c r="FJ92" i="1"/>
  <c r="FJ85" i="1"/>
  <c r="FJ86" i="1"/>
  <c r="FJ93" i="1"/>
  <c r="FJ94" i="1"/>
  <c r="FJ95" i="1"/>
  <c r="FJ145" i="1"/>
  <c r="E145" i="1" s="1"/>
  <c r="G145" i="1" s="1"/>
  <c r="FJ96" i="1"/>
  <c r="FJ152" i="1"/>
  <c r="E152" i="1" s="1"/>
  <c r="FJ140" i="1"/>
  <c r="E140" i="1" s="1"/>
  <c r="G140" i="1" s="1"/>
  <c r="FJ154" i="1"/>
  <c r="E154" i="1" s="1"/>
  <c r="FJ146" i="1"/>
  <c r="E146" i="1" s="1"/>
  <c r="G146" i="1" s="1"/>
  <c r="FJ114" i="1"/>
  <c r="FJ60" i="1"/>
  <c r="FJ69" i="1"/>
  <c r="FJ105" i="1"/>
  <c r="FJ97" i="1"/>
  <c r="FJ123" i="1"/>
  <c r="FJ124" i="1"/>
  <c r="FJ115" i="1"/>
  <c r="FJ106" i="1"/>
  <c r="FJ155" i="1"/>
  <c r="E155" i="1" s="1"/>
  <c r="FJ98" i="1"/>
  <c r="FJ70" i="1"/>
  <c r="FJ147" i="1"/>
  <c r="E147" i="1" s="1"/>
  <c r="G147" i="1" s="1"/>
  <c r="FJ142" i="1"/>
  <c r="FJ61" i="1"/>
  <c r="FJ71" i="1"/>
  <c r="FJ148" i="1"/>
  <c r="E148" i="1" s="1"/>
  <c r="G148" i="1" s="1"/>
  <c r="FJ143" i="1"/>
  <c r="FJ125" i="1"/>
  <c r="FJ62" i="1"/>
  <c r="FJ99" i="1"/>
  <c r="FJ116" i="1"/>
  <c r="FJ107" i="1"/>
  <c r="FJ156" i="1"/>
  <c r="E156" i="1" s="1"/>
  <c r="FJ63" i="1"/>
  <c r="FJ126" i="1"/>
  <c r="FJ108" i="1"/>
  <c r="FJ149" i="1"/>
  <c r="E149" i="1" s="1"/>
  <c r="G149" i="1" s="1"/>
  <c r="FJ144" i="1"/>
  <c r="E144" i="1" s="1"/>
  <c r="G144" i="1" s="1"/>
  <c r="FJ100" i="1"/>
  <c r="FJ64" i="1"/>
  <c r="FJ117" i="1"/>
  <c r="FJ72" i="1"/>
  <c r="FJ157" i="1"/>
  <c r="E157" i="1" s="1"/>
  <c r="FJ127" i="1"/>
  <c r="FJ73" i="1"/>
  <c r="FJ109" i="1"/>
  <c r="FJ65" i="1"/>
  <c r="FJ118" i="1"/>
  <c r="FJ158" i="1"/>
  <c r="E158" i="1" s="1"/>
  <c r="FJ101" i="1"/>
  <c r="FJ128" i="1"/>
  <c r="FJ74" i="1"/>
  <c r="FJ141" i="1"/>
  <c r="FJ102" i="1"/>
  <c r="FJ66" i="1"/>
  <c r="FJ153" i="1"/>
  <c r="E153" i="1" s="1"/>
  <c r="FJ110" i="1"/>
  <c r="FJ129" i="1"/>
  <c r="FJ119" i="1"/>
  <c r="FJ159" i="1"/>
  <c r="E159" i="1" s="1"/>
  <c r="FJ103" i="1"/>
  <c r="FJ120" i="1"/>
  <c r="FJ67" i="1"/>
  <c r="FJ130" i="1"/>
  <c r="FJ160" i="1"/>
  <c r="E160" i="1" s="1"/>
  <c r="FJ75" i="1"/>
  <c r="FJ111" i="1"/>
  <c r="FJ76" i="1"/>
  <c r="FJ68" i="1"/>
  <c r="FJ112" i="1"/>
  <c r="FJ121" i="1"/>
  <c r="FJ104" i="1"/>
  <c r="FJ161" i="1"/>
  <c r="E161" i="1" s="1"/>
  <c r="FJ131" i="1"/>
  <c r="FJ113" i="1"/>
  <c r="FJ162" i="1"/>
  <c r="E162" i="1" s="1"/>
  <c r="FJ77" i="1"/>
  <c r="FJ122" i="1"/>
  <c r="FJ163" i="1"/>
  <c r="E163" i="1" s="1"/>
  <c r="FJ164" i="1"/>
  <c r="E164" i="1" s="1"/>
  <c r="FJ165" i="1"/>
  <c r="E165" i="1" s="1"/>
  <c r="FJ166" i="1"/>
  <c r="E166" i="1" s="1"/>
  <c r="FJ167" i="1"/>
  <c r="E167" i="1" s="1"/>
  <c r="FJ169" i="1"/>
  <c r="E169" i="1" s="1"/>
  <c r="FJ168" i="1"/>
  <c r="E168" i="1" s="1"/>
  <c r="FJ170" i="1"/>
  <c r="E170" i="1" s="1"/>
  <c r="FJ171" i="1"/>
  <c r="E171" i="1" s="1"/>
  <c r="FJ172" i="1"/>
  <c r="E172" i="1" s="1"/>
  <c r="FJ173" i="1"/>
  <c r="E173" i="1" s="1"/>
  <c r="FJ174" i="1"/>
  <c r="E174" i="1" s="1"/>
  <c r="FJ175" i="1"/>
  <c r="E175" i="1" s="1"/>
  <c r="FJ176" i="1"/>
  <c r="E176" i="1" s="1"/>
  <c r="FJ177" i="1"/>
  <c r="E177" i="1" s="1"/>
  <c r="FJ178" i="1"/>
  <c r="E178" i="1" s="1"/>
  <c r="FJ179" i="1"/>
  <c r="E179" i="1" s="1"/>
  <c r="FJ180" i="1"/>
  <c r="E180" i="1" s="1"/>
  <c r="FJ181" i="1"/>
  <c r="E181" i="1" s="1"/>
  <c r="FJ182" i="1"/>
  <c r="E182" i="1" s="1"/>
  <c r="FJ183" i="1"/>
  <c r="E183" i="1" s="1"/>
  <c r="FJ184" i="1"/>
  <c r="E184" i="1" s="1"/>
  <c r="FJ185" i="1"/>
  <c r="E185" i="1" s="1"/>
  <c r="FJ186" i="1"/>
  <c r="E186" i="1" s="1"/>
  <c r="FJ187" i="1"/>
  <c r="E187" i="1" s="1"/>
  <c r="FJ188" i="1"/>
  <c r="E188" i="1" s="1"/>
  <c r="FJ189" i="1"/>
  <c r="E189" i="1" s="1"/>
  <c r="FJ190" i="1"/>
  <c r="E190" i="1" s="1"/>
  <c r="AW32" i="1"/>
  <c r="FE48" i="1"/>
  <c r="FE39" i="1"/>
  <c r="FE57" i="1"/>
  <c r="FE30" i="1"/>
  <c r="FJ48" i="1"/>
  <c r="FJ39" i="1"/>
  <c r="G39" i="1" s="1"/>
  <c r="FJ57" i="1"/>
  <c r="FJ30" i="1"/>
  <c r="G30" i="1" s="1"/>
  <c r="FJ135" i="1"/>
  <c r="E135" i="1" s="1"/>
  <c r="FJ137" i="1"/>
  <c r="E137" i="1" s="1"/>
  <c r="FJ51" i="1"/>
  <c r="FJ42" i="1"/>
  <c r="FJ33" i="1"/>
  <c r="FJ44" i="1"/>
  <c r="FJ34" i="1"/>
  <c r="G34" i="1" s="1"/>
  <c r="FJ136" i="1"/>
  <c r="E136" i="1" s="1"/>
  <c r="FJ43" i="1"/>
  <c r="G43" i="1" s="1"/>
  <c r="FJ52" i="1"/>
  <c r="FJ35" i="1"/>
  <c r="G35" i="1" s="1"/>
  <c r="FJ45" i="1"/>
  <c r="G45" i="1" s="1"/>
  <c r="FJ53" i="1"/>
  <c r="G53" i="1" s="1"/>
  <c r="FJ54" i="1"/>
  <c r="G54" i="1" s="1"/>
  <c r="FJ36" i="1"/>
  <c r="G36" i="1" s="1"/>
  <c r="FJ46" i="1"/>
  <c r="G46" i="1" s="1"/>
  <c r="FJ37" i="1"/>
  <c r="G37" i="1" s="1"/>
  <c r="FJ55" i="1"/>
  <c r="G55" i="1" s="1"/>
  <c r="FJ47" i="1"/>
  <c r="G47" i="1" s="1"/>
  <c r="FJ49" i="1"/>
  <c r="G49" i="1" s="1"/>
  <c r="FJ38" i="1"/>
  <c r="G38" i="1" s="1"/>
  <c r="FJ50" i="1"/>
  <c r="G50" i="1" s="1"/>
  <c r="FJ56" i="1"/>
  <c r="G56" i="1" s="1"/>
  <c r="FJ40" i="1"/>
  <c r="G40" i="1" s="1"/>
  <c r="FJ59" i="1"/>
  <c r="G59" i="1" s="1"/>
  <c r="FJ41" i="1"/>
  <c r="G41" i="1" s="1"/>
  <c r="FJ58" i="1"/>
  <c r="G58" i="1" s="1"/>
  <c r="FJ32" i="1"/>
  <c r="G32" i="1" s="1"/>
  <c r="FE135" i="1"/>
  <c r="FE137" i="1"/>
  <c r="FE51" i="1"/>
  <c r="FE42" i="1"/>
  <c r="FE33" i="1"/>
  <c r="FE43" i="1"/>
  <c r="FE44" i="1"/>
  <c r="FE136" i="1"/>
  <c r="FE34" i="1"/>
  <c r="FE52" i="1"/>
  <c r="FE45" i="1"/>
  <c r="FE53" i="1"/>
  <c r="FE35" i="1"/>
  <c r="FE46" i="1"/>
  <c r="FE54" i="1"/>
  <c r="FE36" i="1"/>
  <c r="FE37" i="1"/>
  <c r="FE47" i="1"/>
  <c r="FE55" i="1"/>
  <c r="FE50" i="1"/>
  <c r="FE56" i="1"/>
  <c r="FE38" i="1"/>
  <c r="FE49" i="1"/>
  <c r="FE41" i="1"/>
  <c r="FE59" i="1"/>
  <c r="FE40" i="1"/>
  <c r="FE58" i="1"/>
  <c r="FE32" i="1"/>
  <c r="FE24" i="1"/>
  <c r="FE29" i="1"/>
  <c r="FE27" i="1"/>
  <c r="FE28" i="1"/>
  <c r="FE26" i="1"/>
  <c r="FE31" i="1"/>
  <c r="FE25" i="1"/>
  <c r="FJ24" i="1"/>
  <c r="FJ31" i="1"/>
  <c r="FJ29" i="1"/>
  <c r="FJ27" i="1"/>
  <c r="FJ26" i="1"/>
  <c r="FJ25" i="1"/>
  <c r="FJ28" i="1"/>
  <c r="AA100" i="4"/>
  <c r="AV100" i="4" s="1"/>
  <c r="AA99" i="4"/>
  <c r="AV99" i="4" s="1"/>
  <c r="AR95" i="4"/>
  <c r="AS97" i="4"/>
  <c r="AT97" i="4" s="1"/>
  <c r="AS94" i="4"/>
  <c r="AT94" i="4" s="1"/>
  <c r="AU94" i="4" s="1"/>
  <c r="AV94" i="4" s="1"/>
  <c r="AW94" i="4" s="1"/>
  <c r="AX94" i="4" s="1"/>
  <c r="X97" i="4"/>
  <c r="Y97" i="4" s="1"/>
  <c r="Z97" i="4" s="1"/>
  <c r="AA97" i="4" s="1"/>
  <c r="AB97" i="4" s="1"/>
  <c r="AC97" i="4" s="1"/>
  <c r="W96" i="4"/>
  <c r="W98" i="4" s="1"/>
  <c r="HJ4" i="1" s="1"/>
  <c r="X94" i="4"/>
  <c r="Y94" i="4" s="1"/>
  <c r="Z94" i="4" s="1"/>
  <c r="AA94" i="4" s="1"/>
  <c r="AB94" i="4" s="1"/>
  <c r="AC94" i="4" s="1"/>
  <c r="AC96" i="4" s="1"/>
  <c r="AX96" i="4" s="1"/>
  <c r="X95" i="4"/>
  <c r="Y95" i="4" s="1"/>
  <c r="Z95" i="4" s="1"/>
  <c r="AA95" i="4" s="1"/>
  <c r="AB95" i="4" s="1"/>
  <c r="AC95" i="4" s="1"/>
  <c r="AX95" i="4" s="1"/>
  <c r="E141" i="1" l="1"/>
  <c r="G141" i="1" s="1"/>
  <c r="E143" i="1"/>
  <c r="G143" i="1" s="1"/>
  <c r="E142" i="1"/>
  <c r="G142" i="1" s="1"/>
  <c r="G28" i="1"/>
  <c r="G25" i="1"/>
  <c r="G26" i="1"/>
  <c r="G27" i="1"/>
  <c r="G29" i="1"/>
  <c r="G31" i="1"/>
  <c r="AB99" i="4"/>
  <c r="AW99" i="4" s="1"/>
  <c r="AB100" i="4"/>
  <c r="AW100" i="4" s="1"/>
  <c r="AR96" i="4"/>
  <c r="AR98" i="4" s="1"/>
  <c r="AS95" i="4"/>
  <c r="AT95" i="4"/>
  <c r="AU95" i="4"/>
  <c r="AV95" i="4"/>
  <c r="X96" i="4"/>
  <c r="AS96" i="4" s="1"/>
  <c r="Z96" i="4"/>
  <c r="AU96" i="4" s="1"/>
  <c r="AB96" i="4"/>
  <c r="AW96" i="4" s="1"/>
  <c r="Y96" i="4"/>
  <c r="AT96" i="4" s="1"/>
  <c r="AA96" i="4"/>
  <c r="AV96" i="4" s="1"/>
  <c r="AW95" i="4"/>
  <c r="AU97" i="4"/>
  <c r="AV97" i="4" s="1"/>
  <c r="AW97" i="4" s="1"/>
  <c r="AC98" i="4"/>
  <c r="HQ5" i="1"/>
  <c r="HQ256" i="1" s="1"/>
  <c r="A19" i="1"/>
  <c r="A11" i="1"/>
  <c r="AC100" i="4" l="1"/>
  <c r="AX100" i="4" s="1"/>
  <c r="AC99" i="4"/>
  <c r="AX99" i="4" s="1"/>
  <c r="AT98" i="4"/>
  <c r="Y98" i="4"/>
  <c r="AB98" i="4"/>
  <c r="Z98" i="4"/>
  <c r="AS98" i="4"/>
  <c r="AA98" i="4"/>
  <c r="X98" i="4"/>
  <c r="HQ6" i="1"/>
  <c r="AV98" i="4"/>
  <c r="AW98" i="4"/>
  <c r="AX97" i="4"/>
  <c r="AX98" i="4" s="1"/>
  <c r="AU98" i="4"/>
  <c r="EV5" i="1"/>
  <c r="EV6" i="1" s="1"/>
  <c r="EV9" i="1" s="1"/>
  <c r="EU5" i="1"/>
  <c r="EU256" i="1" s="1"/>
  <c r="EV256" i="1" l="1"/>
  <c r="EU6" i="1"/>
  <c r="EU9" i="1" s="1"/>
  <c r="F97" i="4" l="1"/>
  <c r="T98" i="4"/>
  <c r="S98" i="4"/>
  <c r="P98" i="4"/>
  <c r="F95" i="4"/>
  <c r="JB18" i="1"/>
  <c r="JA18" i="1"/>
  <c r="IZ18" i="1"/>
  <c r="IW7" i="1"/>
  <c r="IV7" i="1"/>
  <c r="F88" i="4"/>
  <c r="E88" i="4"/>
  <c r="D88" i="4"/>
  <c r="F87" i="4"/>
  <c r="E87" i="4"/>
  <c r="D87" i="4"/>
  <c r="F86" i="4"/>
  <c r="E86" i="4"/>
  <c r="D86" i="4"/>
  <c r="P106" i="4" l="1"/>
  <c r="F133" i="4"/>
  <c r="F138" i="4"/>
  <c r="F143" i="4"/>
  <c r="F137" i="4"/>
  <c r="F142" i="4"/>
  <c r="F136" i="4"/>
  <c r="F141" i="4"/>
  <c r="F135" i="4"/>
  <c r="F140" i="4"/>
  <c r="F134" i="4"/>
  <c r="F139" i="4"/>
  <c r="F144" i="4"/>
  <c r="T133" i="4"/>
  <c r="M133" i="4" s="1"/>
  <c r="T144" i="4"/>
  <c r="M144" i="4" s="1"/>
  <c r="T143" i="4"/>
  <c r="M143" i="4" s="1"/>
  <c r="T142" i="4"/>
  <c r="M142" i="4" s="1"/>
  <c r="T141" i="4"/>
  <c r="M141" i="4" s="1"/>
  <c r="T140" i="4"/>
  <c r="M140" i="4" s="1"/>
  <c r="T139" i="4"/>
  <c r="M139" i="4" s="1"/>
  <c r="T138" i="4"/>
  <c r="M138" i="4" s="1"/>
  <c r="T137" i="4"/>
  <c r="M137" i="4" s="1"/>
  <c r="T136" i="4"/>
  <c r="M136" i="4" s="1"/>
  <c r="T135" i="4"/>
  <c r="M135" i="4" s="1"/>
  <c r="T134" i="4"/>
  <c r="M134" i="4" s="1"/>
  <c r="S123" i="4"/>
  <c r="S115" i="4"/>
  <c r="S107" i="4"/>
  <c r="S124" i="4"/>
  <c r="T106" i="4"/>
  <c r="T124" i="4"/>
  <c r="M124" i="4" s="1"/>
  <c r="T122" i="4"/>
  <c r="T125" i="4"/>
  <c r="M125" i="4" s="1"/>
  <c r="T114" i="4"/>
  <c r="S119" i="4"/>
  <c r="S109" i="4"/>
  <c r="S116" i="4"/>
  <c r="T115" i="4"/>
  <c r="M115" i="4" s="1"/>
  <c r="S122" i="4"/>
  <c r="S114" i="4"/>
  <c r="S106" i="4"/>
  <c r="S110" i="4"/>
  <c r="T107" i="4"/>
  <c r="M107" i="4" s="1"/>
  <c r="T113" i="4"/>
  <c r="M113" i="4" s="1"/>
  <c r="T119" i="4"/>
  <c r="M119" i="4" s="1"/>
  <c r="T129" i="4"/>
  <c r="M129" i="4" s="1"/>
  <c r="T121" i="4"/>
  <c r="M121" i="4" s="1"/>
  <c r="T127" i="4"/>
  <c r="M127" i="4" s="1"/>
  <c r="T123" i="4"/>
  <c r="M123" i="4" s="1"/>
  <c r="S129" i="4"/>
  <c r="S121" i="4"/>
  <c r="S113" i="4"/>
  <c r="T126" i="4"/>
  <c r="T108" i="4"/>
  <c r="M108" i="4" s="1"/>
  <c r="T110" i="4"/>
  <c r="S126" i="4"/>
  <c r="T120" i="4"/>
  <c r="M120" i="4" s="1"/>
  <c r="S127" i="4"/>
  <c r="S125" i="4"/>
  <c r="S108" i="4"/>
  <c r="T128" i="4"/>
  <c r="M128" i="4" s="1"/>
  <c r="T112" i="4"/>
  <c r="M112" i="4" s="1"/>
  <c r="S111" i="4"/>
  <c r="T118" i="4"/>
  <c r="S118" i="4"/>
  <c r="T109" i="4"/>
  <c r="M109" i="4" s="1"/>
  <c r="S117" i="4"/>
  <c r="T116" i="4"/>
  <c r="M116" i="4" s="1"/>
  <c r="S128" i="4"/>
  <c r="S120" i="4"/>
  <c r="S112" i="4"/>
  <c r="T111" i="4"/>
  <c r="M111" i="4" s="1"/>
  <c r="T117" i="4"/>
  <c r="M117" i="4" s="1"/>
  <c r="R108" i="4"/>
  <c r="JB5" i="1"/>
  <c r="JB6" i="1" s="1"/>
  <c r="JB9" i="1" s="1"/>
  <c r="JA5" i="1"/>
  <c r="JA6" i="1" s="1"/>
  <c r="JA9" i="1" s="1"/>
  <c r="IZ5" i="1"/>
  <c r="IZ6" i="1" s="1"/>
  <c r="IZ9" i="1" s="1"/>
  <c r="GI5" i="1"/>
  <c r="GI6" i="1" s="1"/>
  <c r="GI9" i="1" s="1"/>
  <c r="GY9" i="1"/>
  <c r="GY5" i="1"/>
  <c r="GY256" i="1" s="1"/>
  <c r="GW18" i="1"/>
  <c r="GV18" i="1"/>
  <c r="GU18" i="1"/>
  <c r="M114" i="4" l="1"/>
  <c r="M118" i="4"/>
  <c r="M110" i="4"/>
  <c r="M126" i="4"/>
  <c r="M122" i="4"/>
  <c r="M106" i="4"/>
  <c r="L110" i="4"/>
  <c r="K110" i="4"/>
  <c r="L106" i="4"/>
  <c r="K106" i="4"/>
  <c r="L112" i="4"/>
  <c r="K112" i="4"/>
  <c r="L122" i="4"/>
  <c r="K122" i="4"/>
  <c r="K116" i="4"/>
  <c r="L116" i="4"/>
  <c r="L120" i="4"/>
  <c r="K120" i="4"/>
  <c r="L107" i="4"/>
  <c r="K107" i="4"/>
  <c r="L127" i="4"/>
  <c r="K127" i="4"/>
  <c r="L128" i="4"/>
  <c r="K128" i="4"/>
  <c r="L109" i="4"/>
  <c r="K109" i="4"/>
  <c r="L118" i="4"/>
  <c r="K118" i="4"/>
  <c r="L123" i="4"/>
  <c r="K123" i="4"/>
  <c r="L126" i="4"/>
  <c r="K126" i="4"/>
  <c r="L124" i="4"/>
  <c r="K124" i="4"/>
  <c r="L113" i="4"/>
  <c r="K113" i="4"/>
  <c r="L121" i="4"/>
  <c r="K121" i="4"/>
  <c r="L114" i="4"/>
  <c r="K114" i="4"/>
  <c r="K119" i="4"/>
  <c r="L119" i="4"/>
  <c r="L115" i="4"/>
  <c r="K115" i="4"/>
  <c r="L117" i="4"/>
  <c r="K117" i="4"/>
  <c r="L129" i="4"/>
  <c r="K129" i="4"/>
  <c r="L111" i="4"/>
  <c r="K111" i="4"/>
  <c r="L108" i="4"/>
  <c r="K108" i="4"/>
  <c r="L125" i="4"/>
  <c r="K125" i="4"/>
  <c r="IH18" i="1"/>
  <c r="R119" i="4"/>
  <c r="F119" i="4" s="1"/>
  <c r="R113" i="4"/>
  <c r="R125" i="4"/>
  <c r="R118" i="4"/>
  <c r="F118" i="4" s="1"/>
  <c r="R111" i="4"/>
  <c r="F130" i="4"/>
  <c r="R122" i="4"/>
  <c r="R110" i="4"/>
  <c r="R112" i="4"/>
  <c r="R120" i="4"/>
  <c r="Q120" i="4" s="1"/>
  <c r="R114" i="4"/>
  <c r="F114" i="4" s="1"/>
  <c r="R128" i="4"/>
  <c r="R124" i="4"/>
  <c r="R117" i="4"/>
  <c r="F117" i="4" s="1"/>
  <c r="R109" i="4"/>
  <c r="R123" i="4"/>
  <c r="F131" i="4"/>
  <c r="R106" i="4"/>
  <c r="F106" i="4" s="1"/>
  <c r="R121" i="4"/>
  <c r="F121" i="4" s="1"/>
  <c r="R127" i="4"/>
  <c r="R126" i="4"/>
  <c r="R129" i="4"/>
  <c r="R107" i="4"/>
  <c r="R115" i="4"/>
  <c r="R116" i="4"/>
  <c r="F116" i="4" s="1"/>
  <c r="D143" i="4"/>
  <c r="P109" i="4"/>
  <c r="O109" i="4" s="1"/>
  <c r="P124" i="4"/>
  <c r="D124" i="4" s="1"/>
  <c r="P118" i="4"/>
  <c r="D118" i="4" s="1"/>
  <c r="P125" i="4"/>
  <c r="D125" i="4" s="1"/>
  <c r="P116" i="4"/>
  <c r="O116" i="4" s="1"/>
  <c r="D138" i="4"/>
  <c r="P123" i="4"/>
  <c r="D123" i="4" s="1"/>
  <c r="P115" i="4"/>
  <c r="D115" i="4" s="1"/>
  <c r="P107" i="4"/>
  <c r="D107" i="4" s="1"/>
  <c r="P112" i="4"/>
  <c r="O112" i="4" s="1"/>
  <c r="P108" i="4"/>
  <c r="O108" i="4" s="1"/>
  <c r="D140" i="4"/>
  <c r="P111" i="4"/>
  <c r="D111" i="4" s="1"/>
  <c r="P110" i="4"/>
  <c r="D110" i="4" s="1"/>
  <c r="D137" i="4"/>
  <c r="P122" i="4"/>
  <c r="D122" i="4" s="1"/>
  <c r="P114" i="4"/>
  <c r="D114" i="4" s="1"/>
  <c r="D106" i="4"/>
  <c r="P128" i="4"/>
  <c r="O128" i="4" s="1"/>
  <c r="P127" i="4"/>
  <c r="D127" i="4" s="1"/>
  <c r="P117" i="4"/>
  <c r="O117" i="4" s="1"/>
  <c r="D139" i="4"/>
  <c r="D136" i="4"/>
  <c r="P129" i="4"/>
  <c r="D129" i="4" s="1"/>
  <c r="P121" i="4"/>
  <c r="O121" i="4" s="1"/>
  <c r="P113" i="4"/>
  <c r="D113" i="4" s="1"/>
  <c r="P119" i="4"/>
  <c r="O119" i="4" s="1"/>
  <c r="D135" i="4"/>
  <c r="P120" i="4"/>
  <c r="D120" i="4" s="1"/>
  <c r="P126" i="4"/>
  <c r="D126" i="4" s="1"/>
  <c r="JB256" i="1"/>
  <c r="IZ256" i="1"/>
  <c r="JA256" i="1"/>
  <c r="GI256" i="1"/>
  <c r="E120" i="4" l="1"/>
  <c r="J120" i="4"/>
  <c r="I120" i="4"/>
  <c r="H120" i="4"/>
  <c r="G120" i="4"/>
  <c r="D116" i="4"/>
  <c r="D144" i="4"/>
  <c r="O110" i="4"/>
  <c r="D133" i="4"/>
  <c r="D134" i="4"/>
  <c r="O122" i="4"/>
  <c r="O129" i="4"/>
  <c r="D109" i="4"/>
  <c r="O124" i="4"/>
  <c r="D117" i="4"/>
  <c r="D130" i="4"/>
  <c r="O111" i="4"/>
  <c r="FJ18" i="1"/>
  <c r="E18" i="1" s="1"/>
  <c r="D131" i="4"/>
  <c r="O106" i="4"/>
  <c r="D108" i="4"/>
  <c r="O125" i="4"/>
  <c r="O113" i="4"/>
  <c r="Q121" i="4"/>
  <c r="D112" i="4"/>
  <c r="Q116" i="4"/>
  <c r="O107" i="4"/>
  <c r="Q130" i="4"/>
  <c r="O123" i="4"/>
  <c r="D132" i="4"/>
  <c r="O120" i="4"/>
  <c r="O115" i="4"/>
  <c r="O114" i="4"/>
  <c r="Q114" i="4"/>
  <c r="F120" i="4"/>
  <c r="C142" i="4"/>
  <c r="C141" i="4"/>
  <c r="C119" i="4"/>
  <c r="C131" i="4"/>
  <c r="O118" i="4"/>
  <c r="C133" i="4"/>
  <c r="C130" i="4"/>
  <c r="C132" i="4"/>
  <c r="C128" i="4"/>
  <c r="C144" i="4"/>
  <c r="C112" i="4"/>
  <c r="C116" i="4"/>
  <c r="C108" i="4"/>
  <c r="Q118" i="4"/>
  <c r="Q119" i="4"/>
  <c r="Q117" i="4"/>
  <c r="C117" i="4"/>
  <c r="C109" i="4"/>
  <c r="C121" i="4"/>
  <c r="D119" i="4"/>
  <c r="D141" i="4"/>
  <c r="C134" i="4"/>
  <c r="D142" i="4"/>
  <c r="F115" i="4"/>
  <c r="Q115" i="4"/>
  <c r="F110" i="4"/>
  <c r="Q110" i="4"/>
  <c r="D121" i="4"/>
  <c r="F128" i="4"/>
  <c r="Q128" i="4"/>
  <c r="F108" i="4"/>
  <c r="Q108" i="4"/>
  <c r="F124" i="4"/>
  <c r="Q124" i="4"/>
  <c r="F113" i="4"/>
  <c r="Q113" i="4"/>
  <c r="F129" i="4"/>
  <c r="Q129" i="4"/>
  <c r="O126" i="4"/>
  <c r="F125" i="4"/>
  <c r="Q125" i="4"/>
  <c r="O127" i="4"/>
  <c r="F127" i="4"/>
  <c r="Q127" i="4"/>
  <c r="F132" i="4"/>
  <c r="Q106" i="4"/>
  <c r="D128" i="4"/>
  <c r="F111" i="4"/>
  <c r="Q111" i="4"/>
  <c r="F126" i="4"/>
  <c r="Q126" i="4"/>
  <c r="F112" i="4"/>
  <c r="Q112" i="4"/>
  <c r="F107" i="4"/>
  <c r="Q107" i="4"/>
  <c r="F123" i="4"/>
  <c r="Q123" i="4"/>
  <c r="F109" i="4"/>
  <c r="Q109" i="4"/>
  <c r="F122" i="4"/>
  <c r="Q122" i="4"/>
  <c r="A14" i="1"/>
  <c r="A15" i="1"/>
  <c r="A18" i="1"/>
  <c r="A16" i="1"/>
  <c r="A255" i="1"/>
  <c r="A254" i="1"/>
  <c r="B189" i="1" l="1"/>
  <c r="B190" i="1"/>
  <c r="B188" i="1"/>
  <c r="B187" i="1"/>
  <c r="B185" i="1"/>
  <c r="B186" i="1"/>
  <c r="B177" i="1"/>
  <c r="B178" i="1"/>
  <c r="B176" i="1"/>
  <c r="B175" i="1"/>
  <c r="B173" i="1"/>
  <c r="B174" i="1"/>
  <c r="B166" i="1"/>
  <c r="B165" i="1"/>
  <c r="B164" i="1"/>
  <c r="B159" i="1"/>
  <c r="B160" i="1"/>
  <c r="B158" i="1"/>
  <c r="B183" i="1"/>
  <c r="B184" i="1"/>
  <c r="B182" i="1"/>
  <c r="B180" i="1"/>
  <c r="B181" i="1"/>
  <c r="B172" i="1"/>
  <c r="B179" i="1"/>
  <c r="B170" i="1"/>
  <c r="B171" i="1"/>
  <c r="B169" i="1"/>
  <c r="B167" i="1"/>
  <c r="B162" i="1"/>
  <c r="B168" i="1"/>
  <c r="B163" i="1"/>
  <c r="B157" i="1"/>
  <c r="B161" i="1"/>
  <c r="B155" i="1"/>
  <c r="B156" i="1"/>
  <c r="B153" i="1"/>
  <c r="B154" i="1"/>
  <c r="B149" i="1"/>
  <c r="B148" i="1"/>
  <c r="B146" i="1"/>
  <c r="B147" i="1"/>
  <c r="B142" i="1"/>
  <c r="B143" i="1"/>
  <c r="B141" i="1"/>
  <c r="B144" i="1"/>
  <c r="B136" i="1"/>
  <c r="B137" i="1"/>
  <c r="C111" i="4"/>
  <c r="C110" i="4"/>
  <c r="C143" i="4"/>
  <c r="C140" i="4"/>
  <c r="C137" i="4"/>
  <c r="C138" i="4"/>
  <c r="C107" i="4"/>
  <c r="C135" i="4"/>
  <c r="C115" i="4"/>
  <c r="C136" i="4"/>
  <c r="C114" i="4"/>
  <c r="C113" i="4"/>
  <c r="C106" i="4"/>
  <c r="B20" i="1"/>
  <c r="E106" i="4"/>
  <c r="J106" i="4"/>
  <c r="I106" i="4"/>
  <c r="H106" i="4"/>
  <c r="G106" i="4"/>
  <c r="E108" i="4"/>
  <c r="J108" i="4"/>
  <c r="I108" i="4"/>
  <c r="H108" i="4"/>
  <c r="G108" i="4"/>
  <c r="E114" i="4"/>
  <c r="J114" i="4"/>
  <c r="I114" i="4"/>
  <c r="H114" i="4"/>
  <c r="G114" i="4"/>
  <c r="J131" i="4"/>
  <c r="I131" i="4"/>
  <c r="H131" i="4"/>
  <c r="G131" i="4"/>
  <c r="J128" i="4"/>
  <c r="I128" i="4"/>
  <c r="H128" i="4"/>
  <c r="G128" i="4"/>
  <c r="E110" i="4"/>
  <c r="J110" i="4"/>
  <c r="I110" i="4"/>
  <c r="H110" i="4"/>
  <c r="G110" i="4"/>
  <c r="J121" i="4"/>
  <c r="I121" i="4"/>
  <c r="H121" i="4"/>
  <c r="G121" i="4"/>
  <c r="E112" i="4"/>
  <c r="J112" i="4"/>
  <c r="I112" i="4"/>
  <c r="H112" i="4"/>
  <c r="G112" i="4"/>
  <c r="J130" i="4"/>
  <c r="I130" i="4"/>
  <c r="H130" i="4"/>
  <c r="G130" i="4"/>
  <c r="J123" i="4"/>
  <c r="I123" i="4"/>
  <c r="H123" i="4"/>
  <c r="G123" i="4"/>
  <c r="J126" i="4"/>
  <c r="I126" i="4"/>
  <c r="H126" i="4"/>
  <c r="G126" i="4"/>
  <c r="J129" i="4"/>
  <c r="I129" i="4"/>
  <c r="H129" i="4"/>
  <c r="G129" i="4"/>
  <c r="E109" i="4"/>
  <c r="J109" i="4"/>
  <c r="I109" i="4"/>
  <c r="H109" i="4"/>
  <c r="G109" i="4"/>
  <c r="E119" i="4"/>
  <c r="J119" i="4"/>
  <c r="I119" i="4"/>
  <c r="H119" i="4"/>
  <c r="G119" i="4"/>
  <c r="E118" i="4"/>
  <c r="J118" i="4"/>
  <c r="I118" i="4"/>
  <c r="H118" i="4"/>
  <c r="G118" i="4"/>
  <c r="J125" i="4"/>
  <c r="I125" i="4"/>
  <c r="H125" i="4"/>
  <c r="G125" i="4"/>
  <c r="E116" i="4"/>
  <c r="J116" i="4"/>
  <c r="I116" i="4"/>
  <c r="H116" i="4"/>
  <c r="G116" i="4"/>
  <c r="J117" i="4"/>
  <c r="I117" i="4"/>
  <c r="H117" i="4"/>
  <c r="G117" i="4"/>
  <c r="J122" i="4"/>
  <c r="I122" i="4"/>
  <c r="H122" i="4"/>
  <c r="G122" i="4"/>
  <c r="E132" i="4"/>
  <c r="J132" i="4"/>
  <c r="I132" i="4"/>
  <c r="H132" i="4"/>
  <c r="G132" i="4"/>
  <c r="E113" i="4"/>
  <c r="J113" i="4"/>
  <c r="I113" i="4"/>
  <c r="H113" i="4"/>
  <c r="G113" i="4"/>
  <c r="E107" i="4"/>
  <c r="J107" i="4"/>
  <c r="I107" i="4"/>
  <c r="H107" i="4"/>
  <c r="G107" i="4"/>
  <c r="J127" i="4"/>
  <c r="I127" i="4"/>
  <c r="H127" i="4"/>
  <c r="G127" i="4"/>
  <c r="E115" i="4"/>
  <c r="J115" i="4"/>
  <c r="I115" i="4"/>
  <c r="H115" i="4"/>
  <c r="G115" i="4"/>
  <c r="E111" i="4"/>
  <c r="J111" i="4"/>
  <c r="I111" i="4"/>
  <c r="H111" i="4"/>
  <c r="G111" i="4"/>
  <c r="J124" i="4"/>
  <c r="I124" i="4"/>
  <c r="H124" i="4"/>
  <c r="G124" i="4"/>
  <c r="B120" i="4"/>
  <c r="C139" i="4"/>
  <c r="C125" i="4"/>
  <c r="E122" i="4"/>
  <c r="E128" i="4"/>
  <c r="E125" i="4"/>
  <c r="C123" i="4"/>
  <c r="E123" i="4"/>
  <c r="E131" i="4"/>
  <c r="E129" i="4"/>
  <c r="E130" i="4"/>
  <c r="C122" i="4"/>
  <c r="E127" i="4"/>
  <c r="C129" i="4"/>
  <c r="E126" i="4"/>
  <c r="C124" i="4"/>
  <c r="E124" i="4"/>
  <c r="E117" i="4"/>
  <c r="E121" i="4"/>
  <c r="B131" i="4"/>
  <c r="B134" i="4"/>
  <c r="FE18" i="1"/>
  <c r="B121" i="4"/>
  <c r="B116" i="4"/>
  <c r="B117" i="4"/>
  <c r="B130" i="4"/>
  <c r="B107" i="4"/>
  <c r="B109" i="4"/>
  <c r="B110" i="4"/>
  <c r="B132" i="4"/>
  <c r="B115" i="4"/>
  <c r="B106" i="4"/>
  <c r="B114" i="4"/>
  <c r="B123" i="4"/>
  <c r="B133" i="4"/>
  <c r="B111" i="4"/>
  <c r="C120" i="4"/>
  <c r="B113" i="4"/>
  <c r="B19" i="1"/>
  <c r="C118" i="4"/>
  <c r="B118" i="4"/>
  <c r="IK18" i="1"/>
  <c r="B112" i="4"/>
  <c r="B124" i="4"/>
  <c r="B108" i="4"/>
  <c r="B129" i="4"/>
  <c r="B119" i="4"/>
  <c r="C126" i="4"/>
  <c r="B126" i="4"/>
  <c r="IL18" i="1"/>
  <c r="IJ18" i="1"/>
  <c r="II18" i="1"/>
  <c r="C127" i="4"/>
  <c r="B127" i="4"/>
  <c r="B125" i="4"/>
  <c r="B128" i="4"/>
  <c r="B122" i="4"/>
  <c r="HU9" i="1"/>
  <c r="HW5" i="1"/>
  <c r="HU5" i="1"/>
  <c r="HU256" i="1" s="1"/>
  <c r="HT5" i="1"/>
  <c r="HT6" i="1" s="1"/>
  <c r="HS5" i="1"/>
  <c r="HS6" i="1" s="1"/>
  <c r="HI5" i="1"/>
  <c r="HI256" i="1" s="1"/>
  <c r="HL5" i="1"/>
  <c r="HL256" i="1" l="1"/>
  <c r="HL6" i="1"/>
  <c r="HW256" i="1"/>
  <c r="HW6" i="1"/>
  <c r="HT9" i="1"/>
  <c r="HS9" i="1"/>
  <c r="HS256" i="1"/>
  <c r="HT256" i="1"/>
  <c r="HI6" i="1"/>
  <c r="HW9" i="1" l="1"/>
  <c r="HI9" i="1"/>
  <c r="AP5" i="1"/>
  <c r="AP256" i="1" s="1"/>
  <c r="AP6" i="1" l="1"/>
  <c r="AS5" i="1" l="1"/>
  <c r="AS256" i="1" s="1"/>
  <c r="AR5" i="1"/>
  <c r="AR256" i="1" s="1"/>
  <c r="AV5" i="1"/>
  <c r="AV6" i="1" s="1"/>
  <c r="AV256" i="1" l="1"/>
  <c r="AR6" i="1"/>
  <c r="AS6" i="1"/>
  <c r="L17" i="4"/>
  <c r="L16" i="4"/>
  <c r="L15" i="4"/>
  <c r="L14" i="4"/>
  <c r="L13" i="4"/>
  <c r="L12" i="4"/>
  <c r="AK5" i="1"/>
  <c r="AK256"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FZ5" i="1"/>
  <c r="FZ256" i="1" s="1"/>
  <c r="JL5" i="1"/>
  <c r="JL256" i="1" l="1"/>
  <c r="JL6" i="1"/>
  <c r="AK6" i="1"/>
  <c r="FZ6" i="1"/>
  <c r="F17" i="4"/>
  <c r="F12" i="4"/>
  <c r="FY5" i="1"/>
  <c r="FY256" i="1" s="1"/>
  <c r="JG5" i="1"/>
  <c r="JG256" i="1" s="1"/>
  <c r="FZ9" i="1" l="1"/>
  <c r="JL9" i="1"/>
  <c r="AK9" i="1"/>
  <c r="FY6" i="1"/>
  <c r="JG6" i="1"/>
  <c r="FY9" i="1" l="1"/>
  <c r="A12" i="1" l="1"/>
  <c r="B13" i="1" l="1"/>
  <c r="CK5" i="1"/>
  <c r="CK256" i="1" s="1"/>
  <c r="CG5" i="1"/>
  <c r="CG256" i="1" s="1"/>
  <c r="CE5" i="1"/>
  <c r="CE256" i="1" s="1"/>
  <c r="CB5" i="1"/>
  <c r="CB256" i="1" s="1"/>
  <c r="AT13" i="1" l="1"/>
  <c r="DW13" i="1"/>
  <c r="CK6" i="1"/>
  <c r="CG6" i="1"/>
  <c r="CE6" i="1"/>
  <c r="CB6" i="1"/>
  <c r="CK9" i="1" l="1"/>
  <c r="CG9" i="1"/>
  <c r="CB9" i="1"/>
  <c r="CE9" i="1"/>
  <c r="ER5" i="1" l="1"/>
  <c r="ER256" i="1" s="1"/>
  <c r="EQ5" i="1"/>
  <c r="EQ256" i="1" s="1"/>
  <c r="AJ5" i="1"/>
  <c r="AJ256" i="1" s="1"/>
  <c r="EQ6" i="1" l="1"/>
  <c r="ER6" i="1"/>
  <c r="AJ6" i="1"/>
  <c r="ER9" i="1" l="1"/>
  <c r="EQ9" i="1"/>
  <c r="V9" i="1"/>
  <c r="W11" i="1" l="1"/>
  <c r="W10" i="1"/>
  <c r="W9" i="1"/>
  <c r="K17" i="4"/>
  <c r="I17" i="4"/>
  <c r="H17" i="4"/>
  <c r="E17" i="4"/>
  <c r="D17" i="4"/>
  <c r="C17" i="4"/>
  <c r="K12" i="4"/>
  <c r="I12" i="4"/>
  <c r="H12" i="4"/>
  <c r="E12" i="4"/>
  <c r="D12" i="4"/>
  <c r="C12" i="4"/>
  <c r="ET5" i="1" l="1"/>
  <c r="ET256" i="1" s="1"/>
  <c r="ES5" i="1"/>
  <c r="ES256" i="1" s="1"/>
  <c r="G25" i="4"/>
  <c r="FC5" i="1"/>
  <c r="FC256" i="1" s="1"/>
  <c r="FB5" i="1"/>
  <c r="FB256" i="1" s="1"/>
  <c r="DI5" i="1"/>
  <c r="DI256" i="1" s="1"/>
  <c r="G26" i="4" l="1"/>
  <c r="ES6" i="1"/>
  <c r="ET6" i="1"/>
  <c r="FB6" i="1"/>
  <c r="FC6" i="1"/>
  <c r="DI6" i="1"/>
  <c r="G27" i="4" l="1"/>
  <c r="ET9" i="1"/>
  <c r="ES9" i="1"/>
  <c r="FC9" i="1"/>
  <c r="FB9" i="1"/>
  <c r="DI9" i="1"/>
  <c r="I26" i="4"/>
  <c r="H26" i="4"/>
  <c r="K27" i="4" l="1"/>
  <c r="J26" i="4"/>
  <c r="J25" i="4"/>
  <c r="J24" i="4"/>
  <c r="IS5" i="1"/>
  <c r="IS256" i="1" s="1"/>
  <c r="K24" i="4" l="1"/>
  <c r="K25" i="4"/>
  <c r="K26" i="4"/>
  <c r="IS6" i="1"/>
  <c r="IS9" i="1" l="1"/>
  <c r="IF5" i="1" l="1"/>
  <c r="IF256" i="1" s="1"/>
  <c r="IF6" i="1" l="1"/>
  <c r="GJ5" i="1"/>
  <c r="GJ256" i="1" s="1"/>
  <c r="IF9" i="1" l="1"/>
  <c r="GJ6" i="1"/>
  <c r="HH5" i="1"/>
  <c r="HH256" i="1" s="1"/>
  <c r="DA5" i="1"/>
  <c r="DA256" i="1" s="1"/>
  <c r="HH6" i="1" l="1"/>
  <c r="DA6" i="1"/>
  <c r="HH9" i="1" l="1"/>
  <c r="DA9" i="1"/>
  <c r="JT5" i="1" l="1"/>
  <c r="JT256" i="1" s="1"/>
  <c r="JT9" i="1" l="1"/>
  <c r="FA5" i="1"/>
  <c r="FA256" i="1" s="1"/>
  <c r="EY5" i="1"/>
  <c r="EY256" i="1" s="1"/>
  <c r="EX5" i="1"/>
  <c r="EX256" i="1" s="1"/>
  <c r="FA6" i="1" l="1"/>
  <c r="EX6" i="1"/>
  <c r="EY6" i="1"/>
  <c r="A10" i="1"/>
  <c r="GN5" i="1"/>
  <c r="GN256" i="1" s="1"/>
  <c r="GM5" i="1"/>
  <c r="GM256" i="1" s="1"/>
  <c r="GK5" i="1"/>
  <c r="EZ5" i="1"/>
  <c r="EZ256" i="1" s="1"/>
  <c r="IQ5" i="1"/>
  <c r="IQ256" i="1" s="1"/>
  <c r="JC5" i="1"/>
  <c r="JC6" i="1" s="1"/>
  <c r="IT5" i="1"/>
  <c r="IT256" i="1" s="1"/>
  <c r="GK256" i="1" l="1"/>
  <c r="GK6" i="1"/>
  <c r="FA9" i="1"/>
  <c r="EY9" i="1"/>
  <c r="EX9" i="1"/>
  <c r="GN6" i="1"/>
  <c r="GM6" i="1"/>
  <c r="EZ6" i="1"/>
  <c r="JC256" i="1"/>
  <c r="JC9" i="1"/>
  <c r="IQ6" i="1"/>
  <c r="IT6" i="1"/>
  <c r="GN9" i="1" l="1"/>
  <c r="GM9" i="1"/>
  <c r="EZ9" i="1"/>
  <c r="IQ9" i="1"/>
  <c r="IT9" i="1"/>
  <c r="IH5" i="1" l="1"/>
  <c r="IH256" i="1" s="1"/>
  <c r="IA5" i="1"/>
  <c r="IA256" i="1" s="1"/>
  <c r="EL5" i="1"/>
  <c r="EL256" i="1" s="1"/>
  <c r="EW5" i="1"/>
  <c r="EW256" i="1" s="1"/>
  <c r="IH6" i="1" l="1"/>
  <c r="IA6" i="1"/>
  <c r="EL6" i="1"/>
  <c r="EW6" i="1"/>
  <c r="IH9" i="1" l="1"/>
  <c r="IA9" i="1"/>
  <c r="EL9" i="1"/>
  <c r="EW9" i="1"/>
  <c r="BZ5" i="1" l="1"/>
  <c r="BZ256" i="1" s="1"/>
  <c r="BY5" i="1"/>
  <c r="BY256" i="1" s="1"/>
  <c r="BY6" i="1" l="1"/>
  <c r="BZ6" i="1"/>
  <c r="BZ9" i="1" l="1"/>
  <c r="BY9" i="1"/>
  <c r="CH5" i="1" l="1"/>
  <c r="CH256" i="1" s="1"/>
  <c r="CF5" i="1"/>
  <c r="CF256" i="1" s="1"/>
  <c r="CJ5" i="1"/>
  <c r="CJ256" i="1" s="1"/>
  <c r="CC5" i="1"/>
  <c r="CC256" i="1" s="1"/>
  <c r="A7" i="1"/>
  <c r="IJ9" i="1"/>
  <c r="II9" i="1"/>
  <c r="GZ9" i="1"/>
  <c r="GW9" i="1"/>
  <c r="GV9" i="1"/>
  <c r="GU9" i="1"/>
  <c r="A9" i="1"/>
  <c r="B253" i="1" l="1"/>
  <c r="B252" i="1"/>
  <c r="B250" i="1"/>
  <c r="B251" i="1"/>
  <c r="B249" i="1"/>
  <c r="B247" i="1"/>
  <c r="B248" i="1"/>
  <c r="B246" i="1"/>
  <c r="B245" i="1"/>
  <c r="B244" i="1"/>
  <c r="B242" i="1"/>
  <c r="B243" i="1"/>
  <c r="B230" i="1"/>
  <c r="HM230" i="1" s="1"/>
  <c r="B234" i="1"/>
  <c r="B232" i="1"/>
  <c r="JK230" i="1"/>
  <c r="EF230" i="1"/>
  <c r="DT230" i="1"/>
  <c r="DL230" i="1"/>
  <c r="AN230" i="1"/>
  <c r="DR230" i="1"/>
  <c r="DJ230" i="1"/>
  <c r="IW230" i="1"/>
  <c r="GZ230" i="1"/>
  <c r="AT230" i="1"/>
  <c r="IE230" i="1"/>
  <c r="GY230" i="1"/>
  <c r="DP230" i="1"/>
  <c r="CZ230" i="1"/>
  <c r="BF230" i="1"/>
  <c r="BA230" i="1"/>
  <c r="AJ230" i="1"/>
  <c r="B235" i="1"/>
  <c r="B231" i="1"/>
  <c r="B233" i="1"/>
  <c r="H9" i="1"/>
  <c r="I9" i="1"/>
  <c r="B219" i="1"/>
  <c r="B210" i="1"/>
  <c r="B201" i="1"/>
  <c r="B241" i="1"/>
  <c r="B240" i="1"/>
  <c r="B239" i="1"/>
  <c r="B237" i="1"/>
  <c r="B236" i="1"/>
  <c r="B238" i="1"/>
  <c r="B194" i="1"/>
  <c r="B197" i="1"/>
  <c r="B196" i="1"/>
  <c r="B198" i="1"/>
  <c r="B96" i="1"/>
  <c r="B195" i="1"/>
  <c r="B114" i="1"/>
  <c r="B87" i="1"/>
  <c r="B69" i="1"/>
  <c r="B152" i="1"/>
  <c r="B193" i="1"/>
  <c r="B105" i="1"/>
  <c r="B123" i="1"/>
  <c r="B78" i="1"/>
  <c r="B60" i="1"/>
  <c r="B140" i="1"/>
  <c r="B145" i="1"/>
  <c r="B135" i="1"/>
  <c r="B51" i="1"/>
  <c r="B42" i="1"/>
  <c r="B33" i="1"/>
  <c r="B24" i="1"/>
  <c r="B18" i="1"/>
  <c r="B11" i="1"/>
  <c r="B10" i="1"/>
  <c r="B12" i="1"/>
  <c r="CH6" i="1"/>
  <c r="CF6" i="1"/>
  <c r="CJ6" i="1"/>
  <c r="CC6" i="1"/>
  <c r="IV230" i="1" l="1"/>
  <c r="JG230" i="1"/>
  <c r="DM230" i="1"/>
  <c r="AD230" i="1"/>
  <c r="DU230" i="1"/>
  <c r="DA230" i="1"/>
  <c r="CY230" i="1" s="1" a="1"/>
  <c r="CY230" i="1" s="1"/>
  <c r="DK230" i="1"/>
  <c r="HL230" i="1"/>
  <c r="DQ230" i="1"/>
  <c r="DS230" i="1"/>
  <c r="JJ230" i="1"/>
  <c r="IW248" i="1"/>
  <c r="JJ248" i="1"/>
  <c r="HL248" i="1"/>
  <c r="DX248" i="1"/>
  <c r="DN248" i="1"/>
  <c r="JG248" i="1"/>
  <c r="IV248" i="1"/>
  <c r="DO248" i="1"/>
  <c r="AQ248" i="1"/>
  <c r="HM248" i="1"/>
  <c r="DM248" i="1"/>
  <c r="AP248" i="1"/>
  <c r="IG248" i="1"/>
  <c r="DU248" i="1"/>
  <c r="DL248" i="1"/>
  <c r="AN248" i="1"/>
  <c r="AF248" i="1"/>
  <c r="GZ248" i="1"/>
  <c r="DT248" i="1"/>
  <c r="DK248" i="1"/>
  <c r="AD248" i="1"/>
  <c r="IE248" i="1"/>
  <c r="GY248" i="1"/>
  <c r="EF248" i="1"/>
  <c r="DS248" i="1"/>
  <c r="DJ248" i="1"/>
  <c r="JI248" i="1"/>
  <c r="IY248" i="1"/>
  <c r="DQ248" i="1"/>
  <c r="CZ248" i="1"/>
  <c r="BF248" i="1"/>
  <c r="BA248" i="1"/>
  <c r="AJ248" i="1"/>
  <c r="DA248" i="1"/>
  <c r="BE248" i="1"/>
  <c r="IX248" i="1"/>
  <c r="DR248" i="1"/>
  <c r="AT248" i="1"/>
  <c r="JK248" i="1"/>
  <c r="JH248" i="1"/>
  <c r="DP248" i="1"/>
  <c r="AR248" i="1"/>
  <c r="JI247" i="1"/>
  <c r="DU247" i="1"/>
  <c r="DM247" i="1"/>
  <c r="AP247" i="1"/>
  <c r="JH247" i="1"/>
  <c r="IY247" i="1"/>
  <c r="EF247" i="1"/>
  <c r="DT247" i="1"/>
  <c r="DL247" i="1"/>
  <c r="AN247" i="1"/>
  <c r="AF247" i="1"/>
  <c r="JG247" i="1"/>
  <c r="IX247" i="1"/>
  <c r="IG247" i="1"/>
  <c r="DS247" i="1"/>
  <c r="DK247" i="1"/>
  <c r="AD247" i="1"/>
  <c r="IW247" i="1"/>
  <c r="GZ247" i="1"/>
  <c r="DR247" i="1"/>
  <c r="DJ247" i="1"/>
  <c r="IV247" i="1"/>
  <c r="IE247" i="1"/>
  <c r="GY247" i="1"/>
  <c r="DQ247" i="1"/>
  <c r="DA247" i="1"/>
  <c r="AT247" i="1"/>
  <c r="JK247" i="1"/>
  <c r="HM247" i="1"/>
  <c r="DO247" i="1"/>
  <c r="BE247" i="1"/>
  <c r="AR247" i="1"/>
  <c r="DP247" i="1"/>
  <c r="BA247" i="1"/>
  <c r="HL247" i="1"/>
  <c r="DN247" i="1"/>
  <c r="AQ247" i="1"/>
  <c r="JJ247" i="1"/>
  <c r="CZ247" i="1"/>
  <c r="BF247" i="1"/>
  <c r="AJ247" i="1"/>
  <c r="DX247" i="1"/>
  <c r="DP249" i="1"/>
  <c r="CZ249" i="1"/>
  <c r="BF249" i="1"/>
  <c r="BA249" i="1"/>
  <c r="AJ249" i="1"/>
  <c r="JK249" i="1"/>
  <c r="HM249" i="1"/>
  <c r="DO249" i="1"/>
  <c r="BE249" i="1"/>
  <c r="AR249" i="1"/>
  <c r="JJ249" i="1"/>
  <c r="HL249" i="1"/>
  <c r="DX249" i="1"/>
  <c r="DN249" i="1"/>
  <c r="AQ249" i="1"/>
  <c r="JI249" i="1"/>
  <c r="DU249" i="1"/>
  <c r="DM249" i="1"/>
  <c r="AP249" i="1"/>
  <c r="JH249" i="1"/>
  <c r="IY249" i="1"/>
  <c r="EF249" i="1"/>
  <c r="DT249" i="1"/>
  <c r="DL249" i="1"/>
  <c r="AN249" i="1"/>
  <c r="AF249" i="1"/>
  <c r="JG249" i="1"/>
  <c r="IX249" i="1"/>
  <c r="IG249" i="1"/>
  <c r="DS249" i="1"/>
  <c r="DK249" i="1"/>
  <c r="AD249" i="1"/>
  <c r="IV249" i="1"/>
  <c r="DQ249" i="1"/>
  <c r="AT249" i="1"/>
  <c r="DJ249" i="1"/>
  <c r="GZ249" i="1"/>
  <c r="IE249" i="1"/>
  <c r="GY249" i="1"/>
  <c r="DA249" i="1"/>
  <c r="IW249" i="1"/>
  <c r="DR249" i="1"/>
  <c r="IY230" i="1"/>
  <c r="JI230" i="1"/>
  <c r="AQ230" i="1"/>
  <c r="IW243" i="1"/>
  <c r="GZ243" i="1"/>
  <c r="DR243" i="1"/>
  <c r="DJ243" i="1"/>
  <c r="DP243" i="1"/>
  <c r="CZ243" i="1"/>
  <c r="BF243" i="1"/>
  <c r="BA243" i="1"/>
  <c r="AJ243" i="1"/>
  <c r="JK243" i="1"/>
  <c r="HM243" i="1"/>
  <c r="DO243" i="1"/>
  <c r="JJ243" i="1"/>
  <c r="HL243" i="1"/>
  <c r="DX243" i="1"/>
  <c r="DN243" i="1"/>
  <c r="AQ243" i="1"/>
  <c r="JI243" i="1"/>
  <c r="DU243" i="1"/>
  <c r="DM243" i="1"/>
  <c r="IY243" i="1"/>
  <c r="IE243" i="1"/>
  <c r="DT243" i="1"/>
  <c r="DA243" i="1"/>
  <c r="AT243" i="1"/>
  <c r="AF243" i="1"/>
  <c r="JG243" i="1"/>
  <c r="IX243" i="1"/>
  <c r="DS243" i="1"/>
  <c r="AR243" i="1"/>
  <c r="AD243" i="1"/>
  <c r="EF243" i="1"/>
  <c r="IV243" i="1"/>
  <c r="DQ243" i="1"/>
  <c r="AP243" i="1"/>
  <c r="DL243" i="1"/>
  <c r="AN243" i="1"/>
  <c r="JH243" i="1"/>
  <c r="GY243" i="1"/>
  <c r="DK243" i="1"/>
  <c r="IG243" i="1"/>
  <c r="BE243" i="1"/>
  <c r="JJ251" i="1"/>
  <c r="HL251" i="1"/>
  <c r="JH251" i="1"/>
  <c r="IY251" i="1"/>
  <c r="DR251" i="1"/>
  <c r="DJ251" i="1"/>
  <c r="IX251" i="1"/>
  <c r="GZ251" i="1"/>
  <c r="DQ251" i="1"/>
  <c r="DA251" i="1"/>
  <c r="AT251" i="1"/>
  <c r="JK251" i="1"/>
  <c r="IW251" i="1"/>
  <c r="GY251" i="1"/>
  <c r="DP251" i="1"/>
  <c r="CZ251" i="1"/>
  <c r="BF251" i="1"/>
  <c r="BA251" i="1"/>
  <c r="AJ251" i="1"/>
  <c r="JI251" i="1"/>
  <c r="IV251" i="1"/>
  <c r="DO251" i="1"/>
  <c r="BE251" i="1"/>
  <c r="AR251" i="1"/>
  <c r="JG251" i="1"/>
  <c r="IG251" i="1"/>
  <c r="DX251" i="1"/>
  <c r="DN251" i="1"/>
  <c r="AQ251" i="1"/>
  <c r="IE251" i="1"/>
  <c r="HM251" i="1"/>
  <c r="EF251" i="1"/>
  <c r="DT251" i="1"/>
  <c r="DL251" i="1"/>
  <c r="AN251" i="1"/>
  <c r="AF251" i="1"/>
  <c r="AD251" i="1"/>
  <c r="DU251" i="1"/>
  <c r="DS251" i="1"/>
  <c r="DM251" i="1"/>
  <c r="DK251" i="1"/>
  <c r="AP251" i="1"/>
  <c r="JJ246" i="1"/>
  <c r="JG246" i="1"/>
  <c r="IW246" i="1"/>
  <c r="GZ246" i="1"/>
  <c r="DR246" i="1"/>
  <c r="DJ246" i="1"/>
  <c r="IV246" i="1"/>
  <c r="IE246" i="1"/>
  <c r="GY246" i="1"/>
  <c r="DQ246" i="1"/>
  <c r="DA246" i="1"/>
  <c r="AT246" i="1"/>
  <c r="DP246" i="1"/>
  <c r="CZ246" i="1"/>
  <c r="BF246" i="1"/>
  <c r="BA246" i="1"/>
  <c r="AJ246" i="1"/>
  <c r="HM246" i="1"/>
  <c r="DO246" i="1"/>
  <c r="BE246" i="1"/>
  <c r="AR246" i="1"/>
  <c r="HL246" i="1"/>
  <c r="DX246" i="1"/>
  <c r="DN246" i="1"/>
  <c r="AQ246" i="1"/>
  <c r="JK246" i="1"/>
  <c r="DU246" i="1"/>
  <c r="DM246" i="1"/>
  <c r="AP246" i="1"/>
  <c r="DK246" i="1"/>
  <c r="JI246" i="1"/>
  <c r="IG246" i="1"/>
  <c r="AN246" i="1"/>
  <c r="JH246" i="1"/>
  <c r="EF246" i="1"/>
  <c r="AF246" i="1"/>
  <c r="IY246" i="1"/>
  <c r="DT246" i="1"/>
  <c r="AD246" i="1"/>
  <c r="DL246" i="1"/>
  <c r="IX246" i="1"/>
  <c r="DS246" i="1"/>
  <c r="JH230" i="1"/>
  <c r="BE230" i="1"/>
  <c r="DN230" i="1"/>
  <c r="GY242" i="1"/>
  <c r="DO242" i="1"/>
  <c r="BE242" i="1"/>
  <c r="AR242" i="1"/>
  <c r="JK242" i="1"/>
  <c r="DX242" i="1"/>
  <c r="DN242" i="1"/>
  <c r="AQ242" i="1"/>
  <c r="JJ242" i="1"/>
  <c r="IG242" i="1"/>
  <c r="DU242" i="1"/>
  <c r="DM242" i="1"/>
  <c r="AP242" i="1"/>
  <c r="DR242" i="1"/>
  <c r="JI242" i="1"/>
  <c r="IY242" i="1"/>
  <c r="HM242" i="1"/>
  <c r="EF242" i="1"/>
  <c r="DT242" i="1"/>
  <c r="DL242" i="1"/>
  <c r="AN242" i="1"/>
  <c r="AF242" i="1"/>
  <c r="JG242" i="1"/>
  <c r="JH242" i="1"/>
  <c r="IX242" i="1"/>
  <c r="IE242" i="1"/>
  <c r="HL242" i="1"/>
  <c r="DS242" i="1"/>
  <c r="DK242" i="1"/>
  <c r="AD242" i="1"/>
  <c r="IW242" i="1"/>
  <c r="DJ242" i="1"/>
  <c r="IV242" i="1"/>
  <c r="DQ242" i="1"/>
  <c r="DA242" i="1"/>
  <c r="AT242" i="1"/>
  <c r="BA242" i="1"/>
  <c r="GZ242" i="1"/>
  <c r="AJ242" i="1"/>
  <c r="DP242" i="1"/>
  <c r="CZ242" i="1"/>
  <c r="BF242" i="1"/>
  <c r="JH250" i="1"/>
  <c r="IY250" i="1"/>
  <c r="EF250" i="1"/>
  <c r="DT250" i="1"/>
  <c r="DL250" i="1"/>
  <c r="AN250" i="1"/>
  <c r="AF250" i="1"/>
  <c r="JG250" i="1"/>
  <c r="IX250" i="1"/>
  <c r="IG250" i="1"/>
  <c r="IV250" i="1"/>
  <c r="IE250" i="1"/>
  <c r="GY250" i="1"/>
  <c r="DP250" i="1"/>
  <c r="CZ250" i="1"/>
  <c r="BF250" i="1"/>
  <c r="BA250" i="1"/>
  <c r="AJ250" i="1"/>
  <c r="JJ250" i="1"/>
  <c r="HL250" i="1"/>
  <c r="DX250" i="1"/>
  <c r="DN250" i="1"/>
  <c r="HM250" i="1"/>
  <c r="DR250" i="1"/>
  <c r="AR250" i="1"/>
  <c r="DQ250" i="1"/>
  <c r="AQ250" i="1"/>
  <c r="AD250" i="1"/>
  <c r="DO250" i="1"/>
  <c r="AP250" i="1"/>
  <c r="IW250" i="1"/>
  <c r="DM250" i="1"/>
  <c r="DA250" i="1"/>
  <c r="DK250" i="1"/>
  <c r="BE250" i="1"/>
  <c r="GZ250" i="1"/>
  <c r="DJ250" i="1"/>
  <c r="JK250" i="1"/>
  <c r="JI250" i="1"/>
  <c r="DU250" i="1"/>
  <c r="DS250" i="1"/>
  <c r="AT250" i="1"/>
  <c r="IG230" i="1"/>
  <c r="AR230" i="1"/>
  <c r="DO230" i="1"/>
  <c r="DX230" i="1"/>
  <c r="DP244" i="1"/>
  <c r="CZ244" i="1"/>
  <c r="BF244" i="1"/>
  <c r="BA244" i="1"/>
  <c r="AJ244" i="1"/>
  <c r="JK244" i="1"/>
  <c r="HM244" i="1"/>
  <c r="DO244" i="1"/>
  <c r="BE244" i="1"/>
  <c r="AR244" i="1"/>
  <c r="JJ244" i="1"/>
  <c r="HL244" i="1"/>
  <c r="DX244" i="1"/>
  <c r="DN244" i="1"/>
  <c r="AQ244" i="1"/>
  <c r="JI244" i="1"/>
  <c r="DU244" i="1"/>
  <c r="DM244" i="1"/>
  <c r="AP244" i="1"/>
  <c r="JH244" i="1"/>
  <c r="IY244" i="1"/>
  <c r="EF244" i="1"/>
  <c r="DT244" i="1"/>
  <c r="DL244" i="1"/>
  <c r="AN244" i="1"/>
  <c r="AF244" i="1"/>
  <c r="JG244" i="1"/>
  <c r="IX244" i="1"/>
  <c r="IG244" i="1"/>
  <c r="DS244" i="1"/>
  <c r="DK244" i="1"/>
  <c r="AD244" i="1"/>
  <c r="DJ244" i="1"/>
  <c r="GZ244" i="1"/>
  <c r="IE244" i="1"/>
  <c r="GY244" i="1"/>
  <c r="DA244" i="1"/>
  <c r="IW244" i="1"/>
  <c r="DR244" i="1"/>
  <c r="IV244" i="1"/>
  <c r="DQ244" i="1"/>
  <c r="AT244" i="1"/>
  <c r="JJ252" i="1"/>
  <c r="HL252" i="1"/>
  <c r="DX252" i="1"/>
  <c r="DN252" i="1"/>
  <c r="AQ252" i="1"/>
  <c r="JI252" i="1"/>
  <c r="DU252" i="1"/>
  <c r="DM252" i="1"/>
  <c r="JH252" i="1"/>
  <c r="IY252" i="1"/>
  <c r="EF252" i="1"/>
  <c r="DT252" i="1"/>
  <c r="DL252" i="1"/>
  <c r="AN252" i="1"/>
  <c r="AF252" i="1"/>
  <c r="JG252" i="1"/>
  <c r="IX252" i="1"/>
  <c r="IG252" i="1"/>
  <c r="IW252" i="1"/>
  <c r="GZ252" i="1"/>
  <c r="DR252" i="1"/>
  <c r="DJ252" i="1"/>
  <c r="IV252" i="1"/>
  <c r="IE252" i="1"/>
  <c r="GY252" i="1"/>
  <c r="DQ252" i="1"/>
  <c r="DA252" i="1"/>
  <c r="DP252" i="1"/>
  <c r="CZ252" i="1"/>
  <c r="BF252" i="1"/>
  <c r="BA252" i="1"/>
  <c r="AJ252" i="1"/>
  <c r="AP252" i="1"/>
  <c r="DS252" i="1"/>
  <c r="JK252" i="1"/>
  <c r="HM252" i="1"/>
  <c r="DO252" i="1"/>
  <c r="DK252" i="1"/>
  <c r="AT252" i="1"/>
  <c r="AR252" i="1"/>
  <c r="AD252" i="1"/>
  <c r="BE252" i="1"/>
  <c r="IX230" i="1"/>
  <c r="AF230" i="1"/>
  <c r="AP230" i="1"/>
  <c r="JH245" i="1"/>
  <c r="IY245" i="1"/>
  <c r="EF245" i="1"/>
  <c r="DT245" i="1"/>
  <c r="DL245" i="1"/>
  <c r="AN245" i="1"/>
  <c r="AF245" i="1"/>
  <c r="IW245" i="1"/>
  <c r="GZ245" i="1"/>
  <c r="DR245" i="1"/>
  <c r="DJ245" i="1"/>
  <c r="IV245" i="1"/>
  <c r="IE245" i="1"/>
  <c r="GY245" i="1"/>
  <c r="DP245" i="1"/>
  <c r="CZ245" i="1"/>
  <c r="BF245" i="1"/>
  <c r="BA245" i="1"/>
  <c r="AJ245" i="1"/>
  <c r="JK245" i="1"/>
  <c r="HM245" i="1"/>
  <c r="DO245" i="1"/>
  <c r="BE245" i="1"/>
  <c r="AR245" i="1"/>
  <c r="DM245" i="1"/>
  <c r="AP245" i="1"/>
  <c r="JJ245" i="1"/>
  <c r="DK245" i="1"/>
  <c r="JI245" i="1"/>
  <c r="JG245" i="1"/>
  <c r="DX245" i="1"/>
  <c r="HL245" i="1"/>
  <c r="DU245" i="1"/>
  <c r="IG245" i="1"/>
  <c r="DS245" i="1"/>
  <c r="AD245" i="1"/>
  <c r="AT245" i="1"/>
  <c r="AQ245" i="1"/>
  <c r="DQ245" i="1"/>
  <c r="DN245" i="1"/>
  <c r="DA245" i="1"/>
  <c r="IX245" i="1"/>
  <c r="JH253" i="1"/>
  <c r="IY253" i="1"/>
  <c r="EF253" i="1"/>
  <c r="DT253" i="1"/>
  <c r="DL253" i="1"/>
  <c r="AN253" i="1"/>
  <c r="AF253" i="1"/>
  <c r="JG253" i="1"/>
  <c r="IX253" i="1"/>
  <c r="IG253" i="1"/>
  <c r="DS253" i="1"/>
  <c r="DK253" i="1"/>
  <c r="AD253" i="1"/>
  <c r="IW253" i="1"/>
  <c r="GZ253" i="1"/>
  <c r="DR253" i="1"/>
  <c r="DJ253" i="1"/>
  <c r="IV253" i="1"/>
  <c r="IE253" i="1"/>
  <c r="GY253" i="1"/>
  <c r="DQ253" i="1"/>
  <c r="DA253" i="1"/>
  <c r="AT253" i="1"/>
  <c r="DP253" i="1"/>
  <c r="CZ253" i="1"/>
  <c r="BF253" i="1"/>
  <c r="BA253" i="1"/>
  <c r="AJ253" i="1"/>
  <c r="JK253" i="1"/>
  <c r="HM253" i="1"/>
  <c r="DO253" i="1"/>
  <c r="BE253" i="1"/>
  <c r="AR253" i="1"/>
  <c r="JJ253" i="1"/>
  <c r="HL253" i="1"/>
  <c r="DX253" i="1"/>
  <c r="DN253" i="1"/>
  <c r="AQ253" i="1"/>
  <c r="JI253" i="1"/>
  <c r="AP253" i="1"/>
  <c r="DU253" i="1"/>
  <c r="DM253" i="1"/>
  <c r="JG232" i="1"/>
  <c r="IX232" i="1"/>
  <c r="IG232" i="1"/>
  <c r="DR232" i="1"/>
  <c r="DJ232" i="1"/>
  <c r="IW232" i="1"/>
  <c r="GZ232" i="1"/>
  <c r="DQ232" i="1"/>
  <c r="DA232" i="1"/>
  <c r="AT232" i="1"/>
  <c r="IV232" i="1"/>
  <c r="IE232" i="1"/>
  <c r="GY232" i="1"/>
  <c r="DP232" i="1"/>
  <c r="CZ232" i="1"/>
  <c r="BF232" i="1"/>
  <c r="BA232" i="1"/>
  <c r="AJ232" i="1"/>
  <c r="DO232" i="1"/>
  <c r="BE232" i="1"/>
  <c r="AR232" i="1"/>
  <c r="JK232" i="1"/>
  <c r="HM232" i="1"/>
  <c r="DX232" i="1"/>
  <c r="DN232" i="1"/>
  <c r="AQ232" i="1"/>
  <c r="JH232" i="1"/>
  <c r="DS232" i="1"/>
  <c r="JJ232" i="1"/>
  <c r="HL232" i="1"/>
  <c r="DU232" i="1"/>
  <c r="DM232" i="1"/>
  <c r="AP232" i="1"/>
  <c r="JI232" i="1"/>
  <c r="EF232" i="1"/>
  <c r="DT232" i="1"/>
  <c r="DL232" i="1"/>
  <c r="AN232" i="1"/>
  <c r="AF232" i="1"/>
  <c r="IY232" i="1"/>
  <c r="AD232" i="1"/>
  <c r="DK232" i="1"/>
  <c r="JK234" i="1"/>
  <c r="HM234" i="1"/>
  <c r="DX234" i="1"/>
  <c r="DN234" i="1"/>
  <c r="AQ234" i="1"/>
  <c r="JJ234" i="1"/>
  <c r="HL234" i="1"/>
  <c r="DU234" i="1"/>
  <c r="DM234" i="1"/>
  <c r="AP234" i="1"/>
  <c r="BE234" i="1"/>
  <c r="JI234" i="1"/>
  <c r="EF234" i="1"/>
  <c r="DT234" i="1"/>
  <c r="DL234" i="1"/>
  <c r="AN234" i="1"/>
  <c r="AF234" i="1"/>
  <c r="JH234" i="1"/>
  <c r="IY234" i="1"/>
  <c r="DS234" i="1"/>
  <c r="DK234" i="1"/>
  <c r="AD234" i="1"/>
  <c r="JG234" i="1"/>
  <c r="IX234" i="1"/>
  <c r="IG234" i="1"/>
  <c r="DR234" i="1"/>
  <c r="DJ234" i="1"/>
  <c r="DO234" i="1"/>
  <c r="AR234" i="1"/>
  <c r="IW234" i="1"/>
  <c r="GZ234" i="1"/>
  <c r="DQ234" i="1"/>
  <c r="DA234" i="1"/>
  <c r="AT234" i="1"/>
  <c r="IV234" i="1"/>
  <c r="IE234" i="1"/>
  <c r="GY234" i="1"/>
  <c r="DP234" i="1"/>
  <c r="CZ234" i="1"/>
  <c r="BF234" i="1"/>
  <c r="BA234" i="1"/>
  <c r="AJ234" i="1"/>
  <c r="CX230" i="1" a="1"/>
  <c r="CX230" i="1" s="1"/>
  <c r="DO233" i="1"/>
  <c r="BE233" i="1"/>
  <c r="AR233" i="1"/>
  <c r="JJ233" i="1"/>
  <c r="HL233" i="1"/>
  <c r="DU233" i="1"/>
  <c r="DM233" i="1"/>
  <c r="JH233" i="1"/>
  <c r="IY233" i="1"/>
  <c r="DS233" i="1"/>
  <c r="DK233" i="1"/>
  <c r="AD233" i="1"/>
  <c r="JG233" i="1"/>
  <c r="IX233" i="1"/>
  <c r="IG233" i="1"/>
  <c r="DR233" i="1"/>
  <c r="DJ233" i="1"/>
  <c r="IW233" i="1"/>
  <c r="GZ233" i="1"/>
  <c r="DQ233" i="1"/>
  <c r="DA233" i="1"/>
  <c r="DN233" i="1"/>
  <c r="AP233" i="1"/>
  <c r="JI233" i="1"/>
  <c r="JK233" i="1"/>
  <c r="GY233" i="1"/>
  <c r="DL233" i="1"/>
  <c r="BA233" i="1"/>
  <c r="AN233" i="1"/>
  <c r="HM233" i="1"/>
  <c r="DT233" i="1"/>
  <c r="AF233" i="1"/>
  <c r="IE233" i="1"/>
  <c r="DX233" i="1"/>
  <c r="CZ233" i="1"/>
  <c r="BF233" i="1"/>
  <c r="AT233" i="1"/>
  <c r="DP233" i="1"/>
  <c r="AQ233" i="1"/>
  <c r="IV233" i="1"/>
  <c r="AJ233" i="1"/>
  <c r="EF233" i="1"/>
  <c r="JG231" i="1"/>
  <c r="IX231" i="1"/>
  <c r="IG231" i="1"/>
  <c r="JJ231" i="1"/>
  <c r="HL231" i="1"/>
  <c r="IV231" i="1"/>
  <c r="DO231" i="1"/>
  <c r="BE231" i="1"/>
  <c r="AR231" i="1"/>
  <c r="DX231" i="1"/>
  <c r="DN231" i="1"/>
  <c r="AQ231" i="1"/>
  <c r="HM231" i="1"/>
  <c r="DU231" i="1"/>
  <c r="AP231" i="1"/>
  <c r="DM231" i="1"/>
  <c r="IE231" i="1"/>
  <c r="GY231" i="1"/>
  <c r="DS231" i="1"/>
  <c r="DK231" i="1"/>
  <c r="AD231" i="1"/>
  <c r="JK231" i="1"/>
  <c r="DR231" i="1"/>
  <c r="DJ231" i="1"/>
  <c r="JI231" i="1"/>
  <c r="AJ231" i="1"/>
  <c r="BA231" i="1"/>
  <c r="JH231" i="1"/>
  <c r="EF231" i="1"/>
  <c r="AT231" i="1"/>
  <c r="DA231" i="1"/>
  <c r="AN231" i="1"/>
  <c r="IY231" i="1"/>
  <c r="AF231" i="1"/>
  <c r="GZ231" i="1"/>
  <c r="DT231" i="1"/>
  <c r="CZ231" i="1"/>
  <c r="BF231" i="1"/>
  <c r="DP231" i="1"/>
  <c r="IW231" i="1"/>
  <c r="DQ231" i="1"/>
  <c r="DL231" i="1"/>
  <c r="JJ235" i="1"/>
  <c r="HL235" i="1"/>
  <c r="DU235" i="1"/>
  <c r="DM235" i="1"/>
  <c r="AP235" i="1"/>
  <c r="JI235" i="1"/>
  <c r="EF235" i="1"/>
  <c r="DT235" i="1"/>
  <c r="DL235" i="1"/>
  <c r="AN235" i="1"/>
  <c r="AF235" i="1"/>
  <c r="JG235" i="1"/>
  <c r="IX235" i="1"/>
  <c r="IG235" i="1"/>
  <c r="DR235" i="1"/>
  <c r="DJ235" i="1"/>
  <c r="IV235" i="1"/>
  <c r="IE235" i="1"/>
  <c r="GY235" i="1"/>
  <c r="DP235" i="1"/>
  <c r="CZ235" i="1"/>
  <c r="BF235" i="1"/>
  <c r="BA235" i="1"/>
  <c r="AJ235" i="1"/>
  <c r="DO235" i="1"/>
  <c r="BE235" i="1"/>
  <c r="AR235" i="1"/>
  <c r="JK235" i="1"/>
  <c r="HM235" i="1"/>
  <c r="DX235" i="1"/>
  <c r="DN235" i="1"/>
  <c r="AQ235" i="1"/>
  <c r="GZ235" i="1"/>
  <c r="DA235" i="1"/>
  <c r="IY235" i="1"/>
  <c r="JH235" i="1"/>
  <c r="DS235" i="1"/>
  <c r="IW235" i="1"/>
  <c r="DQ235" i="1"/>
  <c r="AT235" i="1"/>
  <c r="DK235" i="1"/>
  <c r="AD235" i="1"/>
  <c r="JK210" i="1"/>
  <c r="DV210" i="1"/>
  <c r="JJ210" i="1"/>
  <c r="DA210" i="1"/>
  <c r="AN210" i="1"/>
  <c r="AF210" i="1"/>
  <c r="JI210" i="1"/>
  <c r="CZ210" i="1"/>
  <c r="BF210" i="1"/>
  <c r="BA210" i="1"/>
  <c r="AD210" i="1"/>
  <c r="JG210" i="1"/>
  <c r="IX210" i="1"/>
  <c r="IW210" i="1"/>
  <c r="AJ210" i="1"/>
  <c r="JH210" i="1"/>
  <c r="EF210" i="1"/>
  <c r="DX210" i="1"/>
  <c r="DW210" i="1"/>
  <c r="IY210" i="1"/>
  <c r="GZ210" i="1"/>
  <c r="GY210" i="1"/>
  <c r="IV210" i="1"/>
  <c r="BE210" i="1"/>
  <c r="JG219" i="1"/>
  <c r="IX219" i="1"/>
  <c r="IW219" i="1"/>
  <c r="IV219" i="1"/>
  <c r="GZ219" i="1"/>
  <c r="EF219" i="1"/>
  <c r="DX219" i="1"/>
  <c r="GY219" i="1"/>
  <c r="DW219" i="1"/>
  <c r="JK219" i="1"/>
  <c r="DV219" i="1"/>
  <c r="JJ219" i="1"/>
  <c r="DA219" i="1"/>
  <c r="JH219" i="1"/>
  <c r="BE219" i="1"/>
  <c r="AJ219" i="1"/>
  <c r="AF219" i="1"/>
  <c r="BA219" i="1"/>
  <c r="AD219" i="1"/>
  <c r="IY219" i="1"/>
  <c r="CZ219" i="1"/>
  <c r="AN219" i="1"/>
  <c r="JI219" i="1"/>
  <c r="BF219" i="1"/>
  <c r="DO194" i="1"/>
  <c r="DX96" i="1"/>
  <c r="JP12" i="1"/>
  <c r="JP13" i="1" s="1"/>
  <c r="JO12" i="1"/>
  <c r="JO13" i="1" s="1"/>
  <c r="JR12" i="1"/>
  <c r="JR13" i="1" s="1"/>
  <c r="JQ12" i="1"/>
  <c r="JQ13" i="1" s="1"/>
  <c r="JN12" i="1"/>
  <c r="JN13" i="1" s="1"/>
  <c r="JM12" i="1"/>
  <c r="JM13" i="1" s="1"/>
  <c r="AQ194" i="1"/>
  <c r="JG10" i="1"/>
  <c r="JP10" i="1"/>
  <c r="JO10" i="1"/>
  <c r="JQ10" i="1"/>
  <c r="JR10" i="1"/>
  <c r="JN10" i="1"/>
  <c r="JM10" i="1"/>
  <c r="JP11" i="1"/>
  <c r="JN11" i="1"/>
  <c r="JR11" i="1"/>
  <c r="JO11" i="1"/>
  <c r="JQ11" i="1"/>
  <c r="JM11" i="1"/>
  <c r="AR194" i="1"/>
  <c r="DL194" i="1"/>
  <c r="BA194" i="1"/>
  <c r="AJ194" i="1"/>
  <c r="CZ194" i="1"/>
  <c r="JJ238" i="1"/>
  <c r="HL238" i="1"/>
  <c r="DX238" i="1"/>
  <c r="GY238" i="1"/>
  <c r="DO238" i="1"/>
  <c r="BE238" i="1"/>
  <c r="AQ238" i="1"/>
  <c r="EF238" i="1"/>
  <c r="DN238" i="1"/>
  <c r="AP238" i="1"/>
  <c r="DS238" i="1"/>
  <c r="JK238" i="1"/>
  <c r="IG238" i="1"/>
  <c r="DU238" i="1"/>
  <c r="DM238" i="1"/>
  <c r="AN238" i="1"/>
  <c r="AF238" i="1"/>
  <c r="DK238" i="1"/>
  <c r="JI238" i="1"/>
  <c r="IY238" i="1"/>
  <c r="DT238" i="1"/>
  <c r="DL238" i="1"/>
  <c r="AD238" i="1"/>
  <c r="JH238" i="1"/>
  <c r="IX238" i="1"/>
  <c r="IE238" i="1"/>
  <c r="HM238" i="1"/>
  <c r="JG238" i="1"/>
  <c r="IW238" i="1"/>
  <c r="DR238" i="1"/>
  <c r="DJ238" i="1"/>
  <c r="IV238" i="1"/>
  <c r="DQ238" i="1"/>
  <c r="DA238" i="1"/>
  <c r="AT238" i="1"/>
  <c r="AJ238" i="1"/>
  <c r="DP238" i="1"/>
  <c r="AR238" i="1"/>
  <c r="CZ238" i="1"/>
  <c r="BF238" i="1"/>
  <c r="GZ238" i="1"/>
  <c r="BA238" i="1"/>
  <c r="DT194" i="1"/>
  <c r="DM194" i="1"/>
  <c r="AT194" i="1"/>
  <c r="DP194" i="1"/>
  <c r="IV236" i="1"/>
  <c r="IE236" i="1"/>
  <c r="GY236" i="1"/>
  <c r="DQ236" i="1"/>
  <c r="DA236" i="1"/>
  <c r="AT236" i="1"/>
  <c r="AJ236" i="1"/>
  <c r="CZ236" i="1"/>
  <c r="BA236" i="1"/>
  <c r="AP236" i="1"/>
  <c r="DP236" i="1"/>
  <c r="BF236" i="1"/>
  <c r="AR236" i="1"/>
  <c r="JK236" i="1"/>
  <c r="HM236" i="1"/>
  <c r="DO236" i="1"/>
  <c r="BE236" i="1"/>
  <c r="AQ236" i="1"/>
  <c r="JJ236" i="1"/>
  <c r="HL236" i="1"/>
  <c r="DX236" i="1"/>
  <c r="DN236" i="1"/>
  <c r="JH236" i="1"/>
  <c r="IY236" i="1"/>
  <c r="EF236" i="1"/>
  <c r="DT236" i="1"/>
  <c r="DL236" i="1"/>
  <c r="AD236" i="1"/>
  <c r="DS236" i="1"/>
  <c r="JG236" i="1"/>
  <c r="IX236" i="1"/>
  <c r="IG236" i="1"/>
  <c r="DK236" i="1"/>
  <c r="AF236" i="1"/>
  <c r="GZ236" i="1"/>
  <c r="JI236" i="1"/>
  <c r="IW236" i="1"/>
  <c r="AN236" i="1"/>
  <c r="DR236" i="1"/>
  <c r="DJ236" i="1"/>
  <c r="DU236" i="1"/>
  <c r="DM236" i="1"/>
  <c r="EF194" i="1"/>
  <c r="DU194" i="1"/>
  <c r="DN194" i="1"/>
  <c r="BE194" i="1"/>
  <c r="DP237" i="1"/>
  <c r="CZ237" i="1"/>
  <c r="BF237" i="1"/>
  <c r="BA237" i="1"/>
  <c r="AR237" i="1"/>
  <c r="JK237" i="1"/>
  <c r="HM237" i="1"/>
  <c r="DO237" i="1"/>
  <c r="BE237" i="1"/>
  <c r="AQ237" i="1"/>
  <c r="JJ237" i="1"/>
  <c r="HL237" i="1"/>
  <c r="DX237" i="1"/>
  <c r="DN237" i="1"/>
  <c r="AP237" i="1"/>
  <c r="JI237" i="1"/>
  <c r="DU237" i="1"/>
  <c r="DM237" i="1"/>
  <c r="AN237" i="1"/>
  <c r="AF237" i="1"/>
  <c r="JG237" i="1"/>
  <c r="IX237" i="1"/>
  <c r="IG237" i="1"/>
  <c r="DS237" i="1"/>
  <c r="DK237" i="1"/>
  <c r="IW237" i="1"/>
  <c r="DJ237" i="1"/>
  <c r="GZ237" i="1"/>
  <c r="DR237" i="1"/>
  <c r="EF237" i="1"/>
  <c r="JH237" i="1"/>
  <c r="DA237" i="1"/>
  <c r="IY237" i="1"/>
  <c r="DT237" i="1"/>
  <c r="AJ237" i="1"/>
  <c r="IE237" i="1"/>
  <c r="IV237" i="1"/>
  <c r="DQ237" i="1"/>
  <c r="AT237" i="1"/>
  <c r="DL237" i="1"/>
  <c r="AD237" i="1"/>
  <c r="GY237" i="1"/>
  <c r="IY194" i="1"/>
  <c r="AF194" i="1"/>
  <c r="DX194" i="1"/>
  <c r="AD194" i="1"/>
  <c r="JI239" i="1"/>
  <c r="DU239" i="1"/>
  <c r="DM239" i="1"/>
  <c r="AN239" i="1"/>
  <c r="AF239" i="1"/>
  <c r="JH239" i="1"/>
  <c r="IY239" i="1"/>
  <c r="JG239" i="1"/>
  <c r="IX239" i="1"/>
  <c r="IG239" i="1"/>
  <c r="DS239" i="1"/>
  <c r="DK239" i="1"/>
  <c r="IW239" i="1"/>
  <c r="GZ239" i="1"/>
  <c r="DR239" i="1"/>
  <c r="DJ239" i="1"/>
  <c r="IV239" i="1"/>
  <c r="IE239" i="1"/>
  <c r="GY239" i="1"/>
  <c r="DQ239" i="1"/>
  <c r="DA239" i="1"/>
  <c r="AT239" i="1"/>
  <c r="AJ239" i="1"/>
  <c r="JJ239" i="1"/>
  <c r="DX239" i="1"/>
  <c r="BF239" i="1"/>
  <c r="DT239" i="1"/>
  <c r="BE239" i="1"/>
  <c r="DP239" i="1"/>
  <c r="CZ239" i="1"/>
  <c r="AR239" i="1"/>
  <c r="AD239" i="1"/>
  <c r="HM239" i="1"/>
  <c r="DN239" i="1"/>
  <c r="DO239" i="1"/>
  <c r="AQ239" i="1"/>
  <c r="AP239" i="1"/>
  <c r="HL239" i="1"/>
  <c r="EF239" i="1"/>
  <c r="DL239" i="1"/>
  <c r="BA239" i="1"/>
  <c r="JK239" i="1"/>
  <c r="DK194" i="1"/>
  <c r="DS194" i="1"/>
  <c r="DR194" i="1"/>
  <c r="HL194" i="1"/>
  <c r="IV194" i="1"/>
  <c r="JH240" i="1"/>
  <c r="IY240" i="1"/>
  <c r="EF240" i="1"/>
  <c r="DT240" i="1"/>
  <c r="DL240" i="1"/>
  <c r="AD240" i="1"/>
  <c r="JG240" i="1"/>
  <c r="IX240" i="1"/>
  <c r="IG240" i="1"/>
  <c r="DS240" i="1"/>
  <c r="DK240" i="1"/>
  <c r="IW240" i="1"/>
  <c r="GZ240" i="1"/>
  <c r="DR240" i="1"/>
  <c r="DJ240" i="1"/>
  <c r="IV240" i="1"/>
  <c r="IE240" i="1"/>
  <c r="GY240" i="1"/>
  <c r="DQ240" i="1"/>
  <c r="DA240" i="1"/>
  <c r="AT240" i="1"/>
  <c r="AJ240" i="1"/>
  <c r="DP240" i="1"/>
  <c r="CZ240" i="1"/>
  <c r="BF240" i="1"/>
  <c r="BA240" i="1"/>
  <c r="AR240" i="1"/>
  <c r="JK240" i="1"/>
  <c r="HM240" i="1"/>
  <c r="DO240" i="1"/>
  <c r="BE240" i="1"/>
  <c r="AQ240" i="1"/>
  <c r="DX240" i="1"/>
  <c r="DU240" i="1"/>
  <c r="AN240" i="1"/>
  <c r="HL240" i="1"/>
  <c r="DN240" i="1"/>
  <c r="AP240" i="1"/>
  <c r="DM240" i="1"/>
  <c r="JI240" i="1"/>
  <c r="JJ240" i="1"/>
  <c r="AF240" i="1"/>
  <c r="HM194" i="1"/>
  <c r="AN194" i="1"/>
  <c r="IG194" i="1"/>
  <c r="GZ194" i="1"/>
  <c r="IW194" i="1"/>
  <c r="JI241" i="1"/>
  <c r="DU241" i="1"/>
  <c r="DM241" i="1"/>
  <c r="IW241" i="1"/>
  <c r="GZ241" i="1"/>
  <c r="DR241" i="1"/>
  <c r="DJ241" i="1"/>
  <c r="IV241" i="1"/>
  <c r="IE241" i="1"/>
  <c r="GY241" i="1"/>
  <c r="DQ241" i="1"/>
  <c r="DA241" i="1"/>
  <c r="JK241" i="1"/>
  <c r="IY241" i="1"/>
  <c r="HL241" i="1"/>
  <c r="DT241" i="1"/>
  <c r="BF241" i="1"/>
  <c r="AP241" i="1"/>
  <c r="AF241" i="1"/>
  <c r="JJ241" i="1"/>
  <c r="IX241" i="1"/>
  <c r="DS241" i="1"/>
  <c r="BE241" i="1"/>
  <c r="AN241" i="1"/>
  <c r="AD241" i="1"/>
  <c r="JH241" i="1"/>
  <c r="DP241" i="1"/>
  <c r="JG241" i="1"/>
  <c r="IG241" i="1"/>
  <c r="EF241" i="1"/>
  <c r="DO241" i="1"/>
  <c r="DN241" i="1"/>
  <c r="CZ241" i="1"/>
  <c r="AJ241" i="1"/>
  <c r="DL241" i="1"/>
  <c r="AT241" i="1"/>
  <c r="DX241" i="1"/>
  <c r="BA241" i="1"/>
  <c r="DK241" i="1"/>
  <c r="AR241" i="1"/>
  <c r="HM241" i="1"/>
  <c r="AQ241" i="1"/>
  <c r="DJ194" i="1"/>
  <c r="IX194" i="1"/>
  <c r="AP194" i="1"/>
  <c r="IW201" i="1"/>
  <c r="IV201" i="1"/>
  <c r="JK201" i="1"/>
  <c r="JJ201" i="1"/>
  <c r="IY201" i="1"/>
  <c r="GZ201" i="1"/>
  <c r="EF201" i="1"/>
  <c r="DX201" i="1"/>
  <c r="AN201" i="1"/>
  <c r="AF201" i="1"/>
  <c r="JH201" i="1"/>
  <c r="DV201" i="1"/>
  <c r="JG201" i="1"/>
  <c r="DA201" i="1"/>
  <c r="GY201" i="1"/>
  <c r="BF201" i="1"/>
  <c r="AJ201" i="1"/>
  <c r="BE201" i="1"/>
  <c r="IX201" i="1"/>
  <c r="BA201" i="1"/>
  <c r="AD201" i="1"/>
  <c r="DW201" i="1"/>
  <c r="JI201" i="1"/>
  <c r="CZ201" i="1"/>
  <c r="JK152" i="1"/>
  <c r="JJ152" i="1"/>
  <c r="JG152" i="1"/>
  <c r="JI152" i="1"/>
  <c r="JH152" i="1"/>
  <c r="JG145" i="1"/>
  <c r="JH145" i="1"/>
  <c r="JI145" i="1"/>
  <c r="JK145" i="1"/>
  <c r="JJ145" i="1"/>
  <c r="JJ196" i="1"/>
  <c r="JI196" i="1"/>
  <c r="JK196" i="1"/>
  <c r="JH196" i="1"/>
  <c r="JG196" i="1"/>
  <c r="JG140" i="1"/>
  <c r="JK140" i="1"/>
  <c r="JH140" i="1"/>
  <c r="JI140" i="1"/>
  <c r="JJ140" i="1"/>
  <c r="JK198" i="1"/>
  <c r="JJ198" i="1"/>
  <c r="JI198" i="1"/>
  <c r="JH198" i="1"/>
  <c r="JG198" i="1"/>
  <c r="JK197" i="1"/>
  <c r="JJ197" i="1"/>
  <c r="JI197" i="1"/>
  <c r="JH197" i="1"/>
  <c r="JG197" i="1"/>
  <c r="JI18" i="1"/>
  <c r="JH18" i="1"/>
  <c r="JJ18" i="1"/>
  <c r="JG18" i="1"/>
  <c r="JK18" i="1"/>
  <c r="JH194" i="1"/>
  <c r="JG194" i="1"/>
  <c r="JJ194" i="1"/>
  <c r="JK194" i="1"/>
  <c r="JI194" i="1"/>
  <c r="CZ96" i="1"/>
  <c r="DA194" i="1"/>
  <c r="IX96" i="1"/>
  <c r="IX100" i="1" s="1"/>
  <c r="DQ194" i="1"/>
  <c r="GY194" i="1"/>
  <c r="JG193" i="1"/>
  <c r="JH193" i="1"/>
  <c r="JI193" i="1"/>
  <c r="JK193" i="1"/>
  <c r="JJ193" i="1"/>
  <c r="JI195" i="1"/>
  <c r="JH195" i="1"/>
  <c r="JG195" i="1"/>
  <c r="JJ195" i="1"/>
  <c r="JK195" i="1"/>
  <c r="BF194" i="1"/>
  <c r="IE194" i="1"/>
  <c r="JI24" i="1"/>
  <c r="JH24" i="1"/>
  <c r="JK24" i="1"/>
  <c r="JJ24" i="1"/>
  <c r="JK123" i="1"/>
  <c r="JJ123" i="1"/>
  <c r="JI123" i="1"/>
  <c r="JH123" i="1"/>
  <c r="JI78" i="1"/>
  <c r="JH78" i="1"/>
  <c r="JK78" i="1"/>
  <c r="JJ78" i="1"/>
  <c r="JK33" i="1"/>
  <c r="JJ33" i="1"/>
  <c r="JI33" i="1"/>
  <c r="JH33" i="1"/>
  <c r="JI42" i="1"/>
  <c r="JH42" i="1"/>
  <c r="JK42" i="1"/>
  <c r="JJ42" i="1"/>
  <c r="JK51" i="1"/>
  <c r="JJ51" i="1"/>
  <c r="JI51" i="1"/>
  <c r="JH51" i="1"/>
  <c r="JK10" i="1"/>
  <c r="JJ10" i="1"/>
  <c r="JI10" i="1"/>
  <c r="JH10" i="1"/>
  <c r="JI135" i="1"/>
  <c r="JH135" i="1"/>
  <c r="JK135" i="1"/>
  <c r="JJ135" i="1"/>
  <c r="JI96" i="1"/>
  <c r="JH96" i="1"/>
  <c r="JK96" i="1"/>
  <c r="JJ96" i="1"/>
  <c r="JK12" i="1"/>
  <c r="JK13" i="1" s="1"/>
  <c r="JJ12" i="1"/>
  <c r="JJ13" i="1" s="1"/>
  <c r="JI12" i="1"/>
  <c r="JI13" i="1" s="1"/>
  <c r="JH12" i="1"/>
  <c r="JH13" i="1" s="1"/>
  <c r="JI11" i="1"/>
  <c r="JH11" i="1"/>
  <c r="JK11" i="1"/>
  <c r="JJ11" i="1"/>
  <c r="JK69" i="1"/>
  <c r="JJ69" i="1"/>
  <c r="JI69" i="1"/>
  <c r="JH69" i="1"/>
  <c r="JK87" i="1"/>
  <c r="JJ87" i="1"/>
  <c r="JI87" i="1"/>
  <c r="JH87" i="1"/>
  <c r="JK105" i="1"/>
  <c r="JJ105" i="1"/>
  <c r="JI105" i="1"/>
  <c r="JH105" i="1"/>
  <c r="JI60" i="1"/>
  <c r="JH60" i="1"/>
  <c r="JK60" i="1"/>
  <c r="JJ60" i="1"/>
  <c r="JI114" i="1"/>
  <c r="JH114" i="1"/>
  <c r="JK114" i="1"/>
  <c r="JJ114" i="1"/>
  <c r="CY12" i="1"/>
  <c r="CY13" i="1" s="1"/>
  <c r="BD12" i="1"/>
  <c r="BD13" i="1" s="1"/>
  <c r="BC12" i="1"/>
  <c r="BC13" i="1" s="1"/>
  <c r="CY10" i="1"/>
  <c r="BC10" i="1"/>
  <c r="BD10" i="1"/>
  <c r="AD135" i="1"/>
  <c r="DN152" i="1"/>
  <c r="AD96" i="1"/>
  <c r="AD99" i="1" s="1"/>
  <c r="CY11" i="1"/>
  <c r="BC11" i="1"/>
  <c r="BD11" i="1"/>
  <c r="IV140" i="1"/>
  <c r="DP196" i="1"/>
  <c r="CZ196" i="1"/>
  <c r="BF196" i="1"/>
  <c r="AD196" i="1"/>
  <c r="HL196" i="1"/>
  <c r="DX196" i="1"/>
  <c r="DN196" i="1"/>
  <c r="AT196" i="1"/>
  <c r="DU196" i="1"/>
  <c r="DM196" i="1"/>
  <c r="AJ196" i="1"/>
  <c r="IY196" i="1"/>
  <c r="EF196" i="1"/>
  <c r="DT196" i="1"/>
  <c r="DL196" i="1"/>
  <c r="BA196" i="1"/>
  <c r="AR196" i="1"/>
  <c r="DK196" i="1"/>
  <c r="AQ196" i="1"/>
  <c r="DJ196" i="1"/>
  <c r="AP196" i="1"/>
  <c r="AN196" i="1"/>
  <c r="DQ196" i="1"/>
  <c r="BE196" i="1"/>
  <c r="DA196" i="1"/>
  <c r="HM196" i="1"/>
  <c r="DO196" i="1"/>
  <c r="IX196" i="1"/>
  <c r="IG196" i="1"/>
  <c r="DS196" i="1"/>
  <c r="IW196" i="1"/>
  <c r="GZ196" i="1"/>
  <c r="DR196" i="1"/>
  <c r="IV196" i="1"/>
  <c r="IE196" i="1"/>
  <c r="GY196" i="1"/>
  <c r="AF196" i="1"/>
  <c r="IY197" i="1"/>
  <c r="EF197" i="1"/>
  <c r="DT197" i="1"/>
  <c r="DL197" i="1"/>
  <c r="BA197" i="1"/>
  <c r="AR197" i="1"/>
  <c r="IW197" i="1"/>
  <c r="GZ197" i="1"/>
  <c r="DR197" i="1"/>
  <c r="DJ197" i="1"/>
  <c r="AP197" i="1"/>
  <c r="IV197" i="1"/>
  <c r="IE197" i="1"/>
  <c r="GY197" i="1"/>
  <c r="DQ197" i="1"/>
  <c r="DA197" i="1"/>
  <c r="AN197" i="1"/>
  <c r="AF197" i="1"/>
  <c r="DP197" i="1"/>
  <c r="CZ197" i="1"/>
  <c r="BF197" i="1"/>
  <c r="AD197" i="1"/>
  <c r="HM197" i="1"/>
  <c r="DO197" i="1"/>
  <c r="IG197" i="1"/>
  <c r="DX197" i="1"/>
  <c r="BE197" i="1"/>
  <c r="DU197" i="1"/>
  <c r="IX197" i="1"/>
  <c r="DS197" i="1"/>
  <c r="AJ197" i="1"/>
  <c r="DN197" i="1"/>
  <c r="HL197" i="1"/>
  <c r="DM197" i="1"/>
  <c r="AT197" i="1"/>
  <c r="DK197" i="1"/>
  <c r="AQ197" i="1"/>
  <c r="BF96" i="1"/>
  <c r="BF99" i="1" s="1"/>
  <c r="HM140" i="1"/>
  <c r="BE96" i="1"/>
  <c r="BE100" i="1" s="1"/>
  <c r="DW96" i="1"/>
  <c r="BA96" i="1"/>
  <c r="BA99" i="1" s="1"/>
  <c r="DO140" i="1"/>
  <c r="IY96" i="1"/>
  <c r="IY102" i="1" s="1"/>
  <c r="GY96" i="1"/>
  <c r="GY103" i="1" s="1"/>
  <c r="IW96" i="1"/>
  <c r="IW101" i="1" s="1"/>
  <c r="DA96" i="1"/>
  <c r="EF96" i="1"/>
  <c r="AN96" i="1"/>
  <c r="AN101" i="1" s="1"/>
  <c r="GZ96" i="1"/>
  <c r="GZ99" i="1" s="1"/>
  <c r="AF96" i="1"/>
  <c r="AF98" i="1" s="1"/>
  <c r="AJ96" i="1"/>
  <c r="AJ98" i="1" s="1"/>
  <c r="IV96" i="1"/>
  <c r="IV101" i="1" s="1"/>
  <c r="BB96" i="1"/>
  <c r="BB101" i="1" s="1"/>
  <c r="DV96" i="1"/>
  <c r="DP198" i="1"/>
  <c r="CZ198" i="1"/>
  <c r="BF198" i="1"/>
  <c r="BE198" i="1"/>
  <c r="AQ198" i="1"/>
  <c r="IX198" i="1"/>
  <c r="HM198" i="1"/>
  <c r="DO198" i="1"/>
  <c r="IG198" i="1"/>
  <c r="HL198" i="1"/>
  <c r="DX198" i="1"/>
  <c r="DN198" i="1"/>
  <c r="AT198" i="1"/>
  <c r="AJ198" i="1"/>
  <c r="DU198" i="1"/>
  <c r="DM198" i="1"/>
  <c r="BA198" i="1"/>
  <c r="AR198" i="1"/>
  <c r="EF198" i="1"/>
  <c r="IY198" i="1"/>
  <c r="DT198" i="1"/>
  <c r="DL198" i="1"/>
  <c r="IW198" i="1"/>
  <c r="GZ198" i="1"/>
  <c r="DR198" i="1"/>
  <c r="DJ198" i="1"/>
  <c r="AN198" i="1"/>
  <c r="AF198" i="1"/>
  <c r="IV198" i="1"/>
  <c r="IE198" i="1"/>
  <c r="GY198" i="1"/>
  <c r="DQ198" i="1"/>
  <c r="DA198" i="1"/>
  <c r="AD198" i="1"/>
  <c r="AP198" i="1"/>
  <c r="DS198" i="1"/>
  <c r="DK198" i="1"/>
  <c r="IX195" i="1"/>
  <c r="IG195" i="1"/>
  <c r="DQ195" i="1"/>
  <c r="DA195" i="1"/>
  <c r="AN195" i="1"/>
  <c r="AF195" i="1"/>
  <c r="IW195" i="1"/>
  <c r="GZ195" i="1"/>
  <c r="EF195" i="1"/>
  <c r="DX195" i="1"/>
  <c r="DP195" i="1"/>
  <c r="CZ195" i="1"/>
  <c r="BF195" i="1"/>
  <c r="AD195" i="1"/>
  <c r="IV195" i="1"/>
  <c r="IE195" i="1"/>
  <c r="GY195" i="1"/>
  <c r="DO195" i="1"/>
  <c r="BE195" i="1"/>
  <c r="DN195" i="1"/>
  <c r="AT195" i="1"/>
  <c r="HM195" i="1"/>
  <c r="DU195" i="1"/>
  <c r="DM195" i="1"/>
  <c r="BA195" i="1"/>
  <c r="AJ195" i="1"/>
  <c r="HL195" i="1"/>
  <c r="DT195" i="1"/>
  <c r="DL195" i="1"/>
  <c r="AR195" i="1"/>
  <c r="DS195" i="1"/>
  <c r="DK195" i="1"/>
  <c r="AQ195" i="1"/>
  <c r="AP195" i="1"/>
  <c r="IY195" i="1"/>
  <c r="DR195" i="1"/>
  <c r="DJ195" i="1"/>
  <c r="DJ152" i="1"/>
  <c r="DL152" i="1"/>
  <c r="GY152" i="1"/>
  <c r="DR152" i="1"/>
  <c r="DT152" i="1"/>
  <c r="DW152" i="1"/>
  <c r="AF152" i="1"/>
  <c r="DO152" i="1"/>
  <c r="DM152" i="1"/>
  <c r="CZ69" i="1"/>
  <c r="BF69" i="1"/>
  <c r="IY69" i="1"/>
  <c r="BE69" i="1"/>
  <c r="AJ69" i="1"/>
  <c r="IX69" i="1"/>
  <c r="BB69" i="1"/>
  <c r="AN69" i="1"/>
  <c r="AF69" i="1"/>
  <c r="DV69" i="1"/>
  <c r="IW69" i="1"/>
  <c r="BA69" i="1"/>
  <c r="AD69" i="1"/>
  <c r="IV69" i="1"/>
  <c r="GZ69" i="1"/>
  <c r="EF69" i="1"/>
  <c r="DX69" i="1"/>
  <c r="GY69" i="1"/>
  <c r="DW69" i="1"/>
  <c r="DA69" i="1"/>
  <c r="IY152" i="1"/>
  <c r="AN152" i="1"/>
  <c r="GZ152" i="1"/>
  <c r="DU152" i="1"/>
  <c r="IX87" i="1"/>
  <c r="BB87" i="1"/>
  <c r="AN87" i="1"/>
  <c r="AF87" i="1"/>
  <c r="IW87" i="1"/>
  <c r="BA87" i="1"/>
  <c r="AD87" i="1"/>
  <c r="IV87" i="1"/>
  <c r="GZ87" i="1"/>
  <c r="EF87" i="1"/>
  <c r="DX87" i="1"/>
  <c r="DV87" i="1"/>
  <c r="AJ87" i="1"/>
  <c r="DA87" i="1"/>
  <c r="CZ87" i="1"/>
  <c r="BF87" i="1"/>
  <c r="BE87" i="1"/>
  <c r="DW87" i="1"/>
  <c r="IY87" i="1"/>
  <c r="GY87" i="1"/>
  <c r="DA152" i="1"/>
  <c r="DS152" i="1"/>
  <c r="AT152" i="1"/>
  <c r="IV114" i="1"/>
  <c r="GY114" i="1"/>
  <c r="DW114" i="1"/>
  <c r="DV114" i="1"/>
  <c r="AJ114" i="1"/>
  <c r="DA114" i="1"/>
  <c r="CZ114" i="1"/>
  <c r="BF114" i="1"/>
  <c r="IX114" i="1"/>
  <c r="BB114" i="1"/>
  <c r="AN114" i="1"/>
  <c r="AF114" i="1"/>
  <c r="BE114" i="1"/>
  <c r="EF114" i="1"/>
  <c r="BA114" i="1"/>
  <c r="IY114" i="1"/>
  <c r="IW114" i="1"/>
  <c r="DX114" i="1"/>
  <c r="GZ114" i="1"/>
  <c r="AD114" i="1"/>
  <c r="DQ152" i="1"/>
  <c r="CZ152" i="1"/>
  <c r="DV152" i="1"/>
  <c r="AJ152" i="1"/>
  <c r="IW152" i="1"/>
  <c r="AR152" i="1"/>
  <c r="HM152" i="1"/>
  <c r="HL152" i="1"/>
  <c r="BA152" i="1"/>
  <c r="EF152" i="1"/>
  <c r="BF152" i="1"/>
  <c r="IE152" i="1"/>
  <c r="IV152" i="1"/>
  <c r="IG152" i="1"/>
  <c r="AD152" i="1"/>
  <c r="AQ152" i="1"/>
  <c r="BE152" i="1"/>
  <c r="BB152" i="1"/>
  <c r="IX152" i="1"/>
  <c r="GZ140" i="1"/>
  <c r="DX152" i="1"/>
  <c r="DK152" i="1"/>
  <c r="DP152" i="1"/>
  <c r="HM193" i="1"/>
  <c r="IX193" i="1"/>
  <c r="IG193" i="1"/>
  <c r="IV193" i="1"/>
  <c r="IE193" i="1"/>
  <c r="GY193" i="1"/>
  <c r="GZ193" i="1"/>
  <c r="DR193" i="1"/>
  <c r="DJ193" i="1"/>
  <c r="AP193" i="1"/>
  <c r="IY193" i="1"/>
  <c r="HL193" i="1"/>
  <c r="DQ193" i="1"/>
  <c r="DA193" i="1"/>
  <c r="AN193" i="1"/>
  <c r="AF193" i="1"/>
  <c r="DM193" i="1"/>
  <c r="IW193" i="1"/>
  <c r="EF193" i="1"/>
  <c r="DX193" i="1"/>
  <c r="DP193" i="1"/>
  <c r="CZ193" i="1"/>
  <c r="BF193" i="1"/>
  <c r="AD193" i="1"/>
  <c r="BA193" i="1"/>
  <c r="AJ193" i="1"/>
  <c r="DO193" i="1"/>
  <c r="BE193" i="1"/>
  <c r="DN193" i="1"/>
  <c r="AT193" i="1"/>
  <c r="DU193" i="1"/>
  <c r="DT193" i="1"/>
  <c r="DL193" i="1"/>
  <c r="AR193" i="1"/>
  <c r="DS193" i="1"/>
  <c r="DK193" i="1"/>
  <c r="AQ193" i="1"/>
  <c r="DA140" i="1"/>
  <c r="DJ140" i="1"/>
  <c r="DR140" i="1"/>
  <c r="DK140" i="1"/>
  <c r="AR140" i="1"/>
  <c r="DL140" i="1"/>
  <c r="DT140" i="1"/>
  <c r="CZ140" i="1"/>
  <c r="DP140" i="1"/>
  <c r="DQ140" i="1"/>
  <c r="AJ140" i="1"/>
  <c r="BA140" i="1"/>
  <c r="DU140" i="1"/>
  <c r="DM140" i="1"/>
  <c r="DS140" i="1"/>
  <c r="EF140" i="1"/>
  <c r="AT140" i="1"/>
  <c r="AF140" i="1"/>
  <c r="IY140" i="1"/>
  <c r="DN140" i="1"/>
  <c r="AQ140" i="1"/>
  <c r="AN140" i="1"/>
  <c r="DX140" i="1"/>
  <c r="HL140" i="1"/>
  <c r="BE140" i="1"/>
  <c r="GY140" i="1"/>
  <c r="AD140" i="1"/>
  <c r="IG140" i="1"/>
  <c r="BF140" i="1"/>
  <c r="IX140" i="1"/>
  <c r="DJ135" i="1"/>
  <c r="IW140" i="1"/>
  <c r="DV60" i="1"/>
  <c r="AJ60" i="1"/>
  <c r="DA60" i="1"/>
  <c r="CZ60" i="1"/>
  <c r="BF60" i="1"/>
  <c r="IY60" i="1"/>
  <c r="BE60" i="1"/>
  <c r="IX60" i="1"/>
  <c r="BB60" i="1"/>
  <c r="AN60" i="1"/>
  <c r="AF60" i="1"/>
  <c r="IW60" i="1"/>
  <c r="BA60" i="1"/>
  <c r="AD60" i="1"/>
  <c r="IV60" i="1"/>
  <c r="GZ60" i="1"/>
  <c r="EF60" i="1"/>
  <c r="DX60" i="1"/>
  <c r="GY60" i="1"/>
  <c r="DW60" i="1"/>
  <c r="IX78" i="1"/>
  <c r="BB78" i="1"/>
  <c r="AN78" i="1"/>
  <c r="AF78" i="1"/>
  <c r="IW78" i="1"/>
  <c r="BA78" i="1"/>
  <c r="AD78" i="1"/>
  <c r="IV78" i="1"/>
  <c r="GZ78" i="1"/>
  <c r="EF78" i="1"/>
  <c r="DX78" i="1"/>
  <c r="GY78" i="1"/>
  <c r="DW78" i="1"/>
  <c r="DV78" i="1"/>
  <c r="AJ78" i="1"/>
  <c r="DA78" i="1"/>
  <c r="CZ78" i="1"/>
  <c r="BF78" i="1"/>
  <c r="IY78" i="1"/>
  <c r="BE78" i="1"/>
  <c r="IE140" i="1"/>
  <c r="DV123" i="1"/>
  <c r="AJ123" i="1"/>
  <c r="IY123" i="1"/>
  <c r="IX123" i="1"/>
  <c r="IW123" i="1"/>
  <c r="GY123" i="1"/>
  <c r="EF123" i="1"/>
  <c r="BF123" i="1"/>
  <c r="AF123" i="1"/>
  <c r="BE123" i="1"/>
  <c r="AN123" i="1"/>
  <c r="AD123" i="1"/>
  <c r="BB123" i="1"/>
  <c r="IV123" i="1"/>
  <c r="DA123" i="1"/>
  <c r="BA123" i="1"/>
  <c r="DX123" i="1"/>
  <c r="CZ123" i="1"/>
  <c r="DW123" i="1"/>
  <c r="GZ123" i="1"/>
  <c r="IY105" i="1"/>
  <c r="IX105" i="1"/>
  <c r="BB105" i="1"/>
  <c r="AN105" i="1"/>
  <c r="AF105" i="1"/>
  <c r="IW105" i="1"/>
  <c r="IV105" i="1"/>
  <c r="GZ105" i="1"/>
  <c r="EF105" i="1"/>
  <c r="DX105" i="1"/>
  <c r="GY105" i="1"/>
  <c r="DA105" i="1"/>
  <c r="BF105" i="1"/>
  <c r="AD105" i="1"/>
  <c r="CZ105" i="1"/>
  <c r="BE105" i="1"/>
  <c r="DW105" i="1"/>
  <c r="BA105" i="1"/>
  <c r="DV105" i="1"/>
  <c r="AJ105" i="1"/>
  <c r="IX145" i="1"/>
  <c r="IG145" i="1"/>
  <c r="IV145" i="1"/>
  <c r="IE145" i="1"/>
  <c r="GY145" i="1"/>
  <c r="DT145" i="1"/>
  <c r="DN145" i="1"/>
  <c r="BA145" i="1"/>
  <c r="AJ145" i="1"/>
  <c r="DX145" i="1"/>
  <c r="DM145" i="1"/>
  <c r="EF145" i="1"/>
  <c r="DU145" i="1"/>
  <c r="DL145" i="1"/>
  <c r="AQ145" i="1"/>
  <c r="DQ145" i="1"/>
  <c r="DA145" i="1"/>
  <c r="GZ145" i="1"/>
  <c r="DS145" i="1"/>
  <c r="DK145" i="1"/>
  <c r="HL145" i="1"/>
  <c r="AD145" i="1"/>
  <c r="HM145" i="1"/>
  <c r="DR145" i="1"/>
  <c r="DJ145" i="1"/>
  <c r="AN145" i="1"/>
  <c r="AF145" i="1"/>
  <c r="IY145" i="1"/>
  <c r="DP145" i="1"/>
  <c r="CZ145" i="1"/>
  <c r="BF145" i="1"/>
  <c r="IW145" i="1"/>
  <c r="DO145" i="1"/>
  <c r="BE145" i="1"/>
  <c r="AT145" i="1"/>
  <c r="AR145" i="1"/>
  <c r="AQ135" i="1"/>
  <c r="AF135" i="1"/>
  <c r="DL135" i="1"/>
  <c r="IW135" i="1"/>
  <c r="BA135" i="1"/>
  <c r="GY135" i="1"/>
  <c r="DX135" i="1"/>
  <c r="DU135" i="1"/>
  <c r="BA11" i="1"/>
  <c r="JF11" i="1"/>
  <c r="DM135" i="1"/>
  <c r="DT135" i="1"/>
  <c r="DO135" i="1"/>
  <c r="EF135" i="1"/>
  <c r="DR135" i="1"/>
  <c r="BA18" i="1"/>
  <c r="DQ135" i="1"/>
  <c r="HL135" i="1"/>
  <c r="DW135" i="1"/>
  <c r="GZ135" i="1"/>
  <c r="IY135" i="1"/>
  <c r="IE135" i="1"/>
  <c r="AJ135" i="1"/>
  <c r="BA42" i="1"/>
  <c r="BE135" i="1"/>
  <c r="AR135" i="1"/>
  <c r="IV135" i="1"/>
  <c r="IX135" i="1"/>
  <c r="HM135" i="1"/>
  <c r="IG135" i="1"/>
  <c r="BA51" i="1"/>
  <c r="DK135" i="1"/>
  <c r="DN135" i="1"/>
  <c r="BB135" i="1"/>
  <c r="BA24" i="1"/>
  <c r="BA26" i="1" s="1"/>
  <c r="BA33" i="1"/>
  <c r="BA12" i="1"/>
  <c r="BA13" i="1" s="1"/>
  <c r="JF12" i="1"/>
  <c r="JF13" i="1" s="1"/>
  <c r="BA10" i="1"/>
  <c r="JF10" i="1"/>
  <c r="AN135" i="1"/>
  <c r="DS135" i="1"/>
  <c r="DV135" i="1"/>
  <c r="DP135" i="1"/>
  <c r="BF135" i="1"/>
  <c r="IY33" i="1"/>
  <c r="IX33" i="1"/>
  <c r="IW33" i="1"/>
  <c r="AJ33" i="1"/>
  <c r="EF33" i="1"/>
  <c r="DX33" i="1"/>
  <c r="BF33" i="1"/>
  <c r="AD33" i="1"/>
  <c r="IV33" i="1"/>
  <c r="GZ33" i="1"/>
  <c r="DV33" i="1"/>
  <c r="GY33" i="1"/>
  <c r="DW33" i="1"/>
  <c r="BE33" i="1"/>
  <c r="AF33" i="1"/>
  <c r="GY42" i="1"/>
  <c r="DW42" i="1"/>
  <c r="IY42" i="1"/>
  <c r="IX42" i="1"/>
  <c r="IW42" i="1"/>
  <c r="IV42" i="1"/>
  <c r="AJ42" i="1"/>
  <c r="DX42" i="1"/>
  <c r="DV42" i="1"/>
  <c r="BF42" i="1"/>
  <c r="BE42" i="1"/>
  <c r="AF42" i="1"/>
  <c r="GZ42" i="1"/>
  <c r="AD42" i="1"/>
  <c r="EF42" i="1"/>
  <c r="IV51" i="1"/>
  <c r="GZ51" i="1"/>
  <c r="EF51" i="1"/>
  <c r="DX51" i="1"/>
  <c r="AD51" i="1"/>
  <c r="IY51" i="1"/>
  <c r="IX51" i="1"/>
  <c r="DW51" i="1"/>
  <c r="IW51" i="1"/>
  <c r="GY51" i="1"/>
  <c r="AJ51" i="1"/>
  <c r="BF51" i="1"/>
  <c r="BE51" i="1"/>
  <c r="AF51" i="1"/>
  <c r="DV51" i="1"/>
  <c r="BE24" i="1"/>
  <c r="BE30" i="1" s="1"/>
  <c r="AQ12" i="1"/>
  <c r="AQ13" i="1" s="1"/>
  <c r="BE12" i="1"/>
  <c r="BE13" i="1" s="1"/>
  <c r="AQ10" i="1"/>
  <c r="BE10" i="1"/>
  <c r="AQ11" i="1"/>
  <c r="BE11" i="1"/>
  <c r="AQ18" i="1"/>
  <c r="AQ143" i="1" s="1"/>
  <c r="BE18" i="1"/>
  <c r="BF24" i="1"/>
  <c r="BF30" i="1" s="1"/>
  <c r="BF18" i="1"/>
  <c r="BF12" i="1"/>
  <c r="BF13" i="1" s="1"/>
  <c r="DG12" i="1"/>
  <c r="DG13" i="1" s="1"/>
  <c r="DH12" i="1"/>
  <c r="DH13" i="1" s="1"/>
  <c r="BF10" i="1"/>
  <c r="DG10" i="1"/>
  <c r="DH10" i="1"/>
  <c r="BF11" i="1"/>
  <c r="DG11" i="1"/>
  <c r="DH11" i="1"/>
  <c r="BT11" i="1"/>
  <c r="BL11" i="1"/>
  <c r="BI11" i="1"/>
  <c r="BQ11" i="1"/>
  <c r="BX11" i="1"/>
  <c r="BS11" i="1"/>
  <c r="BV11" i="1"/>
  <c r="BM11" i="1"/>
  <c r="BN11" i="1"/>
  <c r="BO11" i="1"/>
  <c r="BK11" i="1"/>
  <c r="BW11" i="1"/>
  <c r="BH11" i="1"/>
  <c r="BU11" i="1"/>
  <c r="BP11" i="1"/>
  <c r="BR11" i="1"/>
  <c r="BJ11" i="1"/>
  <c r="BQ12" i="1"/>
  <c r="BQ13" i="1" s="1"/>
  <c r="BI12" i="1"/>
  <c r="BI13" i="1" s="1"/>
  <c r="BT12" i="1"/>
  <c r="BT13" i="1" s="1"/>
  <c r="BL12" i="1"/>
  <c r="BL13" i="1" s="1"/>
  <c r="BU12" i="1"/>
  <c r="BU13" i="1" s="1"/>
  <c r="BX12" i="1"/>
  <c r="BX13" i="1" s="1"/>
  <c r="BH12" i="1"/>
  <c r="BH13" i="1" s="1"/>
  <c r="BK12" i="1"/>
  <c r="BK13" i="1" s="1"/>
  <c r="BW12" i="1"/>
  <c r="BW13" i="1" s="1"/>
  <c r="BN12" i="1"/>
  <c r="BN13" i="1" s="1"/>
  <c r="BO12" i="1"/>
  <c r="BO13" i="1" s="1"/>
  <c r="BS12" i="1"/>
  <c r="BS13" i="1" s="1"/>
  <c r="BV12" i="1"/>
  <c r="BV13" i="1" s="1"/>
  <c r="BM12" i="1"/>
  <c r="BM13" i="1" s="1"/>
  <c r="BP12" i="1"/>
  <c r="BP13" i="1" s="1"/>
  <c r="BJ12" i="1"/>
  <c r="BJ13" i="1" s="1"/>
  <c r="BR12" i="1"/>
  <c r="BR13" i="1" s="1"/>
  <c r="BQ10" i="1"/>
  <c r="BL10" i="1"/>
  <c r="BT10" i="1"/>
  <c r="BI10" i="1"/>
  <c r="BW10" i="1"/>
  <c r="BO10" i="1"/>
  <c r="BP10" i="1"/>
  <c r="BS10" i="1"/>
  <c r="BX10" i="1"/>
  <c r="BH10" i="1"/>
  <c r="BU10" i="1"/>
  <c r="BM10" i="1"/>
  <c r="BK10" i="1"/>
  <c r="BN10" i="1"/>
  <c r="BV10" i="1"/>
  <c r="BR10" i="1"/>
  <c r="BJ10" i="1"/>
  <c r="CZ11" i="1"/>
  <c r="AP11" i="1"/>
  <c r="BG11" i="1"/>
  <c r="BB11" i="1"/>
  <c r="CZ12" i="1"/>
  <c r="CZ13" i="1" s="1"/>
  <c r="BB12" i="1"/>
  <c r="BB13" i="1" s="1"/>
  <c r="BG12" i="1"/>
  <c r="BG13" i="1" s="1"/>
  <c r="HN10" i="1"/>
  <c r="CZ10" i="1"/>
  <c r="AS10" i="1"/>
  <c r="AT10" i="1"/>
  <c r="AP10" i="1"/>
  <c r="AR10" i="1"/>
  <c r="BG10" i="1"/>
  <c r="BB10" i="1"/>
  <c r="AU10" i="1"/>
  <c r="IB12" i="1"/>
  <c r="IB13" i="1" s="1"/>
  <c r="HR12" i="1"/>
  <c r="HR13" i="1" s="1"/>
  <c r="DT10" i="1"/>
  <c r="DS10" i="1"/>
  <c r="DO10" i="1"/>
  <c r="DR10" i="1"/>
  <c r="DQ10" i="1"/>
  <c r="DP10" i="1"/>
  <c r="DN10" i="1"/>
  <c r="DM10" i="1"/>
  <c r="DL10" i="1"/>
  <c r="HR10" i="1"/>
  <c r="DK10" i="1"/>
  <c r="DJ10" i="1"/>
  <c r="DU10" i="1"/>
  <c r="IB11" i="1"/>
  <c r="HR11" i="1"/>
  <c r="IE12" i="1"/>
  <c r="IE13" i="1" s="1"/>
  <c r="IC12" i="1"/>
  <c r="IC13" i="1" s="1"/>
  <c r="ID12" i="1"/>
  <c r="ID13" i="1" s="1"/>
  <c r="IC11" i="1"/>
  <c r="ID11" i="1"/>
  <c r="IE11" i="1"/>
  <c r="HT10" i="1"/>
  <c r="GL10" i="1"/>
  <c r="IF10" i="1"/>
  <c r="JC10" i="1"/>
  <c r="HS10" i="1"/>
  <c r="HZ10" i="1"/>
  <c r="AA10" i="1"/>
  <c r="JB10" i="1"/>
  <c r="HQ10" i="1"/>
  <c r="FC10" i="1"/>
  <c r="DW10" i="1"/>
  <c r="GU10" i="1"/>
  <c r="JA10" i="1"/>
  <c r="HP10" i="1"/>
  <c r="GI10" i="1"/>
  <c r="FB10" i="1"/>
  <c r="DV10" i="1"/>
  <c r="AD10" i="1"/>
  <c r="JS10" i="1"/>
  <c r="HY10" i="1"/>
  <c r="FJ10" i="1"/>
  <c r="IZ10" i="1"/>
  <c r="HO10" i="1"/>
  <c r="FA10" i="1"/>
  <c r="DI10" i="1"/>
  <c r="IG10" i="1"/>
  <c r="Z10" i="1"/>
  <c r="EZ10" i="1"/>
  <c r="IO10" i="1"/>
  <c r="IN10" i="1"/>
  <c r="AX10" i="1"/>
  <c r="IH10" i="1"/>
  <c r="JT10" i="1"/>
  <c r="EY10" i="1"/>
  <c r="ES10" i="1"/>
  <c r="FY10" i="1"/>
  <c r="EQ10" i="1"/>
  <c r="GW10" i="1"/>
  <c r="GV10" i="1"/>
  <c r="AC10" i="1"/>
  <c r="JL10" i="1"/>
  <c r="HV10" i="1"/>
  <c r="HU10" i="1"/>
  <c r="HL10" i="1"/>
  <c r="EX10" i="1"/>
  <c r="BZ10" i="1"/>
  <c r="HE10" i="1"/>
  <c r="HX10" i="1"/>
  <c r="HW10" i="1"/>
  <c r="EW10" i="1"/>
  <c r="IQ10" i="1"/>
  <c r="HC10" i="1"/>
  <c r="EN10" i="1"/>
  <c r="EM10" i="1"/>
  <c r="GZ10" i="1"/>
  <c r="GY10" i="1"/>
  <c r="GX10" i="1"/>
  <c r="GN10" i="1"/>
  <c r="HJ10" i="1"/>
  <c r="EV10" i="1"/>
  <c r="HD10" i="1"/>
  <c r="IM10" i="1"/>
  <c r="AV10" i="1"/>
  <c r="EL10" i="1"/>
  <c r="AB10" i="1"/>
  <c r="GM10" i="1"/>
  <c r="IT10" i="1"/>
  <c r="HI10" i="1"/>
  <c r="EU10" i="1"/>
  <c r="DA10" i="1"/>
  <c r="FZ10" i="1"/>
  <c r="ER10" i="1"/>
  <c r="IS10" i="1"/>
  <c r="HH10" i="1"/>
  <c r="ET10" i="1"/>
  <c r="BY10" i="1"/>
  <c r="AW10" i="1"/>
  <c r="IA10" i="1"/>
  <c r="GR10" i="1"/>
  <c r="Y10" i="1"/>
  <c r="DR11" i="1"/>
  <c r="DU11" i="1"/>
  <c r="DQ11" i="1"/>
  <c r="DT11" i="1"/>
  <c r="DK11" i="1"/>
  <c r="DP11" i="1"/>
  <c r="DS11" i="1"/>
  <c r="DO11" i="1"/>
  <c r="DJ11" i="1"/>
  <c r="DN11" i="1"/>
  <c r="DM11" i="1"/>
  <c r="DL11" i="1"/>
  <c r="DO12" i="1"/>
  <c r="DO13" i="1" s="1"/>
  <c r="DN12" i="1"/>
  <c r="DN13" i="1" s="1"/>
  <c r="DU12" i="1"/>
  <c r="DU13" i="1" s="1"/>
  <c r="DM12" i="1"/>
  <c r="DM13" i="1" s="1"/>
  <c r="DT12" i="1"/>
  <c r="DT13" i="1" s="1"/>
  <c r="DR12" i="1"/>
  <c r="DR13" i="1" s="1"/>
  <c r="DQ12" i="1"/>
  <c r="DQ13" i="1" s="1"/>
  <c r="DP12" i="1"/>
  <c r="DP13" i="1" s="1"/>
  <c r="DL12" i="1"/>
  <c r="DL13" i="1" s="1"/>
  <c r="DS12" i="1"/>
  <c r="DS13" i="1" s="1"/>
  <c r="DK12" i="1"/>
  <c r="DK13" i="1" s="1"/>
  <c r="DJ12" i="1"/>
  <c r="DJ13" i="1" s="1"/>
  <c r="DU18" i="1"/>
  <c r="DS18" i="1"/>
  <c r="DM18" i="1"/>
  <c r="DN18" i="1"/>
  <c r="DL18" i="1"/>
  <c r="DK18" i="1"/>
  <c r="DP18" i="1"/>
  <c r="DR18" i="1"/>
  <c r="DO18" i="1"/>
  <c r="DT18" i="1"/>
  <c r="DQ18" i="1"/>
  <c r="DJ18" i="1"/>
  <c r="AN10" i="1"/>
  <c r="AM10" i="1"/>
  <c r="AL10" i="1"/>
  <c r="HN12" i="1"/>
  <c r="HN13" i="1" s="1"/>
  <c r="HP12" i="1"/>
  <c r="HP13" i="1" s="1"/>
  <c r="HO12" i="1"/>
  <c r="HO13" i="1" s="1"/>
  <c r="HM12" i="1"/>
  <c r="HM13" i="1" s="1"/>
  <c r="GR12" i="1"/>
  <c r="GR13" i="1" s="1"/>
  <c r="AL12" i="1"/>
  <c r="AL13" i="1" s="1"/>
  <c r="AM12" i="1"/>
  <c r="AM13" i="1" s="1"/>
  <c r="AN12" i="1"/>
  <c r="AN13" i="1" s="1"/>
  <c r="HM18" i="1"/>
  <c r="HO11" i="1"/>
  <c r="HP11" i="1"/>
  <c r="HM11" i="1"/>
  <c r="HN11" i="1"/>
  <c r="GR11" i="1"/>
  <c r="AM11" i="1"/>
  <c r="AN11" i="1"/>
  <c r="AL11" i="1"/>
  <c r="AG10" i="1"/>
  <c r="AG12" i="1"/>
  <c r="AG13" i="1" s="1"/>
  <c r="JS12" i="1"/>
  <c r="JS13" i="1" s="1"/>
  <c r="AG11" i="1"/>
  <c r="JS11" i="1"/>
  <c r="GZ18" i="1"/>
  <c r="HL18" i="1"/>
  <c r="GY18" i="1"/>
  <c r="AI12" i="1"/>
  <c r="AH12" i="1"/>
  <c r="AI10" i="1"/>
  <c r="AH10" i="1"/>
  <c r="AI11" i="1"/>
  <c r="AH11" i="1"/>
  <c r="AD12" i="1"/>
  <c r="DW24" i="1"/>
  <c r="AJ24" i="1"/>
  <c r="EN11" i="1"/>
  <c r="EM11" i="1"/>
  <c r="EN12" i="1"/>
  <c r="EM12" i="1"/>
  <c r="IY24" i="1"/>
  <c r="DV24" i="1"/>
  <c r="HJ11" i="1"/>
  <c r="EF24" i="1"/>
  <c r="GY24" i="1"/>
  <c r="GZ24" i="1"/>
  <c r="IV24" i="1"/>
  <c r="IW24" i="1"/>
  <c r="AF24" i="1"/>
  <c r="IX24" i="1"/>
  <c r="AU12" i="1"/>
  <c r="HJ12" i="1"/>
  <c r="AU11" i="1"/>
  <c r="FJ11" i="1"/>
  <c r="AX12" i="1"/>
  <c r="AX13" i="1" s="1"/>
  <c r="IM12" i="1"/>
  <c r="IM13" i="1" s="1"/>
  <c r="AW12" i="1"/>
  <c r="AW13" i="1" s="1"/>
  <c r="IM11" i="1"/>
  <c r="AW11" i="1"/>
  <c r="EF18" i="1"/>
  <c r="EF143" i="1" s="1"/>
  <c r="DW18" i="1"/>
  <c r="DV18" i="1"/>
  <c r="AJ18" i="1"/>
  <c r="AF18" i="1"/>
  <c r="GL12" i="1"/>
  <c r="GL13" i="1" s="1"/>
  <c r="GL11" i="1"/>
  <c r="AF10" i="1"/>
  <c r="AK10" i="1"/>
  <c r="CB10" i="1"/>
  <c r="AJ10" i="1"/>
  <c r="CK10" i="1"/>
  <c r="CG10" i="1"/>
  <c r="CE10" i="1"/>
  <c r="HT11" i="1"/>
  <c r="CE11" i="1"/>
  <c r="GV11" i="1"/>
  <c r="IJ11" i="1"/>
  <c r="FY11" i="1"/>
  <c r="CG11" i="1"/>
  <c r="II11" i="1"/>
  <c r="GN11" i="1"/>
  <c r="FC11" i="1"/>
  <c r="HH11" i="1"/>
  <c r="IH11" i="1"/>
  <c r="GM11" i="1"/>
  <c r="FB11" i="1"/>
  <c r="CB11" i="1"/>
  <c r="EQ11" i="1"/>
  <c r="IG11" i="1"/>
  <c r="FA11" i="1"/>
  <c r="DW11" i="1"/>
  <c r="BZ11" i="1"/>
  <c r="IF11" i="1"/>
  <c r="EZ11" i="1"/>
  <c r="DV11" i="1"/>
  <c r="BY11" i="1"/>
  <c r="AV11" i="1"/>
  <c r="CK11" i="1"/>
  <c r="GI11" i="1"/>
  <c r="EY11" i="1"/>
  <c r="DI11" i="1"/>
  <c r="IA11" i="1"/>
  <c r="EX11" i="1"/>
  <c r="AJ11" i="1"/>
  <c r="HQ11" i="1"/>
  <c r="HZ11" i="1"/>
  <c r="EW11" i="1"/>
  <c r="AF11" i="1"/>
  <c r="IS11" i="1"/>
  <c r="HY11" i="1"/>
  <c r="EV11" i="1"/>
  <c r="IO11" i="1"/>
  <c r="HX11" i="1"/>
  <c r="EU11" i="1"/>
  <c r="IN11" i="1"/>
  <c r="HW11" i="1"/>
  <c r="ET11" i="1"/>
  <c r="IQ11" i="1"/>
  <c r="JL11" i="1"/>
  <c r="HV11" i="1"/>
  <c r="ES11" i="1"/>
  <c r="DA11" i="1"/>
  <c r="HU11" i="1"/>
  <c r="HI11" i="1"/>
  <c r="FZ11" i="1"/>
  <c r="ER11" i="1"/>
  <c r="AK11" i="1"/>
  <c r="HS11" i="1"/>
  <c r="JG11" i="1"/>
  <c r="HE11" i="1"/>
  <c r="JT11" i="1"/>
  <c r="JC11" i="1"/>
  <c r="HD11" i="1"/>
  <c r="JB11" i="1"/>
  <c r="HC11" i="1"/>
  <c r="JA11" i="1"/>
  <c r="IZ11" i="1"/>
  <c r="EL11" i="1"/>
  <c r="GZ11" i="1"/>
  <c r="GY11" i="1"/>
  <c r="GX11" i="1"/>
  <c r="GW11" i="1"/>
  <c r="HL11" i="1"/>
  <c r="IT11" i="1"/>
  <c r="GU11" i="1"/>
  <c r="HZ12" i="1"/>
  <c r="HZ13" i="1" s="1"/>
  <c r="HY12" i="1"/>
  <c r="HY13" i="1" s="1"/>
  <c r="HX12" i="1"/>
  <c r="HX13" i="1" s="1"/>
  <c r="HC12" i="1"/>
  <c r="HC13" i="1" s="1"/>
  <c r="HD12" i="1"/>
  <c r="HD13" i="1" s="1"/>
  <c r="HE12" i="1"/>
  <c r="HE13" i="1" s="1"/>
  <c r="IG12" i="1"/>
  <c r="GX12" i="1"/>
  <c r="GX13" i="1" s="1"/>
  <c r="IN12" i="1"/>
  <c r="IN13" i="1" s="1"/>
  <c r="HV12" i="1"/>
  <c r="HV13" i="1" s="1"/>
  <c r="IO12" i="1"/>
  <c r="IO13" i="1" s="1"/>
  <c r="HQ12" i="1"/>
  <c r="HQ13" i="1" s="1"/>
  <c r="EU12" i="1"/>
  <c r="EU13" i="1" s="1"/>
  <c r="EV12" i="1"/>
  <c r="EV13" i="1" s="1"/>
  <c r="JA12" i="1"/>
  <c r="JA13" i="1" s="1"/>
  <c r="IZ12" i="1"/>
  <c r="IZ13" i="1" s="1"/>
  <c r="JB12" i="1"/>
  <c r="GY12" i="1"/>
  <c r="GY13" i="1" s="1"/>
  <c r="GI12" i="1"/>
  <c r="GI13" i="1" s="1"/>
  <c r="AP12" i="1"/>
  <c r="HS12" i="1"/>
  <c r="HS13" i="1" s="1"/>
  <c r="HT12" i="1"/>
  <c r="HT13" i="1" s="1"/>
  <c r="HU12" i="1"/>
  <c r="HU13" i="1" s="1"/>
  <c r="HW12" i="1"/>
  <c r="HI12" i="1"/>
  <c r="HI13" i="1" s="1"/>
  <c r="HL12" i="1"/>
  <c r="HL13" i="1" s="1"/>
  <c r="AS12" i="1"/>
  <c r="AS13" i="1" s="1"/>
  <c r="AR12" i="1"/>
  <c r="AR13" i="1" s="1"/>
  <c r="AV12" i="1"/>
  <c r="AV13" i="1" s="1"/>
  <c r="FZ12" i="1"/>
  <c r="FZ13" i="1" s="1"/>
  <c r="AK12" i="1"/>
  <c r="FY12" i="1"/>
  <c r="FY13" i="1" s="1"/>
  <c r="JL12" i="1"/>
  <c r="JL13" i="1" s="1"/>
  <c r="JG12" i="1"/>
  <c r="JG13" i="1" s="1"/>
  <c r="IT12" i="1"/>
  <c r="IT13" i="1" s="1"/>
  <c r="ER12" i="1"/>
  <c r="ER13" i="1" s="1"/>
  <c r="DA12" i="1"/>
  <c r="DA13" i="1" s="1"/>
  <c r="FB12" i="1"/>
  <c r="FB13" i="1" s="1"/>
  <c r="GN12" i="1"/>
  <c r="GN13" i="1" s="1"/>
  <c r="CG12" i="1"/>
  <c r="CG13" i="1" s="1"/>
  <c r="EX12" i="1"/>
  <c r="EX13" i="1" s="1"/>
  <c r="DI12" i="1"/>
  <c r="DI13" i="1" s="1"/>
  <c r="AC12" i="1"/>
  <c r="AC13" i="1" s="1"/>
  <c r="EZ12" i="1"/>
  <c r="EZ13" i="1" s="1"/>
  <c r="AB12" i="1"/>
  <c r="HH12" i="1"/>
  <c r="HH13" i="1" s="1"/>
  <c r="AA12" i="1"/>
  <c r="GZ12" i="1"/>
  <c r="GZ13" i="1" s="1"/>
  <c r="CE12" i="1"/>
  <c r="CE13" i="1" s="1"/>
  <c r="Z12" i="1"/>
  <c r="Z13" i="1" s="1"/>
  <c r="GW12" i="1"/>
  <c r="GW13" i="1" s="1"/>
  <c r="Y12" i="1"/>
  <c r="GV12" i="1"/>
  <c r="GV13" i="1" s="1"/>
  <c r="EW12" i="1"/>
  <c r="EW13" i="1" s="1"/>
  <c r="ES12" i="1"/>
  <c r="ES13" i="1" s="1"/>
  <c r="GU12" i="1"/>
  <c r="GU13" i="1" s="1"/>
  <c r="JC12" i="1"/>
  <c r="JC13" i="1" s="1"/>
  <c r="FA12" i="1"/>
  <c r="FA13" i="1" s="1"/>
  <c r="EY12" i="1"/>
  <c r="FJ12" i="1"/>
  <c r="FJ13" i="1" s="1"/>
  <c r="FC12" i="1"/>
  <c r="FC13" i="1" s="1"/>
  <c r="BZ12" i="1"/>
  <c r="BZ13" i="1" s="1"/>
  <c r="IH12" i="1"/>
  <c r="GM12" i="1"/>
  <c r="GM13" i="1" s="1"/>
  <c r="IQ12" i="1"/>
  <c r="CB12" i="1"/>
  <c r="CB13" i="1" s="1"/>
  <c r="ET12" i="1"/>
  <c r="ET13" i="1" s="1"/>
  <c r="JT12" i="1"/>
  <c r="JT13" i="1" s="1"/>
  <c r="EL12" i="1"/>
  <c r="EL13" i="1" s="1"/>
  <c r="CK12" i="1"/>
  <c r="CK13" i="1" s="1"/>
  <c r="IS12" i="1"/>
  <c r="IS13" i="1" s="1"/>
  <c r="EQ12" i="1"/>
  <c r="EQ13" i="1" s="1"/>
  <c r="AJ12" i="1"/>
  <c r="AJ13" i="1" s="1"/>
  <c r="IA12" i="1"/>
  <c r="IA13" i="1" s="1"/>
  <c r="IJ12" i="1"/>
  <c r="IF12" i="1"/>
  <c r="II12" i="1"/>
  <c r="BY12" i="1"/>
  <c r="BY13" i="1" s="1"/>
  <c r="CF9" i="1"/>
  <c r="CF11" i="1" s="1"/>
  <c r="CH9" i="1"/>
  <c r="CH10" i="1" s="1"/>
  <c r="CJ9" i="1"/>
  <c r="CJ10" i="1" s="1"/>
  <c r="CC9" i="1"/>
  <c r="CC10" i="1" s="1"/>
  <c r="GD5" i="1"/>
  <c r="GC5" i="1"/>
  <c r="AZ5" i="1"/>
  <c r="AY5" i="1"/>
  <c r="EE5" i="1"/>
  <c r="ED5" i="1"/>
  <c r="CY242" i="1" l="1" a="1"/>
  <c r="CY242" i="1" s="1"/>
  <c r="CX242" i="1" a="1"/>
  <c r="CX242" i="1" s="1"/>
  <c r="CX247" i="1" a="1"/>
  <c r="CX247" i="1" s="1"/>
  <c r="CY247" i="1" a="1"/>
  <c r="CY247" i="1" s="1"/>
  <c r="CX253" i="1" a="1"/>
  <c r="CX253" i="1" s="1"/>
  <c r="CY253" i="1" a="1"/>
  <c r="CY253" i="1" s="1"/>
  <c r="CY252" i="1" a="1"/>
  <c r="CY252" i="1" s="1"/>
  <c r="CX252" i="1" a="1"/>
  <c r="CX252" i="1" s="1"/>
  <c r="CX245" i="1" a="1"/>
  <c r="CX245" i="1" s="1"/>
  <c r="CY245" i="1" a="1"/>
  <c r="CY245" i="1" s="1"/>
  <c r="CX250" i="1" a="1"/>
  <c r="CX250" i="1" s="1"/>
  <c r="CY250" i="1" a="1"/>
  <c r="CY250" i="1" s="1"/>
  <c r="CY248" i="1" a="1"/>
  <c r="CY248" i="1" s="1"/>
  <c r="CX248" i="1" a="1"/>
  <c r="CX248" i="1" s="1"/>
  <c r="CY249" i="1" a="1"/>
  <c r="CY249" i="1" s="1"/>
  <c r="CX249" i="1" a="1"/>
  <c r="CX249" i="1" s="1"/>
  <c r="CY251" i="1" a="1"/>
  <c r="CY251" i="1" s="1"/>
  <c r="CX251" i="1" a="1"/>
  <c r="CX251" i="1" s="1"/>
  <c r="CY244" i="1" a="1"/>
  <c r="CY244" i="1" s="1"/>
  <c r="CX244" i="1" a="1"/>
  <c r="CX244" i="1" s="1"/>
  <c r="CY246" i="1" a="1"/>
  <c r="CY246" i="1" s="1"/>
  <c r="CX246" i="1" a="1"/>
  <c r="CX246" i="1" s="1"/>
  <c r="CY243" i="1" a="1"/>
  <c r="CY243" i="1" s="1"/>
  <c r="CX243" i="1" a="1"/>
  <c r="CX243" i="1" s="1"/>
  <c r="CX96" i="1" a="1"/>
  <c r="CX96" i="1" s="1"/>
  <c r="CY232" i="1" a="1"/>
  <c r="CY232" i="1" s="1"/>
  <c r="CX232" i="1" a="1"/>
  <c r="CX232" i="1" s="1"/>
  <c r="CY234" i="1" a="1"/>
  <c r="CY234" i="1" s="1"/>
  <c r="CX234" i="1" a="1"/>
  <c r="CX234" i="1" s="1"/>
  <c r="CY231" i="1" a="1"/>
  <c r="CY231" i="1" s="1"/>
  <c r="CX231" i="1" a="1"/>
  <c r="CX231" i="1" s="1"/>
  <c r="CX235" i="1" a="1"/>
  <c r="CX235" i="1" s="1"/>
  <c r="CY235" i="1" a="1"/>
  <c r="CY235" i="1" s="1"/>
  <c r="CY233" i="1" a="1"/>
  <c r="CY233" i="1" s="1"/>
  <c r="CX233" i="1" a="1"/>
  <c r="CX233" i="1" s="1"/>
  <c r="BE220" i="1"/>
  <c r="BE221" i="1"/>
  <c r="BE222" i="1"/>
  <c r="BE223" i="1"/>
  <c r="BE224" i="1"/>
  <c r="BE225" i="1"/>
  <c r="BE226" i="1"/>
  <c r="BE227" i="1"/>
  <c r="IV220" i="1"/>
  <c r="IV221" i="1"/>
  <c r="IV222" i="1"/>
  <c r="IV223" i="1"/>
  <c r="IV224" i="1"/>
  <c r="IV225" i="1"/>
  <c r="IV226" i="1"/>
  <c r="IV227" i="1"/>
  <c r="JG220" i="1"/>
  <c r="JG221" i="1"/>
  <c r="JG222" i="1"/>
  <c r="JG223" i="1"/>
  <c r="JG224" i="1"/>
  <c r="JG225" i="1"/>
  <c r="JG226" i="1"/>
  <c r="JG227" i="1"/>
  <c r="AD211" i="1"/>
  <c r="AD212" i="1"/>
  <c r="AD213" i="1"/>
  <c r="AD214" i="1"/>
  <c r="AD215" i="1"/>
  <c r="AD216" i="1"/>
  <c r="AD217" i="1"/>
  <c r="AD218" i="1"/>
  <c r="JJ211" i="1"/>
  <c r="JJ212" i="1"/>
  <c r="JJ213" i="1"/>
  <c r="JJ214" i="1"/>
  <c r="JJ215" i="1"/>
  <c r="JJ216" i="1"/>
  <c r="JJ217" i="1"/>
  <c r="JJ218" i="1"/>
  <c r="AJ220" i="1"/>
  <c r="AJ221" i="1"/>
  <c r="AJ222" i="1"/>
  <c r="AJ223" i="1"/>
  <c r="AJ224" i="1"/>
  <c r="AJ225" i="1"/>
  <c r="AJ226" i="1"/>
  <c r="AJ227" i="1"/>
  <c r="GZ220" i="1"/>
  <c r="GZ221" i="1"/>
  <c r="GZ222" i="1"/>
  <c r="GZ223" i="1"/>
  <c r="GZ224" i="1"/>
  <c r="GZ225" i="1"/>
  <c r="GZ226" i="1"/>
  <c r="GZ227" i="1"/>
  <c r="IW212" i="1"/>
  <c r="IW211" i="1"/>
  <c r="IW213" i="1"/>
  <c r="IW214" i="1"/>
  <c r="IW215" i="1"/>
  <c r="IW216" i="1"/>
  <c r="IW217" i="1"/>
  <c r="IW218" i="1"/>
  <c r="CY210" i="1" a="1"/>
  <c r="CY210" i="1" s="1"/>
  <c r="CX210" i="1" a="1"/>
  <c r="CX210" i="1" s="1"/>
  <c r="CZ212" i="1"/>
  <c r="CZ211" i="1"/>
  <c r="CZ213" i="1"/>
  <c r="CZ214" i="1"/>
  <c r="CZ215" i="1"/>
  <c r="CZ216" i="1"/>
  <c r="CZ217" i="1"/>
  <c r="CZ218" i="1"/>
  <c r="CY219" i="1" a="1"/>
  <c r="CY219" i="1" s="1"/>
  <c r="CX219" i="1" a="1"/>
  <c r="CX219" i="1" s="1"/>
  <c r="CZ220" i="1"/>
  <c r="CZ221" i="1"/>
  <c r="CZ222" i="1"/>
  <c r="CZ223" i="1"/>
  <c r="CZ224" i="1"/>
  <c r="CZ225" i="1"/>
  <c r="CZ226" i="1"/>
  <c r="CZ227" i="1"/>
  <c r="DA220" i="1"/>
  <c r="DA221" i="1"/>
  <c r="DA222" i="1"/>
  <c r="DA223" i="1"/>
  <c r="DA224" i="1"/>
  <c r="DA225" i="1"/>
  <c r="DA226" i="1"/>
  <c r="DA227" i="1"/>
  <c r="IW220" i="1"/>
  <c r="IW221" i="1"/>
  <c r="IW222" i="1"/>
  <c r="IW223" i="1"/>
  <c r="IW224" i="1"/>
  <c r="IW225" i="1"/>
  <c r="IW226" i="1"/>
  <c r="IW227" i="1"/>
  <c r="AJ211" i="1"/>
  <c r="AJ212" i="1"/>
  <c r="AJ213" i="1"/>
  <c r="AJ214" i="1"/>
  <c r="AJ215" i="1"/>
  <c r="AJ216" i="1"/>
  <c r="AJ217" i="1"/>
  <c r="AJ218" i="1"/>
  <c r="JI220" i="1"/>
  <c r="JI221" i="1"/>
  <c r="JI222" i="1"/>
  <c r="JI223" i="1"/>
  <c r="JI224" i="1"/>
  <c r="JI225" i="1"/>
  <c r="JI226" i="1"/>
  <c r="JI227" i="1"/>
  <c r="AN220" i="1"/>
  <c r="AN221" i="1"/>
  <c r="AN222" i="1"/>
  <c r="AN223" i="1"/>
  <c r="AN224" i="1"/>
  <c r="AN225" i="1"/>
  <c r="AN226" i="1"/>
  <c r="AN227" i="1"/>
  <c r="AF220" i="1"/>
  <c r="AF221" i="1"/>
  <c r="AF222" i="1"/>
  <c r="AF223" i="1"/>
  <c r="AF224" i="1"/>
  <c r="AF225" i="1"/>
  <c r="AF226" i="1"/>
  <c r="AF227" i="1"/>
  <c r="BE212" i="1"/>
  <c r="BE211" i="1"/>
  <c r="BE213" i="1"/>
  <c r="BE214" i="1"/>
  <c r="BE215" i="1"/>
  <c r="BE216" i="1"/>
  <c r="BE217" i="1"/>
  <c r="BE218" i="1"/>
  <c r="IY211" i="1"/>
  <c r="IY212" i="1"/>
  <c r="IY213" i="1"/>
  <c r="IY214" i="1"/>
  <c r="IY215" i="1"/>
  <c r="IY216" i="1"/>
  <c r="IY217" i="1"/>
  <c r="IY218" i="1"/>
  <c r="BA211" i="1"/>
  <c r="BA212" i="1"/>
  <c r="BA213" i="1"/>
  <c r="BA214" i="1"/>
  <c r="BA215" i="1"/>
  <c r="BA216" i="1"/>
  <c r="BA217" i="1"/>
  <c r="BA218" i="1"/>
  <c r="JK220" i="1"/>
  <c r="JK221" i="1"/>
  <c r="JK222" i="1"/>
  <c r="JK223" i="1"/>
  <c r="JK224" i="1"/>
  <c r="JK225" i="1"/>
  <c r="JK226" i="1"/>
  <c r="JK227" i="1"/>
  <c r="BF211" i="1"/>
  <c r="BF212" i="1"/>
  <c r="BF213" i="1"/>
  <c r="BF214" i="1"/>
  <c r="BF215" i="1"/>
  <c r="BF216" i="1"/>
  <c r="BF217" i="1"/>
  <c r="BF218" i="1"/>
  <c r="DA211" i="1"/>
  <c r="DA212" i="1"/>
  <c r="DA213" i="1"/>
  <c r="DA214" i="1"/>
  <c r="DA215" i="1"/>
  <c r="DA216" i="1"/>
  <c r="DA217" i="1"/>
  <c r="DA218" i="1"/>
  <c r="AD220" i="1"/>
  <c r="AD221" i="1"/>
  <c r="AD222" i="1"/>
  <c r="AD223" i="1"/>
  <c r="AD224" i="1"/>
  <c r="AD225" i="1"/>
  <c r="AD226" i="1"/>
  <c r="AD227" i="1"/>
  <c r="JI211" i="1"/>
  <c r="JI212" i="1"/>
  <c r="JI213" i="1"/>
  <c r="JI214" i="1"/>
  <c r="JI215" i="1"/>
  <c r="JI216" i="1"/>
  <c r="JI217" i="1"/>
  <c r="JI218" i="1"/>
  <c r="IY220" i="1"/>
  <c r="IY221" i="1"/>
  <c r="IY222" i="1"/>
  <c r="IY223" i="1"/>
  <c r="IY224" i="1"/>
  <c r="IY225" i="1"/>
  <c r="IY226" i="1"/>
  <c r="IY227" i="1"/>
  <c r="BA220" i="1"/>
  <c r="BA221" i="1"/>
  <c r="BA222" i="1"/>
  <c r="BA223" i="1"/>
  <c r="BA224" i="1"/>
  <c r="BA225" i="1"/>
  <c r="BA226" i="1"/>
  <c r="BA227" i="1"/>
  <c r="JH220" i="1"/>
  <c r="JH221" i="1"/>
  <c r="JH222" i="1"/>
  <c r="JH223" i="1"/>
  <c r="JH224" i="1"/>
  <c r="JH225" i="1"/>
  <c r="JH226" i="1"/>
  <c r="JH227" i="1"/>
  <c r="GY220" i="1"/>
  <c r="GY221" i="1"/>
  <c r="GY222" i="1"/>
  <c r="GY223" i="1"/>
  <c r="GY224" i="1"/>
  <c r="GY225" i="1"/>
  <c r="GY226" i="1"/>
  <c r="GY227" i="1"/>
  <c r="IV212" i="1"/>
  <c r="IV211" i="1"/>
  <c r="IV213" i="1"/>
  <c r="IV214" i="1"/>
  <c r="IV215" i="1"/>
  <c r="IV216" i="1"/>
  <c r="IV217" i="1"/>
  <c r="IV218" i="1"/>
  <c r="GZ211" i="1"/>
  <c r="GZ212" i="1"/>
  <c r="GZ213" i="1"/>
  <c r="GZ214" i="1"/>
  <c r="GZ215" i="1"/>
  <c r="GZ216" i="1"/>
  <c r="GZ217" i="1"/>
  <c r="GZ218" i="1"/>
  <c r="IX212" i="1"/>
  <c r="IX211" i="1"/>
  <c r="IX213" i="1"/>
  <c r="IX214" i="1"/>
  <c r="IX215" i="1"/>
  <c r="IX216" i="1"/>
  <c r="IX217" i="1"/>
  <c r="IX218" i="1"/>
  <c r="JK212" i="1"/>
  <c r="JK211" i="1"/>
  <c r="JK213" i="1"/>
  <c r="JK214" i="1"/>
  <c r="JK215" i="1"/>
  <c r="JK216" i="1"/>
  <c r="JK217" i="1"/>
  <c r="JK218" i="1"/>
  <c r="IX220" i="1"/>
  <c r="IX221" i="1"/>
  <c r="IX222" i="1"/>
  <c r="IX223" i="1"/>
  <c r="IX224" i="1"/>
  <c r="IX225" i="1"/>
  <c r="IX226" i="1"/>
  <c r="IX227" i="1"/>
  <c r="AN212" i="1"/>
  <c r="AN211" i="1"/>
  <c r="AN213" i="1"/>
  <c r="AN214" i="1"/>
  <c r="AN215" i="1"/>
  <c r="AN216" i="1"/>
  <c r="AN217" i="1"/>
  <c r="AN218" i="1"/>
  <c r="BF220" i="1"/>
  <c r="BF221" i="1"/>
  <c r="BF222" i="1"/>
  <c r="BF223" i="1"/>
  <c r="BF224" i="1"/>
  <c r="BF225" i="1"/>
  <c r="BF226" i="1"/>
  <c r="BF227" i="1"/>
  <c r="JJ220" i="1"/>
  <c r="JJ221" i="1"/>
  <c r="JJ222" i="1"/>
  <c r="JJ223" i="1"/>
  <c r="JJ224" i="1"/>
  <c r="JJ225" i="1"/>
  <c r="JJ226" i="1"/>
  <c r="JJ227" i="1"/>
  <c r="GY212" i="1"/>
  <c r="GY211" i="1"/>
  <c r="GY213" i="1"/>
  <c r="GY214" i="1"/>
  <c r="GY215" i="1"/>
  <c r="GY216" i="1"/>
  <c r="GY217" i="1"/>
  <c r="GY218" i="1"/>
  <c r="JH212" i="1"/>
  <c r="JH211" i="1"/>
  <c r="JH213" i="1"/>
  <c r="JH214" i="1"/>
  <c r="JH215" i="1"/>
  <c r="JH216" i="1"/>
  <c r="JH217" i="1"/>
  <c r="JH218" i="1"/>
  <c r="JG211" i="1"/>
  <c r="JG212" i="1"/>
  <c r="JG213" i="1"/>
  <c r="JG214" i="1"/>
  <c r="JG215" i="1"/>
  <c r="JG216" i="1"/>
  <c r="JG217" i="1"/>
  <c r="JG218" i="1"/>
  <c r="AF212" i="1"/>
  <c r="AF211" i="1"/>
  <c r="AF213" i="1"/>
  <c r="AF214" i="1"/>
  <c r="AF215" i="1"/>
  <c r="AF216" i="1"/>
  <c r="AF217" i="1"/>
  <c r="AF218" i="1"/>
  <c r="CY194" i="1" a="1"/>
  <c r="CY194" i="1" s="1"/>
  <c r="CX194" i="1" a="1"/>
  <c r="CX194" i="1" s="1"/>
  <c r="DA202" i="1"/>
  <c r="DA203" i="1"/>
  <c r="DA204" i="1"/>
  <c r="DA205" i="1"/>
  <c r="DA206" i="1"/>
  <c r="DA207" i="1"/>
  <c r="DA208" i="1"/>
  <c r="DA209" i="1"/>
  <c r="CZ202" i="1"/>
  <c r="CZ203" i="1"/>
  <c r="CZ204" i="1"/>
  <c r="CZ205" i="1"/>
  <c r="CZ206" i="1"/>
  <c r="CZ207" i="1"/>
  <c r="CZ208" i="1"/>
  <c r="CZ209" i="1"/>
  <c r="IX99" i="1"/>
  <c r="IX98" i="1"/>
  <c r="AD101" i="1"/>
  <c r="AD98" i="1"/>
  <c r="BA98" i="1"/>
  <c r="IX97" i="1"/>
  <c r="BE104" i="1"/>
  <c r="IX104" i="1"/>
  <c r="IX103" i="1"/>
  <c r="IX102" i="1"/>
  <c r="BB100" i="1"/>
  <c r="IX101" i="1"/>
  <c r="BB97" i="1"/>
  <c r="BA202" i="1"/>
  <c r="BA203" i="1"/>
  <c r="BA204" i="1"/>
  <c r="BA205" i="1"/>
  <c r="BA206" i="1"/>
  <c r="BA207" i="1"/>
  <c r="BA208" i="1"/>
  <c r="BA209" i="1"/>
  <c r="BF202" i="1"/>
  <c r="BF203" i="1"/>
  <c r="BF204" i="1"/>
  <c r="BF205" i="1"/>
  <c r="BF206" i="1"/>
  <c r="BF207" i="1"/>
  <c r="BF208" i="1"/>
  <c r="BF209" i="1"/>
  <c r="JG202" i="1"/>
  <c r="JG203" i="1"/>
  <c r="JG204" i="1"/>
  <c r="JG205" i="1"/>
  <c r="JG206" i="1"/>
  <c r="JG207" i="1"/>
  <c r="JG208" i="1"/>
  <c r="JG209" i="1"/>
  <c r="CY237" i="1" a="1"/>
  <c r="CY237" i="1" s="1"/>
  <c r="CX237" i="1" a="1"/>
  <c r="CX237" i="1" s="1"/>
  <c r="CY239" i="1" a="1"/>
  <c r="CY239" i="1" s="1"/>
  <c r="CX239" i="1" a="1"/>
  <c r="CX239" i="1" s="1"/>
  <c r="JK202" i="1"/>
  <c r="JK203" i="1"/>
  <c r="JK204" i="1"/>
  <c r="JK205" i="1"/>
  <c r="JK206" i="1"/>
  <c r="JK207" i="1"/>
  <c r="JK208" i="1"/>
  <c r="JK209" i="1"/>
  <c r="CX240" i="1" a="1"/>
  <c r="CX240" i="1" s="1"/>
  <c r="CY240" i="1" a="1"/>
  <c r="CY240" i="1" s="1"/>
  <c r="AD202" i="1"/>
  <c r="AD203" i="1"/>
  <c r="AD204" i="1"/>
  <c r="AD205" i="1"/>
  <c r="AD206" i="1"/>
  <c r="AD207" i="1"/>
  <c r="AD208" i="1"/>
  <c r="AD209" i="1"/>
  <c r="CX241" i="1" a="1"/>
  <c r="CX241" i="1" s="1"/>
  <c r="CY241" i="1" a="1"/>
  <c r="CY241" i="1" s="1"/>
  <c r="JI202" i="1"/>
  <c r="JI203" i="1"/>
  <c r="JI204" i="1"/>
  <c r="JI205" i="1"/>
  <c r="JI206" i="1"/>
  <c r="JI207" i="1"/>
  <c r="JI208" i="1"/>
  <c r="JI209" i="1"/>
  <c r="IV202" i="1"/>
  <c r="IV203" i="1"/>
  <c r="IV204" i="1"/>
  <c r="IV205" i="1"/>
  <c r="IV206" i="1"/>
  <c r="IV207" i="1"/>
  <c r="IV208" i="1"/>
  <c r="IV209" i="1"/>
  <c r="IX202" i="1"/>
  <c r="IX203" i="1"/>
  <c r="IX204" i="1"/>
  <c r="IX205" i="1"/>
  <c r="IX206" i="1"/>
  <c r="IX207" i="1"/>
  <c r="IX208" i="1"/>
  <c r="IX209" i="1"/>
  <c r="BE202" i="1"/>
  <c r="BE203" i="1"/>
  <c r="BE204" i="1"/>
  <c r="BE205" i="1"/>
  <c r="BE206" i="1"/>
  <c r="BE207" i="1"/>
  <c r="BE208" i="1"/>
  <c r="BE209" i="1"/>
  <c r="GY202" i="1"/>
  <c r="GY203" i="1"/>
  <c r="GY204" i="1"/>
  <c r="GY205" i="1"/>
  <c r="GY206" i="1"/>
  <c r="GY207" i="1"/>
  <c r="GY208" i="1"/>
  <c r="GY209" i="1"/>
  <c r="GZ202" i="1"/>
  <c r="GZ203" i="1"/>
  <c r="GZ204" i="1"/>
  <c r="GZ205" i="1"/>
  <c r="GZ206" i="1"/>
  <c r="GZ207" i="1"/>
  <c r="GZ208" i="1"/>
  <c r="GZ209" i="1"/>
  <c r="CY238" i="1" a="1"/>
  <c r="CY238" i="1" s="1"/>
  <c r="CX238" i="1" a="1"/>
  <c r="CX238" i="1" s="1"/>
  <c r="CY201" i="1" a="1"/>
  <c r="CY201" i="1" s="1"/>
  <c r="CX201" i="1" a="1"/>
  <c r="CX201" i="1" s="1"/>
  <c r="JH202" i="1"/>
  <c r="JH203" i="1"/>
  <c r="JH204" i="1"/>
  <c r="JH205" i="1"/>
  <c r="JH206" i="1"/>
  <c r="JH207" i="1"/>
  <c r="JH208" i="1"/>
  <c r="JH209" i="1"/>
  <c r="IY202" i="1"/>
  <c r="IY203" i="1"/>
  <c r="IY204" i="1"/>
  <c r="IY205" i="1"/>
  <c r="IY206" i="1"/>
  <c r="IY207" i="1"/>
  <c r="IY208" i="1"/>
  <c r="IY209" i="1"/>
  <c r="AJ202" i="1"/>
  <c r="AJ203" i="1"/>
  <c r="AJ204" i="1"/>
  <c r="AJ205" i="1"/>
  <c r="AJ206" i="1"/>
  <c r="AJ207" i="1"/>
  <c r="AJ208" i="1"/>
  <c r="AJ209" i="1"/>
  <c r="AN202" i="1"/>
  <c r="AN203" i="1"/>
  <c r="AN204" i="1"/>
  <c r="AN205" i="1"/>
  <c r="AN206" i="1"/>
  <c r="AN207" i="1"/>
  <c r="AN208" i="1"/>
  <c r="AN209" i="1"/>
  <c r="AF202" i="1"/>
  <c r="AF203" i="1"/>
  <c r="AF204" i="1"/>
  <c r="AF205" i="1"/>
  <c r="AF206" i="1"/>
  <c r="AF207" i="1"/>
  <c r="AF208" i="1"/>
  <c r="AF209" i="1"/>
  <c r="JJ202" i="1"/>
  <c r="JJ203" i="1"/>
  <c r="JJ204" i="1"/>
  <c r="JJ205" i="1"/>
  <c r="JJ206" i="1"/>
  <c r="JJ207" i="1"/>
  <c r="JJ208" i="1"/>
  <c r="JJ209" i="1"/>
  <c r="IW202" i="1"/>
  <c r="IW203" i="1"/>
  <c r="IW204" i="1"/>
  <c r="IW205" i="1"/>
  <c r="IW206" i="1"/>
  <c r="IW207" i="1"/>
  <c r="IW208" i="1"/>
  <c r="IW209" i="1"/>
  <c r="CY236" i="1" a="1"/>
  <c r="CY236" i="1" s="1"/>
  <c r="CX236" i="1" a="1"/>
  <c r="CX236" i="1" s="1"/>
  <c r="AD97" i="1"/>
  <c r="AD104" i="1"/>
  <c r="AD103" i="1"/>
  <c r="AD102" i="1"/>
  <c r="AD100" i="1"/>
  <c r="GY102" i="1"/>
  <c r="BA97" i="1"/>
  <c r="GY101" i="1"/>
  <c r="GZ98" i="1"/>
  <c r="GZ97" i="1"/>
  <c r="IV100" i="1"/>
  <c r="IV99" i="1"/>
  <c r="JK20" i="1"/>
  <c r="JK163" i="1"/>
  <c r="JK167" i="1"/>
  <c r="JK161" i="1"/>
  <c r="JK146" i="1"/>
  <c r="JK189" i="1"/>
  <c r="JK159" i="1"/>
  <c r="JK154" i="1"/>
  <c r="JK143" i="1"/>
  <c r="JK142" i="1"/>
  <c r="JK148" i="1"/>
  <c r="JK149" i="1"/>
  <c r="JK168" i="1"/>
  <c r="JK141" i="1"/>
  <c r="JK182" i="1"/>
  <c r="JK155" i="1"/>
  <c r="JK188" i="1"/>
  <c r="JK158" i="1"/>
  <c r="JK190" i="1"/>
  <c r="JK176" i="1"/>
  <c r="JK172" i="1"/>
  <c r="JK180" i="1"/>
  <c r="JK185" i="1"/>
  <c r="JK183" i="1"/>
  <c r="JK147" i="1"/>
  <c r="JK164" i="1"/>
  <c r="JK186" i="1"/>
  <c r="JK169" i="1"/>
  <c r="JK187" i="1"/>
  <c r="JK157" i="1"/>
  <c r="JK156" i="1"/>
  <c r="JK173" i="1"/>
  <c r="JK170" i="1"/>
  <c r="JK137" i="1"/>
  <c r="JK136" i="1"/>
  <c r="JK178" i="1"/>
  <c r="JK177" i="1"/>
  <c r="JK144" i="1"/>
  <c r="JK165" i="1"/>
  <c r="JK171" i="1"/>
  <c r="JK175" i="1"/>
  <c r="JK160" i="1"/>
  <c r="JK181" i="1"/>
  <c r="JK162" i="1"/>
  <c r="JK153" i="1"/>
  <c r="JK166" i="1"/>
  <c r="JK184" i="1"/>
  <c r="JK174" i="1"/>
  <c r="JK19" i="1"/>
  <c r="JK179" i="1"/>
  <c r="JG19" i="1"/>
  <c r="JG164" i="1"/>
  <c r="JG162" i="1"/>
  <c r="JG156" i="1"/>
  <c r="JG174" i="1"/>
  <c r="JG190" i="1"/>
  <c r="JG179" i="1"/>
  <c r="JG168" i="1"/>
  <c r="JG177" i="1"/>
  <c r="JG180" i="1"/>
  <c r="JG165" i="1"/>
  <c r="JG20" i="1"/>
  <c r="JG166" i="1"/>
  <c r="JG184" i="1"/>
  <c r="JG187" i="1"/>
  <c r="JG155" i="1"/>
  <c r="JG170" i="1"/>
  <c r="JG146" i="1"/>
  <c r="JG176" i="1"/>
  <c r="JG159" i="1"/>
  <c r="JG154" i="1"/>
  <c r="JG153" i="1"/>
  <c r="JG143" i="1"/>
  <c r="JG189" i="1"/>
  <c r="JG148" i="1"/>
  <c r="JG149" i="1"/>
  <c r="JG144" i="1"/>
  <c r="JG182" i="1"/>
  <c r="JG169" i="1"/>
  <c r="JG188" i="1"/>
  <c r="JG172" i="1"/>
  <c r="JG167" i="1"/>
  <c r="JG142" i="1"/>
  <c r="JG171" i="1"/>
  <c r="JG183" i="1"/>
  <c r="JG163" i="1"/>
  <c r="JG178" i="1"/>
  <c r="JG185" i="1"/>
  <c r="JG161" i="1"/>
  <c r="JG175" i="1"/>
  <c r="JG181" i="1"/>
  <c r="JG141" i="1"/>
  <c r="JG158" i="1"/>
  <c r="JG157" i="1"/>
  <c r="JG186" i="1"/>
  <c r="JG173" i="1"/>
  <c r="JG147" i="1"/>
  <c r="JG160" i="1"/>
  <c r="JJ20" i="1"/>
  <c r="JJ148" i="1"/>
  <c r="JJ159" i="1"/>
  <c r="JJ168" i="1"/>
  <c r="JJ177" i="1"/>
  <c r="JJ165" i="1"/>
  <c r="JJ143" i="1"/>
  <c r="JJ184" i="1"/>
  <c r="JJ19" i="1"/>
  <c r="JJ183" i="1"/>
  <c r="JJ147" i="1"/>
  <c r="JJ136" i="1"/>
  <c r="JJ149" i="1"/>
  <c r="JJ153" i="1"/>
  <c r="JJ156" i="1"/>
  <c r="JJ173" i="1"/>
  <c r="JJ158" i="1"/>
  <c r="JJ190" i="1"/>
  <c r="JJ172" i="1"/>
  <c r="JJ180" i="1"/>
  <c r="JJ169" i="1"/>
  <c r="JJ157" i="1"/>
  <c r="JJ164" i="1"/>
  <c r="JJ187" i="1"/>
  <c r="JJ142" i="1"/>
  <c r="JJ175" i="1"/>
  <c r="JJ179" i="1"/>
  <c r="JJ178" i="1"/>
  <c r="JJ181" i="1"/>
  <c r="JJ144" i="1"/>
  <c r="JJ170" i="1"/>
  <c r="JJ160" i="1"/>
  <c r="JJ137" i="1"/>
  <c r="JJ141" i="1"/>
  <c r="JJ182" i="1"/>
  <c r="JJ174" i="1"/>
  <c r="JJ176" i="1"/>
  <c r="JJ163" i="1"/>
  <c r="JJ162" i="1"/>
  <c r="JJ186" i="1"/>
  <c r="JJ166" i="1"/>
  <c r="JJ155" i="1"/>
  <c r="JJ188" i="1"/>
  <c r="JJ146" i="1"/>
  <c r="JJ189" i="1"/>
  <c r="JJ154" i="1"/>
  <c r="JJ167" i="1"/>
  <c r="JJ185" i="1"/>
  <c r="JJ171" i="1"/>
  <c r="JJ161" i="1"/>
  <c r="JH19" i="1"/>
  <c r="JH154" i="1"/>
  <c r="JH20" i="1"/>
  <c r="JH166" i="1"/>
  <c r="JH183" i="1"/>
  <c r="JH147" i="1"/>
  <c r="JH189" i="1"/>
  <c r="JH164" i="1"/>
  <c r="JH144" i="1"/>
  <c r="JH165" i="1"/>
  <c r="JH184" i="1"/>
  <c r="JH179" i="1"/>
  <c r="JH136" i="1"/>
  <c r="JH159" i="1"/>
  <c r="JH181" i="1"/>
  <c r="JH186" i="1"/>
  <c r="JH141" i="1"/>
  <c r="JH153" i="1"/>
  <c r="JH143" i="1"/>
  <c r="JH171" i="1"/>
  <c r="JH170" i="1"/>
  <c r="JH190" i="1"/>
  <c r="JH157" i="1"/>
  <c r="JH148" i="1"/>
  <c r="JH149" i="1"/>
  <c r="JH162" i="1"/>
  <c r="JH182" i="1"/>
  <c r="JH174" i="1"/>
  <c r="JH188" i="1"/>
  <c r="JH175" i="1"/>
  <c r="JH176" i="1"/>
  <c r="JH137" i="1"/>
  <c r="JH172" i="1"/>
  <c r="JH177" i="1"/>
  <c r="JH180" i="1"/>
  <c r="JH167" i="1"/>
  <c r="JH169" i="1"/>
  <c r="JH187" i="1"/>
  <c r="JH142" i="1"/>
  <c r="JH160" i="1"/>
  <c r="JH168" i="1"/>
  <c r="JH185" i="1"/>
  <c r="JH156" i="1"/>
  <c r="JH173" i="1"/>
  <c r="JH161" i="1"/>
  <c r="JH163" i="1"/>
  <c r="JH178" i="1"/>
  <c r="JH155" i="1"/>
  <c r="JH158" i="1"/>
  <c r="JH146" i="1"/>
  <c r="JI20" i="1"/>
  <c r="JI178" i="1"/>
  <c r="JI153" i="1"/>
  <c r="JI155" i="1"/>
  <c r="JI173" i="1"/>
  <c r="JI158" i="1"/>
  <c r="JI160" i="1"/>
  <c r="JI148" i="1"/>
  <c r="JI163" i="1"/>
  <c r="JI164" i="1"/>
  <c r="JI182" i="1"/>
  <c r="JI179" i="1"/>
  <c r="JI136" i="1"/>
  <c r="JI166" i="1"/>
  <c r="JI187" i="1"/>
  <c r="JI142" i="1"/>
  <c r="JI183" i="1"/>
  <c r="JI147" i="1"/>
  <c r="JI170" i="1"/>
  <c r="JI154" i="1"/>
  <c r="JI184" i="1"/>
  <c r="JI176" i="1"/>
  <c r="JI137" i="1"/>
  <c r="JI180" i="1"/>
  <c r="JI141" i="1"/>
  <c r="JI185" i="1"/>
  <c r="JI143" i="1"/>
  <c r="JI161" i="1"/>
  <c r="JI190" i="1"/>
  <c r="JI149" i="1"/>
  <c r="JI181" i="1"/>
  <c r="JI144" i="1"/>
  <c r="JI162" i="1"/>
  <c r="JI186" i="1"/>
  <c r="JI171" i="1"/>
  <c r="JI188" i="1"/>
  <c r="JI146" i="1"/>
  <c r="JI157" i="1"/>
  <c r="JI172" i="1"/>
  <c r="JI167" i="1"/>
  <c r="JI169" i="1"/>
  <c r="JI174" i="1"/>
  <c r="JI19" i="1"/>
  <c r="JI159" i="1"/>
  <c r="JI168" i="1"/>
  <c r="JI177" i="1"/>
  <c r="JI165" i="1"/>
  <c r="JI156" i="1"/>
  <c r="JI175" i="1"/>
  <c r="JI189" i="1"/>
  <c r="JJ115" i="1"/>
  <c r="JJ116" i="1"/>
  <c r="JJ117" i="1"/>
  <c r="JJ118" i="1"/>
  <c r="JJ119" i="1"/>
  <c r="JJ120" i="1"/>
  <c r="JJ121" i="1"/>
  <c r="JJ122" i="1"/>
  <c r="JH106" i="1"/>
  <c r="JH107" i="1"/>
  <c r="JH108" i="1"/>
  <c r="JH109" i="1"/>
  <c r="JH110" i="1"/>
  <c r="JH111" i="1"/>
  <c r="JH112" i="1"/>
  <c r="JH113" i="1"/>
  <c r="JH70" i="1"/>
  <c r="JH71" i="1"/>
  <c r="JH72" i="1"/>
  <c r="JH73" i="1"/>
  <c r="JH74" i="1"/>
  <c r="JH75" i="1"/>
  <c r="JH76" i="1"/>
  <c r="JH77" i="1"/>
  <c r="JH52" i="1"/>
  <c r="JH53" i="1"/>
  <c r="JH54" i="1"/>
  <c r="JH55" i="1"/>
  <c r="JH56" i="1"/>
  <c r="JH57" i="1"/>
  <c r="JH58" i="1"/>
  <c r="JH59" i="1"/>
  <c r="JH34" i="1"/>
  <c r="JH35" i="1"/>
  <c r="JH36" i="1"/>
  <c r="JH37" i="1"/>
  <c r="JH38" i="1"/>
  <c r="JH40" i="1"/>
  <c r="JH39" i="1"/>
  <c r="JH41" i="1"/>
  <c r="JH124" i="1"/>
  <c r="JH125" i="1"/>
  <c r="JH126" i="1"/>
  <c r="JH127" i="1"/>
  <c r="JH128" i="1"/>
  <c r="JH129" i="1"/>
  <c r="JH130" i="1"/>
  <c r="JH131" i="1"/>
  <c r="JK115" i="1"/>
  <c r="JK116" i="1"/>
  <c r="JK117" i="1"/>
  <c r="JK118" i="1"/>
  <c r="JK119" i="1"/>
  <c r="JK120" i="1"/>
  <c r="JK121" i="1"/>
  <c r="JK122" i="1"/>
  <c r="JI106" i="1"/>
  <c r="JI107" i="1"/>
  <c r="JI108" i="1"/>
  <c r="JI109" i="1"/>
  <c r="JI110" i="1"/>
  <c r="JI111" i="1"/>
  <c r="JI112" i="1"/>
  <c r="JI113" i="1"/>
  <c r="JI70" i="1"/>
  <c r="JI71" i="1"/>
  <c r="JI72" i="1"/>
  <c r="JI73" i="1"/>
  <c r="JI74" i="1"/>
  <c r="JI75" i="1"/>
  <c r="JI76" i="1"/>
  <c r="JI77" i="1"/>
  <c r="JI52" i="1"/>
  <c r="JI53" i="1"/>
  <c r="JI54" i="1"/>
  <c r="JI55" i="1"/>
  <c r="JI56" i="1"/>
  <c r="JI57" i="1"/>
  <c r="JI58" i="1"/>
  <c r="JI59" i="1"/>
  <c r="JI34" i="1"/>
  <c r="JI35" i="1"/>
  <c r="JI36" i="1"/>
  <c r="JI37" i="1"/>
  <c r="JI38" i="1"/>
  <c r="JI40" i="1"/>
  <c r="JI39" i="1"/>
  <c r="JI41" i="1"/>
  <c r="JI124" i="1"/>
  <c r="JI125" i="1"/>
  <c r="JI126" i="1"/>
  <c r="JI127" i="1"/>
  <c r="JI128" i="1"/>
  <c r="JI129" i="1"/>
  <c r="JI130" i="1"/>
  <c r="JI131" i="1"/>
  <c r="JH115" i="1"/>
  <c r="JH116" i="1"/>
  <c r="JH117" i="1"/>
  <c r="JH118" i="1"/>
  <c r="JH119" i="1"/>
  <c r="JH120" i="1"/>
  <c r="JH121" i="1"/>
  <c r="JH122" i="1"/>
  <c r="JJ106" i="1"/>
  <c r="JJ107" i="1"/>
  <c r="JJ108" i="1"/>
  <c r="JJ109" i="1"/>
  <c r="JJ110" i="1"/>
  <c r="JJ111" i="1"/>
  <c r="JJ112" i="1"/>
  <c r="JJ113" i="1"/>
  <c r="JJ70" i="1"/>
  <c r="JJ71" i="1"/>
  <c r="JJ72" i="1"/>
  <c r="JJ73" i="1"/>
  <c r="JJ74" i="1"/>
  <c r="JJ75" i="1"/>
  <c r="JJ76" i="1"/>
  <c r="JJ77" i="1"/>
  <c r="JJ52" i="1"/>
  <c r="JJ53" i="1"/>
  <c r="JJ54" i="1"/>
  <c r="JJ55" i="1"/>
  <c r="JJ56" i="1"/>
  <c r="JJ57" i="1"/>
  <c r="JJ58" i="1"/>
  <c r="JJ59" i="1"/>
  <c r="JJ34" i="1"/>
  <c r="JJ35" i="1"/>
  <c r="JJ36" i="1"/>
  <c r="JJ37" i="1"/>
  <c r="JJ38" i="1"/>
  <c r="JJ40" i="1"/>
  <c r="JJ39" i="1"/>
  <c r="JJ41" i="1"/>
  <c r="JJ124" i="1"/>
  <c r="JJ125" i="1"/>
  <c r="JJ126" i="1"/>
  <c r="JJ127" i="1"/>
  <c r="JJ128" i="1"/>
  <c r="JJ129" i="1"/>
  <c r="JJ130" i="1"/>
  <c r="JJ131" i="1"/>
  <c r="JI115" i="1"/>
  <c r="JI116" i="1"/>
  <c r="JI117" i="1"/>
  <c r="JI118" i="1"/>
  <c r="JI119" i="1"/>
  <c r="JI120" i="1"/>
  <c r="JI121" i="1"/>
  <c r="JI122" i="1"/>
  <c r="JK106" i="1"/>
  <c r="JK107" i="1"/>
  <c r="JK108" i="1"/>
  <c r="JK109" i="1"/>
  <c r="JK110" i="1"/>
  <c r="JK111" i="1"/>
  <c r="JK112" i="1"/>
  <c r="JK113" i="1"/>
  <c r="JK70" i="1"/>
  <c r="JK71" i="1"/>
  <c r="JK72" i="1"/>
  <c r="JK73" i="1"/>
  <c r="JK74" i="1"/>
  <c r="JK75" i="1"/>
  <c r="JK76" i="1"/>
  <c r="JK77" i="1"/>
  <c r="JK52" i="1"/>
  <c r="JK53" i="1"/>
  <c r="JK54" i="1"/>
  <c r="JK55" i="1"/>
  <c r="JK56" i="1"/>
  <c r="JK57" i="1"/>
  <c r="JK58" i="1"/>
  <c r="JK59" i="1"/>
  <c r="JK34" i="1"/>
  <c r="JK35" i="1"/>
  <c r="JK36" i="1"/>
  <c r="JK37" i="1"/>
  <c r="JK38" i="1"/>
  <c r="JK40" i="1"/>
  <c r="JK39" i="1"/>
  <c r="JK41" i="1"/>
  <c r="JK124" i="1"/>
  <c r="JK125" i="1"/>
  <c r="JK126" i="1"/>
  <c r="JK127" i="1"/>
  <c r="JK128" i="1"/>
  <c r="JK129" i="1"/>
  <c r="JK130" i="1"/>
  <c r="JK131" i="1"/>
  <c r="JJ61" i="1"/>
  <c r="JJ62" i="1"/>
  <c r="JJ63" i="1"/>
  <c r="JJ64" i="1"/>
  <c r="JJ65" i="1"/>
  <c r="JJ66" i="1"/>
  <c r="JJ67" i="1"/>
  <c r="JJ68" i="1"/>
  <c r="JH88" i="1"/>
  <c r="JH89" i="1"/>
  <c r="JH90" i="1"/>
  <c r="JH91" i="1"/>
  <c r="JH92" i="1"/>
  <c r="JH93" i="1"/>
  <c r="JH94" i="1"/>
  <c r="JH95" i="1"/>
  <c r="JJ97" i="1"/>
  <c r="JJ98" i="1"/>
  <c r="JJ99" i="1"/>
  <c r="JJ100" i="1"/>
  <c r="JJ101" i="1"/>
  <c r="JJ102" i="1"/>
  <c r="JJ103" i="1"/>
  <c r="JJ104" i="1"/>
  <c r="JJ43" i="1"/>
  <c r="JJ44" i="1"/>
  <c r="JJ45" i="1"/>
  <c r="JJ46" i="1"/>
  <c r="JJ47" i="1"/>
  <c r="JJ48" i="1"/>
  <c r="JJ49" i="1"/>
  <c r="JJ50" i="1"/>
  <c r="JJ79" i="1"/>
  <c r="JJ80" i="1"/>
  <c r="JJ81" i="1"/>
  <c r="JJ82" i="1"/>
  <c r="JJ83" i="1"/>
  <c r="JJ84" i="1"/>
  <c r="JJ85" i="1"/>
  <c r="JJ86" i="1"/>
  <c r="JJ25" i="1"/>
  <c r="JJ26" i="1"/>
  <c r="JJ27" i="1"/>
  <c r="JJ28" i="1"/>
  <c r="JJ29" i="1"/>
  <c r="JJ31" i="1"/>
  <c r="JJ30" i="1"/>
  <c r="JJ32" i="1"/>
  <c r="JK61" i="1"/>
  <c r="JK62" i="1"/>
  <c r="JK63" i="1"/>
  <c r="JK64" i="1"/>
  <c r="JK65" i="1"/>
  <c r="JK66" i="1"/>
  <c r="JK67" i="1"/>
  <c r="JK68" i="1"/>
  <c r="JI88" i="1"/>
  <c r="JI89" i="1"/>
  <c r="JI90" i="1"/>
  <c r="JI91" i="1"/>
  <c r="JI92" i="1"/>
  <c r="JI93" i="1"/>
  <c r="JI94" i="1"/>
  <c r="JI95" i="1"/>
  <c r="JK97" i="1"/>
  <c r="JK98" i="1"/>
  <c r="JK99" i="1"/>
  <c r="JK100" i="1"/>
  <c r="JK101" i="1"/>
  <c r="JK102" i="1"/>
  <c r="JK103" i="1"/>
  <c r="JK104" i="1"/>
  <c r="JK43" i="1"/>
  <c r="JK44" i="1"/>
  <c r="JK45" i="1"/>
  <c r="JK46" i="1"/>
  <c r="JK47" i="1"/>
  <c r="JK48" i="1"/>
  <c r="JK49" i="1"/>
  <c r="JK50" i="1"/>
  <c r="JK79" i="1"/>
  <c r="JK80" i="1"/>
  <c r="JK81" i="1"/>
  <c r="JK82" i="1"/>
  <c r="JK83" i="1"/>
  <c r="JK84" i="1"/>
  <c r="JK85" i="1"/>
  <c r="JK86" i="1"/>
  <c r="JK25" i="1"/>
  <c r="JK26" i="1"/>
  <c r="JK27" i="1"/>
  <c r="JK28" i="1"/>
  <c r="JK29" i="1"/>
  <c r="JK30" i="1"/>
  <c r="JK31" i="1"/>
  <c r="JK32" i="1"/>
  <c r="JH61" i="1"/>
  <c r="JH62" i="1"/>
  <c r="JH63" i="1"/>
  <c r="JH64" i="1"/>
  <c r="JH65" i="1"/>
  <c r="JH66" i="1"/>
  <c r="JH67" i="1"/>
  <c r="JH68" i="1"/>
  <c r="JJ88" i="1"/>
  <c r="JJ89" i="1"/>
  <c r="JJ90" i="1"/>
  <c r="JJ91" i="1"/>
  <c r="JJ92" i="1"/>
  <c r="JJ93" i="1"/>
  <c r="JJ94" i="1"/>
  <c r="JJ95" i="1"/>
  <c r="JH97" i="1"/>
  <c r="JH98" i="1"/>
  <c r="JH99" i="1"/>
  <c r="JH100" i="1"/>
  <c r="JH101" i="1"/>
  <c r="JH102" i="1"/>
  <c r="JH103" i="1"/>
  <c r="JH104" i="1"/>
  <c r="JH43" i="1"/>
  <c r="JH44" i="1"/>
  <c r="JH45" i="1"/>
  <c r="JH46" i="1"/>
  <c r="JH47" i="1"/>
  <c r="JH48" i="1"/>
  <c r="JH49" i="1"/>
  <c r="JH50" i="1"/>
  <c r="JH79" i="1"/>
  <c r="JH80" i="1"/>
  <c r="JH81" i="1"/>
  <c r="JH82" i="1"/>
  <c r="JH83" i="1"/>
  <c r="JH84" i="1"/>
  <c r="JH85" i="1"/>
  <c r="JH86" i="1"/>
  <c r="JH25" i="1"/>
  <c r="JH26" i="1"/>
  <c r="JH27" i="1"/>
  <c r="JH28" i="1"/>
  <c r="JH29" i="1"/>
  <c r="JH30" i="1"/>
  <c r="JH31" i="1"/>
  <c r="JH32" i="1"/>
  <c r="JI61" i="1"/>
  <c r="JI62" i="1"/>
  <c r="JI63" i="1"/>
  <c r="JI64" i="1"/>
  <c r="JI65" i="1"/>
  <c r="JI66" i="1"/>
  <c r="JI67" i="1"/>
  <c r="JI68" i="1"/>
  <c r="JK88" i="1"/>
  <c r="JK89" i="1"/>
  <c r="JK90" i="1"/>
  <c r="JK91" i="1"/>
  <c r="JK92" i="1"/>
  <c r="JK93" i="1"/>
  <c r="JK94" i="1"/>
  <c r="JK95" i="1"/>
  <c r="JI97" i="1"/>
  <c r="JI99" i="1"/>
  <c r="JI98" i="1"/>
  <c r="JI100" i="1"/>
  <c r="JI101" i="1"/>
  <c r="JI102" i="1"/>
  <c r="JI103" i="1"/>
  <c r="JI104" i="1"/>
  <c r="JI43" i="1"/>
  <c r="JI44" i="1"/>
  <c r="JI45" i="1"/>
  <c r="JI46" i="1"/>
  <c r="JI47" i="1"/>
  <c r="JI48" i="1"/>
  <c r="JI49" i="1"/>
  <c r="JI50" i="1"/>
  <c r="JI79" i="1"/>
  <c r="JI80" i="1"/>
  <c r="JI81" i="1"/>
  <c r="JI82" i="1"/>
  <c r="JI83" i="1"/>
  <c r="JI84" i="1"/>
  <c r="JI85" i="1"/>
  <c r="JI86" i="1"/>
  <c r="JI25" i="1"/>
  <c r="JI26" i="1"/>
  <c r="JI27" i="1"/>
  <c r="JI28" i="1"/>
  <c r="JI29" i="1"/>
  <c r="JI30" i="1"/>
  <c r="JI31" i="1"/>
  <c r="JI32" i="1"/>
  <c r="BF98" i="1"/>
  <c r="BE99" i="1"/>
  <c r="AF102" i="1"/>
  <c r="AF97" i="1"/>
  <c r="BF97" i="1"/>
  <c r="BF104" i="1"/>
  <c r="BF103" i="1"/>
  <c r="BF102" i="1"/>
  <c r="BF101" i="1"/>
  <c r="BF100" i="1"/>
  <c r="AJ102" i="1"/>
  <c r="IY99" i="1"/>
  <c r="AN97" i="1"/>
  <c r="BA104" i="1"/>
  <c r="GZ104" i="1"/>
  <c r="IV97" i="1"/>
  <c r="GY100" i="1"/>
  <c r="BA103" i="1"/>
  <c r="GZ103" i="1"/>
  <c r="IV98" i="1"/>
  <c r="GY99" i="1"/>
  <c r="BA102" i="1"/>
  <c r="GZ102" i="1"/>
  <c r="IV104" i="1"/>
  <c r="GY98" i="1"/>
  <c r="BA101" i="1"/>
  <c r="GZ101" i="1"/>
  <c r="IV103" i="1"/>
  <c r="GY97" i="1"/>
  <c r="BA100" i="1"/>
  <c r="GZ100" i="1"/>
  <c r="IV102" i="1"/>
  <c r="GY104" i="1"/>
  <c r="IW100" i="1"/>
  <c r="BE97" i="1"/>
  <c r="BB99" i="1"/>
  <c r="AF104" i="1"/>
  <c r="BE98" i="1"/>
  <c r="BB98" i="1"/>
  <c r="AF103" i="1"/>
  <c r="BE103" i="1"/>
  <c r="BB104" i="1"/>
  <c r="AF101" i="1"/>
  <c r="BE102" i="1"/>
  <c r="BB103" i="1"/>
  <c r="AF100" i="1"/>
  <c r="BE101" i="1"/>
  <c r="BB102" i="1"/>
  <c r="AF99" i="1"/>
  <c r="AJ104" i="1"/>
  <c r="IY101" i="1"/>
  <c r="AN100" i="1"/>
  <c r="AJ103" i="1"/>
  <c r="IY100" i="1"/>
  <c r="AN99" i="1"/>
  <c r="AJ101" i="1"/>
  <c r="IY97" i="1"/>
  <c r="AN98" i="1"/>
  <c r="AJ100" i="1"/>
  <c r="IY98" i="1"/>
  <c r="AN104" i="1"/>
  <c r="AJ99" i="1"/>
  <c r="IY104" i="1"/>
  <c r="AN103" i="1"/>
  <c r="AJ97" i="1"/>
  <c r="IY103" i="1"/>
  <c r="AN102" i="1"/>
  <c r="IW99" i="1"/>
  <c r="IW97" i="1"/>
  <c r="IW98" i="1"/>
  <c r="IW104" i="1"/>
  <c r="IW103" i="1"/>
  <c r="IW102" i="1"/>
  <c r="CX197" i="1" a="1"/>
  <c r="CX197" i="1" s="1"/>
  <c r="CY197" i="1" a="1"/>
  <c r="CY197" i="1" s="1"/>
  <c r="CY196" i="1" a="1"/>
  <c r="CY196" i="1" s="1"/>
  <c r="CX196" i="1" a="1"/>
  <c r="CX196" i="1" s="1"/>
  <c r="CY96" i="1" a="1"/>
  <c r="CY96" i="1" s="1"/>
  <c r="CY198" i="1" a="1"/>
  <c r="CY198" i="1" s="1"/>
  <c r="CX198" i="1" a="1"/>
  <c r="CX198" i="1" s="1"/>
  <c r="CY195" i="1" a="1"/>
  <c r="CY195" i="1" s="1"/>
  <c r="CX195" i="1" a="1"/>
  <c r="CX195" i="1" s="1"/>
  <c r="CY152" i="1" a="1"/>
  <c r="CY152" i="1" s="1"/>
  <c r="CX152" i="1" a="1"/>
  <c r="CX152" i="1" s="1"/>
  <c r="GZ115" i="1"/>
  <c r="GZ116" i="1"/>
  <c r="GZ117" i="1"/>
  <c r="GZ118" i="1"/>
  <c r="GZ119" i="1"/>
  <c r="GZ120" i="1"/>
  <c r="GZ121" i="1"/>
  <c r="GZ122" i="1"/>
  <c r="IW115" i="1"/>
  <c r="IW116" i="1"/>
  <c r="IW117" i="1"/>
  <c r="IW118" i="1"/>
  <c r="IW119" i="1"/>
  <c r="IW120" i="1"/>
  <c r="IW121" i="1"/>
  <c r="IW122" i="1"/>
  <c r="GY88" i="1"/>
  <c r="GY89" i="1"/>
  <c r="GY90" i="1"/>
  <c r="GY91" i="1"/>
  <c r="GY92" i="1"/>
  <c r="GY93" i="1"/>
  <c r="GY94" i="1"/>
  <c r="GY95" i="1"/>
  <c r="GZ88" i="1"/>
  <c r="GZ89" i="1"/>
  <c r="GZ90" i="1"/>
  <c r="GZ91" i="1"/>
  <c r="GZ92" i="1"/>
  <c r="GZ93" i="1"/>
  <c r="GZ94" i="1"/>
  <c r="GZ95" i="1"/>
  <c r="AN88" i="1"/>
  <c r="AN89" i="1"/>
  <c r="AN90" i="1"/>
  <c r="AN91" i="1"/>
  <c r="AN92" i="1"/>
  <c r="AN93" i="1"/>
  <c r="AN94" i="1"/>
  <c r="AN95" i="1"/>
  <c r="AJ70" i="1"/>
  <c r="AJ71" i="1"/>
  <c r="AJ72" i="1"/>
  <c r="AJ73" i="1"/>
  <c r="AJ74" i="1"/>
  <c r="AJ75" i="1"/>
  <c r="AJ76" i="1"/>
  <c r="AJ77" i="1"/>
  <c r="AD115" i="1"/>
  <c r="AD116" i="1"/>
  <c r="AD117" i="1"/>
  <c r="AD118" i="1"/>
  <c r="AD119" i="1"/>
  <c r="AD120" i="1"/>
  <c r="AD121" i="1"/>
  <c r="AD122" i="1"/>
  <c r="BF115" i="1"/>
  <c r="BF116" i="1"/>
  <c r="BF117" i="1"/>
  <c r="BF118" i="1"/>
  <c r="BF119" i="1"/>
  <c r="BF120" i="1"/>
  <c r="BF121" i="1"/>
  <c r="BF122" i="1"/>
  <c r="IY88" i="1"/>
  <c r="IY89" i="1"/>
  <c r="IY90" i="1"/>
  <c r="IY91" i="1"/>
  <c r="IY92" i="1"/>
  <c r="IY93" i="1"/>
  <c r="IY94" i="1"/>
  <c r="IY95" i="1"/>
  <c r="IV88" i="1"/>
  <c r="IV89" i="1"/>
  <c r="IV90" i="1"/>
  <c r="IV91" i="1"/>
  <c r="IV92" i="1"/>
  <c r="IV93" i="1"/>
  <c r="IV94" i="1"/>
  <c r="IV95" i="1"/>
  <c r="BB88" i="1"/>
  <c r="BB89" i="1"/>
  <c r="BB90" i="1"/>
  <c r="BB91" i="1"/>
  <c r="BB92" i="1"/>
  <c r="BB93" i="1"/>
  <c r="BB94" i="1"/>
  <c r="BB95" i="1"/>
  <c r="GY70" i="1"/>
  <c r="GY71" i="1"/>
  <c r="GY72" i="1"/>
  <c r="GY73" i="1"/>
  <c r="GY74" i="1"/>
  <c r="GY75" i="1"/>
  <c r="GY76" i="1"/>
  <c r="GY77" i="1"/>
  <c r="CY69" i="1" a="1"/>
  <c r="CY69" i="1" s="1"/>
  <c r="CX69" i="1" a="1"/>
  <c r="CX69" i="1" s="1"/>
  <c r="AF115" i="1"/>
  <c r="AF116" i="1"/>
  <c r="AF117" i="1"/>
  <c r="AF118" i="1"/>
  <c r="AF119" i="1"/>
  <c r="AF120" i="1"/>
  <c r="AF121" i="1"/>
  <c r="AF122" i="1"/>
  <c r="GY115" i="1"/>
  <c r="GY116" i="1"/>
  <c r="GY117" i="1"/>
  <c r="GY118" i="1"/>
  <c r="GY119" i="1"/>
  <c r="GY120" i="1"/>
  <c r="GY121" i="1"/>
  <c r="GY122" i="1"/>
  <c r="IX88" i="1"/>
  <c r="IX89" i="1"/>
  <c r="IX90" i="1"/>
  <c r="IX91" i="1"/>
  <c r="IX92" i="1"/>
  <c r="IX93" i="1"/>
  <c r="IX94" i="1"/>
  <c r="IX95" i="1"/>
  <c r="AD70" i="1"/>
  <c r="AD71" i="1"/>
  <c r="AD72" i="1"/>
  <c r="AD73" i="1"/>
  <c r="AD74" i="1"/>
  <c r="AD75" i="1"/>
  <c r="AD76" i="1"/>
  <c r="AD77" i="1"/>
  <c r="AN115" i="1"/>
  <c r="AN116" i="1"/>
  <c r="AN117" i="1"/>
  <c r="AN118" i="1"/>
  <c r="AN119" i="1"/>
  <c r="AN120" i="1"/>
  <c r="AN121" i="1"/>
  <c r="AN122" i="1"/>
  <c r="BE88" i="1"/>
  <c r="BE89" i="1"/>
  <c r="BE90" i="1"/>
  <c r="BE91" i="1"/>
  <c r="BE92" i="1"/>
  <c r="BE93" i="1"/>
  <c r="BE94" i="1"/>
  <c r="BE95" i="1"/>
  <c r="BF88" i="1"/>
  <c r="BF89" i="1"/>
  <c r="BF90" i="1"/>
  <c r="BF91" i="1"/>
  <c r="BF92" i="1"/>
  <c r="BF93" i="1"/>
  <c r="BF94" i="1"/>
  <c r="BF95" i="1"/>
  <c r="IW70" i="1"/>
  <c r="IW71" i="1"/>
  <c r="IW72" i="1"/>
  <c r="IW73" i="1"/>
  <c r="IW74" i="1"/>
  <c r="IW75" i="1"/>
  <c r="IW76" i="1"/>
  <c r="IW77" i="1"/>
  <c r="AF70" i="1"/>
  <c r="AF71" i="1"/>
  <c r="AF72" i="1"/>
  <c r="AF73" i="1"/>
  <c r="AF74" i="1"/>
  <c r="AF75" i="1"/>
  <c r="AF76" i="1"/>
  <c r="AF77" i="1"/>
  <c r="BB115" i="1"/>
  <c r="BB116" i="1"/>
  <c r="BB117" i="1"/>
  <c r="BB118" i="1"/>
  <c r="BB119" i="1"/>
  <c r="BB120" i="1"/>
  <c r="BB121" i="1"/>
  <c r="BB122" i="1"/>
  <c r="AD88" i="1"/>
  <c r="AD89" i="1"/>
  <c r="AD90" i="1"/>
  <c r="AD91" i="1"/>
  <c r="AD92" i="1"/>
  <c r="AD93" i="1"/>
  <c r="AD94" i="1"/>
  <c r="AD95" i="1"/>
  <c r="BA70" i="1"/>
  <c r="BA71" i="1"/>
  <c r="BA72" i="1"/>
  <c r="BA73" i="1"/>
  <c r="BA74" i="1"/>
  <c r="BA75" i="1"/>
  <c r="BA76" i="1"/>
  <c r="BA77" i="1"/>
  <c r="AN70" i="1"/>
  <c r="AN71" i="1"/>
  <c r="AN72" i="1"/>
  <c r="AN73" i="1"/>
  <c r="AN74" i="1"/>
  <c r="AN75" i="1"/>
  <c r="AN76" i="1"/>
  <c r="AN77" i="1"/>
  <c r="IX115" i="1"/>
  <c r="IX116" i="1"/>
  <c r="IX117" i="1"/>
  <c r="IX118" i="1"/>
  <c r="IX119" i="1"/>
  <c r="IX120" i="1"/>
  <c r="IX121" i="1"/>
  <c r="IX122" i="1"/>
  <c r="CY114" i="1" a="1"/>
  <c r="CY114" i="1" s="1"/>
  <c r="CX114" i="1" a="1"/>
  <c r="CX114" i="1" s="1"/>
  <c r="AJ115" i="1"/>
  <c r="AJ116" i="1"/>
  <c r="AJ117" i="1"/>
  <c r="AJ118" i="1"/>
  <c r="AJ119" i="1"/>
  <c r="AJ120" i="1"/>
  <c r="AJ121" i="1"/>
  <c r="AJ122" i="1"/>
  <c r="CY87" i="1" a="1"/>
  <c r="CY87" i="1" s="1"/>
  <c r="CX87" i="1" a="1"/>
  <c r="CX87" i="1" s="1"/>
  <c r="IW88" i="1"/>
  <c r="IW89" i="1"/>
  <c r="IW90" i="1"/>
  <c r="IW91" i="1"/>
  <c r="IW92" i="1"/>
  <c r="IW93" i="1"/>
  <c r="IW94" i="1"/>
  <c r="IW95" i="1"/>
  <c r="BB70" i="1"/>
  <c r="BB71" i="1"/>
  <c r="BB72" i="1"/>
  <c r="BB73" i="1"/>
  <c r="BB74" i="1"/>
  <c r="BB75" i="1"/>
  <c r="BB76" i="1"/>
  <c r="BB77" i="1"/>
  <c r="BF70" i="1"/>
  <c r="BF71" i="1"/>
  <c r="BF72" i="1"/>
  <c r="BF73" i="1"/>
  <c r="BF74" i="1"/>
  <c r="BF75" i="1"/>
  <c r="BF76" i="1"/>
  <c r="BF77" i="1"/>
  <c r="BE115" i="1"/>
  <c r="BE116" i="1"/>
  <c r="BE117" i="1"/>
  <c r="BE118" i="1"/>
  <c r="BE119" i="1"/>
  <c r="BE120" i="1"/>
  <c r="BE121" i="1"/>
  <c r="BE122" i="1"/>
  <c r="AJ88" i="1"/>
  <c r="AJ89" i="1"/>
  <c r="AJ90" i="1"/>
  <c r="AJ91" i="1"/>
  <c r="AJ92" i="1"/>
  <c r="AJ93" i="1"/>
  <c r="AJ94" i="1"/>
  <c r="AJ95" i="1"/>
  <c r="BA88" i="1"/>
  <c r="BA89" i="1"/>
  <c r="BA90" i="1"/>
  <c r="BA91" i="1"/>
  <c r="BA92" i="1"/>
  <c r="BA93" i="1"/>
  <c r="BA94" i="1"/>
  <c r="BA95" i="1"/>
  <c r="GZ70" i="1"/>
  <c r="GZ71" i="1"/>
  <c r="GZ72" i="1"/>
  <c r="GZ73" i="1"/>
  <c r="GZ74" i="1"/>
  <c r="GZ75" i="1"/>
  <c r="GZ76" i="1"/>
  <c r="GZ77" i="1"/>
  <c r="IX70" i="1"/>
  <c r="IX71" i="1"/>
  <c r="IX72" i="1"/>
  <c r="IX73" i="1"/>
  <c r="IX74" i="1"/>
  <c r="IX75" i="1"/>
  <c r="IX76" i="1"/>
  <c r="IX77" i="1"/>
  <c r="BE70" i="1"/>
  <c r="BE71" i="1"/>
  <c r="BE72" i="1"/>
  <c r="BE73" i="1"/>
  <c r="BE74" i="1"/>
  <c r="BE75" i="1"/>
  <c r="BE76" i="1"/>
  <c r="BE77" i="1"/>
  <c r="IY115" i="1"/>
  <c r="IY116" i="1"/>
  <c r="IY117" i="1"/>
  <c r="IY118" i="1"/>
  <c r="IY119" i="1"/>
  <c r="IY120" i="1"/>
  <c r="IY121" i="1"/>
  <c r="IY122" i="1"/>
  <c r="BA115" i="1"/>
  <c r="BA116" i="1"/>
  <c r="BA117" i="1"/>
  <c r="BA118" i="1"/>
  <c r="BA119" i="1"/>
  <c r="BA120" i="1"/>
  <c r="BA121" i="1"/>
  <c r="BA122" i="1"/>
  <c r="IV115" i="1"/>
  <c r="IV116" i="1"/>
  <c r="IV117" i="1"/>
  <c r="IV118" i="1"/>
  <c r="IV119" i="1"/>
  <c r="IV120" i="1"/>
  <c r="IV121" i="1"/>
  <c r="IV122" i="1"/>
  <c r="AF88" i="1"/>
  <c r="AF89" i="1"/>
  <c r="AF90" i="1"/>
  <c r="AF91" i="1"/>
  <c r="AF92" i="1"/>
  <c r="AF93" i="1"/>
  <c r="AF94" i="1"/>
  <c r="AF95" i="1"/>
  <c r="IV70" i="1"/>
  <c r="IV71" i="1"/>
  <c r="IV72" i="1"/>
  <c r="IV73" i="1"/>
  <c r="IV74" i="1"/>
  <c r="IV75" i="1"/>
  <c r="IV76" i="1"/>
  <c r="IV77" i="1"/>
  <c r="IY70" i="1"/>
  <c r="IY71" i="1"/>
  <c r="IY72" i="1"/>
  <c r="IY73" i="1"/>
  <c r="IY74" i="1"/>
  <c r="IY75" i="1"/>
  <c r="IY76" i="1"/>
  <c r="IY77" i="1"/>
  <c r="CY140" i="1" a="1"/>
  <c r="CY140" i="1" s="1"/>
  <c r="CY193" i="1" a="1"/>
  <c r="CY193" i="1" s="1"/>
  <c r="CX193" i="1" a="1"/>
  <c r="CX193" i="1" s="1"/>
  <c r="AJ186" i="1"/>
  <c r="AJ185" i="1"/>
  <c r="AJ187" i="1"/>
  <c r="AJ188" i="1"/>
  <c r="AJ189" i="1"/>
  <c r="AJ190" i="1"/>
  <c r="DJ186" i="1"/>
  <c r="DJ185" i="1"/>
  <c r="DJ187" i="1"/>
  <c r="DJ189" i="1"/>
  <c r="DJ190" i="1"/>
  <c r="DJ188" i="1"/>
  <c r="DN186" i="1"/>
  <c r="DN185" i="1"/>
  <c r="DN189" i="1"/>
  <c r="DN187" i="1"/>
  <c r="DN188" i="1"/>
  <c r="DN190" i="1"/>
  <c r="CX140" i="1" a="1"/>
  <c r="CX140" i="1" s="1"/>
  <c r="DV186" i="1"/>
  <c r="DV185" i="1"/>
  <c r="DV189" i="1"/>
  <c r="DV188" i="1"/>
  <c r="DV187" i="1"/>
  <c r="DV190" i="1"/>
  <c r="DQ188" i="1"/>
  <c r="DQ185" i="1"/>
  <c r="DQ187" i="1"/>
  <c r="DQ186" i="1"/>
  <c r="DQ189" i="1"/>
  <c r="DQ190" i="1"/>
  <c r="DM186" i="1"/>
  <c r="DM185" i="1"/>
  <c r="DM187" i="1"/>
  <c r="DM188" i="1"/>
  <c r="DM189" i="1"/>
  <c r="DM190" i="1"/>
  <c r="DW185" i="1"/>
  <c r="DW186" i="1"/>
  <c r="DW187" i="1"/>
  <c r="DW189" i="1"/>
  <c r="DW190" i="1"/>
  <c r="DW188" i="1"/>
  <c r="DT185" i="1"/>
  <c r="DT186" i="1"/>
  <c r="DT187" i="1"/>
  <c r="DT189" i="1"/>
  <c r="DT190" i="1"/>
  <c r="DT188" i="1"/>
  <c r="DS186" i="1"/>
  <c r="DS185" i="1"/>
  <c r="DS188" i="1"/>
  <c r="DS187" i="1"/>
  <c r="DS189" i="1"/>
  <c r="DS190" i="1"/>
  <c r="BF187" i="1"/>
  <c r="BF185" i="1"/>
  <c r="BF186" i="1"/>
  <c r="BF188" i="1"/>
  <c r="BF189" i="1"/>
  <c r="BF190" i="1"/>
  <c r="EF187" i="1"/>
  <c r="EF186" i="1"/>
  <c r="EF188" i="1"/>
  <c r="EF190" i="1"/>
  <c r="EF189" i="1"/>
  <c r="EF185" i="1"/>
  <c r="DO185" i="1"/>
  <c r="DO187" i="1"/>
  <c r="DO189" i="1"/>
  <c r="DO186" i="1"/>
  <c r="DO190" i="1"/>
  <c r="DO188" i="1"/>
  <c r="DU186" i="1"/>
  <c r="DU185" i="1"/>
  <c r="DU187" i="1"/>
  <c r="DU188" i="1"/>
  <c r="DU189" i="1"/>
  <c r="DU190" i="1"/>
  <c r="BA185" i="1"/>
  <c r="BA187" i="1"/>
  <c r="BA188" i="1"/>
  <c r="BA189" i="1"/>
  <c r="BA186" i="1"/>
  <c r="BA190" i="1"/>
  <c r="GY185" i="1"/>
  <c r="GY187" i="1"/>
  <c r="GY186" i="1"/>
  <c r="GY188" i="1"/>
  <c r="GY190" i="1"/>
  <c r="GY189" i="1"/>
  <c r="HM185" i="1"/>
  <c r="HM186" i="1"/>
  <c r="HM187" i="1"/>
  <c r="HM189" i="1"/>
  <c r="HM190" i="1"/>
  <c r="HM188" i="1"/>
  <c r="DR186" i="1"/>
  <c r="DR185" i="1"/>
  <c r="DR187" i="1"/>
  <c r="DR189" i="1"/>
  <c r="DR190" i="1"/>
  <c r="DR188" i="1"/>
  <c r="BE185" i="1"/>
  <c r="BE186" i="1"/>
  <c r="BE187" i="1"/>
  <c r="BE189" i="1"/>
  <c r="BE190" i="1"/>
  <c r="BE188" i="1"/>
  <c r="DL185" i="1"/>
  <c r="DL186" i="1"/>
  <c r="DL189" i="1"/>
  <c r="DL190" i="1"/>
  <c r="DL188" i="1"/>
  <c r="DL187" i="1"/>
  <c r="HL187" i="1"/>
  <c r="HL188" i="1"/>
  <c r="HL186" i="1"/>
  <c r="HL190" i="1"/>
  <c r="HL185" i="1"/>
  <c r="HL189" i="1"/>
  <c r="DP187" i="1"/>
  <c r="DP185" i="1"/>
  <c r="DP190" i="1"/>
  <c r="DP188" i="1"/>
  <c r="DP186" i="1"/>
  <c r="DP189" i="1"/>
  <c r="AQ185" i="1"/>
  <c r="AQ187" i="1"/>
  <c r="AQ190" i="1"/>
  <c r="AQ186" i="1"/>
  <c r="AQ188" i="1"/>
  <c r="AQ189" i="1"/>
  <c r="AF185" i="1"/>
  <c r="AF187" i="1"/>
  <c r="AF186" i="1"/>
  <c r="AF189" i="1"/>
  <c r="AF190" i="1"/>
  <c r="AF188" i="1"/>
  <c r="GZ187" i="1"/>
  <c r="GZ188" i="1"/>
  <c r="GZ185" i="1"/>
  <c r="GZ190" i="1"/>
  <c r="GZ186" i="1"/>
  <c r="GZ189" i="1"/>
  <c r="DK186" i="1"/>
  <c r="DK185" i="1"/>
  <c r="DK188" i="1"/>
  <c r="DK187" i="1"/>
  <c r="DK189" i="1"/>
  <c r="DK190" i="1"/>
  <c r="DV175" i="1"/>
  <c r="DV178" i="1"/>
  <c r="DV174" i="1"/>
  <c r="DV177" i="1"/>
  <c r="DV176" i="1"/>
  <c r="DV173" i="1"/>
  <c r="DQ174" i="1"/>
  <c r="DQ173" i="1"/>
  <c r="DQ175" i="1"/>
  <c r="DQ177" i="1"/>
  <c r="DQ176" i="1"/>
  <c r="DQ178" i="1"/>
  <c r="DM174" i="1"/>
  <c r="DM173" i="1"/>
  <c r="DM175" i="1"/>
  <c r="DM178" i="1"/>
  <c r="DM176" i="1"/>
  <c r="DM177" i="1"/>
  <c r="DW173" i="1"/>
  <c r="DW174" i="1"/>
  <c r="DW175" i="1"/>
  <c r="DW176" i="1"/>
  <c r="DW177" i="1"/>
  <c r="DW178" i="1"/>
  <c r="DT174" i="1"/>
  <c r="DT173" i="1"/>
  <c r="DT175" i="1"/>
  <c r="DT177" i="1"/>
  <c r="DT178" i="1"/>
  <c r="DT176" i="1"/>
  <c r="DS174" i="1"/>
  <c r="DS175" i="1"/>
  <c r="DS173" i="1"/>
  <c r="DS177" i="1"/>
  <c r="DS178" i="1"/>
  <c r="DS176" i="1"/>
  <c r="BF173" i="1"/>
  <c r="BF175" i="1"/>
  <c r="BF174" i="1"/>
  <c r="BF176" i="1"/>
  <c r="BF178" i="1"/>
  <c r="BF177" i="1"/>
  <c r="DN174" i="1"/>
  <c r="DN173" i="1"/>
  <c r="DN175" i="1"/>
  <c r="DN178" i="1"/>
  <c r="DN176" i="1"/>
  <c r="DN177" i="1"/>
  <c r="EF175" i="1"/>
  <c r="EF174" i="1"/>
  <c r="EF173" i="1"/>
  <c r="EF176" i="1"/>
  <c r="EF177" i="1"/>
  <c r="EF178" i="1"/>
  <c r="DO173" i="1"/>
  <c r="DO174" i="1"/>
  <c r="DO175" i="1"/>
  <c r="DO178" i="1"/>
  <c r="DO176" i="1"/>
  <c r="DO177" i="1"/>
  <c r="DU173" i="1"/>
  <c r="DU174" i="1"/>
  <c r="DU176" i="1"/>
  <c r="DU177" i="1"/>
  <c r="DU175" i="1"/>
  <c r="DU178" i="1"/>
  <c r="GY174" i="1"/>
  <c r="GY173" i="1"/>
  <c r="GY175" i="1"/>
  <c r="GY176" i="1"/>
  <c r="GY177" i="1"/>
  <c r="GY178" i="1"/>
  <c r="HM176" i="1"/>
  <c r="HM175" i="1"/>
  <c r="HM173" i="1"/>
  <c r="HM174" i="1"/>
  <c r="HM177" i="1"/>
  <c r="HM178" i="1"/>
  <c r="DR173" i="1"/>
  <c r="DR175" i="1"/>
  <c r="DR174" i="1"/>
  <c r="DR176" i="1"/>
  <c r="DR177" i="1"/>
  <c r="DR178" i="1"/>
  <c r="BE174" i="1"/>
  <c r="BE175" i="1"/>
  <c r="BE173" i="1"/>
  <c r="BE177" i="1"/>
  <c r="BE178" i="1"/>
  <c r="BE176" i="1"/>
  <c r="HL174" i="1"/>
  <c r="HL175" i="1"/>
  <c r="HL177" i="1"/>
  <c r="HL178" i="1"/>
  <c r="HL173" i="1"/>
  <c r="HL176" i="1"/>
  <c r="DP176" i="1"/>
  <c r="DP173" i="1"/>
  <c r="DP175" i="1"/>
  <c r="DP174" i="1"/>
  <c r="DP178" i="1"/>
  <c r="DP177" i="1"/>
  <c r="AQ174" i="1"/>
  <c r="AQ173" i="1"/>
  <c r="AQ175" i="1"/>
  <c r="AQ176" i="1"/>
  <c r="AQ177" i="1"/>
  <c r="AQ178" i="1"/>
  <c r="GZ174" i="1"/>
  <c r="GZ175" i="1"/>
  <c r="GZ173" i="1"/>
  <c r="GZ178" i="1"/>
  <c r="GZ177" i="1"/>
  <c r="GZ176" i="1"/>
  <c r="DK173" i="1"/>
  <c r="DK175" i="1"/>
  <c r="DK174" i="1"/>
  <c r="DK176" i="1"/>
  <c r="DK178" i="1"/>
  <c r="DK177" i="1"/>
  <c r="AJ175" i="1"/>
  <c r="AJ174" i="1"/>
  <c r="AJ176" i="1"/>
  <c r="AJ173" i="1"/>
  <c r="AJ177" i="1"/>
  <c r="AJ178" i="1"/>
  <c r="DJ174" i="1"/>
  <c r="DJ175" i="1"/>
  <c r="DJ173" i="1"/>
  <c r="DJ178" i="1"/>
  <c r="DJ177" i="1"/>
  <c r="DJ176" i="1"/>
  <c r="AF174" i="1"/>
  <c r="AF173" i="1"/>
  <c r="AF175" i="1"/>
  <c r="AF177" i="1"/>
  <c r="AF176" i="1"/>
  <c r="AF178" i="1"/>
  <c r="DL175" i="1"/>
  <c r="DL174" i="1"/>
  <c r="DL173" i="1"/>
  <c r="DL176" i="1"/>
  <c r="DL178" i="1"/>
  <c r="DL177" i="1"/>
  <c r="BA173" i="1"/>
  <c r="BA176" i="1"/>
  <c r="BA177" i="1"/>
  <c r="BA174" i="1"/>
  <c r="BA175" i="1"/>
  <c r="BA178" i="1"/>
  <c r="GY164" i="1"/>
  <c r="GY165" i="1"/>
  <c r="GY166" i="1"/>
  <c r="HL166" i="1"/>
  <c r="HL165" i="1"/>
  <c r="HL164" i="1"/>
  <c r="DP165" i="1"/>
  <c r="DP164" i="1"/>
  <c r="DP166" i="1"/>
  <c r="AQ164" i="1"/>
  <c r="AQ166" i="1"/>
  <c r="AQ165" i="1"/>
  <c r="GZ165" i="1"/>
  <c r="GZ166" i="1"/>
  <c r="GZ164" i="1"/>
  <c r="DK164" i="1"/>
  <c r="DK165" i="1"/>
  <c r="DK166" i="1"/>
  <c r="AF165" i="1"/>
  <c r="AF164" i="1"/>
  <c r="AF166" i="1"/>
  <c r="DL166" i="1"/>
  <c r="DL164" i="1"/>
  <c r="DL165" i="1"/>
  <c r="BA164" i="1"/>
  <c r="BA166" i="1"/>
  <c r="BA165" i="1"/>
  <c r="AJ164" i="1"/>
  <c r="AJ166" i="1"/>
  <c r="AJ165" i="1"/>
  <c r="DJ164" i="1"/>
  <c r="DJ165" i="1"/>
  <c r="DJ166" i="1"/>
  <c r="DN164" i="1"/>
  <c r="DN165" i="1"/>
  <c r="DN166" i="1"/>
  <c r="DV164" i="1"/>
  <c r="DV165" i="1"/>
  <c r="DV166" i="1"/>
  <c r="DQ165" i="1"/>
  <c r="DQ164" i="1"/>
  <c r="DQ166" i="1"/>
  <c r="DM165" i="1"/>
  <c r="DM164" i="1"/>
  <c r="DM166" i="1"/>
  <c r="DR165" i="1"/>
  <c r="DR166" i="1"/>
  <c r="DR164" i="1"/>
  <c r="BE165" i="1"/>
  <c r="BE166" i="1"/>
  <c r="BE164" i="1"/>
  <c r="DW164" i="1"/>
  <c r="DW166" i="1"/>
  <c r="DW165" i="1"/>
  <c r="DT166" i="1"/>
  <c r="DT164" i="1"/>
  <c r="DT165" i="1"/>
  <c r="DS164" i="1"/>
  <c r="DS165" i="1"/>
  <c r="DS166" i="1"/>
  <c r="BF165" i="1"/>
  <c r="BF164" i="1"/>
  <c r="BF166" i="1"/>
  <c r="HM166" i="1"/>
  <c r="HM164" i="1"/>
  <c r="HM165" i="1"/>
  <c r="EF165" i="1"/>
  <c r="EF166" i="1"/>
  <c r="EF164" i="1"/>
  <c r="DO164" i="1"/>
  <c r="DO165" i="1"/>
  <c r="DO166" i="1"/>
  <c r="DU164" i="1"/>
  <c r="DU166" i="1"/>
  <c r="DU165" i="1"/>
  <c r="GY160" i="1"/>
  <c r="GY159" i="1"/>
  <c r="GY158" i="1"/>
  <c r="HL159" i="1"/>
  <c r="HL158" i="1"/>
  <c r="HL160" i="1"/>
  <c r="DP159" i="1"/>
  <c r="DP160" i="1"/>
  <c r="DP158" i="1"/>
  <c r="AQ160" i="1"/>
  <c r="AQ159" i="1"/>
  <c r="AQ158" i="1"/>
  <c r="HM158" i="1"/>
  <c r="HM160" i="1"/>
  <c r="HM159" i="1"/>
  <c r="GZ160" i="1"/>
  <c r="GZ159" i="1"/>
  <c r="GZ158" i="1"/>
  <c r="DK160" i="1"/>
  <c r="DK159" i="1"/>
  <c r="DK158" i="1"/>
  <c r="AF158" i="1"/>
  <c r="AF160" i="1"/>
  <c r="AF159" i="1"/>
  <c r="DL160" i="1"/>
  <c r="DL159" i="1"/>
  <c r="DL158" i="1"/>
  <c r="BA160" i="1"/>
  <c r="BA158" i="1"/>
  <c r="BA159" i="1"/>
  <c r="AJ160" i="1"/>
  <c r="AJ158" i="1"/>
  <c r="AJ159" i="1"/>
  <c r="DJ160" i="1"/>
  <c r="DJ158" i="1"/>
  <c r="DJ159" i="1"/>
  <c r="DN159" i="1"/>
  <c r="DN158" i="1"/>
  <c r="DN160" i="1"/>
  <c r="BE160" i="1"/>
  <c r="BE159" i="1"/>
  <c r="BE158" i="1"/>
  <c r="DV159" i="1"/>
  <c r="DV158" i="1"/>
  <c r="DV160" i="1"/>
  <c r="DQ158" i="1"/>
  <c r="DQ160" i="1"/>
  <c r="DQ159" i="1"/>
  <c r="DM160" i="1"/>
  <c r="DM159" i="1"/>
  <c r="DM158" i="1"/>
  <c r="DW160" i="1"/>
  <c r="DW159" i="1"/>
  <c r="DW158" i="1"/>
  <c r="DT160" i="1"/>
  <c r="DT159" i="1"/>
  <c r="DT158" i="1"/>
  <c r="DS160" i="1"/>
  <c r="DS159" i="1"/>
  <c r="DS158" i="1"/>
  <c r="BF159" i="1"/>
  <c r="BF158" i="1"/>
  <c r="BF160" i="1"/>
  <c r="DR160" i="1"/>
  <c r="DR159" i="1"/>
  <c r="DR158" i="1"/>
  <c r="EF158" i="1"/>
  <c r="EF160" i="1"/>
  <c r="EF159" i="1"/>
  <c r="DO160" i="1"/>
  <c r="DO159" i="1"/>
  <c r="DO158" i="1"/>
  <c r="DU160" i="1"/>
  <c r="DU159" i="1"/>
  <c r="DU158" i="1"/>
  <c r="DU182" i="1"/>
  <c r="DU181" i="1"/>
  <c r="DU180" i="1"/>
  <c r="DU184" i="1"/>
  <c r="DU183" i="1"/>
  <c r="DV180" i="1"/>
  <c r="DV184" i="1"/>
  <c r="DV181" i="1"/>
  <c r="DV182" i="1"/>
  <c r="DV183" i="1"/>
  <c r="DQ181" i="1"/>
  <c r="DQ182" i="1"/>
  <c r="DQ183" i="1"/>
  <c r="DQ180" i="1"/>
  <c r="DQ184" i="1"/>
  <c r="DM182" i="1"/>
  <c r="DM180" i="1"/>
  <c r="DM181" i="1"/>
  <c r="DM184" i="1"/>
  <c r="DM183" i="1"/>
  <c r="DW180" i="1"/>
  <c r="DW182" i="1"/>
  <c r="DW181" i="1"/>
  <c r="DW184" i="1"/>
  <c r="DW183" i="1"/>
  <c r="DT180" i="1"/>
  <c r="DT182" i="1"/>
  <c r="DT181" i="1"/>
  <c r="DT184" i="1"/>
  <c r="DT183" i="1"/>
  <c r="DS182" i="1"/>
  <c r="DS181" i="1"/>
  <c r="DS180" i="1"/>
  <c r="DS184" i="1"/>
  <c r="DS183" i="1"/>
  <c r="BF180" i="1"/>
  <c r="BF181" i="1"/>
  <c r="BF184" i="1"/>
  <c r="BF182" i="1"/>
  <c r="BF183" i="1"/>
  <c r="GY182" i="1"/>
  <c r="GY181" i="1"/>
  <c r="GY180" i="1"/>
  <c r="GY184" i="1"/>
  <c r="GY183" i="1"/>
  <c r="HM181" i="1"/>
  <c r="HM182" i="1"/>
  <c r="HM180" i="1"/>
  <c r="HM184" i="1"/>
  <c r="HM183" i="1"/>
  <c r="DR180" i="1"/>
  <c r="DR182" i="1"/>
  <c r="DR181" i="1"/>
  <c r="DR183" i="1"/>
  <c r="DR184" i="1"/>
  <c r="BE180" i="1"/>
  <c r="BE184" i="1"/>
  <c r="BE181" i="1"/>
  <c r="BE182" i="1"/>
  <c r="BE183" i="1"/>
  <c r="HL184" i="1"/>
  <c r="HL181" i="1"/>
  <c r="HL180" i="1"/>
  <c r="HL182" i="1"/>
  <c r="HL183" i="1"/>
  <c r="DP182" i="1"/>
  <c r="DP181" i="1"/>
  <c r="DP180" i="1"/>
  <c r="DP183" i="1"/>
  <c r="DP184" i="1"/>
  <c r="AQ182" i="1"/>
  <c r="AQ181" i="1"/>
  <c r="AQ180" i="1"/>
  <c r="AQ184" i="1"/>
  <c r="AQ183" i="1"/>
  <c r="EF180" i="1"/>
  <c r="EF181" i="1"/>
  <c r="EF184" i="1"/>
  <c r="EF182" i="1"/>
  <c r="EF183" i="1"/>
  <c r="GZ181" i="1"/>
  <c r="GZ182" i="1"/>
  <c r="GZ180" i="1"/>
  <c r="GZ183" i="1"/>
  <c r="GZ184" i="1"/>
  <c r="DK182" i="1"/>
  <c r="DK183" i="1"/>
  <c r="DK184" i="1"/>
  <c r="DK181" i="1"/>
  <c r="DK180" i="1"/>
  <c r="AF181" i="1"/>
  <c r="AF182" i="1"/>
  <c r="AF183" i="1"/>
  <c r="AF180" i="1"/>
  <c r="AF184" i="1"/>
  <c r="DL180" i="1"/>
  <c r="DL182" i="1"/>
  <c r="DL183" i="1"/>
  <c r="DL181" i="1"/>
  <c r="DL184" i="1"/>
  <c r="BA180" i="1"/>
  <c r="BA184" i="1"/>
  <c r="BA181" i="1"/>
  <c r="BA182" i="1"/>
  <c r="BA183" i="1"/>
  <c r="DO182" i="1"/>
  <c r="DO180" i="1"/>
  <c r="DO184" i="1"/>
  <c r="DO183" i="1"/>
  <c r="DO181" i="1"/>
  <c r="AJ180" i="1"/>
  <c r="AJ184" i="1"/>
  <c r="AJ181" i="1"/>
  <c r="AJ182" i="1"/>
  <c r="AJ183" i="1"/>
  <c r="DJ182" i="1"/>
  <c r="DJ180" i="1"/>
  <c r="DJ181" i="1"/>
  <c r="DJ183" i="1"/>
  <c r="DJ184" i="1"/>
  <c r="DN180" i="1"/>
  <c r="DN184" i="1"/>
  <c r="DN181" i="1"/>
  <c r="DN182" i="1"/>
  <c r="DN183" i="1"/>
  <c r="AF170" i="1"/>
  <c r="AF179" i="1"/>
  <c r="AF171" i="1"/>
  <c r="AF172" i="1"/>
  <c r="DL170" i="1"/>
  <c r="DL171" i="1"/>
  <c r="DL179" i="1"/>
  <c r="DL172" i="1"/>
  <c r="BA179" i="1"/>
  <c r="BA172" i="1"/>
  <c r="BA171" i="1"/>
  <c r="BA170" i="1"/>
  <c r="AJ179" i="1"/>
  <c r="AJ172" i="1"/>
  <c r="AJ170" i="1"/>
  <c r="AJ171" i="1"/>
  <c r="DJ170" i="1"/>
  <c r="DJ179" i="1"/>
  <c r="DJ171" i="1"/>
  <c r="DJ172" i="1"/>
  <c r="DN170" i="1"/>
  <c r="DN171" i="1"/>
  <c r="DN179" i="1"/>
  <c r="DN172" i="1"/>
  <c r="DV170" i="1"/>
  <c r="DV171" i="1"/>
  <c r="DV179" i="1"/>
  <c r="DV172" i="1"/>
  <c r="DQ170" i="1"/>
  <c r="DQ171" i="1"/>
  <c r="DQ179" i="1"/>
  <c r="DQ172" i="1"/>
  <c r="DM171" i="1"/>
  <c r="DM170" i="1"/>
  <c r="DM179" i="1"/>
  <c r="DM172" i="1"/>
  <c r="DK170" i="1"/>
  <c r="DK171" i="1"/>
  <c r="DK179" i="1"/>
  <c r="DK172" i="1"/>
  <c r="DW171" i="1"/>
  <c r="DW179" i="1"/>
  <c r="DW172" i="1"/>
  <c r="DW170" i="1"/>
  <c r="DT171" i="1"/>
  <c r="DT179" i="1"/>
  <c r="DT172" i="1"/>
  <c r="DT170" i="1"/>
  <c r="DS171" i="1"/>
  <c r="DS179" i="1"/>
  <c r="DS172" i="1"/>
  <c r="DS170" i="1"/>
  <c r="BF171" i="1"/>
  <c r="BF179" i="1"/>
  <c r="BF170" i="1"/>
  <c r="BF172" i="1"/>
  <c r="EF179" i="1"/>
  <c r="EF171" i="1"/>
  <c r="EF170" i="1"/>
  <c r="EF172" i="1"/>
  <c r="DO171" i="1"/>
  <c r="DO170" i="1"/>
  <c r="DO179" i="1"/>
  <c r="DO172" i="1"/>
  <c r="DU170" i="1"/>
  <c r="DU179" i="1"/>
  <c r="DU172" i="1"/>
  <c r="DU171" i="1"/>
  <c r="GZ171" i="1"/>
  <c r="GZ172" i="1"/>
  <c r="GZ179" i="1"/>
  <c r="GZ170" i="1"/>
  <c r="GY171" i="1"/>
  <c r="GY179" i="1"/>
  <c r="GY170" i="1"/>
  <c r="GY172" i="1"/>
  <c r="HM171" i="1"/>
  <c r="HM179" i="1"/>
  <c r="HM172" i="1"/>
  <c r="HM170" i="1"/>
  <c r="DR170" i="1"/>
  <c r="DR171" i="1"/>
  <c r="DR179" i="1"/>
  <c r="DR172" i="1"/>
  <c r="BE179" i="1"/>
  <c r="BE170" i="1"/>
  <c r="BE172" i="1"/>
  <c r="BE171" i="1"/>
  <c r="HL171" i="1"/>
  <c r="HL179" i="1"/>
  <c r="HL172" i="1"/>
  <c r="HL170" i="1"/>
  <c r="DP170" i="1"/>
  <c r="DP171" i="1"/>
  <c r="DP179" i="1"/>
  <c r="DP172" i="1"/>
  <c r="AQ171" i="1"/>
  <c r="AQ179" i="1"/>
  <c r="AQ172" i="1"/>
  <c r="AQ170" i="1"/>
  <c r="DO155" i="1"/>
  <c r="DO163" i="1"/>
  <c r="DO161" i="1"/>
  <c r="DO156" i="1"/>
  <c r="DO169" i="1"/>
  <c r="DO168" i="1"/>
  <c r="DO162" i="1"/>
  <c r="DO157" i="1"/>
  <c r="DO167" i="1"/>
  <c r="BE157" i="1"/>
  <c r="BE155" i="1"/>
  <c r="BE163" i="1"/>
  <c r="BE167" i="1"/>
  <c r="BE168" i="1"/>
  <c r="BE162" i="1"/>
  <c r="BE161" i="1"/>
  <c r="BE169" i="1"/>
  <c r="BE156" i="1"/>
  <c r="HL163" i="1"/>
  <c r="HL155" i="1"/>
  <c r="HL157" i="1"/>
  <c r="HL167" i="1"/>
  <c r="HL162" i="1"/>
  <c r="HL156" i="1"/>
  <c r="HL169" i="1"/>
  <c r="HL161" i="1"/>
  <c r="HL168" i="1"/>
  <c r="DP163" i="1"/>
  <c r="DP157" i="1"/>
  <c r="DP155" i="1"/>
  <c r="DP161" i="1"/>
  <c r="DP162" i="1"/>
  <c r="DP167" i="1"/>
  <c r="DP168" i="1"/>
  <c r="DP156" i="1"/>
  <c r="DP169" i="1"/>
  <c r="AQ163" i="1"/>
  <c r="AQ155" i="1"/>
  <c r="AQ161" i="1"/>
  <c r="AQ167" i="1"/>
  <c r="AQ156" i="1"/>
  <c r="AQ162" i="1"/>
  <c r="AQ169" i="1"/>
  <c r="AQ157" i="1"/>
  <c r="AQ168" i="1"/>
  <c r="DR157" i="1"/>
  <c r="DR161" i="1"/>
  <c r="DR156" i="1"/>
  <c r="DR162" i="1"/>
  <c r="DR168" i="1"/>
  <c r="DR163" i="1"/>
  <c r="DR167" i="1"/>
  <c r="DR155" i="1"/>
  <c r="DR169" i="1"/>
  <c r="GZ163" i="1"/>
  <c r="GZ157" i="1"/>
  <c r="GZ161" i="1"/>
  <c r="GZ155" i="1"/>
  <c r="GZ168" i="1"/>
  <c r="GZ156" i="1"/>
  <c r="GZ162" i="1"/>
  <c r="GZ167" i="1"/>
  <c r="GZ169" i="1"/>
  <c r="DK157" i="1"/>
  <c r="DK163" i="1"/>
  <c r="DK156" i="1"/>
  <c r="DK167" i="1"/>
  <c r="DK161" i="1"/>
  <c r="DK168" i="1"/>
  <c r="DK155" i="1"/>
  <c r="DK162" i="1"/>
  <c r="DK169" i="1"/>
  <c r="EF157" i="1"/>
  <c r="EF161" i="1"/>
  <c r="EF155" i="1"/>
  <c r="EF163" i="1"/>
  <c r="EF168" i="1"/>
  <c r="EF162" i="1"/>
  <c r="EF167" i="1"/>
  <c r="EF156" i="1"/>
  <c r="EF169" i="1"/>
  <c r="DU155" i="1"/>
  <c r="DU157" i="1"/>
  <c r="DU163" i="1"/>
  <c r="DU169" i="1"/>
  <c r="DU168" i="1"/>
  <c r="DU167" i="1"/>
  <c r="DU161" i="1"/>
  <c r="DU162" i="1"/>
  <c r="DU156" i="1"/>
  <c r="DL155" i="1"/>
  <c r="DL157" i="1"/>
  <c r="DL161" i="1"/>
  <c r="DL162" i="1"/>
  <c r="DL167" i="1"/>
  <c r="DL156" i="1"/>
  <c r="DL168" i="1"/>
  <c r="DL163" i="1"/>
  <c r="DL169" i="1"/>
  <c r="AJ157" i="1"/>
  <c r="AJ161" i="1"/>
  <c r="AJ163" i="1"/>
  <c r="AJ155" i="1"/>
  <c r="AJ168" i="1"/>
  <c r="AJ162" i="1"/>
  <c r="AJ167" i="1"/>
  <c r="AJ169" i="1"/>
  <c r="AJ156" i="1"/>
  <c r="DJ162" i="1"/>
  <c r="DJ161" i="1"/>
  <c r="DJ155" i="1"/>
  <c r="DJ169" i="1"/>
  <c r="DJ157" i="1"/>
  <c r="DJ163" i="1"/>
  <c r="DJ156" i="1"/>
  <c r="DJ168" i="1"/>
  <c r="DJ167" i="1"/>
  <c r="DN157" i="1"/>
  <c r="DN163" i="1"/>
  <c r="DN167" i="1"/>
  <c r="DN162" i="1"/>
  <c r="DN156" i="1"/>
  <c r="DN155" i="1"/>
  <c r="DN168" i="1"/>
  <c r="DN169" i="1"/>
  <c r="DN161" i="1"/>
  <c r="AF157" i="1"/>
  <c r="AF161" i="1"/>
  <c r="AF162" i="1"/>
  <c r="AF168" i="1"/>
  <c r="AF155" i="1"/>
  <c r="AF156" i="1"/>
  <c r="AF163" i="1"/>
  <c r="AF169" i="1"/>
  <c r="AF167" i="1"/>
  <c r="BA157" i="1"/>
  <c r="BA161" i="1"/>
  <c r="BA162" i="1"/>
  <c r="BA156" i="1"/>
  <c r="BA163" i="1"/>
  <c r="BA167" i="1"/>
  <c r="BA168" i="1"/>
  <c r="BA155" i="1"/>
  <c r="BA169" i="1"/>
  <c r="DV161" i="1"/>
  <c r="DV157" i="1"/>
  <c r="DV155" i="1"/>
  <c r="DV163" i="1"/>
  <c r="DV162" i="1"/>
  <c r="DV168" i="1"/>
  <c r="DV167" i="1"/>
  <c r="DV169" i="1"/>
  <c r="DV156" i="1"/>
  <c r="DQ157" i="1"/>
  <c r="DQ163" i="1"/>
  <c r="DQ155" i="1"/>
  <c r="DQ162" i="1"/>
  <c r="DQ168" i="1"/>
  <c r="DQ167" i="1"/>
  <c r="DQ161" i="1"/>
  <c r="DQ156" i="1"/>
  <c r="DQ169" i="1"/>
  <c r="DM155" i="1"/>
  <c r="DM157" i="1"/>
  <c r="DM168" i="1"/>
  <c r="DM169" i="1"/>
  <c r="DM156" i="1"/>
  <c r="DM161" i="1"/>
  <c r="DM163" i="1"/>
  <c r="DM162" i="1"/>
  <c r="DM167" i="1"/>
  <c r="GY157" i="1"/>
  <c r="GY163" i="1"/>
  <c r="GY155" i="1"/>
  <c r="GY156" i="1"/>
  <c r="GY161" i="1"/>
  <c r="GY168" i="1"/>
  <c r="GY162" i="1"/>
  <c r="GY167" i="1"/>
  <c r="GY169" i="1"/>
  <c r="HM157" i="1"/>
  <c r="HM163" i="1"/>
  <c r="HM161" i="1"/>
  <c r="HM167" i="1"/>
  <c r="HM156" i="1"/>
  <c r="HM155" i="1"/>
  <c r="HM169" i="1"/>
  <c r="HM162" i="1"/>
  <c r="HM168" i="1"/>
  <c r="DW157" i="1"/>
  <c r="DW155" i="1"/>
  <c r="DW167" i="1"/>
  <c r="DW161" i="1"/>
  <c r="DW156" i="1"/>
  <c r="DW162" i="1"/>
  <c r="DW168" i="1"/>
  <c r="DW169" i="1"/>
  <c r="DW163" i="1"/>
  <c r="DT157" i="1"/>
  <c r="DT161" i="1"/>
  <c r="DT162" i="1"/>
  <c r="DT156" i="1"/>
  <c r="DT168" i="1"/>
  <c r="DT167" i="1"/>
  <c r="DT163" i="1"/>
  <c r="DT155" i="1"/>
  <c r="DT169" i="1"/>
  <c r="DS157" i="1"/>
  <c r="DS163" i="1"/>
  <c r="DS167" i="1"/>
  <c r="DS161" i="1"/>
  <c r="DS169" i="1"/>
  <c r="DS155" i="1"/>
  <c r="DS156" i="1"/>
  <c r="DS168" i="1"/>
  <c r="DS162" i="1"/>
  <c r="BF155" i="1"/>
  <c r="BF161" i="1"/>
  <c r="BF168" i="1"/>
  <c r="BF167" i="1"/>
  <c r="BF157" i="1"/>
  <c r="BF156" i="1"/>
  <c r="BF169" i="1"/>
  <c r="BF162" i="1"/>
  <c r="BF163" i="1"/>
  <c r="DT153" i="1"/>
  <c r="DT154" i="1"/>
  <c r="BF154" i="1"/>
  <c r="BF153" i="1"/>
  <c r="EF154" i="1"/>
  <c r="EF153" i="1"/>
  <c r="DO154" i="1"/>
  <c r="DO153" i="1"/>
  <c r="DU154" i="1"/>
  <c r="DU153" i="1"/>
  <c r="DS153" i="1"/>
  <c r="DS154" i="1"/>
  <c r="GY153" i="1"/>
  <c r="GY154" i="1"/>
  <c r="HM153" i="1"/>
  <c r="HM154" i="1"/>
  <c r="DR154" i="1"/>
  <c r="DR153" i="1"/>
  <c r="BE153" i="1"/>
  <c r="BE154" i="1"/>
  <c r="GZ153" i="1"/>
  <c r="GZ154" i="1"/>
  <c r="DK154" i="1"/>
  <c r="DK153" i="1"/>
  <c r="DP154" i="1"/>
  <c r="DP153" i="1"/>
  <c r="AF154" i="1"/>
  <c r="AF153" i="1"/>
  <c r="DL154" i="1"/>
  <c r="DL153" i="1"/>
  <c r="BA153" i="1"/>
  <c r="BA154" i="1"/>
  <c r="DW154" i="1"/>
  <c r="DW153" i="1"/>
  <c r="AJ154" i="1"/>
  <c r="AJ153" i="1"/>
  <c r="DJ154" i="1"/>
  <c r="DJ153" i="1"/>
  <c r="DN154" i="1"/>
  <c r="DN153" i="1"/>
  <c r="HL154" i="1"/>
  <c r="HL153" i="1"/>
  <c r="AQ153" i="1"/>
  <c r="AQ154" i="1"/>
  <c r="DV154" i="1"/>
  <c r="DV153" i="1"/>
  <c r="DQ154" i="1"/>
  <c r="DQ153" i="1"/>
  <c r="DM154" i="1"/>
  <c r="DM153" i="1"/>
  <c r="GY61" i="1"/>
  <c r="GY62" i="1"/>
  <c r="GY63" i="1"/>
  <c r="GY64" i="1"/>
  <c r="GY65" i="1"/>
  <c r="GY66" i="1"/>
  <c r="GY67" i="1"/>
  <c r="GY68" i="1"/>
  <c r="CY105" i="1" a="1"/>
  <c r="CY105" i="1" s="1"/>
  <c r="CX105" i="1" a="1"/>
  <c r="CX105" i="1" s="1"/>
  <c r="BE61" i="1"/>
  <c r="BE62" i="1"/>
  <c r="BE63" i="1"/>
  <c r="BE64" i="1"/>
  <c r="BE65" i="1"/>
  <c r="BE66" i="1"/>
  <c r="BE67" i="1"/>
  <c r="BE68" i="1"/>
  <c r="AJ106" i="1"/>
  <c r="AJ107" i="1"/>
  <c r="AJ108" i="1"/>
  <c r="AJ109" i="1"/>
  <c r="AJ110" i="1"/>
  <c r="AJ111" i="1"/>
  <c r="AJ112" i="1"/>
  <c r="AJ113" i="1"/>
  <c r="AD106" i="1"/>
  <c r="AD107" i="1"/>
  <c r="AD108" i="1"/>
  <c r="AD109" i="1"/>
  <c r="AD110" i="1"/>
  <c r="AD111" i="1"/>
  <c r="AD112" i="1"/>
  <c r="AD113" i="1"/>
  <c r="GY106" i="1"/>
  <c r="GY107" i="1"/>
  <c r="GY108" i="1"/>
  <c r="GY109" i="1"/>
  <c r="GY110" i="1"/>
  <c r="GY111" i="1"/>
  <c r="GY112" i="1"/>
  <c r="GY113" i="1"/>
  <c r="AN106" i="1"/>
  <c r="AN107" i="1"/>
  <c r="AN108" i="1"/>
  <c r="AN109" i="1"/>
  <c r="AN110" i="1"/>
  <c r="AN111" i="1"/>
  <c r="AN112" i="1"/>
  <c r="AN113" i="1"/>
  <c r="BE124" i="1"/>
  <c r="BE125" i="1"/>
  <c r="BE126" i="1"/>
  <c r="BE127" i="1"/>
  <c r="BE128" i="1"/>
  <c r="BE129" i="1"/>
  <c r="BE130" i="1"/>
  <c r="BE131" i="1"/>
  <c r="AF124" i="1"/>
  <c r="AF125" i="1"/>
  <c r="AF126" i="1"/>
  <c r="AF127" i="1"/>
  <c r="AF128" i="1"/>
  <c r="AF129" i="1"/>
  <c r="AF130" i="1"/>
  <c r="AF131" i="1"/>
  <c r="AF79" i="1"/>
  <c r="AF80" i="1"/>
  <c r="AF81" i="1"/>
  <c r="AF82" i="1"/>
  <c r="AF83" i="1"/>
  <c r="AF84" i="1"/>
  <c r="AF85" i="1"/>
  <c r="AF86" i="1"/>
  <c r="AF61" i="1"/>
  <c r="AF62" i="1"/>
  <c r="AF63" i="1"/>
  <c r="AF64" i="1"/>
  <c r="AF65" i="1"/>
  <c r="AF66" i="1"/>
  <c r="AF67" i="1"/>
  <c r="AF68" i="1"/>
  <c r="IY61" i="1"/>
  <c r="IY62" i="1"/>
  <c r="IY63" i="1"/>
  <c r="IY64" i="1"/>
  <c r="IY65" i="1"/>
  <c r="IY66" i="1"/>
  <c r="IY67" i="1"/>
  <c r="IY68" i="1"/>
  <c r="CY60" i="1" a="1"/>
  <c r="CY60" i="1" s="1"/>
  <c r="CX60" i="1" a="1"/>
  <c r="CX60" i="1" s="1"/>
  <c r="AJ61" i="1"/>
  <c r="AJ62" i="1"/>
  <c r="AJ63" i="1"/>
  <c r="AJ64" i="1"/>
  <c r="AJ65" i="1"/>
  <c r="AJ66" i="1"/>
  <c r="AJ67" i="1"/>
  <c r="AJ68" i="1"/>
  <c r="IW79" i="1"/>
  <c r="IW80" i="1"/>
  <c r="IW81" i="1"/>
  <c r="IW82" i="1"/>
  <c r="IW83" i="1"/>
  <c r="IW84" i="1"/>
  <c r="IW85" i="1"/>
  <c r="IW86" i="1"/>
  <c r="BA79" i="1"/>
  <c r="BA80" i="1"/>
  <c r="BA81" i="1"/>
  <c r="BA82" i="1"/>
  <c r="BA83" i="1"/>
  <c r="BA84" i="1"/>
  <c r="BA85" i="1"/>
  <c r="BA86" i="1"/>
  <c r="BA61" i="1"/>
  <c r="BA62" i="1"/>
  <c r="BA63" i="1"/>
  <c r="BA64" i="1"/>
  <c r="BA65" i="1"/>
  <c r="BA66" i="1"/>
  <c r="BA67" i="1"/>
  <c r="BA68" i="1"/>
  <c r="BA106" i="1"/>
  <c r="BA107" i="1"/>
  <c r="BA108" i="1"/>
  <c r="BA109" i="1"/>
  <c r="BA110" i="1"/>
  <c r="BA111" i="1"/>
  <c r="BA112" i="1"/>
  <c r="BA113" i="1"/>
  <c r="BB106" i="1"/>
  <c r="BB107" i="1"/>
  <c r="BB108" i="1"/>
  <c r="BB109" i="1"/>
  <c r="BB110" i="1"/>
  <c r="BB111" i="1"/>
  <c r="BB112" i="1"/>
  <c r="BB113" i="1"/>
  <c r="IX124" i="1"/>
  <c r="IX125" i="1"/>
  <c r="IX126" i="1"/>
  <c r="IX127" i="1"/>
  <c r="IX128" i="1"/>
  <c r="IX129" i="1"/>
  <c r="IX130" i="1"/>
  <c r="IX131" i="1"/>
  <c r="AJ124" i="1"/>
  <c r="AJ125" i="1"/>
  <c r="AJ126" i="1"/>
  <c r="AJ127" i="1"/>
  <c r="AJ128" i="1"/>
  <c r="AJ129" i="1"/>
  <c r="AJ130" i="1"/>
  <c r="AJ131" i="1"/>
  <c r="BF79" i="1"/>
  <c r="BF80" i="1"/>
  <c r="BF81" i="1"/>
  <c r="BF82" i="1"/>
  <c r="BF83" i="1"/>
  <c r="BF84" i="1"/>
  <c r="BF85" i="1"/>
  <c r="BF86" i="1"/>
  <c r="GZ79" i="1"/>
  <c r="GZ80" i="1"/>
  <c r="GZ81" i="1"/>
  <c r="GZ82" i="1"/>
  <c r="GZ83" i="1"/>
  <c r="GZ84" i="1"/>
  <c r="GZ85" i="1"/>
  <c r="GZ86" i="1"/>
  <c r="AN79" i="1"/>
  <c r="AN80" i="1"/>
  <c r="AN81" i="1"/>
  <c r="AN82" i="1"/>
  <c r="AN83" i="1"/>
  <c r="AN84" i="1"/>
  <c r="AN85" i="1"/>
  <c r="AN86" i="1"/>
  <c r="GZ61" i="1"/>
  <c r="GZ62" i="1"/>
  <c r="GZ63" i="1"/>
  <c r="GZ64" i="1"/>
  <c r="GZ65" i="1"/>
  <c r="GZ66" i="1"/>
  <c r="GZ67" i="1"/>
  <c r="GZ68" i="1"/>
  <c r="AN61" i="1"/>
  <c r="AN62" i="1"/>
  <c r="AN63" i="1"/>
  <c r="AN64" i="1"/>
  <c r="AN65" i="1"/>
  <c r="AN66" i="1"/>
  <c r="AN67" i="1"/>
  <c r="AN68" i="1"/>
  <c r="AF106" i="1"/>
  <c r="AF107" i="1"/>
  <c r="AF108" i="1"/>
  <c r="AF109" i="1"/>
  <c r="AF110" i="1"/>
  <c r="AF111" i="1"/>
  <c r="AF112" i="1"/>
  <c r="AF113" i="1"/>
  <c r="BF106" i="1"/>
  <c r="BF107" i="1"/>
  <c r="BF108" i="1"/>
  <c r="BF109" i="1"/>
  <c r="BF110" i="1"/>
  <c r="BF111" i="1"/>
  <c r="BF112" i="1"/>
  <c r="BF113" i="1"/>
  <c r="IX106" i="1"/>
  <c r="IX107" i="1"/>
  <c r="IX108" i="1"/>
  <c r="IX109" i="1"/>
  <c r="IX110" i="1"/>
  <c r="IX111" i="1"/>
  <c r="IX112" i="1"/>
  <c r="IX113" i="1"/>
  <c r="BF124" i="1"/>
  <c r="BF125" i="1"/>
  <c r="BF126" i="1"/>
  <c r="BF127" i="1"/>
  <c r="BF128" i="1"/>
  <c r="BF129" i="1"/>
  <c r="BF130" i="1"/>
  <c r="BF131" i="1"/>
  <c r="IV79" i="1"/>
  <c r="IV80" i="1"/>
  <c r="IV81" i="1"/>
  <c r="IV82" i="1"/>
  <c r="IV83" i="1"/>
  <c r="IV84" i="1"/>
  <c r="IV85" i="1"/>
  <c r="IV86" i="1"/>
  <c r="BB79" i="1"/>
  <c r="BB80" i="1"/>
  <c r="BB81" i="1"/>
  <c r="BB82" i="1"/>
  <c r="BB83" i="1"/>
  <c r="BB84" i="1"/>
  <c r="BB85" i="1"/>
  <c r="BB86" i="1"/>
  <c r="IV61" i="1"/>
  <c r="IV62" i="1"/>
  <c r="IV63" i="1"/>
  <c r="IV64" i="1"/>
  <c r="IV65" i="1"/>
  <c r="IV66" i="1"/>
  <c r="IV67" i="1"/>
  <c r="IV68" i="1"/>
  <c r="BB61" i="1"/>
  <c r="BB62" i="1"/>
  <c r="BB63" i="1"/>
  <c r="BB64" i="1"/>
  <c r="BB65" i="1"/>
  <c r="BB66" i="1"/>
  <c r="BB67" i="1"/>
  <c r="BB68" i="1"/>
  <c r="AN124" i="1"/>
  <c r="AN125" i="1"/>
  <c r="AN126" i="1"/>
  <c r="AN127" i="1"/>
  <c r="AN128" i="1"/>
  <c r="AN129" i="1"/>
  <c r="AN130" i="1"/>
  <c r="AN131" i="1"/>
  <c r="GZ106" i="1"/>
  <c r="GZ107" i="1"/>
  <c r="GZ108" i="1"/>
  <c r="GZ109" i="1"/>
  <c r="GZ110" i="1"/>
  <c r="GZ111" i="1"/>
  <c r="GZ112" i="1"/>
  <c r="GZ113" i="1"/>
  <c r="CY123" i="1" a="1"/>
  <c r="CY123" i="1" s="1"/>
  <c r="CX123" i="1" a="1"/>
  <c r="CX123" i="1" s="1"/>
  <c r="GY124" i="1"/>
  <c r="GY125" i="1"/>
  <c r="GY126" i="1"/>
  <c r="GY127" i="1"/>
  <c r="GY128" i="1"/>
  <c r="GY129" i="1"/>
  <c r="GY130" i="1"/>
  <c r="GY131" i="1"/>
  <c r="IY124" i="1"/>
  <c r="IY125" i="1"/>
  <c r="IY126" i="1"/>
  <c r="IY127" i="1"/>
  <c r="IY128" i="1"/>
  <c r="IY129" i="1"/>
  <c r="IY130" i="1"/>
  <c r="IY131" i="1"/>
  <c r="IX79" i="1"/>
  <c r="IX80" i="1"/>
  <c r="IX81" i="1"/>
  <c r="IX82" i="1"/>
  <c r="IX83" i="1"/>
  <c r="IX84" i="1"/>
  <c r="IX85" i="1"/>
  <c r="IX86" i="1"/>
  <c r="IX61" i="1"/>
  <c r="IX62" i="1"/>
  <c r="IX63" i="1"/>
  <c r="IX64" i="1"/>
  <c r="IX65" i="1"/>
  <c r="IX66" i="1"/>
  <c r="IX67" i="1"/>
  <c r="IX68" i="1"/>
  <c r="GY79" i="1"/>
  <c r="GY80" i="1"/>
  <c r="GY81" i="1"/>
  <c r="GY82" i="1"/>
  <c r="GY83" i="1"/>
  <c r="GY84" i="1"/>
  <c r="GY85" i="1"/>
  <c r="GY86" i="1"/>
  <c r="BB124" i="1"/>
  <c r="BB125" i="1"/>
  <c r="BB126" i="1"/>
  <c r="BB127" i="1"/>
  <c r="BB128" i="1"/>
  <c r="BB129" i="1"/>
  <c r="BB130" i="1"/>
  <c r="BB131" i="1"/>
  <c r="IV106" i="1"/>
  <c r="IV107" i="1"/>
  <c r="IV108" i="1"/>
  <c r="IV109" i="1"/>
  <c r="IV110" i="1"/>
  <c r="IV111" i="1"/>
  <c r="IV112" i="1"/>
  <c r="IV113" i="1"/>
  <c r="IY106" i="1"/>
  <c r="IY107" i="1"/>
  <c r="IY108" i="1"/>
  <c r="IY109" i="1"/>
  <c r="IY110" i="1"/>
  <c r="IY111" i="1"/>
  <c r="IY112" i="1"/>
  <c r="IY113" i="1"/>
  <c r="BA124" i="1"/>
  <c r="BA125" i="1"/>
  <c r="BA126" i="1"/>
  <c r="BA127" i="1"/>
  <c r="BA128" i="1"/>
  <c r="BA129" i="1"/>
  <c r="BA130" i="1"/>
  <c r="BA131" i="1"/>
  <c r="IV124" i="1"/>
  <c r="IV125" i="1"/>
  <c r="IV126" i="1"/>
  <c r="IV127" i="1"/>
  <c r="IV128" i="1"/>
  <c r="IV129" i="1"/>
  <c r="IV130" i="1"/>
  <c r="IV131" i="1"/>
  <c r="BE79" i="1"/>
  <c r="BE80" i="1"/>
  <c r="BE81" i="1"/>
  <c r="BE82" i="1"/>
  <c r="BE83" i="1"/>
  <c r="BE84" i="1"/>
  <c r="BE85" i="1"/>
  <c r="BE86" i="1"/>
  <c r="AJ79" i="1"/>
  <c r="AJ80" i="1"/>
  <c r="AJ81" i="1"/>
  <c r="AJ82" i="1"/>
  <c r="AJ83" i="1"/>
  <c r="AJ84" i="1"/>
  <c r="AJ85" i="1"/>
  <c r="AJ86" i="1"/>
  <c r="BF61" i="1"/>
  <c r="BF62" i="1"/>
  <c r="BF63" i="1"/>
  <c r="BF64" i="1"/>
  <c r="BF65" i="1"/>
  <c r="BF66" i="1"/>
  <c r="BF67" i="1"/>
  <c r="BF68" i="1"/>
  <c r="GZ124" i="1"/>
  <c r="GZ125" i="1"/>
  <c r="GZ126" i="1"/>
  <c r="GZ127" i="1"/>
  <c r="GZ128" i="1"/>
  <c r="GZ129" i="1"/>
  <c r="GZ130" i="1"/>
  <c r="GZ131" i="1"/>
  <c r="AD124" i="1"/>
  <c r="AD125" i="1"/>
  <c r="AD126" i="1"/>
  <c r="AD127" i="1"/>
  <c r="AD128" i="1"/>
  <c r="AD129" i="1"/>
  <c r="AD130" i="1"/>
  <c r="AD131" i="1"/>
  <c r="IW61" i="1"/>
  <c r="IW62" i="1"/>
  <c r="IW63" i="1"/>
  <c r="IW64" i="1"/>
  <c r="IW65" i="1"/>
  <c r="IW66" i="1"/>
  <c r="IW67" i="1"/>
  <c r="IW68" i="1"/>
  <c r="IW124" i="1"/>
  <c r="IW125" i="1"/>
  <c r="IW126" i="1"/>
  <c r="IW127" i="1"/>
  <c r="IW128" i="1"/>
  <c r="IW129" i="1"/>
  <c r="IW130" i="1"/>
  <c r="IW131" i="1"/>
  <c r="BE106" i="1"/>
  <c r="BE107" i="1"/>
  <c r="BE108" i="1"/>
  <c r="BE109" i="1"/>
  <c r="BE110" i="1"/>
  <c r="BE111" i="1"/>
  <c r="BE112" i="1"/>
  <c r="BE113" i="1"/>
  <c r="IW106" i="1"/>
  <c r="IW107" i="1"/>
  <c r="IW108" i="1"/>
  <c r="IW109" i="1"/>
  <c r="IW110" i="1"/>
  <c r="IW111" i="1"/>
  <c r="IW112" i="1"/>
  <c r="IW113" i="1"/>
  <c r="IY79" i="1"/>
  <c r="IY80" i="1"/>
  <c r="IY81" i="1"/>
  <c r="IY82" i="1"/>
  <c r="IY83" i="1"/>
  <c r="IY84" i="1"/>
  <c r="IY85" i="1"/>
  <c r="IY86" i="1"/>
  <c r="CY78" i="1" a="1"/>
  <c r="CY78" i="1" s="1"/>
  <c r="CX78" i="1" a="1"/>
  <c r="CX78" i="1" s="1"/>
  <c r="AD79" i="1"/>
  <c r="AD80" i="1"/>
  <c r="AD81" i="1"/>
  <c r="AD82" i="1"/>
  <c r="AD83" i="1"/>
  <c r="AD84" i="1"/>
  <c r="AD85" i="1"/>
  <c r="AD86" i="1"/>
  <c r="AD61" i="1"/>
  <c r="AD62" i="1"/>
  <c r="AD63" i="1"/>
  <c r="AD64" i="1"/>
  <c r="AD65" i="1"/>
  <c r="AD66" i="1"/>
  <c r="AD67" i="1"/>
  <c r="AD68" i="1"/>
  <c r="DJ147" i="1"/>
  <c r="DJ149" i="1"/>
  <c r="DJ148" i="1"/>
  <c r="DJ146" i="1"/>
  <c r="DQ148" i="1"/>
  <c r="DQ146" i="1"/>
  <c r="DQ147" i="1"/>
  <c r="DQ149" i="1"/>
  <c r="DM146" i="1"/>
  <c r="DM147" i="1"/>
  <c r="DM149" i="1"/>
  <c r="DM148" i="1"/>
  <c r="DT147" i="1"/>
  <c r="DT148" i="1"/>
  <c r="DT146" i="1"/>
  <c r="DT149" i="1"/>
  <c r="DS147" i="1"/>
  <c r="DS146" i="1"/>
  <c r="DS149" i="1"/>
  <c r="DS148" i="1"/>
  <c r="BF146" i="1"/>
  <c r="BF148" i="1"/>
  <c r="BF149" i="1"/>
  <c r="BF147" i="1"/>
  <c r="EF146" i="1"/>
  <c r="EF148" i="1"/>
  <c r="EF147" i="1"/>
  <c r="EF149" i="1"/>
  <c r="DO147" i="1"/>
  <c r="DO146" i="1"/>
  <c r="DO148" i="1"/>
  <c r="DO149" i="1"/>
  <c r="DU146" i="1"/>
  <c r="DU147" i="1"/>
  <c r="DU149" i="1"/>
  <c r="DU148" i="1"/>
  <c r="GY147" i="1"/>
  <c r="GY146" i="1"/>
  <c r="GY149" i="1"/>
  <c r="GY148" i="1"/>
  <c r="HM146" i="1"/>
  <c r="HM147" i="1"/>
  <c r="HM148" i="1"/>
  <c r="HM149" i="1"/>
  <c r="DR147" i="1"/>
  <c r="DR148" i="1"/>
  <c r="DR146" i="1"/>
  <c r="DR149" i="1"/>
  <c r="BE146" i="1"/>
  <c r="BE148" i="1"/>
  <c r="BE147" i="1"/>
  <c r="BE149" i="1"/>
  <c r="DN147" i="1"/>
  <c r="DN146" i="1"/>
  <c r="DN148" i="1"/>
  <c r="DN149" i="1"/>
  <c r="HL149" i="1"/>
  <c r="HL148" i="1"/>
  <c r="HL146" i="1"/>
  <c r="HL147" i="1"/>
  <c r="DP146" i="1"/>
  <c r="DP148" i="1"/>
  <c r="DP147" i="1"/>
  <c r="DP149" i="1"/>
  <c r="AQ146" i="1"/>
  <c r="AQ149" i="1"/>
  <c r="AQ147" i="1"/>
  <c r="AQ148" i="1"/>
  <c r="CY145" i="1" a="1"/>
  <c r="CY145" i="1" s="1"/>
  <c r="CX145" i="1" a="1"/>
  <c r="CX145" i="1" s="1"/>
  <c r="GZ147" i="1"/>
  <c r="GZ146" i="1"/>
  <c r="GZ148" i="1"/>
  <c r="GZ149" i="1"/>
  <c r="DK147" i="1"/>
  <c r="DK146" i="1"/>
  <c r="DK148" i="1"/>
  <c r="DK149" i="1"/>
  <c r="AJ146" i="1"/>
  <c r="AJ148" i="1"/>
  <c r="AJ147" i="1"/>
  <c r="AJ149" i="1"/>
  <c r="AF147" i="1"/>
  <c r="AF148" i="1"/>
  <c r="AF146" i="1"/>
  <c r="AF149" i="1"/>
  <c r="DL146" i="1"/>
  <c r="DL149" i="1"/>
  <c r="DL147" i="1"/>
  <c r="DL148" i="1"/>
  <c r="BA146" i="1"/>
  <c r="BA148" i="1"/>
  <c r="BA147" i="1"/>
  <c r="BA149" i="1"/>
  <c r="DS142" i="1"/>
  <c r="DS143" i="1"/>
  <c r="GY142" i="1"/>
  <c r="GY143" i="1"/>
  <c r="HM142" i="1"/>
  <c r="HM143" i="1"/>
  <c r="DR142" i="1"/>
  <c r="DR143" i="1"/>
  <c r="BE142" i="1"/>
  <c r="BE143" i="1"/>
  <c r="DT142" i="1"/>
  <c r="DT143" i="1"/>
  <c r="BF142" i="1"/>
  <c r="BF143" i="1"/>
  <c r="HL142" i="1"/>
  <c r="HL143" i="1"/>
  <c r="DP142" i="1"/>
  <c r="DP143" i="1"/>
  <c r="AQ142" i="1"/>
  <c r="GZ142" i="1"/>
  <c r="GZ143" i="1"/>
  <c r="DK142" i="1"/>
  <c r="DK143" i="1"/>
  <c r="DM142" i="1"/>
  <c r="DM143" i="1"/>
  <c r="DO142" i="1"/>
  <c r="DO143" i="1"/>
  <c r="AF142" i="1"/>
  <c r="AF143" i="1"/>
  <c r="DL142" i="1"/>
  <c r="DL143" i="1"/>
  <c r="BA142" i="1"/>
  <c r="BA143" i="1"/>
  <c r="DQ142" i="1"/>
  <c r="DQ143" i="1"/>
  <c r="EF142" i="1"/>
  <c r="DU142" i="1"/>
  <c r="DU143" i="1"/>
  <c r="AJ142" i="1"/>
  <c r="AJ143" i="1"/>
  <c r="DJ142" i="1"/>
  <c r="DJ143" i="1"/>
  <c r="DN142" i="1"/>
  <c r="DN143" i="1"/>
  <c r="BA25" i="1"/>
  <c r="AF141" i="1"/>
  <c r="AF144" i="1"/>
  <c r="DL141" i="1"/>
  <c r="DL144" i="1"/>
  <c r="GY141" i="1"/>
  <c r="GY144" i="1"/>
  <c r="GZ141" i="1"/>
  <c r="GZ144" i="1"/>
  <c r="DK141" i="1"/>
  <c r="DK144" i="1"/>
  <c r="AJ141" i="1"/>
  <c r="AJ144" i="1"/>
  <c r="DJ141" i="1"/>
  <c r="DJ144" i="1"/>
  <c r="DN144" i="1"/>
  <c r="DN141" i="1"/>
  <c r="DR141" i="1"/>
  <c r="DR144" i="1"/>
  <c r="DQ141" i="1"/>
  <c r="DQ144" i="1"/>
  <c r="DM141" i="1"/>
  <c r="DM144" i="1"/>
  <c r="DT144" i="1"/>
  <c r="DT141" i="1"/>
  <c r="DS141" i="1"/>
  <c r="DS144" i="1"/>
  <c r="BF141" i="1"/>
  <c r="BF144" i="1"/>
  <c r="BA27" i="1"/>
  <c r="BA20" i="1"/>
  <c r="BA144" i="1"/>
  <c r="BA141" i="1"/>
  <c r="EF144" i="1"/>
  <c r="EF141" i="1"/>
  <c r="DO144" i="1"/>
  <c r="DO141" i="1"/>
  <c r="DU141" i="1"/>
  <c r="DU144" i="1"/>
  <c r="HM144" i="1"/>
  <c r="HM141" i="1"/>
  <c r="BE141" i="1"/>
  <c r="BE144" i="1"/>
  <c r="HL144" i="1"/>
  <c r="HL141" i="1"/>
  <c r="DP141" i="1"/>
  <c r="DP144" i="1"/>
  <c r="AQ141" i="1"/>
  <c r="AQ144" i="1"/>
  <c r="GZ59" i="1"/>
  <c r="GZ57" i="1"/>
  <c r="GY50" i="1"/>
  <c r="GY48" i="1"/>
  <c r="BA43" i="1"/>
  <c r="BA48" i="1"/>
  <c r="IW59" i="1"/>
  <c r="IW57" i="1"/>
  <c r="IV59" i="1"/>
  <c r="IV57" i="1"/>
  <c r="BA53" i="1"/>
  <c r="BA57" i="1"/>
  <c r="GY59" i="1"/>
  <c r="GY57" i="1"/>
  <c r="AJ50" i="1"/>
  <c r="AJ48" i="1"/>
  <c r="IX59" i="1"/>
  <c r="IX57" i="1"/>
  <c r="AD50" i="1"/>
  <c r="AD48" i="1"/>
  <c r="IV50" i="1"/>
  <c r="IV48" i="1"/>
  <c r="AF59" i="1"/>
  <c r="AF57" i="1"/>
  <c r="IY59" i="1"/>
  <c r="IY57" i="1"/>
  <c r="GZ50" i="1"/>
  <c r="GZ48" i="1"/>
  <c r="IW50" i="1"/>
  <c r="IW48" i="1"/>
  <c r="BE59" i="1"/>
  <c r="BE57" i="1"/>
  <c r="AD59" i="1"/>
  <c r="AD57" i="1"/>
  <c r="AF50" i="1"/>
  <c r="AF48" i="1"/>
  <c r="IX50" i="1"/>
  <c r="IX48" i="1"/>
  <c r="BF59" i="1"/>
  <c r="BF57" i="1"/>
  <c r="BE50" i="1"/>
  <c r="BE48" i="1"/>
  <c r="IY50" i="1"/>
  <c r="IY48" i="1"/>
  <c r="AJ59" i="1"/>
  <c r="AJ57" i="1"/>
  <c r="BF50" i="1"/>
  <c r="BF48" i="1"/>
  <c r="GY32" i="1"/>
  <c r="GY30" i="1"/>
  <c r="AD41" i="1"/>
  <c r="AD39" i="1"/>
  <c r="AJ32" i="1"/>
  <c r="AJ30" i="1"/>
  <c r="AF41" i="1"/>
  <c r="AF39" i="1"/>
  <c r="BF41" i="1"/>
  <c r="BF39" i="1"/>
  <c r="BE41" i="1"/>
  <c r="BE39" i="1"/>
  <c r="IX32" i="1"/>
  <c r="IX30" i="1"/>
  <c r="AF32" i="1"/>
  <c r="AF30" i="1"/>
  <c r="IY32" i="1"/>
  <c r="IY30" i="1"/>
  <c r="GY41" i="1"/>
  <c r="GY39" i="1"/>
  <c r="AJ41" i="1"/>
  <c r="AJ39" i="1"/>
  <c r="BA34" i="1"/>
  <c r="BA39" i="1"/>
  <c r="IW32" i="1"/>
  <c r="IW30" i="1"/>
  <c r="IW41" i="1"/>
  <c r="IW39" i="1"/>
  <c r="BA29" i="1"/>
  <c r="BA30" i="1"/>
  <c r="IV32" i="1"/>
  <c r="IV30" i="1"/>
  <c r="GZ41" i="1"/>
  <c r="GZ39" i="1"/>
  <c r="IX41" i="1"/>
  <c r="IX39" i="1"/>
  <c r="GZ32" i="1"/>
  <c r="GZ30" i="1"/>
  <c r="IV41" i="1"/>
  <c r="IV39" i="1"/>
  <c r="IY41" i="1"/>
  <c r="IY39" i="1"/>
  <c r="BA55" i="1"/>
  <c r="BA52" i="1"/>
  <c r="BA41" i="1"/>
  <c r="BA40" i="1"/>
  <c r="BA37" i="1"/>
  <c r="BA38" i="1"/>
  <c r="BA36" i="1"/>
  <c r="BA35" i="1"/>
  <c r="BA59" i="1"/>
  <c r="BA58" i="1"/>
  <c r="BA56" i="1"/>
  <c r="BA50" i="1"/>
  <c r="BA49" i="1"/>
  <c r="BA47" i="1"/>
  <c r="BA46" i="1"/>
  <c r="BA45" i="1"/>
  <c r="BA54" i="1"/>
  <c r="BA44" i="1"/>
  <c r="BA28" i="1"/>
  <c r="BA19" i="1"/>
  <c r="BA137" i="1"/>
  <c r="BA136" i="1"/>
  <c r="BA32" i="1"/>
  <c r="BA31" i="1"/>
  <c r="BF137" i="1"/>
  <c r="DU136" i="1"/>
  <c r="DU137" i="1"/>
  <c r="DV136" i="1"/>
  <c r="DV137" i="1"/>
  <c r="DQ136" i="1"/>
  <c r="DQ137" i="1"/>
  <c r="DM136" i="1"/>
  <c r="DM137" i="1"/>
  <c r="HL136" i="1"/>
  <c r="HL137" i="1"/>
  <c r="DW136" i="1"/>
  <c r="DW137" i="1"/>
  <c r="DT136" i="1"/>
  <c r="DT137" i="1"/>
  <c r="DS136" i="1"/>
  <c r="DS137" i="1"/>
  <c r="GY136" i="1"/>
  <c r="GY137" i="1"/>
  <c r="HM136" i="1"/>
  <c r="HM137" i="1"/>
  <c r="DR136" i="1"/>
  <c r="DR137" i="1"/>
  <c r="BE136" i="1"/>
  <c r="BE137" i="1"/>
  <c r="AQ136" i="1"/>
  <c r="AQ137" i="1"/>
  <c r="DO136" i="1"/>
  <c r="DO137" i="1"/>
  <c r="DP136" i="1"/>
  <c r="DP137" i="1"/>
  <c r="GZ136" i="1"/>
  <c r="GZ137" i="1"/>
  <c r="DK136" i="1"/>
  <c r="DK137" i="1"/>
  <c r="EF136" i="1"/>
  <c r="EF137" i="1"/>
  <c r="AF136" i="1"/>
  <c r="AF137" i="1"/>
  <c r="DL136" i="1"/>
  <c r="DL137" i="1"/>
  <c r="AJ136" i="1"/>
  <c r="AJ137" i="1"/>
  <c r="DJ136" i="1"/>
  <c r="DJ137" i="1"/>
  <c r="DN136" i="1"/>
  <c r="DN137" i="1"/>
  <c r="BF19" i="1"/>
  <c r="BF136" i="1"/>
  <c r="BF26" i="1"/>
  <c r="BF32" i="1"/>
  <c r="BE29" i="1"/>
  <c r="BE32" i="1"/>
  <c r="AD43" i="1"/>
  <c r="AD44" i="1"/>
  <c r="AD45" i="1"/>
  <c r="AD46" i="1"/>
  <c r="AD47" i="1"/>
  <c r="AD49" i="1"/>
  <c r="BE34" i="1"/>
  <c r="BE35" i="1"/>
  <c r="BE36" i="1"/>
  <c r="BE37" i="1"/>
  <c r="BE38" i="1"/>
  <c r="BE40" i="1"/>
  <c r="BE27" i="1"/>
  <c r="BE52" i="1"/>
  <c r="BE53" i="1"/>
  <c r="BE54" i="1"/>
  <c r="BE55" i="1"/>
  <c r="BE56" i="1"/>
  <c r="BE58" i="1"/>
  <c r="AD52" i="1"/>
  <c r="AD53" i="1"/>
  <c r="AD54" i="1"/>
  <c r="AD55" i="1"/>
  <c r="AD56" i="1"/>
  <c r="AD58" i="1"/>
  <c r="AF43" i="1"/>
  <c r="AF44" i="1"/>
  <c r="AF45" i="1"/>
  <c r="AF46" i="1"/>
  <c r="AF47" i="1"/>
  <c r="AF49" i="1"/>
  <c r="AJ34" i="1"/>
  <c r="AJ35" i="1"/>
  <c r="AJ36" i="1"/>
  <c r="AJ37" i="1"/>
  <c r="AJ38" i="1"/>
  <c r="AJ40" i="1"/>
  <c r="IW34" i="1"/>
  <c r="IW35" i="1"/>
  <c r="IW36" i="1"/>
  <c r="IW37" i="1"/>
  <c r="IW38" i="1"/>
  <c r="IW40" i="1"/>
  <c r="GZ43" i="1"/>
  <c r="GZ44" i="1"/>
  <c r="GZ45" i="1"/>
  <c r="GZ46" i="1"/>
  <c r="GZ47" i="1"/>
  <c r="GZ49" i="1"/>
  <c r="IV34" i="1"/>
  <c r="IV35" i="1"/>
  <c r="IV36" i="1"/>
  <c r="IV37" i="1"/>
  <c r="IV38" i="1"/>
  <c r="IV40" i="1"/>
  <c r="BE26" i="1"/>
  <c r="GY52" i="1"/>
  <c r="GY53" i="1"/>
  <c r="GY54" i="1"/>
  <c r="GY55" i="1"/>
  <c r="GY56" i="1"/>
  <c r="GY58" i="1"/>
  <c r="IX52" i="1"/>
  <c r="IX53" i="1"/>
  <c r="IX54" i="1"/>
  <c r="IX55" i="1"/>
  <c r="IX56" i="1"/>
  <c r="IX58" i="1"/>
  <c r="BE28" i="1"/>
  <c r="BE25" i="1"/>
  <c r="BF52" i="1"/>
  <c r="BF53" i="1"/>
  <c r="BF54" i="1"/>
  <c r="BF55" i="1"/>
  <c r="BF56" i="1"/>
  <c r="BF58" i="1"/>
  <c r="IW52" i="1"/>
  <c r="IW53" i="1"/>
  <c r="IW54" i="1"/>
  <c r="IW55" i="1"/>
  <c r="IW56" i="1"/>
  <c r="IW58" i="1"/>
  <c r="GZ52" i="1"/>
  <c r="GZ53" i="1"/>
  <c r="GZ54" i="1"/>
  <c r="GZ55" i="1"/>
  <c r="GZ56" i="1"/>
  <c r="GZ58" i="1"/>
  <c r="BE43" i="1"/>
  <c r="BE44" i="1"/>
  <c r="BE45" i="1"/>
  <c r="BE46" i="1"/>
  <c r="BE47" i="1"/>
  <c r="BE49" i="1"/>
  <c r="IX43" i="1"/>
  <c r="IX44" i="1"/>
  <c r="IX45" i="1"/>
  <c r="IX46" i="1"/>
  <c r="IX47" i="1"/>
  <c r="IX49" i="1"/>
  <c r="AD34" i="1"/>
  <c r="AD35" i="1"/>
  <c r="AD36" i="1"/>
  <c r="AD37" i="1"/>
  <c r="AD38" i="1"/>
  <c r="AD40" i="1"/>
  <c r="AJ52" i="1"/>
  <c r="AJ53" i="1"/>
  <c r="AJ54" i="1"/>
  <c r="AJ55" i="1"/>
  <c r="AJ56" i="1"/>
  <c r="AJ58" i="1"/>
  <c r="IV52" i="1"/>
  <c r="IV53" i="1"/>
  <c r="IV54" i="1"/>
  <c r="IV55" i="1"/>
  <c r="IV56" i="1"/>
  <c r="IV58" i="1"/>
  <c r="IW43" i="1"/>
  <c r="IW44" i="1"/>
  <c r="IW45" i="1"/>
  <c r="IW46" i="1"/>
  <c r="IW47" i="1"/>
  <c r="IW49" i="1"/>
  <c r="IV43" i="1"/>
  <c r="IV44" i="1"/>
  <c r="IV45" i="1"/>
  <c r="IV46" i="1"/>
  <c r="IV47" i="1"/>
  <c r="IV49" i="1"/>
  <c r="IY43" i="1"/>
  <c r="IY44" i="1"/>
  <c r="IY45" i="1"/>
  <c r="IY46" i="1"/>
  <c r="IY47" i="1"/>
  <c r="IY49" i="1"/>
  <c r="AF52" i="1"/>
  <c r="AF53" i="1"/>
  <c r="AF54" i="1"/>
  <c r="AF55" i="1"/>
  <c r="AF56" i="1"/>
  <c r="AF58" i="1"/>
  <c r="BE31" i="1"/>
  <c r="AJ43" i="1"/>
  <c r="AJ44" i="1"/>
  <c r="AJ45" i="1"/>
  <c r="AJ46" i="1"/>
  <c r="AJ47" i="1"/>
  <c r="AJ49" i="1"/>
  <c r="GY43" i="1"/>
  <c r="GY44" i="1"/>
  <c r="GY45" i="1"/>
  <c r="GY46" i="1"/>
  <c r="GY47" i="1"/>
  <c r="GY49" i="1"/>
  <c r="AF34" i="1"/>
  <c r="AF35" i="1"/>
  <c r="AF36" i="1"/>
  <c r="AF37" i="1"/>
  <c r="AF38" i="1"/>
  <c r="AF40" i="1"/>
  <c r="BF34" i="1"/>
  <c r="BF35" i="1"/>
  <c r="BF36" i="1"/>
  <c r="BF37" i="1"/>
  <c r="BF38" i="1"/>
  <c r="BF40" i="1"/>
  <c r="IY34" i="1"/>
  <c r="IY35" i="1"/>
  <c r="IY36" i="1"/>
  <c r="IY37" i="1"/>
  <c r="IY38" i="1"/>
  <c r="IY40" i="1"/>
  <c r="IY52" i="1"/>
  <c r="IY53" i="1"/>
  <c r="IY54" i="1"/>
  <c r="IY55" i="1"/>
  <c r="IY56" i="1"/>
  <c r="IY58" i="1"/>
  <c r="BF43" i="1"/>
  <c r="BF44" i="1"/>
  <c r="BF45" i="1"/>
  <c r="BF46" i="1"/>
  <c r="BF47" i="1"/>
  <c r="BF49" i="1"/>
  <c r="GY34" i="1"/>
  <c r="GY35" i="1"/>
  <c r="GY36" i="1"/>
  <c r="GY37" i="1"/>
  <c r="GY38" i="1"/>
  <c r="GY40" i="1"/>
  <c r="GZ34" i="1"/>
  <c r="GZ35" i="1"/>
  <c r="GZ36" i="1"/>
  <c r="GZ37" i="1"/>
  <c r="GZ38" i="1"/>
  <c r="GZ40" i="1"/>
  <c r="IX34" i="1"/>
  <c r="IX35" i="1"/>
  <c r="IX36" i="1"/>
  <c r="IX37" i="1"/>
  <c r="IX38" i="1"/>
  <c r="IX40" i="1"/>
  <c r="BE20" i="1"/>
  <c r="BE19" i="1"/>
  <c r="AQ20" i="1"/>
  <c r="AQ19" i="1"/>
  <c r="BF28" i="1"/>
  <c r="BF25" i="1"/>
  <c r="BF20" i="1"/>
  <c r="BF31" i="1"/>
  <c r="BF29" i="1"/>
  <c r="BF27" i="1"/>
  <c r="DQ19" i="1"/>
  <c r="DQ20" i="1"/>
  <c r="DP20" i="1"/>
  <c r="DP19" i="1"/>
  <c r="DL20" i="1"/>
  <c r="DL19" i="1"/>
  <c r="DN19" i="1"/>
  <c r="DN20" i="1"/>
  <c r="DJ19" i="1"/>
  <c r="DJ20" i="1"/>
  <c r="DO19" i="1"/>
  <c r="DO20" i="1"/>
  <c r="DM19" i="1"/>
  <c r="DM20" i="1"/>
  <c r="DS19" i="1"/>
  <c r="DS20" i="1"/>
  <c r="DU19" i="1"/>
  <c r="DU20" i="1"/>
  <c r="DR19" i="1"/>
  <c r="DR20" i="1"/>
  <c r="DT19" i="1"/>
  <c r="DT20" i="1"/>
  <c r="DK20" i="1"/>
  <c r="DK19" i="1"/>
  <c r="HM19" i="1"/>
  <c r="HM20" i="1"/>
  <c r="GY19" i="1"/>
  <c r="GY20" i="1"/>
  <c r="HL20" i="1"/>
  <c r="HL19" i="1"/>
  <c r="GZ20" i="1"/>
  <c r="GZ19" i="1"/>
  <c r="AH13" i="1"/>
  <c r="AI13" i="1"/>
  <c r="AD13" i="1"/>
  <c r="AJ27" i="1"/>
  <c r="AJ26" i="1"/>
  <c r="AJ31" i="1"/>
  <c r="AJ28" i="1"/>
  <c r="AJ29" i="1"/>
  <c r="AJ25" i="1"/>
  <c r="IY25" i="1"/>
  <c r="IY27" i="1"/>
  <c r="IY28" i="1"/>
  <c r="IY31" i="1"/>
  <c r="IY29" i="1"/>
  <c r="IY26" i="1"/>
  <c r="EM13" i="1"/>
  <c r="EN13" i="1"/>
  <c r="IX26" i="1"/>
  <c r="AK13" i="1"/>
  <c r="AP13" i="1"/>
  <c r="AB13" i="1"/>
  <c r="IF13" i="1"/>
  <c r="AA13" i="1"/>
  <c r="II13" i="1"/>
  <c r="Y13" i="1"/>
  <c r="IJ13" i="1"/>
  <c r="IG13" i="1"/>
  <c r="HL25" i="1"/>
  <c r="HL31" i="1"/>
  <c r="HL27" i="1"/>
  <c r="GZ31" i="1"/>
  <c r="GZ25" i="1"/>
  <c r="GZ26" i="1"/>
  <c r="GY29" i="1"/>
  <c r="HL28" i="1"/>
  <c r="HL26" i="1"/>
  <c r="HL29" i="1"/>
  <c r="GZ27" i="1"/>
  <c r="IX29" i="1"/>
  <c r="AF28" i="1"/>
  <c r="AF29" i="1"/>
  <c r="AF25" i="1"/>
  <c r="AF27" i="1"/>
  <c r="AF31" i="1"/>
  <c r="AF26" i="1"/>
  <c r="IW29" i="1"/>
  <c r="IW25" i="1"/>
  <c r="IW27" i="1"/>
  <c r="IW31" i="1"/>
  <c r="IW28" i="1"/>
  <c r="IX28" i="1"/>
  <c r="IW26" i="1"/>
  <c r="IX25" i="1"/>
  <c r="IX27" i="1"/>
  <c r="IX31" i="1"/>
  <c r="IV28" i="1"/>
  <c r="IV25" i="1"/>
  <c r="IV27" i="1"/>
  <c r="IV26" i="1"/>
  <c r="GZ28" i="1"/>
  <c r="GZ29" i="1"/>
  <c r="GY28" i="1"/>
  <c r="GY26" i="1"/>
  <c r="GY25" i="1"/>
  <c r="IV31" i="1"/>
  <c r="GY31" i="1"/>
  <c r="IV29" i="1"/>
  <c r="GY27" i="1"/>
  <c r="AU13" i="1"/>
  <c r="HJ13" i="1"/>
  <c r="JB13" i="1"/>
  <c r="IQ13" i="1"/>
  <c r="HW13" i="1"/>
  <c r="EY13" i="1"/>
  <c r="IH13" i="1"/>
  <c r="AF19" i="1"/>
  <c r="AF20" i="1"/>
  <c r="AJ19" i="1"/>
  <c r="AJ20" i="1"/>
  <c r="DV19" i="1"/>
  <c r="DV20" i="1"/>
  <c r="DW19" i="1"/>
  <c r="DW20" i="1"/>
  <c r="EF19" i="1"/>
  <c r="EF20" i="1"/>
  <c r="CF10" i="1"/>
  <c r="CJ11" i="1"/>
  <c r="CC11" i="1"/>
  <c r="CH11" i="1"/>
  <c r="CH12" i="1"/>
  <c r="CH13" i="1" s="1"/>
  <c r="CJ12" i="1"/>
  <c r="CF12" i="1"/>
  <c r="CF13" i="1" s="1"/>
  <c r="CC12" i="1"/>
  <c r="CC13" i="1" s="1"/>
  <c r="AY256" i="1"/>
  <c r="AZ256" i="1"/>
  <c r="ED256" i="1"/>
  <c r="EE256" i="1"/>
  <c r="GC256" i="1"/>
  <c r="GD256" i="1"/>
  <c r="GD6" i="1"/>
  <c r="GC6" i="1"/>
  <c r="AY6" i="1"/>
  <c r="AZ6" i="1"/>
  <c r="ED6" i="1"/>
  <c r="ED9" i="1" s="1"/>
  <c r="ED10" i="1" s="1"/>
  <c r="EE6" i="1"/>
  <c r="EE9" i="1" s="1"/>
  <c r="EE10" i="1" s="1"/>
  <c r="CY221" i="1" l="1" a="1"/>
  <c r="CY221" i="1" s="1"/>
  <c r="CX221" i="1" a="1"/>
  <c r="CX221" i="1" s="1"/>
  <c r="CX214" i="1" a="1"/>
  <c r="CX214" i="1" s="1"/>
  <c r="CY214" i="1" a="1"/>
  <c r="CY214" i="1" s="1"/>
  <c r="CY215" i="1" a="1"/>
  <c r="CY215" i="1" s="1"/>
  <c r="CX215" i="1" a="1"/>
  <c r="CX215" i="1" s="1"/>
  <c r="CY220" i="1" a="1"/>
  <c r="CY220" i="1" s="1"/>
  <c r="CX220" i="1" a="1"/>
  <c r="CX220" i="1" s="1"/>
  <c r="CY213" i="1" a="1"/>
  <c r="CY213" i="1" s="1"/>
  <c r="CX213" i="1" a="1"/>
  <c r="CX213" i="1" s="1"/>
  <c r="CY222" i="1" a="1"/>
  <c r="CY222" i="1" s="1"/>
  <c r="CX222" i="1" a="1"/>
  <c r="CX222" i="1" s="1"/>
  <c r="CX227" i="1" a="1"/>
  <c r="CX227" i="1" s="1"/>
  <c r="CY227" i="1" a="1"/>
  <c r="CY227" i="1" s="1"/>
  <c r="CY226" i="1" a="1"/>
  <c r="CY226" i="1" s="1"/>
  <c r="CX226" i="1" a="1"/>
  <c r="CX226" i="1" s="1"/>
  <c r="CY211" i="1" a="1"/>
  <c r="CY211" i="1" s="1"/>
  <c r="CX211" i="1" a="1"/>
  <c r="CX211" i="1" s="1"/>
  <c r="CY225" i="1" a="1"/>
  <c r="CY225" i="1" s="1"/>
  <c r="CX225" i="1" a="1"/>
  <c r="CX225" i="1" s="1"/>
  <c r="CX218" i="1" a="1"/>
  <c r="CX218" i="1" s="1"/>
  <c r="CY218" i="1" a="1"/>
  <c r="CY218" i="1" s="1"/>
  <c r="CY212" i="1" a="1"/>
  <c r="CY212" i="1" s="1"/>
  <c r="CX212" i="1" a="1"/>
  <c r="CX212" i="1" s="1"/>
  <c r="CY224" i="1" a="1"/>
  <c r="CY224" i="1" s="1"/>
  <c r="CX224" i="1" a="1"/>
  <c r="CX224" i="1" s="1"/>
  <c r="CY217" i="1" a="1"/>
  <c r="CY217" i="1" s="1"/>
  <c r="CX217" i="1" a="1"/>
  <c r="CX217" i="1" s="1"/>
  <c r="CY223" i="1" a="1"/>
  <c r="CY223" i="1" s="1"/>
  <c r="CX223" i="1" a="1"/>
  <c r="CX223" i="1" s="1"/>
  <c r="CY216" i="1" a="1"/>
  <c r="CY216" i="1" s="1"/>
  <c r="CX216" i="1" a="1"/>
  <c r="CX216" i="1" s="1"/>
  <c r="CY209" i="1" a="1"/>
  <c r="CY209" i="1" s="1"/>
  <c r="CX209" i="1" a="1"/>
  <c r="CX209" i="1" s="1"/>
  <c r="CY208" i="1" a="1"/>
  <c r="CY208" i="1" s="1"/>
  <c r="CX208" i="1" a="1"/>
  <c r="CX208" i="1" s="1"/>
  <c r="CX207" i="1" a="1"/>
  <c r="CX207" i="1" s="1"/>
  <c r="CY207" i="1" a="1"/>
  <c r="CY207" i="1" s="1"/>
  <c r="CY206" i="1" a="1"/>
  <c r="CY206" i="1" s="1"/>
  <c r="CX206" i="1" a="1"/>
  <c r="CX206" i="1" s="1"/>
  <c r="CY205" i="1" a="1"/>
  <c r="CY205" i="1" s="1"/>
  <c r="CX205" i="1" a="1"/>
  <c r="CX205" i="1" s="1"/>
  <c r="CY204" i="1" a="1"/>
  <c r="CY204" i="1" s="1"/>
  <c r="CX204" i="1" a="1"/>
  <c r="CX204" i="1" s="1"/>
  <c r="CY203" i="1" a="1"/>
  <c r="CY203" i="1" s="1"/>
  <c r="CX203" i="1" a="1"/>
  <c r="CX203" i="1" s="1"/>
  <c r="CY202" i="1" a="1"/>
  <c r="CY202" i="1" s="1"/>
  <c r="CX202" i="1" a="1"/>
  <c r="CX202" i="1" s="1"/>
  <c r="ED12" i="1"/>
  <c r="ED11" i="1"/>
  <c r="EE12" i="1"/>
  <c r="EE11" i="1"/>
  <c r="CJ13" i="1"/>
  <c r="GD9" i="1"/>
  <c r="GD10" i="1" s="1"/>
  <c r="GC9" i="1"/>
  <c r="GC10" i="1" s="1"/>
  <c r="AY9" i="1"/>
  <c r="AY10" i="1" s="1"/>
  <c r="AZ9" i="1"/>
  <c r="AZ10" i="1" s="1"/>
  <c r="AZ11" i="1" l="1"/>
  <c r="AY11" i="1"/>
  <c r="GD11" i="1"/>
  <c r="GC11" i="1"/>
  <c r="AY12" i="1"/>
  <c r="AZ12" i="1"/>
  <c r="AZ13" i="1" s="1"/>
  <c r="GD12" i="1"/>
  <c r="GC12" i="1"/>
  <c r="ED13" i="1"/>
  <c r="EE13" i="1"/>
  <c r="GD13" i="1" l="1"/>
  <c r="GC13" i="1"/>
  <c r="IY5" i="1"/>
  <c r="IY256" i="1" l="1"/>
  <c r="IY6" i="1"/>
  <c r="JE5" i="1"/>
  <c r="HK5" i="1"/>
  <c r="IY9" i="1" l="1"/>
  <c r="IY10" i="1" s="1"/>
  <c r="JE256" i="1"/>
  <c r="HK256" i="1"/>
  <c r="JE6" i="1"/>
  <c r="HG5" i="1"/>
  <c r="HF5" i="1"/>
  <c r="IY11" i="1" l="1"/>
  <c r="IY12" i="1"/>
  <c r="IY13" i="1" s="1"/>
  <c r="JE9" i="1"/>
  <c r="JE10" i="1" s="1"/>
  <c r="HF256" i="1"/>
  <c r="HG256" i="1"/>
  <c r="HK9" i="1"/>
  <c r="HK10" i="1" s="1"/>
  <c r="HF6" i="1"/>
  <c r="HG6" i="1"/>
  <c r="HK11" i="1" l="1"/>
  <c r="JE11" i="1"/>
  <c r="JE12" i="1"/>
  <c r="JE13" i="1" s="1"/>
  <c r="HK12" i="1"/>
  <c r="HK13" i="1" s="1"/>
  <c r="HG9" i="1"/>
  <c r="HG10" i="1" s="1"/>
  <c r="HF9" i="1"/>
  <c r="HF10" i="1" s="1"/>
  <c r="HG11" i="1" l="1"/>
  <c r="HF11" i="1"/>
  <c r="HF12" i="1"/>
  <c r="HG12" i="1"/>
  <c r="HG13" i="1" s="1"/>
  <c r="HF13" i="1" l="1"/>
  <c r="GH5" i="1"/>
  <c r="GG5" i="1"/>
  <c r="GG256" i="1" l="1"/>
  <c r="GH256" i="1"/>
  <c r="GH6" i="1"/>
  <c r="GH9" i="1" s="1"/>
  <c r="GH10" i="1" s="1"/>
  <c r="GG6" i="1"/>
  <c r="GH11" i="1" l="1"/>
  <c r="GG9" i="1"/>
  <c r="GG10" i="1" s="1"/>
  <c r="II5" i="1"/>
  <c r="II256" i="1" s="1"/>
  <c r="FK5" i="1"/>
  <c r="GG11" i="1" l="1"/>
  <c r="GH12" i="1"/>
  <c r="GG12" i="1"/>
  <c r="GG13" i="1" s="1"/>
  <c r="FK256" i="1"/>
  <c r="FK6" i="1"/>
  <c r="DW5" i="1"/>
  <c r="DV5" i="1"/>
  <c r="GH13" i="1" l="1"/>
  <c r="FK9" i="1"/>
  <c r="FK10" i="1" s="1"/>
  <c r="FK11" i="1" l="1"/>
  <c r="FK12" i="1"/>
  <c r="FK13" i="1" s="1"/>
  <c r="GV5" i="1"/>
  <c r="GV256" i="1" s="1"/>
  <c r="DF5" i="1" l="1"/>
  <c r="DE5" i="1"/>
  <c r="EC5" i="1"/>
  <c r="DE256" i="1" l="1"/>
  <c r="DF256" i="1"/>
  <c r="EC256" i="1"/>
  <c r="DE6" i="1"/>
  <c r="DF6" i="1"/>
  <c r="EC6" i="1"/>
  <c r="EC9" i="1" s="1"/>
  <c r="EC10" i="1" s="1"/>
  <c r="IE5" i="1"/>
  <c r="IE256" i="1" s="1"/>
  <c r="EP5" i="1"/>
  <c r="EC12" i="1" l="1"/>
  <c r="EC11" i="1"/>
  <c r="DF9" i="1"/>
  <c r="DF10" i="1" s="1"/>
  <c r="DE9" i="1"/>
  <c r="DE10" i="1" s="1"/>
  <c r="EP256" i="1"/>
  <c r="EP6" i="1"/>
  <c r="IJ5" i="1"/>
  <c r="DE11" i="1" l="1"/>
  <c r="DF11" i="1"/>
  <c r="DE12" i="1"/>
  <c r="DF12" i="1"/>
  <c r="DF13" i="1" s="1"/>
  <c r="EC13" i="1"/>
  <c r="EP9" i="1"/>
  <c r="EP10" i="1" s="1"/>
  <c r="IJ256" i="1"/>
  <c r="IK5" i="1"/>
  <c r="IL5" i="1"/>
  <c r="GS5" i="1"/>
  <c r="DE13" i="1" l="1"/>
  <c r="EP11" i="1"/>
  <c r="EP12" i="1"/>
  <c r="EP13" i="1" s="1"/>
  <c r="IK256" i="1"/>
  <c r="GS256" i="1"/>
  <c r="IL256" i="1"/>
  <c r="IK6" i="1"/>
  <c r="IL6" i="1"/>
  <c r="GS6" i="1"/>
  <c r="GT5" i="1"/>
  <c r="IL9" i="1" l="1"/>
  <c r="IL10" i="1" s="1"/>
  <c r="IK9" i="1"/>
  <c r="IK10" i="1" s="1"/>
  <c r="GS9" i="1"/>
  <c r="GS10" i="1" s="1"/>
  <c r="GT256" i="1"/>
  <c r="GT6" i="1"/>
  <c r="CV5" i="1"/>
  <c r="GS11" i="1" l="1"/>
  <c r="IK11" i="1"/>
  <c r="IL11" i="1"/>
  <c r="GS12" i="1"/>
  <c r="IK12" i="1"/>
  <c r="IL12" i="1"/>
  <c r="IL13" i="1" s="1"/>
  <c r="GT9" i="1"/>
  <c r="GT10" i="1" s="1"/>
  <c r="CV256" i="1"/>
  <c r="CV6" i="1"/>
  <c r="A256" i="1"/>
  <c r="A6" i="1"/>
  <c r="B7" i="1" s="1"/>
  <c r="A5" i="1"/>
  <c r="EK5" i="1"/>
  <c r="EJ5" i="1"/>
  <c r="JP7" i="1" l="1"/>
  <c r="JO7" i="1"/>
  <c r="JR7" i="1"/>
  <c r="JN7" i="1"/>
  <c r="JQ7" i="1"/>
  <c r="JM7" i="1"/>
  <c r="CY7" i="1"/>
  <c r="BD7" i="1"/>
  <c r="BC7" i="1"/>
  <c r="FJ7" i="1"/>
  <c r="JF7" i="1"/>
  <c r="AY7" i="1"/>
  <c r="DG7" i="1"/>
  <c r="DH7" i="1"/>
  <c r="BH7" i="1"/>
  <c r="BL7" i="1"/>
  <c r="BN7" i="1"/>
  <c r="BX7" i="1"/>
  <c r="BV7" i="1"/>
  <c r="BT7" i="1"/>
  <c r="BU7" i="1"/>
  <c r="BP7" i="1"/>
  <c r="BI7" i="1"/>
  <c r="BM7" i="1"/>
  <c r="BK7" i="1"/>
  <c r="BQ7" i="1"/>
  <c r="BS7" i="1"/>
  <c r="BO7" i="1"/>
  <c r="BJ7" i="1"/>
  <c r="BW7" i="1"/>
  <c r="BR7" i="1"/>
  <c r="BG7" i="1"/>
  <c r="HP7" i="1"/>
  <c r="HR7" i="1"/>
  <c r="HO7" i="1"/>
  <c r="HN7" i="1"/>
  <c r="ID7" i="1"/>
  <c r="IB7" i="1"/>
  <c r="IC7" i="1"/>
  <c r="AM7" i="1"/>
  <c r="GR7" i="1"/>
  <c r="AL7" i="1"/>
  <c r="JS7" i="1"/>
  <c r="AK7" i="1"/>
  <c r="AZ7" i="1"/>
  <c r="AG7" i="1"/>
  <c r="AX7" i="1"/>
  <c r="AH7" i="1"/>
  <c r="AI7" i="1"/>
  <c r="EN7" i="1"/>
  <c r="EM7" i="1"/>
  <c r="IK13" i="1"/>
  <c r="HJ7" i="1"/>
  <c r="GS13" i="1"/>
  <c r="AT135" i="1"/>
  <c r="AU7" i="1"/>
  <c r="IM7" i="1"/>
  <c r="AW7" i="1"/>
  <c r="GL7" i="1"/>
  <c r="GT11" i="1"/>
  <c r="HZ7" i="1"/>
  <c r="HY7" i="1"/>
  <c r="HX7" i="1"/>
  <c r="EV7" i="1"/>
  <c r="EU7" i="1"/>
  <c r="HC7" i="1"/>
  <c r="HD7" i="1"/>
  <c r="HE7" i="1"/>
  <c r="GX7" i="1"/>
  <c r="IN7" i="1"/>
  <c r="HV7" i="1"/>
  <c r="IO7" i="1"/>
  <c r="HQ7" i="1"/>
  <c r="JB7" i="1"/>
  <c r="JA7" i="1"/>
  <c r="IZ7" i="1"/>
  <c r="GI7" i="1"/>
  <c r="AP152" i="1"/>
  <c r="HW7" i="1"/>
  <c r="HT7" i="1"/>
  <c r="HU7" i="1"/>
  <c r="HS7" i="1"/>
  <c r="HI7" i="1"/>
  <c r="AV7" i="1"/>
  <c r="AS7" i="1"/>
  <c r="FZ7" i="1"/>
  <c r="FY7" i="1"/>
  <c r="JL7" i="1"/>
  <c r="JG96" i="1"/>
  <c r="GT12" i="1"/>
  <c r="GT13" i="1" s="1"/>
  <c r="CG7" i="1"/>
  <c r="CK7" i="1"/>
  <c r="CB7" i="1"/>
  <c r="CE7" i="1"/>
  <c r="ER7" i="1"/>
  <c r="EQ7" i="1"/>
  <c r="ET7" i="1"/>
  <c r="ES7" i="1"/>
  <c r="DI7" i="1"/>
  <c r="FC7" i="1"/>
  <c r="FB7" i="1"/>
  <c r="IS7" i="1"/>
  <c r="IF7" i="1"/>
  <c r="HH7" i="1"/>
  <c r="JT7" i="1"/>
  <c r="FA7" i="1"/>
  <c r="EE7" i="1"/>
  <c r="EC7" i="1"/>
  <c r="ED7" i="1"/>
  <c r="EY7" i="1"/>
  <c r="EX7" i="1"/>
  <c r="CV9" i="1"/>
  <c r="GM7" i="1"/>
  <c r="GN7" i="1"/>
  <c r="EZ7" i="1"/>
  <c r="IQ7" i="1"/>
  <c r="JC7" i="1"/>
  <c r="IT7" i="1"/>
  <c r="IA7" i="1"/>
  <c r="IH7" i="1"/>
  <c r="EW7" i="1"/>
  <c r="EL7" i="1"/>
  <c r="BZ7" i="1"/>
  <c r="BY7" i="1"/>
  <c r="CH7" i="1"/>
  <c r="CF7" i="1"/>
  <c r="CC7" i="1"/>
  <c r="CJ7" i="1"/>
  <c r="HG7" i="1"/>
  <c r="CV7" i="1"/>
  <c r="HF7" i="1"/>
  <c r="GG7" i="1"/>
  <c r="GD7" i="1"/>
  <c r="FE7" i="1"/>
  <c r="IJ7" i="1"/>
  <c r="GW7" i="1"/>
  <c r="EP7" i="1"/>
  <c r="DE7" i="1"/>
  <c r="II7" i="1"/>
  <c r="GC7" i="1"/>
  <c r="DF7" i="1"/>
  <c r="JE7" i="1"/>
  <c r="IY18" i="1"/>
  <c r="HK7" i="1"/>
  <c r="FK7" i="1"/>
  <c r="IK7" i="1"/>
  <c r="GU7" i="1"/>
  <c r="GV7" i="1"/>
  <c r="GH7" i="1"/>
  <c r="GS7" i="1"/>
  <c r="IL7" i="1"/>
  <c r="GT7" i="1"/>
  <c r="EJ6" i="1"/>
  <c r="EK6" i="1"/>
  <c r="DF243" i="1" l="1"/>
  <c r="DF251" i="1"/>
  <c r="DF246" i="1"/>
  <c r="DF244" i="1"/>
  <c r="DF248" i="1"/>
  <c r="DF249" i="1"/>
  <c r="DF250" i="1"/>
  <c r="DF242" i="1"/>
  <c r="DF252" i="1"/>
  <c r="DF247" i="1"/>
  <c r="DF253" i="1"/>
  <c r="DF245" i="1"/>
  <c r="FB242" i="1"/>
  <c r="FB243" i="1"/>
  <c r="FB247" i="1"/>
  <c r="FB246" i="1"/>
  <c r="FB244" i="1"/>
  <c r="FB251" i="1"/>
  <c r="FB248" i="1"/>
  <c r="FB249" i="1"/>
  <c r="FB250" i="1"/>
  <c r="FB245" i="1"/>
  <c r="FB252" i="1"/>
  <c r="FB253" i="1"/>
  <c r="CB248" i="1"/>
  <c r="CB247" i="1"/>
  <c r="CB243" i="1"/>
  <c r="CB251" i="1"/>
  <c r="CB244" i="1"/>
  <c r="CB246" i="1"/>
  <c r="CB242" i="1"/>
  <c r="CB249" i="1"/>
  <c r="CB252" i="1"/>
  <c r="CB245" i="1"/>
  <c r="CB253" i="1"/>
  <c r="CB250" i="1"/>
  <c r="GI246" i="1"/>
  <c r="GI244" i="1"/>
  <c r="GI251" i="1"/>
  <c r="GI249" i="1"/>
  <c r="GI248" i="1"/>
  <c r="GI247" i="1"/>
  <c r="GI242" i="1"/>
  <c r="GI250" i="1"/>
  <c r="GI243" i="1"/>
  <c r="GI252" i="1"/>
  <c r="GI253" i="1"/>
  <c r="GI245" i="1"/>
  <c r="GX249" i="1"/>
  <c r="GX248" i="1"/>
  <c r="GX250" i="1"/>
  <c r="GX247" i="1"/>
  <c r="GX242" i="1"/>
  <c r="GX243" i="1"/>
  <c r="GX252" i="1"/>
  <c r="GX253" i="1"/>
  <c r="GX246" i="1"/>
  <c r="GX244" i="1"/>
  <c r="GX245" i="1"/>
  <c r="GX251" i="1"/>
  <c r="HJ248" i="1"/>
  <c r="HJ247" i="1"/>
  <c r="HJ243" i="1"/>
  <c r="HJ251" i="1"/>
  <c r="HJ244" i="1"/>
  <c r="HJ249" i="1"/>
  <c r="HJ246" i="1"/>
  <c r="HJ242" i="1"/>
  <c r="HJ250" i="1"/>
  <c r="HJ252" i="1"/>
  <c r="HJ253" i="1"/>
  <c r="HJ245" i="1"/>
  <c r="AZ250" i="1"/>
  <c r="AZ243" i="1"/>
  <c r="AZ247" i="1"/>
  <c r="AZ251" i="1"/>
  <c r="AZ248" i="1"/>
  <c r="AZ246" i="1"/>
  <c r="AZ242" i="1"/>
  <c r="AZ252" i="1"/>
  <c r="AZ253" i="1"/>
  <c r="AZ245" i="1"/>
  <c r="AZ244" i="1"/>
  <c r="AZ249" i="1"/>
  <c r="ID251" i="1"/>
  <c r="ID242" i="1"/>
  <c r="ID243" i="1"/>
  <c r="ID247" i="1"/>
  <c r="ID246" i="1"/>
  <c r="ID244" i="1"/>
  <c r="ID249" i="1"/>
  <c r="ID248" i="1"/>
  <c r="ID250" i="1"/>
  <c r="ID245" i="1"/>
  <c r="ID252" i="1"/>
  <c r="ID253" i="1"/>
  <c r="DG247" i="1"/>
  <c r="DG251" i="1"/>
  <c r="DG244" i="1"/>
  <c r="DG246" i="1"/>
  <c r="DG242" i="1"/>
  <c r="DG249" i="1"/>
  <c r="DG250" i="1"/>
  <c r="DG243" i="1"/>
  <c r="DG248" i="1"/>
  <c r="DG253" i="1"/>
  <c r="DG252" i="1"/>
  <c r="DG245" i="1"/>
  <c r="BY247" i="1"/>
  <c r="BY243" i="1"/>
  <c r="BY246" i="1"/>
  <c r="BY242" i="1"/>
  <c r="BY250" i="1"/>
  <c r="BY251" i="1"/>
  <c r="BY249" i="1"/>
  <c r="BY248" i="1"/>
  <c r="BY244" i="1"/>
  <c r="BY252" i="1"/>
  <c r="BY245" i="1"/>
  <c r="BY253" i="1"/>
  <c r="IQ243" i="1"/>
  <c r="IQ251" i="1"/>
  <c r="IQ246" i="1"/>
  <c r="IQ242" i="1"/>
  <c r="IQ244" i="1"/>
  <c r="IQ249" i="1"/>
  <c r="IQ250" i="1"/>
  <c r="IQ248" i="1"/>
  <c r="IQ247" i="1"/>
  <c r="IQ253" i="1"/>
  <c r="IQ245" i="1"/>
  <c r="IQ252" i="1"/>
  <c r="EC247" i="1"/>
  <c r="EC250" i="1"/>
  <c r="EC251" i="1"/>
  <c r="EC248" i="1"/>
  <c r="EC249" i="1"/>
  <c r="EC246" i="1"/>
  <c r="EC242" i="1"/>
  <c r="EC243" i="1"/>
  <c r="EC253" i="1"/>
  <c r="EC245" i="1"/>
  <c r="EC252" i="1"/>
  <c r="EC244" i="1"/>
  <c r="FC243" i="1"/>
  <c r="FC248" i="1"/>
  <c r="FC249" i="1"/>
  <c r="FC246" i="1"/>
  <c r="FC242" i="1"/>
  <c r="FC247" i="1"/>
  <c r="FC250" i="1"/>
  <c r="FC252" i="1"/>
  <c r="FC245" i="1"/>
  <c r="FC251" i="1"/>
  <c r="FC244" i="1"/>
  <c r="FC253" i="1"/>
  <c r="CK243" i="1"/>
  <c r="CK242" i="1"/>
  <c r="CK246" i="1"/>
  <c r="CK244" i="1"/>
  <c r="CK251" i="1"/>
  <c r="CK247" i="1"/>
  <c r="CK249" i="1"/>
  <c r="CK245" i="1"/>
  <c r="CK248" i="1"/>
  <c r="CK250" i="1"/>
  <c r="CK252" i="1"/>
  <c r="CK253" i="1"/>
  <c r="AV247" i="1"/>
  <c r="AV242" i="1"/>
  <c r="AV246" i="1"/>
  <c r="AV250" i="1"/>
  <c r="AV243" i="1"/>
  <c r="AV251" i="1"/>
  <c r="AV249" i="1"/>
  <c r="AV244" i="1"/>
  <c r="AV253" i="1"/>
  <c r="AV248" i="1"/>
  <c r="AV252" i="1"/>
  <c r="AV245" i="1"/>
  <c r="HE246" i="1"/>
  <c r="HE249" i="1"/>
  <c r="HE248" i="1"/>
  <c r="HE251" i="1"/>
  <c r="HE243" i="1"/>
  <c r="HE242" i="1"/>
  <c r="HE250" i="1"/>
  <c r="HE247" i="1"/>
  <c r="HE244" i="1"/>
  <c r="HE252" i="1"/>
  <c r="HE253" i="1"/>
  <c r="HE245" i="1"/>
  <c r="AK247" i="1"/>
  <c r="AK243" i="1"/>
  <c r="AK251" i="1"/>
  <c r="AK249" i="1"/>
  <c r="AK250" i="1"/>
  <c r="AK248" i="1"/>
  <c r="AK246" i="1"/>
  <c r="AK242" i="1"/>
  <c r="AK244" i="1"/>
  <c r="AK253" i="1"/>
  <c r="AK252" i="1"/>
  <c r="AK245" i="1"/>
  <c r="HN248" i="1"/>
  <c r="HN250" i="1"/>
  <c r="HN247" i="1"/>
  <c r="HN242" i="1"/>
  <c r="HN243" i="1"/>
  <c r="HN246" i="1"/>
  <c r="HN244" i="1"/>
  <c r="HN251" i="1"/>
  <c r="HN249" i="1"/>
  <c r="HN252" i="1"/>
  <c r="HN245" i="1"/>
  <c r="HN253" i="1"/>
  <c r="AY250" i="1"/>
  <c r="AY242" i="1"/>
  <c r="AY243" i="1"/>
  <c r="AY251" i="1"/>
  <c r="AY246" i="1"/>
  <c r="AY244" i="1"/>
  <c r="AY248" i="1"/>
  <c r="AY247" i="1"/>
  <c r="AY249" i="1"/>
  <c r="AY245" i="1"/>
  <c r="AY252" i="1"/>
  <c r="AY253" i="1"/>
  <c r="ED247" i="1"/>
  <c r="ED249" i="1"/>
  <c r="ED248" i="1"/>
  <c r="ED251" i="1"/>
  <c r="ED250" i="1"/>
  <c r="ED243" i="1"/>
  <c r="ED242" i="1"/>
  <c r="ED253" i="1"/>
  <c r="ED246" i="1"/>
  <c r="ED244" i="1"/>
  <c r="ED252" i="1"/>
  <c r="ED245" i="1"/>
  <c r="EZ242" i="1"/>
  <c r="EZ247" i="1"/>
  <c r="EZ243" i="1"/>
  <c r="EZ251" i="1"/>
  <c r="EZ246" i="1"/>
  <c r="EZ244" i="1"/>
  <c r="EZ249" i="1"/>
  <c r="EZ245" i="1"/>
  <c r="EZ250" i="1"/>
  <c r="EZ252" i="1"/>
  <c r="EZ248" i="1"/>
  <c r="EZ253" i="1"/>
  <c r="DI246" i="1"/>
  <c r="DI242" i="1"/>
  <c r="DI249" i="1"/>
  <c r="DI247" i="1"/>
  <c r="DI250" i="1"/>
  <c r="DI251" i="1"/>
  <c r="DI248" i="1"/>
  <c r="DI243" i="1"/>
  <c r="DI245" i="1"/>
  <c r="DI253" i="1"/>
  <c r="DI244" i="1"/>
  <c r="DI252" i="1"/>
  <c r="CG243" i="1"/>
  <c r="CG248" i="1"/>
  <c r="CG251" i="1"/>
  <c r="CG249" i="1"/>
  <c r="CG242" i="1"/>
  <c r="CG250" i="1"/>
  <c r="CG246" i="1"/>
  <c r="CG253" i="1"/>
  <c r="CG252" i="1"/>
  <c r="CG244" i="1"/>
  <c r="CG245" i="1"/>
  <c r="CG247" i="1"/>
  <c r="HI251" i="1"/>
  <c r="HI246" i="1"/>
  <c r="HI247" i="1"/>
  <c r="HI248" i="1"/>
  <c r="HI249" i="1"/>
  <c r="HI242" i="1"/>
  <c r="HI243" i="1"/>
  <c r="HI244" i="1"/>
  <c r="HI253" i="1"/>
  <c r="HI250" i="1"/>
  <c r="HI252" i="1"/>
  <c r="HI245" i="1"/>
  <c r="HD249" i="1"/>
  <c r="HD248" i="1"/>
  <c r="HD250" i="1"/>
  <c r="HD247" i="1"/>
  <c r="HD251" i="1"/>
  <c r="HD243" i="1"/>
  <c r="HD246" i="1"/>
  <c r="HD242" i="1"/>
  <c r="HD244" i="1"/>
  <c r="HD253" i="1"/>
  <c r="HD252" i="1"/>
  <c r="HD245" i="1"/>
  <c r="GL251" i="1"/>
  <c r="GL250" i="1"/>
  <c r="GL247" i="1"/>
  <c r="GL242" i="1"/>
  <c r="GL248" i="1"/>
  <c r="GL243" i="1"/>
  <c r="GL249" i="1"/>
  <c r="GL244" i="1"/>
  <c r="GL253" i="1"/>
  <c r="GL245" i="1"/>
  <c r="GL246" i="1"/>
  <c r="GL252" i="1"/>
  <c r="EM243" i="1"/>
  <c r="EM251" i="1"/>
  <c r="EM250" i="1"/>
  <c r="EM249" i="1"/>
  <c r="EM246" i="1"/>
  <c r="EM242" i="1"/>
  <c r="EM248" i="1"/>
  <c r="EM253" i="1"/>
  <c r="EM247" i="1"/>
  <c r="EM244" i="1"/>
  <c r="EM252" i="1"/>
  <c r="EM245" i="1"/>
  <c r="JS249" i="1"/>
  <c r="JS243" i="1"/>
  <c r="JS251" i="1"/>
  <c r="JS250" i="1"/>
  <c r="JS246" i="1"/>
  <c r="JS247" i="1"/>
  <c r="JS242" i="1"/>
  <c r="JS248" i="1"/>
  <c r="JS245" i="1"/>
  <c r="JS244" i="1"/>
  <c r="JS252" i="1"/>
  <c r="JS253" i="1"/>
  <c r="HO243" i="1"/>
  <c r="HO249" i="1"/>
  <c r="HO246" i="1"/>
  <c r="HO242" i="1"/>
  <c r="HO247" i="1"/>
  <c r="HO251" i="1"/>
  <c r="HO252" i="1"/>
  <c r="HO245" i="1"/>
  <c r="HO248" i="1"/>
  <c r="HO244" i="1"/>
  <c r="HO250" i="1"/>
  <c r="HO253" i="1"/>
  <c r="JC244" i="1"/>
  <c r="JC249" i="1"/>
  <c r="JC246" i="1"/>
  <c r="JC248" i="1"/>
  <c r="JC250" i="1"/>
  <c r="JC251" i="1"/>
  <c r="JC247" i="1"/>
  <c r="JC242" i="1"/>
  <c r="JC245" i="1"/>
  <c r="JC252" i="1"/>
  <c r="JC253" i="1"/>
  <c r="JC243" i="1"/>
  <c r="HF249" i="1"/>
  <c r="HF248" i="1"/>
  <c r="HF250" i="1"/>
  <c r="HF242" i="1"/>
  <c r="HF243" i="1"/>
  <c r="HF251" i="1"/>
  <c r="HF246" i="1"/>
  <c r="HF244" i="1"/>
  <c r="HF252" i="1"/>
  <c r="HF253" i="1"/>
  <c r="HF247" i="1"/>
  <c r="HF245" i="1"/>
  <c r="EL248" i="1"/>
  <c r="EL249" i="1"/>
  <c r="EL250" i="1"/>
  <c r="EL242" i="1"/>
  <c r="EL243" i="1"/>
  <c r="EL247" i="1"/>
  <c r="EL246" i="1"/>
  <c r="EL244" i="1"/>
  <c r="EL252" i="1"/>
  <c r="EL253" i="1"/>
  <c r="EL251" i="1"/>
  <c r="EL245" i="1"/>
  <c r="GN249" i="1"/>
  <c r="GN250" i="1"/>
  <c r="GN247" i="1"/>
  <c r="GN251" i="1"/>
  <c r="GN243" i="1"/>
  <c r="GN246" i="1"/>
  <c r="GN242" i="1"/>
  <c r="GN244" i="1"/>
  <c r="GN253" i="1"/>
  <c r="GN245" i="1"/>
  <c r="GN248" i="1"/>
  <c r="GN252" i="1"/>
  <c r="FA243" i="1"/>
  <c r="FA250" i="1"/>
  <c r="FA248" i="1"/>
  <c r="FA247" i="1"/>
  <c r="FA251" i="1"/>
  <c r="FA244" i="1"/>
  <c r="FA246" i="1"/>
  <c r="FA242" i="1"/>
  <c r="FA249" i="1"/>
  <c r="FA245" i="1"/>
  <c r="FA253" i="1"/>
  <c r="FA252" i="1"/>
  <c r="ES243" i="1"/>
  <c r="ES250" i="1"/>
  <c r="ES247" i="1"/>
  <c r="ES251" i="1"/>
  <c r="ES244" i="1"/>
  <c r="ES246" i="1"/>
  <c r="ES242" i="1"/>
  <c r="ES249" i="1"/>
  <c r="ES252" i="1"/>
  <c r="ES245" i="1"/>
  <c r="ES248" i="1"/>
  <c r="ES253" i="1"/>
  <c r="HS247" i="1"/>
  <c r="HS251" i="1"/>
  <c r="HS243" i="1"/>
  <c r="HS246" i="1"/>
  <c r="HS244" i="1"/>
  <c r="HS248" i="1"/>
  <c r="HS242" i="1"/>
  <c r="HS249" i="1"/>
  <c r="HS253" i="1"/>
  <c r="HS250" i="1"/>
  <c r="HS252" i="1"/>
  <c r="HS245" i="1"/>
  <c r="HC248" i="1"/>
  <c r="HC247" i="1"/>
  <c r="HC242" i="1"/>
  <c r="HC250" i="1"/>
  <c r="HC243" i="1"/>
  <c r="HC251" i="1"/>
  <c r="HC246" i="1"/>
  <c r="HC244" i="1"/>
  <c r="HC253" i="1"/>
  <c r="HC245" i="1"/>
  <c r="HC252" i="1"/>
  <c r="HC249" i="1"/>
  <c r="AW247" i="1"/>
  <c r="AW248" i="1"/>
  <c r="AW251" i="1"/>
  <c r="AW249" i="1"/>
  <c r="AW242" i="1"/>
  <c r="AW246" i="1"/>
  <c r="AW243" i="1"/>
  <c r="AW250" i="1"/>
  <c r="AW244" i="1"/>
  <c r="AW252" i="1"/>
  <c r="AW253" i="1"/>
  <c r="AW245" i="1"/>
  <c r="EN250" i="1"/>
  <c r="EN248" i="1"/>
  <c r="EN251" i="1"/>
  <c r="EN242" i="1"/>
  <c r="EN243" i="1"/>
  <c r="EN246" i="1"/>
  <c r="EN253" i="1"/>
  <c r="EN247" i="1"/>
  <c r="EN249" i="1"/>
  <c r="EN252" i="1"/>
  <c r="EN245" i="1"/>
  <c r="EN244" i="1"/>
  <c r="AL247" i="1"/>
  <c r="AL242" i="1"/>
  <c r="AL251" i="1"/>
  <c r="AL248" i="1"/>
  <c r="AL249" i="1"/>
  <c r="AL243" i="1"/>
  <c r="AL250" i="1"/>
  <c r="AL253" i="1"/>
  <c r="AL244" i="1"/>
  <c r="AL252" i="1"/>
  <c r="AL245" i="1"/>
  <c r="AL246" i="1"/>
  <c r="HR247" i="1"/>
  <c r="HR242" i="1"/>
  <c r="HR248" i="1"/>
  <c r="HR246" i="1"/>
  <c r="HR249" i="1"/>
  <c r="HR243" i="1"/>
  <c r="HR250" i="1"/>
  <c r="HR252" i="1"/>
  <c r="HR253" i="1"/>
  <c r="HR251" i="1"/>
  <c r="HR244" i="1"/>
  <c r="HR245" i="1"/>
  <c r="GG249" i="1"/>
  <c r="GG247" i="1"/>
  <c r="GG248" i="1"/>
  <c r="GG250" i="1"/>
  <c r="GG242" i="1"/>
  <c r="GG252" i="1"/>
  <c r="GG245" i="1"/>
  <c r="GG244" i="1"/>
  <c r="GG253" i="1"/>
  <c r="GG246" i="1"/>
  <c r="GG243" i="1"/>
  <c r="GG251" i="1"/>
  <c r="DE243" i="1"/>
  <c r="DE251" i="1"/>
  <c r="DE246" i="1"/>
  <c r="DE242" i="1"/>
  <c r="DE244" i="1"/>
  <c r="DE249" i="1"/>
  <c r="DE248" i="1"/>
  <c r="DE247" i="1"/>
  <c r="DE250" i="1"/>
  <c r="DE245" i="1"/>
  <c r="DE252" i="1"/>
  <c r="DE253" i="1"/>
  <c r="EP243" i="1"/>
  <c r="EP246" i="1"/>
  <c r="EP247" i="1"/>
  <c r="EP248" i="1"/>
  <c r="EP251" i="1"/>
  <c r="EP244" i="1"/>
  <c r="EP249" i="1"/>
  <c r="EP242" i="1"/>
  <c r="EP252" i="1"/>
  <c r="EP250" i="1"/>
  <c r="EP253" i="1"/>
  <c r="EP245" i="1"/>
  <c r="HG250" i="1"/>
  <c r="HG248" i="1"/>
  <c r="HG243" i="1"/>
  <c r="HG242" i="1"/>
  <c r="HG246" i="1"/>
  <c r="HG247" i="1"/>
  <c r="HG249" i="1"/>
  <c r="HG251" i="1"/>
  <c r="HG252" i="1"/>
  <c r="HG245" i="1"/>
  <c r="HG253" i="1"/>
  <c r="HG244" i="1"/>
  <c r="EW247" i="1"/>
  <c r="EW242" i="1"/>
  <c r="EW243" i="1"/>
  <c r="EW246" i="1"/>
  <c r="EW250" i="1"/>
  <c r="EW249" i="1"/>
  <c r="EW248" i="1"/>
  <c r="EW244" i="1"/>
  <c r="EW253" i="1"/>
  <c r="EW251" i="1"/>
  <c r="EW252" i="1"/>
  <c r="EW245" i="1"/>
  <c r="GM250" i="1"/>
  <c r="GM247" i="1"/>
  <c r="GM246" i="1"/>
  <c r="GM251" i="1"/>
  <c r="GM244" i="1"/>
  <c r="GM243" i="1"/>
  <c r="GM245" i="1"/>
  <c r="GM248" i="1"/>
  <c r="GM252" i="1"/>
  <c r="GM253" i="1"/>
  <c r="GM249" i="1"/>
  <c r="GM242" i="1"/>
  <c r="JT246" i="1"/>
  <c r="JT242" i="1"/>
  <c r="JT250" i="1"/>
  <c r="JT247" i="1"/>
  <c r="JT251" i="1"/>
  <c r="JT245" i="1"/>
  <c r="JT248" i="1"/>
  <c r="JT244" i="1"/>
  <c r="JT249" i="1"/>
  <c r="JT252" i="1"/>
  <c r="JT253" i="1"/>
  <c r="JT243" i="1"/>
  <c r="ET250" i="1"/>
  <c r="ET247" i="1"/>
  <c r="ET243" i="1"/>
  <c r="ET248" i="1"/>
  <c r="ET246" i="1"/>
  <c r="ET251" i="1"/>
  <c r="ET242" i="1"/>
  <c r="ET249" i="1"/>
  <c r="ET245" i="1"/>
  <c r="ET244" i="1"/>
  <c r="ET253" i="1"/>
  <c r="ET252" i="1"/>
  <c r="HU248" i="1"/>
  <c r="HU251" i="1"/>
  <c r="HU242" i="1"/>
  <c r="HU250" i="1"/>
  <c r="HU243" i="1"/>
  <c r="HU247" i="1"/>
  <c r="HU246" i="1"/>
  <c r="HU249" i="1"/>
  <c r="HU252" i="1"/>
  <c r="HU245" i="1"/>
  <c r="HU253" i="1"/>
  <c r="HU244" i="1"/>
  <c r="HQ247" i="1"/>
  <c r="HQ243" i="1"/>
  <c r="HQ248" i="1"/>
  <c r="HQ246" i="1"/>
  <c r="HQ249" i="1"/>
  <c r="HQ251" i="1"/>
  <c r="HQ242" i="1"/>
  <c r="HQ250" i="1"/>
  <c r="HQ244" i="1"/>
  <c r="HQ245" i="1"/>
  <c r="HQ253" i="1"/>
  <c r="HQ252" i="1"/>
  <c r="EU249" i="1"/>
  <c r="EU251" i="1"/>
  <c r="EU250" i="1"/>
  <c r="EU246" i="1"/>
  <c r="EU242" i="1"/>
  <c r="EU247" i="1"/>
  <c r="EU243" i="1"/>
  <c r="EU248" i="1"/>
  <c r="EU245" i="1"/>
  <c r="EU253" i="1"/>
  <c r="EU252" i="1"/>
  <c r="EU244" i="1"/>
  <c r="AI246" i="1"/>
  <c r="AI242" i="1"/>
  <c r="AI248" i="1"/>
  <c r="AI249" i="1"/>
  <c r="AI250" i="1"/>
  <c r="AI243" i="1"/>
  <c r="AI253" i="1"/>
  <c r="AI252" i="1"/>
  <c r="AI251" i="1"/>
  <c r="AI247" i="1"/>
  <c r="AI245" i="1"/>
  <c r="AI244" i="1"/>
  <c r="GR247" i="1"/>
  <c r="GR249" i="1"/>
  <c r="GR251" i="1"/>
  <c r="GR250" i="1"/>
  <c r="GR243" i="1"/>
  <c r="GR242" i="1"/>
  <c r="GR246" i="1"/>
  <c r="GR253" i="1"/>
  <c r="GR244" i="1"/>
  <c r="GR252" i="1"/>
  <c r="GR245" i="1"/>
  <c r="GR248" i="1"/>
  <c r="HP248" i="1"/>
  <c r="HP242" i="1"/>
  <c r="HP249" i="1"/>
  <c r="HP243" i="1"/>
  <c r="HP251" i="1"/>
  <c r="HP250" i="1"/>
  <c r="HP246" i="1"/>
  <c r="HP253" i="1"/>
  <c r="HP247" i="1"/>
  <c r="HP252" i="1"/>
  <c r="HP245" i="1"/>
  <c r="HP244" i="1"/>
  <c r="GD248" i="1"/>
  <c r="GD249" i="1"/>
  <c r="GD246" i="1"/>
  <c r="GD250" i="1"/>
  <c r="GD247" i="1"/>
  <c r="GD242" i="1"/>
  <c r="GD243" i="1"/>
  <c r="GD251" i="1"/>
  <c r="GD244" i="1"/>
  <c r="GD252" i="1"/>
  <c r="GD245" i="1"/>
  <c r="GD253" i="1"/>
  <c r="BZ247" i="1"/>
  <c r="BZ242" i="1"/>
  <c r="BZ243" i="1"/>
  <c r="BZ251" i="1"/>
  <c r="BZ246" i="1"/>
  <c r="BZ244" i="1"/>
  <c r="BZ248" i="1"/>
  <c r="BZ249" i="1"/>
  <c r="BZ245" i="1"/>
  <c r="BZ252" i="1"/>
  <c r="BZ253" i="1"/>
  <c r="BZ250" i="1"/>
  <c r="HK247" i="1"/>
  <c r="HK251" i="1"/>
  <c r="HK242" i="1"/>
  <c r="HK243" i="1"/>
  <c r="HK246" i="1"/>
  <c r="HK250" i="1"/>
  <c r="HK244" i="1"/>
  <c r="HK248" i="1"/>
  <c r="HK249" i="1"/>
  <c r="HK252" i="1"/>
  <c r="HK253" i="1"/>
  <c r="HK245" i="1"/>
  <c r="CJ243" i="1"/>
  <c r="CJ250" i="1"/>
  <c r="CJ247" i="1"/>
  <c r="CJ251" i="1"/>
  <c r="CJ244" i="1"/>
  <c r="CJ246" i="1"/>
  <c r="CJ242" i="1"/>
  <c r="CJ249" i="1"/>
  <c r="CJ248" i="1"/>
  <c r="CJ252" i="1"/>
  <c r="CJ245" i="1"/>
  <c r="CJ253" i="1"/>
  <c r="HH247" i="1"/>
  <c r="HH249" i="1"/>
  <c r="HH248" i="1"/>
  <c r="HH243" i="1"/>
  <c r="HH246" i="1"/>
  <c r="HH253" i="1"/>
  <c r="HH250" i="1"/>
  <c r="HH252" i="1"/>
  <c r="HH245" i="1"/>
  <c r="HH251" i="1"/>
  <c r="HH244" i="1"/>
  <c r="HH242" i="1"/>
  <c r="EQ247" i="1"/>
  <c r="EQ248" i="1"/>
  <c r="EQ243" i="1"/>
  <c r="EQ251" i="1"/>
  <c r="EQ246" i="1"/>
  <c r="EQ242" i="1"/>
  <c r="EQ244" i="1"/>
  <c r="EQ249" i="1"/>
  <c r="EQ250" i="1"/>
  <c r="EQ253" i="1"/>
  <c r="EQ252" i="1"/>
  <c r="EQ245" i="1"/>
  <c r="HT248" i="1"/>
  <c r="HT250" i="1"/>
  <c r="HT251" i="1"/>
  <c r="HT243" i="1"/>
  <c r="HT246" i="1"/>
  <c r="HT244" i="1"/>
  <c r="HT242" i="1"/>
  <c r="HT247" i="1"/>
  <c r="HT249" i="1"/>
  <c r="HT245" i="1"/>
  <c r="HT252" i="1"/>
  <c r="HT253" i="1"/>
  <c r="IO251" i="1"/>
  <c r="IO248" i="1"/>
  <c r="IO249" i="1"/>
  <c r="IO243" i="1"/>
  <c r="IO242" i="1"/>
  <c r="IO250" i="1"/>
  <c r="IO247" i="1"/>
  <c r="IO253" i="1"/>
  <c r="IO245" i="1"/>
  <c r="IO246" i="1"/>
  <c r="IO244" i="1"/>
  <c r="IO252" i="1"/>
  <c r="EV251" i="1"/>
  <c r="EV249" i="1"/>
  <c r="EV243" i="1"/>
  <c r="EV248" i="1"/>
  <c r="EV246" i="1"/>
  <c r="EV247" i="1"/>
  <c r="EV250" i="1"/>
  <c r="EV244" i="1"/>
  <c r="EV253" i="1"/>
  <c r="EV252" i="1"/>
  <c r="EV245" i="1"/>
  <c r="EV242" i="1"/>
  <c r="AU251" i="1"/>
  <c r="AU250" i="1"/>
  <c r="AU248" i="1"/>
  <c r="AU243" i="1"/>
  <c r="AU246" i="1"/>
  <c r="AU249" i="1"/>
  <c r="AU253" i="1"/>
  <c r="AU244" i="1"/>
  <c r="AU252" i="1"/>
  <c r="AU245" i="1"/>
  <c r="AU242" i="1"/>
  <c r="AU247" i="1"/>
  <c r="AH249" i="1"/>
  <c r="AH242" i="1"/>
  <c r="AH250" i="1"/>
  <c r="AH247" i="1"/>
  <c r="AH243" i="1"/>
  <c r="AH251" i="1"/>
  <c r="AH246" i="1"/>
  <c r="AH244" i="1"/>
  <c r="AH253" i="1"/>
  <c r="AH245" i="1"/>
  <c r="AH248" i="1"/>
  <c r="AH252" i="1"/>
  <c r="AM248" i="1"/>
  <c r="AM250" i="1"/>
  <c r="AM247" i="1"/>
  <c r="AM242" i="1"/>
  <c r="AM243" i="1"/>
  <c r="AM251" i="1"/>
  <c r="AM246" i="1"/>
  <c r="AM249" i="1"/>
  <c r="AM244" i="1"/>
  <c r="AM245" i="1"/>
  <c r="AM253" i="1"/>
  <c r="AM252" i="1"/>
  <c r="CH243" i="1"/>
  <c r="CH251" i="1"/>
  <c r="CH246" i="1"/>
  <c r="CH242" i="1"/>
  <c r="CH244" i="1"/>
  <c r="CH249" i="1"/>
  <c r="CH250" i="1"/>
  <c r="CH248" i="1"/>
  <c r="CH252" i="1"/>
  <c r="CH253" i="1"/>
  <c r="CH247" i="1"/>
  <c r="CH245" i="1"/>
  <c r="EE247" i="1"/>
  <c r="EE251" i="1"/>
  <c r="EE242" i="1"/>
  <c r="EE243" i="1"/>
  <c r="EE250" i="1"/>
  <c r="EE249" i="1"/>
  <c r="EE244" i="1"/>
  <c r="EE245" i="1"/>
  <c r="EE253" i="1"/>
  <c r="EE248" i="1"/>
  <c r="EE246" i="1"/>
  <c r="EE252" i="1"/>
  <c r="FK247" i="1"/>
  <c r="FK243" i="1"/>
  <c r="FK248" i="1"/>
  <c r="FK242" i="1"/>
  <c r="FK246" i="1"/>
  <c r="FK244" i="1"/>
  <c r="FK251" i="1"/>
  <c r="FK249" i="1"/>
  <c r="FK250" i="1"/>
  <c r="FK245" i="1"/>
  <c r="FK252" i="1"/>
  <c r="FK253" i="1"/>
  <c r="CC248" i="1"/>
  <c r="CC250" i="1"/>
  <c r="CC247" i="1"/>
  <c r="CC243" i="1"/>
  <c r="CC246" i="1"/>
  <c r="CC251" i="1"/>
  <c r="CC253" i="1"/>
  <c r="CC244" i="1"/>
  <c r="CC245" i="1"/>
  <c r="CC242" i="1"/>
  <c r="CC252" i="1"/>
  <c r="CC249" i="1"/>
  <c r="IA248" i="1"/>
  <c r="IA243" i="1"/>
  <c r="IA246" i="1"/>
  <c r="IA244" i="1"/>
  <c r="IA242" i="1"/>
  <c r="IA249" i="1"/>
  <c r="IA250" i="1"/>
  <c r="IA251" i="1"/>
  <c r="IA247" i="1"/>
  <c r="IA245" i="1"/>
  <c r="IA252" i="1"/>
  <c r="IA253" i="1"/>
  <c r="EX248" i="1"/>
  <c r="EX247" i="1"/>
  <c r="EX246" i="1"/>
  <c r="EX251" i="1"/>
  <c r="EX249" i="1"/>
  <c r="EX242" i="1"/>
  <c r="EX243" i="1"/>
  <c r="EX250" i="1"/>
  <c r="EX252" i="1"/>
  <c r="EX244" i="1"/>
  <c r="EX253" i="1"/>
  <c r="EX245" i="1"/>
  <c r="IF243" i="1"/>
  <c r="IF250" i="1"/>
  <c r="IF249" i="1"/>
  <c r="IF251" i="1"/>
  <c r="IF242" i="1"/>
  <c r="IF246" i="1"/>
  <c r="IF247" i="1"/>
  <c r="IF244" i="1"/>
  <c r="IF248" i="1"/>
  <c r="IF252" i="1"/>
  <c r="IF245" i="1"/>
  <c r="IF253" i="1"/>
  <c r="ER248" i="1"/>
  <c r="ER250" i="1"/>
  <c r="ER242" i="1"/>
  <c r="ER243" i="1"/>
  <c r="ER251" i="1"/>
  <c r="ER246" i="1"/>
  <c r="ER244" i="1"/>
  <c r="ER247" i="1"/>
  <c r="ER249" i="1"/>
  <c r="ER245" i="1"/>
  <c r="ER252" i="1"/>
  <c r="ER253" i="1"/>
  <c r="FY243" i="1"/>
  <c r="FY251" i="1"/>
  <c r="FY246" i="1"/>
  <c r="FY244" i="1"/>
  <c r="FY249" i="1"/>
  <c r="FY248" i="1"/>
  <c r="FY250" i="1"/>
  <c r="FY247" i="1"/>
  <c r="FY242" i="1"/>
  <c r="FY252" i="1"/>
  <c r="FY245" i="1"/>
  <c r="FY253" i="1"/>
  <c r="HV242" i="1"/>
  <c r="HV243" i="1"/>
  <c r="HV251" i="1"/>
  <c r="HV247" i="1"/>
  <c r="HV246" i="1"/>
  <c r="HV244" i="1"/>
  <c r="HV249" i="1"/>
  <c r="HV250" i="1"/>
  <c r="HV248" i="1"/>
  <c r="HV245" i="1"/>
  <c r="HV252" i="1"/>
  <c r="HV253" i="1"/>
  <c r="AX247" i="1"/>
  <c r="AX246" i="1"/>
  <c r="AX242" i="1"/>
  <c r="AX244" i="1"/>
  <c r="AX251" i="1"/>
  <c r="AX250" i="1"/>
  <c r="AX249" i="1"/>
  <c r="AX252" i="1"/>
  <c r="AX253" i="1"/>
  <c r="AX248" i="1"/>
  <c r="AX245" i="1"/>
  <c r="AX243" i="1"/>
  <c r="IC251" i="1"/>
  <c r="IC243" i="1"/>
  <c r="IC248" i="1"/>
  <c r="IC247" i="1"/>
  <c r="IC244" i="1"/>
  <c r="IC246" i="1"/>
  <c r="IC242" i="1"/>
  <c r="IC249" i="1"/>
  <c r="IC250" i="1"/>
  <c r="IC245" i="1"/>
  <c r="IC252" i="1"/>
  <c r="IC253" i="1"/>
  <c r="GH247" i="1"/>
  <c r="GH251" i="1"/>
  <c r="GH244" i="1"/>
  <c r="GH246" i="1"/>
  <c r="GH242" i="1"/>
  <c r="GH249" i="1"/>
  <c r="GH248" i="1"/>
  <c r="GH250" i="1"/>
  <c r="GH243" i="1"/>
  <c r="GH253" i="1"/>
  <c r="GH252" i="1"/>
  <c r="GH245" i="1"/>
  <c r="GC243" i="1"/>
  <c r="GC249" i="1"/>
  <c r="GC246" i="1"/>
  <c r="GC248" i="1"/>
  <c r="GC247" i="1"/>
  <c r="GC251" i="1"/>
  <c r="GC242" i="1"/>
  <c r="GC250" i="1"/>
  <c r="GC253" i="1"/>
  <c r="GC245" i="1"/>
  <c r="GC244" i="1"/>
  <c r="GC252" i="1"/>
  <c r="CV246" i="1"/>
  <c r="CV249" i="1"/>
  <c r="CV243" i="1"/>
  <c r="CV251" i="1"/>
  <c r="CV248" i="1"/>
  <c r="CV250" i="1"/>
  <c r="CV247" i="1"/>
  <c r="CV242" i="1"/>
  <c r="CV245" i="1"/>
  <c r="CV253" i="1"/>
  <c r="CV252" i="1"/>
  <c r="CV244" i="1"/>
  <c r="JE251" i="1"/>
  <c r="JE249" i="1"/>
  <c r="JE243" i="1"/>
  <c r="JE246" i="1"/>
  <c r="JE248" i="1"/>
  <c r="JE247" i="1"/>
  <c r="JE242" i="1"/>
  <c r="JE250" i="1"/>
  <c r="JE244" i="1"/>
  <c r="JE253" i="1"/>
  <c r="JE252" i="1"/>
  <c r="JE245" i="1"/>
  <c r="CF247" i="1"/>
  <c r="CF242" i="1"/>
  <c r="CF250" i="1"/>
  <c r="CF251" i="1"/>
  <c r="CF249" i="1"/>
  <c r="CF243" i="1"/>
  <c r="CF246" i="1"/>
  <c r="CF248" i="1"/>
  <c r="CF244" i="1"/>
  <c r="CF253" i="1"/>
  <c r="CF252" i="1"/>
  <c r="CF245" i="1"/>
  <c r="IT248" i="1"/>
  <c r="IT243" i="1"/>
  <c r="IT247" i="1"/>
  <c r="IT251" i="1"/>
  <c r="IT250" i="1"/>
  <c r="IT244" i="1"/>
  <c r="IT246" i="1"/>
  <c r="IT249" i="1"/>
  <c r="IT245" i="1"/>
  <c r="IT252" i="1"/>
  <c r="IT242" i="1"/>
  <c r="IT253" i="1"/>
  <c r="EY247" i="1"/>
  <c r="EY251" i="1"/>
  <c r="EY248" i="1"/>
  <c r="EY243" i="1"/>
  <c r="EY246" i="1"/>
  <c r="EY242" i="1"/>
  <c r="EY249" i="1"/>
  <c r="EY250" i="1"/>
  <c r="EY245" i="1"/>
  <c r="EY244" i="1"/>
  <c r="EY252" i="1"/>
  <c r="EY253" i="1"/>
  <c r="IS247" i="1"/>
  <c r="IS251" i="1"/>
  <c r="IS243" i="1"/>
  <c r="IS246" i="1"/>
  <c r="IS244" i="1"/>
  <c r="IS249" i="1"/>
  <c r="IS242" i="1"/>
  <c r="IS248" i="1"/>
  <c r="IS250" i="1"/>
  <c r="IS252" i="1"/>
  <c r="IS253" i="1"/>
  <c r="IS245" i="1"/>
  <c r="CE251" i="1"/>
  <c r="CE248" i="1"/>
  <c r="CE243" i="1"/>
  <c r="CE250" i="1"/>
  <c r="CE249" i="1"/>
  <c r="CE246" i="1"/>
  <c r="CE247" i="1"/>
  <c r="CE242" i="1"/>
  <c r="CE244" i="1"/>
  <c r="CE252" i="1"/>
  <c r="CE245" i="1"/>
  <c r="CE253" i="1"/>
  <c r="FZ248" i="1"/>
  <c r="FZ247" i="1"/>
  <c r="FZ251" i="1"/>
  <c r="FZ250" i="1"/>
  <c r="FZ244" i="1"/>
  <c r="FZ246" i="1"/>
  <c r="FZ242" i="1"/>
  <c r="FZ249" i="1"/>
  <c r="FZ243" i="1"/>
  <c r="FZ252" i="1"/>
  <c r="FZ253" i="1"/>
  <c r="FZ245" i="1"/>
  <c r="IN243" i="1"/>
  <c r="IN246" i="1"/>
  <c r="IN247" i="1"/>
  <c r="IN251" i="1"/>
  <c r="IN242" i="1"/>
  <c r="IN250" i="1"/>
  <c r="IN252" i="1"/>
  <c r="IN245" i="1"/>
  <c r="IN249" i="1"/>
  <c r="IN244" i="1"/>
  <c r="IN248" i="1"/>
  <c r="IN253" i="1"/>
  <c r="AG249" i="1"/>
  <c r="AG248" i="1"/>
  <c r="AG250" i="1"/>
  <c r="AG247" i="1"/>
  <c r="AG251" i="1"/>
  <c r="AG243" i="1"/>
  <c r="AG246" i="1"/>
  <c r="AG242" i="1"/>
  <c r="AG244" i="1"/>
  <c r="AG252" i="1"/>
  <c r="AG245" i="1"/>
  <c r="AG253" i="1"/>
  <c r="IB251" i="1"/>
  <c r="IB247" i="1"/>
  <c r="IB243" i="1"/>
  <c r="IB246" i="1"/>
  <c r="IB242" i="1"/>
  <c r="IB244" i="1"/>
  <c r="IB249" i="1"/>
  <c r="IB250" i="1"/>
  <c r="IB245" i="1"/>
  <c r="IB248" i="1"/>
  <c r="IB252" i="1"/>
  <c r="IB253" i="1"/>
  <c r="DH246" i="1"/>
  <c r="DH242" i="1"/>
  <c r="DH244" i="1"/>
  <c r="DH247" i="1"/>
  <c r="DH251" i="1"/>
  <c r="DH249" i="1"/>
  <c r="DH248" i="1"/>
  <c r="DH250" i="1"/>
  <c r="DH243" i="1"/>
  <c r="DH252" i="1"/>
  <c r="DH253" i="1"/>
  <c r="DH245" i="1"/>
  <c r="HK230" i="1"/>
  <c r="HK234" i="1"/>
  <c r="HK232" i="1"/>
  <c r="CJ230" i="1"/>
  <c r="CJ234" i="1"/>
  <c r="CJ232" i="1"/>
  <c r="HH230" i="1"/>
  <c r="HH232" i="1"/>
  <c r="HH234" i="1"/>
  <c r="EQ230" i="1"/>
  <c r="EQ234" i="1"/>
  <c r="EQ232" i="1"/>
  <c r="HT230" i="1"/>
  <c r="HT234" i="1"/>
  <c r="HT232" i="1"/>
  <c r="IO230" i="1"/>
  <c r="IO232" i="1"/>
  <c r="IO234" i="1"/>
  <c r="EV230" i="1"/>
  <c r="EV232" i="1"/>
  <c r="EV234" i="1"/>
  <c r="AU230" i="1"/>
  <c r="AU232" i="1"/>
  <c r="AU234" i="1"/>
  <c r="AH230" i="1"/>
  <c r="AH234" i="1"/>
  <c r="AH232" i="1"/>
  <c r="AM230" i="1"/>
  <c r="AM234" i="1"/>
  <c r="AM232" i="1"/>
  <c r="CC230" i="1"/>
  <c r="CC234" i="1"/>
  <c r="CC232" i="1"/>
  <c r="IA230" i="1"/>
  <c r="IA232" i="1"/>
  <c r="IA234" i="1"/>
  <c r="EX230" i="1"/>
  <c r="EX234" i="1"/>
  <c r="EX232" i="1"/>
  <c r="IF230" i="1"/>
  <c r="IF232" i="1"/>
  <c r="IF234" i="1"/>
  <c r="ER230" i="1"/>
  <c r="ER234" i="1"/>
  <c r="ER232" i="1"/>
  <c r="FY230" i="1"/>
  <c r="FY234" i="1"/>
  <c r="FY232" i="1"/>
  <c r="HV230" i="1"/>
  <c r="HV232" i="1"/>
  <c r="HV234" i="1"/>
  <c r="AX230" i="1"/>
  <c r="AX234" i="1"/>
  <c r="AX232" i="1"/>
  <c r="IC230" i="1"/>
  <c r="IC232" i="1"/>
  <c r="IC234" i="1"/>
  <c r="JE230" i="1"/>
  <c r="JE232" i="1"/>
  <c r="JE234" i="1"/>
  <c r="IS230" i="1"/>
  <c r="IS232" i="1"/>
  <c r="IS234" i="1"/>
  <c r="GD230" i="1"/>
  <c r="GD232" i="1"/>
  <c r="GD234" i="1"/>
  <c r="ED230" i="1"/>
  <c r="ED232" i="1"/>
  <c r="ED234" i="1"/>
  <c r="FB230" i="1"/>
  <c r="FB234" i="1"/>
  <c r="FB232" i="1"/>
  <c r="CB230" i="1"/>
  <c r="CB232" i="1"/>
  <c r="CB234" i="1"/>
  <c r="GI230" i="1"/>
  <c r="GI232" i="1"/>
  <c r="GI234" i="1"/>
  <c r="GX230" i="1"/>
  <c r="GX234" i="1"/>
  <c r="GX232" i="1"/>
  <c r="HJ230" i="1"/>
  <c r="HJ234" i="1"/>
  <c r="HJ232" i="1"/>
  <c r="AZ230" i="1"/>
  <c r="AZ234" i="1"/>
  <c r="AZ232" i="1"/>
  <c r="ID230" i="1"/>
  <c r="ID232" i="1"/>
  <c r="ID234" i="1"/>
  <c r="DG230" i="1"/>
  <c r="DG232" i="1"/>
  <c r="DG234" i="1"/>
  <c r="EY230" i="1"/>
  <c r="EY232" i="1"/>
  <c r="EY234" i="1"/>
  <c r="IN230" i="1"/>
  <c r="IN232" i="1"/>
  <c r="IN234" i="1"/>
  <c r="CH230" i="1"/>
  <c r="CH232" i="1"/>
  <c r="CH234" i="1"/>
  <c r="GC230" i="1"/>
  <c r="GC232" i="1"/>
  <c r="GC234" i="1"/>
  <c r="GG230" i="1"/>
  <c r="GG234" i="1"/>
  <c r="GG232" i="1"/>
  <c r="BY230" i="1"/>
  <c r="BY232" i="1"/>
  <c r="BY234" i="1"/>
  <c r="IQ230" i="1"/>
  <c r="IQ232" i="1"/>
  <c r="IQ234" i="1"/>
  <c r="EC230" i="1"/>
  <c r="EC232" i="1"/>
  <c r="EC234" i="1"/>
  <c r="FC230" i="1"/>
  <c r="FC232" i="1"/>
  <c r="FC234" i="1"/>
  <c r="CK230" i="1"/>
  <c r="CK234" i="1"/>
  <c r="CK232" i="1"/>
  <c r="AV230" i="1"/>
  <c r="AV234" i="1"/>
  <c r="AV232" i="1"/>
  <c r="HE230" i="1"/>
  <c r="HE234" i="1"/>
  <c r="HE232" i="1"/>
  <c r="AK230" i="1"/>
  <c r="AK232" i="1"/>
  <c r="AK234" i="1"/>
  <c r="HN230" i="1"/>
  <c r="HN234" i="1"/>
  <c r="HN232" i="1"/>
  <c r="AY230" i="1"/>
  <c r="AY234" i="1"/>
  <c r="AY232" i="1"/>
  <c r="IT230" i="1"/>
  <c r="IT234" i="1"/>
  <c r="IT232" i="1"/>
  <c r="DF230" i="1"/>
  <c r="DF234" i="1"/>
  <c r="DF232" i="1"/>
  <c r="HF230" i="1"/>
  <c r="HF234" i="1"/>
  <c r="HF232" i="1"/>
  <c r="BZ230" i="1"/>
  <c r="BZ232" i="1"/>
  <c r="BZ234" i="1"/>
  <c r="EZ230" i="1"/>
  <c r="EZ232" i="1"/>
  <c r="EZ234" i="1"/>
  <c r="EE230" i="1"/>
  <c r="EE234" i="1"/>
  <c r="EE232" i="1"/>
  <c r="DI230" i="1"/>
  <c r="DI232" i="1"/>
  <c r="DI234" i="1"/>
  <c r="CG230" i="1"/>
  <c r="CG232" i="1"/>
  <c r="CG234" i="1"/>
  <c r="HI230" i="1"/>
  <c r="HI232" i="1"/>
  <c r="HI234" i="1"/>
  <c r="HD230" i="1"/>
  <c r="HD234" i="1"/>
  <c r="HD232" i="1"/>
  <c r="GL230" i="1"/>
  <c r="GL234" i="1"/>
  <c r="GL232" i="1"/>
  <c r="EM230" i="1"/>
  <c r="EM232" i="1"/>
  <c r="EM234" i="1"/>
  <c r="JS230" i="1"/>
  <c r="JS234" i="1"/>
  <c r="JS232" i="1"/>
  <c r="HO230" i="1"/>
  <c r="HO234" i="1"/>
  <c r="HO232" i="1"/>
  <c r="CF230" i="1"/>
  <c r="CF232" i="1"/>
  <c r="CF234" i="1"/>
  <c r="FZ230" i="1"/>
  <c r="FZ232" i="1"/>
  <c r="FZ234" i="1"/>
  <c r="AG230" i="1"/>
  <c r="AG234" i="1"/>
  <c r="AG232" i="1"/>
  <c r="DH230" i="1"/>
  <c r="DH232" i="1"/>
  <c r="DH234" i="1"/>
  <c r="GH230" i="1"/>
  <c r="GH234" i="1"/>
  <c r="GH232" i="1"/>
  <c r="DE230" i="1"/>
  <c r="DE232" i="1"/>
  <c r="DE234" i="1"/>
  <c r="CV230" i="1"/>
  <c r="CV234" i="1"/>
  <c r="CV232" i="1"/>
  <c r="EL230" i="1"/>
  <c r="EL234" i="1"/>
  <c r="EL232" i="1"/>
  <c r="GN230" i="1"/>
  <c r="GN234" i="1"/>
  <c r="GN232" i="1"/>
  <c r="FA230" i="1"/>
  <c r="FA232" i="1"/>
  <c r="FA234" i="1"/>
  <c r="ES230" i="1"/>
  <c r="ES232" i="1"/>
  <c r="ES234" i="1"/>
  <c r="HS230" i="1"/>
  <c r="HS234" i="1"/>
  <c r="HS232" i="1"/>
  <c r="HC230" i="1"/>
  <c r="HC234" i="1"/>
  <c r="HC232" i="1"/>
  <c r="AW230" i="1"/>
  <c r="AW234" i="1"/>
  <c r="AW232" i="1"/>
  <c r="EN230" i="1"/>
  <c r="EN232" i="1"/>
  <c r="EN234" i="1"/>
  <c r="AL230" i="1"/>
  <c r="AL232" i="1"/>
  <c r="AL234" i="1"/>
  <c r="HR230" i="1"/>
  <c r="HR232" i="1"/>
  <c r="HR234" i="1"/>
  <c r="CE230" i="1"/>
  <c r="CE232" i="1"/>
  <c r="CE234" i="1"/>
  <c r="IB230" i="1"/>
  <c r="IB232" i="1"/>
  <c r="IB234" i="1"/>
  <c r="JC230" i="1"/>
  <c r="JC232" i="1"/>
  <c r="JC234" i="1"/>
  <c r="FK230" i="1"/>
  <c r="FK234" i="1"/>
  <c r="FK232" i="1"/>
  <c r="EP230" i="1"/>
  <c r="EP234" i="1"/>
  <c r="EP232" i="1"/>
  <c r="HG230" i="1"/>
  <c r="HG234" i="1"/>
  <c r="HG232" i="1"/>
  <c r="EW230" i="1"/>
  <c r="EW232" i="1"/>
  <c r="EW234" i="1"/>
  <c r="GM230" i="1"/>
  <c r="GM232" i="1"/>
  <c r="GM234" i="1"/>
  <c r="JT230" i="1"/>
  <c r="JT232" i="1"/>
  <c r="JT234" i="1"/>
  <c r="ET230" i="1"/>
  <c r="ET234" i="1"/>
  <c r="ET232" i="1"/>
  <c r="HU230" i="1"/>
  <c r="HU234" i="1"/>
  <c r="HU232" i="1"/>
  <c r="HQ230" i="1"/>
  <c r="HQ232" i="1"/>
  <c r="HQ234" i="1"/>
  <c r="EU230" i="1"/>
  <c r="EU232" i="1"/>
  <c r="EU234" i="1"/>
  <c r="AI230" i="1"/>
  <c r="AI234" i="1"/>
  <c r="AI232" i="1"/>
  <c r="GR230" i="1"/>
  <c r="GR234" i="1"/>
  <c r="GR232" i="1"/>
  <c r="HP230" i="1"/>
  <c r="HP232" i="1"/>
  <c r="HP234" i="1"/>
  <c r="EQ231" i="1"/>
  <c r="EQ235" i="1"/>
  <c r="EQ233" i="1"/>
  <c r="CC231" i="1"/>
  <c r="CC233" i="1"/>
  <c r="CC235" i="1"/>
  <c r="IA235" i="1"/>
  <c r="IA233" i="1"/>
  <c r="IA231" i="1"/>
  <c r="EX231" i="1"/>
  <c r="EX233" i="1"/>
  <c r="EX235" i="1"/>
  <c r="IF231" i="1"/>
  <c r="IF233" i="1"/>
  <c r="IF235" i="1"/>
  <c r="ER233" i="1"/>
  <c r="ER231" i="1"/>
  <c r="ER235" i="1"/>
  <c r="FY235" i="1"/>
  <c r="FY233" i="1"/>
  <c r="FY231" i="1"/>
  <c r="HV233" i="1"/>
  <c r="HV231" i="1"/>
  <c r="HV235" i="1"/>
  <c r="AX235" i="1"/>
  <c r="AX233" i="1"/>
  <c r="AX231" i="1"/>
  <c r="IC231" i="1"/>
  <c r="IC235" i="1"/>
  <c r="IC233" i="1"/>
  <c r="IT231" i="1"/>
  <c r="IT235" i="1"/>
  <c r="IT233" i="1"/>
  <c r="CE233" i="1"/>
  <c r="CE231" i="1"/>
  <c r="CE235" i="1"/>
  <c r="FZ233" i="1"/>
  <c r="FZ231" i="1"/>
  <c r="FZ235" i="1"/>
  <c r="IN233" i="1"/>
  <c r="IN231" i="1"/>
  <c r="IN235" i="1"/>
  <c r="AG235" i="1"/>
  <c r="AG231" i="1"/>
  <c r="AG233" i="1"/>
  <c r="IB231" i="1"/>
  <c r="IB235" i="1"/>
  <c r="IB233" i="1"/>
  <c r="DH233" i="1"/>
  <c r="DH235" i="1"/>
  <c r="DH231" i="1"/>
  <c r="HK231" i="1"/>
  <c r="HK235" i="1"/>
  <c r="HK233" i="1"/>
  <c r="HT231" i="1"/>
  <c r="HT235" i="1"/>
  <c r="HT233" i="1"/>
  <c r="IS231" i="1"/>
  <c r="IS235" i="1"/>
  <c r="IS233" i="1"/>
  <c r="GD233" i="1"/>
  <c r="GD231" i="1"/>
  <c r="GD235" i="1"/>
  <c r="CH235" i="1"/>
  <c r="CH233" i="1"/>
  <c r="CH231" i="1"/>
  <c r="JC233" i="1"/>
  <c r="JC231" i="1"/>
  <c r="JC235" i="1"/>
  <c r="ED233" i="1"/>
  <c r="ED235" i="1"/>
  <c r="ED231" i="1"/>
  <c r="FB231" i="1"/>
  <c r="FB235" i="1"/>
  <c r="FB233" i="1"/>
  <c r="CB231" i="1"/>
  <c r="CB233" i="1"/>
  <c r="CB235" i="1"/>
  <c r="GI231" i="1"/>
  <c r="GI235" i="1"/>
  <c r="GI233" i="1"/>
  <c r="GX235" i="1"/>
  <c r="GX233" i="1"/>
  <c r="GX231" i="1"/>
  <c r="HJ233" i="1"/>
  <c r="HJ231" i="1"/>
  <c r="HJ235" i="1"/>
  <c r="AZ235" i="1"/>
  <c r="AZ231" i="1"/>
  <c r="AZ233" i="1"/>
  <c r="ID233" i="1"/>
  <c r="ID231" i="1"/>
  <c r="ID235" i="1"/>
  <c r="DG235" i="1"/>
  <c r="DG231" i="1"/>
  <c r="DG233" i="1"/>
  <c r="CJ231" i="1"/>
  <c r="CJ233" i="1"/>
  <c r="CJ235" i="1"/>
  <c r="EV231" i="1"/>
  <c r="EV233" i="1"/>
  <c r="EV235" i="1"/>
  <c r="EY231" i="1"/>
  <c r="EY235" i="1"/>
  <c r="EY233" i="1"/>
  <c r="GC233" i="1"/>
  <c r="GC231" i="1"/>
  <c r="GC235" i="1"/>
  <c r="GG231" i="1"/>
  <c r="GG235" i="1"/>
  <c r="GG233" i="1"/>
  <c r="BY235" i="1"/>
  <c r="BY233" i="1"/>
  <c r="BY231" i="1"/>
  <c r="IQ235" i="1"/>
  <c r="IQ233" i="1"/>
  <c r="IQ231" i="1"/>
  <c r="EC235" i="1"/>
  <c r="EC231" i="1"/>
  <c r="EC233" i="1"/>
  <c r="FC235" i="1"/>
  <c r="FC233" i="1"/>
  <c r="FC231" i="1"/>
  <c r="CK233" i="1"/>
  <c r="CK235" i="1"/>
  <c r="CK231" i="1"/>
  <c r="AV233" i="1"/>
  <c r="AV231" i="1"/>
  <c r="AV235" i="1"/>
  <c r="HE233" i="1"/>
  <c r="HE235" i="1"/>
  <c r="HE231" i="1"/>
  <c r="AK231" i="1"/>
  <c r="AK235" i="1"/>
  <c r="AK233" i="1"/>
  <c r="HN235" i="1"/>
  <c r="HN231" i="1"/>
  <c r="HN233" i="1"/>
  <c r="AY233" i="1"/>
  <c r="AY231" i="1"/>
  <c r="AY235" i="1"/>
  <c r="HH235" i="1"/>
  <c r="HH233" i="1"/>
  <c r="HH231" i="1"/>
  <c r="AU235" i="1"/>
  <c r="AU233" i="1"/>
  <c r="AU231" i="1"/>
  <c r="JE235" i="1"/>
  <c r="JE233" i="1"/>
  <c r="JE231" i="1"/>
  <c r="DF233" i="1"/>
  <c r="DF231" i="1"/>
  <c r="DF235" i="1"/>
  <c r="HF235" i="1"/>
  <c r="HF233" i="1"/>
  <c r="HF231" i="1"/>
  <c r="BZ233" i="1"/>
  <c r="BZ231" i="1"/>
  <c r="BZ235" i="1"/>
  <c r="EZ233" i="1"/>
  <c r="EZ231" i="1"/>
  <c r="EZ235" i="1"/>
  <c r="EE235" i="1"/>
  <c r="EE233" i="1"/>
  <c r="EE231" i="1"/>
  <c r="DI233" i="1"/>
  <c r="DI235" i="1"/>
  <c r="DI231" i="1"/>
  <c r="CG235" i="1"/>
  <c r="CG231" i="1"/>
  <c r="CG233" i="1"/>
  <c r="HI233" i="1"/>
  <c r="HI231" i="1"/>
  <c r="HI235" i="1"/>
  <c r="HD231" i="1"/>
  <c r="HD235" i="1"/>
  <c r="HD233" i="1"/>
  <c r="GL233" i="1"/>
  <c r="GL231" i="1"/>
  <c r="GL235" i="1"/>
  <c r="EM235" i="1"/>
  <c r="EM231" i="1"/>
  <c r="EM233" i="1"/>
  <c r="JS233" i="1"/>
  <c r="JS231" i="1"/>
  <c r="JS235" i="1"/>
  <c r="HO233" i="1"/>
  <c r="HO231" i="1"/>
  <c r="HO235" i="1"/>
  <c r="AM235" i="1"/>
  <c r="AM233" i="1"/>
  <c r="AM231" i="1"/>
  <c r="CF233" i="1"/>
  <c r="CF231" i="1"/>
  <c r="CF235" i="1"/>
  <c r="DE233" i="1"/>
  <c r="DE231" i="1"/>
  <c r="DE235" i="1"/>
  <c r="CV235" i="1"/>
  <c r="CV233" i="1"/>
  <c r="CV231" i="1"/>
  <c r="EL235" i="1"/>
  <c r="EL233" i="1"/>
  <c r="EL231" i="1"/>
  <c r="GN231" i="1"/>
  <c r="GN235" i="1"/>
  <c r="GN233" i="1"/>
  <c r="FA233" i="1"/>
  <c r="FA231" i="1"/>
  <c r="FA235" i="1"/>
  <c r="ES231" i="1"/>
  <c r="ES233" i="1"/>
  <c r="ES235" i="1"/>
  <c r="HS233" i="1"/>
  <c r="HS235" i="1"/>
  <c r="HS231" i="1"/>
  <c r="HC233" i="1"/>
  <c r="HC231" i="1"/>
  <c r="HC235" i="1"/>
  <c r="AW231" i="1"/>
  <c r="AW235" i="1"/>
  <c r="AW233" i="1"/>
  <c r="EN235" i="1"/>
  <c r="EN231" i="1"/>
  <c r="EN233" i="1"/>
  <c r="AL233" i="1"/>
  <c r="AL235" i="1"/>
  <c r="AL231" i="1"/>
  <c r="HR231" i="1"/>
  <c r="HR235" i="1"/>
  <c r="HR233" i="1"/>
  <c r="IO233" i="1"/>
  <c r="IO231" i="1"/>
  <c r="IO235" i="1"/>
  <c r="AH231" i="1"/>
  <c r="AH235" i="1"/>
  <c r="AH233" i="1"/>
  <c r="GH233" i="1"/>
  <c r="GH235" i="1"/>
  <c r="GH231" i="1"/>
  <c r="FK231" i="1"/>
  <c r="FK233" i="1"/>
  <c r="FK235" i="1"/>
  <c r="EP235" i="1"/>
  <c r="EP233" i="1"/>
  <c r="EP231" i="1"/>
  <c r="HG233" i="1"/>
  <c r="HG231" i="1"/>
  <c r="HG235" i="1"/>
  <c r="EW235" i="1"/>
  <c r="EW233" i="1"/>
  <c r="EW231" i="1"/>
  <c r="GM233" i="1"/>
  <c r="GM231" i="1"/>
  <c r="GM235" i="1"/>
  <c r="JT233" i="1"/>
  <c r="JT231" i="1"/>
  <c r="JT235" i="1"/>
  <c r="ET233" i="1"/>
  <c r="ET231" i="1"/>
  <c r="ET235" i="1"/>
  <c r="HU231" i="1"/>
  <c r="HU233" i="1"/>
  <c r="HU235" i="1"/>
  <c r="HQ235" i="1"/>
  <c r="HQ233" i="1"/>
  <c r="HQ231" i="1"/>
  <c r="EU235" i="1"/>
  <c r="EU231" i="1"/>
  <c r="EU233" i="1"/>
  <c r="AI235" i="1"/>
  <c r="AI231" i="1"/>
  <c r="AI233" i="1"/>
  <c r="GR231" i="1"/>
  <c r="GR235" i="1"/>
  <c r="GR233" i="1"/>
  <c r="HP235" i="1"/>
  <c r="HP231" i="1"/>
  <c r="HP233" i="1"/>
  <c r="JC210" i="1"/>
  <c r="JC219" i="1"/>
  <c r="ID210" i="1"/>
  <c r="ID219" i="1"/>
  <c r="IQ210" i="1"/>
  <c r="IQ219" i="1"/>
  <c r="CJ219" i="1"/>
  <c r="CJ210" i="1"/>
  <c r="EQ210" i="1"/>
  <c r="EQ219" i="1"/>
  <c r="JL210" i="1"/>
  <c r="JL219" i="1"/>
  <c r="IO219" i="1"/>
  <c r="IO210" i="1"/>
  <c r="EV210" i="1"/>
  <c r="EV219" i="1"/>
  <c r="AU219" i="1"/>
  <c r="AU210" i="1"/>
  <c r="AH219" i="1"/>
  <c r="AH210" i="1"/>
  <c r="AM219" i="1"/>
  <c r="AM210" i="1"/>
  <c r="DF219" i="1"/>
  <c r="DF210" i="1"/>
  <c r="CB210" i="1"/>
  <c r="CB219" i="1"/>
  <c r="CC219" i="1"/>
  <c r="CC210" i="1"/>
  <c r="IA210" i="1"/>
  <c r="IA219" i="1"/>
  <c r="EX219" i="1"/>
  <c r="EX210" i="1"/>
  <c r="ER210" i="1"/>
  <c r="ER219" i="1"/>
  <c r="FY219" i="1"/>
  <c r="FY210" i="1"/>
  <c r="AX210" i="1"/>
  <c r="AX219" i="1"/>
  <c r="IC210" i="1"/>
  <c r="IC219" i="1"/>
  <c r="GH210" i="1"/>
  <c r="GH219" i="1"/>
  <c r="AS210" i="1"/>
  <c r="AS219" i="1"/>
  <c r="AZ210" i="1"/>
  <c r="AZ219" i="1"/>
  <c r="BY219" i="1"/>
  <c r="BY210" i="1"/>
  <c r="JE210" i="1"/>
  <c r="JE219" i="1"/>
  <c r="CF219" i="1"/>
  <c r="CF210" i="1"/>
  <c r="IT210" i="1"/>
  <c r="IT219" i="1"/>
  <c r="EY210" i="1"/>
  <c r="EY219" i="1"/>
  <c r="IS219" i="1"/>
  <c r="IS210" i="1"/>
  <c r="CE210" i="1"/>
  <c r="CE219" i="1"/>
  <c r="FZ210" i="1"/>
  <c r="FZ219" i="1"/>
  <c r="AG210" i="1"/>
  <c r="AG219" i="1"/>
  <c r="IB219" i="1"/>
  <c r="IB210" i="1"/>
  <c r="DH219" i="1"/>
  <c r="DH210" i="1"/>
  <c r="JM210" i="1"/>
  <c r="JM219" i="1"/>
  <c r="DG210" i="1"/>
  <c r="DG219" i="1"/>
  <c r="JQ210" i="1"/>
  <c r="JQ219" i="1"/>
  <c r="ED219" i="1"/>
  <c r="ED210" i="1"/>
  <c r="EC210" i="1"/>
  <c r="EC219" i="1"/>
  <c r="FC219" i="1"/>
  <c r="FC210" i="1"/>
  <c r="CK210" i="1"/>
  <c r="CK219" i="1"/>
  <c r="HE210" i="1"/>
  <c r="HE219" i="1"/>
  <c r="AK219" i="1"/>
  <c r="AK210" i="1"/>
  <c r="AY219" i="1"/>
  <c r="AY210" i="1"/>
  <c r="JN219" i="1"/>
  <c r="JN210" i="1"/>
  <c r="GD219" i="1"/>
  <c r="GD210" i="1"/>
  <c r="GI219" i="1"/>
  <c r="GI210" i="1"/>
  <c r="EE219" i="1"/>
  <c r="EE210" i="1"/>
  <c r="CG219" i="1"/>
  <c r="CG210" i="1"/>
  <c r="HD219" i="1"/>
  <c r="HD210" i="1"/>
  <c r="GL210" i="1"/>
  <c r="GL219" i="1"/>
  <c r="EM219" i="1"/>
  <c r="EM210" i="1"/>
  <c r="JS210" i="1"/>
  <c r="JS219" i="1"/>
  <c r="JF201" i="1"/>
  <c r="JF208" i="1" s="1"/>
  <c r="JF219" i="1"/>
  <c r="JF210" i="1"/>
  <c r="JR219" i="1"/>
  <c r="JR210" i="1"/>
  <c r="FB210" i="1"/>
  <c r="FB219" i="1"/>
  <c r="HJ219" i="1"/>
  <c r="HJ210" i="1"/>
  <c r="GC210" i="1"/>
  <c r="GC219" i="1"/>
  <c r="BZ210" i="1"/>
  <c r="BZ219" i="1"/>
  <c r="DI210" i="1"/>
  <c r="DI219" i="1"/>
  <c r="DE219" i="1"/>
  <c r="DE210" i="1"/>
  <c r="CV210" i="1"/>
  <c r="CV219" i="1"/>
  <c r="EL210" i="1"/>
  <c r="EL219" i="1"/>
  <c r="GN219" i="1"/>
  <c r="GN210" i="1"/>
  <c r="FA219" i="1"/>
  <c r="FA210" i="1"/>
  <c r="ES219" i="1"/>
  <c r="ES210" i="1"/>
  <c r="HC219" i="1"/>
  <c r="HC210" i="1"/>
  <c r="EN210" i="1"/>
  <c r="EN219" i="1"/>
  <c r="AL219" i="1"/>
  <c r="AL210" i="1"/>
  <c r="JO210" i="1"/>
  <c r="JO219" i="1"/>
  <c r="CH219" i="1"/>
  <c r="CH210" i="1"/>
  <c r="GX210" i="1"/>
  <c r="GX219" i="1"/>
  <c r="GG219" i="1"/>
  <c r="GG210" i="1"/>
  <c r="EZ210" i="1"/>
  <c r="EZ219" i="1"/>
  <c r="FK210" i="1"/>
  <c r="FK219" i="1"/>
  <c r="EP219" i="1"/>
  <c r="EP210" i="1"/>
  <c r="HG219" i="1"/>
  <c r="HG210" i="1"/>
  <c r="EW219" i="1"/>
  <c r="EW210" i="1"/>
  <c r="GM219" i="1"/>
  <c r="GM210" i="1"/>
  <c r="JT210" i="1"/>
  <c r="JT219" i="1"/>
  <c r="ET210" i="1"/>
  <c r="ET219" i="1"/>
  <c r="HU210" i="1"/>
  <c r="HU219" i="1"/>
  <c r="HQ210" i="1"/>
  <c r="HQ219" i="1"/>
  <c r="EU219" i="1"/>
  <c r="EU210" i="1"/>
  <c r="AI219" i="1"/>
  <c r="AI210" i="1"/>
  <c r="GR210" i="1"/>
  <c r="GR219" i="1"/>
  <c r="JP219" i="1"/>
  <c r="JP210" i="1"/>
  <c r="JM194" i="1"/>
  <c r="JM140" i="1"/>
  <c r="JM78" i="1"/>
  <c r="JM135" i="1"/>
  <c r="JM195" i="1"/>
  <c r="JM69" i="1"/>
  <c r="JM198" i="1"/>
  <c r="JM193" i="1"/>
  <c r="JM51" i="1"/>
  <c r="JM18" i="1"/>
  <c r="JM96" i="1"/>
  <c r="JM145" i="1"/>
  <c r="JM105" i="1"/>
  <c r="JM33" i="1"/>
  <c r="JM42" i="1"/>
  <c r="JM60" i="1"/>
  <c r="JM152" i="1"/>
  <c r="JM87" i="1"/>
  <c r="JM201" i="1"/>
  <c r="JM114" i="1"/>
  <c r="JM24" i="1"/>
  <c r="JM123" i="1"/>
  <c r="JM196" i="1"/>
  <c r="JM197" i="1"/>
  <c r="JQ18" i="1"/>
  <c r="JQ198" i="1"/>
  <c r="JQ42" i="1"/>
  <c r="JQ33" i="1"/>
  <c r="JQ193" i="1"/>
  <c r="JQ51" i="1"/>
  <c r="JQ201" i="1"/>
  <c r="JQ114" i="1"/>
  <c r="JQ60" i="1"/>
  <c r="JQ96" i="1"/>
  <c r="JQ145" i="1"/>
  <c r="JQ69" i="1"/>
  <c r="JQ105" i="1"/>
  <c r="JQ24" i="1"/>
  <c r="JQ152" i="1"/>
  <c r="JQ140" i="1"/>
  <c r="JQ87" i="1"/>
  <c r="JQ194" i="1"/>
  <c r="JQ78" i="1"/>
  <c r="JQ123" i="1"/>
  <c r="JQ135" i="1"/>
  <c r="JQ196" i="1"/>
  <c r="JQ195" i="1"/>
  <c r="JQ197" i="1"/>
  <c r="JN195" i="1"/>
  <c r="JN193" i="1"/>
  <c r="JN51" i="1"/>
  <c r="JN96" i="1"/>
  <c r="JN145" i="1"/>
  <c r="JN105" i="1"/>
  <c r="JN60" i="1"/>
  <c r="JN18" i="1"/>
  <c r="JN33" i="1"/>
  <c r="JN42" i="1"/>
  <c r="JN87" i="1"/>
  <c r="JN123" i="1"/>
  <c r="JN201" i="1"/>
  <c r="JN140" i="1"/>
  <c r="JN197" i="1"/>
  <c r="JN198" i="1"/>
  <c r="JN114" i="1"/>
  <c r="JN24" i="1"/>
  <c r="JN196" i="1"/>
  <c r="JN152" i="1"/>
  <c r="JN194" i="1"/>
  <c r="JN78" i="1"/>
  <c r="JN135" i="1"/>
  <c r="JN69" i="1"/>
  <c r="JR69" i="1"/>
  <c r="JR18" i="1"/>
  <c r="JR87" i="1"/>
  <c r="JR198" i="1"/>
  <c r="JR145" i="1"/>
  <c r="JR78" i="1"/>
  <c r="JR51" i="1"/>
  <c r="JR105" i="1"/>
  <c r="JR24" i="1"/>
  <c r="JR123" i="1"/>
  <c r="JR196" i="1"/>
  <c r="JR201" i="1"/>
  <c r="JR194" i="1"/>
  <c r="JR114" i="1"/>
  <c r="JR33" i="1"/>
  <c r="JR42" i="1"/>
  <c r="JR60" i="1"/>
  <c r="JR135" i="1"/>
  <c r="JR96" i="1"/>
  <c r="JR197" i="1"/>
  <c r="JR195" i="1"/>
  <c r="JR140" i="1"/>
  <c r="JR193" i="1"/>
  <c r="JR152" i="1"/>
  <c r="JO105" i="1"/>
  <c r="JO33" i="1"/>
  <c r="JO60" i="1"/>
  <c r="JO145" i="1"/>
  <c r="JO18" i="1"/>
  <c r="JO42" i="1"/>
  <c r="JO96" i="1"/>
  <c r="JO87" i="1"/>
  <c r="JO196" i="1"/>
  <c r="JO197" i="1"/>
  <c r="JO193" i="1"/>
  <c r="JO114" i="1"/>
  <c r="JO24" i="1"/>
  <c r="JO152" i="1"/>
  <c r="JO201" i="1"/>
  <c r="JO194" i="1"/>
  <c r="JO140" i="1"/>
  <c r="JO78" i="1"/>
  <c r="JO123" i="1"/>
  <c r="JO135" i="1"/>
  <c r="JO69" i="1"/>
  <c r="JO198" i="1"/>
  <c r="JO51" i="1"/>
  <c r="JO195" i="1"/>
  <c r="JP87" i="1"/>
  <c r="JP201" i="1"/>
  <c r="JP114" i="1"/>
  <c r="JP24" i="1"/>
  <c r="JP123" i="1"/>
  <c r="JP196" i="1"/>
  <c r="JP105" i="1"/>
  <c r="JP60" i="1"/>
  <c r="JP152" i="1"/>
  <c r="JP197" i="1"/>
  <c r="JP194" i="1"/>
  <c r="JP140" i="1"/>
  <c r="JP78" i="1"/>
  <c r="JP135" i="1"/>
  <c r="JP42" i="1"/>
  <c r="JP195" i="1"/>
  <c r="JP69" i="1"/>
  <c r="JP198" i="1"/>
  <c r="JP193" i="1"/>
  <c r="JP51" i="1"/>
  <c r="JP33" i="1"/>
  <c r="JP18" i="1"/>
  <c r="JP96" i="1"/>
  <c r="JP145" i="1"/>
  <c r="CF240" i="1"/>
  <c r="CF237" i="1"/>
  <c r="CF236" i="1"/>
  <c r="CF238" i="1"/>
  <c r="CF239" i="1"/>
  <c r="CF201" i="1"/>
  <c r="CF241" i="1"/>
  <c r="FZ238" i="1"/>
  <c r="FZ236" i="1"/>
  <c r="FZ239" i="1"/>
  <c r="FZ201" i="1"/>
  <c r="FZ240" i="1"/>
  <c r="FZ241" i="1"/>
  <c r="FZ237" i="1"/>
  <c r="DF201" i="1"/>
  <c r="DF236" i="1"/>
  <c r="DF241" i="1"/>
  <c r="DF239" i="1"/>
  <c r="DF240" i="1"/>
  <c r="DF237" i="1"/>
  <c r="DF238" i="1"/>
  <c r="GD241" i="1"/>
  <c r="GD201" i="1"/>
  <c r="GD239" i="1"/>
  <c r="GD237" i="1"/>
  <c r="GD240" i="1"/>
  <c r="GD238" i="1"/>
  <c r="GD236" i="1"/>
  <c r="CH239" i="1"/>
  <c r="CH241" i="1"/>
  <c r="CH201" i="1"/>
  <c r="CH238" i="1"/>
  <c r="CH236" i="1"/>
  <c r="CH237" i="1"/>
  <c r="CH240" i="1"/>
  <c r="JC241" i="1"/>
  <c r="JC239" i="1"/>
  <c r="JC238" i="1"/>
  <c r="JC240" i="1"/>
  <c r="JC237" i="1"/>
  <c r="JC236" i="1"/>
  <c r="JC201" i="1"/>
  <c r="ED241" i="1"/>
  <c r="ED236" i="1"/>
  <c r="ED240" i="1"/>
  <c r="ED238" i="1"/>
  <c r="ED239" i="1"/>
  <c r="ED201" i="1"/>
  <c r="ED237" i="1"/>
  <c r="FB238" i="1"/>
  <c r="FB236" i="1"/>
  <c r="FB237" i="1"/>
  <c r="FB241" i="1"/>
  <c r="FB240" i="1"/>
  <c r="FB201" i="1"/>
  <c r="FB239" i="1"/>
  <c r="CB237" i="1"/>
  <c r="CB239" i="1"/>
  <c r="CB240" i="1"/>
  <c r="CB201" i="1"/>
  <c r="CB238" i="1"/>
  <c r="CB236" i="1"/>
  <c r="CB241" i="1"/>
  <c r="AS96" i="1"/>
  <c r="AS201" i="1"/>
  <c r="GI238" i="1"/>
  <c r="GI240" i="1"/>
  <c r="GI237" i="1"/>
  <c r="GI236" i="1"/>
  <c r="GI239" i="1"/>
  <c r="GI241" i="1"/>
  <c r="GI201" i="1"/>
  <c r="GX240" i="1"/>
  <c r="GX237" i="1"/>
  <c r="GX239" i="1"/>
  <c r="GX241" i="1"/>
  <c r="GX236" i="1"/>
  <c r="GX201" i="1"/>
  <c r="GX238" i="1"/>
  <c r="HJ239" i="1"/>
  <c r="HJ236" i="1"/>
  <c r="HJ237" i="1"/>
  <c r="HJ240" i="1"/>
  <c r="HJ238" i="1"/>
  <c r="HJ241" i="1"/>
  <c r="HJ201" i="1"/>
  <c r="AZ240" i="1"/>
  <c r="AZ237" i="1"/>
  <c r="AZ201" i="1"/>
  <c r="AZ239" i="1"/>
  <c r="AZ238" i="1"/>
  <c r="AZ236" i="1"/>
  <c r="AZ241" i="1"/>
  <c r="ID236" i="1"/>
  <c r="ID237" i="1"/>
  <c r="ID241" i="1"/>
  <c r="ID201" i="1"/>
  <c r="ID238" i="1"/>
  <c r="ID239" i="1"/>
  <c r="ID240" i="1"/>
  <c r="DG201" i="1"/>
  <c r="DG238" i="1"/>
  <c r="DG236" i="1"/>
  <c r="DG241" i="1"/>
  <c r="DG239" i="1"/>
  <c r="DG240" i="1"/>
  <c r="DG237" i="1"/>
  <c r="EY239" i="1"/>
  <c r="EY240" i="1"/>
  <c r="EY237" i="1"/>
  <c r="EY241" i="1"/>
  <c r="EY238" i="1"/>
  <c r="EY201" i="1"/>
  <c r="EY236" i="1"/>
  <c r="AG239" i="1"/>
  <c r="AG201" i="1"/>
  <c r="AG236" i="1"/>
  <c r="AG237" i="1"/>
  <c r="AG238" i="1"/>
  <c r="AG241" i="1"/>
  <c r="AG240" i="1"/>
  <c r="GC238" i="1"/>
  <c r="GC241" i="1"/>
  <c r="GC237" i="1"/>
  <c r="GC240" i="1"/>
  <c r="GC201" i="1"/>
  <c r="GC239" i="1"/>
  <c r="GC236" i="1"/>
  <c r="GG236" i="1"/>
  <c r="GG240" i="1"/>
  <c r="GG238" i="1"/>
  <c r="GG201" i="1"/>
  <c r="GG237" i="1"/>
  <c r="GG239" i="1"/>
  <c r="GG241" i="1"/>
  <c r="BY236" i="1"/>
  <c r="BY239" i="1"/>
  <c r="BY241" i="1"/>
  <c r="BY240" i="1"/>
  <c r="BY237" i="1"/>
  <c r="BY201" i="1"/>
  <c r="BY238" i="1"/>
  <c r="IQ237" i="1"/>
  <c r="IQ240" i="1"/>
  <c r="IQ236" i="1"/>
  <c r="IQ241" i="1"/>
  <c r="IQ238" i="1"/>
  <c r="IQ201" i="1"/>
  <c r="IQ239" i="1"/>
  <c r="EC239" i="1"/>
  <c r="EC241" i="1"/>
  <c r="EC201" i="1"/>
  <c r="EC238" i="1"/>
  <c r="EC240" i="1"/>
  <c r="EC237" i="1"/>
  <c r="EC236" i="1"/>
  <c r="FC236" i="1"/>
  <c r="FC201" i="1"/>
  <c r="FC237" i="1"/>
  <c r="FC240" i="1"/>
  <c r="FC238" i="1"/>
  <c r="FC239" i="1"/>
  <c r="FC241" i="1"/>
  <c r="CK237" i="1"/>
  <c r="CK239" i="1"/>
  <c r="CK236" i="1"/>
  <c r="CK238" i="1"/>
  <c r="CK240" i="1"/>
  <c r="CK241" i="1"/>
  <c r="CK201" i="1"/>
  <c r="AV237" i="1"/>
  <c r="AV240" i="1"/>
  <c r="AV238" i="1"/>
  <c r="AV241" i="1"/>
  <c r="AV239" i="1"/>
  <c r="AV236" i="1"/>
  <c r="HE236" i="1"/>
  <c r="HE201" i="1"/>
  <c r="HE238" i="1"/>
  <c r="HE240" i="1"/>
  <c r="HE237" i="1"/>
  <c r="HE239" i="1"/>
  <c r="HE241" i="1"/>
  <c r="AK236" i="1"/>
  <c r="AK241" i="1"/>
  <c r="AK201" i="1"/>
  <c r="AK240" i="1"/>
  <c r="AK237" i="1"/>
  <c r="AK239" i="1"/>
  <c r="AK238" i="1"/>
  <c r="HN240" i="1"/>
  <c r="HN237" i="1"/>
  <c r="HN238" i="1"/>
  <c r="HN236" i="1"/>
  <c r="HN239" i="1"/>
  <c r="HN241" i="1"/>
  <c r="AY237" i="1"/>
  <c r="AY238" i="1"/>
  <c r="AY236" i="1"/>
  <c r="AY241" i="1"/>
  <c r="AY240" i="1"/>
  <c r="AY239" i="1"/>
  <c r="AY201" i="1"/>
  <c r="JE237" i="1"/>
  <c r="JE238" i="1"/>
  <c r="JE201" i="1"/>
  <c r="JE239" i="1"/>
  <c r="JE241" i="1"/>
  <c r="JE240" i="1"/>
  <c r="JE236" i="1"/>
  <c r="HF238" i="1"/>
  <c r="HF239" i="1"/>
  <c r="HF240" i="1"/>
  <c r="HF237" i="1"/>
  <c r="HF236" i="1"/>
  <c r="HF241" i="1"/>
  <c r="BZ237" i="1"/>
  <c r="BZ238" i="1"/>
  <c r="BZ236" i="1"/>
  <c r="BZ239" i="1"/>
  <c r="BZ201" i="1"/>
  <c r="BZ240" i="1"/>
  <c r="BZ241" i="1"/>
  <c r="EZ237" i="1"/>
  <c r="EZ201" i="1"/>
  <c r="EZ241" i="1"/>
  <c r="EZ240" i="1"/>
  <c r="EZ238" i="1"/>
  <c r="EZ239" i="1"/>
  <c r="EZ236" i="1"/>
  <c r="EE236" i="1"/>
  <c r="EE237" i="1"/>
  <c r="EE240" i="1"/>
  <c r="EE241" i="1"/>
  <c r="EE239" i="1"/>
  <c r="EE238" i="1"/>
  <c r="EE201" i="1"/>
  <c r="DI237" i="1"/>
  <c r="DI201" i="1"/>
  <c r="DI239" i="1"/>
  <c r="DI241" i="1"/>
  <c r="DI240" i="1"/>
  <c r="DI238" i="1"/>
  <c r="DI236" i="1"/>
  <c r="CG239" i="1"/>
  <c r="CG240" i="1"/>
  <c r="CG238" i="1"/>
  <c r="CG236" i="1"/>
  <c r="CG237" i="1"/>
  <c r="CG241" i="1"/>
  <c r="CG201" i="1"/>
  <c r="HI237" i="1"/>
  <c r="HI240" i="1"/>
  <c r="HI236" i="1"/>
  <c r="HI239" i="1"/>
  <c r="HI241" i="1"/>
  <c r="HI238" i="1"/>
  <c r="HD236" i="1"/>
  <c r="HD240" i="1"/>
  <c r="HD238" i="1"/>
  <c r="HD237" i="1"/>
  <c r="HD201" i="1"/>
  <c r="HD239" i="1"/>
  <c r="HD241" i="1"/>
  <c r="GL201" i="1"/>
  <c r="GL237" i="1"/>
  <c r="GL240" i="1"/>
  <c r="GL238" i="1"/>
  <c r="GL236" i="1"/>
  <c r="GL241" i="1"/>
  <c r="GL239" i="1"/>
  <c r="EM239" i="1"/>
  <c r="EM241" i="1"/>
  <c r="EM240" i="1"/>
  <c r="EM236" i="1"/>
  <c r="EM201" i="1"/>
  <c r="EM238" i="1"/>
  <c r="EM237" i="1"/>
  <c r="JS201" i="1"/>
  <c r="JS239" i="1"/>
  <c r="JS241" i="1"/>
  <c r="JS238" i="1"/>
  <c r="JS240" i="1"/>
  <c r="JS237" i="1"/>
  <c r="JS236" i="1"/>
  <c r="HO240" i="1"/>
  <c r="HO236" i="1"/>
  <c r="HO237" i="1"/>
  <c r="HO238" i="1"/>
  <c r="HO239" i="1"/>
  <c r="HO241" i="1"/>
  <c r="JF202" i="1"/>
  <c r="IS201" i="1"/>
  <c r="IS237" i="1"/>
  <c r="IS239" i="1"/>
  <c r="IS241" i="1"/>
  <c r="IS236" i="1"/>
  <c r="IS240" i="1"/>
  <c r="IS238" i="1"/>
  <c r="GH239" i="1"/>
  <c r="GH238" i="1"/>
  <c r="GH236" i="1"/>
  <c r="GH201" i="1"/>
  <c r="GH240" i="1"/>
  <c r="GH237" i="1"/>
  <c r="GH241" i="1"/>
  <c r="DE201" i="1"/>
  <c r="DE238" i="1"/>
  <c r="DE241" i="1"/>
  <c r="DE237" i="1"/>
  <c r="DE239" i="1"/>
  <c r="DE236" i="1"/>
  <c r="DE240" i="1"/>
  <c r="CV236" i="1"/>
  <c r="CV239" i="1"/>
  <c r="CV238" i="1"/>
  <c r="CV241" i="1"/>
  <c r="CV237" i="1"/>
  <c r="CV201" i="1"/>
  <c r="CV240" i="1"/>
  <c r="EL241" i="1"/>
  <c r="EL240" i="1"/>
  <c r="EL236" i="1"/>
  <c r="EL237" i="1"/>
  <c r="EL238" i="1"/>
  <c r="EL201" i="1"/>
  <c r="EL239" i="1"/>
  <c r="GN240" i="1"/>
  <c r="GN238" i="1"/>
  <c r="GN236" i="1"/>
  <c r="GN237" i="1"/>
  <c r="GN239" i="1"/>
  <c r="GN201" i="1"/>
  <c r="GN241" i="1"/>
  <c r="FA237" i="1"/>
  <c r="FA239" i="1"/>
  <c r="FA241" i="1"/>
  <c r="FA238" i="1"/>
  <c r="FA240" i="1"/>
  <c r="FA236" i="1"/>
  <c r="FA201" i="1"/>
  <c r="ES240" i="1"/>
  <c r="ES238" i="1"/>
  <c r="ES237" i="1"/>
  <c r="ES241" i="1"/>
  <c r="ES201" i="1"/>
  <c r="ES236" i="1"/>
  <c r="ES239" i="1"/>
  <c r="HS236" i="1"/>
  <c r="HS239" i="1"/>
  <c r="HS240" i="1"/>
  <c r="HS238" i="1"/>
  <c r="HS241" i="1"/>
  <c r="HS237" i="1"/>
  <c r="HC237" i="1"/>
  <c r="HC239" i="1"/>
  <c r="HC240" i="1"/>
  <c r="HC236" i="1"/>
  <c r="HC241" i="1"/>
  <c r="HC238" i="1"/>
  <c r="HC201" i="1"/>
  <c r="AW238" i="1"/>
  <c r="AW236" i="1"/>
  <c r="AW240" i="1"/>
  <c r="AW239" i="1"/>
  <c r="AW237" i="1"/>
  <c r="AW241" i="1"/>
  <c r="EN238" i="1"/>
  <c r="EN240" i="1"/>
  <c r="EN201" i="1"/>
  <c r="EN236" i="1"/>
  <c r="EN239" i="1"/>
  <c r="EN241" i="1"/>
  <c r="EN237" i="1"/>
  <c r="AL238" i="1"/>
  <c r="AL241" i="1"/>
  <c r="AL237" i="1"/>
  <c r="AL236" i="1"/>
  <c r="AL240" i="1"/>
  <c r="AL201" i="1"/>
  <c r="AL239" i="1"/>
  <c r="HR236" i="1"/>
  <c r="HR237" i="1"/>
  <c r="HR240" i="1"/>
  <c r="HR241" i="1"/>
  <c r="HR239" i="1"/>
  <c r="HR238" i="1"/>
  <c r="CE237" i="1"/>
  <c r="CE236" i="1"/>
  <c r="CE201" i="1"/>
  <c r="CE239" i="1"/>
  <c r="CE238" i="1"/>
  <c r="CE240" i="1"/>
  <c r="CE241" i="1"/>
  <c r="FK238" i="1"/>
  <c r="FK239" i="1"/>
  <c r="FK241" i="1"/>
  <c r="FK201" i="1"/>
  <c r="FK237" i="1"/>
  <c r="FK236" i="1"/>
  <c r="FK240" i="1"/>
  <c r="EP239" i="1"/>
  <c r="EP236" i="1"/>
  <c r="EP240" i="1"/>
  <c r="EP241" i="1"/>
  <c r="EP238" i="1"/>
  <c r="EP237" i="1"/>
  <c r="EP201" i="1"/>
  <c r="HG237" i="1"/>
  <c r="HG240" i="1"/>
  <c r="HG241" i="1"/>
  <c r="HG239" i="1"/>
  <c r="HG236" i="1"/>
  <c r="HG238" i="1"/>
  <c r="HG201" i="1"/>
  <c r="EW236" i="1"/>
  <c r="EW240" i="1"/>
  <c r="EW241" i="1"/>
  <c r="EW237" i="1"/>
  <c r="EW239" i="1"/>
  <c r="EW201" i="1"/>
  <c r="EW238" i="1"/>
  <c r="GM201" i="1"/>
  <c r="GM237" i="1"/>
  <c r="GM239" i="1"/>
  <c r="GM236" i="1"/>
  <c r="GM238" i="1"/>
  <c r="GM240" i="1"/>
  <c r="GM241" i="1"/>
  <c r="JT238" i="1"/>
  <c r="JT239" i="1"/>
  <c r="JT236" i="1"/>
  <c r="JT241" i="1"/>
  <c r="JT237" i="1"/>
  <c r="JT240" i="1"/>
  <c r="JT201" i="1"/>
  <c r="ET240" i="1"/>
  <c r="ET239" i="1"/>
  <c r="ET236" i="1"/>
  <c r="ET237" i="1"/>
  <c r="ET241" i="1"/>
  <c r="ET201" i="1"/>
  <c r="ET238" i="1"/>
  <c r="HU240" i="1"/>
  <c r="HU237" i="1"/>
  <c r="HU239" i="1"/>
  <c r="HU241" i="1"/>
  <c r="HU201" i="1"/>
  <c r="HU238" i="1"/>
  <c r="HU236" i="1"/>
  <c r="HQ240" i="1"/>
  <c r="HQ201" i="1"/>
  <c r="HQ236" i="1"/>
  <c r="HQ239" i="1"/>
  <c r="HQ237" i="1"/>
  <c r="HQ241" i="1"/>
  <c r="HQ238" i="1"/>
  <c r="EU240" i="1"/>
  <c r="EU238" i="1"/>
  <c r="EU236" i="1"/>
  <c r="EU237" i="1"/>
  <c r="EU239" i="1"/>
  <c r="EU241" i="1"/>
  <c r="EU201" i="1"/>
  <c r="AI241" i="1"/>
  <c r="AI239" i="1"/>
  <c r="AI236" i="1"/>
  <c r="AI201" i="1"/>
  <c r="AI240" i="1"/>
  <c r="AI238" i="1"/>
  <c r="AI237" i="1"/>
  <c r="GR237" i="1"/>
  <c r="GR239" i="1"/>
  <c r="GR241" i="1"/>
  <c r="GR240" i="1"/>
  <c r="GR236" i="1"/>
  <c r="GR201" i="1"/>
  <c r="GR238" i="1"/>
  <c r="HP240" i="1"/>
  <c r="HP241" i="1"/>
  <c r="HP239" i="1"/>
  <c r="HP237" i="1"/>
  <c r="HP238" i="1"/>
  <c r="HP236" i="1"/>
  <c r="IT237" i="1"/>
  <c r="IT239" i="1"/>
  <c r="IT241" i="1"/>
  <c r="IT240" i="1"/>
  <c r="IT201" i="1"/>
  <c r="IT236" i="1"/>
  <c r="IT238" i="1"/>
  <c r="DH239" i="1"/>
  <c r="DH201" i="1"/>
  <c r="DH238" i="1"/>
  <c r="DH236" i="1"/>
  <c r="DH240" i="1"/>
  <c r="DH237" i="1"/>
  <c r="DH241" i="1"/>
  <c r="HH237" i="1"/>
  <c r="HH241" i="1"/>
  <c r="HH240" i="1"/>
  <c r="HH239" i="1"/>
  <c r="HH238" i="1"/>
  <c r="HH236" i="1"/>
  <c r="EQ238" i="1"/>
  <c r="EQ237" i="1"/>
  <c r="EQ239" i="1"/>
  <c r="EQ241" i="1"/>
  <c r="EQ240" i="1"/>
  <c r="EQ201" i="1"/>
  <c r="EQ236" i="1"/>
  <c r="JL96" i="1"/>
  <c r="JL97" i="1" s="1"/>
  <c r="JL201" i="1"/>
  <c r="HT238" i="1"/>
  <c r="HT237" i="1"/>
  <c r="HT240" i="1"/>
  <c r="HT241" i="1"/>
  <c r="HT239" i="1"/>
  <c r="HT236" i="1"/>
  <c r="IO238" i="1"/>
  <c r="IO236" i="1"/>
  <c r="IO239" i="1"/>
  <c r="IO241" i="1"/>
  <c r="IO237" i="1"/>
  <c r="IO240" i="1"/>
  <c r="IO201" i="1"/>
  <c r="EV236" i="1"/>
  <c r="EV239" i="1"/>
  <c r="EV240" i="1"/>
  <c r="EV238" i="1"/>
  <c r="EV237" i="1"/>
  <c r="EV201" i="1"/>
  <c r="EV241" i="1"/>
  <c r="AU240" i="1"/>
  <c r="AU201" i="1"/>
  <c r="AU237" i="1"/>
  <c r="AU241" i="1"/>
  <c r="AU238" i="1"/>
  <c r="AU236" i="1"/>
  <c r="AU239" i="1"/>
  <c r="AH238" i="1"/>
  <c r="AH236" i="1"/>
  <c r="AH241" i="1"/>
  <c r="AH201" i="1"/>
  <c r="AH240" i="1"/>
  <c r="AH237" i="1"/>
  <c r="AH239" i="1"/>
  <c r="AM238" i="1"/>
  <c r="AM236" i="1"/>
  <c r="AM239" i="1"/>
  <c r="AM240" i="1"/>
  <c r="AM201" i="1"/>
  <c r="AM241" i="1"/>
  <c r="AM237" i="1"/>
  <c r="IN236" i="1"/>
  <c r="IN239" i="1"/>
  <c r="IN238" i="1"/>
  <c r="IN237" i="1"/>
  <c r="IN241" i="1"/>
  <c r="IN240" i="1"/>
  <c r="IB237" i="1"/>
  <c r="IB241" i="1"/>
  <c r="IB240" i="1"/>
  <c r="IB238" i="1"/>
  <c r="IB236" i="1"/>
  <c r="IB239" i="1"/>
  <c r="IB201" i="1"/>
  <c r="HK237" i="1"/>
  <c r="HK239" i="1"/>
  <c r="HK241" i="1"/>
  <c r="HK238" i="1"/>
  <c r="HK240" i="1"/>
  <c r="HK236" i="1"/>
  <c r="CJ241" i="1"/>
  <c r="CJ237" i="1"/>
  <c r="CJ201" i="1"/>
  <c r="CJ238" i="1"/>
  <c r="CJ236" i="1"/>
  <c r="CJ239" i="1"/>
  <c r="CJ240" i="1"/>
  <c r="CC240" i="1"/>
  <c r="CC237" i="1"/>
  <c r="CC201" i="1"/>
  <c r="CC238" i="1"/>
  <c r="CC236" i="1"/>
  <c r="CC239" i="1"/>
  <c r="CC241" i="1"/>
  <c r="IA238" i="1"/>
  <c r="IA241" i="1"/>
  <c r="IA239" i="1"/>
  <c r="IA236" i="1"/>
  <c r="IA240" i="1"/>
  <c r="IA201" i="1"/>
  <c r="IA237" i="1"/>
  <c r="EX236" i="1"/>
  <c r="EX241" i="1"/>
  <c r="EX238" i="1"/>
  <c r="EX240" i="1"/>
  <c r="EX237" i="1"/>
  <c r="EX239" i="1"/>
  <c r="EX201" i="1"/>
  <c r="IF238" i="1"/>
  <c r="IF236" i="1"/>
  <c r="IF240" i="1"/>
  <c r="IF239" i="1"/>
  <c r="IF237" i="1"/>
  <c r="IF241" i="1"/>
  <c r="ER238" i="1"/>
  <c r="ER237" i="1"/>
  <c r="ER241" i="1"/>
  <c r="ER240" i="1"/>
  <c r="ER239" i="1"/>
  <c r="ER201" i="1"/>
  <c r="ER236" i="1"/>
  <c r="FY239" i="1"/>
  <c r="FY236" i="1"/>
  <c r="FY240" i="1"/>
  <c r="FY201" i="1"/>
  <c r="FY238" i="1"/>
  <c r="FY237" i="1"/>
  <c r="FY241" i="1"/>
  <c r="HV237" i="1"/>
  <c r="HV238" i="1"/>
  <c r="HV236" i="1"/>
  <c r="HV241" i="1"/>
  <c r="HV240" i="1"/>
  <c r="HV239" i="1"/>
  <c r="AX237" i="1"/>
  <c r="AX239" i="1"/>
  <c r="AX240" i="1"/>
  <c r="AX236" i="1"/>
  <c r="AX201" i="1"/>
  <c r="AX238" i="1"/>
  <c r="AX241" i="1"/>
  <c r="IC240" i="1"/>
  <c r="IC201" i="1"/>
  <c r="IC238" i="1"/>
  <c r="IC237" i="1"/>
  <c r="IC239" i="1"/>
  <c r="IC241" i="1"/>
  <c r="IC236" i="1"/>
  <c r="BC145" i="1"/>
  <c r="BC87" i="1"/>
  <c r="BC123" i="1"/>
  <c r="BC33" i="1"/>
  <c r="BC152" i="1"/>
  <c r="BC18" i="1"/>
  <c r="BC24" i="1"/>
  <c r="BC96" i="1"/>
  <c r="BC69" i="1"/>
  <c r="BC60" i="1"/>
  <c r="BC105" i="1"/>
  <c r="BC135" i="1"/>
  <c r="BC114" i="1"/>
  <c r="BC42" i="1"/>
  <c r="BC78" i="1"/>
  <c r="BC51" i="1"/>
  <c r="BC140" i="1"/>
  <c r="BD123" i="1"/>
  <c r="BD33" i="1"/>
  <c r="BD42" i="1"/>
  <c r="BD152" i="1"/>
  <c r="BD145" i="1"/>
  <c r="BD18" i="1"/>
  <c r="BD24" i="1"/>
  <c r="BD69" i="1"/>
  <c r="BD87" i="1"/>
  <c r="BD105" i="1"/>
  <c r="BD96" i="1"/>
  <c r="BD60" i="1"/>
  <c r="BD51" i="1"/>
  <c r="BD140" i="1"/>
  <c r="BD135" i="1"/>
  <c r="BD114" i="1"/>
  <c r="BD78" i="1"/>
  <c r="JE194" i="1"/>
  <c r="JE197" i="1"/>
  <c r="JE196" i="1"/>
  <c r="CF194" i="1"/>
  <c r="CF197" i="1"/>
  <c r="CF196" i="1"/>
  <c r="IT194" i="1"/>
  <c r="IT196" i="1"/>
  <c r="IT197" i="1"/>
  <c r="EX194" i="1"/>
  <c r="EX196" i="1"/>
  <c r="EX197" i="1"/>
  <c r="IF194" i="1"/>
  <c r="IF196" i="1"/>
  <c r="IF197" i="1"/>
  <c r="ER194" i="1"/>
  <c r="ER197" i="1"/>
  <c r="ER196" i="1"/>
  <c r="HU194" i="1"/>
  <c r="HU197" i="1"/>
  <c r="HU196" i="1"/>
  <c r="HQ194" i="1"/>
  <c r="HQ196" i="1"/>
  <c r="HQ197" i="1"/>
  <c r="EU194" i="1"/>
  <c r="EU196" i="1"/>
  <c r="EU197" i="1"/>
  <c r="AI194" i="1"/>
  <c r="AI197" i="1"/>
  <c r="AI196" i="1"/>
  <c r="GR194" i="1"/>
  <c r="GR197" i="1"/>
  <c r="GR196" i="1"/>
  <c r="HP194" i="1"/>
  <c r="HP196" i="1"/>
  <c r="HP197" i="1"/>
  <c r="CH194" i="1"/>
  <c r="CH197" i="1"/>
  <c r="CH196" i="1"/>
  <c r="JC194" i="1"/>
  <c r="JC196" i="1"/>
  <c r="JC197" i="1"/>
  <c r="EY194" i="1"/>
  <c r="EY196" i="1"/>
  <c r="EY197" i="1"/>
  <c r="IS194" i="1"/>
  <c r="IS196" i="1"/>
  <c r="IS197" i="1"/>
  <c r="CE194" i="1"/>
  <c r="CE196" i="1"/>
  <c r="CE197" i="1"/>
  <c r="HT194" i="1"/>
  <c r="HT196" i="1"/>
  <c r="HT197" i="1"/>
  <c r="IO194" i="1"/>
  <c r="IO197" i="1"/>
  <c r="IO196" i="1"/>
  <c r="EV194" i="1"/>
  <c r="EV197" i="1"/>
  <c r="EV196" i="1"/>
  <c r="AU194" i="1"/>
  <c r="AU197" i="1"/>
  <c r="AU196" i="1"/>
  <c r="AH194" i="1"/>
  <c r="AH197" i="1"/>
  <c r="AH196" i="1"/>
  <c r="AM194" i="1"/>
  <c r="AM196" i="1"/>
  <c r="AM197" i="1"/>
  <c r="GC194" i="1"/>
  <c r="GC197" i="1"/>
  <c r="GC196" i="1"/>
  <c r="BY194" i="1"/>
  <c r="BY197" i="1"/>
  <c r="BY196" i="1"/>
  <c r="IQ194" i="1"/>
  <c r="IQ196" i="1"/>
  <c r="IQ197" i="1"/>
  <c r="ED194" i="1"/>
  <c r="ED196" i="1"/>
  <c r="ED197" i="1"/>
  <c r="FB194" i="1"/>
  <c r="FB197" i="1"/>
  <c r="FB196" i="1"/>
  <c r="CB194" i="1"/>
  <c r="CB196" i="1"/>
  <c r="CB197" i="1"/>
  <c r="FY194" i="1"/>
  <c r="FY196" i="1"/>
  <c r="FY197" i="1"/>
  <c r="HV194" i="1"/>
  <c r="HV197" i="1"/>
  <c r="HV196" i="1"/>
  <c r="AX194" i="1"/>
  <c r="AX197" i="1"/>
  <c r="AX196" i="1"/>
  <c r="IC194" i="1"/>
  <c r="IC196" i="1"/>
  <c r="IC197" i="1"/>
  <c r="DF194" i="1"/>
  <c r="DF197" i="1"/>
  <c r="DF196" i="1"/>
  <c r="HF194" i="1"/>
  <c r="HF197" i="1"/>
  <c r="HF196" i="1"/>
  <c r="BZ194" i="1"/>
  <c r="BZ197" i="1"/>
  <c r="BZ196" i="1"/>
  <c r="EZ194" i="1"/>
  <c r="EZ197" i="1"/>
  <c r="EZ196" i="1"/>
  <c r="EC194" i="1"/>
  <c r="EC197" i="1"/>
  <c r="EC196" i="1"/>
  <c r="FC194" i="1"/>
  <c r="FC196" i="1"/>
  <c r="FC197" i="1"/>
  <c r="CK194" i="1"/>
  <c r="CK197" i="1"/>
  <c r="CK196" i="1"/>
  <c r="FZ194" i="1"/>
  <c r="FZ196" i="1"/>
  <c r="FZ197" i="1"/>
  <c r="IN194" i="1"/>
  <c r="IN196" i="1"/>
  <c r="IN197" i="1"/>
  <c r="AG194" i="1"/>
  <c r="AG197" i="1"/>
  <c r="AG196" i="1"/>
  <c r="IB194" i="1"/>
  <c r="IB197" i="1"/>
  <c r="IB196" i="1"/>
  <c r="DH194" i="1"/>
  <c r="DH196" i="1"/>
  <c r="DH197" i="1"/>
  <c r="GH194" i="1"/>
  <c r="GH197" i="1"/>
  <c r="GH196" i="1"/>
  <c r="DE194" i="1"/>
  <c r="DE196" i="1"/>
  <c r="DE197" i="1"/>
  <c r="CV194" i="1"/>
  <c r="CV197" i="1"/>
  <c r="CV196" i="1"/>
  <c r="EL194" i="1"/>
  <c r="EL197" i="1"/>
  <c r="EL196" i="1"/>
  <c r="GN194" i="1"/>
  <c r="GN197" i="1"/>
  <c r="GN196" i="1"/>
  <c r="EE194" i="1"/>
  <c r="EE196" i="1"/>
  <c r="EE197" i="1"/>
  <c r="DI194" i="1"/>
  <c r="DI196" i="1"/>
  <c r="DI197" i="1"/>
  <c r="CG194" i="1"/>
  <c r="CG196" i="1"/>
  <c r="CG197" i="1"/>
  <c r="GI194" i="1"/>
  <c r="GI196" i="1"/>
  <c r="GI197" i="1"/>
  <c r="GX194" i="1"/>
  <c r="GX197" i="1"/>
  <c r="GX196" i="1"/>
  <c r="HJ196" i="1"/>
  <c r="HJ197" i="1"/>
  <c r="AZ194" i="1"/>
  <c r="AZ197" i="1"/>
  <c r="AZ196" i="1"/>
  <c r="ID194" i="1"/>
  <c r="ID196" i="1"/>
  <c r="ID197" i="1"/>
  <c r="DG194" i="1"/>
  <c r="DG197" i="1"/>
  <c r="DG196" i="1"/>
  <c r="EP194" i="1"/>
  <c r="EP196" i="1"/>
  <c r="EP197" i="1"/>
  <c r="HG194" i="1"/>
  <c r="HG196" i="1"/>
  <c r="HG197" i="1"/>
  <c r="EW194" i="1"/>
  <c r="EW196" i="1"/>
  <c r="EW197" i="1"/>
  <c r="GM194" i="1"/>
  <c r="GM197" i="1"/>
  <c r="GM196" i="1"/>
  <c r="FA194" i="1"/>
  <c r="FA196" i="1"/>
  <c r="FA197" i="1"/>
  <c r="ES194" i="1"/>
  <c r="ES196" i="1"/>
  <c r="ES197" i="1"/>
  <c r="AV194" i="1"/>
  <c r="AV196" i="1"/>
  <c r="AV197" i="1"/>
  <c r="HE194" i="1"/>
  <c r="HE197" i="1"/>
  <c r="HE196" i="1"/>
  <c r="AK194" i="1"/>
  <c r="AK197" i="1"/>
  <c r="AK196" i="1"/>
  <c r="HN194" i="1"/>
  <c r="HN197" i="1"/>
  <c r="HN196" i="1"/>
  <c r="AY194" i="1"/>
  <c r="AY196" i="1"/>
  <c r="AY197" i="1"/>
  <c r="GG194" i="1"/>
  <c r="GG196" i="1"/>
  <c r="GG197" i="1"/>
  <c r="FK194" i="1"/>
  <c r="FK196" i="1"/>
  <c r="FK197" i="1"/>
  <c r="JT194" i="1"/>
  <c r="JT197" i="1"/>
  <c r="JT196" i="1"/>
  <c r="ET194" i="1"/>
  <c r="ET197" i="1"/>
  <c r="ET196" i="1"/>
  <c r="HI194" i="1"/>
  <c r="HI197" i="1"/>
  <c r="HI196" i="1"/>
  <c r="HD194" i="1"/>
  <c r="HD197" i="1"/>
  <c r="HD196" i="1"/>
  <c r="GL194" i="1"/>
  <c r="GL197" i="1"/>
  <c r="GL196" i="1"/>
  <c r="EM194" i="1"/>
  <c r="EM197" i="1"/>
  <c r="EM196" i="1"/>
  <c r="JS194" i="1"/>
  <c r="JS196" i="1"/>
  <c r="JS197" i="1"/>
  <c r="HO194" i="1"/>
  <c r="HO196" i="1"/>
  <c r="HO197" i="1"/>
  <c r="GD194" i="1"/>
  <c r="GD196" i="1"/>
  <c r="GD197" i="1"/>
  <c r="HK194" i="1"/>
  <c r="HK197" i="1"/>
  <c r="HK196" i="1"/>
  <c r="CJ194" i="1"/>
  <c r="CJ197" i="1"/>
  <c r="CJ196" i="1"/>
  <c r="CC194" i="1"/>
  <c r="CC197" i="1"/>
  <c r="CC196" i="1"/>
  <c r="IA194" i="1"/>
  <c r="IA196" i="1"/>
  <c r="IA197" i="1"/>
  <c r="HH196" i="1"/>
  <c r="HH197" i="1"/>
  <c r="EQ194" i="1"/>
  <c r="EQ197" i="1"/>
  <c r="EQ196" i="1"/>
  <c r="HS194" i="1"/>
  <c r="HS196" i="1"/>
  <c r="HS197" i="1"/>
  <c r="HC194" i="1"/>
  <c r="HC196" i="1"/>
  <c r="HC197" i="1"/>
  <c r="AW194" i="1"/>
  <c r="AW197" i="1"/>
  <c r="AW196" i="1"/>
  <c r="EN194" i="1"/>
  <c r="EN196" i="1"/>
  <c r="EN197" i="1"/>
  <c r="AL194" i="1"/>
  <c r="AL197" i="1"/>
  <c r="AL196" i="1"/>
  <c r="HR194" i="1"/>
  <c r="HR196" i="1"/>
  <c r="HR197" i="1"/>
  <c r="HJ198" i="1"/>
  <c r="HJ194" i="1"/>
  <c r="HH198" i="1"/>
  <c r="HH194" i="1"/>
  <c r="EX198" i="1"/>
  <c r="GR198" i="1"/>
  <c r="GD198" i="1"/>
  <c r="CH198" i="1"/>
  <c r="JC198" i="1"/>
  <c r="EY198" i="1"/>
  <c r="IS198" i="1"/>
  <c r="CE198" i="1"/>
  <c r="HT198" i="1"/>
  <c r="IO198" i="1"/>
  <c r="EV198" i="1"/>
  <c r="AU198" i="1"/>
  <c r="AH198" i="1"/>
  <c r="AM198" i="1"/>
  <c r="CF198" i="1"/>
  <c r="HU198" i="1"/>
  <c r="GG198" i="1"/>
  <c r="IQ198" i="1"/>
  <c r="ED198" i="1"/>
  <c r="FB198" i="1"/>
  <c r="CB198" i="1"/>
  <c r="FY198" i="1"/>
  <c r="HV198" i="1"/>
  <c r="AX198" i="1"/>
  <c r="IC198" i="1"/>
  <c r="ER198" i="1"/>
  <c r="AI198" i="1"/>
  <c r="BY198" i="1"/>
  <c r="HF198" i="1"/>
  <c r="BZ198" i="1"/>
  <c r="EZ198" i="1"/>
  <c r="EC198" i="1"/>
  <c r="FC198" i="1"/>
  <c r="CK198" i="1"/>
  <c r="FZ198" i="1"/>
  <c r="IN198" i="1"/>
  <c r="AG198" i="1"/>
  <c r="IB198" i="1"/>
  <c r="DH198" i="1"/>
  <c r="JE198" i="1"/>
  <c r="IF198" i="1"/>
  <c r="EU198" i="1"/>
  <c r="DF198" i="1"/>
  <c r="DE198" i="1"/>
  <c r="CV198" i="1"/>
  <c r="EL198" i="1"/>
  <c r="GN198" i="1"/>
  <c r="EE198" i="1"/>
  <c r="DI198" i="1"/>
  <c r="CG198" i="1"/>
  <c r="GI198" i="1"/>
  <c r="GX198" i="1"/>
  <c r="AZ198" i="1"/>
  <c r="ID198" i="1"/>
  <c r="DG198" i="1"/>
  <c r="HP198" i="1"/>
  <c r="FK198" i="1"/>
  <c r="HG198" i="1"/>
  <c r="EW198" i="1"/>
  <c r="GM198" i="1"/>
  <c r="FA198" i="1"/>
  <c r="ES198" i="1"/>
  <c r="AV198" i="1"/>
  <c r="HE198" i="1"/>
  <c r="AK198" i="1"/>
  <c r="HN198" i="1"/>
  <c r="AY198" i="1"/>
  <c r="GC198" i="1"/>
  <c r="EP198" i="1"/>
  <c r="HK198" i="1"/>
  <c r="CJ198" i="1"/>
  <c r="JT198" i="1"/>
  <c r="ET198" i="1"/>
  <c r="HI198" i="1"/>
  <c r="HD198" i="1"/>
  <c r="GL198" i="1"/>
  <c r="EM198" i="1"/>
  <c r="JS198" i="1"/>
  <c r="HO198" i="1"/>
  <c r="IT198" i="1"/>
  <c r="HQ198" i="1"/>
  <c r="GH198" i="1"/>
  <c r="CC198" i="1"/>
  <c r="IA198" i="1"/>
  <c r="EQ198" i="1"/>
  <c r="HS198" i="1"/>
  <c r="HC198" i="1"/>
  <c r="AW198" i="1"/>
  <c r="EN198" i="1"/>
  <c r="AL198" i="1"/>
  <c r="HR198" i="1"/>
  <c r="HJ152" i="1"/>
  <c r="HH152" i="1"/>
  <c r="HI140" i="1"/>
  <c r="HI145" i="1"/>
  <c r="HI152" i="1"/>
  <c r="IF195" i="1"/>
  <c r="GR96" i="1"/>
  <c r="GR104" i="1" s="1"/>
  <c r="GR195" i="1"/>
  <c r="GH96" i="1"/>
  <c r="GH99" i="1" s="1"/>
  <c r="GH195" i="1"/>
  <c r="GD96" i="1"/>
  <c r="GD98" i="1" s="1"/>
  <c r="GD195" i="1"/>
  <c r="JC96" i="1"/>
  <c r="JC101" i="1" s="1"/>
  <c r="JC195" i="1"/>
  <c r="EY96" i="1"/>
  <c r="EY98" i="1" s="1"/>
  <c r="EY195" i="1"/>
  <c r="IS96" i="1"/>
  <c r="IS97" i="1" s="1"/>
  <c r="IS195" i="1"/>
  <c r="CE96" i="1"/>
  <c r="CE100" i="1" s="1"/>
  <c r="CE195" i="1"/>
  <c r="HT195" i="1"/>
  <c r="IO96" i="1"/>
  <c r="IN96" i="1" s="1"/>
  <c r="IO195" i="1"/>
  <c r="EV96" i="1"/>
  <c r="EV104" i="1" s="1"/>
  <c r="EV195" i="1"/>
  <c r="AU96" i="1"/>
  <c r="AU99" i="1" s="1"/>
  <c r="AU195" i="1"/>
  <c r="AH96" i="1"/>
  <c r="AH101" i="1" s="1"/>
  <c r="AH195" i="1"/>
  <c r="AM96" i="1"/>
  <c r="AM104" i="1" s="1"/>
  <c r="AM195" i="1"/>
  <c r="JE96" i="1"/>
  <c r="JE99" i="1" s="1"/>
  <c r="JE195" i="1"/>
  <c r="EX96" i="1"/>
  <c r="EX99" i="1" s="1"/>
  <c r="EX195" i="1"/>
  <c r="EU96" i="1"/>
  <c r="EU101" i="1" s="1"/>
  <c r="EU195" i="1"/>
  <c r="AI96" i="1"/>
  <c r="AI99" i="1" s="1"/>
  <c r="AI195" i="1"/>
  <c r="HP195" i="1"/>
  <c r="DF96" i="1"/>
  <c r="DF100" i="1" s="1"/>
  <c r="DF195" i="1"/>
  <c r="CH96" i="1"/>
  <c r="CH101" i="1" s="1"/>
  <c r="CH195" i="1"/>
  <c r="GC96" i="1"/>
  <c r="GC104" i="1" s="1"/>
  <c r="GC195" i="1"/>
  <c r="GG96" i="1"/>
  <c r="GG104" i="1" s="1"/>
  <c r="GG195" i="1"/>
  <c r="BY96" i="1"/>
  <c r="BY99" i="1" s="1"/>
  <c r="BY195" i="1"/>
  <c r="IQ96" i="1"/>
  <c r="IQ101" i="1" s="1"/>
  <c r="IQ195" i="1"/>
  <c r="ED96" i="1"/>
  <c r="ED104" i="1" s="1"/>
  <c r="ED195" i="1"/>
  <c r="FB96" i="1"/>
  <c r="FB104" i="1" s="1"/>
  <c r="FB195" i="1"/>
  <c r="CB96" i="1"/>
  <c r="CB99" i="1" s="1"/>
  <c r="CB195" i="1"/>
  <c r="FY96" i="1"/>
  <c r="FY101" i="1" s="1"/>
  <c r="FY195" i="1"/>
  <c r="HV195" i="1"/>
  <c r="AX96" i="1"/>
  <c r="AX104" i="1" s="1"/>
  <c r="AX195" i="1"/>
  <c r="IC96" i="1"/>
  <c r="IC99" i="1" s="1"/>
  <c r="IC195" i="1"/>
  <c r="DH96" i="1"/>
  <c r="DH101" i="1" s="1"/>
  <c r="DH195" i="1"/>
  <c r="ER96" i="1"/>
  <c r="ER99" i="1" s="1"/>
  <c r="ER195" i="1"/>
  <c r="EZ96" i="1"/>
  <c r="EZ98" i="1" s="1"/>
  <c r="EZ195" i="1"/>
  <c r="FZ96" i="1"/>
  <c r="FZ101" i="1" s="1"/>
  <c r="FZ195" i="1"/>
  <c r="AG96" i="1"/>
  <c r="AG104" i="1" s="1"/>
  <c r="AG195" i="1"/>
  <c r="CV96" i="1"/>
  <c r="CV104" i="1" s="1"/>
  <c r="CV195" i="1"/>
  <c r="DI96" i="1"/>
  <c r="DI97" i="1" s="1"/>
  <c r="DI195" i="1"/>
  <c r="CG96" i="1"/>
  <c r="CG101" i="1" s="1"/>
  <c r="CG195" i="1"/>
  <c r="GI96" i="1"/>
  <c r="GI104" i="1" s="1"/>
  <c r="GI195" i="1"/>
  <c r="GX96" i="1"/>
  <c r="GX104" i="1" s="1"/>
  <c r="GX195" i="1"/>
  <c r="HJ96" i="1"/>
  <c r="HJ98" i="1" s="1"/>
  <c r="HH98" i="1" s="1" a="1"/>
  <c r="HH98" i="1" s="1"/>
  <c r="HJ195" i="1"/>
  <c r="AZ96" i="1"/>
  <c r="AZ101" i="1" s="1"/>
  <c r="AZ195" i="1"/>
  <c r="ID96" i="1"/>
  <c r="ID104" i="1" s="1"/>
  <c r="ID195" i="1"/>
  <c r="DG96" i="1"/>
  <c r="DG104" i="1" s="1"/>
  <c r="DG195" i="1"/>
  <c r="HQ96" i="1"/>
  <c r="HQ97" i="1" s="1"/>
  <c r="HK97" i="1" s="1" a="1"/>
  <c r="HK97" i="1" s="1"/>
  <c r="HQ195" i="1"/>
  <c r="BZ96" i="1"/>
  <c r="BZ101" i="1" s="1"/>
  <c r="BZ195" i="1"/>
  <c r="EL96" i="1"/>
  <c r="EL99" i="1" s="1"/>
  <c r="EL195" i="1"/>
  <c r="EP96" i="1"/>
  <c r="EP99" i="1" s="1"/>
  <c r="EP195" i="1"/>
  <c r="HG96" i="1"/>
  <c r="HG97" i="1" s="1"/>
  <c r="HG195" i="1"/>
  <c r="EW96" i="1"/>
  <c r="EW101" i="1" s="1"/>
  <c r="EW195" i="1"/>
  <c r="GM96" i="1"/>
  <c r="GM99" i="1" s="1"/>
  <c r="GM195" i="1"/>
  <c r="FA96" i="1"/>
  <c r="FA99" i="1" s="1"/>
  <c r="FA195" i="1"/>
  <c r="ES96" i="1"/>
  <c r="ES97" i="1" s="1"/>
  <c r="ES195" i="1"/>
  <c r="AV195" i="1"/>
  <c r="HE96" i="1"/>
  <c r="HE99" i="1" s="1"/>
  <c r="HE195" i="1"/>
  <c r="AK96" i="1"/>
  <c r="AK99" i="1" s="1"/>
  <c r="AK195" i="1"/>
  <c r="HN195" i="1"/>
  <c r="AY96" i="1"/>
  <c r="AY101" i="1" s="1"/>
  <c r="AY195" i="1"/>
  <c r="IT96" i="1"/>
  <c r="IT99" i="1" s="1"/>
  <c r="IT195" i="1"/>
  <c r="HU96" i="1"/>
  <c r="HU104" i="1" s="1"/>
  <c r="HU195" i="1"/>
  <c r="EC96" i="1"/>
  <c r="EC98" i="1" s="1"/>
  <c r="EC195" i="1"/>
  <c r="FC96" i="1"/>
  <c r="FC101" i="1" s="1"/>
  <c r="FC195" i="1"/>
  <c r="IN195" i="1"/>
  <c r="IB96" i="1"/>
  <c r="IB104" i="1" s="1"/>
  <c r="IB195" i="1"/>
  <c r="EE96" i="1"/>
  <c r="EE97" i="1" s="1"/>
  <c r="EE195" i="1"/>
  <c r="FK96" i="1"/>
  <c r="FK101" i="1" s="1"/>
  <c r="FK195" i="1"/>
  <c r="HK195" i="1"/>
  <c r="CJ96" i="1"/>
  <c r="CJ99" i="1" s="1"/>
  <c r="CJ195" i="1"/>
  <c r="JT96" i="1"/>
  <c r="JT97" i="1" s="1"/>
  <c r="JT195" i="1"/>
  <c r="ET96" i="1"/>
  <c r="ET101" i="1" s="1"/>
  <c r="ET195" i="1"/>
  <c r="HI195" i="1"/>
  <c r="HD96" i="1"/>
  <c r="HD99" i="1" s="1"/>
  <c r="HD195" i="1"/>
  <c r="GL96" i="1"/>
  <c r="GL97" i="1" s="1"/>
  <c r="GL195" i="1"/>
  <c r="EM96" i="1"/>
  <c r="EM101" i="1" s="1"/>
  <c r="EM195" i="1"/>
  <c r="JS96" i="1"/>
  <c r="JS99" i="1" s="1"/>
  <c r="JS195" i="1"/>
  <c r="HO195" i="1"/>
  <c r="JF96" i="1"/>
  <c r="JF98" i="1" s="1"/>
  <c r="CF96" i="1"/>
  <c r="CF101" i="1" s="1"/>
  <c r="CF195" i="1"/>
  <c r="HF195" i="1"/>
  <c r="CK96" i="1"/>
  <c r="CK97" i="1" s="1"/>
  <c r="CK195" i="1"/>
  <c r="DE96" i="1"/>
  <c r="DE101" i="1" s="1"/>
  <c r="DE195" i="1"/>
  <c r="GN96" i="1"/>
  <c r="GN98" i="1" s="1"/>
  <c r="GN195" i="1"/>
  <c r="CC96" i="1"/>
  <c r="CC98" i="1" s="1"/>
  <c r="CC195" i="1"/>
  <c r="IA96" i="1"/>
  <c r="IA98" i="1" s="1"/>
  <c r="IA195" i="1"/>
  <c r="HH195" i="1"/>
  <c r="EQ96" i="1"/>
  <c r="EQ97" i="1" s="1"/>
  <c r="EQ195" i="1"/>
  <c r="HS195" i="1"/>
  <c r="HC96" i="1"/>
  <c r="HC99" i="1" s="1"/>
  <c r="HC195" i="1"/>
  <c r="AW195" i="1"/>
  <c r="EN96" i="1"/>
  <c r="EN97" i="1" s="1"/>
  <c r="EN195" i="1"/>
  <c r="AL96" i="1"/>
  <c r="AL98" i="1" s="1"/>
  <c r="AL195" i="1"/>
  <c r="HR195" i="1"/>
  <c r="JG98" i="1"/>
  <c r="JG97" i="1"/>
  <c r="JG99" i="1"/>
  <c r="JG100" i="1"/>
  <c r="JG101" i="1"/>
  <c r="JG102" i="1"/>
  <c r="JG103" i="1"/>
  <c r="JG104" i="1"/>
  <c r="CF87" i="1"/>
  <c r="CF114" i="1"/>
  <c r="CF69" i="1"/>
  <c r="GH114" i="1"/>
  <c r="GH69" i="1"/>
  <c r="GH87" i="1"/>
  <c r="GD114" i="1"/>
  <c r="GD87" i="1"/>
  <c r="GD69" i="1"/>
  <c r="CH69" i="1"/>
  <c r="CH87" i="1"/>
  <c r="CH114" i="1"/>
  <c r="JC114" i="1"/>
  <c r="JC69" i="1"/>
  <c r="JC87" i="1"/>
  <c r="EY87" i="1"/>
  <c r="EY69" i="1"/>
  <c r="EY114" i="1"/>
  <c r="IS69" i="1"/>
  <c r="IS87" i="1"/>
  <c r="IS114" i="1"/>
  <c r="CE114" i="1"/>
  <c r="CE69" i="1"/>
  <c r="CE87" i="1"/>
  <c r="JL69" i="1"/>
  <c r="JL87" i="1"/>
  <c r="JL114" i="1"/>
  <c r="IO69" i="1"/>
  <c r="IO114" i="1"/>
  <c r="IO87" i="1"/>
  <c r="EV114" i="1"/>
  <c r="EV87" i="1"/>
  <c r="EV69" i="1"/>
  <c r="AU69" i="1"/>
  <c r="AU87" i="1"/>
  <c r="AU114" i="1"/>
  <c r="AH114" i="1"/>
  <c r="AH69" i="1"/>
  <c r="AH87" i="1"/>
  <c r="AM87" i="1"/>
  <c r="AM69" i="1"/>
  <c r="AM114" i="1"/>
  <c r="HU69" i="1"/>
  <c r="HU87" i="1"/>
  <c r="HU114" i="1"/>
  <c r="AI69" i="1"/>
  <c r="AI87" i="1"/>
  <c r="AI114" i="1"/>
  <c r="DF87" i="1"/>
  <c r="DF69" i="1"/>
  <c r="DF114" i="1"/>
  <c r="GC87" i="1"/>
  <c r="GC114" i="1"/>
  <c r="GC69" i="1"/>
  <c r="GG87" i="1"/>
  <c r="GG114" i="1"/>
  <c r="GG69" i="1"/>
  <c r="BY87" i="1"/>
  <c r="BY69" i="1"/>
  <c r="BY114" i="1"/>
  <c r="IQ69" i="1"/>
  <c r="IQ114" i="1"/>
  <c r="IQ87" i="1"/>
  <c r="ED87" i="1"/>
  <c r="ED114" i="1"/>
  <c r="ED69" i="1"/>
  <c r="FB69" i="1"/>
  <c r="FB114" i="1"/>
  <c r="FB87" i="1"/>
  <c r="CB69" i="1"/>
  <c r="CB87" i="1"/>
  <c r="CB114" i="1"/>
  <c r="FY114" i="1"/>
  <c r="FY87" i="1"/>
  <c r="FY69" i="1"/>
  <c r="AX87" i="1"/>
  <c r="AX114" i="1"/>
  <c r="AX69" i="1"/>
  <c r="IC69" i="1"/>
  <c r="IC87" i="1"/>
  <c r="IC114" i="1"/>
  <c r="AG87" i="1"/>
  <c r="AG69" i="1"/>
  <c r="AG114" i="1"/>
  <c r="IB69" i="1"/>
  <c r="IB87" i="1"/>
  <c r="IB114" i="1"/>
  <c r="DH114" i="1"/>
  <c r="DH87" i="1"/>
  <c r="DH69" i="1"/>
  <c r="EX69" i="1"/>
  <c r="EX114" i="1"/>
  <c r="EX87" i="1"/>
  <c r="EZ69" i="1"/>
  <c r="EZ87" i="1"/>
  <c r="EZ114" i="1"/>
  <c r="CK69" i="1"/>
  <c r="CK87" i="1"/>
  <c r="CK114" i="1"/>
  <c r="DE114" i="1"/>
  <c r="DE87" i="1"/>
  <c r="DE69" i="1"/>
  <c r="CV114" i="1"/>
  <c r="CV69" i="1"/>
  <c r="CV87" i="1"/>
  <c r="EL87" i="1"/>
  <c r="EL114" i="1"/>
  <c r="EL69" i="1"/>
  <c r="GN114" i="1"/>
  <c r="GN69" i="1"/>
  <c r="GN87" i="1"/>
  <c r="EE87" i="1"/>
  <c r="EE114" i="1"/>
  <c r="EE69" i="1"/>
  <c r="DI69" i="1"/>
  <c r="DI87" i="1"/>
  <c r="DI114" i="1"/>
  <c r="CG114" i="1"/>
  <c r="CG87" i="1"/>
  <c r="CG69" i="1"/>
  <c r="AS69" i="1"/>
  <c r="AS87" i="1"/>
  <c r="AS114" i="1"/>
  <c r="GI69" i="1"/>
  <c r="GI87" i="1"/>
  <c r="GI114" i="1"/>
  <c r="GX87" i="1"/>
  <c r="GX114" i="1"/>
  <c r="GX69" i="1"/>
  <c r="HJ69" i="1"/>
  <c r="HJ114" i="1"/>
  <c r="HJ87" i="1"/>
  <c r="AZ87" i="1"/>
  <c r="AZ69" i="1"/>
  <c r="AZ114" i="1"/>
  <c r="ID87" i="1"/>
  <c r="ID114" i="1"/>
  <c r="ID69" i="1"/>
  <c r="DG114" i="1"/>
  <c r="DG69" i="1"/>
  <c r="DG87" i="1"/>
  <c r="IT69" i="1"/>
  <c r="IT114" i="1"/>
  <c r="IT87" i="1"/>
  <c r="GR87" i="1"/>
  <c r="GR114" i="1"/>
  <c r="GR69" i="1"/>
  <c r="EC87" i="1"/>
  <c r="EC114" i="1"/>
  <c r="EC69" i="1"/>
  <c r="FZ87" i="1"/>
  <c r="FZ69" i="1"/>
  <c r="FZ114" i="1"/>
  <c r="HG114" i="1"/>
  <c r="HG69" i="1"/>
  <c r="HG87" i="1"/>
  <c r="EW87" i="1"/>
  <c r="EW69" i="1"/>
  <c r="EW114" i="1"/>
  <c r="GM87" i="1"/>
  <c r="GM69" i="1"/>
  <c r="GM114" i="1"/>
  <c r="FA87" i="1"/>
  <c r="FA114" i="1"/>
  <c r="FA69" i="1"/>
  <c r="ES87" i="1"/>
  <c r="ES69" i="1"/>
  <c r="ES114" i="1"/>
  <c r="HE69" i="1"/>
  <c r="HE87" i="1"/>
  <c r="HE114" i="1"/>
  <c r="AK87" i="1"/>
  <c r="AK114" i="1"/>
  <c r="AK69" i="1"/>
  <c r="AY87" i="1"/>
  <c r="AY114" i="1"/>
  <c r="AY69" i="1"/>
  <c r="HQ69" i="1"/>
  <c r="HQ87" i="1"/>
  <c r="HQ114" i="1"/>
  <c r="FC87" i="1"/>
  <c r="FC114" i="1"/>
  <c r="FC69" i="1"/>
  <c r="EP69" i="1"/>
  <c r="EP114" i="1"/>
  <c r="EP87" i="1"/>
  <c r="CJ114" i="1"/>
  <c r="CJ69" i="1"/>
  <c r="CJ87" i="1"/>
  <c r="JT87" i="1"/>
  <c r="JT69" i="1"/>
  <c r="JT114" i="1"/>
  <c r="ET87" i="1"/>
  <c r="ET114" i="1"/>
  <c r="ET69" i="1"/>
  <c r="JG69" i="1"/>
  <c r="JG114" i="1"/>
  <c r="JG87" i="1"/>
  <c r="HD114" i="1"/>
  <c r="HD69" i="1"/>
  <c r="HD87" i="1"/>
  <c r="GL114" i="1"/>
  <c r="GL87" i="1"/>
  <c r="GL69" i="1"/>
  <c r="EM114" i="1"/>
  <c r="EM69" i="1"/>
  <c r="EM87" i="1"/>
  <c r="JS114" i="1"/>
  <c r="JS69" i="1"/>
  <c r="JS87" i="1"/>
  <c r="JF87" i="1"/>
  <c r="JF114" i="1"/>
  <c r="JF69" i="1"/>
  <c r="JE87" i="1"/>
  <c r="JE69" i="1"/>
  <c r="JE114" i="1"/>
  <c r="ER69" i="1"/>
  <c r="ER87" i="1"/>
  <c r="ER114" i="1"/>
  <c r="EU87" i="1"/>
  <c r="EU114" i="1"/>
  <c r="EU69" i="1"/>
  <c r="BZ69" i="1"/>
  <c r="BZ114" i="1"/>
  <c r="BZ87" i="1"/>
  <c r="FK69" i="1"/>
  <c r="FK87" i="1"/>
  <c r="FK114" i="1"/>
  <c r="CC69" i="1"/>
  <c r="CC87" i="1"/>
  <c r="CC114" i="1"/>
  <c r="IA69" i="1"/>
  <c r="IA114" i="1"/>
  <c r="IA87" i="1"/>
  <c r="EQ69" i="1"/>
  <c r="EQ87" i="1"/>
  <c r="EQ114" i="1"/>
  <c r="HC114" i="1"/>
  <c r="HC69" i="1"/>
  <c r="HC87" i="1"/>
  <c r="EN114" i="1"/>
  <c r="EN87" i="1"/>
  <c r="EN69" i="1"/>
  <c r="AL114" i="1"/>
  <c r="AL87" i="1"/>
  <c r="AL69" i="1"/>
  <c r="CF152" i="1"/>
  <c r="CF193" i="1"/>
  <c r="EU152" i="1"/>
  <c r="EU193" i="1"/>
  <c r="GH152" i="1"/>
  <c r="GH193" i="1"/>
  <c r="JC152" i="1"/>
  <c r="JC193" i="1"/>
  <c r="EY152" i="1"/>
  <c r="EY193" i="1"/>
  <c r="IS152" i="1"/>
  <c r="IS193" i="1"/>
  <c r="CE152" i="1"/>
  <c r="CE193" i="1"/>
  <c r="HT152" i="1"/>
  <c r="HT193" i="1"/>
  <c r="IO152" i="1"/>
  <c r="IO193" i="1"/>
  <c r="EV152" i="1"/>
  <c r="EV193" i="1"/>
  <c r="AU152" i="1"/>
  <c r="AU193" i="1"/>
  <c r="AH152" i="1"/>
  <c r="AH193" i="1"/>
  <c r="AM152" i="1"/>
  <c r="AM193" i="1"/>
  <c r="HU152" i="1"/>
  <c r="HU193" i="1"/>
  <c r="GC152" i="1"/>
  <c r="GC193" i="1"/>
  <c r="BY152" i="1"/>
  <c r="BY193" i="1"/>
  <c r="IQ152" i="1"/>
  <c r="IQ193" i="1"/>
  <c r="ED152" i="1"/>
  <c r="ED193" i="1"/>
  <c r="FB152" i="1"/>
  <c r="FB193" i="1"/>
  <c r="CB152" i="1"/>
  <c r="CB193" i="1"/>
  <c r="FY152" i="1"/>
  <c r="FY193" i="1"/>
  <c r="HV152" i="1"/>
  <c r="HV193" i="1"/>
  <c r="AX152" i="1"/>
  <c r="AX193" i="1"/>
  <c r="IC152" i="1"/>
  <c r="IC193" i="1"/>
  <c r="IT152" i="1"/>
  <c r="IT193" i="1"/>
  <c r="CH152" i="1"/>
  <c r="CH193" i="1"/>
  <c r="BZ152" i="1"/>
  <c r="BZ193" i="1"/>
  <c r="EZ152" i="1"/>
  <c r="EZ193" i="1"/>
  <c r="EC152" i="1"/>
  <c r="EC193" i="1"/>
  <c r="FC152" i="1"/>
  <c r="FC193" i="1"/>
  <c r="CK152" i="1"/>
  <c r="CK193" i="1"/>
  <c r="FZ152" i="1"/>
  <c r="FZ193" i="1"/>
  <c r="IN152" i="1"/>
  <c r="IN193" i="1"/>
  <c r="AG152" i="1"/>
  <c r="AG193" i="1"/>
  <c r="IB152" i="1"/>
  <c r="IB193" i="1"/>
  <c r="DH152" i="1"/>
  <c r="DH193" i="1"/>
  <c r="ER152" i="1"/>
  <c r="ER193" i="1"/>
  <c r="GR152" i="1"/>
  <c r="GR193" i="1"/>
  <c r="GD152" i="1"/>
  <c r="GD193" i="1"/>
  <c r="HF152" i="1"/>
  <c r="HF193" i="1"/>
  <c r="DE152" i="1"/>
  <c r="DE193" i="1"/>
  <c r="CV152" i="1"/>
  <c r="CV193" i="1"/>
  <c r="EL152" i="1"/>
  <c r="EL193" i="1"/>
  <c r="GN152" i="1"/>
  <c r="GN193" i="1"/>
  <c r="EE152" i="1"/>
  <c r="EE193" i="1"/>
  <c r="DI152" i="1"/>
  <c r="DI193" i="1"/>
  <c r="CG152" i="1"/>
  <c r="CG193" i="1"/>
  <c r="GI152" i="1"/>
  <c r="GI193" i="1"/>
  <c r="GX152" i="1"/>
  <c r="GX193" i="1"/>
  <c r="HJ193" i="1"/>
  <c r="AZ152" i="1"/>
  <c r="AZ193" i="1"/>
  <c r="ID152" i="1"/>
  <c r="ID193" i="1"/>
  <c r="DG152" i="1"/>
  <c r="DG193" i="1"/>
  <c r="IF152" i="1"/>
  <c r="IF193" i="1"/>
  <c r="AI152" i="1"/>
  <c r="AI193" i="1"/>
  <c r="DF152" i="1"/>
  <c r="DF193" i="1"/>
  <c r="FK152" i="1"/>
  <c r="FK193" i="1"/>
  <c r="EP152" i="1"/>
  <c r="EP193" i="1"/>
  <c r="HG152" i="1"/>
  <c r="HG193" i="1"/>
  <c r="EW152" i="1"/>
  <c r="EW193" i="1"/>
  <c r="GM152" i="1"/>
  <c r="GM193" i="1"/>
  <c r="FA152" i="1"/>
  <c r="FA193" i="1"/>
  <c r="ES152" i="1"/>
  <c r="ES193" i="1"/>
  <c r="AV152" i="1"/>
  <c r="AV193" i="1"/>
  <c r="HE152" i="1"/>
  <c r="HE193" i="1"/>
  <c r="AK152" i="1"/>
  <c r="AK193" i="1"/>
  <c r="HN152" i="1"/>
  <c r="HN193" i="1"/>
  <c r="AY152" i="1"/>
  <c r="AY193" i="1"/>
  <c r="EX152" i="1"/>
  <c r="EX193" i="1"/>
  <c r="HP152" i="1"/>
  <c r="HP193" i="1"/>
  <c r="HK152" i="1"/>
  <c r="HK193" i="1"/>
  <c r="CJ152" i="1"/>
  <c r="CJ193" i="1"/>
  <c r="JT152" i="1"/>
  <c r="JT193" i="1"/>
  <c r="ET152" i="1"/>
  <c r="ET193" i="1"/>
  <c r="HI193" i="1"/>
  <c r="HD152" i="1"/>
  <c r="HD193" i="1"/>
  <c r="GL152" i="1"/>
  <c r="GL193" i="1"/>
  <c r="EM152" i="1"/>
  <c r="EM193" i="1"/>
  <c r="JS152" i="1"/>
  <c r="JS193" i="1"/>
  <c r="HO152" i="1"/>
  <c r="HO193" i="1"/>
  <c r="JE152" i="1"/>
  <c r="JE193" i="1"/>
  <c r="HQ152" i="1"/>
  <c r="HQ193" i="1"/>
  <c r="GG152" i="1"/>
  <c r="GG193" i="1"/>
  <c r="CC152" i="1"/>
  <c r="CC193" i="1"/>
  <c r="IA152" i="1"/>
  <c r="IA193" i="1"/>
  <c r="HH193" i="1"/>
  <c r="EQ152" i="1"/>
  <c r="EQ193" i="1"/>
  <c r="HS152" i="1"/>
  <c r="HS193" i="1"/>
  <c r="HC152" i="1"/>
  <c r="HC193" i="1"/>
  <c r="AW152" i="1"/>
  <c r="AW193" i="1"/>
  <c r="EN152" i="1"/>
  <c r="EN193" i="1"/>
  <c r="AL152" i="1"/>
  <c r="AL193" i="1"/>
  <c r="HR152" i="1"/>
  <c r="HR193" i="1"/>
  <c r="IY186" i="1"/>
  <c r="IY188" i="1"/>
  <c r="IY185" i="1"/>
  <c r="IY189" i="1"/>
  <c r="IY187" i="1"/>
  <c r="IY190" i="1"/>
  <c r="IY174" i="1"/>
  <c r="IY175" i="1"/>
  <c r="IY173" i="1"/>
  <c r="IY176" i="1"/>
  <c r="IY178" i="1"/>
  <c r="IY177" i="1"/>
  <c r="IY164" i="1"/>
  <c r="IY165" i="1"/>
  <c r="IY166" i="1"/>
  <c r="IY158" i="1"/>
  <c r="IY160" i="1"/>
  <c r="IY159" i="1"/>
  <c r="IY182" i="1"/>
  <c r="IY180" i="1"/>
  <c r="IY183" i="1"/>
  <c r="IY184" i="1"/>
  <c r="IY181" i="1"/>
  <c r="IY170" i="1"/>
  <c r="IY171" i="1"/>
  <c r="IY172" i="1"/>
  <c r="IY179" i="1"/>
  <c r="IY161" i="1"/>
  <c r="IY155" i="1"/>
  <c r="IY163" i="1"/>
  <c r="IY167" i="1"/>
  <c r="IY156" i="1"/>
  <c r="IY157" i="1"/>
  <c r="IY162" i="1"/>
  <c r="IY168" i="1"/>
  <c r="IY169" i="1"/>
  <c r="IY154" i="1"/>
  <c r="IY153" i="1"/>
  <c r="EX60" i="1"/>
  <c r="EX78" i="1"/>
  <c r="EX105" i="1"/>
  <c r="EX123" i="1"/>
  <c r="EU78" i="1"/>
  <c r="EU60" i="1"/>
  <c r="EU105" i="1"/>
  <c r="EU123" i="1"/>
  <c r="DF105" i="1"/>
  <c r="DF123" i="1"/>
  <c r="DF78" i="1"/>
  <c r="DF60" i="1"/>
  <c r="CH123" i="1"/>
  <c r="CH60" i="1"/>
  <c r="CH78" i="1"/>
  <c r="CH105" i="1"/>
  <c r="JC123" i="1"/>
  <c r="JC60" i="1"/>
  <c r="JC78" i="1"/>
  <c r="JC105" i="1"/>
  <c r="EY78" i="1"/>
  <c r="EY105" i="1"/>
  <c r="EY123" i="1"/>
  <c r="EY60" i="1"/>
  <c r="IS105" i="1"/>
  <c r="IS123" i="1"/>
  <c r="IS78" i="1"/>
  <c r="IS60" i="1"/>
  <c r="CE123" i="1"/>
  <c r="CE60" i="1"/>
  <c r="CE78" i="1"/>
  <c r="CE105" i="1"/>
  <c r="JL123" i="1"/>
  <c r="JL78" i="1"/>
  <c r="JL60" i="1"/>
  <c r="JL105" i="1"/>
  <c r="IO60" i="1"/>
  <c r="IO78" i="1"/>
  <c r="IO105" i="1"/>
  <c r="IO123" i="1"/>
  <c r="EV60" i="1"/>
  <c r="EV78" i="1"/>
  <c r="EV105" i="1"/>
  <c r="EV123" i="1"/>
  <c r="AU60" i="1"/>
  <c r="AU123" i="1"/>
  <c r="AU105" i="1"/>
  <c r="AU78" i="1"/>
  <c r="AH78" i="1"/>
  <c r="AH105" i="1"/>
  <c r="AH123" i="1"/>
  <c r="AH60" i="1"/>
  <c r="AM78" i="1"/>
  <c r="AM105" i="1"/>
  <c r="AM123" i="1"/>
  <c r="AM60" i="1"/>
  <c r="IT123" i="1"/>
  <c r="IT60" i="1"/>
  <c r="IT105" i="1"/>
  <c r="IT78" i="1"/>
  <c r="GR60" i="1"/>
  <c r="GR78" i="1"/>
  <c r="GR123" i="1"/>
  <c r="GR105" i="1"/>
  <c r="IQ78" i="1"/>
  <c r="IQ105" i="1"/>
  <c r="IQ123" i="1"/>
  <c r="IQ60" i="1"/>
  <c r="ED78" i="1"/>
  <c r="ED105" i="1"/>
  <c r="ED60" i="1"/>
  <c r="ED123" i="1"/>
  <c r="FB78" i="1"/>
  <c r="FB123" i="1"/>
  <c r="FB60" i="1"/>
  <c r="FB105" i="1"/>
  <c r="CB78" i="1"/>
  <c r="CB105" i="1"/>
  <c r="CB123" i="1"/>
  <c r="CB60" i="1"/>
  <c r="FY78" i="1"/>
  <c r="FY60" i="1"/>
  <c r="FY123" i="1"/>
  <c r="FY105" i="1"/>
  <c r="AX78" i="1"/>
  <c r="AX105" i="1"/>
  <c r="AX123" i="1"/>
  <c r="AX60" i="1"/>
  <c r="IC60" i="1"/>
  <c r="IC123" i="1"/>
  <c r="IC78" i="1"/>
  <c r="IC105" i="1"/>
  <c r="AI105" i="1"/>
  <c r="AI78" i="1"/>
  <c r="AI60" i="1"/>
  <c r="AI123" i="1"/>
  <c r="BY105" i="1"/>
  <c r="BY123" i="1"/>
  <c r="BY60" i="1"/>
  <c r="BY78" i="1"/>
  <c r="BZ60" i="1"/>
  <c r="BZ78" i="1"/>
  <c r="BZ105" i="1"/>
  <c r="BZ123" i="1"/>
  <c r="EZ60" i="1"/>
  <c r="EZ123" i="1"/>
  <c r="EZ105" i="1"/>
  <c r="EZ78" i="1"/>
  <c r="EC105" i="1"/>
  <c r="EC60" i="1"/>
  <c r="EC123" i="1"/>
  <c r="EC78" i="1"/>
  <c r="FC105" i="1"/>
  <c r="FC123" i="1"/>
  <c r="FC60" i="1"/>
  <c r="FC78" i="1"/>
  <c r="CK60" i="1"/>
  <c r="CK78" i="1"/>
  <c r="CK105" i="1"/>
  <c r="CK123" i="1"/>
  <c r="FZ78" i="1"/>
  <c r="FZ123" i="1"/>
  <c r="FZ60" i="1"/>
  <c r="FZ105" i="1"/>
  <c r="AG60" i="1"/>
  <c r="AG78" i="1"/>
  <c r="AG123" i="1"/>
  <c r="AG105" i="1"/>
  <c r="IB105" i="1"/>
  <c r="IB60" i="1"/>
  <c r="IB123" i="1"/>
  <c r="IB78" i="1"/>
  <c r="DH123" i="1"/>
  <c r="DH105" i="1"/>
  <c r="DH60" i="1"/>
  <c r="DH78" i="1"/>
  <c r="JE105" i="1"/>
  <c r="JE60" i="1"/>
  <c r="JE78" i="1"/>
  <c r="JE123" i="1"/>
  <c r="DE123" i="1"/>
  <c r="DE60" i="1"/>
  <c r="DE78" i="1"/>
  <c r="DE105" i="1"/>
  <c r="CV123" i="1"/>
  <c r="CV105" i="1"/>
  <c r="CV60" i="1"/>
  <c r="CV78" i="1"/>
  <c r="EL78" i="1"/>
  <c r="EL123" i="1"/>
  <c r="EL60" i="1"/>
  <c r="EL105" i="1"/>
  <c r="GN60" i="1"/>
  <c r="GN78" i="1"/>
  <c r="GN105" i="1"/>
  <c r="GN123" i="1"/>
  <c r="EE60" i="1"/>
  <c r="EE78" i="1"/>
  <c r="EE123" i="1"/>
  <c r="EE105" i="1"/>
  <c r="DI60" i="1"/>
  <c r="DI123" i="1"/>
  <c r="DI78" i="1"/>
  <c r="DI105" i="1"/>
  <c r="CG105" i="1"/>
  <c r="CG123" i="1"/>
  <c r="CG78" i="1"/>
  <c r="CG60" i="1"/>
  <c r="AS78" i="1"/>
  <c r="AS123" i="1"/>
  <c r="AS105" i="1"/>
  <c r="AS60" i="1"/>
  <c r="GI60" i="1"/>
  <c r="GI78" i="1"/>
  <c r="GI123" i="1"/>
  <c r="GI105" i="1"/>
  <c r="GX105" i="1"/>
  <c r="GX78" i="1"/>
  <c r="GX123" i="1"/>
  <c r="GX60" i="1"/>
  <c r="HJ123" i="1"/>
  <c r="HJ60" i="1"/>
  <c r="HJ78" i="1"/>
  <c r="HJ105" i="1"/>
  <c r="AZ60" i="1"/>
  <c r="AZ78" i="1"/>
  <c r="AZ105" i="1"/>
  <c r="AZ123" i="1"/>
  <c r="ID78" i="1"/>
  <c r="ID105" i="1"/>
  <c r="ID123" i="1"/>
  <c r="ID60" i="1"/>
  <c r="DG105" i="1"/>
  <c r="DG60" i="1"/>
  <c r="DG78" i="1"/>
  <c r="DG123" i="1"/>
  <c r="HQ123" i="1"/>
  <c r="HQ60" i="1"/>
  <c r="HQ105" i="1"/>
  <c r="HQ78" i="1"/>
  <c r="GD60" i="1"/>
  <c r="GD78" i="1"/>
  <c r="GD105" i="1"/>
  <c r="GD123" i="1"/>
  <c r="HG105" i="1"/>
  <c r="HG78" i="1"/>
  <c r="HG123" i="1"/>
  <c r="HG60" i="1"/>
  <c r="EW123" i="1"/>
  <c r="EW105" i="1"/>
  <c r="EW60" i="1"/>
  <c r="EW78" i="1"/>
  <c r="GM123" i="1"/>
  <c r="GM78" i="1"/>
  <c r="GM105" i="1"/>
  <c r="GM60" i="1"/>
  <c r="FA78" i="1"/>
  <c r="FA60" i="1"/>
  <c r="FA105" i="1"/>
  <c r="FA123" i="1"/>
  <c r="ES123" i="1"/>
  <c r="ES60" i="1"/>
  <c r="ES78" i="1"/>
  <c r="ES105" i="1"/>
  <c r="HE123" i="1"/>
  <c r="HE105" i="1"/>
  <c r="HE60" i="1"/>
  <c r="HE78" i="1"/>
  <c r="AK105" i="1"/>
  <c r="AK60" i="1"/>
  <c r="AK78" i="1"/>
  <c r="AK123" i="1"/>
  <c r="AY60" i="1"/>
  <c r="AY123" i="1"/>
  <c r="AY105" i="1"/>
  <c r="AY78" i="1"/>
  <c r="CF123" i="1"/>
  <c r="CF105" i="1"/>
  <c r="CF60" i="1"/>
  <c r="CF78" i="1"/>
  <c r="HU105" i="1"/>
  <c r="HU78" i="1"/>
  <c r="HU123" i="1"/>
  <c r="HU60" i="1"/>
  <c r="GG78" i="1"/>
  <c r="GG105" i="1"/>
  <c r="GG60" i="1"/>
  <c r="GG123" i="1"/>
  <c r="EP123" i="1"/>
  <c r="EP60" i="1"/>
  <c r="EP78" i="1"/>
  <c r="EP105" i="1"/>
  <c r="CJ105" i="1"/>
  <c r="CJ123" i="1"/>
  <c r="CJ78" i="1"/>
  <c r="CJ60" i="1"/>
  <c r="JT60" i="1"/>
  <c r="JT78" i="1"/>
  <c r="JT123" i="1"/>
  <c r="JT105" i="1"/>
  <c r="ET78" i="1"/>
  <c r="ET123" i="1"/>
  <c r="ET60" i="1"/>
  <c r="ET105" i="1"/>
  <c r="JG60" i="1"/>
  <c r="JG78" i="1"/>
  <c r="JG105" i="1"/>
  <c r="JG123" i="1"/>
  <c r="HD105" i="1"/>
  <c r="HD78" i="1"/>
  <c r="HD60" i="1"/>
  <c r="HD123" i="1"/>
  <c r="GL123" i="1"/>
  <c r="GL60" i="1"/>
  <c r="GL78" i="1"/>
  <c r="GL105" i="1"/>
  <c r="EM123" i="1"/>
  <c r="EM105" i="1"/>
  <c r="EM60" i="1"/>
  <c r="EM78" i="1"/>
  <c r="JS60" i="1"/>
  <c r="JS78" i="1"/>
  <c r="JS123" i="1"/>
  <c r="JS105" i="1"/>
  <c r="JF78" i="1"/>
  <c r="JF123" i="1"/>
  <c r="JF60" i="1"/>
  <c r="JF105" i="1"/>
  <c r="ER123" i="1"/>
  <c r="ER60" i="1"/>
  <c r="ER78" i="1"/>
  <c r="ER105" i="1"/>
  <c r="GH123" i="1"/>
  <c r="GH105" i="1"/>
  <c r="GH78" i="1"/>
  <c r="GH60" i="1"/>
  <c r="GC123" i="1"/>
  <c r="GC105" i="1"/>
  <c r="GC60" i="1"/>
  <c r="GC78" i="1"/>
  <c r="FK123" i="1"/>
  <c r="FK60" i="1"/>
  <c r="FK105" i="1"/>
  <c r="FK78" i="1"/>
  <c r="CC60" i="1"/>
  <c r="CC123" i="1"/>
  <c r="CC105" i="1"/>
  <c r="CC78" i="1"/>
  <c r="IA60" i="1"/>
  <c r="IA78" i="1"/>
  <c r="IA105" i="1"/>
  <c r="IA123" i="1"/>
  <c r="EQ78" i="1"/>
  <c r="EQ105" i="1"/>
  <c r="EQ60" i="1"/>
  <c r="EQ123" i="1"/>
  <c r="HC60" i="1"/>
  <c r="HC78" i="1"/>
  <c r="HC105" i="1"/>
  <c r="HC123" i="1"/>
  <c r="EN105" i="1"/>
  <c r="EN60" i="1"/>
  <c r="EN78" i="1"/>
  <c r="EN123" i="1"/>
  <c r="AL60" i="1"/>
  <c r="AL78" i="1"/>
  <c r="AL123" i="1"/>
  <c r="AL105" i="1"/>
  <c r="JE140" i="1"/>
  <c r="JE145" i="1"/>
  <c r="HP140" i="1"/>
  <c r="HP145" i="1"/>
  <c r="CH140" i="1"/>
  <c r="CH145" i="1"/>
  <c r="JC140" i="1"/>
  <c r="JC145" i="1"/>
  <c r="EY140" i="1"/>
  <c r="EY145" i="1"/>
  <c r="IS140" i="1"/>
  <c r="IS145" i="1"/>
  <c r="CE140" i="1"/>
  <c r="CE145" i="1"/>
  <c r="HT140" i="1"/>
  <c r="HT145" i="1"/>
  <c r="IO140" i="1"/>
  <c r="IO145" i="1"/>
  <c r="EV140" i="1"/>
  <c r="EV145" i="1"/>
  <c r="AU140" i="1"/>
  <c r="AU145" i="1"/>
  <c r="AH140" i="1"/>
  <c r="AH145" i="1"/>
  <c r="AM140" i="1"/>
  <c r="AM145" i="1"/>
  <c r="HU140" i="1"/>
  <c r="HU145" i="1"/>
  <c r="GR140" i="1"/>
  <c r="GR145" i="1"/>
  <c r="GG140" i="1"/>
  <c r="GG145" i="1"/>
  <c r="BY140" i="1"/>
  <c r="BY145" i="1"/>
  <c r="IQ140" i="1"/>
  <c r="IQ145" i="1"/>
  <c r="ED140" i="1"/>
  <c r="ED145" i="1"/>
  <c r="FB140" i="1"/>
  <c r="FB145" i="1"/>
  <c r="CB140" i="1"/>
  <c r="CB145" i="1"/>
  <c r="FY140" i="1"/>
  <c r="FY145" i="1"/>
  <c r="HV140" i="1"/>
  <c r="HV145" i="1"/>
  <c r="AX140" i="1"/>
  <c r="AX145" i="1"/>
  <c r="IC140" i="1"/>
  <c r="IC145" i="1"/>
  <c r="IT140" i="1"/>
  <c r="IT145" i="1"/>
  <c r="DF140" i="1"/>
  <c r="DF145" i="1"/>
  <c r="BZ140" i="1"/>
  <c r="BZ145" i="1"/>
  <c r="EZ140" i="1"/>
  <c r="EZ145" i="1"/>
  <c r="EC140" i="1"/>
  <c r="EC145" i="1"/>
  <c r="FC140" i="1"/>
  <c r="FC145" i="1"/>
  <c r="CK140" i="1"/>
  <c r="CK145" i="1"/>
  <c r="FZ140" i="1"/>
  <c r="FZ145" i="1"/>
  <c r="AP140" i="1"/>
  <c r="AP145" i="1"/>
  <c r="IN140" i="1"/>
  <c r="IN145" i="1"/>
  <c r="AG140" i="1"/>
  <c r="AG145" i="1"/>
  <c r="IB140" i="1"/>
  <c r="IB145" i="1"/>
  <c r="DH140" i="1"/>
  <c r="DH145" i="1"/>
  <c r="IF140" i="1"/>
  <c r="IF145" i="1"/>
  <c r="CV140" i="1"/>
  <c r="CV145" i="1"/>
  <c r="GN140" i="1"/>
  <c r="GN145" i="1"/>
  <c r="EE140" i="1"/>
  <c r="EE145" i="1"/>
  <c r="DI140" i="1"/>
  <c r="DI145" i="1"/>
  <c r="CG140" i="1"/>
  <c r="CG145" i="1"/>
  <c r="GI140" i="1"/>
  <c r="GI145" i="1"/>
  <c r="GX140" i="1"/>
  <c r="GX145" i="1"/>
  <c r="AZ140" i="1"/>
  <c r="AZ145" i="1"/>
  <c r="ID140" i="1"/>
  <c r="ID145" i="1"/>
  <c r="DG140" i="1"/>
  <c r="DG145" i="1"/>
  <c r="CF140" i="1"/>
  <c r="CF145" i="1"/>
  <c r="HQ140" i="1"/>
  <c r="HQ145" i="1"/>
  <c r="AI140" i="1"/>
  <c r="AI145" i="1"/>
  <c r="GH140" i="1"/>
  <c r="GH145" i="1"/>
  <c r="DE140" i="1"/>
  <c r="DE145" i="1"/>
  <c r="EP140" i="1"/>
  <c r="EP145" i="1"/>
  <c r="HG140" i="1"/>
  <c r="HG145" i="1"/>
  <c r="EW140" i="1"/>
  <c r="EW145" i="1"/>
  <c r="GM140" i="1"/>
  <c r="GM145" i="1"/>
  <c r="FA140" i="1"/>
  <c r="FA145" i="1"/>
  <c r="ES140" i="1"/>
  <c r="ES145" i="1"/>
  <c r="AV140" i="1"/>
  <c r="AV145" i="1"/>
  <c r="HE140" i="1"/>
  <c r="HE145" i="1"/>
  <c r="AK140" i="1"/>
  <c r="AK145" i="1"/>
  <c r="HN140" i="1"/>
  <c r="HN145" i="1"/>
  <c r="AY140" i="1"/>
  <c r="AY145" i="1"/>
  <c r="ER140" i="1"/>
  <c r="ER145" i="1"/>
  <c r="GC140" i="1"/>
  <c r="GC145" i="1"/>
  <c r="FK140" i="1"/>
  <c r="FK145" i="1"/>
  <c r="HK140" i="1"/>
  <c r="HK145" i="1"/>
  <c r="CJ140" i="1"/>
  <c r="CJ145" i="1"/>
  <c r="JT140" i="1"/>
  <c r="JT145" i="1"/>
  <c r="ET140" i="1"/>
  <c r="ET145" i="1"/>
  <c r="HD140" i="1"/>
  <c r="HD145" i="1"/>
  <c r="GL140" i="1"/>
  <c r="GL145" i="1"/>
  <c r="EM140" i="1"/>
  <c r="EM145" i="1"/>
  <c r="JS140" i="1"/>
  <c r="JS145" i="1"/>
  <c r="HO140" i="1"/>
  <c r="HO145" i="1"/>
  <c r="EX140" i="1"/>
  <c r="EX145" i="1"/>
  <c r="EU140" i="1"/>
  <c r="EU145" i="1"/>
  <c r="GD140" i="1"/>
  <c r="GD145" i="1"/>
  <c r="HF140" i="1"/>
  <c r="HF145" i="1"/>
  <c r="EL140" i="1"/>
  <c r="EL145" i="1"/>
  <c r="IY146" i="1"/>
  <c r="IY147" i="1"/>
  <c r="IY149" i="1"/>
  <c r="IY148" i="1"/>
  <c r="CC140" i="1"/>
  <c r="CC145" i="1"/>
  <c r="IA140" i="1"/>
  <c r="IA145" i="1"/>
  <c r="EQ140" i="1"/>
  <c r="EQ145" i="1"/>
  <c r="HS140" i="1"/>
  <c r="HS145" i="1"/>
  <c r="HC140" i="1"/>
  <c r="HC145" i="1"/>
  <c r="AW140" i="1"/>
  <c r="AW145" i="1"/>
  <c r="EN140" i="1"/>
  <c r="EN145" i="1"/>
  <c r="AL140" i="1"/>
  <c r="AL145" i="1"/>
  <c r="HR140" i="1"/>
  <c r="HR145" i="1"/>
  <c r="IY142" i="1"/>
  <c r="IY143" i="1"/>
  <c r="IY144" i="1"/>
  <c r="IY141" i="1"/>
  <c r="JF42" i="1"/>
  <c r="JF48" i="1" s="1"/>
  <c r="JF51" i="1"/>
  <c r="JF57" i="1" s="1"/>
  <c r="JF33" i="1"/>
  <c r="JF39" i="1" s="1"/>
  <c r="JF135" i="1"/>
  <c r="JF24" i="1"/>
  <c r="JF30" i="1" s="1"/>
  <c r="JC135" i="1"/>
  <c r="IO135" i="1"/>
  <c r="AM135" i="1"/>
  <c r="BY135" i="1"/>
  <c r="FY135" i="1"/>
  <c r="BZ135" i="1"/>
  <c r="CK135" i="1"/>
  <c r="FZ135" i="1"/>
  <c r="AP135" i="1"/>
  <c r="AG135" i="1"/>
  <c r="IB135" i="1"/>
  <c r="IT135" i="1"/>
  <c r="EU135" i="1"/>
  <c r="HP135" i="1"/>
  <c r="GH135" i="1"/>
  <c r="EY135" i="1"/>
  <c r="JL135" i="1"/>
  <c r="AU135" i="1"/>
  <c r="GC135" i="1"/>
  <c r="CB135" i="1"/>
  <c r="IC135" i="1"/>
  <c r="EC135" i="1"/>
  <c r="DE135" i="1"/>
  <c r="CV135" i="1"/>
  <c r="EL135" i="1"/>
  <c r="GN135" i="1"/>
  <c r="EE135" i="1"/>
  <c r="DI135" i="1"/>
  <c r="CG135" i="1"/>
  <c r="GI135" i="1"/>
  <c r="GX135" i="1"/>
  <c r="HJ135" i="1"/>
  <c r="AZ135" i="1"/>
  <c r="ID135" i="1"/>
  <c r="DH135" i="1"/>
  <c r="CF135" i="1"/>
  <c r="ER135" i="1"/>
  <c r="AI135" i="1"/>
  <c r="GD135" i="1"/>
  <c r="HT135" i="1"/>
  <c r="IQ135" i="1"/>
  <c r="AX135" i="1"/>
  <c r="FC135" i="1"/>
  <c r="EP135" i="1"/>
  <c r="GM135" i="1"/>
  <c r="FA135" i="1"/>
  <c r="ES135" i="1"/>
  <c r="AV135" i="1"/>
  <c r="HE135" i="1"/>
  <c r="AK135" i="1"/>
  <c r="HN135" i="1"/>
  <c r="DG135" i="1"/>
  <c r="EX135" i="1"/>
  <c r="HU135" i="1"/>
  <c r="GR135" i="1"/>
  <c r="DF135" i="1"/>
  <c r="IS135" i="1"/>
  <c r="AH135" i="1"/>
  <c r="ED135" i="1"/>
  <c r="HV135" i="1"/>
  <c r="HF135" i="1"/>
  <c r="HG135" i="1"/>
  <c r="HK135" i="1"/>
  <c r="CJ135" i="1"/>
  <c r="JT135" i="1"/>
  <c r="ET135" i="1"/>
  <c r="JG135" i="1"/>
  <c r="HI135" i="1"/>
  <c r="HD135" i="1"/>
  <c r="GL135" i="1"/>
  <c r="EM135" i="1"/>
  <c r="JS135" i="1"/>
  <c r="HO135" i="1"/>
  <c r="DA135" i="1"/>
  <c r="JE135" i="1"/>
  <c r="IF135" i="1"/>
  <c r="HQ135" i="1"/>
  <c r="CH135" i="1"/>
  <c r="CE135" i="1"/>
  <c r="EV135" i="1"/>
  <c r="GG135" i="1"/>
  <c r="FB135" i="1"/>
  <c r="CZ135" i="1"/>
  <c r="EZ135" i="1"/>
  <c r="FK135" i="1"/>
  <c r="EW135" i="1"/>
  <c r="CC135" i="1"/>
  <c r="IA135" i="1"/>
  <c r="HH135" i="1"/>
  <c r="EQ135" i="1"/>
  <c r="HS135" i="1"/>
  <c r="HC135" i="1"/>
  <c r="AW135" i="1"/>
  <c r="EN135" i="1"/>
  <c r="AL135" i="1"/>
  <c r="HR135" i="1"/>
  <c r="AY135" i="1"/>
  <c r="IY136" i="1"/>
  <c r="IY137" i="1"/>
  <c r="IN18" i="1"/>
  <c r="IN135" i="1"/>
  <c r="FC42" i="1"/>
  <c r="FC33" i="1"/>
  <c r="FC51" i="1"/>
  <c r="CV33" i="1"/>
  <c r="CV51" i="1"/>
  <c r="CV42" i="1"/>
  <c r="EL42" i="1"/>
  <c r="EL51" i="1"/>
  <c r="EL33" i="1"/>
  <c r="GN51" i="1"/>
  <c r="GN33" i="1"/>
  <c r="GN42" i="1"/>
  <c r="EE33" i="1"/>
  <c r="EE42" i="1"/>
  <c r="EE51" i="1"/>
  <c r="DI42" i="1"/>
  <c r="DI33" i="1"/>
  <c r="DI51" i="1"/>
  <c r="CG42" i="1"/>
  <c r="CG51" i="1"/>
  <c r="CG33" i="1"/>
  <c r="AS42" i="1"/>
  <c r="AS51" i="1"/>
  <c r="AS33" i="1"/>
  <c r="GI33" i="1"/>
  <c r="GI42" i="1"/>
  <c r="GI51" i="1"/>
  <c r="GX33" i="1"/>
  <c r="GX42" i="1"/>
  <c r="GX51" i="1"/>
  <c r="AG42" i="1"/>
  <c r="AG51" i="1"/>
  <c r="AG33" i="1"/>
  <c r="IC33" i="1"/>
  <c r="IC51" i="1"/>
  <c r="IC42" i="1"/>
  <c r="BZ51" i="1"/>
  <c r="BZ42" i="1"/>
  <c r="BZ33" i="1"/>
  <c r="FZ51" i="1"/>
  <c r="FZ42" i="1"/>
  <c r="FZ33" i="1"/>
  <c r="AM33" i="1"/>
  <c r="AM51" i="1"/>
  <c r="AM42" i="1"/>
  <c r="EW42" i="1"/>
  <c r="EW51" i="1"/>
  <c r="EW33" i="1"/>
  <c r="GM42" i="1"/>
  <c r="GM51" i="1"/>
  <c r="GM33" i="1"/>
  <c r="FA51" i="1"/>
  <c r="FA42" i="1"/>
  <c r="FA33" i="1"/>
  <c r="ES51" i="1"/>
  <c r="ES42" i="1"/>
  <c r="ES33" i="1"/>
  <c r="HJ33" i="1"/>
  <c r="HJ51" i="1"/>
  <c r="HJ42" i="1"/>
  <c r="AZ51" i="1"/>
  <c r="AZ33" i="1"/>
  <c r="AZ42" i="1"/>
  <c r="IB42" i="1"/>
  <c r="IB51" i="1"/>
  <c r="IB33" i="1"/>
  <c r="CZ51" i="1"/>
  <c r="CZ33" i="1"/>
  <c r="CZ42" i="1"/>
  <c r="FK51" i="1"/>
  <c r="FK33" i="1"/>
  <c r="FK42" i="1"/>
  <c r="CK51" i="1"/>
  <c r="CK33" i="1"/>
  <c r="CK42" i="1"/>
  <c r="CJ51" i="1"/>
  <c r="CJ42" i="1"/>
  <c r="CJ33" i="1"/>
  <c r="JT33" i="1"/>
  <c r="JT51" i="1"/>
  <c r="JT42" i="1"/>
  <c r="ET33" i="1"/>
  <c r="ET51" i="1"/>
  <c r="ET42" i="1"/>
  <c r="JG42" i="1"/>
  <c r="JG51" i="1"/>
  <c r="JG33" i="1"/>
  <c r="HE42" i="1"/>
  <c r="HE33" i="1"/>
  <c r="HE51" i="1"/>
  <c r="AK42" i="1"/>
  <c r="AK33" i="1"/>
  <c r="AK51" i="1"/>
  <c r="ID42" i="1"/>
  <c r="ID33" i="1"/>
  <c r="ID51" i="1"/>
  <c r="EZ42" i="1"/>
  <c r="EZ51" i="1"/>
  <c r="EZ33" i="1"/>
  <c r="AX42" i="1"/>
  <c r="AX51" i="1"/>
  <c r="AX33" i="1"/>
  <c r="GH42" i="1"/>
  <c r="GH51" i="1"/>
  <c r="GH33" i="1"/>
  <c r="DF42" i="1"/>
  <c r="DF51" i="1"/>
  <c r="DF33" i="1"/>
  <c r="CC33" i="1"/>
  <c r="CC42" i="1"/>
  <c r="CC51" i="1"/>
  <c r="IA51" i="1"/>
  <c r="IA33" i="1"/>
  <c r="IA42" i="1"/>
  <c r="EQ51" i="1"/>
  <c r="EQ33" i="1"/>
  <c r="EQ42" i="1"/>
  <c r="HD33" i="1"/>
  <c r="HD42" i="1"/>
  <c r="HD51" i="1"/>
  <c r="GL33" i="1"/>
  <c r="GL51" i="1"/>
  <c r="GL42" i="1"/>
  <c r="EM33" i="1"/>
  <c r="EM42" i="1"/>
  <c r="EM51" i="1"/>
  <c r="JS42" i="1"/>
  <c r="JS33" i="1"/>
  <c r="JS51" i="1"/>
  <c r="DH33" i="1"/>
  <c r="DH42" i="1"/>
  <c r="DH51" i="1"/>
  <c r="BB51" i="1"/>
  <c r="BB42" i="1"/>
  <c r="BB33" i="1"/>
  <c r="HG42" i="1"/>
  <c r="HG33" i="1"/>
  <c r="HG51" i="1"/>
  <c r="GC33" i="1"/>
  <c r="GC42" i="1"/>
  <c r="GC51" i="1"/>
  <c r="GD51" i="1"/>
  <c r="GD33" i="1"/>
  <c r="GD42" i="1"/>
  <c r="CF42" i="1"/>
  <c r="CF51" i="1"/>
  <c r="CF33" i="1"/>
  <c r="IT33" i="1"/>
  <c r="IT42" i="1"/>
  <c r="IT51" i="1"/>
  <c r="EX33" i="1"/>
  <c r="EX42" i="1"/>
  <c r="EX51" i="1"/>
  <c r="ER33" i="1"/>
  <c r="ER42" i="1"/>
  <c r="ER51" i="1"/>
  <c r="HU33" i="1"/>
  <c r="HU51" i="1"/>
  <c r="HU42" i="1"/>
  <c r="HQ33" i="1"/>
  <c r="HQ42" i="1"/>
  <c r="HQ51" i="1"/>
  <c r="HC51" i="1"/>
  <c r="HC33" i="1"/>
  <c r="HC42" i="1"/>
  <c r="EN33" i="1"/>
  <c r="EN51" i="1"/>
  <c r="EN42" i="1"/>
  <c r="AN33" i="1"/>
  <c r="AN51" i="1"/>
  <c r="AN42" i="1"/>
  <c r="DG42" i="1"/>
  <c r="DG51" i="1"/>
  <c r="DG33" i="1"/>
  <c r="EP33" i="1"/>
  <c r="EP51" i="1"/>
  <c r="EP42" i="1"/>
  <c r="JE51" i="1"/>
  <c r="JE42" i="1"/>
  <c r="JE33" i="1"/>
  <c r="GG33" i="1"/>
  <c r="GG42" i="1"/>
  <c r="GG51" i="1"/>
  <c r="CH33" i="1"/>
  <c r="CH42" i="1"/>
  <c r="CH51" i="1"/>
  <c r="JC51" i="1"/>
  <c r="JC33" i="1"/>
  <c r="JC42" i="1"/>
  <c r="EY51" i="1"/>
  <c r="EY33" i="1"/>
  <c r="EY42" i="1"/>
  <c r="IS51" i="1"/>
  <c r="IS33" i="1"/>
  <c r="IS42" i="1"/>
  <c r="CE51" i="1"/>
  <c r="CE42" i="1"/>
  <c r="CE33" i="1"/>
  <c r="JL51" i="1"/>
  <c r="JL42" i="1"/>
  <c r="JL33" i="1"/>
  <c r="IO33" i="1"/>
  <c r="IO42" i="1"/>
  <c r="IO51" i="1"/>
  <c r="EU42" i="1"/>
  <c r="EU33" i="1"/>
  <c r="EU51" i="1"/>
  <c r="AI42" i="1"/>
  <c r="AI51" i="1"/>
  <c r="AI33" i="1"/>
  <c r="AL51" i="1"/>
  <c r="AL33" i="1"/>
  <c r="AL42" i="1"/>
  <c r="DA42" i="1"/>
  <c r="DA51" i="1"/>
  <c r="DA33" i="1"/>
  <c r="EC33" i="1"/>
  <c r="EC51" i="1"/>
  <c r="EC42" i="1"/>
  <c r="DE33" i="1"/>
  <c r="DE51" i="1"/>
  <c r="DE42" i="1"/>
  <c r="BY51" i="1"/>
  <c r="BY33" i="1"/>
  <c r="BY42" i="1"/>
  <c r="IQ51" i="1"/>
  <c r="IQ33" i="1"/>
  <c r="IQ42" i="1"/>
  <c r="ED51" i="1"/>
  <c r="ED42" i="1"/>
  <c r="ED33" i="1"/>
  <c r="FB51" i="1"/>
  <c r="FB33" i="1"/>
  <c r="FB42" i="1"/>
  <c r="CB51" i="1"/>
  <c r="CB42" i="1"/>
  <c r="CB33" i="1"/>
  <c r="FY33" i="1"/>
  <c r="FY42" i="1"/>
  <c r="FY51" i="1"/>
  <c r="EV33" i="1"/>
  <c r="EV51" i="1"/>
  <c r="EV42" i="1"/>
  <c r="AU42" i="1"/>
  <c r="AU33" i="1"/>
  <c r="AU51" i="1"/>
  <c r="AH33" i="1"/>
  <c r="AH42" i="1"/>
  <c r="AH51" i="1"/>
  <c r="GR33" i="1"/>
  <c r="GR51" i="1"/>
  <c r="GR42" i="1"/>
  <c r="AY33" i="1"/>
  <c r="AY51" i="1"/>
  <c r="AY42" i="1"/>
  <c r="AX18" i="1"/>
  <c r="AX24" i="1"/>
  <c r="DH24" i="1"/>
  <c r="DH18" i="1"/>
  <c r="DG24" i="1"/>
  <c r="DG18" i="1"/>
  <c r="CZ18" i="1"/>
  <c r="HO18" i="1"/>
  <c r="HR18" i="1"/>
  <c r="IF18" i="1"/>
  <c r="HN18" i="1"/>
  <c r="HP18" i="1"/>
  <c r="HK18" i="1"/>
  <c r="HI18" i="1"/>
  <c r="IE18" i="1"/>
  <c r="HH18" i="1"/>
  <c r="EL18" i="1"/>
  <c r="HJ18" i="1"/>
  <c r="AY24" i="1"/>
  <c r="JS24" i="1"/>
  <c r="AZ24" i="1"/>
  <c r="HQ18" i="1"/>
  <c r="ID18" i="1"/>
  <c r="BB18" i="1"/>
  <c r="BB24" i="1"/>
  <c r="CZ24" i="1"/>
  <c r="ID24" i="1"/>
  <c r="IB18" i="1"/>
  <c r="IB24" i="1"/>
  <c r="IC18" i="1"/>
  <c r="IC24" i="1"/>
  <c r="AN24" i="1"/>
  <c r="AN18" i="1"/>
  <c r="AL24" i="1"/>
  <c r="AL18" i="1"/>
  <c r="AM24" i="1"/>
  <c r="AM18" i="1"/>
  <c r="GR24" i="1"/>
  <c r="GR18" i="1"/>
  <c r="JS18" i="1"/>
  <c r="AG18" i="1"/>
  <c r="AG24" i="1"/>
  <c r="AK18" i="1"/>
  <c r="AK24" i="1"/>
  <c r="GI18" i="1"/>
  <c r="GI24" i="1"/>
  <c r="EU24" i="1"/>
  <c r="EU18" i="1"/>
  <c r="EV24" i="1"/>
  <c r="EV18" i="1"/>
  <c r="EM18" i="1"/>
  <c r="EM24" i="1"/>
  <c r="EN18" i="1"/>
  <c r="EN24" i="1"/>
  <c r="HD18" i="1"/>
  <c r="HD24" i="1"/>
  <c r="HC18" i="1"/>
  <c r="HC24" i="1"/>
  <c r="HE18" i="1"/>
  <c r="HE24" i="1"/>
  <c r="GX18" i="1"/>
  <c r="GX24" i="1"/>
  <c r="GM24" i="1"/>
  <c r="GM18" i="1"/>
  <c r="GL18" i="1"/>
  <c r="GL24" i="1"/>
  <c r="GN24" i="1"/>
  <c r="GN18" i="1"/>
  <c r="HF18" i="1"/>
  <c r="IG18" i="1"/>
  <c r="IO24" i="1"/>
  <c r="IO18" i="1"/>
  <c r="AI18" i="1"/>
  <c r="AI24" i="1"/>
  <c r="AH18" i="1"/>
  <c r="AH24" i="1"/>
  <c r="AD18" i="1"/>
  <c r="AD24" i="1"/>
  <c r="HJ24" i="1"/>
  <c r="HQ24" i="1"/>
  <c r="CV24" i="1"/>
  <c r="AT18" i="1"/>
  <c r="AT143" i="1" s="1"/>
  <c r="AU24" i="1"/>
  <c r="AU18" i="1"/>
  <c r="AS24" i="1"/>
  <c r="AW18" i="1"/>
  <c r="DI24" i="1"/>
  <c r="EL24" i="1"/>
  <c r="ES24" i="1"/>
  <c r="GH24" i="1"/>
  <c r="EW24" i="1"/>
  <c r="ET24" i="1"/>
  <c r="IA24" i="1"/>
  <c r="ER24" i="1"/>
  <c r="EQ24" i="1"/>
  <c r="CE24" i="1"/>
  <c r="CB24" i="1"/>
  <c r="EZ24" i="1"/>
  <c r="CK24" i="1"/>
  <c r="GC24" i="1"/>
  <c r="JL24" i="1"/>
  <c r="DE24" i="1"/>
  <c r="FY24" i="1"/>
  <c r="IQ24" i="1"/>
  <c r="DF24" i="1"/>
  <c r="EC24" i="1"/>
  <c r="JC24" i="1"/>
  <c r="EP24" i="1"/>
  <c r="DA24" i="1"/>
  <c r="EX24" i="1"/>
  <c r="JT24" i="1"/>
  <c r="FZ24" i="1"/>
  <c r="ED24" i="1"/>
  <c r="EE24" i="1"/>
  <c r="GD24" i="1"/>
  <c r="GG24" i="1"/>
  <c r="FA24" i="1"/>
  <c r="HU24" i="1"/>
  <c r="IT24" i="1"/>
  <c r="HG24" i="1"/>
  <c r="FK24" i="1"/>
  <c r="CG24" i="1"/>
  <c r="CC24" i="1"/>
  <c r="JE24" i="1"/>
  <c r="EY24" i="1"/>
  <c r="IS24" i="1"/>
  <c r="FB24" i="1"/>
  <c r="CF24" i="1"/>
  <c r="CH24" i="1"/>
  <c r="BY24" i="1"/>
  <c r="FC24" i="1"/>
  <c r="JG24" i="1"/>
  <c r="CJ24" i="1"/>
  <c r="BZ24" i="1"/>
  <c r="CG18" i="1"/>
  <c r="JT18" i="1"/>
  <c r="IQ18" i="1"/>
  <c r="ED18" i="1"/>
  <c r="FA18" i="1"/>
  <c r="DA18" i="1"/>
  <c r="HV18" i="1"/>
  <c r="EX18" i="1"/>
  <c r="AR18" i="1"/>
  <c r="AR143" i="1" s="1"/>
  <c r="HG18" i="1"/>
  <c r="CC18" i="1"/>
  <c r="AV18" i="1"/>
  <c r="GG18" i="1"/>
  <c r="HT18" i="1"/>
  <c r="GS18" i="1"/>
  <c r="IS18" i="1"/>
  <c r="FY18" i="1"/>
  <c r="EC18" i="1"/>
  <c r="EE18" i="1"/>
  <c r="AP18" i="1"/>
  <c r="AP143" i="1" s="1"/>
  <c r="CJ18" i="1"/>
  <c r="CF18" i="1"/>
  <c r="CH18" i="1"/>
  <c r="FB18" i="1"/>
  <c r="EZ18" i="1"/>
  <c r="DE18" i="1"/>
  <c r="EP18" i="1"/>
  <c r="AZ18" i="1"/>
  <c r="BY18" i="1"/>
  <c r="FC18" i="1"/>
  <c r="AY18" i="1"/>
  <c r="DI18" i="1"/>
  <c r="GC18" i="1"/>
  <c r="ES18" i="1"/>
  <c r="DF18" i="1"/>
  <c r="EY18" i="1"/>
  <c r="HS18" i="1"/>
  <c r="HU18" i="1"/>
  <c r="GH18" i="1"/>
  <c r="EW18" i="1"/>
  <c r="ET18" i="1"/>
  <c r="JE18" i="1"/>
  <c r="FZ18" i="1"/>
  <c r="GD18" i="1"/>
  <c r="BZ18" i="1"/>
  <c r="IA18" i="1"/>
  <c r="ER18" i="1"/>
  <c r="CE18" i="1"/>
  <c r="EQ18" i="1"/>
  <c r="FK18" i="1"/>
  <c r="IT18" i="1"/>
  <c r="CB18" i="1"/>
  <c r="JC18" i="1"/>
  <c r="CK18" i="1"/>
  <c r="CV10" i="1"/>
  <c r="CV11" i="1"/>
  <c r="IY20" i="1"/>
  <c r="IY19" i="1"/>
  <c r="CV18" i="1"/>
  <c r="CV12" i="1"/>
  <c r="CV13" i="1" s="1"/>
  <c r="EK9" i="1"/>
  <c r="EK10" i="1" s="1"/>
  <c r="EJ9" i="1"/>
  <c r="EJ10" i="1" s="1"/>
  <c r="EJ7" i="1"/>
  <c r="EK7" i="1"/>
  <c r="CU5" i="1"/>
  <c r="EK243" i="1" l="1"/>
  <c r="EK250" i="1"/>
  <c r="EK248" i="1"/>
  <c r="EK247" i="1"/>
  <c r="EK251" i="1"/>
  <c r="EK246" i="1"/>
  <c r="EK242" i="1"/>
  <c r="EK244" i="1"/>
  <c r="EK253" i="1"/>
  <c r="EK249" i="1"/>
  <c r="EK245" i="1"/>
  <c r="EK252" i="1"/>
  <c r="EJ248" i="1"/>
  <c r="EJ250" i="1"/>
  <c r="EJ242" i="1"/>
  <c r="EJ247" i="1"/>
  <c r="EJ243" i="1"/>
  <c r="EJ251" i="1"/>
  <c r="EJ246" i="1"/>
  <c r="EJ249" i="1"/>
  <c r="EJ244" i="1"/>
  <c r="EJ253" i="1"/>
  <c r="EJ245" i="1"/>
  <c r="EJ252" i="1"/>
  <c r="EK230" i="1"/>
  <c r="EK234" i="1"/>
  <c r="EK232" i="1"/>
  <c r="EJ230" i="1"/>
  <c r="EJ234" i="1"/>
  <c r="EJ232" i="1"/>
  <c r="JF204" i="1"/>
  <c r="JF203" i="1"/>
  <c r="EJ231" i="1"/>
  <c r="EJ235" i="1"/>
  <c r="EJ233" i="1"/>
  <c r="EK235" i="1"/>
  <c r="EK231" i="1"/>
  <c r="EK233" i="1"/>
  <c r="JL98" i="1"/>
  <c r="JF207" i="1"/>
  <c r="JF206" i="1"/>
  <c r="JF205" i="1"/>
  <c r="JF209" i="1"/>
  <c r="EU220" i="1"/>
  <c r="EU221" i="1"/>
  <c r="EU222" i="1"/>
  <c r="EU223" i="1"/>
  <c r="EU224" i="1"/>
  <c r="EU225" i="1"/>
  <c r="EU226" i="1"/>
  <c r="EU227" i="1"/>
  <c r="JT212" i="1"/>
  <c r="JT211" i="1"/>
  <c r="JT213" i="1"/>
  <c r="JT214" i="1"/>
  <c r="JT215" i="1"/>
  <c r="JT216" i="1"/>
  <c r="JT217" i="1"/>
  <c r="JT218" i="1"/>
  <c r="EP220" i="1"/>
  <c r="EP221" i="1"/>
  <c r="EP222" i="1"/>
  <c r="EP223" i="1"/>
  <c r="EP224" i="1"/>
  <c r="EP225" i="1"/>
  <c r="EP226" i="1"/>
  <c r="EP227" i="1"/>
  <c r="GX211" i="1"/>
  <c r="GX212" i="1"/>
  <c r="GX213" i="1"/>
  <c r="GX214" i="1"/>
  <c r="GX215" i="1"/>
  <c r="GX216" i="1"/>
  <c r="GX217" i="1"/>
  <c r="GX218" i="1"/>
  <c r="EN211" i="1"/>
  <c r="EN212" i="1"/>
  <c r="EN213" i="1"/>
  <c r="EN214" i="1"/>
  <c r="EN215" i="1"/>
  <c r="EN216" i="1"/>
  <c r="EN217" i="1"/>
  <c r="EN218" i="1"/>
  <c r="GN220" i="1"/>
  <c r="GN221" i="1"/>
  <c r="GN222" i="1"/>
  <c r="GN223" i="1"/>
  <c r="GN224" i="1"/>
  <c r="GN225" i="1"/>
  <c r="GN226" i="1"/>
  <c r="GN227" i="1"/>
  <c r="DI212" i="1"/>
  <c r="DI211" i="1"/>
  <c r="DI213" i="1"/>
  <c r="DI214" i="1"/>
  <c r="DI215" i="1"/>
  <c r="DI216" i="1"/>
  <c r="DI217" i="1"/>
  <c r="DI218" i="1"/>
  <c r="FB212" i="1"/>
  <c r="FB211" i="1"/>
  <c r="FB213" i="1"/>
  <c r="FB214" i="1"/>
  <c r="FB215" i="1"/>
  <c r="FB216" i="1"/>
  <c r="FB217" i="1"/>
  <c r="FB218" i="1"/>
  <c r="EM211" i="1"/>
  <c r="EM212" i="1"/>
  <c r="EM213" i="1"/>
  <c r="EM214" i="1"/>
  <c r="EM215" i="1"/>
  <c r="EM216" i="1"/>
  <c r="EM217" i="1"/>
  <c r="EM218" i="1"/>
  <c r="EE212" i="1"/>
  <c r="EE211" i="1"/>
  <c r="EE213" i="1"/>
  <c r="EE214" i="1"/>
  <c r="EE215" i="1"/>
  <c r="EE216" i="1"/>
  <c r="EE217" i="1"/>
  <c r="EE218" i="1"/>
  <c r="AY211" i="1"/>
  <c r="AY212" i="1"/>
  <c r="AY213" i="1"/>
  <c r="AY214" i="1"/>
  <c r="AY215" i="1"/>
  <c r="AY216" i="1"/>
  <c r="AY217" i="1"/>
  <c r="AY218" i="1"/>
  <c r="FC211" i="1"/>
  <c r="FC212" i="1"/>
  <c r="FC213" i="1"/>
  <c r="FC214" i="1"/>
  <c r="FC215" i="1"/>
  <c r="FC216" i="1"/>
  <c r="FC217" i="1"/>
  <c r="FC218" i="1"/>
  <c r="DG220" i="1"/>
  <c r="DG221" i="1"/>
  <c r="DG222" i="1"/>
  <c r="DG223" i="1"/>
  <c r="DG224" i="1"/>
  <c r="DG225" i="1"/>
  <c r="DG226" i="1"/>
  <c r="DG227" i="1"/>
  <c r="AG220" i="1"/>
  <c r="AG221" i="1"/>
  <c r="AG222" i="1"/>
  <c r="AG223" i="1"/>
  <c r="AG224" i="1"/>
  <c r="AG225" i="1"/>
  <c r="AG226" i="1"/>
  <c r="AG227" i="1"/>
  <c r="EY220" i="1"/>
  <c r="EY221" i="1"/>
  <c r="EY222" i="1"/>
  <c r="EY223" i="1"/>
  <c r="EY224" i="1"/>
  <c r="EY225" i="1"/>
  <c r="EY226" i="1"/>
  <c r="EY227" i="1"/>
  <c r="BY211" i="1"/>
  <c r="BY212" i="1"/>
  <c r="BY213" i="1"/>
  <c r="BY214" i="1"/>
  <c r="BY215" i="1"/>
  <c r="BY216" i="1"/>
  <c r="BY217" i="1"/>
  <c r="BY218" i="1"/>
  <c r="IC220" i="1"/>
  <c r="IC221" i="1"/>
  <c r="IC222" i="1"/>
  <c r="IC223" i="1"/>
  <c r="IC224" i="1"/>
  <c r="IC225" i="1"/>
  <c r="IC226" i="1"/>
  <c r="IC227" i="1"/>
  <c r="EX211" i="1"/>
  <c r="EX212" i="1"/>
  <c r="EX213" i="1"/>
  <c r="EX214" i="1"/>
  <c r="EX215" i="1"/>
  <c r="EX216" i="1"/>
  <c r="EX217" i="1"/>
  <c r="EX218" i="1"/>
  <c r="DF211" i="1"/>
  <c r="DF212" i="1"/>
  <c r="DF213" i="1"/>
  <c r="DF214" i="1"/>
  <c r="DF215" i="1"/>
  <c r="DF216" i="1"/>
  <c r="DF217" i="1"/>
  <c r="DF218" i="1"/>
  <c r="EV220" i="1"/>
  <c r="EV221" i="1"/>
  <c r="EV222" i="1"/>
  <c r="EV223" i="1"/>
  <c r="EV224" i="1"/>
  <c r="EV225" i="1"/>
  <c r="EV226" i="1"/>
  <c r="EV227" i="1"/>
  <c r="CJ211" i="1"/>
  <c r="CJ212" i="1"/>
  <c r="CJ213" i="1"/>
  <c r="CJ214" i="1"/>
  <c r="CJ215" i="1"/>
  <c r="CJ216" i="1"/>
  <c r="CJ217" i="1"/>
  <c r="CJ218" i="1"/>
  <c r="EK210" i="1"/>
  <c r="EK219" i="1"/>
  <c r="JP211" i="1"/>
  <c r="JP212" i="1"/>
  <c r="JP213" i="1"/>
  <c r="JP214" i="1"/>
  <c r="JP215" i="1"/>
  <c r="JP216" i="1"/>
  <c r="JP217" i="1"/>
  <c r="JP218" i="1"/>
  <c r="HK219" i="1" a="1"/>
  <c r="HK219" i="1" s="1"/>
  <c r="HQ220" i="1"/>
  <c r="HK220" i="1" s="1" a="1"/>
  <c r="HK220" i="1" s="1"/>
  <c r="HQ221" i="1"/>
  <c r="HK221" i="1" s="1" a="1"/>
  <c r="HK221" i="1" s="1"/>
  <c r="HQ222" i="1"/>
  <c r="HK222" i="1" s="1" a="1"/>
  <c r="HK222" i="1" s="1"/>
  <c r="HQ223" i="1"/>
  <c r="HK223" i="1" s="1" a="1"/>
  <c r="HK223" i="1" s="1"/>
  <c r="HQ224" i="1"/>
  <c r="HK224" i="1" s="1" a="1"/>
  <c r="HK224" i="1" s="1"/>
  <c r="HQ225" i="1"/>
  <c r="HK225" i="1" s="1" a="1"/>
  <c r="HK225" i="1" s="1"/>
  <c r="HQ226" i="1"/>
  <c r="HK226" i="1" s="1" a="1"/>
  <c r="HK226" i="1" s="1"/>
  <c r="HQ227" i="1"/>
  <c r="HK227" i="1" s="1" a="1"/>
  <c r="HK227" i="1" s="1"/>
  <c r="GM212" i="1"/>
  <c r="GM211" i="1"/>
  <c r="GM213" i="1"/>
  <c r="GM214" i="1"/>
  <c r="GM215" i="1"/>
  <c r="GM216" i="1"/>
  <c r="GM217" i="1"/>
  <c r="GM218" i="1"/>
  <c r="FK220" i="1"/>
  <c r="FK221" i="1"/>
  <c r="FK222" i="1"/>
  <c r="FK223" i="1"/>
  <c r="FK224" i="1"/>
  <c r="FK225" i="1"/>
  <c r="FK226" i="1"/>
  <c r="FK227" i="1"/>
  <c r="CH212" i="1"/>
  <c r="CH211" i="1"/>
  <c r="CH213" i="1"/>
  <c r="CH214" i="1"/>
  <c r="CH215" i="1"/>
  <c r="CH216" i="1"/>
  <c r="CH217" i="1"/>
  <c r="CH218" i="1"/>
  <c r="HC211" i="1"/>
  <c r="HC212" i="1"/>
  <c r="HC213" i="1"/>
  <c r="HC214" i="1"/>
  <c r="HC215" i="1"/>
  <c r="HC216" i="1"/>
  <c r="HC217" i="1"/>
  <c r="HC218" i="1"/>
  <c r="EL220" i="1"/>
  <c r="EL221" i="1"/>
  <c r="EL222" i="1"/>
  <c r="EL223" i="1"/>
  <c r="EL224" i="1"/>
  <c r="EL225" i="1"/>
  <c r="EL226" i="1"/>
  <c r="EL227" i="1"/>
  <c r="BZ220" i="1"/>
  <c r="BZ221" i="1"/>
  <c r="BZ222" i="1"/>
  <c r="BZ223" i="1"/>
  <c r="BZ224" i="1"/>
  <c r="BZ225" i="1"/>
  <c r="BZ226" i="1"/>
  <c r="BZ227" i="1"/>
  <c r="JR211" i="1"/>
  <c r="JR212" i="1"/>
  <c r="JR213" i="1"/>
  <c r="JR214" i="1"/>
  <c r="JR215" i="1"/>
  <c r="JR216" i="1"/>
  <c r="JR217" i="1"/>
  <c r="JR218" i="1"/>
  <c r="EM220" i="1"/>
  <c r="EM221" i="1"/>
  <c r="EM222" i="1"/>
  <c r="EM223" i="1"/>
  <c r="EM224" i="1"/>
  <c r="EM225" i="1"/>
  <c r="EM226" i="1"/>
  <c r="EM227" i="1"/>
  <c r="EE220" i="1"/>
  <c r="EE221" i="1"/>
  <c r="EE222" i="1"/>
  <c r="EE223" i="1"/>
  <c r="EE224" i="1"/>
  <c r="EE225" i="1"/>
  <c r="EE226" i="1"/>
  <c r="EE227" i="1"/>
  <c r="AY220" i="1"/>
  <c r="AY221" i="1"/>
  <c r="AY222" i="1"/>
  <c r="AY223" i="1"/>
  <c r="AY224" i="1"/>
  <c r="AY225" i="1"/>
  <c r="AY226" i="1"/>
  <c r="AY227" i="1"/>
  <c r="FC220" i="1"/>
  <c r="FC221" i="1"/>
  <c r="FC222" i="1"/>
  <c r="FC223" i="1"/>
  <c r="FC224" i="1"/>
  <c r="FC225" i="1"/>
  <c r="FC226" i="1"/>
  <c r="FC227" i="1"/>
  <c r="DG211" i="1"/>
  <c r="DG212" i="1"/>
  <c r="DG213" i="1"/>
  <c r="DG214" i="1"/>
  <c r="DG215" i="1"/>
  <c r="DG216" i="1"/>
  <c r="DG217" i="1"/>
  <c r="DG218" i="1"/>
  <c r="AG211" i="1"/>
  <c r="AG212" i="1"/>
  <c r="AG213" i="1"/>
  <c r="AG214" i="1"/>
  <c r="AG215" i="1"/>
  <c r="AG216" i="1"/>
  <c r="AG217" i="1"/>
  <c r="AG218" i="1"/>
  <c r="EY212" i="1"/>
  <c r="EY211" i="1"/>
  <c r="EY213" i="1"/>
  <c r="EY214" i="1"/>
  <c r="EY215" i="1"/>
  <c r="EY216" i="1"/>
  <c r="EY217" i="1"/>
  <c r="EY218" i="1"/>
  <c r="BY220" i="1"/>
  <c r="BY221" i="1"/>
  <c r="BY222" i="1"/>
  <c r="BY223" i="1"/>
  <c r="BY224" i="1"/>
  <c r="BY225" i="1"/>
  <c r="BY226" i="1"/>
  <c r="BY227" i="1"/>
  <c r="IC211" i="1"/>
  <c r="IC212" i="1"/>
  <c r="IC213" i="1"/>
  <c r="IC214" i="1"/>
  <c r="IC215" i="1"/>
  <c r="IC216" i="1"/>
  <c r="IC217" i="1"/>
  <c r="IC218" i="1"/>
  <c r="EX220" i="1"/>
  <c r="EX221" i="1"/>
  <c r="EX222" i="1"/>
  <c r="EX223" i="1"/>
  <c r="EX224" i="1"/>
  <c r="EX225" i="1"/>
  <c r="EX226" i="1"/>
  <c r="EX227" i="1"/>
  <c r="DF220" i="1"/>
  <c r="DF221" i="1"/>
  <c r="DF222" i="1"/>
  <c r="DF223" i="1"/>
  <c r="DF224" i="1"/>
  <c r="DF225" i="1"/>
  <c r="DF226" i="1"/>
  <c r="DF227" i="1"/>
  <c r="EV211" i="1"/>
  <c r="EV212" i="1"/>
  <c r="EV213" i="1"/>
  <c r="EV214" i="1"/>
  <c r="EV215" i="1"/>
  <c r="EV216" i="1"/>
  <c r="EV217" i="1"/>
  <c r="EV218" i="1"/>
  <c r="CJ220" i="1"/>
  <c r="CJ221" i="1"/>
  <c r="CJ222" i="1"/>
  <c r="CJ223" i="1"/>
  <c r="CJ224" i="1"/>
  <c r="CJ225" i="1"/>
  <c r="CJ226" i="1"/>
  <c r="CJ227" i="1"/>
  <c r="EJ219" i="1"/>
  <c r="EJ210" i="1"/>
  <c r="JP220" i="1"/>
  <c r="JP221" i="1"/>
  <c r="JP222" i="1"/>
  <c r="JP223" i="1"/>
  <c r="JP224" i="1"/>
  <c r="JP225" i="1"/>
  <c r="JP226" i="1"/>
  <c r="JP227" i="1"/>
  <c r="HK210" i="1" a="1"/>
  <c r="HK210" i="1" s="1"/>
  <c r="HQ211" i="1"/>
  <c r="HK211" i="1" s="1" a="1"/>
  <c r="HK211" i="1" s="1"/>
  <c r="HQ212" i="1"/>
  <c r="HK212" i="1" s="1" a="1"/>
  <c r="HK212" i="1" s="1"/>
  <c r="HQ213" i="1"/>
  <c r="HK213" i="1" s="1" a="1"/>
  <c r="HK213" i="1" s="1"/>
  <c r="HQ214" i="1"/>
  <c r="HK214" i="1" s="1" a="1"/>
  <c r="HK214" i="1" s="1"/>
  <c r="HQ215" i="1"/>
  <c r="HK215" i="1" s="1" a="1"/>
  <c r="HK215" i="1" s="1"/>
  <c r="HQ216" i="1"/>
  <c r="HK216" i="1" s="1" a="1"/>
  <c r="HK216" i="1" s="1"/>
  <c r="HQ217" i="1"/>
  <c r="HK217" i="1" s="1" a="1"/>
  <c r="HK217" i="1" s="1"/>
  <c r="HQ218" i="1"/>
  <c r="HK218" i="1" s="1" a="1"/>
  <c r="HK218" i="1" s="1"/>
  <c r="GM220" i="1"/>
  <c r="GM221" i="1"/>
  <c r="GM222" i="1"/>
  <c r="GM223" i="1"/>
  <c r="GM224" i="1"/>
  <c r="GM225" i="1"/>
  <c r="GM226" i="1"/>
  <c r="GM227" i="1"/>
  <c r="FK212" i="1"/>
  <c r="FK211" i="1"/>
  <c r="FK213" i="1"/>
  <c r="FK214" i="1"/>
  <c r="FK215" i="1"/>
  <c r="FK216" i="1"/>
  <c r="FK217" i="1"/>
  <c r="FK218" i="1"/>
  <c r="CH220" i="1"/>
  <c r="CH221" i="1"/>
  <c r="CH222" i="1"/>
  <c r="CH223" i="1"/>
  <c r="CH224" i="1"/>
  <c r="CH225" i="1"/>
  <c r="CH226" i="1"/>
  <c r="CH227" i="1"/>
  <c r="HC220" i="1"/>
  <c r="HC221" i="1"/>
  <c r="HC222" i="1"/>
  <c r="HC223" i="1"/>
  <c r="HC224" i="1"/>
  <c r="HC225" i="1"/>
  <c r="HC226" i="1"/>
  <c r="HC227" i="1"/>
  <c r="EL212" i="1"/>
  <c r="EL211" i="1"/>
  <c r="EL213" i="1"/>
  <c r="EL214" i="1"/>
  <c r="EL215" i="1"/>
  <c r="EL216" i="1"/>
  <c r="EL217" i="1"/>
  <c r="EL218" i="1"/>
  <c r="BZ212" i="1"/>
  <c r="BZ211" i="1"/>
  <c r="BZ213" i="1"/>
  <c r="BZ214" i="1"/>
  <c r="BZ215" i="1"/>
  <c r="BZ216" i="1"/>
  <c r="BZ217" i="1"/>
  <c r="BZ218" i="1"/>
  <c r="JR220" i="1"/>
  <c r="JR221" i="1"/>
  <c r="JR222" i="1"/>
  <c r="JR223" i="1"/>
  <c r="JR224" i="1"/>
  <c r="JR225" i="1"/>
  <c r="JR226" i="1"/>
  <c r="JR227" i="1"/>
  <c r="GL220" i="1"/>
  <c r="GL221" i="1"/>
  <c r="GL222" i="1"/>
  <c r="GL223" i="1"/>
  <c r="GL224" i="1"/>
  <c r="GL225" i="1"/>
  <c r="GL226" i="1"/>
  <c r="GL227" i="1"/>
  <c r="GI211" i="1"/>
  <c r="GI212" i="1"/>
  <c r="GI213" i="1"/>
  <c r="GI214" i="1"/>
  <c r="GI215" i="1"/>
  <c r="GI216" i="1"/>
  <c r="GI217" i="1"/>
  <c r="GI218" i="1"/>
  <c r="AK212" i="1"/>
  <c r="AK211" i="1"/>
  <c r="AK213" i="1"/>
  <c r="AK214" i="1"/>
  <c r="AK215" i="1"/>
  <c r="AK216" i="1"/>
  <c r="AK217" i="1"/>
  <c r="AK218" i="1"/>
  <c r="EC220" i="1"/>
  <c r="EC221" i="1"/>
  <c r="EC222" i="1"/>
  <c r="EC223" i="1"/>
  <c r="EC224" i="1"/>
  <c r="EC225" i="1"/>
  <c r="EC226" i="1"/>
  <c r="EC227" i="1"/>
  <c r="JM220" i="1"/>
  <c r="JM221" i="1"/>
  <c r="JM222" i="1"/>
  <c r="JM223" i="1"/>
  <c r="JM224" i="1"/>
  <c r="JM225" i="1"/>
  <c r="JM226" i="1"/>
  <c r="JM227" i="1"/>
  <c r="FZ220" i="1"/>
  <c r="FZ221" i="1"/>
  <c r="FZ222" i="1"/>
  <c r="FZ223" i="1"/>
  <c r="FZ224" i="1"/>
  <c r="FZ225" i="1"/>
  <c r="FZ226" i="1"/>
  <c r="FZ227" i="1"/>
  <c r="IT220" i="1"/>
  <c r="IT221" i="1"/>
  <c r="IT222" i="1"/>
  <c r="IT223" i="1"/>
  <c r="IT224" i="1"/>
  <c r="IT225" i="1"/>
  <c r="IT226" i="1"/>
  <c r="IT227" i="1"/>
  <c r="AZ220" i="1"/>
  <c r="AZ221" i="1"/>
  <c r="AZ222" i="1"/>
  <c r="AZ223" i="1"/>
  <c r="AZ224" i="1"/>
  <c r="AZ225" i="1"/>
  <c r="AZ226" i="1"/>
  <c r="AZ227" i="1"/>
  <c r="AX220" i="1"/>
  <c r="AX221" i="1"/>
  <c r="AX222" i="1"/>
  <c r="AX223" i="1"/>
  <c r="AX224" i="1"/>
  <c r="AX225" i="1"/>
  <c r="AX226" i="1"/>
  <c r="AX227" i="1"/>
  <c r="IA220" i="1"/>
  <c r="IA221" i="1"/>
  <c r="IA222" i="1"/>
  <c r="IA223" i="1"/>
  <c r="IA224" i="1"/>
  <c r="IA225" i="1"/>
  <c r="IA226" i="1"/>
  <c r="IA227" i="1"/>
  <c r="AM212" i="1"/>
  <c r="AM211" i="1"/>
  <c r="AM213" i="1"/>
  <c r="AM214" i="1"/>
  <c r="AM215" i="1"/>
  <c r="AM216" i="1"/>
  <c r="AM217" i="1"/>
  <c r="AM218" i="1"/>
  <c r="IN210" i="1"/>
  <c r="IO211" i="1"/>
  <c r="IN211" i="1" s="1"/>
  <c r="IO212" i="1"/>
  <c r="IN212" i="1" s="1"/>
  <c r="IO213" i="1"/>
  <c r="IN213" i="1" s="1"/>
  <c r="IO214" i="1"/>
  <c r="IN214" i="1" s="1"/>
  <c r="IO215" i="1"/>
  <c r="IN215" i="1" s="1"/>
  <c r="IO216" i="1"/>
  <c r="IN216" i="1" s="1"/>
  <c r="IO217" i="1"/>
  <c r="IN217" i="1" s="1"/>
  <c r="IO218" i="1"/>
  <c r="IN218" i="1" s="1"/>
  <c r="IQ220" i="1"/>
  <c r="IQ221" i="1"/>
  <c r="IQ222" i="1"/>
  <c r="IQ223" i="1"/>
  <c r="IQ224" i="1"/>
  <c r="IQ225" i="1"/>
  <c r="IQ226" i="1"/>
  <c r="IQ227" i="1"/>
  <c r="GR220" i="1"/>
  <c r="GR221" i="1"/>
  <c r="GR222" i="1"/>
  <c r="GR223" i="1"/>
  <c r="GR224" i="1"/>
  <c r="GR225" i="1"/>
  <c r="GR226" i="1"/>
  <c r="GR227" i="1"/>
  <c r="HU220" i="1"/>
  <c r="HU221" i="1"/>
  <c r="HU222" i="1"/>
  <c r="HU223" i="1"/>
  <c r="HU224" i="1"/>
  <c r="HU225" i="1"/>
  <c r="HU226" i="1"/>
  <c r="HU227" i="1"/>
  <c r="EW211" i="1"/>
  <c r="EW212" i="1"/>
  <c r="EW213" i="1"/>
  <c r="EW214" i="1"/>
  <c r="EW215" i="1"/>
  <c r="EW216" i="1"/>
  <c r="EW217" i="1"/>
  <c r="EW218" i="1"/>
  <c r="EZ220" i="1"/>
  <c r="EZ221" i="1"/>
  <c r="EZ222" i="1"/>
  <c r="EZ223" i="1"/>
  <c r="EZ224" i="1"/>
  <c r="EZ225" i="1"/>
  <c r="EZ226" i="1"/>
  <c r="EZ227" i="1"/>
  <c r="JO220" i="1"/>
  <c r="JO221" i="1"/>
  <c r="JO222" i="1"/>
  <c r="JO223" i="1"/>
  <c r="JO224" i="1"/>
  <c r="JO225" i="1"/>
  <c r="JO226" i="1"/>
  <c r="JO227" i="1"/>
  <c r="ES212" i="1"/>
  <c r="ES211" i="1"/>
  <c r="ES213" i="1"/>
  <c r="ES214" i="1"/>
  <c r="ES215" i="1"/>
  <c r="ES216" i="1"/>
  <c r="ES217" i="1"/>
  <c r="ES218" i="1"/>
  <c r="CV220" i="1"/>
  <c r="CV221" i="1"/>
  <c r="CV222" i="1"/>
  <c r="CV223" i="1"/>
  <c r="CV224" i="1"/>
  <c r="CV225" i="1"/>
  <c r="CV226" i="1"/>
  <c r="CV227" i="1"/>
  <c r="GC220" i="1"/>
  <c r="GC221" i="1"/>
  <c r="GC222" i="1"/>
  <c r="GC223" i="1"/>
  <c r="GC224" i="1"/>
  <c r="GC225" i="1"/>
  <c r="GC226" i="1"/>
  <c r="GC227" i="1"/>
  <c r="JF211" i="1"/>
  <c r="JF212" i="1"/>
  <c r="JF213" i="1"/>
  <c r="JF214" i="1"/>
  <c r="JF215" i="1"/>
  <c r="JF216" i="1"/>
  <c r="JF217" i="1"/>
  <c r="JF218" i="1"/>
  <c r="GL211" i="1"/>
  <c r="GL212" i="1"/>
  <c r="GL213" i="1"/>
  <c r="GL214" i="1"/>
  <c r="GL215" i="1"/>
  <c r="GL216" i="1"/>
  <c r="GL217" i="1"/>
  <c r="GL218" i="1"/>
  <c r="GI220" i="1"/>
  <c r="GI221" i="1"/>
  <c r="GI222" i="1"/>
  <c r="GI223" i="1"/>
  <c r="GI224" i="1"/>
  <c r="GI225" i="1"/>
  <c r="GI226" i="1"/>
  <c r="GI227" i="1"/>
  <c r="AK220" i="1"/>
  <c r="AK221" i="1"/>
  <c r="AK222" i="1"/>
  <c r="AK223" i="1"/>
  <c r="AK224" i="1"/>
  <c r="AK225" i="1"/>
  <c r="AK226" i="1"/>
  <c r="AK227" i="1"/>
  <c r="EC212" i="1"/>
  <c r="EC211" i="1"/>
  <c r="EC213" i="1"/>
  <c r="EC214" i="1"/>
  <c r="EC215" i="1"/>
  <c r="EC216" i="1"/>
  <c r="EC217" i="1"/>
  <c r="EC218" i="1"/>
  <c r="JM211" i="1"/>
  <c r="JM212" i="1"/>
  <c r="JM213" i="1"/>
  <c r="JM214" i="1"/>
  <c r="JM215" i="1"/>
  <c r="JM216" i="1"/>
  <c r="JM217" i="1"/>
  <c r="JM218" i="1"/>
  <c r="FZ212" i="1"/>
  <c r="FZ211" i="1"/>
  <c r="FZ213" i="1"/>
  <c r="FZ214" i="1"/>
  <c r="FZ215" i="1"/>
  <c r="FZ216" i="1"/>
  <c r="FZ217" i="1"/>
  <c r="FZ218" i="1"/>
  <c r="IT212" i="1"/>
  <c r="IT211" i="1"/>
  <c r="IT213" i="1"/>
  <c r="IT214" i="1"/>
  <c r="IT215" i="1"/>
  <c r="IT216" i="1"/>
  <c r="IT217" i="1"/>
  <c r="IT218" i="1"/>
  <c r="AZ212" i="1"/>
  <c r="AZ211" i="1"/>
  <c r="AZ213" i="1"/>
  <c r="AZ214" i="1"/>
  <c r="AZ215" i="1"/>
  <c r="AZ216" i="1"/>
  <c r="AZ217" i="1"/>
  <c r="AZ218" i="1"/>
  <c r="AX211" i="1"/>
  <c r="AX212" i="1"/>
  <c r="AX213" i="1"/>
  <c r="AX214" i="1"/>
  <c r="AX215" i="1"/>
  <c r="AX216" i="1"/>
  <c r="AX217" i="1"/>
  <c r="AX218" i="1"/>
  <c r="IA212" i="1"/>
  <c r="IA211" i="1"/>
  <c r="IA213" i="1"/>
  <c r="IA214" i="1"/>
  <c r="IA215" i="1"/>
  <c r="IA216" i="1"/>
  <c r="IA217" i="1"/>
  <c r="IA218" i="1"/>
  <c r="AM220" i="1"/>
  <c r="AM221" i="1"/>
  <c r="AM222" i="1"/>
  <c r="AM223" i="1"/>
  <c r="AM224" i="1"/>
  <c r="AM225" i="1"/>
  <c r="AM226" i="1"/>
  <c r="AM227" i="1"/>
  <c r="IN219" i="1"/>
  <c r="IO220" i="1"/>
  <c r="IN220" i="1" s="1"/>
  <c r="IO221" i="1"/>
  <c r="IN221" i="1" s="1"/>
  <c r="IO222" i="1"/>
  <c r="IN222" i="1" s="1"/>
  <c r="IO223" i="1"/>
  <c r="IN223" i="1" s="1"/>
  <c r="IO224" i="1"/>
  <c r="IN224" i="1" s="1"/>
  <c r="IO225" i="1"/>
  <c r="IN225" i="1" s="1"/>
  <c r="IO226" i="1"/>
  <c r="IN226" i="1" s="1"/>
  <c r="IO227" i="1"/>
  <c r="IN227" i="1" s="1"/>
  <c r="IQ212" i="1"/>
  <c r="IQ211" i="1"/>
  <c r="IQ213" i="1"/>
  <c r="IQ214" i="1"/>
  <c r="IQ215" i="1"/>
  <c r="IQ216" i="1"/>
  <c r="IQ217" i="1"/>
  <c r="IQ218" i="1"/>
  <c r="GR212" i="1"/>
  <c r="GR211" i="1"/>
  <c r="GR213" i="1"/>
  <c r="GR214" i="1"/>
  <c r="GR215" i="1"/>
  <c r="GR216" i="1"/>
  <c r="GR217" i="1"/>
  <c r="GR218" i="1"/>
  <c r="HU211" i="1"/>
  <c r="HU212" i="1"/>
  <c r="HU213" i="1"/>
  <c r="HU214" i="1"/>
  <c r="HU215" i="1"/>
  <c r="HU216" i="1"/>
  <c r="HU217" i="1"/>
  <c r="HU218" i="1"/>
  <c r="EW220" i="1"/>
  <c r="EW221" i="1"/>
  <c r="EW222" i="1"/>
  <c r="EW223" i="1"/>
  <c r="EW224" i="1"/>
  <c r="EW225" i="1"/>
  <c r="EW226" i="1"/>
  <c r="EW227" i="1"/>
  <c r="EZ212" i="1"/>
  <c r="EZ211" i="1"/>
  <c r="EZ213" i="1"/>
  <c r="EZ214" i="1"/>
  <c r="EZ215" i="1"/>
  <c r="EZ216" i="1"/>
  <c r="EZ217" i="1"/>
  <c r="EZ218" i="1"/>
  <c r="JO212" i="1"/>
  <c r="JO211" i="1"/>
  <c r="JO213" i="1"/>
  <c r="JO214" i="1"/>
  <c r="JO215" i="1"/>
  <c r="JO216" i="1"/>
  <c r="JO217" i="1"/>
  <c r="JO218" i="1"/>
  <c r="ES220" i="1"/>
  <c r="ES221" i="1"/>
  <c r="ES222" i="1"/>
  <c r="ES223" i="1"/>
  <c r="ES224" i="1"/>
  <c r="ES225" i="1"/>
  <c r="ES226" i="1"/>
  <c r="ES227" i="1"/>
  <c r="CV211" i="1"/>
  <c r="CV212" i="1"/>
  <c r="CV213" i="1"/>
  <c r="CV214" i="1"/>
  <c r="CV215" i="1"/>
  <c r="CV216" i="1"/>
  <c r="CV217" i="1"/>
  <c r="CV218" i="1"/>
  <c r="GC212" i="1"/>
  <c r="GC211" i="1"/>
  <c r="GC213" i="1"/>
  <c r="GC214" i="1"/>
  <c r="GC215" i="1"/>
  <c r="GC216" i="1"/>
  <c r="GC217" i="1"/>
  <c r="GC218" i="1"/>
  <c r="JF220" i="1"/>
  <c r="JF221" i="1"/>
  <c r="JF222" i="1"/>
  <c r="JF223" i="1"/>
  <c r="JF224" i="1"/>
  <c r="JF225" i="1"/>
  <c r="JF226" i="1"/>
  <c r="JF227" i="1"/>
  <c r="HD211" i="1"/>
  <c r="HD212" i="1"/>
  <c r="HD213" i="1"/>
  <c r="HD214" i="1"/>
  <c r="HD215" i="1"/>
  <c r="HD216" i="1"/>
  <c r="HD217" i="1"/>
  <c r="HD218" i="1"/>
  <c r="GD211" i="1"/>
  <c r="GD212" i="1"/>
  <c r="GD213" i="1"/>
  <c r="GD214" i="1"/>
  <c r="GD215" i="1"/>
  <c r="GD216" i="1"/>
  <c r="GD217" i="1"/>
  <c r="GD218" i="1"/>
  <c r="HE220" i="1"/>
  <c r="HE221" i="1"/>
  <c r="HE222" i="1"/>
  <c r="HE223" i="1"/>
  <c r="HE224" i="1"/>
  <c r="HE225" i="1"/>
  <c r="HE226" i="1"/>
  <c r="HE227" i="1"/>
  <c r="ED211" i="1"/>
  <c r="ED212" i="1"/>
  <c r="ED213" i="1"/>
  <c r="ED214" i="1"/>
  <c r="ED215" i="1"/>
  <c r="ED216" i="1"/>
  <c r="ED217" i="1"/>
  <c r="ED218" i="1"/>
  <c r="DH211" i="1"/>
  <c r="DH212" i="1"/>
  <c r="DH213" i="1"/>
  <c r="DH214" i="1"/>
  <c r="DH215" i="1"/>
  <c r="DH216" i="1"/>
  <c r="DH217" i="1"/>
  <c r="DH218" i="1"/>
  <c r="CE220" i="1"/>
  <c r="CE221" i="1"/>
  <c r="CE222" i="1"/>
  <c r="CE223" i="1"/>
  <c r="CE224" i="1"/>
  <c r="CE225" i="1"/>
  <c r="CE226" i="1"/>
  <c r="CE227" i="1"/>
  <c r="CF211" i="1"/>
  <c r="CF212" i="1"/>
  <c r="CF213" i="1"/>
  <c r="CF214" i="1"/>
  <c r="CF215" i="1"/>
  <c r="CF216" i="1"/>
  <c r="CF217" i="1"/>
  <c r="CF218" i="1"/>
  <c r="FY211" i="1"/>
  <c r="FY212" i="1"/>
  <c r="FY213" i="1"/>
  <c r="FY214" i="1"/>
  <c r="FY215" i="1"/>
  <c r="FY216" i="1"/>
  <c r="FY217" i="1"/>
  <c r="FY218" i="1"/>
  <c r="CC211" i="1"/>
  <c r="CC212" i="1"/>
  <c r="CC213" i="1"/>
  <c r="CC214" i="1"/>
  <c r="CC215" i="1"/>
  <c r="CC216" i="1"/>
  <c r="CC217" i="1"/>
  <c r="CC218" i="1"/>
  <c r="AH211" i="1"/>
  <c r="AH212" i="1"/>
  <c r="AH213" i="1"/>
  <c r="AH214" i="1"/>
  <c r="AH215" i="1"/>
  <c r="AH216" i="1"/>
  <c r="AH217" i="1"/>
  <c r="AH218" i="1"/>
  <c r="JL220" i="1"/>
  <c r="JL221" i="1"/>
  <c r="JL222" i="1"/>
  <c r="JL223" i="1"/>
  <c r="JL224" i="1"/>
  <c r="JL225" i="1"/>
  <c r="JL226" i="1"/>
  <c r="JL227" i="1"/>
  <c r="ID220" i="1"/>
  <c r="ID221" i="1"/>
  <c r="ID222" i="1"/>
  <c r="ID223" i="1"/>
  <c r="ID224" i="1"/>
  <c r="ID225" i="1"/>
  <c r="ID226" i="1"/>
  <c r="ID227" i="1"/>
  <c r="AI211" i="1"/>
  <c r="AI212" i="1"/>
  <c r="AI213" i="1"/>
  <c r="AI214" i="1"/>
  <c r="AI215" i="1"/>
  <c r="AI216" i="1"/>
  <c r="AI217" i="1"/>
  <c r="AI218" i="1"/>
  <c r="ET220" i="1"/>
  <c r="ET221" i="1"/>
  <c r="ET222" i="1"/>
  <c r="ET223" i="1"/>
  <c r="ET224" i="1"/>
  <c r="ET225" i="1"/>
  <c r="ET226" i="1"/>
  <c r="ET227" i="1"/>
  <c r="HG212" i="1"/>
  <c r="HG211" i="1"/>
  <c r="HG213" i="1"/>
  <c r="HG214" i="1"/>
  <c r="HG215" i="1"/>
  <c r="HG216" i="1"/>
  <c r="HG217" i="1"/>
  <c r="HG218" i="1"/>
  <c r="GG211" i="1"/>
  <c r="GG212" i="1"/>
  <c r="GG213" i="1"/>
  <c r="GG214" i="1"/>
  <c r="GG215" i="1"/>
  <c r="GG216" i="1"/>
  <c r="GG217" i="1"/>
  <c r="GG218" i="1"/>
  <c r="AL212" i="1"/>
  <c r="AL211" i="1"/>
  <c r="AL213" i="1"/>
  <c r="AL214" i="1"/>
  <c r="AL215" i="1"/>
  <c r="AL216" i="1"/>
  <c r="AL217" i="1"/>
  <c r="AL218" i="1"/>
  <c r="FA212" i="1"/>
  <c r="FA211" i="1"/>
  <c r="FA213" i="1"/>
  <c r="FA214" i="1"/>
  <c r="FA215" i="1"/>
  <c r="FA216" i="1"/>
  <c r="FA217" i="1"/>
  <c r="FA218" i="1"/>
  <c r="DE211" i="1"/>
  <c r="DE212" i="1"/>
  <c r="DE213" i="1"/>
  <c r="DE214" i="1"/>
  <c r="DE215" i="1"/>
  <c r="DE216" i="1"/>
  <c r="DE217" i="1"/>
  <c r="DE218" i="1"/>
  <c r="HJ212" i="1"/>
  <c r="HJ211" i="1"/>
  <c r="HJ213" i="1"/>
  <c r="HJ214" i="1"/>
  <c r="HJ215" i="1"/>
  <c r="HJ216" i="1"/>
  <c r="HJ217" i="1"/>
  <c r="HJ218" i="1"/>
  <c r="HD220" i="1"/>
  <c r="HD221" i="1"/>
  <c r="HD222" i="1"/>
  <c r="HD223" i="1"/>
  <c r="HD224" i="1"/>
  <c r="HD225" i="1"/>
  <c r="HD226" i="1"/>
  <c r="HD227" i="1"/>
  <c r="GD220" i="1"/>
  <c r="GD221" i="1"/>
  <c r="GD222" i="1"/>
  <c r="GD223" i="1"/>
  <c r="GD224" i="1"/>
  <c r="GD225" i="1"/>
  <c r="GD226" i="1"/>
  <c r="GD227" i="1"/>
  <c r="HE212" i="1"/>
  <c r="HE211" i="1"/>
  <c r="HE213" i="1"/>
  <c r="HE214" i="1"/>
  <c r="HE215" i="1"/>
  <c r="HE216" i="1"/>
  <c r="HE217" i="1"/>
  <c r="HE218" i="1"/>
  <c r="ED220" i="1"/>
  <c r="ED221" i="1"/>
  <c r="ED222" i="1"/>
  <c r="ED223" i="1"/>
  <c r="ED224" i="1"/>
  <c r="ED225" i="1"/>
  <c r="ED226" i="1"/>
  <c r="ED227" i="1"/>
  <c r="DH220" i="1"/>
  <c r="DH221" i="1"/>
  <c r="DH222" i="1"/>
  <c r="DH223" i="1"/>
  <c r="DH224" i="1"/>
  <c r="DH225" i="1"/>
  <c r="DH226" i="1"/>
  <c r="DH227" i="1"/>
  <c r="CE211" i="1"/>
  <c r="CE212" i="1"/>
  <c r="CE213" i="1"/>
  <c r="CE214" i="1"/>
  <c r="CE215" i="1"/>
  <c r="CE216" i="1"/>
  <c r="CE217" i="1"/>
  <c r="CE218" i="1"/>
  <c r="CF220" i="1"/>
  <c r="CF221" i="1"/>
  <c r="CF222" i="1"/>
  <c r="CF223" i="1"/>
  <c r="CF224" i="1"/>
  <c r="CF225" i="1"/>
  <c r="CF226" i="1"/>
  <c r="CF227" i="1"/>
  <c r="FY220" i="1"/>
  <c r="FY221" i="1"/>
  <c r="FY222" i="1"/>
  <c r="FY223" i="1"/>
  <c r="FY224" i="1"/>
  <c r="FY225" i="1"/>
  <c r="FY226" i="1"/>
  <c r="FY227" i="1"/>
  <c r="CC220" i="1"/>
  <c r="CC221" i="1"/>
  <c r="CC222" i="1"/>
  <c r="CC223" i="1"/>
  <c r="CC224" i="1"/>
  <c r="CC225" i="1"/>
  <c r="CC226" i="1"/>
  <c r="CC227" i="1"/>
  <c r="AH220" i="1"/>
  <c r="AH221" i="1"/>
  <c r="AH222" i="1"/>
  <c r="AH223" i="1"/>
  <c r="AH224" i="1"/>
  <c r="AH225" i="1"/>
  <c r="AH226" i="1"/>
  <c r="AH227" i="1"/>
  <c r="JL212" i="1"/>
  <c r="JL211" i="1"/>
  <c r="JL213" i="1"/>
  <c r="JL214" i="1"/>
  <c r="JL215" i="1"/>
  <c r="JL216" i="1"/>
  <c r="JL217" i="1"/>
  <c r="JL218" i="1"/>
  <c r="ID211" i="1"/>
  <c r="ID212" i="1"/>
  <c r="ID213" i="1"/>
  <c r="ID214" i="1"/>
  <c r="ID215" i="1"/>
  <c r="ID216" i="1"/>
  <c r="ID217" i="1"/>
  <c r="ID218" i="1"/>
  <c r="AI220" i="1"/>
  <c r="AI221" i="1"/>
  <c r="AI222" i="1"/>
  <c r="AI223" i="1"/>
  <c r="AI224" i="1"/>
  <c r="AI225" i="1"/>
  <c r="AI226" i="1"/>
  <c r="AI227" i="1"/>
  <c r="ET212" i="1"/>
  <c r="ET211" i="1"/>
  <c r="ET213" i="1"/>
  <c r="ET214" i="1"/>
  <c r="ET215" i="1"/>
  <c r="ET216" i="1"/>
  <c r="ET217" i="1"/>
  <c r="ET218" i="1"/>
  <c r="HG220" i="1"/>
  <c r="HG221" i="1"/>
  <c r="HG222" i="1"/>
  <c r="HG223" i="1"/>
  <c r="HG224" i="1"/>
  <c r="HG225" i="1"/>
  <c r="HG226" i="1"/>
  <c r="HG227" i="1"/>
  <c r="GG220" i="1"/>
  <c r="GG221" i="1"/>
  <c r="GG222" i="1"/>
  <c r="GG223" i="1"/>
  <c r="GG224" i="1"/>
  <c r="GG225" i="1"/>
  <c r="GG226" i="1"/>
  <c r="GG227" i="1"/>
  <c r="AL220" i="1"/>
  <c r="AL221" i="1"/>
  <c r="AL222" i="1"/>
  <c r="AL223" i="1"/>
  <c r="AL224" i="1"/>
  <c r="AL225" i="1"/>
  <c r="AL226" i="1"/>
  <c r="AL227" i="1"/>
  <c r="FA220" i="1"/>
  <c r="FA221" i="1"/>
  <c r="FA222" i="1"/>
  <c r="FA223" i="1"/>
  <c r="FA224" i="1"/>
  <c r="FA225" i="1"/>
  <c r="FA226" i="1"/>
  <c r="FA227" i="1"/>
  <c r="DE220" i="1"/>
  <c r="DE221" i="1"/>
  <c r="DE222" i="1"/>
  <c r="DE223" i="1"/>
  <c r="DE224" i="1"/>
  <c r="DE225" i="1"/>
  <c r="DE226" i="1"/>
  <c r="DE227" i="1"/>
  <c r="HJ220" i="1"/>
  <c r="HJ221" i="1"/>
  <c r="HJ222" i="1"/>
  <c r="HJ223" i="1"/>
  <c r="HJ224" i="1"/>
  <c r="HJ225" i="1"/>
  <c r="HJ226" i="1"/>
  <c r="HJ227" i="1"/>
  <c r="JS220" i="1"/>
  <c r="JS221" i="1"/>
  <c r="JS222" i="1"/>
  <c r="JS223" i="1"/>
  <c r="JS224" i="1"/>
  <c r="JS225" i="1"/>
  <c r="JS226" i="1"/>
  <c r="JS227" i="1"/>
  <c r="CG212" i="1"/>
  <c r="CG211" i="1"/>
  <c r="CG213" i="1"/>
  <c r="CG214" i="1"/>
  <c r="CG215" i="1"/>
  <c r="CG216" i="1"/>
  <c r="CG217" i="1"/>
  <c r="CG218" i="1"/>
  <c r="JN212" i="1"/>
  <c r="JN211" i="1"/>
  <c r="JN213" i="1"/>
  <c r="JN214" i="1"/>
  <c r="JN215" i="1"/>
  <c r="JN216" i="1"/>
  <c r="JN217" i="1"/>
  <c r="JN218" i="1"/>
  <c r="CK220" i="1"/>
  <c r="CK221" i="1"/>
  <c r="CK222" i="1"/>
  <c r="CK223" i="1"/>
  <c r="CK224" i="1"/>
  <c r="CK225" i="1"/>
  <c r="CK226" i="1"/>
  <c r="CK227" i="1"/>
  <c r="JQ220" i="1"/>
  <c r="JQ221" i="1"/>
  <c r="JQ222" i="1"/>
  <c r="JQ223" i="1"/>
  <c r="JQ224" i="1"/>
  <c r="JQ225" i="1"/>
  <c r="JQ226" i="1"/>
  <c r="JQ227" i="1"/>
  <c r="IB212" i="1"/>
  <c r="IB211" i="1"/>
  <c r="IB213" i="1"/>
  <c r="IB214" i="1"/>
  <c r="IB215" i="1"/>
  <c r="IB216" i="1"/>
  <c r="IB217" i="1"/>
  <c r="IB218" i="1"/>
  <c r="IS212" i="1"/>
  <c r="IS211" i="1"/>
  <c r="IS213" i="1"/>
  <c r="IS214" i="1"/>
  <c r="IS215" i="1"/>
  <c r="IS216" i="1"/>
  <c r="IS217" i="1"/>
  <c r="IS218" i="1"/>
  <c r="JE220" i="1"/>
  <c r="JE221" i="1"/>
  <c r="JE222" i="1"/>
  <c r="JE223" i="1"/>
  <c r="JE224" i="1"/>
  <c r="JE225" i="1"/>
  <c r="JE226" i="1"/>
  <c r="JE227" i="1"/>
  <c r="GH220" i="1"/>
  <c r="GH221" i="1"/>
  <c r="GH222" i="1"/>
  <c r="GH223" i="1"/>
  <c r="GH224" i="1"/>
  <c r="GH225" i="1"/>
  <c r="GH226" i="1"/>
  <c r="GH227" i="1"/>
  <c r="ER220" i="1"/>
  <c r="ER221" i="1"/>
  <c r="ER222" i="1"/>
  <c r="ER223" i="1"/>
  <c r="ER224" i="1"/>
  <c r="ER225" i="1"/>
  <c r="ER226" i="1"/>
  <c r="ER227" i="1"/>
  <c r="CB220" i="1"/>
  <c r="CB221" i="1"/>
  <c r="CB222" i="1"/>
  <c r="CB223" i="1"/>
  <c r="CB224" i="1"/>
  <c r="CB225" i="1"/>
  <c r="CB226" i="1"/>
  <c r="CB227" i="1"/>
  <c r="AU211" i="1"/>
  <c r="AU212" i="1"/>
  <c r="AU213" i="1"/>
  <c r="AU214" i="1"/>
  <c r="AU215" i="1"/>
  <c r="AU216" i="1"/>
  <c r="AU217" i="1"/>
  <c r="AU218" i="1"/>
  <c r="EQ220" i="1"/>
  <c r="EQ221" i="1"/>
  <c r="EQ222" i="1"/>
  <c r="EQ223" i="1"/>
  <c r="EQ224" i="1"/>
  <c r="EQ225" i="1"/>
  <c r="EQ226" i="1"/>
  <c r="EQ227" i="1"/>
  <c r="JC220" i="1"/>
  <c r="JC221" i="1"/>
  <c r="JC222" i="1"/>
  <c r="JC223" i="1"/>
  <c r="JC224" i="1"/>
  <c r="JC225" i="1"/>
  <c r="JC226" i="1"/>
  <c r="JC227" i="1"/>
  <c r="EU211" i="1"/>
  <c r="EU212" i="1"/>
  <c r="EU213" i="1"/>
  <c r="EU214" i="1"/>
  <c r="EU215" i="1"/>
  <c r="EU216" i="1"/>
  <c r="EU217" i="1"/>
  <c r="EU218" i="1"/>
  <c r="JT220" i="1"/>
  <c r="JT221" i="1"/>
  <c r="JT222" i="1"/>
  <c r="JT223" i="1"/>
  <c r="JT224" i="1"/>
  <c r="JT225" i="1"/>
  <c r="JT226" i="1"/>
  <c r="JT227" i="1"/>
  <c r="EP211" i="1"/>
  <c r="EP212" i="1"/>
  <c r="EP213" i="1"/>
  <c r="EP214" i="1"/>
  <c r="EP215" i="1"/>
  <c r="EP216" i="1"/>
  <c r="EP217" i="1"/>
  <c r="EP218" i="1"/>
  <c r="GX220" i="1"/>
  <c r="GX221" i="1"/>
  <c r="GX222" i="1"/>
  <c r="GX223" i="1"/>
  <c r="GX224" i="1"/>
  <c r="GX225" i="1"/>
  <c r="GX226" i="1"/>
  <c r="GX227" i="1"/>
  <c r="EN220" i="1"/>
  <c r="EN221" i="1"/>
  <c r="EN222" i="1"/>
  <c r="EN223" i="1"/>
  <c r="EN224" i="1"/>
  <c r="EN225" i="1"/>
  <c r="EN226" i="1"/>
  <c r="EN227" i="1"/>
  <c r="GN212" i="1"/>
  <c r="GN211" i="1"/>
  <c r="GN213" i="1"/>
  <c r="GN214" i="1"/>
  <c r="GN215" i="1"/>
  <c r="GN216" i="1"/>
  <c r="GN217" i="1"/>
  <c r="GN218" i="1"/>
  <c r="DI220" i="1"/>
  <c r="DI221" i="1"/>
  <c r="DI222" i="1"/>
  <c r="DI223" i="1"/>
  <c r="DI224" i="1"/>
  <c r="DI225" i="1"/>
  <c r="DI226" i="1"/>
  <c r="DI227" i="1"/>
  <c r="FB220" i="1"/>
  <c r="FB221" i="1"/>
  <c r="FB222" i="1"/>
  <c r="FB223" i="1"/>
  <c r="FB224" i="1"/>
  <c r="FB225" i="1"/>
  <c r="FB226" i="1"/>
  <c r="FB227" i="1"/>
  <c r="JS212" i="1"/>
  <c r="JS211" i="1"/>
  <c r="JS213" i="1"/>
  <c r="JS214" i="1"/>
  <c r="JS215" i="1"/>
  <c r="JS216" i="1"/>
  <c r="JS217" i="1"/>
  <c r="JS218" i="1"/>
  <c r="CG220" i="1"/>
  <c r="CG221" i="1"/>
  <c r="CG222" i="1"/>
  <c r="CG223" i="1"/>
  <c r="CG224" i="1"/>
  <c r="CG225" i="1"/>
  <c r="CG226" i="1"/>
  <c r="CG227" i="1"/>
  <c r="JN220" i="1"/>
  <c r="JN221" i="1"/>
  <c r="JN222" i="1"/>
  <c r="JN223" i="1"/>
  <c r="JN224" i="1"/>
  <c r="JN225" i="1"/>
  <c r="JN226" i="1"/>
  <c r="JN227" i="1"/>
  <c r="CK212" i="1"/>
  <c r="CK211" i="1"/>
  <c r="CK213" i="1"/>
  <c r="CK214" i="1"/>
  <c r="CK215" i="1"/>
  <c r="CK216" i="1"/>
  <c r="CK217" i="1"/>
  <c r="CK218" i="1"/>
  <c r="JQ212" i="1"/>
  <c r="JQ211" i="1"/>
  <c r="JQ213" i="1"/>
  <c r="JQ214" i="1"/>
  <c r="JQ215" i="1"/>
  <c r="JQ216" i="1"/>
  <c r="JQ217" i="1"/>
  <c r="JQ218" i="1"/>
  <c r="IB220" i="1"/>
  <c r="IB221" i="1"/>
  <c r="IB222" i="1"/>
  <c r="IB223" i="1"/>
  <c r="IB224" i="1"/>
  <c r="IB225" i="1"/>
  <c r="IB226" i="1"/>
  <c r="IB227" i="1"/>
  <c r="IS220" i="1"/>
  <c r="IS221" i="1"/>
  <c r="IS222" i="1"/>
  <c r="IS223" i="1"/>
  <c r="IS224" i="1"/>
  <c r="IS225" i="1"/>
  <c r="IS226" i="1"/>
  <c r="IS227" i="1"/>
  <c r="JE211" i="1"/>
  <c r="JE212" i="1"/>
  <c r="JE213" i="1"/>
  <c r="JE214" i="1"/>
  <c r="JE215" i="1"/>
  <c r="JE216" i="1"/>
  <c r="JE217" i="1"/>
  <c r="JE218" i="1"/>
  <c r="GH211" i="1"/>
  <c r="GH212" i="1"/>
  <c r="GH213" i="1"/>
  <c r="GH214" i="1"/>
  <c r="GH215" i="1"/>
  <c r="GH216" i="1"/>
  <c r="GH217" i="1"/>
  <c r="GH218" i="1"/>
  <c r="ER212" i="1"/>
  <c r="ER211" i="1"/>
  <c r="ER213" i="1"/>
  <c r="ER214" i="1"/>
  <c r="ER215" i="1"/>
  <c r="ER216" i="1"/>
  <c r="ER217" i="1"/>
  <c r="ER218" i="1"/>
  <c r="CB211" i="1"/>
  <c r="CB212" i="1"/>
  <c r="CB213" i="1"/>
  <c r="CB214" i="1"/>
  <c r="CB215" i="1"/>
  <c r="CB216" i="1"/>
  <c r="CB217" i="1"/>
  <c r="CB218" i="1"/>
  <c r="AU220" i="1"/>
  <c r="AU221" i="1"/>
  <c r="AU222" i="1"/>
  <c r="AU223" i="1"/>
  <c r="AU224" i="1"/>
  <c r="AU225" i="1"/>
  <c r="AU226" i="1"/>
  <c r="AU227" i="1"/>
  <c r="EQ212" i="1"/>
  <c r="EQ211" i="1"/>
  <c r="EQ213" i="1"/>
  <c r="EQ214" i="1"/>
  <c r="EQ215" i="1"/>
  <c r="EQ216" i="1"/>
  <c r="EQ217" i="1"/>
  <c r="EQ218" i="1"/>
  <c r="JC212" i="1"/>
  <c r="JC211" i="1"/>
  <c r="JC213" i="1"/>
  <c r="JC214" i="1"/>
  <c r="JC215" i="1"/>
  <c r="JC216" i="1"/>
  <c r="JC217" i="1"/>
  <c r="JC218" i="1"/>
  <c r="JN154" i="1"/>
  <c r="JN186" i="1"/>
  <c r="JN143" i="1"/>
  <c r="JN156" i="1"/>
  <c r="JN171" i="1"/>
  <c r="JN170" i="1"/>
  <c r="JN189" i="1"/>
  <c r="JN163" i="1"/>
  <c r="JN136" i="1"/>
  <c r="JN164" i="1"/>
  <c r="JN167" i="1"/>
  <c r="JN182" i="1"/>
  <c r="JN188" i="1"/>
  <c r="JN137" i="1"/>
  <c r="JN178" i="1"/>
  <c r="JN146" i="1"/>
  <c r="JN176" i="1"/>
  <c r="JN181" i="1"/>
  <c r="JN165" i="1"/>
  <c r="JN174" i="1"/>
  <c r="JN142" i="1"/>
  <c r="JN155" i="1"/>
  <c r="JN20" i="1"/>
  <c r="JN144" i="1"/>
  <c r="JN180" i="1"/>
  <c r="JN153" i="1"/>
  <c r="JN166" i="1"/>
  <c r="JN185" i="1"/>
  <c r="JN184" i="1"/>
  <c r="JN183" i="1"/>
  <c r="JN190" i="1"/>
  <c r="JN159" i="1"/>
  <c r="JN168" i="1"/>
  <c r="JN19" i="1"/>
  <c r="JN173" i="1"/>
  <c r="JN161" i="1"/>
  <c r="JN175" i="1"/>
  <c r="JN179" i="1"/>
  <c r="JN160" i="1"/>
  <c r="JN169" i="1"/>
  <c r="JN187" i="1"/>
  <c r="JN147" i="1"/>
  <c r="JN158" i="1"/>
  <c r="JN157" i="1"/>
  <c r="JN172" i="1"/>
  <c r="JN149" i="1"/>
  <c r="JN177" i="1"/>
  <c r="JN162" i="1"/>
  <c r="JN141" i="1"/>
  <c r="JN148" i="1"/>
  <c r="JP97" i="1"/>
  <c r="JP98" i="1"/>
  <c r="JP99" i="1"/>
  <c r="JP100" i="1"/>
  <c r="JP101" i="1"/>
  <c r="JP102" i="1"/>
  <c r="JP103" i="1"/>
  <c r="JP104" i="1"/>
  <c r="JP43" i="1"/>
  <c r="JP44" i="1"/>
  <c r="JP45" i="1"/>
  <c r="JP46" i="1"/>
  <c r="JP47" i="1"/>
  <c r="JP48" i="1"/>
  <c r="JP49" i="1"/>
  <c r="JP50" i="1"/>
  <c r="JP106" i="1"/>
  <c r="JP107" i="1"/>
  <c r="JP108" i="1"/>
  <c r="JP109" i="1"/>
  <c r="JP110" i="1"/>
  <c r="JP111" i="1"/>
  <c r="JP112" i="1"/>
  <c r="JP113" i="1"/>
  <c r="JO52" i="1"/>
  <c r="JO53" i="1"/>
  <c r="JO54" i="1"/>
  <c r="JO55" i="1"/>
  <c r="JO56" i="1"/>
  <c r="JO57" i="1"/>
  <c r="JO58" i="1"/>
  <c r="JO59" i="1"/>
  <c r="JO202" i="1"/>
  <c r="JO203" i="1"/>
  <c r="JO204" i="1"/>
  <c r="JO205" i="1"/>
  <c r="JO206" i="1"/>
  <c r="JO207" i="1"/>
  <c r="JO208" i="1"/>
  <c r="JO209" i="1"/>
  <c r="JO97" i="1"/>
  <c r="JO98" i="1"/>
  <c r="JO99" i="1"/>
  <c r="JO100" i="1"/>
  <c r="JO101" i="1"/>
  <c r="JO102" i="1"/>
  <c r="JO103" i="1"/>
  <c r="JO104" i="1"/>
  <c r="JR34" i="1"/>
  <c r="JR35" i="1"/>
  <c r="JR36" i="1"/>
  <c r="JR37" i="1"/>
  <c r="JR38" i="1"/>
  <c r="JR40" i="1"/>
  <c r="JR39" i="1"/>
  <c r="JR41" i="1"/>
  <c r="JR52" i="1"/>
  <c r="JR53" i="1"/>
  <c r="JR54" i="1"/>
  <c r="JR55" i="1"/>
  <c r="JR56" i="1"/>
  <c r="JR58" i="1"/>
  <c r="JR57" i="1"/>
  <c r="JR59" i="1"/>
  <c r="JN61" i="1"/>
  <c r="JN62" i="1"/>
  <c r="JN63" i="1"/>
  <c r="JN64" i="1"/>
  <c r="JN65" i="1"/>
  <c r="JN66" i="1"/>
  <c r="JN67" i="1"/>
  <c r="JN68" i="1"/>
  <c r="JQ202" i="1"/>
  <c r="JQ203" i="1"/>
  <c r="JQ204" i="1"/>
  <c r="JQ205" i="1"/>
  <c r="JQ206" i="1"/>
  <c r="JQ207" i="1"/>
  <c r="JQ208" i="1"/>
  <c r="JQ209" i="1"/>
  <c r="JM43" i="1"/>
  <c r="JM44" i="1"/>
  <c r="JM45" i="1"/>
  <c r="JM46" i="1"/>
  <c r="JM47" i="1"/>
  <c r="JM49" i="1"/>
  <c r="JM48" i="1"/>
  <c r="JM50" i="1"/>
  <c r="JR43" i="1"/>
  <c r="JR44" i="1"/>
  <c r="JR45" i="1"/>
  <c r="JR46" i="1"/>
  <c r="JR47" i="1"/>
  <c r="JR49" i="1"/>
  <c r="JR48" i="1"/>
  <c r="JR50" i="1"/>
  <c r="JM61" i="1"/>
  <c r="JM62" i="1"/>
  <c r="JM63" i="1"/>
  <c r="JM64" i="1"/>
  <c r="JM65" i="1"/>
  <c r="JM66" i="1"/>
  <c r="JM67" i="1"/>
  <c r="JM68" i="1"/>
  <c r="JP137" i="1"/>
  <c r="JP178" i="1"/>
  <c r="JP181" i="1"/>
  <c r="JP144" i="1"/>
  <c r="JP165" i="1"/>
  <c r="JP153" i="1"/>
  <c r="JP185" i="1"/>
  <c r="JP184" i="1"/>
  <c r="JP142" i="1"/>
  <c r="JP173" i="1"/>
  <c r="JP161" i="1"/>
  <c r="JP190" i="1"/>
  <c r="JP160" i="1"/>
  <c r="JP159" i="1"/>
  <c r="JP168" i="1"/>
  <c r="JP20" i="1"/>
  <c r="JP180" i="1"/>
  <c r="JP166" i="1"/>
  <c r="JP169" i="1"/>
  <c r="JP19" i="1"/>
  <c r="JP183" i="1"/>
  <c r="JP147" i="1"/>
  <c r="JP175" i="1"/>
  <c r="JP179" i="1"/>
  <c r="JP172" i="1"/>
  <c r="JP149" i="1"/>
  <c r="JP177" i="1"/>
  <c r="JP162" i="1"/>
  <c r="JP141" i="1"/>
  <c r="JP182" i="1"/>
  <c r="JP156" i="1"/>
  <c r="JP187" i="1"/>
  <c r="JP171" i="1"/>
  <c r="JP148" i="1"/>
  <c r="JP158" i="1"/>
  <c r="JP157" i="1"/>
  <c r="JP189" i="1"/>
  <c r="JP163" i="1"/>
  <c r="JP136" i="1"/>
  <c r="JP164" i="1"/>
  <c r="JP154" i="1"/>
  <c r="JP186" i="1"/>
  <c r="JP167" i="1"/>
  <c r="JP143" i="1"/>
  <c r="JP174" i="1"/>
  <c r="JP155" i="1"/>
  <c r="JP188" i="1"/>
  <c r="JP170" i="1"/>
  <c r="JP146" i="1"/>
  <c r="JP176" i="1"/>
  <c r="JO43" i="1"/>
  <c r="JO44" i="1"/>
  <c r="JO45" i="1"/>
  <c r="JO46" i="1"/>
  <c r="JO47" i="1"/>
  <c r="JO48" i="1"/>
  <c r="JO49" i="1"/>
  <c r="JO50" i="1"/>
  <c r="JR115" i="1"/>
  <c r="JR116" i="1"/>
  <c r="JR117" i="1"/>
  <c r="JR118" i="1"/>
  <c r="JR119" i="1"/>
  <c r="JR120" i="1"/>
  <c r="JR121" i="1"/>
  <c r="JR122" i="1"/>
  <c r="JR79" i="1"/>
  <c r="JR80" i="1"/>
  <c r="JR81" i="1"/>
  <c r="JR82" i="1"/>
  <c r="JR83" i="1"/>
  <c r="JR84" i="1"/>
  <c r="JR85" i="1"/>
  <c r="JR86" i="1"/>
  <c r="JN79" i="1"/>
  <c r="JN80" i="1"/>
  <c r="JN81" i="1"/>
  <c r="JN82" i="1"/>
  <c r="JN83" i="1"/>
  <c r="JN84" i="1"/>
  <c r="JN85" i="1"/>
  <c r="JN86" i="1"/>
  <c r="JN106" i="1"/>
  <c r="JN107" i="1"/>
  <c r="JN108" i="1"/>
  <c r="JN109" i="1"/>
  <c r="JN110" i="1"/>
  <c r="JN111" i="1"/>
  <c r="JN112" i="1"/>
  <c r="JN113" i="1"/>
  <c r="JQ25" i="1"/>
  <c r="JQ26" i="1"/>
  <c r="JQ27" i="1"/>
  <c r="JQ28" i="1"/>
  <c r="JQ29" i="1"/>
  <c r="JQ30" i="1"/>
  <c r="JQ31" i="1"/>
  <c r="JQ32" i="1"/>
  <c r="JQ52" i="1"/>
  <c r="JQ53" i="1"/>
  <c r="JQ54" i="1"/>
  <c r="JQ55" i="1"/>
  <c r="JQ56" i="1"/>
  <c r="JQ57" i="1"/>
  <c r="JQ58" i="1"/>
  <c r="JQ59" i="1"/>
  <c r="JM124" i="1"/>
  <c r="JM125" i="1"/>
  <c r="JM126" i="1"/>
  <c r="JM127" i="1"/>
  <c r="JM128" i="1"/>
  <c r="JM129" i="1"/>
  <c r="JM130" i="1"/>
  <c r="JM131" i="1"/>
  <c r="JM34" i="1"/>
  <c r="JM35" i="1"/>
  <c r="JM36" i="1"/>
  <c r="JM37" i="1"/>
  <c r="JM38" i="1"/>
  <c r="JM39" i="1"/>
  <c r="JM40" i="1"/>
  <c r="JM41" i="1"/>
  <c r="JM70" i="1"/>
  <c r="JM71" i="1"/>
  <c r="JM72" i="1"/>
  <c r="JM73" i="1"/>
  <c r="JM74" i="1"/>
  <c r="JM75" i="1"/>
  <c r="JM76" i="1"/>
  <c r="JM77" i="1"/>
  <c r="JP34" i="1"/>
  <c r="JP35" i="1"/>
  <c r="JP36" i="1"/>
  <c r="JP37" i="1"/>
  <c r="JP38" i="1"/>
  <c r="JP39" i="1"/>
  <c r="JP40" i="1"/>
  <c r="JP41" i="1"/>
  <c r="JP79" i="1"/>
  <c r="JP80" i="1"/>
  <c r="JP81" i="1"/>
  <c r="JP82" i="1"/>
  <c r="JP83" i="1"/>
  <c r="JP84" i="1"/>
  <c r="JP85" i="1"/>
  <c r="JP86" i="1"/>
  <c r="JP124" i="1"/>
  <c r="JP125" i="1"/>
  <c r="JP126" i="1"/>
  <c r="JP127" i="1"/>
  <c r="JP128" i="1"/>
  <c r="JP129" i="1"/>
  <c r="JP130" i="1"/>
  <c r="JP131" i="1"/>
  <c r="JO70" i="1"/>
  <c r="JO71" i="1"/>
  <c r="JO72" i="1"/>
  <c r="JO73" i="1"/>
  <c r="JO74" i="1"/>
  <c r="JO75" i="1"/>
  <c r="JO76" i="1"/>
  <c r="JO77" i="1"/>
  <c r="JO25" i="1"/>
  <c r="JO26" i="1"/>
  <c r="JO27" i="1"/>
  <c r="JO28" i="1"/>
  <c r="JO29" i="1"/>
  <c r="JO30" i="1"/>
  <c r="JO31" i="1"/>
  <c r="JO32" i="1"/>
  <c r="JO136" i="1"/>
  <c r="JO162" i="1"/>
  <c r="JO187" i="1"/>
  <c r="JO155" i="1"/>
  <c r="JO146" i="1"/>
  <c r="JO157" i="1"/>
  <c r="JO176" i="1"/>
  <c r="JO181" i="1"/>
  <c r="JO144" i="1"/>
  <c r="JO171" i="1"/>
  <c r="JO148" i="1"/>
  <c r="JO158" i="1"/>
  <c r="JO154" i="1"/>
  <c r="JO165" i="1"/>
  <c r="JO185" i="1"/>
  <c r="JO184" i="1"/>
  <c r="JO174" i="1"/>
  <c r="JO173" i="1"/>
  <c r="JO160" i="1"/>
  <c r="JO159" i="1"/>
  <c r="JO178" i="1"/>
  <c r="JO168" i="1"/>
  <c r="JO153" i="1"/>
  <c r="JO167" i="1"/>
  <c r="JO143" i="1"/>
  <c r="JO188" i="1"/>
  <c r="JO161" i="1"/>
  <c r="JO170" i="1"/>
  <c r="JO190" i="1"/>
  <c r="JO137" i="1"/>
  <c r="JO169" i="1"/>
  <c r="JO19" i="1"/>
  <c r="JO142" i="1"/>
  <c r="JO189" i="1"/>
  <c r="JO172" i="1"/>
  <c r="JO149" i="1"/>
  <c r="JO177" i="1"/>
  <c r="JO141" i="1"/>
  <c r="JO147" i="1"/>
  <c r="JO20" i="1"/>
  <c r="JO180" i="1"/>
  <c r="JO156" i="1"/>
  <c r="JO183" i="1"/>
  <c r="JO163" i="1"/>
  <c r="JO164" i="1"/>
  <c r="JO186" i="1"/>
  <c r="JO182" i="1"/>
  <c r="JO166" i="1"/>
  <c r="JO175" i="1"/>
  <c r="JO179" i="1"/>
  <c r="JN202" i="1"/>
  <c r="JN203" i="1"/>
  <c r="JN204" i="1"/>
  <c r="JN205" i="1"/>
  <c r="JN206" i="1"/>
  <c r="JN207" i="1"/>
  <c r="JN208" i="1"/>
  <c r="JN209" i="1"/>
  <c r="JQ106" i="1"/>
  <c r="JQ107" i="1"/>
  <c r="JQ108" i="1"/>
  <c r="JQ109" i="1"/>
  <c r="JQ110" i="1"/>
  <c r="JQ111" i="1"/>
  <c r="JQ112" i="1"/>
  <c r="JQ113" i="1"/>
  <c r="JM25" i="1"/>
  <c r="JM26" i="1"/>
  <c r="JM27" i="1"/>
  <c r="JM28" i="1"/>
  <c r="JM29" i="1"/>
  <c r="JM30" i="1"/>
  <c r="JM31" i="1"/>
  <c r="JM32" i="1"/>
  <c r="JM106" i="1"/>
  <c r="JM107" i="1"/>
  <c r="JM108" i="1"/>
  <c r="JM109" i="1"/>
  <c r="JM110" i="1"/>
  <c r="JM111" i="1"/>
  <c r="JM112" i="1"/>
  <c r="JM113" i="1"/>
  <c r="JP61" i="1"/>
  <c r="JP62" i="1"/>
  <c r="JP63" i="1"/>
  <c r="JP64" i="1"/>
  <c r="JP65" i="1"/>
  <c r="JP66" i="1"/>
  <c r="JP67" i="1"/>
  <c r="JP68" i="1"/>
  <c r="JN70" i="1"/>
  <c r="JN71" i="1"/>
  <c r="JN72" i="1"/>
  <c r="JN73" i="1"/>
  <c r="JN74" i="1"/>
  <c r="JN75" i="1"/>
  <c r="JN76" i="1"/>
  <c r="JN77" i="1"/>
  <c r="JP52" i="1"/>
  <c r="JP53" i="1"/>
  <c r="JP54" i="1"/>
  <c r="JP55" i="1"/>
  <c r="JP56" i="1"/>
  <c r="JP57" i="1"/>
  <c r="JP58" i="1"/>
  <c r="JP59" i="1"/>
  <c r="JP25" i="1"/>
  <c r="JP26" i="1"/>
  <c r="JP27" i="1"/>
  <c r="JP28" i="1"/>
  <c r="JP29" i="1"/>
  <c r="JP30" i="1"/>
  <c r="JP31" i="1"/>
  <c r="JP32" i="1"/>
  <c r="JO115" i="1"/>
  <c r="JO116" i="1"/>
  <c r="JO117" i="1"/>
  <c r="JO118" i="1"/>
  <c r="JO119" i="1"/>
  <c r="JO120" i="1"/>
  <c r="JO121" i="1"/>
  <c r="JO122" i="1"/>
  <c r="JR202" i="1"/>
  <c r="JR203" i="1"/>
  <c r="JR204" i="1"/>
  <c r="JR205" i="1"/>
  <c r="JR206" i="1"/>
  <c r="JR207" i="1"/>
  <c r="JR208" i="1"/>
  <c r="JR209" i="1"/>
  <c r="JN124" i="1"/>
  <c r="JN125" i="1"/>
  <c r="JN126" i="1"/>
  <c r="JN127" i="1"/>
  <c r="JN128" i="1"/>
  <c r="JN129" i="1"/>
  <c r="JN130" i="1"/>
  <c r="JN131" i="1"/>
  <c r="JN97" i="1"/>
  <c r="JN98" i="1"/>
  <c r="JN99" i="1"/>
  <c r="JN100" i="1"/>
  <c r="JN101" i="1"/>
  <c r="JN103" i="1"/>
  <c r="JN102" i="1"/>
  <c r="JN104" i="1"/>
  <c r="JQ124" i="1"/>
  <c r="JQ125" i="1"/>
  <c r="JQ126" i="1"/>
  <c r="JQ127" i="1"/>
  <c r="JQ128" i="1"/>
  <c r="JQ129" i="1"/>
  <c r="JQ130" i="1"/>
  <c r="JQ131" i="1"/>
  <c r="JQ70" i="1"/>
  <c r="JQ71" i="1"/>
  <c r="JQ72" i="1"/>
  <c r="JQ73" i="1"/>
  <c r="JQ74" i="1"/>
  <c r="JQ75" i="1"/>
  <c r="JQ76" i="1"/>
  <c r="JQ77" i="1"/>
  <c r="JQ34" i="1"/>
  <c r="JQ35" i="1"/>
  <c r="JQ36" i="1"/>
  <c r="JQ37" i="1"/>
  <c r="JQ38" i="1"/>
  <c r="JQ40" i="1"/>
  <c r="JQ39" i="1"/>
  <c r="JQ41" i="1"/>
  <c r="JM115" i="1"/>
  <c r="JM116" i="1"/>
  <c r="JM117" i="1"/>
  <c r="JM118" i="1"/>
  <c r="JM119" i="1"/>
  <c r="JM120" i="1"/>
  <c r="JM121" i="1"/>
  <c r="JM122" i="1"/>
  <c r="JP115" i="1"/>
  <c r="JP116" i="1"/>
  <c r="JP117" i="1"/>
  <c r="JP118" i="1"/>
  <c r="JP119" i="1"/>
  <c r="JP120" i="1"/>
  <c r="JP121" i="1"/>
  <c r="JP122" i="1"/>
  <c r="JO124" i="1"/>
  <c r="JO125" i="1"/>
  <c r="JO126" i="1"/>
  <c r="JO127" i="1"/>
  <c r="JO128" i="1"/>
  <c r="JO129" i="1"/>
  <c r="JO130" i="1"/>
  <c r="JO131" i="1"/>
  <c r="JO61" i="1"/>
  <c r="JO62" i="1"/>
  <c r="JO63" i="1"/>
  <c r="JO64" i="1"/>
  <c r="JO65" i="1"/>
  <c r="JO66" i="1"/>
  <c r="JO67" i="1"/>
  <c r="JO68" i="1"/>
  <c r="JR97" i="1"/>
  <c r="JR98" i="1"/>
  <c r="JR99" i="1"/>
  <c r="JR100" i="1"/>
  <c r="JR101" i="1"/>
  <c r="JR102" i="1"/>
  <c r="JR103" i="1"/>
  <c r="JR104" i="1"/>
  <c r="JR88" i="1"/>
  <c r="JR89" i="1"/>
  <c r="JR90" i="1"/>
  <c r="JR91" i="1"/>
  <c r="JR92" i="1"/>
  <c r="JR93" i="1"/>
  <c r="JR94" i="1"/>
  <c r="JR95" i="1"/>
  <c r="JN88" i="1"/>
  <c r="JN89" i="1"/>
  <c r="JN90" i="1"/>
  <c r="JN91" i="1"/>
  <c r="JN92" i="1"/>
  <c r="JN93" i="1"/>
  <c r="JN94" i="1"/>
  <c r="JN95" i="1"/>
  <c r="JN52" i="1"/>
  <c r="JN53" i="1"/>
  <c r="JN54" i="1"/>
  <c r="JN55" i="1"/>
  <c r="JN56" i="1"/>
  <c r="JN58" i="1"/>
  <c r="JN57" i="1"/>
  <c r="JN59" i="1"/>
  <c r="JQ79" i="1"/>
  <c r="JQ80" i="1"/>
  <c r="JQ81" i="1"/>
  <c r="JQ82" i="1"/>
  <c r="JQ83" i="1"/>
  <c r="JQ84" i="1"/>
  <c r="JQ85" i="1"/>
  <c r="JQ86" i="1"/>
  <c r="JQ43" i="1"/>
  <c r="JQ44" i="1"/>
  <c r="JQ45" i="1"/>
  <c r="JQ46" i="1"/>
  <c r="JQ47" i="1"/>
  <c r="JQ48" i="1"/>
  <c r="JQ49" i="1"/>
  <c r="JQ50" i="1"/>
  <c r="JM202" i="1"/>
  <c r="JM203" i="1"/>
  <c r="JM204" i="1"/>
  <c r="JM205" i="1"/>
  <c r="JM206" i="1"/>
  <c r="JM207" i="1"/>
  <c r="JM208" i="1"/>
  <c r="JM209" i="1"/>
  <c r="JM97" i="1"/>
  <c r="JM98" i="1"/>
  <c r="JM99" i="1"/>
  <c r="JM100" i="1"/>
  <c r="JM101" i="1"/>
  <c r="JM103" i="1"/>
  <c r="JM102" i="1"/>
  <c r="JM104" i="1"/>
  <c r="JM79" i="1"/>
  <c r="JM80" i="1"/>
  <c r="JM81" i="1"/>
  <c r="JM82" i="1"/>
  <c r="JM83" i="1"/>
  <c r="JM84" i="1"/>
  <c r="JM85" i="1"/>
  <c r="JM86" i="1"/>
  <c r="JR106" i="1"/>
  <c r="JR107" i="1"/>
  <c r="JR108" i="1"/>
  <c r="JR109" i="1"/>
  <c r="JR110" i="1"/>
  <c r="JR111" i="1"/>
  <c r="JR112" i="1"/>
  <c r="JR113" i="1"/>
  <c r="JQ115" i="1"/>
  <c r="JQ116" i="1"/>
  <c r="JQ117" i="1"/>
  <c r="JQ118" i="1"/>
  <c r="JQ119" i="1"/>
  <c r="JQ120" i="1"/>
  <c r="JQ121" i="1"/>
  <c r="JQ122" i="1"/>
  <c r="JP202" i="1"/>
  <c r="JP203" i="1"/>
  <c r="JP204" i="1"/>
  <c r="JP205" i="1"/>
  <c r="JP206" i="1"/>
  <c r="JP207" i="1"/>
  <c r="JP208" i="1"/>
  <c r="JP209" i="1"/>
  <c r="JO79" i="1"/>
  <c r="JO80" i="1"/>
  <c r="JO81" i="1"/>
  <c r="JO82" i="1"/>
  <c r="JO83" i="1"/>
  <c r="JO84" i="1"/>
  <c r="JO85" i="1"/>
  <c r="JO86" i="1"/>
  <c r="JO34" i="1"/>
  <c r="JO35" i="1"/>
  <c r="JO36" i="1"/>
  <c r="JO37" i="1"/>
  <c r="JO38" i="1"/>
  <c r="JO39" i="1"/>
  <c r="JO40" i="1"/>
  <c r="JO41" i="1"/>
  <c r="JR124" i="1"/>
  <c r="JR125" i="1"/>
  <c r="JR126" i="1"/>
  <c r="JR127" i="1"/>
  <c r="JR128" i="1"/>
  <c r="JR129" i="1"/>
  <c r="JR130" i="1"/>
  <c r="JR131" i="1"/>
  <c r="JR163" i="1"/>
  <c r="JR164" i="1"/>
  <c r="JR167" i="1"/>
  <c r="JR182" i="1"/>
  <c r="JR188" i="1"/>
  <c r="JR158" i="1"/>
  <c r="JR137" i="1"/>
  <c r="JR186" i="1"/>
  <c r="JR174" i="1"/>
  <c r="JR187" i="1"/>
  <c r="JR155" i="1"/>
  <c r="JR146" i="1"/>
  <c r="JR157" i="1"/>
  <c r="JR176" i="1"/>
  <c r="JR136" i="1"/>
  <c r="JR181" i="1"/>
  <c r="JR144" i="1"/>
  <c r="JR143" i="1"/>
  <c r="JR170" i="1"/>
  <c r="JR190" i="1"/>
  <c r="JR180" i="1"/>
  <c r="JR185" i="1"/>
  <c r="JR184" i="1"/>
  <c r="JR159" i="1"/>
  <c r="JR178" i="1"/>
  <c r="JR168" i="1"/>
  <c r="JR165" i="1"/>
  <c r="JR173" i="1"/>
  <c r="JR147" i="1"/>
  <c r="JR161" i="1"/>
  <c r="JR175" i="1"/>
  <c r="JR179" i="1"/>
  <c r="JR160" i="1"/>
  <c r="JR20" i="1"/>
  <c r="JR162" i="1"/>
  <c r="JR153" i="1"/>
  <c r="JR169" i="1"/>
  <c r="JR142" i="1"/>
  <c r="JR172" i="1"/>
  <c r="JR149" i="1"/>
  <c r="JR177" i="1"/>
  <c r="JR141" i="1"/>
  <c r="JR166" i="1"/>
  <c r="JR19" i="1"/>
  <c r="JR171" i="1"/>
  <c r="JR148" i="1"/>
  <c r="JR154" i="1"/>
  <c r="JR156" i="1"/>
  <c r="JR183" i="1"/>
  <c r="JR189" i="1"/>
  <c r="JN25" i="1"/>
  <c r="JN26" i="1"/>
  <c r="JN27" i="1"/>
  <c r="JN28" i="1"/>
  <c r="JN29" i="1"/>
  <c r="JN31" i="1"/>
  <c r="JN30" i="1"/>
  <c r="JN32" i="1"/>
  <c r="JN43" i="1"/>
  <c r="JN44" i="1"/>
  <c r="JN45" i="1"/>
  <c r="JN46" i="1"/>
  <c r="JN47" i="1"/>
  <c r="JN48" i="1"/>
  <c r="JN49" i="1"/>
  <c r="JN50" i="1"/>
  <c r="JQ97" i="1"/>
  <c r="JQ98" i="1"/>
  <c r="JQ99" i="1"/>
  <c r="JQ100" i="1"/>
  <c r="JQ101" i="1"/>
  <c r="JQ102" i="1"/>
  <c r="JQ103" i="1"/>
  <c r="JQ104" i="1"/>
  <c r="JM88" i="1"/>
  <c r="JM89" i="1"/>
  <c r="JM90" i="1"/>
  <c r="JM91" i="1"/>
  <c r="JM92" i="1"/>
  <c r="JM93" i="1"/>
  <c r="JM94" i="1"/>
  <c r="JM95" i="1"/>
  <c r="JM141" i="1"/>
  <c r="JM166" i="1"/>
  <c r="JM169" i="1"/>
  <c r="JM19" i="1"/>
  <c r="JM183" i="1"/>
  <c r="JM147" i="1"/>
  <c r="JM175" i="1"/>
  <c r="JM179" i="1"/>
  <c r="JM176" i="1"/>
  <c r="JM172" i="1"/>
  <c r="JM149" i="1"/>
  <c r="JM177" i="1"/>
  <c r="JM162" i="1"/>
  <c r="JM182" i="1"/>
  <c r="JM156" i="1"/>
  <c r="JM187" i="1"/>
  <c r="JM171" i="1"/>
  <c r="JM148" i="1"/>
  <c r="JM158" i="1"/>
  <c r="JM157" i="1"/>
  <c r="JM189" i="1"/>
  <c r="JM163" i="1"/>
  <c r="JM136" i="1"/>
  <c r="JM164" i="1"/>
  <c r="JM154" i="1"/>
  <c r="JM186" i="1"/>
  <c r="JM167" i="1"/>
  <c r="JM143" i="1"/>
  <c r="JM174" i="1"/>
  <c r="JM155" i="1"/>
  <c r="JM188" i="1"/>
  <c r="JM170" i="1"/>
  <c r="JM146" i="1"/>
  <c r="JM137" i="1"/>
  <c r="JM178" i="1"/>
  <c r="JM181" i="1"/>
  <c r="JM144" i="1"/>
  <c r="JM165" i="1"/>
  <c r="JM153" i="1"/>
  <c r="JM185" i="1"/>
  <c r="JM184" i="1"/>
  <c r="JM142" i="1"/>
  <c r="JM173" i="1"/>
  <c r="JM161" i="1"/>
  <c r="JM190" i="1"/>
  <c r="JM160" i="1"/>
  <c r="JM159" i="1"/>
  <c r="JM168" i="1"/>
  <c r="JM20" i="1"/>
  <c r="JM180" i="1"/>
  <c r="JO88" i="1"/>
  <c r="JO89" i="1"/>
  <c r="JO90" i="1"/>
  <c r="JO91" i="1"/>
  <c r="JO92" i="1"/>
  <c r="JO93" i="1"/>
  <c r="JO94" i="1"/>
  <c r="JO95" i="1"/>
  <c r="JP70" i="1"/>
  <c r="JP71" i="1"/>
  <c r="JP72" i="1"/>
  <c r="JP73" i="1"/>
  <c r="JP74" i="1"/>
  <c r="JP75" i="1"/>
  <c r="JP76" i="1"/>
  <c r="JP77" i="1"/>
  <c r="JP88" i="1"/>
  <c r="JP89" i="1"/>
  <c r="JP90" i="1"/>
  <c r="JP91" i="1"/>
  <c r="JP92" i="1"/>
  <c r="JP93" i="1"/>
  <c r="JP94" i="1"/>
  <c r="JP95" i="1"/>
  <c r="JO106" i="1"/>
  <c r="JO107" i="1"/>
  <c r="JO108" i="1"/>
  <c r="JO109" i="1"/>
  <c r="JO110" i="1"/>
  <c r="JO111" i="1"/>
  <c r="JO112" i="1"/>
  <c r="JO113" i="1"/>
  <c r="JR61" i="1"/>
  <c r="JR62" i="1"/>
  <c r="JR63" i="1"/>
  <c r="JR64" i="1"/>
  <c r="JR65" i="1"/>
  <c r="JR66" i="1"/>
  <c r="JR67" i="1"/>
  <c r="JR68" i="1"/>
  <c r="JR25" i="1"/>
  <c r="JR26" i="1"/>
  <c r="JR27" i="1"/>
  <c r="JR28" i="1"/>
  <c r="JR29" i="1"/>
  <c r="JR30" i="1"/>
  <c r="JR31" i="1"/>
  <c r="JR32" i="1"/>
  <c r="JR70" i="1"/>
  <c r="JR71" i="1"/>
  <c r="JR72" i="1"/>
  <c r="JR73" i="1"/>
  <c r="JR74" i="1"/>
  <c r="JR75" i="1"/>
  <c r="JR76" i="1"/>
  <c r="JR77" i="1"/>
  <c r="JN115" i="1"/>
  <c r="JN116" i="1"/>
  <c r="JN117" i="1"/>
  <c r="JN118" i="1"/>
  <c r="JN119" i="1"/>
  <c r="JN120" i="1"/>
  <c r="JN121" i="1"/>
  <c r="JN122" i="1"/>
  <c r="JN34" i="1"/>
  <c r="JN35" i="1"/>
  <c r="JN36" i="1"/>
  <c r="JN37" i="1"/>
  <c r="JN38" i="1"/>
  <c r="JN40" i="1"/>
  <c r="JN39" i="1"/>
  <c r="JN41" i="1"/>
  <c r="JQ88" i="1"/>
  <c r="JQ89" i="1"/>
  <c r="JQ90" i="1"/>
  <c r="JQ91" i="1"/>
  <c r="JQ92" i="1"/>
  <c r="JQ93" i="1"/>
  <c r="JQ94" i="1"/>
  <c r="JQ95" i="1"/>
  <c r="JQ61" i="1"/>
  <c r="JQ62" i="1"/>
  <c r="JQ63" i="1"/>
  <c r="JQ64" i="1"/>
  <c r="JQ65" i="1"/>
  <c r="JQ66" i="1"/>
  <c r="JQ67" i="1"/>
  <c r="JQ68" i="1"/>
  <c r="JQ172" i="1"/>
  <c r="JQ149" i="1"/>
  <c r="JQ177" i="1"/>
  <c r="JQ141" i="1"/>
  <c r="JQ174" i="1"/>
  <c r="JQ148" i="1"/>
  <c r="JQ178" i="1"/>
  <c r="JQ154" i="1"/>
  <c r="JQ165" i="1"/>
  <c r="JQ143" i="1"/>
  <c r="JQ156" i="1"/>
  <c r="JQ170" i="1"/>
  <c r="JQ189" i="1"/>
  <c r="JQ163" i="1"/>
  <c r="JQ164" i="1"/>
  <c r="JQ186" i="1"/>
  <c r="JQ153" i="1"/>
  <c r="JQ167" i="1"/>
  <c r="JQ142" i="1"/>
  <c r="JQ155" i="1"/>
  <c r="JQ188" i="1"/>
  <c r="JQ161" i="1"/>
  <c r="JQ137" i="1"/>
  <c r="JQ20" i="1"/>
  <c r="JQ144" i="1"/>
  <c r="JQ173" i="1"/>
  <c r="JQ146" i="1"/>
  <c r="JQ160" i="1"/>
  <c r="JQ176" i="1"/>
  <c r="JQ181" i="1"/>
  <c r="JQ180" i="1"/>
  <c r="JQ166" i="1"/>
  <c r="JQ185" i="1"/>
  <c r="JQ184" i="1"/>
  <c r="JQ183" i="1"/>
  <c r="JQ190" i="1"/>
  <c r="JQ159" i="1"/>
  <c r="JQ168" i="1"/>
  <c r="JQ162" i="1"/>
  <c r="JQ182" i="1"/>
  <c r="JQ175" i="1"/>
  <c r="JQ179" i="1"/>
  <c r="JQ136" i="1"/>
  <c r="JQ169" i="1"/>
  <c r="JQ187" i="1"/>
  <c r="JQ19" i="1"/>
  <c r="JQ171" i="1"/>
  <c r="JQ147" i="1"/>
  <c r="JQ158" i="1"/>
  <c r="JQ157" i="1"/>
  <c r="JM52" i="1"/>
  <c r="JM53" i="1"/>
  <c r="JM54" i="1"/>
  <c r="JM55" i="1"/>
  <c r="JM56" i="1"/>
  <c r="JM57" i="1"/>
  <c r="JM58" i="1"/>
  <c r="JM59" i="1"/>
  <c r="JL104" i="1"/>
  <c r="JL103" i="1"/>
  <c r="JL102" i="1"/>
  <c r="JL101" i="1"/>
  <c r="JL100" i="1"/>
  <c r="JL99" i="1"/>
  <c r="EX202" i="1"/>
  <c r="EX203" i="1"/>
  <c r="EX204" i="1"/>
  <c r="EX205" i="1"/>
  <c r="EX206" i="1"/>
  <c r="EX207" i="1"/>
  <c r="EX208" i="1"/>
  <c r="EX209" i="1"/>
  <c r="IA202" i="1"/>
  <c r="IA203" i="1"/>
  <c r="IA204" i="1"/>
  <c r="IA205" i="1"/>
  <c r="IA206" i="1"/>
  <c r="IA207" i="1"/>
  <c r="IA208" i="1"/>
  <c r="IA209" i="1"/>
  <c r="JL202" i="1"/>
  <c r="JL203" i="1"/>
  <c r="JL204" i="1"/>
  <c r="JL205" i="1"/>
  <c r="JL206" i="1"/>
  <c r="JL207" i="1"/>
  <c r="JL208" i="1"/>
  <c r="JL209" i="1"/>
  <c r="IT202" i="1"/>
  <c r="IT203" i="1"/>
  <c r="IT204" i="1"/>
  <c r="IT205" i="1"/>
  <c r="IT206" i="1"/>
  <c r="IT207" i="1"/>
  <c r="IT208" i="1"/>
  <c r="IT209" i="1"/>
  <c r="HC202" i="1"/>
  <c r="HC203" i="1"/>
  <c r="HC204" i="1"/>
  <c r="HC205" i="1"/>
  <c r="HC206" i="1"/>
  <c r="HC207" i="1"/>
  <c r="HC208" i="1"/>
  <c r="HC209" i="1"/>
  <c r="EC202" i="1"/>
  <c r="EC203" i="1"/>
  <c r="EC204" i="1"/>
  <c r="EC205" i="1"/>
  <c r="EC206" i="1"/>
  <c r="EC207" i="1"/>
  <c r="EC208" i="1"/>
  <c r="EC209" i="1"/>
  <c r="GI202" i="1"/>
  <c r="GI203" i="1"/>
  <c r="GI204" i="1"/>
  <c r="GI205" i="1"/>
  <c r="GI206" i="1"/>
  <c r="GI207" i="1"/>
  <c r="GI208" i="1"/>
  <c r="GI209" i="1"/>
  <c r="ED202" i="1"/>
  <c r="ED203" i="1"/>
  <c r="ED204" i="1"/>
  <c r="ED205" i="1"/>
  <c r="ED206" i="1"/>
  <c r="ED207" i="1"/>
  <c r="ED208" i="1"/>
  <c r="ED209" i="1"/>
  <c r="AX202" i="1"/>
  <c r="AX203" i="1"/>
  <c r="AX204" i="1"/>
  <c r="AX205" i="1"/>
  <c r="AX206" i="1"/>
  <c r="AX207" i="1"/>
  <c r="AX208" i="1"/>
  <c r="AX209" i="1"/>
  <c r="CJ202" i="1"/>
  <c r="CJ203" i="1"/>
  <c r="CJ204" i="1"/>
  <c r="CJ205" i="1"/>
  <c r="CJ206" i="1"/>
  <c r="CJ207" i="1"/>
  <c r="CJ208" i="1"/>
  <c r="CJ209" i="1"/>
  <c r="AM202" i="1"/>
  <c r="AM203" i="1"/>
  <c r="AM204" i="1"/>
  <c r="AM205" i="1"/>
  <c r="AM206" i="1"/>
  <c r="AM207" i="1"/>
  <c r="AM208" i="1"/>
  <c r="AM209" i="1"/>
  <c r="AH202" i="1"/>
  <c r="AH203" i="1"/>
  <c r="AH204" i="1"/>
  <c r="AH205" i="1"/>
  <c r="AH206" i="1"/>
  <c r="AH207" i="1"/>
  <c r="AH208" i="1"/>
  <c r="AH209" i="1"/>
  <c r="EU202" i="1"/>
  <c r="EU203" i="1"/>
  <c r="EU204" i="1"/>
  <c r="EU205" i="1"/>
  <c r="EU206" i="1"/>
  <c r="EU207" i="1"/>
  <c r="EU208" i="1"/>
  <c r="EU209" i="1"/>
  <c r="HU202" i="1"/>
  <c r="HU203" i="1"/>
  <c r="HU204" i="1"/>
  <c r="HU205" i="1"/>
  <c r="HU206" i="1"/>
  <c r="HU207" i="1"/>
  <c r="HU208" i="1"/>
  <c r="HU209" i="1"/>
  <c r="EP202" i="1"/>
  <c r="EP203" i="1"/>
  <c r="EP204" i="1"/>
  <c r="EP205" i="1"/>
  <c r="EP206" i="1"/>
  <c r="EP207" i="1"/>
  <c r="EP208" i="1"/>
  <c r="EP209" i="1"/>
  <c r="JS202" i="1"/>
  <c r="JS203" i="1"/>
  <c r="JS204" i="1"/>
  <c r="JS205" i="1"/>
  <c r="JS206" i="1"/>
  <c r="JS207" i="1"/>
  <c r="JS208" i="1"/>
  <c r="JS209" i="1"/>
  <c r="DI202" i="1"/>
  <c r="DI203" i="1"/>
  <c r="DI204" i="1"/>
  <c r="DI205" i="1"/>
  <c r="DI206" i="1"/>
  <c r="DI207" i="1"/>
  <c r="DI208" i="1"/>
  <c r="DI209" i="1"/>
  <c r="FB202" i="1"/>
  <c r="FB203" i="1"/>
  <c r="FB204" i="1"/>
  <c r="FB205" i="1"/>
  <c r="FB206" i="1"/>
  <c r="FB207" i="1"/>
  <c r="FB208" i="1"/>
  <c r="FB209" i="1"/>
  <c r="CH202" i="1"/>
  <c r="CH203" i="1"/>
  <c r="CH204" i="1"/>
  <c r="CH205" i="1"/>
  <c r="CH206" i="1"/>
  <c r="CH207" i="1"/>
  <c r="CH208" i="1"/>
  <c r="CH209" i="1"/>
  <c r="GD202" i="1"/>
  <c r="GD203" i="1"/>
  <c r="GD204" i="1"/>
  <c r="GD205" i="1"/>
  <c r="GD206" i="1"/>
  <c r="GD207" i="1"/>
  <c r="GD208" i="1"/>
  <c r="GD209" i="1"/>
  <c r="DF202" i="1"/>
  <c r="DF203" i="1"/>
  <c r="DF204" i="1"/>
  <c r="DF205" i="1"/>
  <c r="DF206" i="1"/>
  <c r="DF207" i="1"/>
  <c r="DF208" i="1"/>
  <c r="DF209" i="1"/>
  <c r="EK201" i="1"/>
  <c r="EK240" i="1"/>
  <c r="EK241" i="1"/>
  <c r="EK237" i="1"/>
  <c r="EK239" i="1"/>
  <c r="EK238" i="1"/>
  <c r="EK236" i="1"/>
  <c r="EJ201" i="1"/>
  <c r="EJ238" i="1"/>
  <c r="EJ240" i="1"/>
  <c r="EJ241" i="1"/>
  <c r="EJ237" i="1"/>
  <c r="EJ239" i="1"/>
  <c r="EJ236" i="1"/>
  <c r="CC202" i="1"/>
  <c r="CC203" i="1"/>
  <c r="CC204" i="1"/>
  <c r="CC205" i="1"/>
  <c r="CC206" i="1"/>
  <c r="CC207" i="1"/>
  <c r="CC208" i="1"/>
  <c r="CC209" i="1"/>
  <c r="IB202" i="1"/>
  <c r="IB203" i="1"/>
  <c r="IB204" i="1"/>
  <c r="IB205" i="1"/>
  <c r="IB206" i="1"/>
  <c r="IB207" i="1"/>
  <c r="IB208" i="1"/>
  <c r="IB209" i="1"/>
  <c r="AU202" i="1"/>
  <c r="AU203" i="1"/>
  <c r="AU204" i="1"/>
  <c r="AU205" i="1"/>
  <c r="AU206" i="1"/>
  <c r="AU207" i="1"/>
  <c r="AU208" i="1"/>
  <c r="AU209" i="1"/>
  <c r="GM202" i="1"/>
  <c r="GM203" i="1"/>
  <c r="GM204" i="1"/>
  <c r="GM205" i="1"/>
  <c r="GM206" i="1"/>
  <c r="GM207" i="1"/>
  <c r="GM208" i="1"/>
  <c r="GM209" i="1"/>
  <c r="HG202" i="1"/>
  <c r="HG203" i="1"/>
  <c r="HG204" i="1"/>
  <c r="HG205" i="1"/>
  <c r="HG206" i="1"/>
  <c r="HG207" i="1"/>
  <c r="HG208" i="1"/>
  <c r="HG209" i="1"/>
  <c r="CV202" i="1"/>
  <c r="CV203" i="1"/>
  <c r="CV204" i="1"/>
  <c r="CV205" i="1"/>
  <c r="CV206" i="1"/>
  <c r="CV207" i="1"/>
  <c r="CV208" i="1"/>
  <c r="CV209" i="1"/>
  <c r="GH202" i="1"/>
  <c r="GH203" i="1"/>
  <c r="GH204" i="1"/>
  <c r="GH205" i="1"/>
  <c r="GH206" i="1"/>
  <c r="GH207" i="1"/>
  <c r="GH208" i="1"/>
  <c r="GH209" i="1"/>
  <c r="HD202" i="1"/>
  <c r="HD203" i="1"/>
  <c r="HD204" i="1"/>
  <c r="HD205" i="1"/>
  <c r="HD206" i="1"/>
  <c r="HD207" i="1"/>
  <c r="HD208" i="1"/>
  <c r="HD209" i="1"/>
  <c r="JE202" i="1"/>
  <c r="JE203" i="1"/>
  <c r="JE204" i="1"/>
  <c r="JE205" i="1"/>
  <c r="JE206" i="1"/>
  <c r="JE207" i="1"/>
  <c r="JE208" i="1"/>
  <c r="JE209" i="1"/>
  <c r="FC202" i="1"/>
  <c r="FC203" i="1"/>
  <c r="FC204" i="1"/>
  <c r="FC205" i="1"/>
  <c r="FC206" i="1"/>
  <c r="FC207" i="1"/>
  <c r="FC208" i="1"/>
  <c r="FC209" i="1"/>
  <c r="GC202" i="1"/>
  <c r="GC203" i="1"/>
  <c r="GC204" i="1"/>
  <c r="GC205" i="1"/>
  <c r="GC206" i="1"/>
  <c r="GC207" i="1"/>
  <c r="GC208" i="1"/>
  <c r="GC209" i="1"/>
  <c r="HH201" i="1" a="1"/>
  <c r="HH201" i="1" s="1"/>
  <c r="HJ202" i="1"/>
  <c r="HH202" i="1" s="1" a="1"/>
  <c r="HH202" i="1" s="1"/>
  <c r="HJ203" i="1"/>
  <c r="HH203" i="1" s="1" a="1"/>
  <c r="HH203" i="1" s="1"/>
  <c r="HJ204" i="1"/>
  <c r="HH204" i="1" s="1" a="1"/>
  <c r="HH204" i="1" s="1"/>
  <c r="HJ205" i="1"/>
  <c r="HH205" i="1" s="1" a="1"/>
  <c r="HH205" i="1" s="1"/>
  <c r="HJ206" i="1"/>
  <c r="HH206" i="1" s="1" a="1"/>
  <c r="HH206" i="1" s="1"/>
  <c r="HJ207" i="1"/>
  <c r="HH207" i="1" s="1" a="1"/>
  <c r="HH207" i="1" s="1"/>
  <c r="HJ208" i="1"/>
  <c r="HH208" i="1" s="1" a="1"/>
  <c r="HH208" i="1" s="1"/>
  <c r="HJ209" i="1"/>
  <c r="HH209" i="1" s="1" a="1"/>
  <c r="HH209" i="1" s="1"/>
  <c r="GX202" i="1"/>
  <c r="GX203" i="1"/>
  <c r="GX204" i="1"/>
  <c r="GX205" i="1"/>
  <c r="GX206" i="1"/>
  <c r="GX207" i="1"/>
  <c r="GX208" i="1"/>
  <c r="GX209" i="1"/>
  <c r="CF202" i="1"/>
  <c r="CF203" i="1"/>
  <c r="CF204" i="1"/>
  <c r="CF205" i="1"/>
  <c r="CF206" i="1"/>
  <c r="CF207" i="1"/>
  <c r="CF208" i="1"/>
  <c r="CF209" i="1"/>
  <c r="IN201" i="1"/>
  <c r="IO202" i="1"/>
  <c r="IN202" i="1" s="1"/>
  <c r="IO203" i="1"/>
  <c r="IN203" i="1" s="1"/>
  <c r="IO204" i="1"/>
  <c r="IN204" i="1" s="1"/>
  <c r="IO205" i="1"/>
  <c r="IN205" i="1" s="1"/>
  <c r="IO206" i="1"/>
  <c r="IN206" i="1" s="1"/>
  <c r="IO207" i="1"/>
  <c r="IN207" i="1" s="1"/>
  <c r="IO208" i="1"/>
  <c r="IN208" i="1" s="1"/>
  <c r="IO209" i="1"/>
  <c r="IN209" i="1" s="1"/>
  <c r="EQ202" i="1"/>
  <c r="EQ203" i="1"/>
  <c r="EQ204" i="1"/>
  <c r="EQ205" i="1"/>
  <c r="EQ206" i="1"/>
  <c r="EQ207" i="1"/>
  <c r="EQ208" i="1"/>
  <c r="EQ209" i="1"/>
  <c r="FK202" i="1"/>
  <c r="FK203" i="1"/>
  <c r="FK204" i="1"/>
  <c r="FK205" i="1"/>
  <c r="FK206" i="1"/>
  <c r="FK207" i="1"/>
  <c r="FK208" i="1"/>
  <c r="FK209" i="1"/>
  <c r="CE202" i="1"/>
  <c r="CE203" i="1"/>
  <c r="CE204" i="1"/>
  <c r="CE205" i="1"/>
  <c r="CE206" i="1"/>
  <c r="CE207" i="1"/>
  <c r="CE208" i="1"/>
  <c r="CE209" i="1"/>
  <c r="EL202" i="1"/>
  <c r="EL203" i="1"/>
  <c r="EL204" i="1"/>
  <c r="EL205" i="1"/>
  <c r="EL206" i="1"/>
  <c r="EL207" i="1"/>
  <c r="EL208" i="1"/>
  <c r="EL209" i="1"/>
  <c r="EE202" i="1"/>
  <c r="EE203" i="1"/>
  <c r="EE204" i="1"/>
  <c r="EE205" i="1"/>
  <c r="EE206" i="1"/>
  <c r="EE207" i="1"/>
  <c r="EE208" i="1"/>
  <c r="EE209" i="1"/>
  <c r="BZ202" i="1"/>
  <c r="BZ203" i="1"/>
  <c r="BZ204" i="1"/>
  <c r="BZ205" i="1"/>
  <c r="BZ206" i="1"/>
  <c r="BZ207" i="1"/>
  <c r="BZ208" i="1"/>
  <c r="BZ209" i="1"/>
  <c r="BY202" i="1"/>
  <c r="BY203" i="1"/>
  <c r="BY204" i="1"/>
  <c r="BY205" i="1"/>
  <c r="BY206" i="1"/>
  <c r="BY207" i="1"/>
  <c r="BY208" i="1"/>
  <c r="BY209" i="1"/>
  <c r="DG202" i="1"/>
  <c r="DG203" i="1"/>
  <c r="DG204" i="1"/>
  <c r="DG205" i="1"/>
  <c r="DG206" i="1"/>
  <c r="DG207" i="1"/>
  <c r="DG208" i="1"/>
  <c r="DG209" i="1"/>
  <c r="ER202" i="1"/>
  <c r="ER203" i="1"/>
  <c r="ER204" i="1"/>
  <c r="ER205" i="1"/>
  <c r="ER206" i="1"/>
  <c r="ER207" i="1"/>
  <c r="ER208" i="1"/>
  <c r="ER209" i="1"/>
  <c r="DH202" i="1"/>
  <c r="DH203" i="1"/>
  <c r="DH204" i="1"/>
  <c r="DH205" i="1"/>
  <c r="DH206" i="1"/>
  <c r="DH207" i="1"/>
  <c r="DH208" i="1"/>
  <c r="DH209" i="1"/>
  <c r="GR202" i="1"/>
  <c r="GR203" i="1"/>
  <c r="GR204" i="1"/>
  <c r="GR205" i="1"/>
  <c r="GR206" i="1"/>
  <c r="GR207" i="1"/>
  <c r="GR208" i="1"/>
  <c r="GR209" i="1"/>
  <c r="EW202" i="1"/>
  <c r="EW203" i="1"/>
  <c r="EW204" i="1"/>
  <c r="EW205" i="1"/>
  <c r="EW206" i="1"/>
  <c r="EW207" i="1"/>
  <c r="EW208" i="1"/>
  <c r="EW209" i="1"/>
  <c r="FA202" i="1"/>
  <c r="FA203" i="1"/>
  <c r="FA204" i="1"/>
  <c r="FA205" i="1"/>
  <c r="FA206" i="1"/>
  <c r="FA207" i="1"/>
  <c r="FA208" i="1"/>
  <c r="FA209" i="1"/>
  <c r="GN202" i="1"/>
  <c r="GN203" i="1"/>
  <c r="GN204" i="1"/>
  <c r="GN205" i="1"/>
  <c r="GN206" i="1"/>
  <c r="GN207" i="1"/>
  <c r="GN208" i="1"/>
  <c r="GN209" i="1"/>
  <c r="IS202" i="1"/>
  <c r="IS203" i="1"/>
  <c r="IS204" i="1"/>
  <c r="IS205" i="1"/>
  <c r="IS206" i="1"/>
  <c r="IS207" i="1"/>
  <c r="IS208" i="1"/>
  <c r="IS209" i="1"/>
  <c r="EM202" i="1"/>
  <c r="EM203" i="1"/>
  <c r="EM204" i="1"/>
  <c r="EM205" i="1"/>
  <c r="EM206" i="1"/>
  <c r="EM207" i="1"/>
  <c r="EM208" i="1"/>
  <c r="EM209" i="1"/>
  <c r="IQ202" i="1"/>
  <c r="IQ203" i="1"/>
  <c r="IQ204" i="1"/>
  <c r="IQ205" i="1"/>
  <c r="IQ206" i="1"/>
  <c r="IQ207" i="1"/>
  <c r="IQ208" i="1"/>
  <c r="IQ209" i="1"/>
  <c r="GG202" i="1"/>
  <c r="GG203" i="1"/>
  <c r="GG204" i="1"/>
  <c r="GG205" i="1"/>
  <c r="GG206" i="1"/>
  <c r="GG207" i="1"/>
  <c r="GG208" i="1"/>
  <c r="GG209" i="1"/>
  <c r="AG202" i="1"/>
  <c r="AG203" i="1"/>
  <c r="AG204" i="1"/>
  <c r="AG205" i="1"/>
  <c r="AG206" i="1"/>
  <c r="AG207" i="1"/>
  <c r="AG208" i="1"/>
  <c r="AG209" i="1"/>
  <c r="CB202" i="1"/>
  <c r="CB203" i="1"/>
  <c r="CB204" i="1"/>
  <c r="CB205" i="1"/>
  <c r="CB206" i="1"/>
  <c r="CB207" i="1"/>
  <c r="CB208" i="1"/>
  <c r="CB209" i="1"/>
  <c r="IC202" i="1"/>
  <c r="IC203" i="1"/>
  <c r="IC204" i="1"/>
  <c r="IC205" i="1"/>
  <c r="IC206" i="1"/>
  <c r="IC207" i="1"/>
  <c r="IC208" i="1"/>
  <c r="IC209" i="1"/>
  <c r="EV202" i="1"/>
  <c r="EV203" i="1"/>
  <c r="EV204" i="1"/>
  <c r="EV205" i="1"/>
  <c r="EV206" i="1"/>
  <c r="EV207" i="1"/>
  <c r="EV208" i="1"/>
  <c r="EV209" i="1"/>
  <c r="AI202" i="1"/>
  <c r="AI203" i="1"/>
  <c r="AI204" i="1"/>
  <c r="AI205" i="1"/>
  <c r="AI206" i="1"/>
  <c r="AI207" i="1"/>
  <c r="AI208" i="1"/>
  <c r="AI209" i="1"/>
  <c r="HK201" i="1" a="1"/>
  <c r="HK201" i="1" s="1"/>
  <c r="HQ202" i="1"/>
  <c r="HK202" i="1" s="1" a="1"/>
  <c r="HK202" i="1" s="1"/>
  <c r="HQ203" i="1"/>
  <c r="HK203" i="1" s="1" a="1"/>
  <c r="HK203" i="1" s="1"/>
  <c r="HQ204" i="1"/>
  <c r="HK204" i="1" s="1" a="1"/>
  <c r="HK204" i="1" s="1"/>
  <c r="HQ205" i="1"/>
  <c r="HK205" i="1" s="1" a="1"/>
  <c r="HK205" i="1" s="1"/>
  <c r="HQ206" i="1"/>
  <c r="HK206" i="1" s="1" a="1"/>
  <c r="HK206" i="1" s="1"/>
  <c r="HQ207" i="1"/>
  <c r="HK207" i="1" s="1" a="1"/>
  <c r="HK207" i="1" s="1"/>
  <c r="HQ208" i="1"/>
  <c r="HK208" i="1" s="1" a="1"/>
  <c r="HK208" i="1" s="1"/>
  <c r="HQ209" i="1"/>
  <c r="HK209" i="1" s="1" a="1"/>
  <c r="HK209" i="1" s="1"/>
  <c r="JT202" i="1"/>
  <c r="JT203" i="1"/>
  <c r="JT204" i="1"/>
  <c r="JT205" i="1"/>
  <c r="JT206" i="1"/>
  <c r="JT207" i="1"/>
  <c r="JT208" i="1"/>
  <c r="JT209" i="1"/>
  <c r="AL202" i="1"/>
  <c r="AL203" i="1"/>
  <c r="AL204" i="1"/>
  <c r="AL205" i="1"/>
  <c r="AL206" i="1"/>
  <c r="AL207" i="1"/>
  <c r="AL208" i="1"/>
  <c r="AL209" i="1"/>
  <c r="CG202" i="1"/>
  <c r="CG203" i="1"/>
  <c r="CG204" i="1"/>
  <c r="CG205" i="1"/>
  <c r="CG206" i="1"/>
  <c r="CG207" i="1"/>
  <c r="CG208" i="1"/>
  <c r="CG209" i="1"/>
  <c r="AY202" i="1"/>
  <c r="AY203" i="1"/>
  <c r="AY204" i="1"/>
  <c r="AY205" i="1"/>
  <c r="AY206" i="1"/>
  <c r="AY207" i="1"/>
  <c r="AY208" i="1"/>
  <c r="AY209" i="1"/>
  <c r="FZ202" i="1"/>
  <c r="FZ203" i="1"/>
  <c r="FZ204" i="1"/>
  <c r="FZ205" i="1"/>
  <c r="FZ206" i="1"/>
  <c r="FZ207" i="1"/>
  <c r="FZ208" i="1"/>
  <c r="FZ209" i="1"/>
  <c r="DE202" i="1"/>
  <c r="DE203" i="1"/>
  <c r="DE204" i="1"/>
  <c r="DE205" i="1"/>
  <c r="DE206" i="1"/>
  <c r="DE207" i="1"/>
  <c r="DE208" i="1"/>
  <c r="DE209" i="1"/>
  <c r="AK202" i="1"/>
  <c r="AK203" i="1"/>
  <c r="AK204" i="1"/>
  <c r="AK205" i="1"/>
  <c r="AK206" i="1"/>
  <c r="AK207" i="1"/>
  <c r="AK208" i="1"/>
  <c r="AK209" i="1"/>
  <c r="HE202" i="1"/>
  <c r="HE203" i="1"/>
  <c r="HE204" i="1"/>
  <c r="HE205" i="1"/>
  <c r="HE206" i="1"/>
  <c r="HE207" i="1"/>
  <c r="HE208" i="1"/>
  <c r="HE209" i="1"/>
  <c r="CK202" i="1"/>
  <c r="CK203" i="1"/>
  <c r="CK204" i="1"/>
  <c r="CK205" i="1"/>
  <c r="CK206" i="1"/>
  <c r="CK207" i="1"/>
  <c r="CK208" i="1"/>
  <c r="CK209" i="1"/>
  <c r="JC202" i="1"/>
  <c r="JC203" i="1"/>
  <c r="JC204" i="1"/>
  <c r="JC205" i="1"/>
  <c r="JC206" i="1"/>
  <c r="JC207" i="1"/>
  <c r="JC208" i="1"/>
  <c r="JC209" i="1"/>
  <c r="FY202" i="1"/>
  <c r="FY203" i="1"/>
  <c r="FY204" i="1"/>
  <c r="FY205" i="1"/>
  <c r="FY206" i="1"/>
  <c r="FY207" i="1"/>
  <c r="FY208" i="1"/>
  <c r="FY209" i="1"/>
  <c r="ET202" i="1"/>
  <c r="ET203" i="1"/>
  <c r="ET204" i="1"/>
  <c r="ET205" i="1"/>
  <c r="ET206" i="1"/>
  <c r="ET207" i="1"/>
  <c r="ET208" i="1"/>
  <c r="ET209" i="1"/>
  <c r="EN202" i="1"/>
  <c r="EN203" i="1"/>
  <c r="EN204" i="1"/>
  <c r="EN205" i="1"/>
  <c r="EN206" i="1"/>
  <c r="EN207" i="1"/>
  <c r="EN208" i="1"/>
  <c r="EN209" i="1"/>
  <c r="ES202" i="1"/>
  <c r="ES203" i="1"/>
  <c r="ES204" i="1"/>
  <c r="ES205" i="1"/>
  <c r="ES206" i="1"/>
  <c r="ES207" i="1"/>
  <c r="ES208" i="1"/>
  <c r="ES209" i="1"/>
  <c r="GL202" i="1"/>
  <c r="GL203" i="1"/>
  <c r="GL204" i="1"/>
  <c r="GL205" i="1"/>
  <c r="GL206" i="1"/>
  <c r="GL207" i="1"/>
  <c r="GL208" i="1"/>
  <c r="GL209" i="1"/>
  <c r="EZ202" i="1"/>
  <c r="EZ203" i="1"/>
  <c r="EZ204" i="1"/>
  <c r="EZ205" i="1"/>
  <c r="EZ206" i="1"/>
  <c r="EZ207" i="1"/>
  <c r="EZ208" i="1"/>
  <c r="EZ209" i="1"/>
  <c r="EY202" i="1"/>
  <c r="EY203" i="1"/>
  <c r="EY204" i="1"/>
  <c r="EY205" i="1"/>
  <c r="EY206" i="1"/>
  <c r="EY207" i="1"/>
  <c r="EY208" i="1"/>
  <c r="EY209" i="1"/>
  <c r="ID202" i="1"/>
  <c r="ID203" i="1"/>
  <c r="ID204" i="1"/>
  <c r="ID205" i="1"/>
  <c r="ID206" i="1"/>
  <c r="ID207" i="1"/>
  <c r="ID208" i="1"/>
  <c r="ID209" i="1"/>
  <c r="AZ202" i="1"/>
  <c r="AZ203" i="1"/>
  <c r="AZ204" i="1"/>
  <c r="AZ205" i="1"/>
  <c r="AZ206" i="1"/>
  <c r="AZ207" i="1"/>
  <c r="AZ208" i="1"/>
  <c r="AZ209" i="1"/>
  <c r="IA97" i="1"/>
  <c r="BC97" i="1"/>
  <c r="BC98" i="1"/>
  <c r="BC99" i="1"/>
  <c r="BC100" i="1"/>
  <c r="BC101" i="1"/>
  <c r="BC102" i="1"/>
  <c r="BC103" i="1"/>
  <c r="BC104" i="1"/>
  <c r="BD187" i="1"/>
  <c r="BD171" i="1"/>
  <c r="BD137" i="1"/>
  <c r="BD180" i="1"/>
  <c r="BD142" i="1"/>
  <c r="BD154" i="1"/>
  <c r="BD148" i="1"/>
  <c r="BD162" i="1"/>
  <c r="BD166" i="1"/>
  <c r="BD158" i="1"/>
  <c r="BD20" i="1"/>
  <c r="BD184" i="1"/>
  <c r="BD136" i="1"/>
  <c r="BD170" i="1"/>
  <c r="BD149" i="1"/>
  <c r="BD177" i="1"/>
  <c r="BD141" i="1"/>
  <c r="BD169" i="1"/>
  <c r="BD19" i="1"/>
  <c r="BD183" i="1"/>
  <c r="BD159" i="1"/>
  <c r="BD163" i="1"/>
  <c r="BD157" i="1"/>
  <c r="BD189" i="1"/>
  <c r="BD168" i="1"/>
  <c r="BD172" i="1"/>
  <c r="BD164" i="1"/>
  <c r="BD176" i="1"/>
  <c r="BD153" i="1"/>
  <c r="BD185" i="1"/>
  <c r="BD173" i="1"/>
  <c r="BD147" i="1"/>
  <c r="BD175" i="1"/>
  <c r="BD179" i="1"/>
  <c r="BD155" i="1"/>
  <c r="BD182" i="1"/>
  <c r="BD156" i="1"/>
  <c r="BD144" i="1"/>
  <c r="BD174" i="1"/>
  <c r="BD188" i="1"/>
  <c r="BD190" i="1"/>
  <c r="BD178" i="1"/>
  <c r="BD160" i="1"/>
  <c r="BD181" i="1"/>
  <c r="BD165" i="1"/>
  <c r="BD167" i="1"/>
  <c r="BD143" i="1"/>
  <c r="BD161" i="1"/>
  <c r="BD186" i="1"/>
  <c r="BD146" i="1"/>
  <c r="BC79" i="1"/>
  <c r="BC80" i="1"/>
  <c r="BC81" i="1"/>
  <c r="BC82" i="1"/>
  <c r="BC83" i="1"/>
  <c r="BC84" i="1"/>
  <c r="BC85" i="1"/>
  <c r="BC86" i="1"/>
  <c r="BC25" i="1"/>
  <c r="BC26" i="1"/>
  <c r="BC27" i="1"/>
  <c r="BC28" i="1"/>
  <c r="BC29" i="1"/>
  <c r="BC31" i="1"/>
  <c r="BC30" i="1"/>
  <c r="BC32" i="1"/>
  <c r="BD52" i="1"/>
  <c r="BD53" i="1"/>
  <c r="BD54" i="1"/>
  <c r="BD55" i="1"/>
  <c r="BD56" i="1"/>
  <c r="BD58" i="1"/>
  <c r="BD57" i="1"/>
  <c r="BD59" i="1"/>
  <c r="BC43" i="1"/>
  <c r="BC44" i="1"/>
  <c r="BC45" i="1"/>
  <c r="BC46" i="1"/>
  <c r="BC47" i="1"/>
  <c r="BC48" i="1"/>
  <c r="BC49" i="1"/>
  <c r="BC50" i="1"/>
  <c r="BC136" i="1"/>
  <c r="BC164" i="1"/>
  <c r="BC154" i="1"/>
  <c r="BC186" i="1"/>
  <c r="BC182" i="1"/>
  <c r="BC156" i="1"/>
  <c r="BC148" i="1"/>
  <c r="BC170" i="1"/>
  <c r="BC146" i="1"/>
  <c r="BC176" i="1"/>
  <c r="BC153" i="1"/>
  <c r="BC175" i="1"/>
  <c r="BC190" i="1"/>
  <c r="BC149" i="1"/>
  <c r="BC177" i="1"/>
  <c r="BC141" i="1"/>
  <c r="BC169" i="1"/>
  <c r="BC19" i="1"/>
  <c r="BC183" i="1"/>
  <c r="BC159" i="1"/>
  <c r="BC163" i="1"/>
  <c r="BC157" i="1"/>
  <c r="BC189" i="1"/>
  <c r="BC147" i="1"/>
  <c r="BC179" i="1"/>
  <c r="BC188" i="1"/>
  <c r="BC162" i="1"/>
  <c r="BC166" i="1"/>
  <c r="BC158" i="1"/>
  <c r="BC185" i="1"/>
  <c r="BC173" i="1"/>
  <c r="BC171" i="1"/>
  <c r="BC168" i="1"/>
  <c r="BC20" i="1"/>
  <c r="BC180" i="1"/>
  <c r="BC184" i="1"/>
  <c r="BC142" i="1"/>
  <c r="BC172" i="1"/>
  <c r="BC178" i="1"/>
  <c r="BC137" i="1"/>
  <c r="BC181" i="1"/>
  <c r="BC165" i="1"/>
  <c r="BC167" i="1"/>
  <c r="BC143" i="1"/>
  <c r="BC155" i="1"/>
  <c r="BC161" i="1"/>
  <c r="BC144" i="1"/>
  <c r="BC174" i="1"/>
  <c r="BC160" i="1"/>
  <c r="BC187" i="1"/>
  <c r="BD25" i="1"/>
  <c r="BD26" i="1"/>
  <c r="BD27" i="1"/>
  <c r="BD28" i="1"/>
  <c r="BD29" i="1"/>
  <c r="BD31" i="1"/>
  <c r="BD30" i="1"/>
  <c r="BD32" i="1"/>
  <c r="BD61" i="1"/>
  <c r="BD62" i="1"/>
  <c r="BD63" i="1"/>
  <c r="BD64" i="1"/>
  <c r="BD65" i="1"/>
  <c r="BD66" i="1"/>
  <c r="BD67" i="1"/>
  <c r="BD68" i="1"/>
  <c r="BC115" i="1"/>
  <c r="BC116" i="1"/>
  <c r="BC117" i="1"/>
  <c r="BC118" i="1"/>
  <c r="BC119" i="1"/>
  <c r="BC120" i="1"/>
  <c r="BC121" i="1"/>
  <c r="BC122" i="1"/>
  <c r="BD97" i="1"/>
  <c r="BD99" i="1"/>
  <c r="BD98" i="1"/>
  <c r="BD100" i="1"/>
  <c r="BD101" i="1"/>
  <c r="BD102" i="1"/>
  <c r="BD103" i="1"/>
  <c r="BD104" i="1"/>
  <c r="BD43" i="1"/>
  <c r="BD44" i="1"/>
  <c r="BD45" i="1"/>
  <c r="BD46" i="1"/>
  <c r="BD47" i="1"/>
  <c r="BD48" i="1"/>
  <c r="BD49" i="1"/>
  <c r="BD50" i="1"/>
  <c r="BC34" i="1"/>
  <c r="BC35" i="1"/>
  <c r="BC36" i="1"/>
  <c r="BC37" i="1"/>
  <c r="BC38" i="1"/>
  <c r="BC40" i="1"/>
  <c r="BC39" i="1"/>
  <c r="BC41" i="1"/>
  <c r="IA101" i="1"/>
  <c r="BD106" i="1"/>
  <c r="BD107" i="1"/>
  <c r="BD108" i="1"/>
  <c r="BD109" i="1"/>
  <c r="BD110" i="1"/>
  <c r="BD111" i="1"/>
  <c r="BD112" i="1"/>
  <c r="BD113" i="1"/>
  <c r="BD34" i="1"/>
  <c r="BD35" i="1"/>
  <c r="BD36" i="1"/>
  <c r="BD37" i="1"/>
  <c r="BD38" i="1"/>
  <c r="BD40" i="1"/>
  <c r="BD39" i="1"/>
  <c r="BD41" i="1"/>
  <c r="BC106" i="1"/>
  <c r="BC107" i="1"/>
  <c r="BC108" i="1"/>
  <c r="BC109" i="1"/>
  <c r="BC110" i="1"/>
  <c r="BC111" i="1"/>
  <c r="BC112" i="1"/>
  <c r="BC113" i="1"/>
  <c r="BC124" i="1"/>
  <c r="BC125" i="1"/>
  <c r="BC126" i="1"/>
  <c r="BC127" i="1"/>
  <c r="BC128" i="1"/>
  <c r="BC129" i="1"/>
  <c r="BC130" i="1"/>
  <c r="BC131" i="1"/>
  <c r="BC52" i="1"/>
  <c r="BC53" i="1"/>
  <c r="BC54" i="1"/>
  <c r="BC55" i="1"/>
  <c r="BC56" i="1"/>
  <c r="BC58" i="1"/>
  <c r="BC57" i="1"/>
  <c r="BC59" i="1"/>
  <c r="IA100" i="1"/>
  <c r="BD79" i="1"/>
  <c r="BD80" i="1"/>
  <c r="BD81" i="1"/>
  <c r="BD82" i="1"/>
  <c r="BD83" i="1"/>
  <c r="BD84" i="1"/>
  <c r="BD85" i="1"/>
  <c r="BD86" i="1"/>
  <c r="BD88" i="1"/>
  <c r="BD89" i="1"/>
  <c r="BD90" i="1"/>
  <c r="BD91" i="1"/>
  <c r="BD92" i="1"/>
  <c r="BD93" i="1"/>
  <c r="BD94" i="1"/>
  <c r="BD95" i="1"/>
  <c r="BD124" i="1"/>
  <c r="BD125" i="1"/>
  <c r="BD126" i="1"/>
  <c r="BD127" i="1"/>
  <c r="BD128" i="1"/>
  <c r="BD129" i="1"/>
  <c r="BD130" i="1"/>
  <c r="BD131" i="1"/>
  <c r="BC61" i="1"/>
  <c r="BC62" i="1"/>
  <c r="BC63" i="1"/>
  <c r="BC64" i="1"/>
  <c r="BC65" i="1"/>
  <c r="BC66" i="1"/>
  <c r="BC67" i="1"/>
  <c r="BC68" i="1"/>
  <c r="BC88" i="1"/>
  <c r="BC89" i="1"/>
  <c r="BC90" i="1"/>
  <c r="BC91" i="1"/>
  <c r="BC92" i="1"/>
  <c r="BC93" i="1"/>
  <c r="BC94" i="1"/>
  <c r="BC95" i="1"/>
  <c r="IA99" i="1"/>
  <c r="BD115" i="1"/>
  <c r="BD116" i="1"/>
  <c r="BD117" i="1"/>
  <c r="BD118" i="1"/>
  <c r="BD119" i="1"/>
  <c r="BD120" i="1"/>
  <c r="BD121" i="1"/>
  <c r="BD122" i="1"/>
  <c r="BD70" i="1"/>
  <c r="BD71" i="1"/>
  <c r="BD72" i="1"/>
  <c r="BD73" i="1"/>
  <c r="BD74" i="1"/>
  <c r="BD75" i="1"/>
  <c r="BD76" i="1"/>
  <c r="BD77" i="1"/>
  <c r="BC70" i="1"/>
  <c r="BC71" i="1"/>
  <c r="BC72" i="1"/>
  <c r="BC73" i="1"/>
  <c r="BC74" i="1"/>
  <c r="BC75" i="1"/>
  <c r="BC76" i="1"/>
  <c r="BC77" i="1"/>
  <c r="IA103" i="1"/>
  <c r="FY100" i="1"/>
  <c r="AL100" i="1"/>
  <c r="AL101" i="1"/>
  <c r="AL99" i="1"/>
  <c r="AL97" i="1"/>
  <c r="AL103" i="1"/>
  <c r="EK194" i="1"/>
  <c r="EK196" i="1"/>
  <c r="EK197" i="1"/>
  <c r="EJ194" i="1"/>
  <c r="EJ196" i="1"/>
  <c r="EJ197" i="1"/>
  <c r="AL104" i="1"/>
  <c r="IA104" i="1"/>
  <c r="AL102" i="1"/>
  <c r="IA102" i="1"/>
  <c r="EK198" i="1"/>
  <c r="EJ198" i="1"/>
  <c r="IQ100" i="1"/>
  <c r="FK100" i="1"/>
  <c r="AH100" i="1"/>
  <c r="EW100" i="1"/>
  <c r="JC100" i="1"/>
  <c r="CG100" i="1"/>
  <c r="DH100" i="1"/>
  <c r="FZ100" i="1"/>
  <c r="BZ100" i="1"/>
  <c r="AZ100" i="1"/>
  <c r="EM100" i="1"/>
  <c r="ET100" i="1"/>
  <c r="FC100" i="1"/>
  <c r="DE100" i="1"/>
  <c r="AY100" i="1"/>
  <c r="CF100" i="1"/>
  <c r="CH100" i="1"/>
  <c r="FK99" i="1"/>
  <c r="EM99" i="1"/>
  <c r="ET99" i="1"/>
  <c r="DE99" i="1"/>
  <c r="AY99" i="1"/>
  <c r="EW99" i="1"/>
  <c r="AZ99" i="1"/>
  <c r="CG99" i="1"/>
  <c r="DH99" i="1"/>
  <c r="FZ99" i="1"/>
  <c r="FC99" i="1"/>
  <c r="BZ99" i="1"/>
  <c r="CF99" i="1"/>
  <c r="FY99" i="1"/>
  <c r="IQ99" i="1"/>
  <c r="AH99" i="1"/>
  <c r="JC99" i="1"/>
  <c r="CH99" i="1"/>
  <c r="EU99" i="1"/>
  <c r="FK97" i="1"/>
  <c r="EM98" i="1"/>
  <c r="ET98" i="1"/>
  <c r="DE97" i="1"/>
  <c r="AY97" i="1"/>
  <c r="EW97" i="1"/>
  <c r="AZ98" i="1"/>
  <c r="CG98" i="1"/>
  <c r="DH98" i="1"/>
  <c r="FZ97" i="1"/>
  <c r="FC98" i="1"/>
  <c r="BZ97" i="1"/>
  <c r="CF98" i="1"/>
  <c r="FY97" i="1"/>
  <c r="IQ97" i="1"/>
  <c r="AH97" i="1"/>
  <c r="JC98" i="1"/>
  <c r="CH97" i="1"/>
  <c r="EU98" i="1"/>
  <c r="FK98" i="1"/>
  <c r="EM97" i="1"/>
  <c r="ET97" i="1"/>
  <c r="DE98" i="1"/>
  <c r="AY98" i="1"/>
  <c r="EW98" i="1"/>
  <c r="AZ97" i="1"/>
  <c r="CG97" i="1"/>
  <c r="DH97" i="1"/>
  <c r="FZ98" i="1"/>
  <c r="FC97" i="1"/>
  <c r="BZ98" i="1"/>
  <c r="CF97" i="1"/>
  <c r="FY98" i="1"/>
  <c r="IQ98" i="1"/>
  <c r="AH98" i="1"/>
  <c r="JC97" i="1"/>
  <c r="CH98" i="1"/>
  <c r="EU97" i="1"/>
  <c r="FK104" i="1"/>
  <c r="EM104" i="1"/>
  <c r="ET104" i="1"/>
  <c r="DE104" i="1"/>
  <c r="AY104" i="1"/>
  <c r="EW104" i="1"/>
  <c r="AZ104" i="1"/>
  <c r="CG104" i="1"/>
  <c r="DH104" i="1"/>
  <c r="FZ104" i="1"/>
  <c r="FC104" i="1"/>
  <c r="BZ104" i="1"/>
  <c r="CF104" i="1"/>
  <c r="FY104" i="1"/>
  <c r="IQ104" i="1"/>
  <c r="AH104" i="1"/>
  <c r="JC104" i="1"/>
  <c r="CH104" i="1"/>
  <c r="EU104" i="1"/>
  <c r="EU100" i="1"/>
  <c r="FK103" i="1"/>
  <c r="EM103" i="1"/>
  <c r="ET103" i="1"/>
  <c r="DE103" i="1"/>
  <c r="AY103" i="1"/>
  <c r="EW103" i="1"/>
  <c r="AZ103" i="1"/>
  <c r="CG103" i="1"/>
  <c r="DH103" i="1"/>
  <c r="FZ103" i="1"/>
  <c r="FC103" i="1"/>
  <c r="BZ103" i="1"/>
  <c r="CF103" i="1"/>
  <c r="FY103" i="1"/>
  <c r="IQ103" i="1"/>
  <c r="AH103" i="1"/>
  <c r="JC103" i="1"/>
  <c r="CH103" i="1"/>
  <c r="EU103" i="1"/>
  <c r="FK102" i="1"/>
  <c r="EM102" i="1"/>
  <c r="ET102" i="1"/>
  <c r="DE102" i="1"/>
  <c r="AY102" i="1"/>
  <c r="EW102" i="1"/>
  <c r="AZ102" i="1"/>
  <c r="CG102" i="1"/>
  <c r="DH102" i="1"/>
  <c r="FZ102" i="1"/>
  <c r="FC102" i="1"/>
  <c r="BZ102" i="1"/>
  <c r="CF102" i="1"/>
  <c r="FY102" i="1"/>
  <c r="IQ102" i="1"/>
  <c r="AH102" i="1"/>
  <c r="JC102" i="1"/>
  <c r="CH102" i="1"/>
  <c r="EU102" i="1"/>
  <c r="IT104" i="1"/>
  <c r="ED101" i="1"/>
  <c r="JS104" i="1"/>
  <c r="EL104" i="1"/>
  <c r="AI104" i="1"/>
  <c r="AG101" i="1"/>
  <c r="HE104" i="1"/>
  <c r="GC101" i="1"/>
  <c r="GM104" i="1"/>
  <c r="GR101" i="1"/>
  <c r="AM101" i="1"/>
  <c r="ID101" i="1"/>
  <c r="IO101" i="1"/>
  <c r="IN101" i="1" s="1"/>
  <c r="GI101" i="1"/>
  <c r="EY102" i="1"/>
  <c r="HC98" i="1"/>
  <c r="JS98" i="1"/>
  <c r="AI97" i="1"/>
  <c r="IT97" i="1"/>
  <c r="HE97" i="1"/>
  <c r="GM97" i="1"/>
  <c r="ID103" i="1"/>
  <c r="GI103" i="1"/>
  <c r="GN100" i="1"/>
  <c r="AG103" i="1"/>
  <c r="ED103" i="1"/>
  <c r="GC103" i="1"/>
  <c r="GR103" i="1"/>
  <c r="AM103" i="1"/>
  <c r="IO103" i="1"/>
  <c r="IN103" i="1" s="1"/>
  <c r="EY104" i="1"/>
  <c r="JS97" i="1"/>
  <c r="AI98" i="1"/>
  <c r="IT98" i="1"/>
  <c r="HE98" i="1"/>
  <c r="GM98" i="1"/>
  <c r="ID102" i="1"/>
  <c r="GI102" i="1"/>
  <c r="GN97" i="1"/>
  <c r="AG102" i="1"/>
  <c r="ED102" i="1"/>
  <c r="GC102" i="1"/>
  <c r="GR102" i="1"/>
  <c r="AM102" i="1"/>
  <c r="IO102" i="1"/>
  <c r="IN102" i="1" s="1"/>
  <c r="EY103" i="1"/>
  <c r="JS103" i="1"/>
  <c r="AI103" i="1"/>
  <c r="IT103" i="1"/>
  <c r="HE103" i="1"/>
  <c r="GM103" i="1"/>
  <c r="ID100" i="1"/>
  <c r="GI100" i="1"/>
  <c r="EL101" i="1"/>
  <c r="AG100" i="1"/>
  <c r="ED100" i="1"/>
  <c r="GC100" i="1"/>
  <c r="GR100" i="1"/>
  <c r="AM100" i="1"/>
  <c r="IO100" i="1"/>
  <c r="IN100" i="1" s="1"/>
  <c r="EY101" i="1"/>
  <c r="JS102" i="1"/>
  <c r="AI102" i="1"/>
  <c r="IT102" i="1"/>
  <c r="HE102" i="1"/>
  <c r="GM102" i="1"/>
  <c r="ID99" i="1"/>
  <c r="GI99" i="1"/>
  <c r="EL100" i="1"/>
  <c r="AG99" i="1"/>
  <c r="ED99" i="1"/>
  <c r="GC99" i="1"/>
  <c r="GR99" i="1"/>
  <c r="AM99" i="1"/>
  <c r="IO99" i="1"/>
  <c r="IN99" i="1" s="1"/>
  <c r="EY100" i="1"/>
  <c r="JS101" i="1"/>
  <c r="AI101" i="1"/>
  <c r="IT101" i="1"/>
  <c r="HE101" i="1"/>
  <c r="GM101" i="1"/>
  <c r="ID97" i="1"/>
  <c r="GI98" i="1"/>
  <c r="EL98" i="1"/>
  <c r="AG98" i="1"/>
  <c r="ED98" i="1"/>
  <c r="GC98" i="1"/>
  <c r="GR98" i="1"/>
  <c r="AM97" i="1"/>
  <c r="IO98" i="1"/>
  <c r="IN98" i="1" s="1"/>
  <c r="EY99" i="1"/>
  <c r="JS100" i="1"/>
  <c r="AI100" i="1"/>
  <c r="IT100" i="1"/>
  <c r="HE100" i="1"/>
  <c r="GM100" i="1"/>
  <c r="ID98" i="1"/>
  <c r="GI97" i="1"/>
  <c r="EL97" i="1"/>
  <c r="AG97" i="1"/>
  <c r="ED97" i="1"/>
  <c r="GC97" i="1"/>
  <c r="GR97" i="1"/>
  <c r="AM98" i="1"/>
  <c r="IO97" i="1"/>
  <c r="IN97" i="1" s="1"/>
  <c r="EY97" i="1"/>
  <c r="GN104" i="1"/>
  <c r="IO104" i="1"/>
  <c r="IN104" i="1" s="1"/>
  <c r="ER97" i="1"/>
  <c r="HC97" i="1"/>
  <c r="HU103" i="1"/>
  <c r="JE97" i="1"/>
  <c r="IB103" i="1"/>
  <c r="HD98" i="1"/>
  <c r="AX103" i="1"/>
  <c r="CJ97" i="1"/>
  <c r="FB103" i="1"/>
  <c r="GH98" i="1"/>
  <c r="GG103" i="1"/>
  <c r="AK98" i="1"/>
  <c r="DG103" i="1"/>
  <c r="EV103" i="1"/>
  <c r="FA97" i="1"/>
  <c r="GX103" i="1"/>
  <c r="EP97" i="1"/>
  <c r="CV103" i="1"/>
  <c r="IS104" i="1"/>
  <c r="FA98" i="1"/>
  <c r="HU102" i="1"/>
  <c r="EV102" i="1"/>
  <c r="HC104" i="1"/>
  <c r="ER104" i="1"/>
  <c r="JE104" i="1"/>
  <c r="HD104" i="1"/>
  <c r="CJ104" i="1"/>
  <c r="GH104" i="1"/>
  <c r="AK104" i="1"/>
  <c r="FA104" i="1"/>
  <c r="EP104" i="1"/>
  <c r="DG101" i="1"/>
  <c r="GX101" i="1"/>
  <c r="CV101" i="1"/>
  <c r="HU101" i="1"/>
  <c r="IB101" i="1"/>
  <c r="AX101" i="1"/>
  <c r="FB101" i="1"/>
  <c r="GG101" i="1"/>
  <c r="EV101" i="1"/>
  <c r="IS102" i="1"/>
  <c r="HI153" i="1"/>
  <c r="HI141" i="1"/>
  <c r="HI149" i="1"/>
  <c r="HI142" i="1"/>
  <c r="HI143" i="1"/>
  <c r="HI147" i="1"/>
  <c r="HI148" i="1"/>
  <c r="HI154" i="1"/>
  <c r="HI144" i="1"/>
  <c r="HI155" i="1"/>
  <c r="HI146" i="1"/>
  <c r="JE98" i="1"/>
  <c r="GH97" i="1"/>
  <c r="EP98" i="1"/>
  <c r="GX102" i="1"/>
  <c r="IB102" i="1"/>
  <c r="HC103" i="1"/>
  <c r="ER103" i="1"/>
  <c r="JE103" i="1"/>
  <c r="HD103" i="1"/>
  <c r="CJ103" i="1"/>
  <c r="GH103" i="1"/>
  <c r="AK103" i="1"/>
  <c r="FA103" i="1"/>
  <c r="EP103" i="1"/>
  <c r="DG100" i="1"/>
  <c r="GX100" i="1"/>
  <c r="CV100" i="1"/>
  <c r="HU100" i="1"/>
  <c r="IB100" i="1"/>
  <c r="AX100" i="1"/>
  <c r="FB100" i="1"/>
  <c r="GG100" i="1"/>
  <c r="EV100" i="1"/>
  <c r="IS101" i="1"/>
  <c r="HJ153" i="1"/>
  <c r="HJ154" i="1"/>
  <c r="HJ155" i="1"/>
  <c r="HC102" i="1"/>
  <c r="ER102" i="1"/>
  <c r="JE102" i="1"/>
  <c r="HD102" i="1"/>
  <c r="CJ102" i="1"/>
  <c r="GH102" i="1"/>
  <c r="AK102" i="1"/>
  <c r="FA102" i="1"/>
  <c r="EP102" i="1"/>
  <c r="DG99" i="1"/>
  <c r="GX99" i="1"/>
  <c r="CV99" i="1"/>
  <c r="HU99" i="1"/>
  <c r="IB99" i="1"/>
  <c r="AX99" i="1"/>
  <c r="FB99" i="1"/>
  <c r="GG99" i="1"/>
  <c r="EV99" i="1"/>
  <c r="IS100" i="1"/>
  <c r="CJ98" i="1"/>
  <c r="AK97" i="1"/>
  <c r="AX102" i="1"/>
  <c r="GG102" i="1"/>
  <c r="HC101" i="1"/>
  <c r="ER101" i="1"/>
  <c r="JE101" i="1"/>
  <c r="HD101" i="1"/>
  <c r="CJ101" i="1"/>
  <c r="GH101" i="1"/>
  <c r="AK101" i="1"/>
  <c r="FA101" i="1"/>
  <c r="EP101" i="1"/>
  <c r="DG98" i="1"/>
  <c r="GX98" i="1"/>
  <c r="CV97" i="1"/>
  <c r="HU98" i="1"/>
  <c r="IB98" i="1"/>
  <c r="AX98" i="1"/>
  <c r="FB97" i="1"/>
  <c r="GG97" i="1"/>
  <c r="EV98" i="1"/>
  <c r="IS99" i="1"/>
  <c r="DG102" i="1"/>
  <c r="CV102" i="1"/>
  <c r="HH153" i="1"/>
  <c r="HH154" i="1"/>
  <c r="HH155" i="1"/>
  <c r="HC100" i="1"/>
  <c r="ER100" i="1"/>
  <c r="JE100" i="1"/>
  <c r="HD100" i="1"/>
  <c r="CJ100" i="1"/>
  <c r="GH100" i="1"/>
  <c r="AK100" i="1"/>
  <c r="FA100" i="1"/>
  <c r="EP100" i="1"/>
  <c r="DG97" i="1"/>
  <c r="GX97" i="1"/>
  <c r="CV98" i="1"/>
  <c r="HU97" i="1"/>
  <c r="IB97" i="1"/>
  <c r="AX97" i="1"/>
  <c r="FB98" i="1"/>
  <c r="GG98" i="1"/>
  <c r="EV97" i="1"/>
  <c r="IS98" i="1"/>
  <c r="ER98" i="1"/>
  <c r="HD97" i="1"/>
  <c r="FB102" i="1"/>
  <c r="IS103" i="1"/>
  <c r="JT103" i="1"/>
  <c r="ES104" i="1"/>
  <c r="GN103" i="1"/>
  <c r="EL103" i="1"/>
  <c r="CE99" i="1"/>
  <c r="GN102" i="1"/>
  <c r="EL102" i="1"/>
  <c r="GN101" i="1"/>
  <c r="GN99" i="1"/>
  <c r="EQ98" i="1"/>
  <c r="DI104" i="1"/>
  <c r="CE97" i="1"/>
  <c r="DI98" i="1"/>
  <c r="EZ104" i="1"/>
  <c r="EZ97" i="1"/>
  <c r="CB98" i="1"/>
  <c r="GD104" i="1"/>
  <c r="BY97" i="1"/>
  <c r="GD103" i="1"/>
  <c r="JF104" i="1"/>
  <c r="HG104" i="1"/>
  <c r="EE98" i="1"/>
  <c r="HQ98" i="1"/>
  <c r="HK98" i="1" s="1" a="1"/>
  <c r="HK98" i="1" s="1"/>
  <c r="EX98" i="1"/>
  <c r="ES103" i="1"/>
  <c r="HQ104" i="1"/>
  <c r="HK104" i="1" s="1" a="1"/>
  <c r="HK104" i="1" s="1"/>
  <c r="JF103" i="1"/>
  <c r="HG103" i="1"/>
  <c r="CK104" i="1"/>
  <c r="HK96" i="1" a="1"/>
  <c r="HK96" i="1" s="1"/>
  <c r="EX97" i="1"/>
  <c r="GL104" i="1"/>
  <c r="HJ104" i="1"/>
  <c r="HH104" i="1" s="1" a="1"/>
  <c r="HH104" i="1" s="1"/>
  <c r="CK98" i="1"/>
  <c r="IC98" i="1"/>
  <c r="AU98" i="1"/>
  <c r="EE104" i="1"/>
  <c r="BY98" i="1"/>
  <c r="DF99" i="1"/>
  <c r="EQ104" i="1"/>
  <c r="GL103" i="1"/>
  <c r="HJ103" i="1"/>
  <c r="HH103" i="1" s="1" a="1"/>
  <c r="HH103" i="1" s="1"/>
  <c r="EC104" i="1"/>
  <c r="IC97" i="1"/>
  <c r="AU97" i="1"/>
  <c r="EQ102" i="1"/>
  <c r="JT104" i="1"/>
  <c r="HH96" i="1" a="1"/>
  <c r="HH96" i="1" s="1"/>
  <c r="EC97" i="1"/>
  <c r="CB97" i="1"/>
  <c r="EN104" i="1"/>
  <c r="GD102" i="1"/>
  <c r="JF102" i="1"/>
  <c r="GL102" i="1"/>
  <c r="JT102" i="1"/>
  <c r="ES102" i="1"/>
  <c r="HG102" i="1"/>
  <c r="HJ102" i="1"/>
  <c r="HH102" i="1" s="1" a="1"/>
  <c r="HH102" i="1" s="1"/>
  <c r="DI103" i="1"/>
  <c r="EE103" i="1"/>
  <c r="CK103" i="1"/>
  <c r="EC103" i="1"/>
  <c r="EZ103" i="1"/>
  <c r="HQ103" i="1"/>
  <c r="HK103" i="1" s="1" a="1"/>
  <c r="HK103" i="1" s="1"/>
  <c r="IC104" i="1"/>
  <c r="CB104" i="1"/>
  <c r="BY104" i="1"/>
  <c r="EX104" i="1"/>
  <c r="AU104" i="1"/>
  <c r="CE98" i="1"/>
  <c r="DF98" i="1"/>
  <c r="GD101" i="1"/>
  <c r="JF101" i="1"/>
  <c r="GL101" i="1"/>
  <c r="JT101" i="1"/>
  <c r="ES101" i="1"/>
  <c r="HG101" i="1"/>
  <c r="HJ101" i="1"/>
  <c r="HH101" i="1" s="1" a="1"/>
  <c r="HH101" i="1" s="1"/>
  <c r="DI102" i="1"/>
  <c r="EE102" i="1"/>
  <c r="CK102" i="1"/>
  <c r="EC102" i="1"/>
  <c r="EZ102" i="1"/>
  <c r="HQ102" i="1"/>
  <c r="HK102" i="1" s="1" a="1"/>
  <c r="HK102" i="1" s="1"/>
  <c r="IC103" i="1"/>
  <c r="CB103" i="1"/>
  <c r="BY103" i="1"/>
  <c r="EX103" i="1"/>
  <c r="AU103" i="1"/>
  <c r="CE104" i="1"/>
  <c r="DF104" i="1"/>
  <c r="GD100" i="1"/>
  <c r="JF100" i="1"/>
  <c r="GL100" i="1"/>
  <c r="JT100" i="1"/>
  <c r="ES100" i="1"/>
  <c r="HG100" i="1"/>
  <c r="HJ100" i="1"/>
  <c r="HH100" i="1" s="1" a="1"/>
  <c r="HH100" i="1" s="1"/>
  <c r="DI101" i="1"/>
  <c r="EE101" i="1"/>
  <c r="CK101" i="1"/>
  <c r="EC101" i="1"/>
  <c r="EZ101" i="1"/>
  <c r="HQ101" i="1"/>
  <c r="HK101" i="1" s="1" a="1"/>
  <c r="HK101" i="1" s="1"/>
  <c r="IC102" i="1"/>
  <c r="CB102" i="1"/>
  <c r="BY102" i="1"/>
  <c r="EX102" i="1"/>
  <c r="AU102" i="1"/>
  <c r="CE103" i="1"/>
  <c r="DF103" i="1"/>
  <c r="GD99" i="1"/>
  <c r="JF99" i="1"/>
  <c r="GL99" i="1"/>
  <c r="JT99" i="1"/>
  <c r="ES99" i="1"/>
  <c r="HG99" i="1"/>
  <c r="HJ99" i="1"/>
  <c r="HH99" i="1" s="1" a="1"/>
  <c r="HH99" i="1" s="1"/>
  <c r="DI100" i="1"/>
  <c r="EE100" i="1"/>
  <c r="CK100" i="1"/>
  <c r="EC100" i="1"/>
  <c r="EZ100" i="1"/>
  <c r="HQ100" i="1"/>
  <c r="HK100" i="1" s="1" a="1"/>
  <c r="HK100" i="1" s="1"/>
  <c r="IC101" i="1"/>
  <c r="CB101" i="1"/>
  <c r="BY101" i="1"/>
  <c r="EX101" i="1"/>
  <c r="AU101" i="1"/>
  <c r="CE102" i="1"/>
  <c r="DF102" i="1"/>
  <c r="GD97" i="1"/>
  <c r="JF97" i="1"/>
  <c r="GL98" i="1"/>
  <c r="JT98" i="1"/>
  <c r="ES98" i="1"/>
  <c r="HG98" i="1"/>
  <c r="HJ97" i="1"/>
  <c r="HH97" i="1" s="1" a="1"/>
  <c r="HH97" i="1" s="1"/>
  <c r="DI99" i="1"/>
  <c r="EE99" i="1"/>
  <c r="CK99" i="1"/>
  <c r="EC99" i="1"/>
  <c r="EZ99" i="1"/>
  <c r="HQ99" i="1"/>
  <c r="HK99" i="1" s="1" a="1"/>
  <c r="HK99" i="1" s="1"/>
  <c r="IC100" i="1"/>
  <c r="CB100" i="1"/>
  <c r="BY100" i="1"/>
  <c r="EX100" i="1"/>
  <c r="AU100" i="1"/>
  <c r="CE101" i="1"/>
  <c r="DF101" i="1"/>
  <c r="DF97" i="1"/>
  <c r="CC104" i="1"/>
  <c r="EN103" i="1"/>
  <c r="EQ103" i="1"/>
  <c r="CC103" i="1"/>
  <c r="EN102" i="1"/>
  <c r="CC102" i="1"/>
  <c r="EN101" i="1"/>
  <c r="EQ101" i="1"/>
  <c r="CC101" i="1"/>
  <c r="EN100" i="1"/>
  <c r="EQ100" i="1"/>
  <c r="CC100" i="1"/>
  <c r="EK96" i="1"/>
  <c r="EK102" i="1" s="1"/>
  <c r="EK195" i="1"/>
  <c r="EN99" i="1"/>
  <c r="EQ99" i="1"/>
  <c r="CC99" i="1"/>
  <c r="EJ96" i="1"/>
  <c r="EJ102" i="1" s="1"/>
  <c r="EJ195" i="1"/>
  <c r="EN98" i="1"/>
  <c r="CC97" i="1"/>
  <c r="EK87" i="1"/>
  <c r="EK114" i="1"/>
  <c r="EK69" i="1"/>
  <c r="EN88" i="1"/>
  <c r="EN89" i="1"/>
  <c r="EN90" i="1"/>
  <c r="EN91" i="1"/>
  <c r="EN92" i="1"/>
  <c r="EN93" i="1"/>
  <c r="EN94" i="1"/>
  <c r="EN95" i="1"/>
  <c r="EQ88" i="1"/>
  <c r="EQ89" i="1"/>
  <c r="EQ90" i="1"/>
  <c r="EQ91" i="1"/>
  <c r="EQ92" i="1"/>
  <c r="EQ93" i="1"/>
  <c r="EQ94" i="1"/>
  <c r="EQ95" i="1"/>
  <c r="CC115" i="1"/>
  <c r="CC116" i="1"/>
  <c r="CC117" i="1"/>
  <c r="CC118" i="1"/>
  <c r="CC119" i="1"/>
  <c r="CC120" i="1"/>
  <c r="CC121" i="1"/>
  <c r="CC122" i="1"/>
  <c r="FK70" i="1"/>
  <c r="FK71" i="1"/>
  <c r="FK72" i="1"/>
  <c r="FK73" i="1"/>
  <c r="FK74" i="1"/>
  <c r="FK75" i="1"/>
  <c r="FK76" i="1"/>
  <c r="FK77" i="1"/>
  <c r="EU115" i="1"/>
  <c r="EU116" i="1"/>
  <c r="EU117" i="1"/>
  <c r="EU118" i="1"/>
  <c r="EU119" i="1"/>
  <c r="EU120" i="1"/>
  <c r="EU121" i="1"/>
  <c r="EU122" i="1"/>
  <c r="JF115" i="1"/>
  <c r="JF116" i="1"/>
  <c r="JF117" i="1"/>
  <c r="JF118" i="1"/>
  <c r="JF119" i="1"/>
  <c r="JF120" i="1"/>
  <c r="JF121" i="1"/>
  <c r="JF122" i="1"/>
  <c r="EM88" i="1"/>
  <c r="EM89" i="1"/>
  <c r="EM90" i="1"/>
  <c r="EM91" i="1"/>
  <c r="EM92" i="1"/>
  <c r="EM93" i="1"/>
  <c r="EM94" i="1"/>
  <c r="EM95" i="1"/>
  <c r="GL115" i="1"/>
  <c r="GL116" i="1"/>
  <c r="GL117" i="1"/>
  <c r="GL118" i="1"/>
  <c r="GL119" i="1"/>
  <c r="GL120" i="1"/>
  <c r="GL121" i="1"/>
  <c r="GL122" i="1"/>
  <c r="JT115" i="1"/>
  <c r="JT116" i="1"/>
  <c r="JT117" i="1"/>
  <c r="JT118" i="1"/>
  <c r="JT119" i="1"/>
  <c r="JT120" i="1"/>
  <c r="JT121" i="1"/>
  <c r="JT122" i="1"/>
  <c r="FC115" i="1"/>
  <c r="FC116" i="1"/>
  <c r="FC117" i="1"/>
  <c r="FC118" i="1"/>
  <c r="FC119" i="1"/>
  <c r="FC120" i="1"/>
  <c r="FC121" i="1"/>
  <c r="FC122" i="1"/>
  <c r="AK115" i="1"/>
  <c r="AK116" i="1"/>
  <c r="AK117" i="1"/>
  <c r="AK118" i="1"/>
  <c r="AK119" i="1"/>
  <c r="AK120" i="1"/>
  <c r="AK121" i="1"/>
  <c r="AK122" i="1"/>
  <c r="ES115" i="1"/>
  <c r="ES116" i="1"/>
  <c r="ES117" i="1"/>
  <c r="ES118" i="1"/>
  <c r="ES119" i="1"/>
  <c r="ES120" i="1"/>
  <c r="ES121" i="1"/>
  <c r="ES122" i="1"/>
  <c r="FA88" i="1"/>
  <c r="FA89" i="1"/>
  <c r="FA90" i="1"/>
  <c r="FA91" i="1"/>
  <c r="FA92" i="1"/>
  <c r="FA93" i="1"/>
  <c r="FA94" i="1"/>
  <c r="FA95" i="1"/>
  <c r="EW70" i="1"/>
  <c r="EW71" i="1"/>
  <c r="EW72" i="1"/>
  <c r="EW73" i="1"/>
  <c r="EW74" i="1"/>
  <c r="EW75" i="1"/>
  <c r="EW76" i="1"/>
  <c r="EW77" i="1"/>
  <c r="EC88" i="1"/>
  <c r="EC89" i="1"/>
  <c r="EC90" i="1"/>
  <c r="EC91" i="1"/>
  <c r="EC92" i="1"/>
  <c r="EC93" i="1"/>
  <c r="EC94" i="1"/>
  <c r="EC95" i="1"/>
  <c r="IT88" i="1"/>
  <c r="IT89" i="1"/>
  <c r="IT90" i="1"/>
  <c r="IT91" i="1"/>
  <c r="IT92" i="1"/>
  <c r="IT93" i="1"/>
  <c r="IT94" i="1"/>
  <c r="IT95" i="1"/>
  <c r="DG115" i="1"/>
  <c r="DG116" i="1"/>
  <c r="DG117" i="1"/>
  <c r="DG118" i="1"/>
  <c r="DG119" i="1"/>
  <c r="DG120" i="1"/>
  <c r="DG121" i="1"/>
  <c r="DG122" i="1"/>
  <c r="GI88" i="1"/>
  <c r="GI89" i="1"/>
  <c r="GI90" i="1"/>
  <c r="GI91" i="1"/>
  <c r="GI92" i="1"/>
  <c r="GI93" i="1"/>
  <c r="GI94" i="1"/>
  <c r="GI95" i="1"/>
  <c r="CG88" i="1"/>
  <c r="CG89" i="1"/>
  <c r="CG90" i="1"/>
  <c r="CG91" i="1"/>
  <c r="CG92" i="1"/>
  <c r="CG93" i="1"/>
  <c r="CG94" i="1"/>
  <c r="CG95" i="1"/>
  <c r="GN115" i="1"/>
  <c r="GN116" i="1"/>
  <c r="GN117" i="1"/>
  <c r="GN118" i="1"/>
  <c r="GN119" i="1"/>
  <c r="GN120" i="1"/>
  <c r="GN121" i="1"/>
  <c r="GN122" i="1"/>
  <c r="DE115" i="1"/>
  <c r="DE116" i="1"/>
  <c r="DE117" i="1"/>
  <c r="DE118" i="1"/>
  <c r="DE119" i="1"/>
  <c r="DE120" i="1"/>
  <c r="DE121" i="1"/>
  <c r="DE122" i="1"/>
  <c r="EZ88" i="1"/>
  <c r="EZ89" i="1"/>
  <c r="EZ90" i="1"/>
  <c r="EZ91" i="1"/>
  <c r="EZ92" i="1"/>
  <c r="EZ93" i="1"/>
  <c r="EZ94" i="1"/>
  <c r="EZ95" i="1"/>
  <c r="IB70" i="1"/>
  <c r="IB71" i="1"/>
  <c r="IB72" i="1"/>
  <c r="IB73" i="1"/>
  <c r="IB74" i="1"/>
  <c r="IB75" i="1"/>
  <c r="IB76" i="1"/>
  <c r="IB77" i="1"/>
  <c r="IC115" i="1"/>
  <c r="IC116" i="1"/>
  <c r="IC117" i="1"/>
  <c r="IC118" i="1"/>
  <c r="IC119" i="1"/>
  <c r="IC120" i="1"/>
  <c r="IC121" i="1"/>
  <c r="IC122" i="1"/>
  <c r="AX88" i="1"/>
  <c r="AX89" i="1"/>
  <c r="AX90" i="1"/>
  <c r="AX91" i="1"/>
  <c r="AX92" i="1"/>
  <c r="AX93" i="1"/>
  <c r="AX94" i="1"/>
  <c r="AX95" i="1"/>
  <c r="CB88" i="1"/>
  <c r="CB89" i="1"/>
  <c r="CB90" i="1"/>
  <c r="CB91" i="1"/>
  <c r="CB92" i="1"/>
  <c r="CB93" i="1"/>
  <c r="CB94" i="1"/>
  <c r="CB95" i="1"/>
  <c r="IQ115" i="1"/>
  <c r="IQ116" i="1"/>
  <c r="IQ117" i="1"/>
  <c r="IQ118" i="1"/>
  <c r="IQ119" i="1"/>
  <c r="IQ120" i="1"/>
  <c r="IQ121" i="1"/>
  <c r="IQ122" i="1"/>
  <c r="GG70" i="1"/>
  <c r="GG71" i="1"/>
  <c r="GG72" i="1"/>
  <c r="GG73" i="1"/>
  <c r="GG74" i="1"/>
  <c r="GG75" i="1"/>
  <c r="GG76" i="1"/>
  <c r="GG77" i="1"/>
  <c r="GC88" i="1"/>
  <c r="GC89" i="1"/>
  <c r="GC90" i="1"/>
  <c r="GC91" i="1"/>
  <c r="GC92" i="1"/>
  <c r="GC93" i="1"/>
  <c r="GC94" i="1"/>
  <c r="GC95" i="1"/>
  <c r="AI88" i="1"/>
  <c r="AI89" i="1"/>
  <c r="AI90" i="1"/>
  <c r="AI91" i="1"/>
  <c r="AI92" i="1"/>
  <c r="AI93" i="1"/>
  <c r="AI94" i="1"/>
  <c r="AI95" i="1"/>
  <c r="EV70" i="1"/>
  <c r="EV71" i="1"/>
  <c r="EV72" i="1"/>
  <c r="EV73" i="1"/>
  <c r="EV74" i="1"/>
  <c r="EV75" i="1"/>
  <c r="EV76" i="1"/>
  <c r="EV77" i="1"/>
  <c r="IN69" i="1"/>
  <c r="IO70" i="1"/>
  <c r="IN70" i="1" s="1"/>
  <c r="IO71" i="1"/>
  <c r="IN71" i="1" s="1"/>
  <c r="IO72" i="1"/>
  <c r="IN72" i="1" s="1"/>
  <c r="IO73" i="1"/>
  <c r="IN73" i="1" s="1"/>
  <c r="IO74" i="1"/>
  <c r="IN74" i="1" s="1"/>
  <c r="IO75" i="1"/>
  <c r="IN75" i="1" s="1"/>
  <c r="IO76" i="1"/>
  <c r="IN76" i="1" s="1"/>
  <c r="IO77" i="1"/>
  <c r="IN77" i="1" s="1"/>
  <c r="EY115" i="1"/>
  <c r="EY116" i="1"/>
  <c r="EY117" i="1"/>
  <c r="EY118" i="1"/>
  <c r="EY119" i="1"/>
  <c r="EY120" i="1"/>
  <c r="EY121" i="1"/>
  <c r="EY122" i="1"/>
  <c r="JC115" i="1"/>
  <c r="JC116" i="1"/>
  <c r="JC117" i="1"/>
  <c r="JC118" i="1"/>
  <c r="JC119" i="1"/>
  <c r="JC120" i="1"/>
  <c r="JC121" i="1"/>
  <c r="JC122" i="1"/>
  <c r="GD88" i="1"/>
  <c r="GD89" i="1"/>
  <c r="GD90" i="1"/>
  <c r="GD91" i="1"/>
  <c r="GD92" i="1"/>
  <c r="GD93" i="1"/>
  <c r="GD94" i="1"/>
  <c r="GD95" i="1"/>
  <c r="CF115" i="1"/>
  <c r="CF116" i="1"/>
  <c r="CF117" i="1"/>
  <c r="CF118" i="1"/>
  <c r="CF119" i="1"/>
  <c r="CF120" i="1"/>
  <c r="CF121" i="1"/>
  <c r="CF122" i="1"/>
  <c r="EJ69" i="1"/>
  <c r="EJ87" i="1"/>
  <c r="EJ114" i="1"/>
  <c r="EQ70" i="1"/>
  <c r="EQ71" i="1"/>
  <c r="EQ72" i="1"/>
  <c r="EQ73" i="1"/>
  <c r="EQ74" i="1"/>
  <c r="EQ75" i="1"/>
  <c r="EQ76" i="1"/>
  <c r="EQ77" i="1"/>
  <c r="CC88" i="1"/>
  <c r="CC89" i="1"/>
  <c r="CC90" i="1"/>
  <c r="CC91" i="1"/>
  <c r="CC92" i="1"/>
  <c r="CC93" i="1"/>
  <c r="CC94" i="1"/>
  <c r="CC95" i="1"/>
  <c r="JE115" i="1"/>
  <c r="JE116" i="1"/>
  <c r="JE117" i="1"/>
  <c r="JE118" i="1"/>
  <c r="JE119" i="1"/>
  <c r="JE120" i="1"/>
  <c r="JE121" i="1"/>
  <c r="JE122" i="1"/>
  <c r="JF88" i="1"/>
  <c r="JF89" i="1"/>
  <c r="JF90" i="1"/>
  <c r="JF91" i="1"/>
  <c r="JF92" i="1"/>
  <c r="JF93" i="1"/>
  <c r="JF94" i="1"/>
  <c r="JF95" i="1"/>
  <c r="EM70" i="1"/>
  <c r="EM71" i="1"/>
  <c r="EM72" i="1"/>
  <c r="EM73" i="1"/>
  <c r="EM74" i="1"/>
  <c r="EM75" i="1"/>
  <c r="EM76" i="1"/>
  <c r="EM77" i="1"/>
  <c r="JG115" i="1"/>
  <c r="JG116" i="1"/>
  <c r="JG117" i="1"/>
  <c r="JG118" i="1"/>
  <c r="JG119" i="1"/>
  <c r="JG120" i="1"/>
  <c r="JG121" i="1"/>
  <c r="JG122" i="1"/>
  <c r="JT70" i="1"/>
  <c r="JT71" i="1"/>
  <c r="JT72" i="1"/>
  <c r="JT73" i="1"/>
  <c r="JT74" i="1"/>
  <c r="JT75" i="1"/>
  <c r="JT76" i="1"/>
  <c r="JT77" i="1"/>
  <c r="AK88" i="1"/>
  <c r="AK89" i="1"/>
  <c r="AK90" i="1"/>
  <c r="AK91" i="1"/>
  <c r="AK92" i="1"/>
  <c r="AK93" i="1"/>
  <c r="AK94" i="1"/>
  <c r="AK95" i="1"/>
  <c r="ES70" i="1"/>
  <c r="ES71" i="1"/>
  <c r="ES72" i="1"/>
  <c r="ES73" i="1"/>
  <c r="ES74" i="1"/>
  <c r="ES75" i="1"/>
  <c r="ES76" i="1"/>
  <c r="ES77" i="1"/>
  <c r="AZ70" i="1"/>
  <c r="AZ71" i="1"/>
  <c r="AZ72" i="1"/>
  <c r="AZ73" i="1"/>
  <c r="AZ74" i="1"/>
  <c r="AZ75" i="1"/>
  <c r="AZ76" i="1"/>
  <c r="AZ77" i="1"/>
  <c r="GI70" i="1"/>
  <c r="GI71" i="1"/>
  <c r="GI72" i="1"/>
  <c r="GI73" i="1"/>
  <c r="GI74" i="1"/>
  <c r="GI75" i="1"/>
  <c r="GI76" i="1"/>
  <c r="GI77" i="1"/>
  <c r="EE70" i="1"/>
  <c r="EE71" i="1"/>
  <c r="EE72" i="1"/>
  <c r="EE73" i="1"/>
  <c r="EE74" i="1"/>
  <c r="EE75" i="1"/>
  <c r="EE76" i="1"/>
  <c r="EE77" i="1"/>
  <c r="CV88" i="1"/>
  <c r="CV89" i="1"/>
  <c r="CV90" i="1"/>
  <c r="CV91" i="1"/>
  <c r="CV92" i="1"/>
  <c r="CV93" i="1"/>
  <c r="CV94" i="1"/>
  <c r="CV95" i="1"/>
  <c r="EZ70" i="1"/>
  <c r="EZ71" i="1"/>
  <c r="EZ72" i="1"/>
  <c r="EZ73" i="1"/>
  <c r="EZ74" i="1"/>
  <c r="EZ75" i="1"/>
  <c r="EZ76" i="1"/>
  <c r="EZ77" i="1"/>
  <c r="DH70" i="1"/>
  <c r="DH71" i="1"/>
  <c r="DH72" i="1"/>
  <c r="DH73" i="1"/>
  <c r="DH74" i="1"/>
  <c r="DH75" i="1"/>
  <c r="DH76" i="1"/>
  <c r="DH77" i="1"/>
  <c r="IC88" i="1"/>
  <c r="IC89" i="1"/>
  <c r="IC90" i="1"/>
  <c r="IC91" i="1"/>
  <c r="IC92" i="1"/>
  <c r="IC93" i="1"/>
  <c r="IC94" i="1"/>
  <c r="IC95" i="1"/>
  <c r="ED70" i="1"/>
  <c r="ED71" i="1"/>
  <c r="ED72" i="1"/>
  <c r="ED73" i="1"/>
  <c r="ED74" i="1"/>
  <c r="ED75" i="1"/>
  <c r="ED76" i="1"/>
  <c r="ED77" i="1"/>
  <c r="IQ70" i="1"/>
  <c r="IQ71" i="1"/>
  <c r="IQ72" i="1"/>
  <c r="IQ73" i="1"/>
  <c r="IQ74" i="1"/>
  <c r="IQ75" i="1"/>
  <c r="IQ76" i="1"/>
  <c r="IQ77" i="1"/>
  <c r="AI70" i="1"/>
  <c r="AI71" i="1"/>
  <c r="AI72" i="1"/>
  <c r="AI73" i="1"/>
  <c r="AI74" i="1"/>
  <c r="AI75" i="1"/>
  <c r="AI76" i="1"/>
  <c r="AI77" i="1"/>
  <c r="AM115" i="1"/>
  <c r="AM116" i="1"/>
  <c r="AM117" i="1"/>
  <c r="AM118" i="1"/>
  <c r="AM119" i="1"/>
  <c r="AM120" i="1"/>
  <c r="AM121" i="1"/>
  <c r="AM122" i="1"/>
  <c r="AH115" i="1"/>
  <c r="AH116" i="1"/>
  <c r="AH117" i="1"/>
  <c r="AH118" i="1"/>
  <c r="AH119" i="1"/>
  <c r="AH120" i="1"/>
  <c r="AH121" i="1"/>
  <c r="AH122" i="1"/>
  <c r="EV88" i="1"/>
  <c r="EV89" i="1"/>
  <c r="EV90" i="1"/>
  <c r="EV91" i="1"/>
  <c r="EV92" i="1"/>
  <c r="EV93" i="1"/>
  <c r="EV94" i="1"/>
  <c r="EV95" i="1"/>
  <c r="CE115" i="1"/>
  <c r="CE116" i="1"/>
  <c r="CE117" i="1"/>
  <c r="CE118" i="1"/>
  <c r="CE119" i="1"/>
  <c r="CE120" i="1"/>
  <c r="CE121" i="1"/>
  <c r="CE122" i="1"/>
  <c r="CF88" i="1"/>
  <c r="CF89" i="1"/>
  <c r="CF90" i="1"/>
  <c r="CF91" i="1"/>
  <c r="CF92" i="1"/>
  <c r="CF93" i="1"/>
  <c r="CF94" i="1"/>
  <c r="CF95" i="1"/>
  <c r="AL70" i="1"/>
  <c r="AL71" i="1"/>
  <c r="AL72" i="1"/>
  <c r="AL73" i="1"/>
  <c r="AL74" i="1"/>
  <c r="AL75" i="1"/>
  <c r="AL76" i="1"/>
  <c r="AL77" i="1"/>
  <c r="EN115" i="1"/>
  <c r="EN116" i="1"/>
  <c r="EN117" i="1"/>
  <c r="EN118" i="1"/>
  <c r="EN119" i="1"/>
  <c r="EN120" i="1"/>
  <c r="EN121" i="1"/>
  <c r="EN122" i="1"/>
  <c r="CC70" i="1"/>
  <c r="CC71" i="1"/>
  <c r="CC72" i="1"/>
  <c r="CC73" i="1"/>
  <c r="CC74" i="1"/>
  <c r="CC75" i="1"/>
  <c r="CC76" i="1"/>
  <c r="CC77" i="1"/>
  <c r="BZ88" i="1"/>
  <c r="BZ89" i="1"/>
  <c r="BZ90" i="1"/>
  <c r="BZ91" i="1"/>
  <c r="BZ92" i="1"/>
  <c r="BZ93" i="1"/>
  <c r="BZ94" i="1"/>
  <c r="BZ95" i="1"/>
  <c r="EU88" i="1"/>
  <c r="EU89" i="1"/>
  <c r="EU90" i="1"/>
  <c r="EU91" i="1"/>
  <c r="EU92" i="1"/>
  <c r="EU93" i="1"/>
  <c r="EU94" i="1"/>
  <c r="EU95" i="1"/>
  <c r="JE70" i="1"/>
  <c r="JE71" i="1"/>
  <c r="JE72" i="1"/>
  <c r="JE73" i="1"/>
  <c r="JE74" i="1"/>
  <c r="JE75" i="1"/>
  <c r="JE76" i="1"/>
  <c r="JE77" i="1"/>
  <c r="EM115" i="1"/>
  <c r="EM116" i="1"/>
  <c r="EM117" i="1"/>
  <c r="EM118" i="1"/>
  <c r="EM119" i="1"/>
  <c r="EM120" i="1"/>
  <c r="EM121" i="1"/>
  <c r="EM122" i="1"/>
  <c r="HD88" i="1"/>
  <c r="HD89" i="1"/>
  <c r="HD90" i="1"/>
  <c r="HD91" i="1"/>
  <c r="HD92" i="1"/>
  <c r="HD93" i="1"/>
  <c r="HD94" i="1"/>
  <c r="HD95" i="1"/>
  <c r="JG70" i="1"/>
  <c r="JG71" i="1"/>
  <c r="JG72" i="1"/>
  <c r="JG73" i="1"/>
  <c r="JG74" i="1"/>
  <c r="JG75" i="1"/>
  <c r="JG76" i="1"/>
  <c r="JG77" i="1"/>
  <c r="EP88" i="1"/>
  <c r="EP89" i="1"/>
  <c r="EP90" i="1"/>
  <c r="EP91" i="1"/>
  <c r="EP92" i="1"/>
  <c r="EP93" i="1"/>
  <c r="EP94" i="1"/>
  <c r="EP95" i="1"/>
  <c r="FC88" i="1"/>
  <c r="FC89" i="1"/>
  <c r="FC90" i="1"/>
  <c r="FC91" i="1"/>
  <c r="FC92" i="1"/>
  <c r="FC93" i="1"/>
  <c r="FC94" i="1"/>
  <c r="FC95" i="1"/>
  <c r="AY70" i="1"/>
  <c r="AY71" i="1"/>
  <c r="AY72" i="1"/>
  <c r="AY73" i="1"/>
  <c r="AY74" i="1"/>
  <c r="AY75" i="1"/>
  <c r="AY76" i="1"/>
  <c r="AY77" i="1"/>
  <c r="ES88" i="1"/>
  <c r="ES89" i="1"/>
  <c r="ES90" i="1"/>
  <c r="ES91" i="1"/>
  <c r="ES92" i="1"/>
  <c r="ES93" i="1"/>
  <c r="ES94" i="1"/>
  <c r="ES95" i="1"/>
  <c r="GM115" i="1"/>
  <c r="GM116" i="1"/>
  <c r="GM117" i="1"/>
  <c r="GM118" i="1"/>
  <c r="GM119" i="1"/>
  <c r="GM120" i="1"/>
  <c r="GM121" i="1"/>
  <c r="GM122" i="1"/>
  <c r="EW88" i="1"/>
  <c r="EW89" i="1"/>
  <c r="EW90" i="1"/>
  <c r="EW91" i="1"/>
  <c r="EW92" i="1"/>
  <c r="EW93" i="1"/>
  <c r="EW94" i="1"/>
  <c r="EW95" i="1"/>
  <c r="FZ115" i="1"/>
  <c r="FZ116" i="1"/>
  <c r="FZ117" i="1"/>
  <c r="FZ118" i="1"/>
  <c r="FZ119" i="1"/>
  <c r="FZ120" i="1"/>
  <c r="FZ121" i="1"/>
  <c r="FZ122" i="1"/>
  <c r="IT115" i="1"/>
  <c r="IT116" i="1"/>
  <c r="IT117" i="1"/>
  <c r="IT118" i="1"/>
  <c r="IT119" i="1"/>
  <c r="IT120" i="1"/>
  <c r="IT121" i="1"/>
  <c r="IT122" i="1"/>
  <c r="ID70" i="1"/>
  <c r="ID71" i="1"/>
  <c r="ID72" i="1"/>
  <c r="ID73" i="1"/>
  <c r="ID74" i="1"/>
  <c r="ID75" i="1"/>
  <c r="ID76" i="1"/>
  <c r="ID77" i="1"/>
  <c r="AZ88" i="1"/>
  <c r="AZ89" i="1"/>
  <c r="AZ90" i="1"/>
  <c r="AZ91" i="1"/>
  <c r="AZ92" i="1"/>
  <c r="AZ93" i="1"/>
  <c r="AZ94" i="1"/>
  <c r="AZ95" i="1"/>
  <c r="GX70" i="1"/>
  <c r="GX71" i="1"/>
  <c r="GX72" i="1"/>
  <c r="GX73" i="1"/>
  <c r="GX74" i="1"/>
  <c r="GX75" i="1"/>
  <c r="GX76" i="1"/>
  <c r="GX77" i="1"/>
  <c r="CG115" i="1"/>
  <c r="CG116" i="1"/>
  <c r="CG117" i="1"/>
  <c r="CG118" i="1"/>
  <c r="CG119" i="1"/>
  <c r="CG120" i="1"/>
  <c r="CG121" i="1"/>
  <c r="CG122" i="1"/>
  <c r="EE115" i="1"/>
  <c r="EE116" i="1"/>
  <c r="EE117" i="1"/>
  <c r="EE118" i="1"/>
  <c r="EE119" i="1"/>
  <c r="EE120" i="1"/>
  <c r="EE121" i="1"/>
  <c r="EE122" i="1"/>
  <c r="CV70" i="1"/>
  <c r="CV71" i="1"/>
  <c r="CV72" i="1"/>
  <c r="CV73" i="1"/>
  <c r="CV74" i="1"/>
  <c r="CV75" i="1"/>
  <c r="CV76" i="1"/>
  <c r="CV77" i="1"/>
  <c r="IC70" i="1"/>
  <c r="IC71" i="1"/>
  <c r="IC72" i="1"/>
  <c r="IC73" i="1"/>
  <c r="IC74" i="1"/>
  <c r="IC75" i="1"/>
  <c r="IC76" i="1"/>
  <c r="IC77" i="1"/>
  <c r="FY70" i="1"/>
  <c r="FY71" i="1"/>
  <c r="FY72" i="1"/>
  <c r="FY73" i="1"/>
  <c r="FY74" i="1"/>
  <c r="FY75" i="1"/>
  <c r="FY76" i="1"/>
  <c r="FY77" i="1"/>
  <c r="CB70" i="1"/>
  <c r="CB71" i="1"/>
  <c r="CB72" i="1"/>
  <c r="CB73" i="1"/>
  <c r="CB74" i="1"/>
  <c r="CB75" i="1"/>
  <c r="CB76" i="1"/>
  <c r="CB77" i="1"/>
  <c r="GG115" i="1"/>
  <c r="GG116" i="1"/>
  <c r="GG117" i="1"/>
  <c r="GG118" i="1"/>
  <c r="GG119" i="1"/>
  <c r="GG120" i="1"/>
  <c r="GG121" i="1"/>
  <c r="GG122" i="1"/>
  <c r="EV115" i="1"/>
  <c r="EV116" i="1"/>
  <c r="EV117" i="1"/>
  <c r="EV118" i="1"/>
  <c r="EV119" i="1"/>
  <c r="EV120" i="1"/>
  <c r="EV121" i="1"/>
  <c r="EV122" i="1"/>
  <c r="JL115" i="1"/>
  <c r="JL116" i="1"/>
  <c r="JL117" i="1"/>
  <c r="JL118" i="1"/>
  <c r="JL119" i="1"/>
  <c r="JL120" i="1"/>
  <c r="JL121" i="1"/>
  <c r="JL122" i="1"/>
  <c r="EY70" i="1"/>
  <c r="EY71" i="1"/>
  <c r="EY72" i="1"/>
  <c r="EY73" i="1"/>
  <c r="EY74" i="1"/>
  <c r="EY75" i="1"/>
  <c r="EY76" i="1"/>
  <c r="EY77" i="1"/>
  <c r="CH115" i="1"/>
  <c r="CH116" i="1"/>
  <c r="CH117" i="1"/>
  <c r="CH118" i="1"/>
  <c r="CH119" i="1"/>
  <c r="CH120" i="1"/>
  <c r="CH121" i="1"/>
  <c r="CH122" i="1"/>
  <c r="GD115" i="1"/>
  <c r="GD116" i="1"/>
  <c r="GD117" i="1"/>
  <c r="GD118" i="1"/>
  <c r="GD119" i="1"/>
  <c r="GD120" i="1"/>
  <c r="GD121" i="1"/>
  <c r="GD122" i="1"/>
  <c r="AL88" i="1"/>
  <c r="AL89" i="1"/>
  <c r="AL90" i="1"/>
  <c r="AL91" i="1"/>
  <c r="AL92" i="1"/>
  <c r="AL93" i="1"/>
  <c r="AL94" i="1"/>
  <c r="AL95" i="1"/>
  <c r="BZ115" i="1"/>
  <c r="BZ116" i="1"/>
  <c r="BZ117" i="1"/>
  <c r="BZ118" i="1"/>
  <c r="BZ119" i="1"/>
  <c r="BZ120" i="1"/>
  <c r="BZ121" i="1"/>
  <c r="BZ122" i="1"/>
  <c r="JS88" i="1"/>
  <c r="JS89" i="1"/>
  <c r="JS90" i="1"/>
  <c r="JS91" i="1"/>
  <c r="JS92" i="1"/>
  <c r="JS93" i="1"/>
  <c r="JS94" i="1"/>
  <c r="JS95" i="1"/>
  <c r="HD70" i="1"/>
  <c r="HD71" i="1"/>
  <c r="HD72" i="1"/>
  <c r="HD73" i="1"/>
  <c r="HD74" i="1"/>
  <c r="HD75" i="1"/>
  <c r="HD76" i="1"/>
  <c r="HD77" i="1"/>
  <c r="ET70" i="1"/>
  <c r="ET71" i="1"/>
  <c r="ET72" i="1"/>
  <c r="ET73" i="1"/>
  <c r="ET74" i="1"/>
  <c r="ET75" i="1"/>
  <c r="ET76" i="1"/>
  <c r="ET77" i="1"/>
  <c r="JT88" i="1"/>
  <c r="JT89" i="1"/>
  <c r="JT90" i="1"/>
  <c r="JT91" i="1"/>
  <c r="JT92" i="1"/>
  <c r="JT93" i="1"/>
  <c r="JT94" i="1"/>
  <c r="JT95" i="1"/>
  <c r="EP115" i="1"/>
  <c r="EP116" i="1"/>
  <c r="EP117" i="1"/>
  <c r="EP118" i="1"/>
  <c r="EP119" i="1"/>
  <c r="EP120" i="1"/>
  <c r="EP121" i="1"/>
  <c r="EP122" i="1"/>
  <c r="AY115" i="1"/>
  <c r="AY116" i="1"/>
  <c r="AY117" i="1"/>
  <c r="AY118" i="1"/>
  <c r="AY119" i="1"/>
  <c r="AY120" i="1"/>
  <c r="AY121" i="1"/>
  <c r="AY122" i="1"/>
  <c r="HE115" i="1"/>
  <c r="HE116" i="1"/>
  <c r="HE117" i="1"/>
  <c r="HE118" i="1"/>
  <c r="HE119" i="1"/>
  <c r="HE120" i="1"/>
  <c r="HE121" i="1"/>
  <c r="HE122" i="1"/>
  <c r="FZ70" i="1"/>
  <c r="FZ71" i="1"/>
  <c r="FZ72" i="1"/>
  <c r="FZ73" i="1"/>
  <c r="FZ74" i="1"/>
  <c r="FZ75" i="1"/>
  <c r="FZ76" i="1"/>
  <c r="FZ77" i="1"/>
  <c r="GR70" i="1"/>
  <c r="GR71" i="1"/>
  <c r="GR72" i="1"/>
  <c r="GR73" i="1"/>
  <c r="GR74" i="1"/>
  <c r="GR75" i="1"/>
  <c r="GR76" i="1"/>
  <c r="GR77" i="1"/>
  <c r="IT70" i="1"/>
  <c r="IT71" i="1"/>
  <c r="IT72" i="1"/>
  <c r="IT73" i="1"/>
  <c r="IT74" i="1"/>
  <c r="IT75" i="1"/>
  <c r="IT76" i="1"/>
  <c r="IT77" i="1"/>
  <c r="ID115" i="1"/>
  <c r="ID116" i="1"/>
  <c r="ID117" i="1"/>
  <c r="ID118" i="1"/>
  <c r="ID119" i="1"/>
  <c r="ID120" i="1"/>
  <c r="ID121" i="1"/>
  <c r="ID122" i="1"/>
  <c r="GX115" i="1"/>
  <c r="GX116" i="1"/>
  <c r="GX117" i="1"/>
  <c r="GX118" i="1"/>
  <c r="GX119" i="1"/>
  <c r="GX120" i="1"/>
  <c r="GX121" i="1"/>
  <c r="GX122" i="1"/>
  <c r="EL70" i="1"/>
  <c r="EL71" i="1"/>
  <c r="EL72" i="1"/>
  <c r="EL73" i="1"/>
  <c r="EL74" i="1"/>
  <c r="EL75" i="1"/>
  <c r="EL76" i="1"/>
  <c r="EL77" i="1"/>
  <c r="CV115" i="1"/>
  <c r="CV116" i="1"/>
  <c r="CV117" i="1"/>
  <c r="CV118" i="1"/>
  <c r="CV119" i="1"/>
  <c r="CV120" i="1"/>
  <c r="CV121" i="1"/>
  <c r="CV122" i="1"/>
  <c r="CK115" i="1"/>
  <c r="CK116" i="1"/>
  <c r="CK117" i="1"/>
  <c r="CK118" i="1"/>
  <c r="CK119" i="1"/>
  <c r="CK120" i="1"/>
  <c r="CK121" i="1"/>
  <c r="CK122" i="1"/>
  <c r="DH88" i="1"/>
  <c r="DH89" i="1"/>
  <c r="DH90" i="1"/>
  <c r="DH91" i="1"/>
  <c r="DH92" i="1"/>
  <c r="DH93" i="1"/>
  <c r="DH94" i="1"/>
  <c r="DH95" i="1"/>
  <c r="AG115" i="1"/>
  <c r="AG116" i="1"/>
  <c r="AG117" i="1"/>
  <c r="AG118" i="1"/>
  <c r="AG119" i="1"/>
  <c r="AG120" i="1"/>
  <c r="AG121" i="1"/>
  <c r="AG122" i="1"/>
  <c r="ED115" i="1"/>
  <c r="ED116" i="1"/>
  <c r="ED117" i="1"/>
  <c r="ED118" i="1"/>
  <c r="ED119" i="1"/>
  <c r="ED120" i="1"/>
  <c r="ED121" i="1"/>
  <c r="ED122" i="1"/>
  <c r="BY115" i="1"/>
  <c r="BY116" i="1"/>
  <c r="BY117" i="1"/>
  <c r="BY118" i="1"/>
  <c r="BY119" i="1"/>
  <c r="BY120" i="1"/>
  <c r="BY121" i="1"/>
  <c r="BY122" i="1"/>
  <c r="GG88" i="1"/>
  <c r="GG89" i="1"/>
  <c r="GG90" i="1"/>
  <c r="GG91" i="1"/>
  <c r="GG92" i="1"/>
  <c r="GG93" i="1"/>
  <c r="GG94" i="1"/>
  <c r="GG95" i="1"/>
  <c r="DF115" i="1"/>
  <c r="DF116" i="1"/>
  <c r="DF117" i="1"/>
  <c r="DF118" i="1"/>
  <c r="DF119" i="1"/>
  <c r="DF120" i="1"/>
  <c r="DF121" i="1"/>
  <c r="DF122" i="1"/>
  <c r="AM70" i="1"/>
  <c r="AM71" i="1"/>
  <c r="AM72" i="1"/>
  <c r="AM73" i="1"/>
  <c r="AM74" i="1"/>
  <c r="AM75" i="1"/>
  <c r="AM76" i="1"/>
  <c r="AM77" i="1"/>
  <c r="AU115" i="1"/>
  <c r="AU116" i="1"/>
  <c r="AU117" i="1"/>
  <c r="AU118" i="1"/>
  <c r="AU119" i="1"/>
  <c r="AU120" i="1"/>
  <c r="AU121" i="1"/>
  <c r="AU122" i="1"/>
  <c r="JL88" i="1"/>
  <c r="JL89" i="1"/>
  <c r="JL90" i="1"/>
  <c r="JL91" i="1"/>
  <c r="JL92" i="1"/>
  <c r="JL93" i="1"/>
  <c r="JL94" i="1"/>
  <c r="JL95" i="1"/>
  <c r="EY88" i="1"/>
  <c r="EY89" i="1"/>
  <c r="EY90" i="1"/>
  <c r="EY91" i="1"/>
  <c r="EY92" i="1"/>
  <c r="EY93" i="1"/>
  <c r="EY94" i="1"/>
  <c r="EY95" i="1"/>
  <c r="CH88" i="1"/>
  <c r="CH89" i="1"/>
  <c r="CH90" i="1"/>
  <c r="CH91" i="1"/>
  <c r="CH92" i="1"/>
  <c r="CH93" i="1"/>
  <c r="CH94" i="1"/>
  <c r="CH95" i="1"/>
  <c r="HC88" i="1"/>
  <c r="HC89" i="1"/>
  <c r="HC90" i="1"/>
  <c r="HC91" i="1"/>
  <c r="HC92" i="1"/>
  <c r="HC93" i="1"/>
  <c r="HC94" i="1"/>
  <c r="HC95" i="1"/>
  <c r="IA88" i="1"/>
  <c r="IA89" i="1"/>
  <c r="IA90" i="1"/>
  <c r="IA91" i="1"/>
  <c r="IA92" i="1"/>
  <c r="IA93" i="1"/>
  <c r="IA94" i="1"/>
  <c r="IA95" i="1"/>
  <c r="ER115" i="1"/>
  <c r="ER116" i="1"/>
  <c r="ER117" i="1"/>
  <c r="ER118" i="1"/>
  <c r="ER119" i="1"/>
  <c r="ER120" i="1"/>
  <c r="ER121" i="1"/>
  <c r="ER122" i="1"/>
  <c r="JE88" i="1"/>
  <c r="JE89" i="1"/>
  <c r="JE90" i="1"/>
  <c r="JE91" i="1"/>
  <c r="JE92" i="1"/>
  <c r="JE93" i="1"/>
  <c r="JE94" i="1"/>
  <c r="JE95" i="1"/>
  <c r="EP70" i="1"/>
  <c r="EP71" i="1"/>
  <c r="EP72" i="1"/>
  <c r="EP73" i="1"/>
  <c r="EP74" i="1"/>
  <c r="EP75" i="1"/>
  <c r="EP76" i="1"/>
  <c r="EP77" i="1"/>
  <c r="HK114" i="1" a="1"/>
  <c r="HK114" i="1" s="1"/>
  <c r="HQ115" i="1"/>
  <c r="HK115" i="1" s="1" a="1"/>
  <c r="HK115" i="1" s="1"/>
  <c r="HQ116" i="1"/>
  <c r="HK116" i="1" s="1" a="1"/>
  <c r="HK116" i="1" s="1"/>
  <c r="HQ117" i="1"/>
  <c r="HK117" i="1" s="1" a="1"/>
  <c r="HK117" i="1" s="1"/>
  <c r="HQ118" i="1"/>
  <c r="HK118" i="1" s="1" a="1"/>
  <c r="HK118" i="1" s="1"/>
  <c r="HQ119" i="1"/>
  <c r="HK119" i="1" s="1" a="1"/>
  <c r="HK119" i="1" s="1"/>
  <c r="HQ120" i="1"/>
  <c r="HK120" i="1" s="1" a="1"/>
  <c r="HK120" i="1" s="1"/>
  <c r="HQ121" i="1"/>
  <c r="HK121" i="1" s="1" a="1"/>
  <c r="HK121" i="1" s="1"/>
  <c r="HQ122" i="1"/>
  <c r="HK122" i="1" s="1" a="1"/>
  <c r="HK122" i="1" s="1"/>
  <c r="AY88" i="1"/>
  <c r="AY89" i="1"/>
  <c r="AY90" i="1"/>
  <c r="AY91" i="1"/>
  <c r="AY92" i="1"/>
  <c r="AY93" i="1"/>
  <c r="AY94" i="1"/>
  <c r="AY95" i="1"/>
  <c r="HE88" i="1"/>
  <c r="HE89" i="1"/>
  <c r="HE90" i="1"/>
  <c r="HE91" i="1"/>
  <c r="HE92" i="1"/>
  <c r="HE93" i="1"/>
  <c r="HE94" i="1"/>
  <c r="HE95" i="1"/>
  <c r="GM70" i="1"/>
  <c r="GM71" i="1"/>
  <c r="GM72" i="1"/>
  <c r="GM73" i="1"/>
  <c r="GM74" i="1"/>
  <c r="GM75" i="1"/>
  <c r="GM76" i="1"/>
  <c r="GM77" i="1"/>
  <c r="HG88" i="1"/>
  <c r="HG89" i="1"/>
  <c r="HG90" i="1"/>
  <c r="HG91" i="1"/>
  <c r="HG92" i="1"/>
  <c r="HG93" i="1"/>
  <c r="HG94" i="1"/>
  <c r="HG95" i="1"/>
  <c r="FZ88" i="1"/>
  <c r="FZ89" i="1"/>
  <c r="FZ90" i="1"/>
  <c r="FZ91" i="1"/>
  <c r="FZ92" i="1"/>
  <c r="FZ93" i="1"/>
  <c r="FZ94" i="1"/>
  <c r="FZ95" i="1"/>
  <c r="GR115" i="1"/>
  <c r="GR116" i="1"/>
  <c r="GR117" i="1"/>
  <c r="GR118" i="1"/>
  <c r="GR119" i="1"/>
  <c r="GR120" i="1"/>
  <c r="GR121" i="1"/>
  <c r="GR122" i="1"/>
  <c r="HH87" i="1" a="1"/>
  <c r="HH87" i="1" s="1"/>
  <c r="HJ88" i="1"/>
  <c r="HH88" i="1" s="1" a="1"/>
  <c r="HH88" i="1" s="1"/>
  <c r="HJ89" i="1"/>
  <c r="HH89" i="1" s="1" a="1"/>
  <c r="HH89" i="1" s="1"/>
  <c r="HJ90" i="1"/>
  <c r="HH90" i="1" s="1" a="1"/>
  <c r="HH90" i="1" s="1"/>
  <c r="HJ91" i="1"/>
  <c r="HH91" i="1" s="1" a="1"/>
  <c r="HH91" i="1" s="1"/>
  <c r="HJ92" i="1"/>
  <c r="HH92" i="1" s="1" a="1"/>
  <c r="HH92" i="1" s="1"/>
  <c r="HJ93" i="1"/>
  <c r="HH93" i="1" s="1" a="1"/>
  <c r="HH93" i="1" s="1"/>
  <c r="HJ94" i="1"/>
  <c r="HH94" i="1" s="1" a="1"/>
  <c r="HH94" i="1" s="1"/>
  <c r="HJ95" i="1"/>
  <c r="HH95" i="1" s="1" a="1"/>
  <c r="HH95" i="1" s="1"/>
  <c r="GX88" i="1"/>
  <c r="GX89" i="1"/>
  <c r="GX90" i="1"/>
  <c r="GX91" i="1"/>
  <c r="GX92" i="1"/>
  <c r="GX93" i="1"/>
  <c r="GX94" i="1"/>
  <c r="GX95" i="1"/>
  <c r="DI115" i="1"/>
  <c r="DI116" i="1"/>
  <c r="DI117" i="1"/>
  <c r="DI118" i="1"/>
  <c r="DI119" i="1"/>
  <c r="DI120" i="1"/>
  <c r="DI121" i="1"/>
  <c r="DI122" i="1"/>
  <c r="EE88" i="1"/>
  <c r="EE89" i="1"/>
  <c r="EE90" i="1"/>
  <c r="EE91" i="1"/>
  <c r="EE92" i="1"/>
  <c r="EE93" i="1"/>
  <c r="EE94" i="1"/>
  <c r="EE95" i="1"/>
  <c r="CK88" i="1"/>
  <c r="CK89" i="1"/>
  <c r="CK90" i="1"/>
  <c r="CK91" i="1"/>
  <c r="CK92" i="1"/>
  <c r="CK93" i="1"/>
  <c r="CK94" i="1"/>
  <c r="CK95" i="1"/>
  <c r="EX88" i="1"/>
  <c r="EX89" i="1"/>
  <c r="EX90" i="1"/>
  <c r="EX91" i="1"/>
  <c r="EX92" i="1"/>
  <c r="EX93" i="1"/>
  <c r="EX94" i="1"/>
  <c r="EX95" i="1"/>
  <c r="DH115" i="1"/>
  <c r="DH116" i="1"/>
  <c r="DH117" i="1"/>
  <c r="DH118" i="1"/>
  <c r="DH119" i="1"/>
  <c r="DH120" i="1"/>
  <c r="DH121" i="1"/>
  <c r="DH122" i="1"/>
  <c r="AG70" i="1"/>
  <c r="AG71" i="1"/>
  <c r="AG72" i="1"/>
  <c r="AG73" i="1"/>
  <c r="AG74" i="1"/>
  <c r="AG75" i="1"/>
  <c r="AG76" i="1"/>
  <c r="AG77" i="1"/>
  <c r="FY88" i="1"/>
  <c r="FY89" i="1"/>
  <c r="FY90" i="1"/>
  <c r="FY91" i="1"/>
  <c r="FY92" i="1"/>
  <c r="FY93" i="1"/>
  <c r="FY94" i="1"/>
  <c r="FY95" i="1"/>
  <c r="ED88" i="1"/>
  <c r="ED89" i="1"/>
  <c r="ED90" i="1"/>
  <c r="ED91" i="1"/>
  <c r="ED92" i="1"/>
  <c r="ED93" i="1"/>
  <c r="ED94" i="1"/>
  <c r="ED95" i="1"/>
  <c r="BY70" i="1"/>
  <c r="BY71" i="1"/>
  <c r="BY72" i="1"/>
  <c r="BY73" i="1"/>
  <c r="BY74" i="1"/>
  <c r="BY75" i="1"/>
  <c r="BY76" i="1"/>
  <c r="BY77" i="1"/>
  <c r="DF70" i="1"/>
  <c r="DF71" i="1"/>
  <c r="DF72" i="1"/>
  <c r="DF73" i="1"/>
  <c r="DF74" i="1"/>
  <c r="DF75" i="1"/>
  <c r="DF76" i="1"/>
  <c r="DF77" i="1"/>
  <c r="AM88" i="1"/>
  <c r="AM89" i="1"/>
  <c r="AM90" i="1"/>
  <c r="AM91" i="1"/>
  <c r="AM92" i="1"/>
  <c r="AM93" i="1"/>
  <c r="AM94" i="1"/>
  <c r="AM95" i="1"/>
  <c r="AU88" i="1"/>
  <c r="AU89" i="1"/>
  <c r="AU90" i="1"/>
  <c r="AU91" i="1"/>
  <c r="AU92" i="1"/>
  <c r="AU93" i="1"/>
  <c r="AU94" i="1"/>
  <c r="AU95" i="1"/>
  <c r="JL70" i="1"/>
  <c r="JL71" i="1"/>
  <c r="JL72" i="1"/>
  <c r="JL73" i="1"/>
  <c r="JL74" i="1"/>
  <c r="JL75" i="1"/>
  <c r="JL76" i="1"/>
  <c r="JL77" i="1"/>
  <c r="IS115" i="1"/>
  <c r="IS116" i="1"/>
  <c r="IS117" i="1"/>
  <c r="IS118" i="1"/>
  <c r="IS119" i="1"/>
  <c r="IS120" i="1"/>
  <c r="IS121" i="1"/>
  <c r="IS122" i="1"/>
  <c r="GH88" i="1"/>
  <c r="GH89" i="1"/>
  <c r="GH90" i="1"/>
  <c r="GH91" i="1"/>
  <c r="GH92" i="1"/>
  <c r="GH93" i="1"/>
  <c r="GH94" i="1"/>
  <c r="GH95" i="1"/>
  <c r="AL115" i="1"/>
  <c r="AL116" i="1"/>
  <c r="AL117" i="1"/>
  <c r="AL118" i="1"/>
  <c r="AL119" i="1"/>
  <c r="AL120" i="1"/>
  <c r="AL121" i="1"/>
  <c r="AL122" i="1"/>
  <c r="HC70" i="1"/>
  <c r="HC71" i="1"/>
  <c r="HC72" i="1"/>
  <c r="HC73" i="1"/>
  <c r="HC74" i="1"/>
  <c r="HC75" i="1"/>
  <c r="HC76" i="1"/>
  <c r="HC77" i="1"/>
  <c r="IA115" i="1"/>
  <c r="IA116" i="1"/>
  <c r="IA117" i="1"/>
  <c r="IA118" i="1"/>
  <c r="IA119" i="1"/>
  <c r="IA120" i="1"/>
  <c r="IA121" i="1"/>
  <c r="IA122" i="1"/>
  <c r="FK115" i="1"/>
  <c r="FK116" i="1"/>
  <c r="FK117" i="1"/>
  <c r="FK118" i="1"/>
  <c r="FK119" i="1"/>
  <c r="FK120" i="1"/>
  <c r="FK121" i="1"/>
  <c r="FK122" i="1"/>
  <c r="BZ70" i="1"/>
  <c r="BZ71" i="1"/>
  <c r="BZ72" i="1"/>
  <c r="BZ73" i="1"/>
  <c r="BZ74" i="1"/>
  <c r="BZ75" i="1"/>
  <c r="BZ76" i="1"/>
  <c r="BZ77" i="1"/>
  <c r="ER88" i="1"/>
  <c r="ER89" i="1"/>
  <c r="ER90" i="1"/>
  <c r="ER91" i="1"/>
  <c r="ER92" i="1"/>
  <c r="ER93" i="1"/>
  <c r="ER94" i="1"/>
  <c r="ER95" i="1"/>
  <c r="JS70" i="1"/>
  <c r="JS71" i="1"/>
  <c r="JS72" i="1"/>
  <c r="JS73" i="1"/>
  <c r="JS74" i="1"/>
  <c r="JS75" i="1"/>
  <c r="JS76" i="1"/>
  <c r="JS77" i="1"/>
  <c r="HD115" i="1"/>
  <c r="HD116" i="1"/>
  <c r="HD117" i="1"/>
  <c r="HD118" i="1"/>
  <c r="HD119" i="1"/>
  <c r="HD120" i="1"/>
  <c r="HD121" i="1"/>
  <c r="HD122" i="1"/>
  <c r="ET115" i="1"/>
  <c r="ET116" i="1"/>
  <c r="ET117" i="1"/>
  <c r="ET118" i="1"/>
  <c r="ET119" i="1"/>
  <c r="ET120" i="1"/>
  <c r="ET121" i="1"/>
  <c r="ET122" i="1"/>
  <c r="CJ88" i="1"/>
  <c r="CJ89" i="1"/>
  <c r="CJ90" i="1"/>
  <c r="CJ91" i="1"/>
  <c r="CJ92" i="1"/>
  <c r="CJ93" i="1"/>
  <c r="CJ94" i="1"/>
  <c r="CJ95" i="1"/>
  <c r="HE70" i="1"/>
  <c r="HE71" i="1"/>
  <c r="HE72" i="1"/>
  <c r="HE73" i="1"/>
  <c r="HE74" i="1"/>
  <c r="HE75" i="1"/>
  <c r="HE76" i="1"/>
  <c r="HE77" i="1"/>
  <c r="FA70" i="1"/>
  <c r="FA71" i="1"/>
  <c r="FA72" i="1"/>
  <c r="FA73" i="1"/>
  <c r="FA74" i="1"/>
  <c r="FA75" i="1"/>
  <c r="FA76" i="1"/>
  <c r="FA77" i="1"/>
  <c r="GM88" i="1"/>
  <c r="GM89" i="1"/>
  <c r="GM90" i="1"/>
  <c r="GM91" i="1"/>
  <c r="GM92" i="1"/>
  <c r="GM93" i="1"/>
  <c r="GM94" i="1"/>
  <c r="GM95" i="1"/>
  <c r="GR88" i="1"/>
  <c r="GR89" i="1"/>
  <c r="GR90" i="1"/>
  <c r="GR91" i="1"/>
  <c r="GR92" i="1"/>
  <c r="GR93" i="1"/>
  <c r="GR94" i="1"/>
  <c r="GR95" i="1"/>
  <c r="DG88" i="1"/>
  <c r="DG89" i="1"/>
  <c r="DG90" i="1"/>
  <c r="DG91" i="1"/>
  <c r="DG92" i="1"/>
  <c r="DG93" i="1"/>
  <c r="DG94" i="1"/>
  <c r="DG95" i="1"/>
  <c r="ID88" i="1"/>
  <c r="ID89" i="1"/>
  <c r="ID90" i="1"/>
  <c r="ID91" i="1"/>
  <c r="ID92" i="1"/>
  <c r="ID93" i="1"/>
  <c r="ID94" i="1"/>
  <c r="ID95" i="1"/>
  <c r="DI88" i="1"/>
  <c r="DI89" i="1"/>
  <c r="DI90" i="1"/>
  <c r="DI91" i="1"/>
  <c r="DI92" i="1"/>
  <c r="DI93" i="1"/>
  <c r="DI94" i="1"/>
  <c r="DI95" i="1"/>
  <c r="EL115" i="1"/>
  <c r="EL116" i="1"/>
  <c r="EL117" i="1"/>
  <c r="EL118" i="1"/>
  <c r="EL119" i="1"/>
  <c r="EL120" i="1"/>
  <c r="EL121" i="1"/>
  <c r="EL122" i="1"/>
  <c r="DE70" i="1"/>
  <c r="DE71" i="1"/>
  <c r="DE72" i="1"/>
  <c r="DE73" i="1"/>
  <c r="DE74" i="1"/>
  <c r="DE75" i="1"/>
  <c r="DE76" i="1"/>
  <c r="DE77" i="1"/>
  <c r="CK70" i="1"/>
  <c r="CK71" i="1"/>
  <c r="CK72" i="1"/>
  <c r="CK73" i="1"/>
  <c r="CK74" i="1"/>
  <c r="CK75" i="1"/>
  <c r="CK76" i="1"/>
  <c r="CK77" i="1"/>
  <c r="EX115" i="1"/>
  <c r="EX116" i="1"/>
  <c r="EX117" i="1"/>
  <c r="EX118" i="1"/>
  <c r="EX119" i="1"/>
  <c r="EX120" i="1"/>
  <c r="EX121" i="1"/>
  <c r="EX122" i="1"/>
  <c r="AX70" i="1"/>
  <c r="AX71" i="1"/>
  <c r="AX72" i="1"/>
  <c r="AX73" i="1"/>
  <c r="AX74" i="1"/>
  <c r="AX75" i="1"/>
  <c r="AX76" i="1"/>
  <c r="AX77" i="1"/>
  <c r="FY115" i="1"/>
  <c r="FY116" i="1"/>
  <c r="FY117" i="1"/>
  <c r="FY118" i="1"/>
  <c r="FY119" i="1"/>
  <c r="FY120" i="1"/>
  <c r="FY121" i="1"/>
  <c r="FY122" i="1"/>
  <c r="FB88" i="1"/>
  <c r="FB89" i="1"/>
  <c r="FB90" i="1"/>
  <c r="FB91" i="1"/>
  <c r="FB92" i="1"/>
  <c r="FB93" i="1"/>
  <c r="FB94" i="1"/>
  <c r="FB95" i="1"/>
  <c r="GC70" i="1"/>
  <c r="GC71" i="1"/>
  <c r="GC72" i="1"/>
  <c r="GC73" i="1"/>
  <c r="GC74" i="1"/>
  <c r="GC75" i="1"/>
  <c r="GC76" i="1"/>
  <c r="GC77" i="1"/>
  <c r="DF88" i="1"/>
  <c r="DF89" i="1"/>
  <c r="DF90" i="1"/>
  <c r="DF91" i="1"/>
  <c r="DF92" i="1"/>
  <c r="DF93" i="1"/>
  <c r="DF94" i="1"/>
  <c r="DF95" i="1"/>
  <c r="HU115" i="1"/>
  <c r="HU116" i="1"/>
  <c r="HU117" i="1"/>
  <c r="HU118" i="1"/>
  <c r="HU119" i="1"/>
  <c r="HU120" i="1"/>
  <c r="HU121" i="1"/>
  <c r="HU122" i="1"/>
  <c r="AU70" i="1"/>
  <c r="AU71" i="1"/>
  <c r="AU72" i="1"/>
  <c r="AU73" i="1"/>
  <c r="AU74" i="1"/>
  <c r="AU75" i="1"/>
  <c r="AU76" i="1"/>
  <c r="AU77" i="1"/>
  <c r="IN87" i="1"/>
  <c r="IO88" i="1"/>
  <c r="IN88" i="1" s="1"/>
  <c r="IO89" i="1"/>
  <c r="IN89" i="1" s="1"/>
  <c r="IO90" i="1"/>
  <c r="IN90" i="1" s="1"/>
  <c r="IO91" i="1"/>
  <c r="IN91" i="1" s="1"/>
  <c r="IO92" i="1"/>
  <c r="IN92" i="1" s="1"/>
  <c r="IO93" i="1"/>
  <c r="IN93" i="1" s="1"/>
  <c r="IO94" i="1"/>
  <c r="IN94" i="1" s="1"/>
  <c r="IO95" i="1"/>
  <c r="IN95" i="1" s="1"/>
  <c r="IS88" i="1"/>
  <c r="IS89" i="1"/>
  <c r="IS90" i="1"/>
  <c r="IS91" i="1"/>
  <c r="IS92" i="1"/>
  <c r="IS93" i="1"/>
  <c r="IS94" i="1"/>
  <c r="IS95" i="1"/>
  <c r="JC88" i="1"/>
  <c r="JC89" i="1"/>
  <c r="JC90" i="1"/>
  <c r="JC91" i="1"/>
  <c r="JC92" i="1"/>
  <c r="JC93" i="1"/>
  <c r="JC94" i="1"/>
  <c r="JC95" i="1"/>
  <c r="CH70" i="1"/>
  <c r="CH71" i="1"/>
  <c r="CH72" i="1"/>
  <c r="CH73" i="1"/>
  <c r="CH74" i="1"/>
  <c r="CH75" i="1"/>
  <c r="CH76" i="1"/>
  <c r="CH77" i="1"/>
  <c r="IA70" i="1"/>
  <c r="IA71" i="1"/>
  <c r="IA72" i="1"/>
  <c r="IA73" i="1"/>
  <c r="IA74" i="1"/>
  <c r="IA75" i="1"/>
  <c r="IA76" i="1"/>
  <c r="IA77" i="1"/>
  <c r="ER70" i="1"/>
  <c r="ER71" i="1"/>
  <c r="ER72" i="1"/>
  <c r="ER73" i="1"/>
  <c r="ER74" i="1"/>
  <c r="ER75" i="1"/>
  <c r="ER76" i="1"/>
  <c r="ER77" i="1"/>
  <c r="JF70" i="1"/>
  <c r="JF71" i="1"/>
  <c r="JF72" i="1"/>
  <c r="JF73" i="1"/>
  <c r="JF74" i="1"/>
  <c r="JF75" i="1"/>
  <c r="JF76" i="1"/>
  <c r="JF77" i="1"/>
  <c r="JS115" i="1"/>
  <c r="JS116" i="1"/>
  <c r="JS117" i="1"/>
  <c r="JS118" i="1"/>
  <c r="JS119" i="1"/>
  <c r="JS120" i="1"/>
  <c r="JS121" i="1"/>
  <c r="JS122" i="1"/>
  <c r="GL70" i="1"/>
  <c r="GL71" i="1"/>
  <c r="GL72" i="1"/>
  <c r="GL73" i="1"/>
  <c r="GL74" i="1"/>
  <c r="GL75" i="1"/>
  <c r="GL76" i="1"/>
  <c r="GL77" i="1"/>
  <c r="ET88" i="1"/>
  <c r="ET89" i="1"/>
  <c r="ET90" i="1"/>
  <c r="ET91" i="1"/>
  <c r="ET92" i="1"/>
  <c r="ET93" i="1"/>
  <c r="ET94" i="1"/>
  <c r="ET95" i="1"/>
  <c r="CJ70" i="1"/>
  <c r="CJ71" i="1"/>
  <c r="CJ72" i="1"/>
  <c r="CJ73" i="1"/>
  <c r="CJ74" i="1"/>
  <c r="CJ75" i="1"/>
  <c r="CJ76" i="1"/>
  <c r="CJ77" i="1"/>
  <c r="HK87" i="1" a="1"/>
  <c r="HK87" i="1" s="1"/>
  <c r="HQ88" i="1"/>
  <c r="HK88" i="1" s="1" a="1"/>
  <c r="HK88" i="1" s="1"/>
  <c r="HQ89" i="1"/>
  <c r="HK89" i="1" s="1" a="1"/>
  <c r="HK89" i="1" s="1"/>
  <c r="HQ90" i="1"/>
  <c r="HK90" i="1" s="1" a="1"/>
  <c r="HK90" i="1" s="1"/>
  <c r="HQ91" i="1"/>
  <c r="HK91" i="1" s="1" a="1"/>
  <c r="HK91" i="1" s="1"/>
  <c r="HQ92" i="1"/>
  <c r="HK92" i="1" s="1" a="1"/>
  <c r="HK92" i="1" s="1"/>
  <c r="HQ93" i="1"/>
  <c r="HK93" i="1" s="1" a="1"/>
  <c r="HK93" i="1" s="1"/>
  <c r="HQ94" i="1"/>
  <c r="HK94" i="1" s="1" a="1"/>
  <c r="HK94" i="1" s="1"/>
  <c r="HQ95" i="1"/>
  <c r="HK95" i="1" s="1" a="1"/>
  <c r="HK95" i="1" s="1"/>
  <c r="HG70" i="1"/>
  <c r="HG71" i="1"/>
  <c r="HG72" i="1"/>
  <c r="HG73" i="1"/>
  <c r="HG74" i="1"/>
  <c r="HG75" i="1"/>
  <c r="HG76" i="1"/>
  <c r="HG77" i="1"/>
  <c r="EC70" i="1"/>
  <c r="EC71" i="1"/>
  <c r="EC72" i="1"/>
  <c r="EC73" i="1"/>
  <c r="EC74" i="1"/>
  <c r="EC75" i="1"/>
  <c r="EC76" i="1"/>
  <c r="EC77" i="1"/>
  <c r="DG70" i="1"/>
  <c r="DG71" i="1"/>
  <c r="DG72" i="1"/>
  <c r="DG73" i="1"/>
  <c r="DG74" i="1"/>
  <c r="DG75" i="1"/>
  <c r="DG76" i="1"/>
  <c r="DG77" i="1"/>
  <c r="HH114" i="1" a="1"/>
  <c r="HH114" i="1" s="1"/>
  <c r="HJ115" i="1"/>
  <c r="HH115" i="1" s="1" a="1"/>
  <c r="HH115" i="1" s="1"/>
  <c r="HJ116" i="1"/>
  <c r="HH116" i="1" s="1" a="1"/>
  <c r="HH116" i="1" s="1"/>
  <c r="HJ117" i="1"/>
  <c r="HH117" i="1" s="1" a="1"/>
  <c r="HH117" i="1" s="1"/>
  <c r="HJ118" i="1"/>
  <c r="HH118" i="1" s="1" a="1"/>
  <c r="HH118" i="1" s="1"/>
  <c r="HJ119" i="1"/>
  <c r="HH119" i="1" s="1" a="1"/>
  <c r="HH119" i="1" s="1"/>
  <c r="HJ120" i="1"/>
  <c r="HH120" i="1" s="1" a="1"/>
  <c r="HH120" i="1" s="1"/>
  <c r="HJ121" i="1"/>
  <c r="HH121" i="1" s="1" a="1"/>
  <c r="HH121" i="1" s="1"/>
  <c r="HJ122" i="1"/>
  <c r="HH122" i="1" s="1" a="1"/>
  <c r="HH122" i="1" s="1"/>
  <c r="GN88" i="1"/>
  <c r="GN89" i="1"/>
  <c r="GN90" i="1"/>
  <c r="GN91" i="1"/>
  <c r="GN92" i="1"/>
  <c r="GN93" i="1"/>
  <c r="GN94" i="1"/>
  <c r="GN95" i="1"/>
  <c r="EL88" i="1"/>
  <c r="EL89" i="1"/>
  <c r="EL90" i="1"/>
  <c r="EL91" i="1"/>
  <c r="EL92" i="1"/>
  <c r="EL93" i="1"/>
  <c r="EL94" i="1"/>
  <c r="EL95" i="1"/>
  <c r="DE88" i="1"/>
  <c r="DE89" i="1"/>
  <c r="DE90" i="1"/>
  <c r="DE91" i="1"/>
  <c r="DE92" i="1"/>
  <c r="DE93" i="1"/>
  <c r="DE94" i="1"/>
  <c r="DE95" i="1"/>
  <c r="IB115" i="1"/>
  <c r="IB116" i="1"/>
  <c r="IB117" i="1"/>
  <c r="IB118" i="1"/>
  <c r="IB119" i="1"/>
  <c r="IB120" i="1"/>
  <c r="IB121" i="1"/>
  <c r="IB122" i="1"/>
  <c r="AG88" i="1"/>
  <c r="AG89" i="1"/>
  <c r="AG90" i="1"/>
  <c r="AG91" i="1"/>
  <c r="AG92" i="1"/>
  <c r="AG93" i="1"/>
  <c r="AG94" i="1"/>
  <c r="AG95" i="1"/>
  <c r="FB115" i="1"/>
  <c r="FB116" i="1"/>
  <c r="FB117" i="1"/>
  <c r="FB118" i="1"/>
  <c r="FB119" i="1"/>
  <c r="FB120" i="1"/>
  <c r="FB121" i="1"/>
  <c r="FB122" i="1"/>
  <c r="BY88" i="1"/>
  <c r="BY89" i="1"/>
  <c r="BY90" i="1"/>
  <c r="BY91" i="1"/>
  <c r="BY92" i="1"/>
  <c r="BY93" i="1"/>
  <c r="BY94" i="1"/>
  <c r="BY95" i="1"/>
  <c r="HU88" i="1"/>
  <c r="HU89" i="1"/>
  <c r="HU90" i="1"/>
  <c r="HU91" i="1"/>
  <c r="HU92" i="1"/>
  <c r="HU93" i="1"/>
  <c r="HU94" i="1"/>
  <c r="HU95" i="1"/>
  <c r="AH88" i="1"/>
  <c r="AH89" i="1"/>
  <c r="AH90" i="1"/>
  <c r="AH91" i="1"/>
  <c r="AH92" i="1"/>
  <c r="AH93" i="1"/>
  <c r="AH94" i="1"/>
  <c r="AH95" i="1"/>
  <c r="CE88" i="1"/>
  <c r="CE89" i="1"/>
  <c r="CE90" i="1"/>
  <c r="CE91" i="1"/>
  <c r="CE92" i="1"/>
  <c r="CE93" i="1"/>
  <c r="CE94" i="1"/>
  <c r="CE95" i="1"/>
  <c r="IS70" i="1"/>
  <c r="IS71" i="1"/>
  <c r="IS72" i="1"/>
  <c r="IS73" i="1"/>
  <c r="IS74" i="1"/>
  <c r="IS75" i="1"/>
  <c r="IS76" i="1"/>
  <c r="IS77" i="1"/>
  <c r="GH70" i="1"/>
  <c r="GH71" i="1"/>
  <c r="GH72" i="1"/>
  <c r="GH73" i="1"/>
  <c r="GH74" i="1"/>
  <c r="GH75" i="1"/>
  <c r="GH76" i="1"/>
  <c r="GH77" i="1"/>
  <c r="EN70" i="1"/>
  <c r="EN71" i="1"/>
  <c r="EN72" i="1"/>
  <c r="EN73" i="1"/>
  <c r="EN74" i="1"/>
  <c r="EN75" i="1"/>
  <c r="EN76" i="1"/>
  <c r="EN77" i="1"/>
  <c r="HC115" i="1"/>
  <c r="HC116" i="1"/>
  <c r="HC117" i="1"/>
  <c r="HC118" i="1"/>
  <c r="HC119" i="1"/>
  <c r="HC120" i="1"/>
  <c r="HC121" i="1"/>
  <c r="HC122" i="1"/>
  <c r="EQ115" i="1"/>
  <c r="EQ116" i="1"/>
  <c r="EQ117" i="1"/>
  <c r="EQ118" i="1"/>
  <c r="EQ119" i="1"/>
  <c r="EQ120" i="1"/>
  <c r="EQ121" i="1"/>
  <c r="EQ122" i="1"/>
  <c r="FK88" i="1"/>
  <c r="FK89" i="1"/>
  <c r="FK90" i="1"/>
  <c r="FK91" i="1"/>
  <c r="FK92" i="1"/>
  <c r="FK93" i="1"/>
  <c r="FK94" i="1"/>
  <c r="FK95" i="1"/>
  <c r="EU70" i="1"/>
  <c r="EU71" i="1"/>
  <c r="EU72" i="1"/>
  <c r="EU73" i="1"/>
  <c r="EU74" i="1"/>
  <c r="EU75" i="1"/>
  <c r="EU76" i="1"/>
  <c r="EU77" i="1"/>
  <c r="GL88" i="1"/>
  <c r="GL89" i="1"/>
  <c r="GL90" i="1"/>
  <c r="GL91" i="1"/>
  <c r="GL92" i="1"/>
  <c r="GL93" i="1"/>
  <c r="GL94" i="1"/>
  <c r="GL95" i="1"/>
  <c r="JG88" i="1"/>
  <c r="JG89" i="1"/>
  <c r="JG90" i="1"/>
  <c r="JG91" i="1"/>
  <c r="JG92" i="1"/>
  <c r="JG93" i="1"/>
  <c r="JG94" i="1"/>
  <c r="JG95" i="1"/>
  <c r="CJ115" i="1"/>
  <c r="CJ116" i="1"/>
  <c r="CJ117" i="1"/>
  <c r="CJ118" i="1"/>
  <c r="CJ119" i="1"/>
  <c r="CJ120" i="1"/>
  <c r="CJ121" i="1"/>
  <c r="CJ122" i="1"/>
  <c r="FC70" i="1"/>
  <c r="FC71" i="1"/>
  <c r="FC72" i="1"/>
  <c r="FC73" i="1"/>
  <c r="FC74" i="1"/>
  <c r="FC75" i="1"/>
  <c r="FC76" i="1"/>
  <c r="FC77" i="1"/>
  <c r="HK69" i="1" a="1"/>
  <c r="HK69" i="1" s="1"/>
  <c r="HQ70" i="1"/>
  <c r="HK70" i="1" s="1" a="1"/>
  <c r="HK70" i="1" s="1"/>
  <c r="HQ71" i="1"/>
  <c r="HK71" i="1" s="1" a="1"/>
  <c r="HK71" i="1" s="1"/>
  <c r="HQ72" i="1"/>
  <c r="HK72" i="1" s="1" a="1"/>
  <c r="HK72" i="1" s="1"/>
  <c r="HQ73" i="1"/>
  <c r="HK73" i="1" s="1" a="1"/>
  <c r="HK73" i="1" s="1"/>
  <c r="HQ74" i="1"/>
  <c r="HK74" i="1" s="1" a="1"/>
  <c r="HK74" i="1" s="1"/>
  <c r="HQ75" i="1"/>
  <c r="HK75" i="1" s="1" a="1"/>
  <c r="HK75" i="1" s="1"/>
  <c r="HQ76" i="1"/>
  <c r="HK76" i="1" s="1" a="1"/>
  <c r="HK76" i="1" s="1"/>
  <c r="HQ77" i="1"/>
  <c r="HK77" i="1" s="1" a="1"/>
  <c r="HK77" i="1" s="1"/>
  <c r="AK70" i="1"/>
  <c r="AK71" i="1"/>
  <c r="AK72" i="1"/>
  <c r="AK73" i="1"/>
  <c r="AK74" i="1"/>
  <c r="AK75" i="1"/>
  <c r="AK76" i="1"/>
  <c r="AK77" i="1"/>
  <c r="FA115" i="1"/>
  <c r="FA116" i="1"/>
  <c r="FA117" i="1"/>
  <c r="FA118" i="1"/>
  <c r="FA119" i="1"/>
  <c r="FA120" i="1"/>
  <c r="FA121" i="1"/>
  <c r="FA122" i="1"/>
  <c r="EW115" i="1"/>
  <c r="EW116" i="1"/>
  <c r="EW117" i="1"/>
  <c r="EW118" i="1"/>
  <c r="EW119" i="1"/>
  <c r="EW120" i="1"/>
  <c r="EW121" i="1"/>
  <c r="EW122" i="1"/>
  <c r="HG115" i="1"/>
  <c r="HG116" i="1"/>
  <c r="HG117" i="1"/>
  <c r="HG118" i="1"/>
  <c r="HG119" i="1"/>
  <c r="HG120" i="1"/>
  <c r="HG121" i="1"/>
  <c r="HG122" i="1"/>
  <c r="EC115" i="1"/>
  <c r="EC116" i="1"/>
  <c r="EC117" i="1"/>
  <c r="EC118" i="1"/>
  <c r="EC119" i="1"/>
  <c r="EC120" i="1"/>
  <c r="EC121" i="1"/>
  <c r="EC122" i="1"/>
  <c r="AZ115" i="1"/>
  <c r="AZ116" i="1"/>
  <c r="AZ117" i="1"/>
  <c r="AZ118" i="1"/>
  <c r="AZ119" i="1"/>
  <c r="AZ120" i="1"/>
  <c r="AZ121" i="1"/>
  <c r="AZ122" i="1"/>
  <c r="HH69" i="1" a="1"/>
  <c r="HH69" i="1" s="1"/>
  <c r="HJ70" i="1"/>
  <c r="HH70" i="1" s="1" a="1"/>
  <c r="HH70" i="1" s="1"/>
  <c r="HJ71" i="1"/>
  <c r="HH71" i="1" s="1" a="1"/>
  <c r="HH71" i="1" s="1"/>
  <c r="HJ72" i="1"/>
  <c r="HH72" i="1" s="1" a="1"/>
  <c r="HH72" i="1" s="1"/>
  <c r="HJ73" i="1"/>
  <c r="HH73" i="1" s="1" a="1"/>
  <c r="HH73" i="1" s="1"/>
  <c r="HJ74" i="1"/>
  <c r="HH74" i="1" s="1" a="1"/>
  <c r="HH74" i="1" s="1"/>
  <c r="HJ75" i="1"/>
  <c r="HH75" i="1" s="1" a="1"/>
  <c r="HH75" i="1" s="1"/>
  <c r="HJ76" i="1"/>
  <c r="HH76" i="1" s="1" a="1"/>
  <c r="HH76" i="1" s="1"/>
  <c r="HJ77" i="1"/>
  <c r="HH77" i="1" s="1" a="1"/>
  <c r="HH77" i="1" s="1"/>
  <c r="GI115" i="1"/>
  <c r="GI116" i="1"/>
  <c r="GI117" i="1"/>
  <c r="GI118" i="1"/>
  <c r="GI119" i="1"/>
  <c r="GI120" i="1"/>
  <c r="GI121" i="1"/>
  <c r="GI122" i="1"/>
  <c r="CG70" i="1"/>
  <c r="CG71" i="1"/>
  <c r="CG72" i="1"/>
  <c r="CG73" i="1"/>
  <c r="CG74" i="1"/>
  <c r="CG75" i="1"/>
  <c r="CG76" i="1"/>
  <c r="CG77" i="1"/>
  <c r="DI70" i="1"/>
  <c r="DI71" i="1"/>
  <c r="DI72" i="1"/>
  <c r="DI73" i="1"/>
  <c r="DI74" i="1"/>
  <c r="DI75" i="1"/>
  <c r="DI76" i="1"/>
  <c r="DI77" i="1"/>
  <c r="GN70" i="1"/>
  <c r="GN71" i="1"/>
  <c r="GN72" i="1"/>
  <c r="GN73" i="1"/>
  <c r="GN74" i="1"/>
  <c r="GN75" i="1"/>
  <c r="GN76" i="1"/>
  <c r="GN77" i="1"/>
  <c r="EZ115" i="1"/>
  <c r="EZ116" i="1"/>
  <c r="EZ117" i="1"/>
  <c r="EZ118" i="1"/>
  <c r="EZ119" i="1"/>
  <c r="EZ120" i="1"/>
  <c r="EZ121" i="1"/>
  <c r="EZ122" i="1"/>
  <c r="EX70" i="1"/>
  <c r="EX71" i="1"/>
  <c r="EX72" i="1"/>
  <c r="EX73" i="1"/>
  <c r="EX74" i="1"/>
  <c r="EX75" i="1"/>
  <c r="EX76" i="1"/>
  <c r="EX77" i="1"/>
  <c r="IB88" i="1"/>
  <c r="IB89" i="1"/>
  <c r="IB90" i="1"/>
  <c r="IB91" i="1"/>
  <c r="IB92" i="1"/>
  <c r="IB93" i="1"/>
  <c r="IB94" i="1"/>
  <c r="IB95" i="1"/>
  <c r="AX115" i="1"/>
  <c r="AX116" i="1"/>
  <c r="AX117" i="1"/>
  <c r="AX118" i="1"/>
  <c r="AX119" i="1"/>
  <c r="AX120" i="1"/>
  <c r="AX121" i="1"/>
  <c r="AX122" i="1"/>
  <c r="CB115" i="1"/>
  <c r="CB116" i="1"/>
  <c r="CB117" i="1"/>
  <c r="CB118" i="1"/>
  <c r="CB119" i="1"/>
  <c r="CB120" i="1"/>
  <c r="CB121" i="1"/>
  <c r="CB122" i="1"/>
  <c r="FB70" i="1"/>
  <c r="FB71" i="1"/>
  <c r="FB72" i="1"/>
  <c r="FB73" i="1"/>
  <c r="FB74" i="1"/>
  <c r="FB75" i="1"/>
  <c r="FB76" i="1"/>
  <c r="FB77" i="1"/>
  <c r="IQ88" i="1"/>
  <c r="IQ89" i="1"/>
  <c r="IQ90" i="1"/>
  <c r="IQ91" i="1"/>
  <c r="IQ92" i="1"/>
  <c r="IQ93" i="1"/>
  <c r="IQ94" i="1"/>
  <c r="IQ95" i="1"/>
  <c r="GC115" i="1"/>
  <c r="GC116" i="1"/>
  <c r="GC117" i="1"/>
  <c r="GC118" i="1"/>
  <c r="GC119" i="1"/>
  <c r="GC120" i="1"/>
  <c r="GC121" i="1"/>
  <c r="GC122" i="1"/>
  <c r="AI115" i="1"/>
  <c r="AI116" i="1"/>
  <c r="AI117" i="1"/>
  <c r="AI118" i="1"/>
  <c r="AI119" i="1"/>
  <c r="AI120" i="1"/>
  <c r="AI121" i="1"/>
  <c r="AI122" i="1"/>
  <c r="HU70" i="1"/>
  <c r="HU71" i="1"/>
  <c r="HU72" i="1"/>
  <c r="HU73" i="1"/>
  <c r="HU74" i="1"/>
  <c r="HU75" i="1"/>
  <c r="HU76" i="1"/>
  <c r="HU77" i="1"/>
  <c r="AH70" i="1"/>
  <c r="AH71" i="1"/>
  <c r="AH72" i="1"/>
  <c r="AH73" i="1"/>
  <c r="AH74" i="1"/>
  <c r="AH75" i="1"/>
  <c r="AH76" i="1"/>
  <c r="AH77" i="1"/>
  <c r="IN114" i="1"/>
  <c r="IO115" i="1"/>
  <c r="IN115" i="1" s="1"/>
  <c r="IO116" i="1"/>
  <c r="IN116" i="1" s="1"/>
  <c r="IO117" i="1"/>
  <c r="IN117" i="1" s="1"/>
  <c r="IO118" i="1"/>
  <c r="IN118" i="1" s="1"/>
  <c r="IO119" i="1"/>
  <c r="IN119" i="1" s="1"/>
  <c r="IO120" i="1"/>
  <c r="IN120" i="1" s="1"/>
  <c r="IO121" i="1"/>
  <c r="IN121" i="1" s="1"/>
  <c r="IO122" i="1"/>
  <c r="IN122" i="1" s="1"/>
  <c r="CE70" i="1"/>
  <c r="CE71" i="1"/>
  <c r="CE72" i="1"/>
  <c r="CE73" i="1"/>
  <c r="CE74" i="1"/>
  <c r="CE75" i="1"/>
  <c r="CE76" i="1"/>
  <c r="CE77" i="1"/>
  <c r="JC70" i="1"/>
  <c r="JC71" i="1"/>
  <c r="JC72" i="1"/>
  <c r="JC73" i="1"/>
  <c r="JC74" i="1"/>
  <c r="JC75" i="1"/>
  <c r="JC76" i="1"/>
  <c r="JC77" i="1"/>
  <c r="GD70" i="1"/>
  <c r="GD71" i="1"/>
  <c r="GD72" i="1"/>
  <c r="GD73" i="1"/>
  <c r="GD74" i="1"/>
  <c r="GD75" i="1"/>
  <c r="GD76" i="1"/>
  <c r="GD77" i="1"/>
  <c r="GH115" i="1"/>
  <c r="GH116" i="1"/>
  <c r="GH117" i="1"/>
  <c r="GH118" i="1"/>
  <c r="GH119" i="1"/>
  <c r="GH120" i="1"/>
  <c r="GH121" i="1"/>
  <c r="GH122" i="1"/>
  <c r="CF70" i="1"/>
  <c r="CF71" i="1"/>
  <c r="CF72" i="1"/>
  <c r="CF73" i="1"/>
  <c r="CF74" i="1"/>
  <c r="CF75" i="1"/>
  <c r="CF76" i="1"/>
  <c r="CF77" i="1"/>
  <c r="EK152" i="1"/>
  <c r="EK193" i="1"/>
  <c r="EJ152" i="1"/>
  <c r="EJ193" i="1"/>
  <c r="CE186" i="1"/>
  <c r="CE187" i="1"/>
  <c r="CE188" i="1"/>
  <c r="CE190" i="1"/>
  <c r="CE185" i="1"/>
  <c r="CE189" i="1"/>
  <c r="ET186" i="1"/>
  <c r="ET185" i="1"/>
  <c r="ET187" i="1"/>
  <c r="ET188" i="1"/>
  <c r="ET190" i="1"/>
  <c r="ET189" i="1"/>
  <c r="GC185" i="1"/>
  <c r="GC187" i="1"/>
  <c r="GC188" i="1"/>
  <c r="GC186" i="1"/>
  <c r="GC189" i="1"/>
  <c r="GC190" i="1"/>
  <c r="EZ186" i="1"/>
  <c r="EZ185" i="1"/>
  <c r="EZ187" i="1"/>
  <c r="EZ188" i="1"/>
  <c r="EZ189" i="1"/>
  <c r="EZ190" i="1"/>
  <c r="FY185" i="1"/>
  <c r="FY186" i="1"/>
  <c r="FY189" i="1"/>
  <c r="FY190" i="1"/>
  <c r="FY187" i="1"/>
  <c r="FY188" i="1"/>
  <c r="AR187" i="1"/>
  <c r="AR186" i="1"/>
  <c r="AR190" i="1"/>
  <c r="AR188" i="1"/>
  <c r="AR185" i="1"/>
  <c r="AR189" i="1"/>
  <c r="AT186" i="1"/>
  <c r="AT185" i="1"/>
  <c r="AT187" i="1"/>
  <c r="AT189" i="1"/>
  <c r="AT188" i="1"/>
  <c r="AT190" i="1"/>
  <c r="AH186" i="1"/>
  <c r="AH185" i="1"/>
  <c r="AH188" i="1"/>
  <c r="AH187" i="1"/>
  <c r="AH189" i="1"/>
  <c r="AH190" i="1"/>
  <c r="HE185" i="1"/>
  <c r="HE186" i="1"/>
  <c r="HE187" i="1"/>
  <c r="HE188" i="1"/>
  <c r="HE189" i="1"/>
  <c r="HE190" i="1"/>
  <c r="EM185" i="1"/>
  <c r="EM186" i="1"/>
  <c r="EM187" i="1"/>
  <c r="EM190" i="1"/>
  <c r="EM188" i="1"/>
  <c r="EM189" i="1"/>
  <c r="AK186" i="1"/>
  <c r="AK185" i="1"/>
  <c r="AK187" i="1"/>
  <c r="AK189" i="1"/>
  <c r="AK188" i="1"/>
  <c r="AK190" i="1"/>
  <c r="AL185" i="1"/>
  <c r="AL186" i="1"/>
  <c r="AL187" i="1"/>
  <c r="AL190" i="1"/>
  <c r="AL188" i="1"/>
  <c r="AL189" i="1"/>
  <c r="HN186" i="1"/>
  <c r="HN185" i="1"/>
  <c r="HN187" i="1"/>
  <c r="HN189" i="1"/>
  <c r="HN190" i="1"/>
  <c r="HN188" i="1"/>
  <c r="DE186" i="1"/>
  <c r="DE185" i="1"/>
  <c r="DE187" i="1"/>
  <c r="DE188" i="1"/>
  <c r="DE189" i="1"/>
  <c r="DE190" i="1"/>
  <c r="DH186" i="1"/>
  <c r="DH187" i="1"/>
  <c r="DH190" i="1"/>
  <c r="DH185" i="1"/>
  <c r="DH188" i="1"/>
  <c r="DH189" i="1"/>
  <c r="EW186" i="1"/>
  <c r="EW187" i="1"/>
  <c r="EW188" i="1"/>
  <c r="EW189" i="1"/>
  <c r="EW190" i="1"/>
  <c r="EW185" i="1"/>
  <c r="DI188" i="1"/>
  <c r="DI185" i="1"/>
  <c r="DI187" i="1"/>
  <c r="DI186" i="1"/>
  <c r="DI189" i="1"/>
  <c r="DI190" i="1"/>
  <c r="FB186" i="1"/>
  <c r="FB185" i="1"/>
  <c r="FB187" i="1"/>
  <c r="FB188" i="1"/>
  <c r="FB189" i="1"/>
  <c r="FB190" i="1"/>
  <c r="IS187" i="1"/>
  <c r="IS186" i="1"/>
  <c r="IS185" i="1"/>
  <c r="IS189" i="1"/>
  <c r="IS188" i="1"/>
  <c r="IS190" i="1"/>
  <c r="EX186" i="1"/>
  <c r="EX187" i="1"/>
  <c r="EX185" i="1"/>
  <c r="EX189" i="1"/>
  <c r="EX190" i="1"/>
  <c r="EX188" i="1"/>
  <c r="CG186" i="1"/>
  <c r="CG187" i="1"/>
  <c r="CG185" i="1"/>
  <c r="CG188" i="1"/>
  <c r="CG189" i="1"/>
  <c r="CG190" i="1"/>
  <c r="EV185" i="1"/>
  <c r="EV186" i="1"/>
  <c r="EV187" i="1"/>
  <c r="EV189" i="1"/>
  <c r="EV190" i="1"/>
  <c r="EV188" i="1"/>
  <c r="HJ187" i="1"/>
  <c r="HJ186" i="1"/>
  <c r="HJ190" i="1"/>
  <c r="HJ188" i="1"/>
  <c r="HJ185" i="1"/>
  <c r="HJ189" i="1"/>
  <c r="IF185" i="1"/>
  <c r="IF186" i="1"/>
  <c r="IF189" i="1"/>
  <c r="IF188" i="1"/>
  <c r="IF187" i="1"/>
  <c r="IF190" i="1"/>
  <c r="JE186" i="1"/>
  <c r="JE185" i="1"/>
  <c r="JE189" i="1"/>
  <c r="JE188" i="1"/>
  <c r="JE187" i="1"/>
  <c r="JE190" i="1"/>
  <c r="JT186" i="1"/>
  <c r="JT185" i="1"/>
  <c r="JT187" i="1"/>
  <c r="JT189" i="1"/>
  <c r="JT188" i="1"/>
  <c r="JT190" i="1"/>
  <c r="IB188" i="1"/>
  <c r="IB186" i="1"/>
  <c r="IB185" i="1"/>
  <c r="IB187" i="1"/>
  <c r="IB189" i="1"/>
  <c r="IB190" i="1"/>
  <c r="ER186" i="1"/>
  <c r="ER187" i="1"/>
  <c r="ER188" i="1"/>
  <c r="ER185" i="1"/>
  <c r="ER189" i="1"/>
  <c r="ER190" i="1"/>
  <c r="CK186" i="1"/>
  <c r="CK185" i="1"/>
  <c r="CK189" i="1"/>
  <c r="CK187" i="1"/>
  <c r="CK190" i="1"/>
  <c r="CK188" i="1"/>
  <c r="IA188" i="1"/>
  <c r="IA185" i="1"/>
  <c r="IA189" i="1"/>
  <c r="IA186" i="1"/>
  <c r="IA190" i="1"/>
  <c r="IA187" i="1"/>
  <c r="GH185" i="1"/>
  <c r="GH186" i="1"/>
  <c r="GH187" i="1"/>
  <c r="GH188" i="1"/>
  <c r="GH189" i="1"/>
  <c r="GH190" i="1"/>
  <c r="AY188" i="1"/>
  <c r="AY187" i="1"/>
  <c r="AY190" i="1"/>
  <c r="AY186" i="1"/>
  <c r="AY185" i="1"/>
  <c r="AY189" i="1"/>
  <c r="CH187" i="1"/>
  <c r="CH186" i="1"/>
  <c r="CH185" i="1"/>
  <c r="CH189" i="1"/>
  <c r="CH190" i="1"/>
  <c r="CH188" i="1"/>
  <c r="HV185" i="1"/>
  <c r="HV187" i="1"/>
  <c r="HV188" i="1"/>
  <c r="HV186" i="1"/>
  <c r="HV190" i="1"/>
  <c r="HV189" i="1"/>
  <c r="AI185" i="1"/>
  <c r="AI186" i="1"/>
  <c r="AI187" i="1"/>
  <c r="AI189" i="1"/>
  <c r="AI190" i="1"/>
  <c r="AI188" i="1"/>
  <c r="GL185" i="1"/>
  <c r="GL187" i="1"/>
  <c r="GL186" i="1"/>
  <c r="GL189" i="1"/>
  <c r="GL190" i="1"/>
  <c r="GL188" i="1"/>
  <c r="HC187" i="1"/>
  <c r="HC186" i="1"/>
  <c r="HC190" i="1"/>
  <c r="HC185" i="1"/>
  <c r="HC188" i="1"/>
  <c r="HC189" i="1"/>
  <c r="AG186" i="1"/>
  <c r="AG185" i="1"/>
  <c r="AG187" i="1"/>
  <c r="AG188" i="1"/>
  <c r="AG189" i="1"/>
  <c r="AG190" i="1"/>
  <c r="AN185" i="1"/>
  <c r="AN187" i="1"/>
  <c r="AN186" i="1"/>
  <c r="AN190" i="1"/>
  <c r="AN189" i="1"/>
  <c r="AN188" i="1"/>
  <c r="EL186" i="1"/>
  <c r="EL185" i="1"/>
  <c r="EL187" i="1"/>
  <c r="EL188" i="1"/>
  <c r="EL189" i="1"/>
  <c r="EL190" i="1"/>
  <c r="HR187" i="1"/>
  <c r="HR186" i="1"/>
  <c r="HR185" i="1"/>
  <c r="HR188" i="1"/>
  <c r="HR189" i="1"/>
  <c r="HR190" i="1"/>
  <c r="AX185" i="1"/>
  <c r="AX187" i="1"/>
  <c r="AX188" i="1"/>
  <c r="AX190" i="1"/>
  <c r="AX189" i="1"/>
  <c r="AX186" i="1"/>
  <c r="EQ188" i="1"/>
  <c r="EQ187" i="1"/>
  <c r="EQ186" i="1"/>
  <c r="EQ185" i="1"/>
  <c r="EQ189" i="1"/>
  <c r="EQ190" i="1"/>
  <c r="GN185" i="1"/>
  <c r="GN187" i="1"/>
  <c r="GN190" i="1"/>
  <c r="GN188" i="1"/>
  <c r="GN186" i="1"/>
  <c r="GN189" i="1"/>
  <c r="BZ186" i="1"/>
  <c r="BZ185" i="1"/>
  <c r="BZ187" i="1"/>
  <c r="BZ188" i="1"/>
  <c r="BZ190" i="1"/>
  <c r="BZ189" i="1"/>
  <c r="FC186" i="1"/>
  <c r="FC187" i="1"/>
  <c r="FC188" i="1"/>
  <c r="FC190" i="1"/>
  <c r="FC185" i="1"/>
  <c r="FC189" i="1"/>
  <c r="DA185" i="1"/>
  <c r="DA187" i="1"/>
  <c r="DA186" i="1"/>
  <c r="DA188" i="1"/>
  <c r="DA189" i="1"/>
  <c r="DA190" i="1"/>
  <c r="IO185" i="1"/>
  <c r="IO187" i="1"/>
  <c r="IO188" i="1"/>
  <c r="IO186" i="1"/>
  <c r="IO189" i="1"/>
  <c r="IO190" i="1"/>
  <c r="GM188" i="1"/>
  <c r="GM185" i="1"/>
  <c r="GM187" i="1"/>
  <c r="GM186" i="1"/>
  <c r="GM189" i="1"/>
  <c r="GM190" i="1"/>
  <c r="EU186" i="1"/>
  <c r="EU187" i="1"/>
  <c r="EU190" i="1"/>
  <c r="EU185" i="1"/>
  <c r="EU188" i="1"/>
  <c r="EU189" i="1"/>
  <c r="JS188" i="1"/>
  <c r="JS186" i="1"/>
  <c r="JS185" i="1"/>
  <c r="JS187" i="1"/>
  <c r="JS189" i="1"/>
  <c r="JS190" i="1"/>
  <c r="BB186" i="1"/>
  <c r="BB185" i="1"/>
  <c r="BB187" i="1"/>
  <c r="BB188" i="1"/>
  <c r="BB190" i="1"/>
  <c r="BB189" i="1"/>
  <c r="HH185" i="1"/>
  <c r="HH187" i="1"/>
  <c r="HH188" i="1"/>
  <c r="HH190" i="1"/>
  <c r="HH186" i="1"/>
  <c r="HH189" i="1"/>
  <c r="HO186" i="1"/>
  <c r="HO187" i="1"/>
  <c r="HO185" i="1"/>
  <c r="HO190" i="1"/>
  <c r="HO188" i="1"/>
  <c r="HO189" i="1"/>
  <c r="EC186" i="1"/>
  <c r="EC185" i="1"/>
  <c r="EC187" i="1"/>
  <c r="EC189" i="1"/>
  <c r="EC188" i="1"/>
  <c r="EC190" i="1"/>
  <c r="CV186" i="1"/>
  <c r="CV185" i="1"/>
  <c r="CV187" i="1"/>
  <c r="CV189" i="1"/>
  <c r="CV188" i="1"/>
  <c r="CV190" i="1"/>
  <c r="HT187" i="1"/>
  <c r="HT186" i="1"/>
  <c r="HT185" i="1"/>
  <c r="HT189" i="1"/>
  <c r="HT188" i="1"/>
  <c r="HT190" i="1"/>
  <c r="CB186" i="1"/>
  <c r="CB187" i="1"/>
  <c r="CB190" i="1"/>
  <c r="CB188" i="1"/>
  <c r="CB185" i="1"/>
  <c r="CB189" i="1"/>
  <c r="HS187" i="1"/>
  <c r="HS188" i="1"/>
  <c r="HS186" i="1"/>
  <c r="HS185" i="1"/>
  <c r="HS189" i="1"/>
  <c r="HS190" i="1"/>
  <c r="BY187" i="1"/>
  <c r="BY186" i="1"/>
  <c r="BY190" i="1"/>
  <c r="BY185" i="1"/>
  <c r="BY189" i="1"/>
  <c r="BY188" i="1"/>
  <c r="CJ186" i="1"/>
  <c r="CJ187" i="1"/>
  <c r="CJ190" i="1"/>
  <c r="CJ188" i="1"/>
  <c r="CJ185" i="1"/>
  <c r="CJ189" i="1"/>
  <c r="GG186" i="1"/>
  <c r="GG185" i="1"/>
  <c r="GG187" i="1"/>
  <c r="GG189" i="1"/>
  <c r="GG190" i="1"/>
  <c r="GG188" i="1"/>
  <c r="FA187" i="1"/>
  <c r="FA186" i="1"/>
  <c r="FA188" i="1"/>
  <c r="FA185" i="1"/>
  <c r="FA190" i="1"/>
  <c r="FA189" i="1"/>
  <c r="AW185" i="1"/>
  <c r="AW187" i="1"/>
  <c r="AW186" i="1"/>
  <c r="AW189" i="1"/>
  <c r="AW190" i="1"/>
  <c r="AW188" i="1"/>
  <c r="HD185" i="1"/>
  <c r="HD186" i="1"/>
  <c r="HD189" i="1"/>
  <c r="HD190" i="1"/>
  <c r="HD187" i="1"/>
  <c r="HD188" i="1"/>
  <c r="GR185" i="1"/>
  <c r="GR187" i="1"/>
  <c r="GR188" i="1"/>
  <c r="GR190" i="1"/>
  <c r="GR189" i="1"/>
  <c r="GR186" i="1"/>
  <c r="ID187" i="1"/>
  <c r="ID188" i="1"/>
  <c r="ID186" i="1"/>
  <c r="ID190" i="1"/>
  <c r="ID189" i="1"/>
  <c r="ID185" i="1"/>
  <c r="IE187" i="1"/>
  <c r="IE186" i="1"/>
  <c r="IE185" i="1"/>
  <c r="IE189" i="1"/>
  <c r="IE190" i="1"/>
  <c r="IE188" i="1"/>
  <c r="CZ186" i="1"/>
  <c r="CZ185" i="1"/>
  <c r="CZ187" i="1"/>
  <c r="CZ189" i="1"/>
  <c r="CZ188" i="1"/>
  <c r="CZ190" i="1"/>
  <c r="IN186" i="1"/>
  <c r="IN185" i="1"/>
  <c r="IN189" i="1"/>
  <c r="IN188" i="1"/>
  <c r="IN190" i="1"/>
  <c r="IN187" i="1"/>
  <c r="ES187" i="1"/>
  <c r="ES190" i="1"/>
  <c r="ES186" i="1"/>
  <c r="ES185" i="1"/>
  <c r="ES188" i="1"/>
  <c r="ES189" i="1"/>
  <c r="HP187" i="1"/>
  <c r="HP188" i="1"/>
  <c r="HP186" i="1"/>
  <c r="HP185" i="1"/>
  <c r="HP190" i="1"/>
  <c r="HP189" i="1"/>
  <c r="HU185" i="1"/>
  <c r="HU187" i="1"/>
  <c r="HU186" i="1"/>
  <c r="HU189" i="1"/>
  <c r="HU190" i="1"/>
  <c r="HU188" i="1"/>
  <c r="IT187" i="1"/>
  <c r="IT186" i="1"/>
  <c r="IT188" i="1"/>
  <c r="IT185" i="1"/>
  <c r="IT189" i="1"/>
  <c r="IT190" i="1"/>
  <c r="EY187" i="1"/>
  <c r="EY186" i="1"/>
  <c r="EY185" i="1"/>
  <c r="EY189" i="1"/>
  <c r="EY188" i="1"/>
  <c r="EY190" i="1"/>
  <c r="AZ186" i="1"/>
  <c r="AZ187" i="1"/>
  <c r="AZ185" i="1"/>
  <c r="AZ188" i="1"/>
  <c r="AZ190" i="1"/>
  <c r="AZ189" i="1"/>
  <c r="AP185" i="1"/>
  <c r="AP186" i="1"/>
  <c r="AP187" i="1"/>
  <c r="AP188" i="1"/>
  <c r="AP189" i="1"/>
  <c r="AP190" i="1"/>
  <c r="AV185" i="1"/>
  <c r="AV187" i="1"/>
  <c r="AV186" i="1"/>
  <c r="AV188" i="1"/>
  <c r="AV190" i="1"/>
  <c r="AV189" i="1"/>
  <c r="ED186" i="1"/>
  <c r="ED185" i="1"/>
  <c r="ED187" i="1"/>
  <c r="ED188" i="1"/>
  <c r="ED190" i="1"/>
  <c r="ED189" i="1"/>
  <c r="IG186" i="1"/>
  <c r="IG188" i="1"/>
  <c r="IG185" i="1"/>
  <c r="IG187" i="1"/>
  <c r="IG189" i="1"/>
  <c r="IG190" i="1"/>
  <c r="IC187" i="1"/>
  <c r="IC186" i="1"/>
  <c r="IC188" i="1"/>
  <c r="IC190" i="1"/>
  <c r="IC185" i="1"/>
  <c r="IC189" i="1"/>
  <c r="HQ188" i="1"/>
  <c r="HQ186" i="1"/>
  <c r="HQ187" i="1"/>
  <c r="HQ185" i="1"/>
  <c r="HQ189" i="1"/>
  <c r="HQ190" i="1"/>
  <c r="HI187" i="1"/>
  <c r="HI188" i="1"/>
  <c r="HI190" i="1"/>
  <c r="HI186" i="1"/>
  <c r="HI185" i="1"/>
  <c r="HI189" i="1"/>
  <c r="DG185" i="1"/>
  <c r="DG188" i="1"/>
  <c r="DG187" i="1"/>
  <c r="DG189" i="1"/>
  <c r="DG186" i="1"/>
  <c r="DG190" i="1"/>
  <c r="HG188" i="1"/>
  <c r="HG187" i="1"/>
  <c r="HG186" i="1"/>
  <c r="HG185" i="1"/>
  <c r="HG190" i="1"/>
  <c r="HG189" i="1"/>
  <c r="JC188" i="1"/>
  <c r="JC186" i="1"/>
  <c r="JC185" i="1"/>
  <c r="JC189" i="1"/>
  <c r="JC187" i="1"/>
  <c r="JC190" i="1"/>
  <c r="CF188" i="1"/>
  <c r="CF187" i="1"/>
  <c r="CF186" i="1"/>
  <c r="CF185" i="1"/>
  <c r="CF189" i="1"/>
  <c r="CF190" i="1"/>
  <c r="GD186" i="1"/>
  <c r="GD185" i="1"/>
  <c r="GD187" i="1"/>
  <c r="GD188" i="1"/>
  <c r="GD189" i="1"/>
  <c r="GD190" i="1"/>
  <c r="FK187" i="1"/>
  <c r="FK188" i="1"/>
  <c r="FK189" i="1"/>
  <c r="FK186" i="1"/>
  <c r="FK185" i="1"/>
  <c r="FK190" i="1"/>
  <c r="FZ186" i="1"/>
  <c r="FZ185" i="1"/>
  <c r="FZ187" i="1"/>
  <c r="FZ188" i="1"/>
  <c r="FZ189" i="1"/>
  <c r="FZ190" i="1"/>
  <c r="DF187" i="1"/>
  <c r="DF190" i="1"/>
  <c r="DF186" i="1"/>
  <c r="DF185" i="1"/>
  <c r="DF189" i="1"/>
  <c r="DF188" i="1"/>
  <c r="EP186" i="1"/>
  <c r="EP187" i="1"/>
  <c r="EP188" i="1"/>
  <c r="EP190" i="1"/>
  <c r="EP185" i="1"/>
  <c r="EP189" i="1"/>
  <c r="EE185" i="1"/>
  <c r="EE186" i="1"/>
  <c r="EE187" i="1"/>
  <c r="EE190" i="1"/>
  <c r="EE188" i="1"/>
  <c r="EE189" i="1"/>
  <c r="CC187" i="1"/>
  <c r="CC186" i="1"/>
  <c r="CC190" i="1"/>
  <c r="CC189" i="1"/>
  <c r="CC185" i="1"/>
  <c r="CC188" i="1"/>
  <c r="IQ186" i="1"/>
  <c r="IQ187" i="1"/>
  <c r="IQ188" i="1"/>
  <c r="IQ185" i="1"/>
  <c r="IQ189" i="1"/>
  <c r="IQ190" i="1"/>
  <c r="AU185" i="1"/>
  <c r="AU186" i="1"/>
  <c r="AU187" i="1"/>
  <c r="AU190" i="1"/>
  <c r="AU188" i="1"/>
  <c r="AU189" i="1"/>
  <c r="AD186" i="1"/>
  <c r="AD185" i="1"/>
  <c r="AD187" i="1"/>
  <c r="AD190" i="1"/>
  <c r="AD188" i="1"/>
  <c r="AD189" i="1"/>
  <c r="HF186" i="1"/>
  <c r="HF185" i="1"/>
  <c r="HF187" i="1"/>
  <c r="HF190" i="1"/>
  <c r="HF188" i="1"/>
  <c r="HF189" i="1"/>
  <c r="GX186" i="1"/>
  <c r="GX185" i="1"/>
  <c r="GX187" i="1"/>
  <c r="GX188" i="1"/>
  <c r="GX189" i="1"/>
  <c r="GX190" i="1"/>
  <c r="EN187" i="1"/>
  <c r="EN186" i="1"/>
  <c r="EN190" i="1"/>
  <c r="EN189" i="1"/>
  <c r="EN185" i="1"/>
  <c r="EN188" i="1"/>
  <c r="GI188" i="1"/>
  <c r="GI186" i="1"/>
  <c r="GI185" i="1"/>
  <c r="GI189" i="1"/>
  <c r="GI187" i="1"/>
  <c r="GI190" i="1"/>
  <c r="AM187" i="1"/>
  <c r="AM186" i="1"/>
  <c r="AM188" i="1"/>
  <c r="AM190" i="1"/>
  <c r="AM189" i="1"/>
  <c r="AM185" i="1"/>
  <c r="HK187" i="1"/>
  <c r="HK186" i="1"/>
  <c r="HK185" i="1"/>
  <c r="HK188" i="1"/>
  <c r="HK189" i="1"/>
  <c r="HK190" i="1"/>
  <c r="EX174" i="1"/>
  <c r="EX173" i="1"/>
  <c r="EX177" i="1"/>
  <c r="EX175" i="1"/>
  <c r="EX178" i="1"/>
  <c r="EX176" i="1"/>
  <c r="IF174" i="1"/>
  <c r="IF176" i="1"/>
  <c r="IF173" i="1"/>
  <c r="IF175" i="1"/>
  <c r="IF177" i="1"/>
  <c r="IF178" i="1"/>
  <c r="GH173" i="1"/>
  <c r="GH174" i="1"/>
  <c r="GH175" i="1"/>
  <c r="GH178" i="1"/>
  <c r="GH176" i="1"/>
  <c r="GH177" i="1"/>
  <c r="AI173" i="1"/>
  <c r="AI175" i="1"/>
  <c r="AI176" i="1"/>
  <c r="AI174" i="1"/>
  <c r="AI177" i="1"/>
  <c r="AI178" i="1"/>
  <c r="AN174" i="1"/>
  <c r="AN173" i="1"/>
  <c r="AN175" i="1"/>
  <c r="AN176" i="1"/>
  <c r="AN177" i="1"/>
  <c r="AN178" i="1"/>
  <c r="CV173" i="1"/>
  <c r="CV175" i="1"/>
  <c r="CV174" i="1"/>
  <c r="CV178" i="1"/>
  <c r="CV176" i="1"/>
  <c r="CV177" i="1"/>
  <c r="BZ175" i="1"/>
  <c r="BZ173" i="1"/>
  <c r="BZ174" i="1"/>
  <c r="BZ176" i="1"/>
  <c r="BZ178" i="1"/>
  <c r="BZ177" i="1"/>
  <c r="HU173" i="1"/>
  <c r="HU175" i="1"/>
  <c r="HU174" i="1"/>
  <c r="HU176" i="1"/>
  <c r="HU177" i="1"/>
  <c r="HU178" i="1"/>
  <c r="FC175" i="1"/>
  <c r="FC173" i="1"/>
  <c r="FC177" i="1"/>
  <c r="FC178" i="1"/>
  <c r="FC174" i="1"/>
  <c r="FC176" i="1"/>
  <c r="CF174" i="1"/>
  <c r="CF173" i="1"/>
  <c r="CF175" i="1"/>
  <c r="CF177" i="1"/>
  <c r="CF178" i="1"/>
  <c r="CF176" i="1"/>
  <c r="HT174" i="1"/>
  <c r="HT176" i="1"/>
  <c r="HT173" i="1"/>
  <c r="HT175" i="1"/>
  <c r="HT177" i="1"/>
  <c r="HT178" i="1"/>
  <c r="DA176" i="1"/>
  <c r="DA174" i="1"/>
  <c r="DA173" i="1"/>
  <c r="DA175" i="1"/>
  <c r="DA178" i="1"/>
  <c r="DA177" i="1"/>
  <c r="IO175" i="1"/>
  <c r="IO173" i="1"/>
  <c r="IO174" i="1"/>
  <c r="IO178" i="1"/>
  <c r="IO176" i="1"/>
  <c r="IO177" i="1"/>
  <c r="GM173" i="1"/>
  <c r="GM176" i="1"/>
  <c r="GM175" i="1"/>
  <c r="GM174" i="1"/>
  <c r="GM177" i="1"/>
  <c r="GM178" i="1"/>
  <c r="EU174" i="1"/>
  <c r="EU175" i="1"/>
  <c r="EU176" i="1"/>
  <c r="EU177" i="1"/>
  <c r="EU173" i="1"/>
  <c r="EU178" i="1"/>
  <c r="JS174" i="1"/>
  <c r="JS173" i="1"/>
  <c r="JS175" i="1"/>
  <c r="JS178" i="1"/>
  <c r="JS177" i="1"/>
  <c r="JS176" i="1"/>
  <c r="BB173" i="1"/>
  <c r="BB175" i="1"/>
  <c r="BB176" i="1"/>
  <c r="BB174" i="1"/>
  <c r="BB177" i="1"/>
  <c r="BB178" i="1"/>
  <c r="HH175" i="1"/>
  <c r="HH176" i="1"/>
  <c r="HH178" i="1"/>
  <c r="HH174" i="1"/>
  <c r="HH177" i="1"/>
  <c r="HH173" i="1"/>
  <c r="HO174" i="1"/>
  <c r="HO175" i="1"/>
  <c r="HO173" i="1"/>
  <c r="HO177" i="1"/>
  <c r="HO178" i="1"/>
  <c r="HO176" i="1"/>
  <c r="DI176" i="1"/>
  <c r="DI174" i="1"/>
  <c r="DI173" i="1"/>
  <c r="DI178" i="1"/>
  <c r="DI175" i="1"/>
  <c r="DI177" i="1"/>
  <c r="IA176" i="1"/>
  <c r="IA173" i="1"/>
  <c r="IA175" i="1"/>
  <c r="IA174" i="1"/>
  <c r="IA178" i="1"/>
  <c r="IA177" i="1"/>
  <c r="GL174" i="1"/>
  <c r="GL175" i="1"/>
  <c r="GL173" i="1"/>
  <c r="GL176" i="1"/>
  <c r="GL177" i="1"/>
  <c r="GL178" i="1"/>
  <c r="HR174" i="1"/>
  <c r="HR175" i="1"/>
  <c r="HR177" i="1"/>
  <c r="HR173" i="1"/>
  <c r="HR176" i="1"/>
  <c r="HR178" i="1"/>
  <c r="JC174" i="1"/>
  <c r="JC173" i="1"/>
  <c r="JC175" i="1"/>
  <c r="JC176" i="1"/>
  <c r="JC177" i="1"/>
  <c r="JC178" i="1"/>
  <c r="CB174" i="1"/>
  <c r="CB175" i="1"/>
  <c r="CB173" i="1"/>
  <c r="CB177" i="1"/>
  <c r="CB176" i="1"/>
  <c r="CB178" i="1"/>
  <c r="HS176" i="1"/>
  <c r="HS174" i="1"/>
  <c r="HS173" i="1"/>
  <c r="HS175" i="1"/>
  <c r="HS177" i="1"/>
  <c r="HS178" i="1"/>
  <c r="BY175" i="1"/>
  <c r="BY174" i="1"/>
  <c r="BY176" i="1"/>
  <c r="BY177" i="1"/>
  <c r="BY173" i="1"/>
  <c r="BY178" i="1"/>
  <c r="CJ175" i="1"/>
  <c r="CJ173" i="1"/>
  <c r="CJ174" i="1"/>
  <c r="CJ176" i="1"/>
  <c r="CJ177" i="1"/>
  <c r="CJ178" i="1"/>
  <c r="GG176" i="1"/>
  <c r="GG174" i="1"/>
  <c r="GG175" i="1"/>
  <c r="GG177" i="1"/>
  <c r="GG173" i="1"/>
  <c r="GG178" i="1"/>
  <c r="FA176" i="1"/>
  <c r="FA174" i="1"/>
  <c r="FA175" i="1"/>
  <c r="FA177" i="1"/>
  <c r="FA178" i="1"/>
  <c r="FA173" i="1"/>
  <c r="AW173" i="1"/>
  <c r="AW175" i="1"/>
  <c r="AW176" i="1"/>
  <c r="AW177" i="1"/>
  <c r="AW174" i="1"/>
  <c r="AW178" i="1"/>
  <c r="HD176" i="1"/>
  <c r="HD174" i="1"/>
  <c r="HD173" i="1"/>
  <c r="HD175" i="1"/>
  <c r="HD177" i="1"/>
  <c r="HD178" i="1"/>
  <c r="GR174" i="1"/>
  <c r="GR173" i="1"/>
  <c r="GR175" i="1"/>
  <c r="GR176" i="1"/>
  <c r="GR177" i="1"/>
  <c r="GR178" i="1"/>
  <c r="ID174" i="1"/>
  <c r="ID173" i="1"/>
  <c r="ID175" i="1"/>
  <c r="ID177" i="1"/>
  <c r="ID176" i="1"/>
  <c r="ID178" i="1"/>
  <c r="IE175" i="1"/>
  <c r="IE174" i="1"/>
  <c r="IE173" i="1"/>
  <c r="IE177" i="1"/>
  <c r="IE178" i="1"/>
  <c r="IE176" i="1"/>
  <c r="CZ176" i="1"/>
  <c r="CZ178" i="1"/>
  <c r="CZ177" i="1"/>
  <c r="CZ174" i="1"/>
  <c r="CZ173" i="1"/>
  <c r="CZ175" i="1"/>
  <c r="IN174" i="1"/>
  <c r="IN176" i="1"/>
  <c r="IN173" i="1"/>
  <c r="IN175" i="1"/>
  <c r="IN178" i="1"/>
  <c r="IN177" i="1"/>
  <c r="IS173" i="1"/>
  <c r="IS175" i="1"/>
  <c r="IS178" i="1"/>
  <c r="IS174" i="1"/>
  <c r="IS176" i="1"/>
  <c r="IS177" i="1"/>
  <c r="HJ174" i="1"/>
  <c r="HJ176" i="1"/>
  <c r="HJ175" i="1"/>
  <c r="HJ177" i="1"/>
  <c r="HJ178" i="1"/>
  <c r="HJ173" i="1"/>
  <c r="CH174" i="1"/>
  <c r="CH173" i="1"/>
  <c r="CH175" i="1"/>
  <c r="CH177" i="1"/>
  <c r="CH178" i="1"/>
  <c r="CH176" i="1"/>
  <c r="AG174" i="1"/>
  <c r="AG173" i="1"/>
  <c r="AG178" i="1"/>
  <c r="AG175" i="1"/>
  <c r="AG177" i="1"/>
  <c r="AG176" i="1"/>
  <c r="IT174" i="1"/>
  <c r="IT173" i="1"/>
  <c r="IT175" i="1"/>
  <c r="IT176" i="1"/>
  <c r="IT177" i="1"/>
  <c r="IT178" i="1"/>
  <c r="EY174" i="1"/>
  <c r="EY175" i="1"/>
  <c r="EY173" i="1"/>
  <c r="EY176" i="1"/>
  <c r="EY177" i="1"/>
  <c r="EY178" i="1"/>
  <c r="AZ173" i="1"/>
  <c r="AZ175" i="1"/>
  <c r="AZ174" i="1"/>
  <c r="AZ177" i="1"/>
  <c r="AZ178" i="1"/>
  <c r="AZ176" i="1"/>
  <c r="AV173" i="1"/>
  <c r="AV175" i="1"/>
  <c r="AV174" i="1"/>
  <c r="AV178" i="1"/>
  <c r="AV176" i="1"/>
  <c r="AV177" i="1"/>
  <c r="IG174" i="1"/>
  <c r="IG173" i="1"/>
  <c r="IG175" i="1"/>
  <c r="IG177" i="1"/>
  <c r="IG178" i="1"/>
  <c r="IG176" i="1"/>
  <c r="IC174" i="1"/>
  <c r="IC173" i="1"/>
  <c r="IC176" i="1"/>
  <c r="IC177" i="1"/>
  <c r="IC175" i="1"/>
  <c r="IC178" i="1"/>
  <c r="HQ175" i="1"/>
  <c r="HQ173" i="1"/>
  <c r="HQ174" i="1"/>
  <c r="HQ177" i="1"/>
  <c r="HQ176" i="1"/>
  <c r="HQ178" i="1"/>
  <c r="HI174" i="1"/>
  <c r="HI173" i="1"/>
  <c r="HI175" i="1"/>
  <c r="HI177" i="1"/>
  <c r="HI178" i="1"/>
  <c r="HI176" i="1"/>
  <c r="DG173" i="1"/>
  <c r="DG174" i="1"/>
  <c r="DG176" i="1"/>
  <c r="DG178" i="1"/>
  <c r="DG175" i="1"/>
  <c r="DG177" i="1"/>
  <c r="ER174" i="1"/>
  <c r="ER175" i="1"/>
  <c r="ER173" i="1"/>
  <c r="ER177" i="1"/>
  <c r="ER178" i="1"/>
  <c r="ER176" i="1"/>
  <c r="CG173" i="1"/>
  <c r="CG175" i="1"/>
  <c r="CG176" i="1"/>
  <c r="CG177" i="1"/>
  <c r="CG174" i="1"/>
  <c r="CG178" i="1"/>
  <c r="EV174" i="1"/>
  <c r="EV173" i="1"/>
  <c r="EV176" i="1"/>
  <c r="EV178" i="1"/>
  <c r="EV175" i="1"/>
  <c r="EV177" i="1"/>
  <c r="CK174" i="1"/>
  <c r="CK177" i="1"/>
  <c r="CK173" i="1"/>
  <c r="CK175" i="1"/>
  <c r="CK176" i="1"/>
  <c r="CK178" i="1"/>
  <c r="AY174" i="1"/>
  <c r="AY176" i="1"/>
  <c r="AY177" i="1"/>
  <c r="AY175" i="1"/>
  <c r="AY178" i="1"/>
  <c r="AY173" i="1"/>
  <c r="AX173" i="1"/>
  <c r="AX176" i="1"/>
  <c r="AX174" i="1"/>
  <c r="AX178" i="1"/>
  <c r="AX175" i="1"/>
  <c r="AX177" i="1"/>
  <c r="GD174" i="1"/>
  <c r="GD173" i="1"/>
  <c r="GD175" i="1"/>
  <c r="GD176" i="1"/>
  <c r="GD178" i="1"/>
  <c r="GD177" i="1"/>
  <c r="AP175" i="1"/>
  <c r="AP173" i="1"/>
  <c r="AP176" i="1"/>
  <c r="AP174" i="1"/>
  <c r="AP177" i="1"/>
  <c r="AP178" i="1"/>
  <c r="ED175" i="1"/>
  <c r="ED174" i="1"/>
  <c r="ED178" i="1"/>
  <c r="ED173" i="1"/>
  <c r="ED176" i="1"/>
  <c r="ED177" i="1"/>
  <c r="FK176" i="1"/>
  <c r="FK174" i="1"/>
  <c r="FK173" i="1"/>
  <c r="FK175" i="1"/>
  <c r="FK177" i="1"/>
  <c r="FK178" i="1"/>
  <c r="FZ174" i="1"/>
  <c r="FZ175" i="1"/>
  <c r="FZ178" i="1"/>
  <c r="FZ173" i="1"/>
  <c r="FZ176" i="1"/>
  <c r="FZ177" i="1"/>
  <c r="DF174" i="1"/>
  <c r="DF173" i="1"/>
  <c r="DF175" i="1"/>
  <c r="DF177" i="1"/>
  <c r="DF178" i="1"/>
  <c r="DF176" i="1"/>
  <c r="EP176" i="1"/>
  <c r="EP174" i="1"/>
  <c r="EP175" i="1"/>
  <c r="EP173" i="1"/>
  <c r="EP177" i="1"/>
  <c r="EP178" i="1"/>
  <c r="EE173" i="1"/>
  <c r="EE174" i="1"/>
  <c r="EE175" i="1"/>
  <c r="EE176" i="1"/>
  <c r="EE177" i="1"/>
  <c r="EE178" i="1"/>
  <c r="CC173" i="1"/>
  <c r="CC175" i="1"/>
  <c r="CC174" i="1"/>
  <c r="CC178" i="1"/>
  <c r="CC176" i="1"/>
  <c r="CC177" i="1"/>
  <c r="IQ173" i="1"/>
  <c r="IQ175" i="1"/>
  <c r="IQ176" i="1"/>
  <c r="IQ178" i="1"/>
  <c r="IQ174" i="1"/>
  <c r="IQ177" i="1"/>
  <c r="AU175" i="1"/>
  <c r="AU173" i="1"/>
  <c r="AU174" i="1"/>
  <c r="AU176" i="1"/>
  <c r="AU177" i="1"/>
  <c r="AU178" i="1"/>
  <c r="AD176" i="1"/>
  <c r="AD173" i="1"/>
  <c r="AD175" i="1"/>
  <c r="AD174" i="1"/>
  <c r="AD178" i="1"/>
  <c r="AD177" i="1"/>
  <c r="HF175" i="1"/>
  <c r="HF173" i="1"/>
  <c r="HF174" i="1"/>
  <c r="HF176" i="1"/>
  <c r="HF177" i="1"/>
  <c r="HF178" i="1"/>
  <c r="GX173" i="1"/>
  <c r="GX175" i="1"/>
  <c r="GX178" i="1"/>
  <c r="GX174" i="1"/>
  <c r="GX176" i="1"/>
  <c r="GX177" i="1"/>
  <c r="EN175" i="1"/>
  <c r="EN174" i="1"/>
  <c r="EN173" i="1"/>
  <c r="EN176" i="1"/>
  <c r="EN177" i="1"/>
  <c r="EN178" i="1"/>
  <c r="GI174" i="1"/>
  <c r="GI173" i="1"/>
  <c r="GI175" i="1"/>
  <c r="GI177" i="1"/>
  <c r="GI178" i="1"/>
  <c r="GI176" i="1"/>
  <c r="AM176" i="1"/>
  <c r="AM173" i="1"/>
  <c r="AM175" i="1"/>
  <c r="AM177" i="1"/>
  <c r="AM174" i="1"/>
  <c r="AM178" i="1"/>
  <c r="HK176" i="1"/>
  <c r="HK173" i="1"/>
  <c r="HK175" i="1"/>
  <c r="HK177" i="1"/>
  <c r="HK178" i="1"/>
  <c r="HK174" i="1"/>
  <c r="EW175" i="1"/>
  <c r="EW173" i="1"/>
  <c r="EW178" i="1"/>
  <c r="EW174" i="1"/>
  <c r="EW177" i="1"/>
  <c r="EW176" i="1"/>
  <c r="HV174" i="1"/>
  <c r="HV176" i="1"/>
  <c r="HV173" i="1"/>
  <c r="HV177" i="1"/>
  <c r="HV175" i="1"/>
  <c r="HV178" i="1"/>
  <c r="EQ173" i="1"/>
  <c r="EQ176" i="1"/>
  <c r="EQ175" i="1"/>
  <c r="EQ177" i="1"/>
  <c r="EQ178" i="1"/>
  <c r="EQ174" i="1"/>
  <c r="ES173" i="1"/>
  <c r="ES175" i="1"/>
  <c r="ES174" i="1"/>
  <c r="ES177" i="1"/>
  <c r="ES178" i="1"/>
  <c r="ES176" i="1"/>
  <c r="EC173" i="1"/>
  <c r="EC174" i="1"/>
  <c r="EC175" i="1"/>
  <c r="EC176" i="1"/>
  <c r="EC177" i="1"/>
  <c r="EC178" i="1"/>
  <c r="JT174" i="1"/>
  <c r="JT173" i="1"/>
  <c r="JT176" i="1"/>
  <c r="JT175" i="1"/>
  <c r="JT177" i="1"/>
  <c r="JT178" i="1"/>
  <c r="GN174" i="1"/>
  <c r="GN175" i="1"/>
  <c r="GN173" i="1"/>
  <c r="GN176" i="1"/>
  <c r="GN177" i="1"/>
  <c r="GN178" i="1"/>
  <c r="IB174" i="1"/>
  <c r="IB173" i="1"/>
  <c r="IB175" i="1"/>
  <c r="IB177" i="1"/>
  <c r="IB176" i="1"/>
  <c r="IB178" i="1"/>
  <c r="HP175" i="1"/>
  <c r="HP174" i="1"/>
  <c r="HP173" i="1"/>
  <c r="HP178" i="1"/>
  <c r="HP176" i="1"/>
  <c r="HP177" i="1"/>
  <c r="DH176" i="1"/>
  <c r="DH173" i="1"/>
  <c r="DH175" i="1"/>
  <c r="DH174" i="1"/>
  <c r="DH177" i="1"/>
  <c r="DH178" i="1"/>
  <c r="FB173" i="1"/>
  <c r="FB174" i="1"/>
  <c r="FB177" i="1"/>
  <c r="FB175" i="1"/>
  <c r="FB176" i="1"/>
  <c r="FB178" i="1"/>
  <c r="HC176" i="1"/>
  <c r="HC173" i="1"/>
  <c r="HC175" i="1"/>
  <c r="HC174" i="1"/>
  <c r="HC177" i="1"/>
  <c r="HC178" i="1"/>
  <c r="EL175" i="1"/>
  <c r="EL173" i="1"/>
  <c r="EL177" i="1"/>
  <c r="EL176" i="1"/>
  <c r="EL174" i="1"/>
  <c r="EL178" i="1"/>
  <c r="JE174" i="1"/>
  <c r="JE176" i="1"/>
  <c r="JE173" i="1"/>
  <c r="JE175" i="1"/>
  <c r="JE178" i="1"/>
  <c r="JE177" i="1"/>
  <c r="DE174" i="1"/>
  <c r="DE173" i="1"/>
  <c r="DE175" i="1"/>
  <c r="DE178" i="1"/>
  <c r="DE176" i="1"/>
  <c r="DE177" i="1"/>
  <c r="HG175" i="1"/>
  <c r="HG176" i="1"/>
  <c r="HG174" i="1"/>
  <c r="HG173" i="1"/>
  <c r="HG177" i="1"/>
  <c r="HG178" i="1"/>
  <c r="CE175" i="1"/>
  <c r="CE173" i="1"/>
  <c r="CE176" i="1"/>
  <c r="CE174" i="1"/>
  <c r="CE178" i="1"/>
  <c r="CE177" i="1"/>
  <c r="ET175" i="1"/>
  <c r="ET174" i="1"/>
  <c r="ET173" i="1"/>
  <c r="ET176" i="1"/>
  <c r="ET178" i="1"/>
  <c r="ET177" i="1"/>
  <c r="GC174" i="1"/>
  <c r="GC176" i="1"/>
  <c r="GC175" i="1"/>
  <c r="GC177" i="1"/>
  <c r="GC178" i="1"/>
  <c r="GC173" i="1"/>
  <c r="EZ174" i="1"/>
  <c r="EZ175" i="1"/>
  <c r="EZ176" i="1"/>
  <c r="EZ177" i="1"/>
  <c r="EZ178" i="1"/>
  <c r="EZ173" i="1"/>
  <c r="FY175" i="1"/>
  <c r="FY174" i="1"/>
  <c r="FY173" i="1"/>
  <c r="FY176" i="1"/>
  <c r="FY177" i="1"/>
  <c r="FY178" i="1"/>
  <c r="AR173" i="1"/>
  <c r="AR177" i="1"/>
  <c r="AR174" i="1"/>
  <c r="AR176" i="1"/>
  <c r="AR178" i="1"/>
  <c r="AR175" i="1"/>
  <c r="AT173" i="1"/>
  <c r="AT174" i="1"/>
  <c r="AT175" i="1"/>
  <c r="AT178" i="1"/>
  <c r="AT177" i="1"/>
  <c r="AT176" i="1"/>
  <c r="AH174" i="1"/>
  <c r="AH176" i="1"/>
  <c r="AH175" i="1"/>
  <c r="AH177" i="1"/>
  <c r="AH178" i="1"/>
  <c r="AH173" i="1"/>
  <c r="HE173" i="1"/>
  <c r="HE175" i="1"/>
  <c r="HE176" i="1"/>
  <c r="HE174" i="1"/>
  <c r="HE178" i="1"/>
  <c r="HE177" i="1"/>
  <c r="EM173" i="1"/>
  <c r="EM174" i="1"/>
  <c r="EM175" i="1"/>
  <c r="EM177" i="1"/>
  <c r="EM176" i="1"/>
  <c r="EM178" i="1"/>
  <c r="AK175" i="1"/>
  <c r="AK173" i="1"/>
  <c r="AK178" i="1"/>
  <c r="AK177" i="1"/>
  <c r="AK174" i="1"/>
  <c r="AK176" i="1"/>
  <c r="AL175" i="1"/>
  <c r="AL174" i="1"/>
  <c r="AL176" i="1"/>
  <c r="AL173" i="1"/>
  <c r="AL177" i="1"/>
  <c r="AL178" i="1"/>
  <c r="HN173" i="1"/>
  <c r="HN175" i="1"/>
  <c r="HN174" i="1"/>
  <c r="HN176" i="1"/>
  <c r="HN177" i="1"/>
  <c r="HN178" i="1"/>
  <c r="HU166" i="1"/>
  <c r="HU164" i="1"/>
  <c r="HU165" i="1"/>
  <c r="GM165" i="1"/>
  <c r="GM164" i="1"/>
  <c r="GM166" i="1"/>
  <c r="HO165" i="1"/>
  <c r="HO166" i="1"/>
  <c r="HO164" i="1"/>
  <c r="CB165" i="1"/>
  <c r="CB166" i="1"/>
  <c r="CB164" i="1"/>
  <c r="HS165" i="1"/>
  <c r="HS164" i="1"/>
  <c r="HS166" i="1"/>
  <c r="BY166" i="1"/>
  <c r="BY164" i="1"/>
  <c r="BY165" i="1"/>
  <c r="CJ166" i="1"/>
  <c r="CJ165" i="1"/>
  <c r="CJ164" i="1"/>
  <c r="GG166" i="1"/>
  <c r="GG164" i="1"/>
  <c r="GG165" i="1"/>
  <c r="FA164" i="1"/>
  <c r="FA166" i="1"/>
  <c r="FA165" i="1"/>
  <c r="AW165" i="1"/>
  <c r="AW164" i="1"/>
  <c r="AW166" i="1"/>
  <c r="HD166" i="1"/>
  <c r="HD164" i="1"/>
  <c r="HD165" i="1"/>
  <c r="GR164" i="1"/>
  <c r="GR165" i="1"/>
  <c r="GR166" i="1"/>
  <c r="ID164" i="1"/>
  <c r="ID166" i="1"/>
  <c r="ID165" i="1"/>
  <c r="IE166" i="1"/>
  <c r="IE164" i="1"/>
  <c r="IE165" i="1"/>
  <c r="CZ165" i="1"/>
  <c r="CZ166" i="1"/>
  <c r="CZ164" i="1"/>
  <c r="IN164" i="1"/>
  <c r="IN166" i="1"/>
  <c r="IN165" i="1"/>
  <c r="JS164" i="1"/>
  <c r="JS165" i="1"/>
  <c r="JS166" i="1"/>
  <c r="AP165" i="1"/>
  <c r="AP166" i="1"/>
  <c r="AP164" i="1"/>
  <c r="IG164" i="1"/>
  <c r="IG165" i="1"/>
  <c r="IG166" i="1"/>
  <c r="IC166" i="1"/>
  <c r="IC165" i="1"/>
  <c r="IC164" i="1"/>
  <c r="HQ166" i="1"/>
  <c r="HQ164" i="1"/>
  <c r="HQ165" i="1"/>
  <c r="HI166" i="1"/>
  <c r="HI164" i="1"/>
  <c r="HI165" i="1"/>
  <c r="DG164" i="1"/>
  <c r="DG165" i="1"/>
  <c r="DG166" i="1"/>
  <c r="BZ166" i="1"/>
  <c r="BZ165" i="1"/>
  <c r="BZ164" i="1"/>
  <c r="DA165" i="1"/>
  <c r="DA164" i="1"/>
  <c r="DA166" i="1"/>
  <c r="EY165" i="1"/>
  <c r="EY164" i="1"/>
  <c r="EY166" i="1"/>
  <c r="ED164" i="1"/>
  <c r="ED165" i="1"/>
  <c r="ED166" i="1"/>
  <c r="FK164" i="1"/>
  <c r="FK166" i="1"/>
  <c r="FK165" i="1"/>
  <c r="FZ165" i="1"/>
  <c r="FZ164" i="1"/>
  <c r="FZ166" i="1"/>
  <c r="DF166" i="1"/>
  <c r="DF165" i="1"/>
  <c r="DF164" i="1"/>
  <c r="EP166" i="1"/>
  <c r="EP165" i="1"/>
  <c r="EP164" i="1"/>
  <c r="EE165" i="1"/>
  <c r="EE166" i="1"/>
  <c r="EE164" i="1"/>
  <c r="CC164" i="1"/>
  <c r="CC165" i="1"/>
  <c r="CC166" i="1"/>
  <c r="IQ164" i="1"/>
  <c r="IQ165" i="1"/>
  <c r="IQ166" i="1"/>
  <c r="AU166" i="1"/>
  <c r="AU165" i="1"/>
  <c r="AU164" i="1"/>
  <c r="AD166" i="1"/>
  <c r="AD165" i="1"/>
  <c r="AD164" i="1"/>
  <c r="HF164" i="1"/>
  <c r="HF165" i="1"/>
  <c r="HF166" i="1"/>
  <c r="GX164" i="1"/>
  <c r="GX166" i="1"/>
  <c r="GX165" i="1"/>
  <c r="EN165" i="1"/>
  <c r="EN166" i="1"/>
  <c r="EN164" i="1"/>
  <c r="GI164" i="1"/>
  <c r="GI165" i="1"/>
  <c r="GI166" i="1"/>
  <c r="AM166" i="1"/>
  <c r="AM165" i="1"/>
  <c r="AM164" i="1"/>
  <c r="HK166" i="1"/>
  <c r="HK164" i="1"/>
  <c r="HK165" i="1"/>
  <c r="CF165" i="1"/>
  <c r="CF166" i="1"/>
  <c r="CF164" i="1"/>
  <c r="EU166" i="1"/>
  <c r="EU164" i="1"/>
  <c r="EU165" i="1"/>
  <c r="AV165" i="1"/>
  <c r="AV166" i="1"/>
  <c r="AV164" i="1"/>
  <c r="EQ166" i="1"/>
  <c r="EQ164" i="1"/>
  <c r="EQ165" i="1"/>
  <c r="JE164" i="1"/>
  <c r="JE165" i="1"/>
  <c r="JE166" i="1"/>
  <c r="ES166" i="1"/>
  <c r="ES165" i="1"/>
  <c r="ES164" i="1"/>
  <c r="DE165" i="1"/>
  <c r="DE164" i="1"/>
  <c r="DE166" i="1"/>
  <c r="EC164" i="1"/>
  <c r="EC166" i="1"/>
  <c r="EC165" i="1"/>
  <c r="HG165" i="1"/>
  <c r="HG166" i="1"/>
  <c r="HG164" i="1"/>
  <c r="JT164" i="1"/>
  <c r="JT165" i="1"/>
  <c r="JT166" i="1"/>
  <c r="GN164" i="1"/>
  <c r="GN166" i="1"/>
  <c r="GN165" i="1"/>
  <c r="IB165" i="1"/>
  <c r="IB164" i="1"/>
  <c r="IB166" i="1"/>
  <c r="HP164" i="1"/>
  <c r="HP166" i="1"/>
  <c r="HP165" i="1"/>
  <c r="DH166" i="1"/>
  <c r="DH165" i="1"/>
  <c r="DH164" i="1"/>
  <c r="JC165" i="1"/>
  <c r="JC164" i="1"/>
  <c r="JC166" i="1"/>
  <c r="HH165" i="1"/>
  <c r="HH166" i="1"/>
  <c r="HH164" i="1"/>
  <c r="IT166" i="1"/>
  <c r="IT165" i="1"/>
  <c r="IT164" i="1"/>
  <c r="CE166" i="1"/>
  <c r="CE165" i="1"/>
  <c r="CE164" i="1"/>
  <c r="ET164" i="1"/>
  <c r="ET166" i="1"/>
  <c r="ET165" i="1"/>
  <c r="GC165" i="1"/>
  <c r="GC166" i="1"/>
  <c r="GC164" i="1"/>
  <c r="EZ165" i="1"/>
  <c r="EZ164" i="1"/>
  <c r="EZ166" i="1"/>
  <c r="FY164" i="1"/>
  <c r="FY166" i="1"/>
  <c r="FY165" i="1"/>
  <c r="AR166" i="1"/>
  <c r="AR164" i="1"/>
  <c r="AR165" i="1"/>
  <c r="AT164" i="1"/>
  <c r="AT165" i="1"/>
  <c r="AT166" i="1"/>
  <c r="AH164" i="1"/>
  <c r="AH165" i="1"/>
  <c r="AH166" i="1"/>
  <c r="HE166" i="1"/>
  <c r="HE164" i="1"/>
  <c r="HE165" i="1"/>
  <c r="EM165" i="1"/>
  <c r="EM166" i="1"/>
  <c r="EM164" i="1"/>
  <c r="AK164" i="1"/>
  <c r="AK165" i="1"/>
  <c r="AK166" i="1"/>
  <c r="AL165" i="1"/>
  <c r="AL164" i="1"/>
  <c r="AL166" i="1"/>
  <c r="HN165" i="1"/>
  <c r="HN164" i="1"/>
  <c r="HN166" i="1"/>
  <c r="FC164" i="1"/>
  <c r="FC165" i="1"/>
  <c r="FC166" i="1"/>
  <c r="IO164" i="1"/>
  <c r="IO165" i="1"/>
  <c r="IO166" i="1"/>
  <c r="BB164" i="1"/>
  <c r="BB165" i="1"/>
  <c r="BB166" i="1"/>
  <c r="GD165" i="1"/>
  <c r="GD166" i="1"/>
  <c r="GD164" i="1"/>
  <c r="ER166" i="1"/>
  <c r="ER165" i="1"/>
  <c r="ER164" i="1"/>
  <c r="DI165" i="1"/>
  <c r="DI166" i="1"/>
  <c r="DI164" i="1"/>
  <c r="FB165" i="1"/>
  <c r="FB164" i="1"/>
  <c r="FB166" i="1"/>
  <c r="EX166" i="1"/>
  <c r="EX164" i="1"/>
  <c r="EX165" i="1"/>
  <c r="CG164" i="1"/>
  <c r="CG165" i="1"/>
  <c r="CG166" i="1"/>
  <c r="EV164" i="1"/>
  <c r="EV165" i="1"/>
  <c r="EV166" i="1"/>
  <c r="HJ166" i="1"/>
  <c r="HJ164" i="1"/>
  <c r="HJ165" i="1"/>
  <c r="IF164" i="1"/>
  <c r="IF165" i="1"/>
  <c r="IF166" i="1"/>
  <c r="CV164" i="1"/>
  <c r="CV165" i="1"/>
  <c r="CV166" i="1"/>
  <c r="HT166" i="1"/>
  <c r="HT165" i="1"/>
  <c r="HT164" i="1"/>
  <c r="AZ166" i="1"/>
  <c r="AZ164" i="1"/>
  <c r="AZ165" i="1"/>
  <c r="EW166" i="1"/>
  <c r="EW164" i="1"/>
  <c r="EW165" i="1"/>
  <c r="IS165" i="1"/>
  <c r="IS164" i="1"/>
  <c r="IS166" i="1"/>
  <c r="CK164" i="1"/>
  <c r="CK165" i="1"/>
  <c r="CK166" i="1"/>
  <c r="IA165" i="1"/>
  <c r="IA164" i="1"/>
  <c r="IA166" i="1"/>
  <c r="GH164" i="1"/>
  <c r="GH165" i="1"/>
  <c r="GH166" i="1"/>
  <c r="AY164" i="1"/>
  <c r="AY166" i="1"/>
  <c r="AY165" i="1"/>
  <c r="CH166" i="1"/>
  <c r="CH165" i="1"/>
  <c r="CH164" i="1"/>
  <c r="HV164" i="1"/>
  <c r="HV166" i="1"/>
  <c r="HV165" i="1"/>
  <c r="AI166" i="1"/>
  <c r="AI164" i="1"/>
  <c r="AI165" i="1"/>
  <c r="GL165" i="1"/>
  <c r="GL164" i="1"/>
  <c r="GL166" i="1"/>
  <c r="HC166" i="1"/>
  <c r="HC164" i="1"/>
  <c r="HC165" i="1"/>
  <c r="AG165" i="1"/>
  <c r="AG166" i="1"/>
  <c r="AG164" i="1"/>
  <c r="AN165" i="1"/>
  <c r="AN164" i="1"/>
  <c r="AN166" i="1"/>
  <c r="EL165" i="1"/>
  <c r="EL164" i="1"/>
  <c r="EL166" i="1"/>
  <c r="HR166" i="1"/>
  <c r="HR164" i="1"/>
  <c r="HR165" i="1"/>
  <c r="AX165" i="1"/>
  <c r="AX166" i="1"/>
  <c r="AX164" i="1"/>
  <c r="GC158" i="1"/>
  <c r="GC159" i="1"/>
  <c r="GC160" i="1"/>
  <c r="AK158" i="1"/>
  <c r="AK160" i="1"/>
  <c r="AK159" i="1"/>
  <c r="EW158" i="1"/>
  <c r="EW159" i="1"/>
  <c r="EW160" i="1"/>
  <c r="CK158" i="1"/>
  <c r="CK160" i="1"/>
  <c r="CK159" i="1"/>
  <c r="IA158" i="1"/>
  <c r="IA160" i="1"/>
  <c r="IA159" i="1"/>
  <c r="GH158" i="1"/>
  <c r="GH160" i="1"/>
  <c r="GH159" i="1"/>
  <c r="AY159" i="1"/>
  <c r="AY158" i="1"/>
  <c r="AY160" i="1"/>
  <c r="CH158" i="1"/>
  <c r="CH159" i="1"/>
  <c r="CH160" i="1"/>
  <c r="HV160" i="1"/>
  <c r="HV159" i="1"/>
  <c r="HV158" i="1"/>
  <c r="AI160" i="1"/>
  <c r="AI159" i="1"/>
  <c r="AI158" i="1"/>
  <c r="GL160" i="1"/>
  <c r="GL158" i="1"/>
  <c r="GL159" i="1"/>
  <c r="HC159" i="1"/>
  <c r="HC158" i="1"/>
  <c r="HC160" i="1"/>
  <c r="AG160" i="1"/>
  <c r="AG159" i="1"/>
  <c r="AG158" i="1"/>
  <c r="AN158" i="1"/>
  <c r="AN159" i="1"/>
  <c r="AN160" i="1"/>
  <c r="EL158" i="1"/>
  <c r="EL160" i="1"/>
  <c r="EL159" i="1"/>
  <c r="HR160" i="1"/>
  <c r="HR158" i="1"/>
  <c r="HR159" i="1"/>
  <c r="AX160" i="1"/>
  <c r="AX159" i="1"/>
  <c r="AX158" i="1"/>
  <c r="EZ160" i="1"/>
  <c r="EZ158" i="1"/>
  <c r="EZ159" i="1"/>
  <c r="AT158" i="1"/>
  <c r="AT160" i="1"/>
  <c r="AT159" i="1"/>
  <c r="AL160" i="1"/>
  <c r="AL159" i="1"/>
  <c r="AL158" i="1"/>
  <c r="ER158" i="1"/>
  <c r="ER160" i="1"/>
  <c r="ER159" i="1"/>
  <c r="CG158" i="1"/>
  <c r="CG160" i="1"/>
  <c r="CG159" i="1"/>
  <c r="EV158" i="1"/>
  <c r="EV160" i="1"/>
  <c r="EV159" i="1"/>
  <c r="CV158" i="1"/>
  <c r="CV160" i="1"/>
  <c r="CV159" i="1"/>
  <c r="JC158" i="1"/>
  <c r="JC160" i="1"/>
  <c r="JC159" i="1"/>
  <c r="BZ158" i="1"/>
  <c r="BZ160" i="1"/>
  <c r="BZ159" i="1"/>
  <c r="HU160" i="1"/>
  <c r="HU158" i="1"/>
  <c r="HU159" i="1"/>
  <c r="FC159" i="1"/>
  <c r="FC158" i="1"/>
  <c r="FC160" i="1"/>
  <c r="CF158" i="1"/>
  <c r="CF160" i="1"/>
  <c r="CF159" i="1"/>
  <c r="HT160" i="1"/>
  <c r="HT158" i="1"/>
  <c r="HT159" i="1"/>
  <c r="DA158" i="1"/>
  <c r="DA160" i="1"/>
  <c r="DA159" i="1"/>
  <c r="IO158" i="1"/>
  <c r="IO160" i="1"/>
  <c r="IO159" i="1"/>
  <c r="GM160" i="1"/>
  <c r="GM159" i="1"/>
  <c r="GM158" i="1"/>
  <c r="EU159" i="1"/>
  <c r="EU158" i="1"/>
  <c r="EU160" i="1"/>
  <c r="JS159" i="1"/>
  <c r="JS158" i="1"/>
  <c r="JS160" i="1"/>
  <c r="BB158" i="1"/>
  <c r="BB160" i="1"/>
  <c r="BB159" i="1"/>
  <c r="HH160" i="1"/>
  <c r="HH159" i="1"/>
  <c r="HH158" i="1"/>
  <c r="HO159" i="1"/>
  <c r="HO160" i="1"/>
  <c r="HO158" i="1"/>
  <c r="AH160" i="1"/>
  <c r="AH159" i="1"/>
  <c r="AH158" i="1"/>
  <c r="FB160" i="1"/>
  <c r="FB158" i="1"/>
  <c r="FB159" i="1"/>
  <c r="IF160" i="1"/>
  <c r="IF159" i="1"/>
  <c r="IF158" i="1"/>
  <c r="CB159" i="1"/>
  <c r="CB158" i="1"/>
  <c r="CB160" i="1"/>
  <c r="HS158" i="1"/>
  <c r="HS160" i="1"/>
  <c r="HS159" i="1"/>
  <c r="BY158" i="1"/>
  <c r="BY159" i="1"/>
  <c r="BY160" i="1"/>
  <c r="CJ159" i="1"/>
  <c r="CJ158" i="1"/>
  <c r="CJ160" i="1"/>
  <c r="GG160" i="1"/>
  <c r="GG159" i="1"/>
  <c r="GG158" i="1"/>
  <c r="FA158" i="1"/>
  <c r="FA160" i="1"/>
  <c r="FA159" i="1"/>
  <c r="AW160" i="1"/>
  <c r="AW159" i="1"/>
  <c r="AW158" i="1"/>
  <c r="HD160" i="1"/>
  <c r="HD159" i="1"/>
  <c r="HD158" i="1"/>
  <c r="GR160" i="1"/>
  <c r="GR159" i="1"/>
  <c r="GR158" i="1"/>
  <c r="ID159" i="1"/>
  <c r="ID158" i="1"/>
  <c r="ID160" i="1"/>
  <c r="IE158" i="1"/>
  <c r="IE160" i="1"/>
  <c r="IE159" i="1"/>
  <c r="CZ158" i="1"/>
  <c r="CZ160" i="1"/>
  <c r="CZ159" i="1"/>
  <c r="IN158" i="1"/>
  <c r="IN160" i="1"/>
  <c r="IN159" i="1"/>
  <c r="FY160" i="1"/>
  <c r="FY159" i="1"/>
  <c r="FY158" i="1"/>
  <c r="EX158" i="1"/>
  <c r="EX160" i="1"/>
  <c r="EX159" i="1"/>
  <c r="IT159" i="1"/>
  <c r="IT160" i="1"/>
  <c r="IT158" i="1"/>
  <c r="GD159" i="1"/>
  <c r="GD160" i="1"/>
  <c r="GD158" i="1"/>
  <c r="EY158" i="1"/>
  <c r="EY160" i="1"/>
  <c r="EY159" i="1"/>
  <c r="AZ158" i="1"/>
  <c r="AZ160" i="1"/>
  <c r="AZ159" i="1"/>
  <c r="AP160" i="1"/>
  <c r="AP159" i="1"/>
  <c r="AP158" i="1"/>
  <c r="AV158" i="1"/>
  <c r="AV160" i="1"/>
  <c r="AV159" i="1"/>
  <c r="ED159" i="1"/>
  <c r="ED158" i="1"/>
  <c r="ED160" i="1"/>
  <c r="IG159" i="1"/>
  <c r="IG160" i="1"/>
  <c r="IG158" i="1"/>
  <c r="IC158" i="1"/>
  <c r="IC159" i="1"/>
  <c r="IC160" i="1"/>
  <c r="HQ158" i="1"/>
  <c r="HQ159" i="1"/>
  <c r="HQ160" i="1"/>
  <c r="HI159" i="1"/>
  <c r="HI158" i="1"/>
  <c r="HI160" i="1"/>
  <c r="DG160" i="1"/>
  <c r="DG159" i="1"/>
  <c r="DG158" i="1"/>
  <c r="ET159" i="1"/>
  <c r="ET158" i="1"/>
  <c r="ET160" i="1"/>
  <c r="EM160" i="1"/>
  <c r="EM159" i="1"/>
  <c r="EM158" i="1"/>
  <c r="DI159" i="1"/>
  <c r="DI158" i="1"/>
  <c r="DI160" i="1"/>
  <c r="FZ159" i="1"/>
  <c r="FZ158" i="1"/>
  <c r="FZ160" i="1"/>
  <c r="EP159" i="1"/>
  <c r="EP158" i="1"/>
  <c r="EP160" i="1"/>
  <c r="CC158" i="1"/>
  <c r="CC159" i="1"/>
  <c r="CC160" i="1"/>
  <c r="AU160" i="1"/>
  <c r="AU159" i="1"/>
  <c r="AU158" i="1"/>
  <c r="AD158" i="1"/>
  <c r="AD160" i="1"/>
  <c r="AD159" i="1"/>
  <c r="HF160" i="1"/>
  <c r="HF159" i="1"/>
  <c r="HF158" i="1"/>
  <c r="GX160" i="1"/>
  <c r="GX159" i="1"/>
  <c r="GX158" i="1"/>
  <c r="EN159" i="1"/>
  <c r="EN158" i="1"/>
  <c r="EN160" i="1"/>
  <c r="GI158" i="1"/>
  <c r="GI159" i="1"/>
  <c r="GI160" i="1"/>
  <c r="AM160" i="1"/>
  <c r="AM159" i="1"/>
  <c r="AM158" i="1"/>
  <c r="HK160" i="1"/>
  <c r="HK158" i="1"/>
  <c r="HK159" i="1"/>
  <c r="CE159" i="1"/>
  <c r="CE158" i="1"/>
  <c r="CE160" i="1"/>
  <c r="AR159" i="1"/>
  <c r="AR158" i="1"/>
  <c r="AR160" i="1"/>
  <c r="HE160" i="1"/>
  <c r="HE159" i="1"/>
  <c r="HE158" i="1"/>
  <c r="HN158" i="1"/>
  <c r="HN160" i="1"/>
  <c r="HN159" i="1"/>
  <c r="IS158" i="1"/>
  <c r="IS160" i="1"/>
  <c r="IS159" i="1"/>
  <c r="HJ159" i="1"/>
  <c r="HJ158" i="1"/>
  <c r="HJ160" i="1"/>
  <c r="FK158" i="1"/>
  <c r="FK160" i="1"/>
  <c r="FK159" i="1"/>
  <c r="DF159" i="1"/>
  <c r="DF160" i="1"/>
  <c r="DF158" i="1"/>
  <c r="EE160" i="1"/>
  <c r="EE159" i="1"/>
  <c r="EE158" i="1"/>
  <c r="IQ158" i="1"/>
  <c r="IQ160" i="1"/>
  <c r="IQ159" i="1"/>
  <c r="EQ158" i="1"/>
  <c r="EQ160" i="1"/>
  <c r="EQ159" i="1"/>
  <c r="JE160" i="1"/>
  <c r="JE158" i="1"/>
  <c r="JE159" i="1"/>
  <c r="ES159" i="1"/>
  <c r="ES158" i="1"/>
  <c r="ES160" i="1"/>
  <c r="DE158" i="1"/>
  <c r="DE159" i="1"/>
  <c r="DE160" i="1"/>
  <c r="EC160" i="1"/>
  <c r="EC159" i="1"/>
  <c r="EC158" i="1"/>
  <c r="HG159" i="1"/>
  <c r="HG160" i="1"/>
  <c r="HG158" i="1"/>
  <c r="JT158" i="1"/>
  <c r="JT160" i="1"/>
  <c r="JT159" i="1"/>
  <c r="GN158" i="1"/>
  <c r="GN160" i="1"/>
  <c r="GN159" i="1"/>
  <c r="IB158" i="1"/>
  <c r="IB160" i="1"/>
  <c r="IB159" i="1"/>
  <c r="HP160" i="1"/>
  <c r="HP159" i="1"/>
  <c r="HP158" i="1"/>
  <c r="DH158" i="1"/>
  <c r="DH159" i="1"/>
  <c r="DH160" i="1"/>
  <c r="AP180" i="1"/>
  <c r="AP182" i="1"/>
  <c r="AP181" i="1"/>
  <c r="AP184" i="1"/>
  <c r="AP183" i="1"/>
  <c r="DG181" i="1"/>
  <c r="DG184" i="1"/>
  <c r="DG180" i="1"/>
  <c r="DG182" i="1"/>
  <c r="DG183" i="1"/>
  <c r="FK180" i="1"/>
  <c r="FK181" i="1"/>
  <c r="FK184" i="1"/>
  <c r="FK182" i="1"/>
  <c r="FK183" i="1"/>
  <c r="FZ180" i="1"/>
  <c r="FZ184" i="1"/>
  <c r="FZ181" i="1"/>
  <c r="FZ182" i="1"/>
  <c r="FZ183" i="1"/>
  <c r="DF181" i="1"/>
  <c r="DF180" i="1"/>
  <c r="DF184" i="1"/>
  <c r="DF182" i="1"/>
  <c r="DF183" i="1"/>
  <c r="EP181" i="1"/>
  <c r="EP182" i="1"/>
  <c r="EP180" i="1"/>
  <c r="EP184" i="1"/>
  <c r="EP183" i="1"/>
  <c r="EE180" i="1"/>
  <c r="EE181" i="1"/>
  <c r="EE184" i="1"/>
  <c r="EE182" i="1"/>
  <c r="EE183" i="1"/>
  <c r="CC180" i="1"/>
  <c r="CC181" i="1"/>
  <c r="CC182" i="1"/>
  <c r="CC184" i="1"/>
  <c r="CC183" i="1"/>
  <c r="IQ181" i="1"/>
  <c r="IQ182" i="1"/>
  <c r="IQ180" i="1"/>
  <c r="IQ183" i="1"/>
  <c r="IQ184" i="1"/>
  <c r="AU181" i="1"/>
  <c r="AU180" i="1"/>
  <c r="AU182" i="1"/>
  <c r="AU184" i="1"/>
  <c r="AU183" i="1"/>
  <c r="AD181" i="1"/>
  <c r="AD180" i="1"/>
  <c r="AD182" i="1"/>
  <c r="AD183" i="1"/>
  <c r="AD184" i="1"/>
  <c r="HF182" i="1"/>
  <c r="HF180" i="1"/>
  <c r="HF181" i="1"/>
  <c r="HF184" i="1"/>
  <c r="HF183" i="1"/>
  <c r="GX180" i="1"/>
  <c r="GX182" i="1"/>
  <c r="GX183" i="1"/>
  <c r="GX184" i="1"/>
  <c r="GX181" i="1"/>
  <c r="EN180" i="1"/>
  <c r="EN181" i="1"/>
  <c r="EN182" i="1"/>
  <c r="EN184" i="1"/>
  <c r="EN183" i="1"/>
  <c r="GI184" i="1"/>
  <c r="GI181" i="1"/>
  <c r="GI182" i="1"/>
  <c r="GI180" i="1"/>
  <c r="GI183" i="1"/>
  <c r="AM181" i="1"/>
  <c r="AM182" i="1"/>
  <c r="AM180" i="1"/>
  <c r="AM184" i="1"/>
  <c r="AM183" i="1"/>
  <c r="HK182" i="1"/>
  <c r="HK181" i="1"/>
  <c r="HK180" i="1"/>
  <c r="HK183" i="1"/>
  <c r="HK184" i="1"/>
  <c r="IT184" i="1"/>
  <c r="IT182" i="1"/>
  <c r="IT180" i="1"/>
  <c r="IT181" i="1"/>
  <c r="IT183" i="1"/>
  <c r="EQ181" i="1"/>
  <c r="EQ180" i="1"/>
  <c r="EQ183" i="1"/>
  <c r="EQ182" i="1"/>
  <c r="EQ184" i="1"/>
  <c r="EC181" i="1"/>
  <c r="EC180" i="1"/>
  <c r="EC184" i="1"/>
  <c r="EC182" i="1"/>
  <c r="EC183" i="1"/>
  <c r="CE181" i="1"/>
  <c r="CE182" i="1"/>
  <c r="CE183" i="1"/>
  <c r="CE184" i="1"/>
  <c r="CE180" i="1"/>
  <c r="ET181" i="1"/>
  <c r="ET182" i="1"/>
  <c r="ET184" i="1"/>
  <c r="ET180" i="1"/>
  <c r="ET183" i="1"/>
  <c r="GC180" i="1"/>
  <c r="GC181" i="1"/>
  <c r="GC182" i="1"/>
  <c r="GC183" i="1"/>
  <c r="GC184" i="1"/>
  <c r="EZ180" i="1"/>
  <c r="EZ181" i="1"/>
  <c r="EZ182" i="1"/>
  <c r="EZ184" i="1"/>
  <c r="EZ183" i="1"/>
  <c r="FY182" i="1"/>
  <c r="FY180" i="1"/>
  <c r="FY181" i="1"/>
  <c r="FY183" i="1"/>
  <c r="FY184" i="1"/>
  <c r="AR184" i="1"/>
  <c r="AR181" i="1"/>
  <c r="AR180" i="1"/>
  <c r="AR182" i="1"/>
  <c r="AR183" i="1"/>
  <c r="AT181" i="1"/>
  <c r="AT182" i="1"/>
  <c r="AT183" i="1"/>
  <c r="AT180" i="1"/>
  <c r="AT184" i="1"/>
  <c r="AH181" i="1"/>
  <c r="AH182" i="1"/>
  <c r="AH180" i="1"/>
  <c r="AH184" i="1"/>
  <c r="AH183" i="1"/>
  <c r="HE182" i="1"/>
  <c r="HE181" i="1"/>
  <c r="HE180" i="1"/>
  <c r="HE184" i="1"/>
  <c r="HE183" i="1"/>
  <c r="EM182" i="1"/>
  <c r="EM181" i="1"/>
  <c r="EM184" i="1"/>
  <c r="EM180" i="1"/>
  <c r="EM183" i="1"/>
  <c r="AK180" i="1"/>
  <c r="AK184" i="1"/>
  <c r="AK182" i="1"/>
  <c r="AK181" i="1"/>
  <c r="AK183" i="1"/>
  <c r="AL180" i="1"/>
  <c r="AL181" i="1"/>
  <c r="AL184" i="1"/>
  <c r="AL182" i="1"/>
  <c r="AL183" i="1"/>
  <c r="HN181" i="1"/>
  <c r="HN180" i="1"/>
  <c r="HN184" i="1"/>
  <c r="HN183" i="1"/>
  <c r="HN182" i="1"/>
  <c r="AZ181" i="1"/>
  <c r="AZ180" i="1"/>
  <c r="AZ182" i="1"/>
  <c r="AZ183" i="1"/>
  <c r="AZ184" i="1"/>
  <c r="IG181" i="1"/>
  <c r="IG182" i="1"/>
  <c r="IG180" i="1"/>
  <c r="IG183" i="1"/>
  <c r="IG184" i="1"/>
  <c r="HQ180" i="1"/>
  <c r="HQ181" i="1"/>
  <c r="HQ182" i="1"/>
  <c r="HQ183" i="1"/>
  <c r="HQ184" i="1"/>
  <c r="HG182" i="1"/>
  <c r="HG181" i="1"/>
  <c r="HG184" i="1"/>
  <c r="HG180" i="1"/>
  <c r="HG183" i="1"/>
  <c r="DH180" i="1"/>
  <c r="DH184" i="1"/>
  <c r="DH183" i="1"/>
  <c r="DH181" i="1"/>
  <c r="DH182" i="1"/>
  <c r="ER181" i="1"/>
  <c r="ER182" i="1"/>
  <c r="ER184" i="1"/>
  <c r="ER183" i="1"/>
  <c r="ER180" i="1"/>
  <c r="EW181" i="1"/>
  <c r="EW182" i="1"/>
  <c r="EW180" i="1"/>
  <c r="EW183" i="1"/>
  <c r="EW184" i="1"/>
  <c r="DI180" i="1"/>
  <c r="DI181" i="1"/>
  <c r="DI182" i="1"/>
  <c r="DI183" i="1"/>
  <c r="DI184" i="1"/>
  <c r="FB181" i="1"/>
  <c r="FB182" i="1"/>
  <c r="FB184" i="1"/>
  <c r="FB180" i="1"/>
  <c r="FB183" i="1"/>
  <c r="IS184" i="1"/>
  <c r="IS181" i="1"/>
  <c r="IS180" i="1"/>
  <c r="IS182" i="1"/>
  <c r="IS183" i="1"/>
  <c r="EX181" i="1"/>
  <c r="EX180" i="1"/>
  <c r="EX182" i="1"/>
  <c r="EX183" i="1"/>
  <c r="EX184" i="1"/>
  <c r="CG181" i="1"/>
  <c r="CG180" i="1"/>
  <c r="CG182" i="1"/>
  <c r="CG183" i="1"/>
  <c r="CG184" i="1"/>
  <c r="EV180" i="1"/>
  <c r="EV182" i="1"/>
  <c r="EV184" i="1"/>
  <c r="EV181" i="1"/>
  <c r="EV183" i="1"/>
  <c r="HJ181" i="1"/>
  <c r="HJ182" i="1"/>
  <c r="HJ180" i="1"/>
  <c r="HJ183" i="1"/>
  <c r="HJ184" i="1"/>
  <c r="IF182" i="1"/>
  <c r="IF181" i="1"/>
  <c r="IF180" i="1"/>
  <c r="IF184" i="1"/>
  <c r="IF183" i="1"/>
  <c r="GD180" i="1"/>
  <c r="GD181" i="1"/>
  <c r="GD183" i="1"/>
  <c r="GD184" i="1"/>
  <c r="GD182" i="1"/>
  <c r="ED182" i="1"/>
  <c r="ED181" i="1"/>
  <c r="ED183" i="1"/>
  <c r="ED180" i="1"/>
  <c r="ED184" i="1"/>
  <c r="HI180" i="1"/>
  <c r="HI181" i="1"/>
  <c r="HI182" i="1"/>
  <c r="HI184" i="1"/>
  <c r="HI183" i="1"/>
  <c r="JE182" i="1"/>
  <c r="JE180" i="1"/>
  <c r="JE184" i="1"/>
  <c r="JE181" i="1"/>
  <c r="JE183" i="1"/>
  <c r="JT182" i="1"/>
  <c r="JT181" i="1"/>
  <c r="JT184" i="1"/>
  <c r="JT183" i="1"/>
  <c r="JT180" i="1"/>
  <c r="CK180" i="1"/>
  <c r="CK181" i="1"/>
  <c r="CK184" i="1"/>
  <c r="CK182" i="1"/>
  <c r="CK183" i="1"/>
  <c r="GH181" i="1"/>
  <c r="GH180" i="1"/>
  <c r="GH182" i="1"/>
  <c r="GH183" i="1"/>
  <c r="GH184" i="1"/>
  <c r="AY182" i="1"/>
  <c r="AY181" i="1"/>
  <c r="AY180" i="1"/>
  <c r="AY184" i="1"/>
  <c r="AY183" i="1"/>
  <c r="CH180" i="1"/>
  <c r="CH184" i="1"/>
  <c r="CH182" i="1"/>
  <c r="CH181" i="1"/>
  <c r="CH183" i="1"/>
  <c r="HV180" i="1"/>
  <c r="HV184" i="1"/>
  <c r="HV182" i="1"/>
  <c r="HV183" i="1"/>
  <c r="HV181" i="1"/>
  <c r="AI180" i="1"/>
  <c r="AI182" i="1"/>
  <c r="AI181" i="1"/>
  <c r="AI184" i="1"/>
  <c r="AI183" i="1"/>
  <c r="GL180" i="1"/>
  <c r="GL181" i="1"/>
  <c r="GL182" i="1"/>
  <c r="GL184" i="1"/>
  <c r="GL183" i="1"/>
  <c r="HC182" i="1"/>
  <c r="HC181" i="1"/>
  <c r="HC180" i="1"/>
  <c r="HC184" i="1"/>
  <c r="HC183" i="1"/>
  <c r="AG182" i="1"/>
  <c r="AG180" i="1"/>
  <c r="AG181" i="1"/>
  <c r="AG183" i="1"/>
  <c r="AG184" i="1"/>
  <c r="AN181" i="1"/>
  <c r="AN182" i="1"/>
  <c r="AN180" i="1"/>
  <c r="AN184" i="1"/>
  <c r="AN183" i="1"/>
  <c r="EL181" i="1"/>
  <c r="EL180" i="1"/>
  <c r="EL182" i="1"/>
  <c r="EL184" i="1"/>
  <c r="EL183" i="1"/>
  <c r="HR181" i="1"/>
  <c r="HR182" i="1"/>
  <c r="HR180" i="1"/>
  <c r="HR183" i="1"/>
  <c r="HR184" i="1"/>
  <c r="AX180" i="1"/>
  <c r="AX181" i="1"/>
  <c r="AX182" i="1"/>
  <c r="AX184" i="1"/>
  <c r="AX183" i="1"/>
  <c r="EY181" i="1"/>
  <c r="EY182" i="1"/>
  <c r="EY183" i="1"/>
  <c r="EY184" i="1"/>
  <c r="EY180" i="1"/>
  <c r="ES181" i="1"/>
  <c r="ES180" i="1"/>
  <c r="ES184" i="1"/>
  <c r="ES182" i="1"/>
  <c r="ES183" i="1"/>
  <c r="HP181" i="1"/>
  <c r="HP182" i="1"/>
  <c r="HP180" i="1"/>
  <c r="HP184" i="1"/>
  <c r="HP183" i="1"/>
  <c r="CV181" i="1"/>
  <c r="CV180" i="1"/>
  <c r="CV182" i="1"/>
  <c r="CV183" i="1"/>
  <c r="CV184" i="1"/>
  <c r="BZ182" i="1"/>
  <c r="BZ181" i="1"/>
  <c r="BZ180" i="1"/>
  <c r="BZ184" i="1"/>
  <c r="BZ183" i="1"/>
  <c r="FC182" i="1"/>
  <c r="FC181" i="1"/>
  <c r="FC180" i="1"/>
  <c r="FC184" i="1"/>
  <c r="FC183" i="1"/>
  <c r="CF181" i="1"/>
  <c r="CF180" i="1"/>
  <c r="CF183" i="1"/>
  <c r="CF182" i="1"/>
  <c r="CF184" i="1"/>
  <c r="HT182" i="1"/>
  <c r="HT184" i="1"/>
  <c r="HT181" i="1"/>
  <c r="HT180" i="1"/>
  <c r="HT183" i="1"/>
  <c r="DA182" i="1"/>
  <c r="DA180" i="1"/>
  <c r="DA181" i="1"/>
  <c r="DA183" i="1"/>
  <c r="DA184" i="1"/>
  <c r="IO182" i="1"/>
  <c r="IO180" i="1"/>
  <c r="IO181" i="1"/>
  <c r="IO183" i="1"/>
  <c r="IO184" i="1"/>
  <c r="GM180" i="1"/>
  <c r="GM181" i="1"/>
  <c r="GM182" i="1"/>
  <c r="GM184" i="1"/>
  <c r="GM183" i="1"/>
  <c r="EU180" i="1"/>
  <c r="EU181" i="1"/>
  <c r="EU182" i="1"/>
  <c r="EU184" i="1"/>
  <c r="EU183" i="1"/>
  <c r="JS184" i="1"/>
  <c r="JS182" i="1"/>
  <c r="JS181" i="1"/>
  <c r="JS180" i="1"/>
  <c r="JS183" i="1"/>
  <c r="BB182" i="1"/>
  <c r="BB181" i="1"/>
  <c r="BB180" i="1"/>
  <c r="BB184" i="1"/>
  <c r="BB183" i="1"/>
  <c r="HH182" i="1"/>
  <c r="HH181" i="1"/>
  <c r="HH180" i="1"/>
  <c r="HH184" i="1"/>
  <c r="HH183" i="1"/>
  <c r="HO181" i="1"/>
  <c r="HO182" i="1"/>
  <c r="HO184" i="1"/>
  <c r="HO180" i="1"/>
  <c r="HO183" i="1"/>
  <c r="AV181" i="1"/>
  <c r="AV182" i="1"/>
  <c r="AV180" i="1"/>
  <c r="AV184" i="1"/>
  <c r="AV183" i="1"/>
  <c r="IC180" i="1"/>
  <c r="IC184" i="1"/>
  <c r="IC181" i="1"/>
  <c r="IC182" i="1"/>
  <c r="IC183" i="1"/>
  <c r="DE184" i="1"/>
  <c r="DE182" i="1"/>
  <c r="DE181" i="1"/>
  <c r="DE180" i="1"/>
  <c r="DE183" i="1"/>
  <c r="GN182" i="1"/>
  <c r="GN181" i="1"/>
  <c r="GN180" i="1"/>
  <c r="GN184" i="1"/>
  <c r="GN183" i="1"/>
  <c r="IB184" i="1"/>
  <c r="IB181" i="1"/>
  <c r="IB182" i="1"/>
  <c r="IB180" i="1"/>
  <c r="IB183" i="1"/>
  <c r="IA181" i="1"/>
  <c r="IA180" i="1"/>
  <c r="IA182" i="1"/>
  <c r="IA183" i="1"/>
  <c r="IA184" i="1"/>
  <c r="JC181" i="1"/>
  <c r="JC180" i="1"/>
  <c r="JC184" i="1"/>
  <c r="JC182" i="1"/>
  <c r="JC183" i="1"/>
  <c r="HU180" i="1"/>
  <c r="HU184" i="1"/>
  <c r="HU181" i="1"/>
  <c r="HU182" i="1"/>
  <c r="HU183" i="1"/>
  <c r="CB181" i="1"/>
  <c r="CB182" i="1"/>
  <c r="CB184" i="1"/>
  <c r="CB180" i="1"/>
  <c r="CB183" i="1"/>
  <c r="HS181" i="1"/>
  <c r="HS180" i="1"/>
  <c r="HS182" i="1"/>
  <c r="HS183" i="1"/>
  <c r="HS184" i="1"/>
  <c r="BY180" i="1"/>
  <c r="BY184" i="1"/>
  <c r="BY181" i="1"/>
  <c r="BY182" i="1"/>
  <c r="BY183" i="1"/>
  <c r="CJ181" i="1"/>
  <c r="CJ184" i="1"/>
  <c r="CJ180" i="1"/>
  <c r="CJ182" i="1"/>
  <c r="CJ183" i="1"/>
  <c r="GG182" i="1"/>
  <c r="GG181" i="1"/>
  <c r="GG180" i="1"/>
  <c r="GG183" i="1"/>
  <c r="GG184" i="1"/>
  <c r="FA184" i="1"/>
  <c r="FA180" i="1"/>
  <c r="FA181" i="1"/>
  <c r="FA182" i="1"/>
  <c r="FA183" i="1"/>
  <c r="AW181" i="1"/>
  <c r="AW182" i="1"/>
  <c r="AW180" i="1"/>
  <c r="AW184" i="1"/>
  <c r="AW183" i="1"/>
  <c r="HD180" i="1"/>
  <c r="HD182" i="1"/>
  <c r="HD181" i="1"/>
  <c r="HD184" i="1"/>
  <c r="HD183" i="1"/>
  <c r="GR181" i="1"/>
  <c r="GR184" i="1"/>
  <c r="GR182" i="1"/>
  <c r="GR180" i="1"/>
  <c r="GR183" i="1"/>
  <c r="ID181" i="1"/>
  <c r="ID184" i="1"/>
  <c r="ID182" i="1"/>
  <c r="ID180" i="1"/>
  <c r="ID183" i="1"/>
  <c r="IE181" i="1"/>
  <c r="IE180" i="1"/>
  <c r="IE184" i="1"/>
  <c r="IE182" i="1"/>
  <c r="IE183" i="1"/>
  <c r="CZ181" i="1"/>
  <c r="CZ182" i="1"/>
  <c r="CZ183" i="1"/>
  <c r="CZ184" i="1"/>
  <c r="CZ180" i="1"/>
  <c r="IN180" i="1"/>
  <c r="IN181" i="1"/>
  <c r="IN184" i="1"/>
  <c r="IN182" i="1"/>
  <c r="IN183" i="1"/>
  <c r="ET171" i="1"/>
  <c r="ET179" i="1"/>
  <c r="ET172" i="1"/>
  <c r="ET170" i="1"/>
  <c r="HE170" i="1"/>
  <c r="HE171" i="1"/>
  <c r="HE179" i="1"/>
  <c r="HE172" i="1"/>
  <c r="ER179" i="1"/>
  <c r="ER172" i="1"/>
  <c r="ER170" i="1"/>
  <c r="ER171" i="1"/>
  <c r="EW170" i="1"/>
  <c r="EW179" i="1"/>
  <c r="EW171" i="1"/>
  <c r="EW172" i="1"/>
  <c r="DI170" i="1"/>
  <c r="DI179" i="1"/>
  <c r="DI171" i="1"/>
  <c r="DI172" i="1"/>
  <c r="FB179" i="1"/>
  <c r="FB172" i="1"/>
  <c r="FB171" i="1"/>
  <c r="FB170" i="1"/>
  <c r="IS170" i="1"/>
  <c r="IS171" i="1"/>
  <c r="IS179" i="1"/>
  <c r="IS172" i="1"/>
  <c r="EX171" i="1"/>
  <c r="EX179" i="1"/>
  <c r="EX170" i="1"/>
  <c r="EX172" i="1"/>
  <c r="CG170" i="1"/>
  <c r="CG171" i="1"/>
  <c r="CG172" i="1"/>
  <c r="CG179" i="1"/>
  <c r="EV171" i="1"/>
  <c r="EV170" i="1"/>
  <c r="EV179" i="1"/>
  <c r="EV172" i="1"/>
  <c r="HJ179" i="1"/>
  <c r="HJ171" i="1"/>
  <c r="HJ170" i="1"/>
  <c r="HJ172" i="1"/>
  <c r="IF179" i="1"/>
  <c r="IF170" i="1"/>
  <c r="IF171" i="1"/>
  <c r="IF172" i="1"/>
  <c r="GC170" i="1"/>
  <c r="GC179" i="1"/>
  <c r="GC171" i="1"/>
  <c r="GC172" i="1"/>
  <c r="AH171" i="1"/>
  <c r="AH179" i="1"/>
  <c r="AH172" i="1"/>
  <c r="AH170" i="1"/>
  <c r="HN171" i="1"/>
  <c r="HN179" i="1"/>
  <c r="HN172" i="1"/>
  <c r="HN170" i="1"/>
  <c r="CK171" i="1"/>
  <c r="CK170" i="1"/>
  <c r="CK172" i="1"/>
  <c r="CK179" i="1"/>
  <c r="GH171" i="1"/>
  <c r="GH170" i="1"/>
  <c r="GH179" i="1"/>
  <c r="GH172" i="1"/>
  <c r="AY179" i="1"/>
  <c r="AY170" i="1"/>
  <c r="AY172" i="1"/>
  <c r="AY171" i="1"/>
  <c r="CH179" i="1"/>
  <c r="CH172" i="1"/>
  <c r="CH171" i="1"/>
  <c r="CH170" i="1"/>
  <c r="HV171" i="1"/>
  <c r="HV179" i="1"/>
  <c r="HV172" i="1"/>
  <c r="HV170" i="1"/>
  <c r="AI171" i="1"/>
  <c r="AI179" i="1"/>
  <c r="AI172" i="1"/>
  <c r="AI170" i="1"/>
  <c r="GL171" i="1"/>
  <c r="GL172" i="1"/>
  <c r="GL179" i="1"/>
  <c r="GL170" i="1"/>
  <c r="HC179" i="1"/>
  <c r="HC171" i="1"/>
  <c r="HC170" i="1"/>
  <c r="HC172" i="1"/>
  <c r="AG171" i="1"/>
  <c r="AG170" i="1"/>
  <c r="AG179" i="1"/>
  <c r="AG172" i="1"/>
  <c r="AN179" i="1"/>
  <c r="AN171" i="1"/>
  <c r="AN172" i="1"/>
  <c r="AN170" i="1"/>
  <c r="EL170" i="1"/>
  <c r="EL171" i="1"/>
  <c r="EL179" i="1"/>
  <c r="EL172" i="1"/>
  <c r="HR179" i="1"/>
  <c r="HR171" i="1"/>
  <c r="HR170" i="1"/>
  <c r="HR172" i="1"/>
  <c r="AX179" i="1"/>
  <c r="AX171" i="1"/>
  <c r="AX172" i="1"/>
  <c r="AX170" i="1"/>
  <c r="FY170" i="1"/>
  <c r="FY171" i="1"/>
  <c r="FY179" i="1"/>
  <c r="FY172" i="1"/>
  <c r="CV170" i="1"/>
  <c r="CV171" i="1"/>
  <c r="CV172" i="1"/>
  <c r="CV179" i="1"/>
  <c r="BZ171" i="1"/>
  <c r="BZ179" i="1"/>
  <c r="BZ172" i="1"/>
  <c r="BZ170" i="1"/>
  <c r="HU171" i="1"/>
  <c r="HU179" i="1"/>
  <c r="HU172" i="1"/>
  <c r="HU170" i="1"/>
  <c r="CF179" i="1"/>
  <c r="CF172" i="1"/>
  <c r="CF170" i="1"/>
  <c r="CF171" i="1"/>
  <c r="HT171" i="1"/>
  <c r="HT179" i="1"/>
  <c r="HT172" i="1"/>
  <c r="HT170" i="1"/>
  <c r="DA171" i="1"/>
  <c r="DA170" i="1"/>
  <c r="DA172" i="1"/>
  <c r="DA179" i="1"/>
  <c r="IO170" i="1"/>
  <c r="IO179" i="1"/>
  <c r="IO171" i="1"/>
  <c r="IO172" i="1"/>
  <c r="GM179" i="1"/>
  <c r="GM171" i="1"/>
  <c r="GM170" i="1"/>
  <c r="GM172" i="1"/>
  <c r="EU170" i="1"/>
  <c r="EU179" i="1"/>
  <c r="EU171" i="1"/>
  <c r="EU172" i="1"/>
  <c r="JS170" i="1"/>
  <c r="JS171" i="1"/>
  <c r="JS172" i="1"/>
  <c r="JS179" i="1"/>
  <c r="BB170" i="1"/>
  <c r="BB171" i="1"/>
  <c r="BB179" i="1"/>
  <c r="BB172" i="1"/>
  <c r="HH171" i="1"/>
  <c r="HH179" i="1"/>
  <c r="HH172" i="1"/>
  <c r="HH170" i="1"/>
  <c r="HO179" i="1"/>
  <c r="HO171" i="1"/>
  <c r="HO170" i="1"/>
  <c r="HO172" i="1"/>
  <c r="CE179" i="1"/>
  <c r="CE170" i="1"/>
  <c r="CE172" i="1"/>
  <c r="CE171" i="1"/>
  <c r="AT170" i="1"/>
  <c r="AT171" i="1"/>
  <c r="AT179" i="1"/>
  <c r="AT172" i="1"/>
  <c r="AL171" i="1"/>
  <c r="AL170" i="1"/>
  <c r="AL179" i="1"/>
  <c r="AL172" i="1"/>
  <c r="IA171" i="1"/>
  <c r="IA170" i="1"/>
  <c r="IA179" i="1"/>
  <c r="IA172" i="1"/>
  <c r="JC170" i="1"/>
  <c r="JC171" i="1"/>
  <c r="JC172" i="1"/>
  <c r="JC179" i="1"/>
  <c r="FC171" i="1"/>
  <c r="FC170" i="1"/>
  <c r="FC179" i="1"/>
  <c r="FC172" i="1"/>
  <c r="CB179" i="1"/>
  <c r="CB171" i="1"/>
  <c r="CB170" i="1"/>
  <c r="CB172" i="1"/>
  <c r="HS171" i="1"/>
  <c r="HS170" i="1"/>
  <c r="HS179" i="1"/>
  <c r="HS172" i="1"/>
  <c r="BY179" i="1"/>
  <c r="BY172" i="1"/>
  <c r="BY171" i="1"/>
  <c r="BY170" i="1"/>
  <c r="CJ179" i="1"/>
  <c r="CJ170" i="1"/>
  <c r="CJ171" i="1"/>
  <c r="CJ172" i="1"/>
  <c r="GG171" i="1"/>
  <c r="GG179" i="1"/>
  <c r="GG172" i="1"/>
  <c r="GG170" i="1"/>
  <c r="FA179" i="1"/>
  <c r="FA172" i="1"/>
  <c r="FA170" i="1"/>
  <c r="FA171" i="1"/>
  <c r="AW171" i="1"/>
  <c r="AW179" i="1"/>
  <c r="AW172" i="1"/>
  <c r="AW170" i="1"/>
  <c r="HD171" i="1"/>
  <c r="HD179" i="1"/>
  <c r="HD172" i="1"/>
  <c r="HD170" i="1"/>
  <c r="GR171" i="1"/>
  <c r="GR170" i="1"/>
  <c r="GR179" i="1"/>
  <c r="GR172" i="1"/>
  <c r="ID171" i="1"/>
  <c r="ID179" i="1"/>
  <c r="ID172" i="1"/>
  <c r="ID170" i="1"/>
  <c r="IE171" i="1"/>
  <c r="IE170" i="1"/>
  <c r="IE179" i="1"/>
  <c r="IE172" i="1"/>
  <c r="CZ179" i="1"/>
  <c r="CZ170" i="1"/>
  <c r="CZ172" i="1"/>
  <c r="CZ171" i="1"/>
  <c r="IN179" i="1"/>
  <c r="IN170" i="1"/>
  <c r="IN171" i="1"/>
  <c r="IN172" i="1"/>
  <c r="EZ170" i="1"/>
  <c r="EZ171" i="1"/>
  <c r="EZ172" i="1"/>
  <c r="EZ179" i="1"/>
  <c r="EM179" i="1"/>
  <c r="EM170" i="1"/>
  <c r="EM171" i="1"/>
  <c r="EM172" i="1"/>
  <c r="IT171" i="1"/>
  <c r="IT179" i="1"/>
  <c r="IT172" i="1"/>
  <c r="IT170" i="1"/>
  <c r="GD170" i="1"/>
  <c r="GD171" i="1"/>
  <c r="GD179" i="1"/>
  <c r="GD172" i="1"/>
  <c r="EY171" i="1"/>
  <c r="EY170" i="1"/>
  <c r="EY172" i="1"/>
  <c r="EY179" i="1"/>
  <c r="AZ179" i="1"/>
  <c r="AZ172" i="1"/>
  <c r="AZ170" i="1"/>
  <c r="AZ171" i="1"/>
  <c r="AP171" i="1"/>
  <c r="AP179" i="1"/>
  <c r="AP172" i="1"/>
  <c r="AP170" i="1"/>
  <c r="AV179" i="1"/>
  <c r="AV170" i="1"/>
  <c r="AV171" i="1"/>
  <c r="AV172" i="1"/>
  <c r="ED170" i="1"/>
  <c r="ED171" i="1"/>
  <c r="ED179" i="1"/>
  <c r="ED172" i="1"/>
  <c r="IG179" i="1"/>
  <c r="IG170" i="1"/>
  <c r="IG171" i="1"/>
  <c r="IG172" i="1"/>
  <c r="IC171" i="1"/>
  <c r="IC179" i="1"/>
  <c r="IC172" i="1"/>
  <c r="IC170" i="1"/>
  <c r="HQ171" i="1"/>
  <c r="HQ170" i="1"/>
  <c r="HQ179" i="1"/>
  <c r="HQ172" i="1"/>
  <c r="HI171" i="1"/>
  <c r="HI179" i="1"/>
  <c r="HI170" i="1"/>
  <c r="HI172" i="1"/>
  <c r="DG171" i="1"/>
  <c r="DG170" i="1"/>
  <c r="DG172" i="1"/>
  <c r="DG179" i="1"/>
  <c r="FZ170" i="1"/>
  <c r="FZ171" i="1"/>
  <c r="FZ172" i="1"/>
  <c r="FZ179" i="1"/>
  <c r="EP179" i="1"/>
  <c r="EP171" i="1"/>
  <c r="EP170" i="1"/>
  <c r="EP172" i="1"/>
  <c r="CC179" i="1"/>
  <c r="CC171" i="1"/>
  <c r="CC172" i="1"/>
  <c r="CC170" i="1"/>
  <c r="AU179" i="1"/>
  <c r="AU170" i="1"/>
  <c r="AU171" i="1"/>
  <c r="AU172" i="1"/>
  <c r="AD170" i="1"/>
  <c r="AD179" i="1"/>
  <c r="AD172" i="1"/>
  <c r="AD171" i="1"/>
  <c r="HF170" i="1"/>
  <c r="HF171" i="1"/>
  <c r="HF179" i="1"/>
  <c r="HF172" i="1"/>
  <c r="GX170" i="1"/>
  <c r="GX171" i="1"/>
  <c r="GX179" i="1"/>
  <c r="GX172" i="1"/>
  <c r="EN171" i="1"/>
  <c r="EN179" i="1"/>
  <c r="EN170" i="1"/>
  <c r="EN172" i="1"/>
  <c r="GI170" i="1"/>
  <c r="GI171" i="1"/>
  <c r="GI179" i="1"/>
  <c r="GI172" i="1"/>
  <c r="AM170" i="1"/>
  <c r="AM171" i="1"/>
  <c r="AM172" i="1"/>
  <c r="AM179" i="1"/>
  <c r="HK179" i="1"/>
  <c r="HK172" i="1"/>
  <c r="HK171" i="1"/>
  <c r="HK170" i="1"/>
  <c r="AR179" i="1"/>
  <c r="AR170" i="1"/>
  <c r="AR171" i="1"/>
  <c r="AR172" i="1"/>
  <c r="AK170" i="1"/>
  <c r="AK171" i="1"/>
  <c r="AK172" i="1"/>
  <c r="AK179" i="1"/>
  <c r="FK179" i="1"/>
  <c r="FK172" i="1"/>
  <c r="FK171" i="1"/>
  <c r="FK170" i="1"/>
  <c r="DF179" i="1"/>
  <c r="DF172" i="1"/>
  <c r="DF170" i="1"/>
  <c r="DF171" i="1"/>
  <c r="EE170" i="1"/>
  <c r="EE179" i="1"/>
  <c r="EE171" i="1"/>
  <c r="EE172" i="1"/>
  <c r="IQ170" i="1"/>
  <c r="IQ171" i="1"/>
  <c r="IQ179" i="1"/>
  <c r="IQ172" i="1"/>
  <c r="EQ179" i="1"/>
  <c r="EQ172" i="1"/>
  <c r="EQ170" i="1"/>
  <c r="EQ171" i="1"/>
  <c r="JE170" i="1"/>
  <c r="JE171" i="1"/>
  <c r="JE179" i="1"/>
  <c r="JE172" i="1"/>
  <c r="ES179" i="1"/>
  <c r="ES172" i="1"/>
  <c r="ES171" i="1"/>
  <c r="ES170" i="1"/>
  <c r="DE171" i="1"/>
  <c r="DE170" i="1"/>
  <c r="DE179" i="1"/>
  <c r="DE172" i="1"/>
  <c r="EC179" i="1"/>
  <c r="EC172" i="1"/>
  <c r="EC170" i="1"/>
  <c r="EC171" i="1"/>
  <c r="HG179" i="1"/>
  <c r="HG171" i="1"/>
  <c r="HG172" i="1"/>
  <c r="HG170" i="1"/>
  <c r="JT170" i="1"/>
  <c r="JT171" i="1"/>
  <c r="JT179" i="1"/>
  <c r="JT172" i="1"/>
  <c r="GN179" i="1"/>
  <c r="GN172" i="1"/>
  <c r="GN171" i="1"/>
  <c r="GN170" i="1"/>
  <c r="IB170" i="1"/>
  <c r="IB171" i="1"/>
  <c r="IB179" i="1"/>
  <c r="IB172" i="1"/>
  <c r="HP171" i="1"/>
  <c r="HP170" i="1"/>
  <c r="HP179" i="1"/>
  <c r="HP172" i="1"/>
  <c r="DH179" i="1"/>
  <c r="DH171" i="1"/>
  <c r="DH170" i="1"/>
  <c r="DH172" i="1"/>
  <c r="BY161" i="1"/>
  <c r="BY155" i="1"/>
  <c r="BY163" i="1"/>
  <c r="BY157" i="1"/>
  <c r="BY162" i="1"/>
  <c r="BY156" i="1"/>
  <c r="BY168" i="1"/>
  <c r="BY169" i="1"/>
  <c r="BY167" i="1"/>
  <c r="AW155" i="1"/>
  <c r="AW163" i="1"/>
  <c r="AW161" i="1"/>
  <c r="AW157" i="1"/>
  <c r="AW156" i="1"/>
  <c r="AW169" i="1"/>
  <c r="AW162" i="1"/>
  <c r="AW168" i="1"/>
  <c r="AW167" i="1"/>
  <c r="GR157" i="1"/>
  <c r="GR161" i="1"/>
  <c r="GR155" i="1"/>
  <c r="GR156" i="1"/>
  <c r="GR162" i="1"/>
  <c r="GR168" i="1"/>
  <c r="GR167" i="1"/>
  <c r="GR169" i="1"/>
  <c r="GR163" i="1"/>
  <c r="IN162" i="1"/>
  <c r="IN155" i="1"/>
  <c r="IN163" i="1"/>
  <c r="IN156" i="1"/>
  <c r="IN167" i="1"/>
  <c r="IN161" i="1"/>
  <c r="IN168" i="1"/>
  <c r="IN157" i="1"/>
  <c r="IN169" i="1"/>
  <c r="IT161" i="1"/>
  <c r="IT155" i="1"/>
  <c r="IT163" i="1"/>
  <c r="IT162" i="1"/>
  <c r="IT156" i="1"/>
  <c r="IT167" i="1"/>
  <c r="IT157" i="1"/>
  <c r="IT168" i="1"/>
  <c r="IT169" i="1"/>
  <c r="AV163" i="1"/>
  <c r="AV155" i="1"/>
  <c r="AV161" i="1"/>
  <c r="AV169" i="1"/>
  <c r="AV168" i="1"/>
  <c r="AV156" i="1"/>
  <c r="AV162" i="1"/>
  <c r="AV157" i="1"/>
  <c r="AV167" i="1"/>
  <c r="FK155" i="1"/>
  <c r="FK162" i="1"/>
  <c r="FK167" i="1"/>
  <c r="FK168" i="1"/>
  <c r="FK161" i="1"/>
  <c r="FK163" i="1"/>
  <c r="FK169" i="1"/>
  <c r="FK157" i="1"/>
  <c r="FK156" i="1"/>
  <c r="FZ161" i="1"/>
  <c r="FZ155" i="1"/>
  <c r="FZ157" i="1"/>
  <c r="FZ163" i="1"/>
  <c r="FZ168" i="1"/>
  <c r="FZ167" i="1"/>
  <c r="FZ162" i="1"/>
  <c r="FZ156" i="1"/>
  <c r="FZ169" i="1"/>
  <c r="DF161" i="1"/>
  <c r="DF157" i="1"/>
  <c r="DF168" i="1"/>
  <c r="DF163" i="1"/>
  <c r="DF167" i="1"/>
  <c r="DF155" i="1"/>
  <c r="DF162" i="1"/>
  <c r="DF156" i="1"/>
  <c r="DF169" i="1"/>
  <c r="EP157" i="1"/>
  <c r="EP161" i="1"/>
  <c r="EP163" i="1"/>
  <c r="EP162" i="1"/>
  <c r="EP167" i="1"/>
  <c r="EP168" i="1"/>
  <c r="EP156" i="1"/>
  <c r="EP155" i="1"/>
  <c r="EP169" i="1"/>
  <c r="EE157" i="1"/>
  <c r="EE161" i="1"/>
  <c r="EE167" i="1"/>
  <c r="EE168" i="1"/>
  <c r="EE156" i="1"/>
  <c r="EE162" i="1"/>
  <c r="EE155" i="1"/>
  <c r="EE169" i="1"/>
  <c r="EE163" i="1"/>
  <c r="CC161" i="1"/>
  <c r="CC157" i="1"/>
  <c r="CC162" i="1"/>
  <c r="CC163" i="1"/>
  <c r="CC169" i="1"/>
  <c r="CC167" i="1"/>
  <c r="CC168" i="1"/>
  <c r="CC155" i="1"/>
  <c r="CC156" i="1"/>
  <c r="IQ157" i="1"/>
  <c r="IQ155" i="1"/>
  <c r="IQ162" i="1"/>
  <c r="IQ161" i="1"/>
  <c r="IQ163" i="1"/>
  <c r="IQ168" i="1"/>
  <c r="IQ156" i="1"/>
  <c r="IQ169" i="1"/>
  <c r="IQ167" i="1"/>
  <c r="AU155" i="1"/>
  <c r="AU161" i="1"/>
  <c r="AU157" i="1"/>
  <c r="AU163" i="1"/>
  <c r="AU167" i="1"/>
  <c r="AU168" i="1"/>
  <c r="AU162" i="1"/>
  <c r="AU156" i="1"/>
  <c r="AU169" i="1"/>
  <c r="AD163" i="1"/>
  <c r="AD161" i="1"/>
  <c r="AD156" i="1"/>
  <c r="AD157" i="1"/>
  <c r="AD162" i="1"/>
  <c r="AD155" i="1"/>
  <c r="AD167" i="1"/>
  <c r="AD169" i="1"/>
  <c r="AD168" i="1"/>
  <c r="HF161" i="1"/>
  <c r="HF157" i="1"/>
  <c r="HF155" i="1"/>
  <c r="HF156" i="1"/>
  <c r="HF163" i="1"/>
  <c r="HF162" i="1"/>
  <c r="HF169" i="1"/>
  <c r="HF167" i="1"/>
  <c r="HF168" i="1"/>
  <c r="GX155" i="1"/>
  <c r="GX161" i="1"/>
  <c r="GX163" i="1"/>
  <c r="GX169" i="1"/>
  <c r="GX168" i="1"/>
  <c r="GX156" i="1"/>
  <c r="GX157" i="1"/>
  <c r="GX162" i="1"/>
  <c r="GX167" i="1"/>
  <c r="EN161" i="1"/>
  <c r="EN155" i="1"/>
  <c r="EN156" i="1"/>
  <c r="EN162" i="1"/>
  <c r="EN168" i="1"/>
  <c r="EN167" i="1"/>
  <c r="EN157" i="1"/>
  <c r="EN163" i="1"/>
  <c r="EN169" i="1"/>
  <c r="GI155" i="1"/>
  <c r="GI163" i="1"/>
  <c r="GI157" i="1"/>
  <c r="GI161" i="1"/>
  <c r="GI162" i="1"/>
  <c r="GI167" i="1"/>
  <c r="GI156" i="1"/>
  <c r="GI168" i="1"/>
  <c r="GI169" i="1"/>
  <c r="AM163" i="1"/>
  <c r="AM157" i="1"/>
  <c r="AM167" i="1"/>
  <c r="AM168" i="1"/>
  <c r="AM155" i="1"/>
  <c r="AM161" i="1"/>
  <c r="AM162" i="1"/>
  <c r="AM156" i="1"/>
  <c r="AM169" i="1"/>
  <c r="HK157" i="1"/>
  <c r="HK161" i="1"/>
  <c r="HK155" i="1"/>
  <c r="HK163" i="1"/>
  <c r="HK162" i="1"/>
  <c r="HK156" i="1"/>
  <c r="HK167" i="1"/>
  <c r="HK169" i="1"/>
  <c r="HK168" i="1"/>
  <c r="CJ155" i="1"/>
  <c r="CJ161" i="1"/>
  <c r="CJ162" i="1"/>
  <c r="CJ168" i="1"/>
  <c r="CJ169" i="1"/>
  <c r="CJ156" i="1"/>
  <c r="CJ157" i="1"/>
  <c r="CJ163" i="1"/>
  <c r="CJ167" i="1"/>
  <c r="ID161" i="1"/>
  <c r="ID162" i="1"/>
  <c r="ID167" i="1"/>
  <c r="ID156" i="1"/>
  <c r="ID155" i="1"/>
  <c r="ID169" i="1"/>
  <c r="ID163" i="1"/>
  <c r="ID157" i="1"/>
  <c r="ID168" i="1"/>
  <c r="GD157" i="1"/>
  <c r="GD163" i="1"/>
  <c r="GD168" i="1"/>
  <c r="GD156" i="1"/>
  <c r="GD162" i="1"/>
  <c r="GD167" i="1"/>
  <c r="GD161" i="1"/>
  <c r="GD155" i="1"/>
  <c r="GD169" i="1"/>
  <c r="ED161" i="1"/>
  <c r="ED163" i="1"/>
  <c r="ED169" i="1"/>
  <c r="ED168" i="1"/>
  <c r="ED156" i="1"/>
  <c r="ED162" i="1"/>
  <c r="ED155" i="1"/>
  <c r="ED157" i="1"/>
  <c r="ED167" i="1"/>
  <c r="IG155" i="1"/>
  <c r="IG157" i="1"/>
  <c r="IG167" i="1"/>
  <c r="IG161" i="1"/>
  <c r="IG162" i="1"/>
  <c r="IG163" i="1"/>
  <c r="IG169" i="1"/>
  <c r="IG156" i="1"/>
  <c r="IG168" i="1"/>
  <c r="IC161" i="1"/>
  <c r="IC155" i="1"/>
  <c r="IC163" i="1"/>
  <c r="IC162" i="1"/>
  <c r="IC157" i="1"/>
  <c r="IC168" i="1"/>
  <c r="IC167" i="1"/>
  <c r="IC169" i="1"/>
  <c r="IC156" i="1"/>
  <c r="EQ157" i="1"/>
  <c r="EQ156" i="1"/>
  <c r="EQ167" i="1"/>
  <c r="EQ168" i="1"/>
  <c r="EQ155" i="1"/>
  <c r="EQ169" i="1"/>
  <c r="EQ161" i="1"/>
  <c r="EQ162" i="1"/>
  <c r="EQ163" i="1"/>
  <c r="JE161" i="1"/>
  <c r="JE155" i="1"/>
  <c r="JE157" i="1"/>
  <c r="JE156" i="1"/>
  <c r="JE169" i="1"/>
  <c r="JE163" i="1"/>
  <c r="JE167" i="1"/>
  <c r="JE168" i="1"/>
  <c r="JE162" i="1"/>
  <c r="ES161" i="1"/>
  <c r="ES155" i="1"/>
  <c r="ES168" i="1"/>
  <c r="ES163" i="1"/>
  <c r="ES162" i="1"/>
  <c r="ES157" i="1"/>
  <c r="ES156" i="1"/>
  <c r="ES167" i="1"/>
  <c r="ES169" i="1"/>
  <c r="DE161" i="1"/>
  <c r="DE155" i="1"/>
  <c r="DE157" i="1"/>
  <c r="DE163" i="1"/>
  <c r="DE167" i="1"/>
  <c r="DE156" i="1"/>
  <c r="DE168" i="1"/>
  <c r="DE162" i="1"/>
  <c r="DE169" i="1"/>
  <c r="EC157" i="1"/>
  <c r="EC163" i="1"/>
  <c r="EC161" i="1"/>
  <c r="EC155" i="1"/>
  <c r="EC167" i="1"/>
  <c r="EC156" i="1"/>
  <c r="EC162" i="1"/>
  <c r="EC168" i="1"/>
  <c r="EC169" i="1"/>
  <c r="HG163" i="1"/>
  <c r="HG161" i="1"/>
  <c r="HG168" i="1"/>
  <c r="HG155" i="1"/>
  <c r="HG157" i="1"/>
  <c r="HG167" i="1"/>
  <c r="HG162" i="1"/>
  <c r="HG156" i="1"/>
  <c r="HG169" i="1"/>
  <c r="JT155" i="1"/>
  <c r="JT157" i="1"/>
  <c r="JT168" i="1"/>
  <c r="JT156" i="1"/>
  <c r="JT167" i="1"/>
  <c r="JT161" i="1"/>
  <c r="JT162" i="1"/>
  <c r="JT169" i="1"/>
  <c r="JT163" i="1"/>
  <c r="GN161" i="1"/>
  <c r="GN155" i="1"/>
  <c r="GN168" i="1"/>
  <c r="GN163" i="1"/>
  <c r="GN157" i="1"/>
  <c r="GN167" i="1"/>
  <c r="GN169" i="1"/>
  <c r="GN162" i="1"/>
  <c r="GN156" i="1"/>
  <c r="IB161" i="1"/>
  <c r="IB163" i="1"/>
  <c r="IB157" i="1"/>
  <c r="IB162" i="1"/>
  <c r="IB155" i="1"/>
  <c r="IB156" i="1"/>
  <c r="IB168" i="1"/>
  <c r="IB169" i="1"/>
  <c r="IB167" i="1"/>
  <c r="HP161" i="1"/>
  <c r="HP157" i="1"/>
  <c r="HP163" i="1"/>
  <c r="HP162" i="1"/>
  <c r="HP155" i="1"/>
  <c r="HP167" i="1"/>
  <c r="HP156" i="1"/>
  <c r="HP169" i="1"/>
  <c r="HP168" i="1"/>
  <c r="DH163" i="1"/>
  <c r="DH157" i="1"/>
  <c r="DH161" i="1"/>
  <c r="DH167" i="1"/>
  <c r="DH155" i="1"/>
  <c r="DH156" i="1"/>
  <c r="DH169" i="1"/>
  <c r="DH168" i="1"/>
  <c r="DH162" i="1"/>
  <c r="CB155" i="1"/>
  <c r="CB163" i="1"/>
  <c r="CB157" i="1"/>
  <c r="CB156" i="1"/>
  <c r="CB162" i="1"/>
  <c r="CB168" i="1"/>
  <c r="CB161" i="1"/>
  <c r="CB169" i="1"/>
  <c r="CB167" i="1"/>
  <c r="GG157" i="1"/>
  <c r="GG161" i="1"/>
  <c r="GG156" i="1"/>
  <c r="GG168" i="1"/>
  <c r="GG163" i="1"/>
  <c r="GG155" i="1"/>
  <c r="GG167" i="1"/>
  <c r="GG162" i="1"/>
  <c r="GG169" i="1"/>
  <c r="IE157" i="1"/>
  <c r="IE161" i="1"/>
  <c r="IE162" i="1"/>
  <c r="IE163" i="1"/>
  <c r="IE167" i="1"/>
  <c r="IE156" i="1"/>
  <c r="IE168" i="1"/>
  <c r="IE155" i="1"/>
  <c r="IE169" i="1"/>
  <c r="AZ161" i="1"/>
  <c r="AZ155" i="1"/>
  <c r="AZ157" i="1"/>
  <c r="AZ162" i="1"/>
  <c r="AZ156" i="1"/>
  <c r="AZ169" i="1"/>
  <c r="AZ167" i="1"/>
  <c r="AZ168" i="1"/>
  <c r="AZ163" i="1"/>
  <c r="HI161" i="1"/>
  <c r="HI163" i="1"/>
  <c r="HI156" i="1"/>
  <c r="HI168" i="1"/>
  <c r="HI157" i="1"/>
  <c r="HI167" i="1"/>
  <c r="HI169" i="1"/>
  <c r="HI162" i="1"/>
  <c r="CE157" i="1"/>
  <c r="CE161" i="1"/>
  <c r="CE162" i="1"/>
  <c r="CE155" i="1"/>
  <c r="CE168" i="1"/>
  <c r="CE156" i="1"/>
  <c r="CE169" i="1"/>
  <c r="CE163" i="1"/>
  <c r="CE167" i="1"/>
  <c r="ET157" i="1"/>
  <c r="ET161" i="1"/>
  <c r="ET163" i="1"/>
  <c r="ET168" i="1"/>
  <c r="ET162" i="1"/>
  <c r="ET156" i="1"/>
  <c r="ET167" i="1"/>
  <c r="ET155" i="1"/>
  <c r="ET169" i="1"/>
  <c r="GC157" i="1"/>
  <c r="GC163" i="1"/>
  <c r="GC161" i="1"/>
  <c r="GC169" i="1"/>
  <c r="GC156" i="1"/>
  <c r="GC168" i="1"/>
  <c r="GC155" i="1"/>
  <c r="GC162" i="1"/>
  <c r="GC167" i="1"/>
  <c r="EZ161" i="1"/>
  <c r="EZ163" i="1"/>
  <c r="EZ157" i="1"/>
  <c r="EZ162" i="1"/>
  <c r="EZ155" i="1"/>
  <c r="EZ156" i="1"/>
  <c r="EZ168" i="1"/>
  <c r="EZ169" i="1"/>
  <c r="EZ167" i="1"/>
  <c r="FY155" i="1"/>
  <c r="FY157" i="1"/>
  <c r="FY161" i="1"/>
  <c r="FY167" i="1"/>
  <c r="FY156" i="1"/>
  <c r="FY168" i="1"/>
  <c r="FY162" i="1"/>
  <c r="FY169" i="1"/>
  <c r="FY163" i="1"/>
  <c r="AR161" i="1"/>
  <c r="AR163" i="1"/>
  <c r="AR155" i="1"/>
  <c r="AR162" i="1"/>
  <c r="AR157" i="1"/>
  <c r="AR167" i="1"/>
  <c r="AR156" i="1"/>
  <c r="AR169" i="1"/>
  <c r="AR168" i="1"/>
  <c r="AT155" i="1"/>
  <c r="AT161" i="1"/>
  <c r="AT163" i="1"/>
  <c r="AT169" i="1"/>
  <c r="AT168" i="1"/>
  <c r="AT157" i="1"/>
  <c r="AT162" i="1"/>
  <c r="AT156" i="1"/>
  <c r="AT167" i="1"/>
  <c r="AH157" i="1"/>
  <c r="AH156" i="1"/>
  <c r="AH155" i="1"/>
  <c r="AH163" i="1"/>
  <c r="AH167" i="1"/>
  <c r="AH168" i="1"/>
  <c r="AH162" i="1"/>
  <c r="AH169" i="1"/>
  <c r="AH161" i="1"/>
  <c r="HE155" i="1"/>
  <c r="HE157" i="1"/>
  <c r="HE163" i="1"/>
  <c r="HE161" i="1"/>
  <c r="HE156" i="1"/>
  <c r="HE162" i="1"/>
  <c r="HE169" i="1"/>
  <c r="HE167" i="1"/>
  <c r="HE168" i="1"/>
  <c r="EM157" i="1"/>
  <c r="EM155" i="1"/>
  <c r="EM161" i="1"/>
  <c r="EM168" i="1"/>
  <c r="EM156" i="1"/>
  <c r="EM167" i="1"/>
  <c r="EM163" i="1"/>
  <c r="EM169" i="1"/>
  <c r="EM162" i="1"/>
  <c r="AK157" i="1"/>
  <c r="AK155" i="1"/>
  <c r="AK163" i="1"/>
  <c r="AK162" i="1"/>
  <c r="AK169" i="1"/>
  <c r="AK161" i="1"/>
  <c r="AK168" i="1"/>
  <c r="AK167" i="1"/>
  <c r="AK156" i="1"/>
  <c r="AL161" i="1"/>
  <c r="AL157" i="1"/>
  <c r="AL167" i="1"/>
  <c r="AL156" i="1"/>
  <c r="AL162" i="1"/>
  <c r="AL168" i="1"/>
  <c r="AL169" i="1"/>
  <c r="AL163" i="1"/>
  <c r="AL155" i="1"/>
  <c r="HN155" i="1"/>
  <c r="HN157" i="1"/>
  <c r="HN161" i="1"/>
  <c r="HN168" i="1"/>
  <c r="HN163" i="1"/>
  <c r="HN162" i="1"/>
  <c r="HN167" i="1"/>
  <c r="HN156" i="1"/>
  <c r="HN169" i="1"/>
  <c r="HS155" i="1"/>
  <c r="HS163" i="1"/>
  <c r="HS157" i="1"/>
  <c r="HS161" i="1"/>
  <c r="HS168" i="1"/>
  <c r="HS156" i="1"/>
  <c r="HS167" i="1"/>
  <c r="HS162" i="1"/>
  <c r="HS169" i="1"/>
  <c r="HD161" i="1"/>
  <c r="HD163" i="1"/>
  <c r="HD168" i="1"/>
  <c r="HD155" i="1"/>
  <c r="HD157" i="1"/>
  <c r="HD167" i="1"/>
  <c r="HD162" i="1"/>
  <c r="HD156" i="1"/>
  <c r="HD169" i="1"/>
  <c r="CZ155" i="1"/>
  <c r="CZ157" i="1"/>
  <c r="CZ161" i="1"/>
  <c r="CZ162" i="1"/>
  <c r="CZ163" i="1"/>
  <c r="CZ168" i="1"/>
  <c r="CZ167" i="1"/>
  <c r="CZ156" i="1"/>
  <c r="CZ169" i="1"/>
  <c r="AP161" i="1"/>
  <c r="AP157" i="1"/>
  <c r="AP155" i="1"/>
  <c r="AP162" i="1"/>
  <c r="AP163" i="1"/>
  <c r="AP167" i="1"/>
  <c r="AP168" i="1"/>
  <c r="AP156" i="1"/>
  <c r="AP169" i="1"/>
  <c r="DG157" i="1"/>
  <c r="DG155" i="1"/>
  <c r="DG169" i="1"/>
  <c r="DG163" i="1"/>
  <c r="DG167" i="1"/>
  <c r="DG162" i="1"/>
  <c r="DG156" i="1"/>
  <c r="DG161" i="1"/>
  <c r="DG168" i="1"/>
  <c r="EW163" i="1"/>
  <c r="EW157" i="1"/>
  <c r="EW167" i="1"/>
  <c r="EW168" i="1"/>
  <c r="EW161" i="1"/>
  <c r="EW162" i="1"/>
  <c r="EW169" i="1"/>
  <c r="EW156" i="1"/>
  <c r="EW155" i="1"/>
  <c r="EX157" i="1"/>
  <c r="EX155" i="1"/>
  <c r="EX161" i="1"/>
  <c r="EX162" i="1"/>
  <c r="EX168" i="1"/>
  <c r="EX163" i="1"/>
  <c r="EX156" i="1"/>
  <c r="EX169" i="1"/>
  <c r="EX167" i="1"/>
  <c r="EV157" i="1"/>
  <c r="EV155" i="1"/>
  <c r="EV163" i="1"/>
  <c r="EV161" i="1"/>
  <c r="EV167" i="1"/>
  <c r="EV156" i="1"/>
  <c r="EV168" i="1"/>
  <c r="EV169" i="1"/>
  <c r="EV162" i="1"/>
  <c r="HJ157" i="1"/>
  <c r="HJ161" i="1"/>
  <c r="HJ163" i="1"/>
  <c r="HJ168" i="1"/>
  <c r="HJ162" i="1"/>
  <c r="HJ167" i="1"/>
  <c r="HJ156" i="1"/>
  <c r="HJ169" i="1"/>
  <c r="IF157" i="1"/>
  <c r="IF155" i="1"/>
  <c r="IF163" i="1"/>
  <c r="IF162" i="1"/>
  <c r="IF167" i="1"/>
  <c r="IF156" i="1"/>
  <c r="IF161" i="1"/>
  <c r="IF169" i="1"/>
  <c r="IF168" i="1"/>
  <c r="DI155" i="1"/>
  <c r="DI162" i="1"/>
  <c r="DI157" i="1"/>
  <c r="DI163" i="1"/>
  <c r="DI169" i="1"/>
  <c r="DI167" i="1"/>
  <c r="DI161" i="1"/>
  <c r="DI156" i="1"/>
  <c r="DI168" i="1"/>
  <c r="IS161" i="1"/>
  <c r="IS163" i="1"/>
  <c r="IS155" i="1"/>
  <c r="IS162" i="1"/>
  <c r="IS167" i="1"/>
  <c r="IS168" i="1"/>
  <c r="IS156" i="1"/>
  <c r="IS169" i="1"/>
  <c r="IS157" i="1"/>
  <c r="CK155" i="1"/>
  <c r="CK163" i="1"/>
  <c r="CK169" i="1"/>
  <c r="CK157" i="1"/>
  <c r="CK167" i="1"/>
  <c r="CK156" i="1"/>
  <c r="CK161" i="1"/>
  <c r="CK168" i="1"/>
  <c r="CK162" i="1"/>
  <c r="IA155" i="1"/>
  <c r="IA163" i="1"/>
  <c r="IA156" i="1"/>
  <c r="IA157" i="1"/>
  <c r="IA168" i="1"/>
  <c r="IA162" i="1"/>
  <c r="IA167" i="1"/>
  <c r="IA161" i="1"/>
  <c r="IA169" i="1"/>
  <c r="GH155" i="1"/>
  <c r="GH167" i="1"/>
  <c r="GH168" i="1"/>
  <c r="GH169" i="1"/>
  <c r="GH162" i="1"/>
  <c r="GH157" i="1"/>
  <c r="GH161" i="1"/>
  <c r="GH156" i="1"/>
  <c r="GH163" i="1"/>
  <c r="AY163" i="1"/>
  <c r="AY161" i="1"/>
  <c r="AY155" i="1"/>
  <c r="AY157" i="1"/>
  <c r="AY168" i="1"/>
  <c r="AY162" i="1"/>
  <c r="AY169" i="1"/>
  <c r="AY156" i="1"/>
  <c r="AY167" i="1"/>
  <c r="CH161" i="1"/>
  <c r="CH155" i="1"/>
  <c r="CH162" i="1"/>
  <c r="CH157" i="1"/>
  <c r="CH167" i="1"/>
  <c r="CH168" i="1"/>
  <c r="CH156" i="1"/>
  <c r="CH163" i="1"/>
  <c r="CH169" i="1"/>
  <c r="HV157" i="1"/>
  <c r="HV163" i="1"/>
  <c r="HV155" i="1"/>
  <c r="HV168" i="1"/>
  <c r="HV162" i="1"/>
  <c r="HV167" i="1"/>
  <c r="HV161" i="1"/>
  <c r="HV156" i="1"/>
  <c r="HV169" i="1"/>
  <c r="AI163" i="1"/>
  <c r="AI155" i="1"/>
  <c r="AI162" i="1"/>
  <c r="AI168" i="1"/>
  <c r="AI161" i="1"/>
  <c r="AI156" i="1"/>
  <c r="AI167" i="1"/>
  <c r="AI169" i="1"/>
  <c r="AI157" i="1"/>
  <c r="GL161" i="1"/>
  <c r="GL157" i="1"/>
  <c r="GL162" i="1"/>
  <c r="GL156" i="1"/>
  <c r="GL155" i="1"/>
  <c r="GL163" i="1"/>
  <c r="GL168" i="1"/>
  <c r="GL169" i="1"/>
  <c r="GL167" i="1"/>
  <c r="HC155" i="1"/>
  <c r="HC163" i="1"/>
  <c r="HC161" i="1"/>
  <c r="HC167" i="1"/>
  <c r="HC157" i="1"/>
  <c r="HC162" i="1"/>
  <c r="HC169" i="1"/>
  <c r="HC156" i="1"/>
  <c r="HC168" i="1"/>
  <c r="AG161" i="1"/>
  <c r="AG157" i="1"/>
  <c r="AG163" i="1"/>
  <c r="AG156" i="1"/>
  <c r="AG155" i="1"/>
  <c r="AG168" i="1"/>
  <c r="AG162" i="1"/>
  <c r="AG167" i="1"/>
  <c r="AG169" i="1"/>
  <c r="AN161" i="1"/>
  <c r="AN168" i="1"/>
  <c r="AN156" i="1"/>
  <c r="AN163" i="1"/>
  <c r="AN169" i="1"/>
  <c r="AN162" i="1"/>
  <c r="AN157" i="1"/>
  <c r="AN167" i="1"/>
  <c r="AN155" i="1"/>
  <c r="EL161" i="1"/>
  <c r="EL157" i="1"/>
  <c r="EL156" i="1"/>
  <c r="EL167" i="1"/>
  <c r="EL155" i="1"/>
  <c r="EL169" i="1"/>
  <c r="EL168" i="1"/>
  <c r="EL163" i="1"/>
  <c r="EL162" i="1"/>
  <c r="HR157" i="1"/>
  <c r="HR161" i="1"/>
  <c r="HR155" i="1"/>
  <c r="HR163" i="1"/>
  <c r="HR168" i="1"/>
  <c r="HR162" i="1"/>
  <c r="HR167" i="1"/>
  <c r="HR156" i="1"/>
  <c r="HR169" i="1"/>
  <c r="AX161" i="1"/>
  <c r="AX155" i="1"/>
  <c r="AX162" i="1"/>
  <c r="AX168" i="1"/>
  <c r="AX163" i="1"/>
  <c r="AX167" i="1"/>
  <c r="AX156" i="1"/>
  <c r="AX169" i="1"/>
  <c r="AX157" i="1"/>
  <c r="FA155" i="1"/>
  <c r="FA162" i="1"/>
  <c r="FA156" i="1"/>
  <c r="FA161" i="1"/>
  <c r="FA167" i="1"/>
  <c r="FA163" i="1"/>
  <c r="FA168" i="1"/>
  <c r="FA157" i="1"/>
  <c r="FA169" i="1"/>
  <c r="EY161" i="1"/>
  <c r="EY163" i="1"/>
  <c r="EY155" i="1"/>
  <c r="EY157" i="1"/>
  <c r="EY167" i="1"/>
  <c r="EY156" i="1"/>
  <c r="EY162" i="1"/>
  <c r="EY168" i="1"/>
  <c r="EY169" i="1"/>
  <c r="HQ163" i="1"/>
  <c r="HQ157" i="1"/>
  <c r="HQ168" i="1"/>
  <c r="HQ156" i="1"/>
  <c r="HQ161" i="1"/>
  <c r="HQ155" i="1"/>
  <c r="HQ167" i="1"/>
  <c r="HQ169" i="1"/>
  <c r="HQ162" i="1"/>
  <c r="ER161" i="1"/>
  <c r="ER155" i="1"/>
  <c r="ER157" i="1"/>
  <c r="ER163" i="1"/>
  <c r="ER156" i="1"/>
  <c r="ER169" i="1"/>
  <c r="ER168" i="1"/>
  <c r="ER167" i="1"/>
  <c r="ER162" i="1"/>
  <c r="FB157" i="1"/>
  <c r="FB163" i="1"/>
  <c r="FB155" i="1"/>
  <c r="FB162" i="1"/>
  <c r="FB161" i="1"/>
  <c r="FB167" i="1"/>
  <c r="FB168" i="1"/>
  <c r="FB169" i="1"/>
  <c r="FB156" i="1"/>
  <c r="CG163" i="1"/>
  <c r="CG157" i="1"/>
  <c r="CG167" i="1"/>
  <c r="CG162" i="1"/>
  <c r="CG161" i="1"/>
  <c r="CG156" i="1"/>
  <c r="CG168" i="1"/>
  <c r="CG169" i="1"/>
  <c r="CG155" i="1"/>
  <c r="CV155" i="1"/>
  <c r="CV161" i="1"/>
  <c r="CV162" i="1"/>
  <c r="CV163" i="1"/>
  <c r="CV157" i="1"/>
  <c r="CV167" i="1"/>
  <c r="CV156" i="1"/>
  <c r="CV168" i="1"/>
  <c r="CV169" i="1"/>
  <c r="JC157" i="1"/>
  <c r="JC155" i="1"/>
  <c r="JC168" i="1"/>
  <c r="JC169" i="1"/>
  <c r="JC162" i="1"/>
  <c r="JC156" i="1"/>
  <c r="JC161" i="1"/>
  <c r="JC167" i="1"/>
  <c r="JC163" i="1"/>
  <c r="BZ155" i="1"/>
  <c r="BZ157" i="1"/>
  <c r="BZ163" i="1"/>
  <c r="BZ162" i="1"/>
  <c r="BZ168" i="1"/>
  <c r="BZ167" i="1"/>
  <c r="BZ161" i="1"/>
  <c r="BZ156" i="1"/>
  <c r="BZ169" i="1"/>
  <c r="HU157" i="1"/>
  <c r="HU163" i="1"/>
  <c r="HU155" i="1"/>
  <c r="HU161" i="1"/>
  <c r="HU162" i="1"/>
  <c r="HU168" i="1"/>
  <c r="HU167" i="1"/>
  <c r="HU156" i="1"/>
  <c r="HU169" i="1"/>
  <c r="FC162" i="1"/>
  <c r="FC156" i="1"/>
  <c r="FC157" i="1"/>
  <c r="FC167" i="1"/>
  <c r="FC168" i="1"/>
  <c r="FC155" i="1"/>
  <c r="FC169" i="1"/>
  <c r="FC161" i="1"/>
  <c r="FC163" i="1"/>
  <c r="CF163" i="1"/>
  <c r="CF157" i="1"/>
  <c r="CF161" i="1"/>
  <c r="CF155" i="1"/>
  <c r="CF168" i="1"/>
  <c r="CF162" i="1"/>
  <c r="CF156" i="1"/>
  <c r="CF167" i="1"/>
  <c r="CF169" i="1"/>
  <c r="HT161" i="1"/>
  <c r="HT155" i="1"/>
  <c r="HT157" i="1"/>
  <c r="HT163" i="1"/>
  <c r="HT167" i="1"/>
  <c r="HT162" i="1"/>
  <c r="HT156" i="1"/>
  <c r="HT169" i="1"/>
  <c r="HT168" i="1"/>
  <c r="DA155" i="1"/>
  <c r="DA157" i="1"/>
  <c r="DA161" i="1"/>
  <c r="DA163" i="1"/>
  <c r="DA162" i="1"/>
  <c r="DA167" i="1"/>
  <c r="DA168" i="1"/>
  <c r="DA156" i="1"/>
  <c r="DA169" i="1"/>
  <c r="IO155" i="1"/>
  <c r="IO161" i="1"/>
  <c r="IO157" i="1"/>
  <c r="IO167" i="1"/>
  <c r="IO168" i="1"/>
  <c r="IO156" i="1"/>
  <c r="IO162" i="1"/>
  <c r="IO163" i="1"/>
  <c r="IO169" i="1"/>
  <c r="GM157" i="1"/>
  <c r="GM155" i="1"/>
  <c r="GM161" i="1"/>
  <c r="GM162" i="1"/>
  <c r="GM169" i="1"/>
  <c r="GM163" i="1"/>
  <c r="GM167" i="1"/>
  <c r="GM168" i="1"/>
  <c r="GM156" i="1"/>
  <c r="EU155" i="1"/>
  <c r="EU163" i="1"/>
  <c r="EU168" i="1"/>
  <c r="EU162" i="1"/>
  <c r="EU157" i="1"/>
  <c r="EU156" i="1"/>
  <c r="EU167" i="1"/>
  <c r="EU161" i="1"/>
  <c r="EU169" i="1"/>
  <c r="JS161" i="1"/>
  <c r="JS155" i="1"/>
  <c r="JS157" i="1"/>
  <c r="JS169" i="1"/>
  <c r="JS163" i="1"/>
  <c r="JS162" i="1"/>
  <c r="JS167" i="1"/>
  <c r="JS168" i="1"/>
  <c r="JS156" i="1"/>
  <c r="BB155" i="1"/>
  <c r="BB157" i="1"/>
  <c r="BB161" i="1"/>
  <c r="BB163" i="1"/>
  <c r="BB167" i="1"/>
  <c r="BB162" i="1"/>
  <c r="BB169" i="1"/>
  <c r="BB168" i="1"/>
  <c r="BB156" i="1"/>
  <c r="HH161" i="1"/>
  <c r="HH157" i="1"/>
  <c r="HH168" i="1"/>
  <c r="HH156" i="1"/>
  <c r="HH162" i="1"/>
  <c r="HH167" i="1"/>
  <c r="HH163" i="1"/>
  <c r="HH169" i="1"/>
  <c r="HO155" i="1"/>
  <c r="HO163" i="1"/>
  <c r="HO161" i="1"/>
  <c r="HO168" i="1"/>
  <c r="HO157" i="1"/>
  <c r="HO162" i="1"/>
  <c r="HO156" i="1"/>
  <c r="HO169" i="1"/>
  <c r="HO167" i="1"/>
  <c r="BZ153" i="1"/>
  <c r="BZ154" i="1"/>
  <c r="DA153" i="1"/>
  <c r="DA154" i="1"/>
  <c r="HO153" i="1"/>
  <c r="HO154" i="1"/>
  <c r="GG153" i="1"/>
  <c r="GG154" i="1"/>
  <c r="ID153" i="1"/>
  <c r="ID154" i="1"/>
  <c r="IT153" i="1"/>
  <c r="IT154" i="1"/>
  <c r="GD154" i="1"/>
  <c r="GD153" i="1"/>
  <c r="EY154" i="1"/>
  <c r="EY153" i="1"/>
  <c r="AZ153" i="1"/>
  <c r="AZ154" i="1"/>
  <c r="AP153" i="1"/>
  <c r="AP154" i="1"/>
  <c r="AV154" i="1"/>
  <c r="AV153" i="1"/>
  <c r="ED154" i="1"/>
  <c r="ED153" i="1"/>
  <c r="IG154" i="1"/>
  <c r="IG153" i="1"/>
  <c r="IC153" i="1"/>
  <c r="IC154" i="1"/>
  <c r="HQ153" i="1"/>
  <c r="HQ154" i="1"/>
  <c r="DG154" i="1"/>
  <c r="DG153" i="1"/>
  <c r="FC153" i="1"/>
  <c r="FC154" i="1"/>
  <c r="EU153" i="1"/>
  <c r="EU154" i="1"/>
  <c r="CJ154" i="1"/>
  <c r="CJ153" i="1"/>
  <c r="FK154" i="1"/>
  <c r="FK153" i="1"/>
  <c r="FZ154" i="1"/>
  <c r="FZ153" i="1"/>
  <c r="DF154" i="1"/>
  <c r="DF153" i="1"/>
  <c r="EP153" i="1"/>
  <c r="EP154" i="1"/>
  <c r="EE153" i="1"/>
  <c r="EE154" i="1"/>
  <c r="CC154" i="1"/>
  <c r="CC153" i="1"/>
  <c r="IQ154" i="1"/>
  <c r="IQ153" i="1"/>
  <c r="AU153" i="1"/>
  <c r="AU154" i="1"/>
  <c r="AD154" i="1"/>
  <c r="AD153" i="1"/>
  <c r="HF154" i="1"/>
  <c r="HF153" i="1"/>
  <c r="GX154" i="1"/>
  <c r="GX153" i="1"/>
  <c r="EN154" i="1"/>
  <c r="EN153" i="1"/>
  <c r="GI154" i="1"/>
  <c r="GI153" i="1"/>
  <c r="AM153" i="1"/>
  <c r="AM154" i="1"/>
  <c r="HK154" i="1"/>
  <c r="HK153" i="1"/>
  <c r="HU153" i="1"/>
  <c r="HU154" i="1"/>
  <c r="JS154" i="1"/>
  <c r="JS153" i="1"/>
  <c r="ES153" i="1"/>
  <c r="ES154" i="1"/>
  <c r="EC153" i="1"/>
  <c r="EC154" i="1"/>
  <c r="JT154" i="1"/>
  <c r="JT153" i="1"/>
  <c r="GN153" i="1"/>
  <c r="GN154" i="1"/>
  <c r="IB154" i="1"/>
  <c r="IB153" i="1"/>
  <c r="HP153" i="1"/>
  <c r="HP154" i="1"/>
  <c r="DH154" i="1"/>
  <c r="DH153" i="1"/>
  <c r="HT153" i="1"/>
  <c r="HT154" i="1"/>
  <c r="GM153" i="1"/>
  <c r="GM154" i="1"/>
  <c r="HS154" i="1"/>
  <c r="HS153" i="1"/>
  <c r="IE154" i="1"/>
  <c r="IE153" i="1"/>
  <c r="EQ153" i="1"/>
  <c r="EQ154" i="1"/>
  <c r="JE154" i="1"/>
  <c r="JE153" i="1"/>
  <c r="DE154" i="1"/>
  <c r="DE153" i="1"/>
  <c r="HG153" i="1"/>
  <c r="HG154" i="1"/>
  <c r="CE153" i="1"/>
  <c r="CE154" i="1"/>
  <c r="ET153" i="1"/>
  <c r="ET154" i="1"/>
  <c r="GC154" i="1"/>
  <c r="GC153" i="1"/>
  <c r="EZ154" i="1"/>
  <c r="EZ153" i="1"/>
  <c r="FY154" i="1"/>
  <c r="FY153" i="1"/>
  <c r="AR153" i="1"/>
  <c r="AR154" i="1"/>
  <c r="AT154" i="1"/>
  <c r="AT153" i="1"/>
  <c r="AH154" i="1"/>
  <c r="AH153" i="1"/>
  <c r="HE154" i="1"/>
  <c r="HE153" i="1"/>
  <c r="EM153" i="1"/>
  <c r="EM154" i="1"/>
  <c r="AK154" i="1"/>
  <c r="AK153" i="1"/>
  <c r="AL154" i="1"/>
  <c r="AL153" i="1"/>
  <c r="HN154" i="1"/>
  <c r="HN153" i="1"/>
  <c r="JC154" i="1"/>
  <c r="JC153" i="1"/>
  <c r="IO154" i="1"/>
  <c r="IO153" i="1"/>
  <c r="BB154" i="1"/>
  <c r="BB153" i="1"/>
  <c r="BY153" i="1"/>
  <c r="BY154" i="1"/>
  <c r="HD153" i="1"/>
  <c r="HD154" i="1"/>
  <c r="IN154" i="1"/>
  <c r="IN153" i="1"/>
  <c r="ER153" i="1"/>
  <c r="ER154" i="1"/>
  <c r="DI153" i="1"/>
  <c r="DI154" i="1"/>
  <c r="IS154" i="1"/>
  <c r="IS153" i="1"/>
  <c r="CG154" i="1"/>
  <c r="CG153" i="1"/>
  <c r="EV154" i="1"/>
  <c r="EV153" i="1"/>
  <c r="IF154" i="1"/>
  <c r="IF153" i="1"/>
  <c r="CV154" i="1"/>
  <c r="CV153" i="1"/>
  <c r="CF154" i="1"/>
  <c r="CF153" i="1"/>
  <c r="CB153" i="1"/>
  <c r="CB154" i="1"/>
  <c r="FA153" i="1"/>
  <c r="FA154" i="1"/>
  <c r="AW154" i="1"/>
  <c r="AW153" i="1"/>
  <c r="GR153" i="1"/>
  <c r="GR154" i="1"/>
  <c r="CZ154" i="1"/>
  <c r="CZ153" i="1"/>
  <c r="EW153" i="1"/>
  <c r="EW154" i="1"/>
  <c r="FB153" i="1"/>
  <c r="FB154" i="1"/>
  <c r="EX153" i="1"/>
  <c r="EX154" i="1"/>
  <c r="CK153" i="1"/>
  <c r="CK154" i="1"/>
  <c r="IA154" i="1"/>
  <c r="IA153" i="1"/>
  <c r="GH154" i="1"/>
  <c r="GH153" i="1"/>
  <c r="AY154" i="1"/>
  <c r="AY153" i="1"/>
  <c r="CH154" i="1"/>
  <c r="CH153" i="1"/>
  <c r="HV153" i="1"/>
  <c r="HV154" i="1"/>
  <c r="AI153" i="1"/>
  <c r="AI154" i="1"/>
  <c r="GL154" i="1"/>
  <c r="GL153" i="1"/>
  <c r="HC153" i="1"/>
  <c r="HC154" i="1"/>
  <c r="AG154" i="1"/>
  <c r="AG153" i="1"/>
  <c r="AN154" i="1"/>
  <c r="AN153" i="1"/>
  <c r="EL154" i="1"/>
  <c r="EL153" i="1"/>
  <c r="HR153" i="1"/>
  <c r="HR154" i="1"/>
  <c r="AX153" i="1"/>
  <c r="AX154" i="1"/>
  <c r="EN124" i="1"/>
  <c r="EN125" i="1"/>
  <c r="EN126" i="1"/>
  <c r="EN127" i="1"/>
  <c r="EN128" i="1"/>
  <c r="EN129" i="1"/>
  <c r="EN130" i="1"/>
  <c r="EN131" i="1"/>
  <c r="EM79" i="1"/>
  <c r="EM80" i="1"/>
  <c r="EM81" i="1"/>
  <c r="EM82" i="1"/>
  <c r="EM83" i="1"/>
  <c r="EM84" i="1"/>
  <c r="EM85" i="1"/>
  <c r="EM86" i="1"/>
  <c r="AK124" i="1"/>
  <c r="AK125" i="1"/>
  <c r="AK126" i="1"/>
  <c r="AK127" i="1"/>
  <c r="AK128" i="1"/>
  <c r="AK129" i="1"/>
  <c r="AK130" i="1"/>
  <c r="AK131" i="1"/>
  <c r="AZ124" i="1"/>
  <c r="AZ125" i="1"/>
  <c r="AZ126" i="1"/>
  <c r="AZ127" i="1"/>
  <c r="AZ128" i="1"/>
  <c r="AZ129" i="1"/>
  <c r="AZ130" i="1"/>
  <c r="AZ131" i="1"/>
  <c r="AG106" i="1"/>
  <c r="AG107" i="1"/>
  <c r="AG108" i="1"/>
  <c r="AG109" i="1"/>
  <c r="AG110" i="1"/>
  <c r="AG111" i="1"/>
  <c r="AG112" i="1"/>
  <c r="AG113" i="1"/>
  <c r="ED124" i="1"/>
  <c r="ED125" i="1"/>
  <c r="ED126" i="1"/>
  <c r="ED127" i="1"/>
  <c r="ED128" i="1"/>
  <c r="ED129" i="1"/>
  <c r="ED130" i="1"/>
  <c r="ED131" i="1"/>
  <c r="IN123" i="1"/>
  <c r="IO124" i="1"/>
  <c r="IN124" i="1" s="1"/>
  <c r="IO125" i="1"/>
  <c r="IN125" i="1" s="1"/>
  <c r="IO126" i="1"/>
  <c r="IN126" i="1" s="1"/>
  <c r="IO127" i="1"/>
  <c r="IN127" i="1" s="1"/>
  <c r="IO128" i="1"/>
  <c r="IN128" i="1" s="1"/>
  <c r="IO129" i="1"/>
  <c r="IN129" i="1" s="1"/>
  <c r="IO130" i="1"/>
  <c r="IN130" i="1" s="1"/>
  <c r="IO131" i="1"/>
  <c r="IN131" i="1" s="1"/>
  <c r="HD61" i="1"/>
  <c r="HD62" i="1"/>
  <c r="HD63" i="1"/>
  <c r="HD64" i="1"/>
  <c r="HD65" i="1"/>
  <c r="HD66" i="1"/>
  <c r="HD67" i="1"/>
  <c r="HD68" i="1"/>
  <c r="ES79" i="1"/>
  <c r="ES80" i="1"/>
  <c r="ES81" i="1"/>
  <c r="ES82" i="1"/>
  <c r="ES83" i="1"/>
  <c r="ES84" i="1"/>
  <c r="ES85" i="1"/>
  <c r="ES86" i="1"/>
  <c r="DI79" i="1"/>
  <c r="DI80" i="1"/>
  <c r="DI81" i="1"/>
  <c r="DI82" i="1"/>
  <c r="DI83" i="1"/>
  <c r="DI84" i="1"/>
  <c r="DI85" i="1"/>
  <c r="DI86" i="1"/>
  <c r="DH61" i="1"/>
  <c r="DH62" i="1"/>
  <c r="DH63" i="1"/>
  <c r="DH64" i="1"/>
  <c r="DH65" i="1"/>
  <c r="DH66" i="1"/>
  <c r="DH67" i="1"/>
  <c r="DH68" i="1"/>
  <c r="CB124" i="1"/>
  <c r="CB125" i="1"/>
  <c r="CB126" i="1"/>
  <c r="CB127" i="1"/>
  <c r="CB128" i="1"/>
  <c r="CB129" i="1"/>
  <c r="CB130" i="1"/>
  <c r="CB131" i="1"/>
  <c r="IN105" i="1"/>
  <c r="IO106" i="1"/>
  <c r="IN106" i="1" s="1"/>
  <c r="IO107" i="1"/>
  <c r="IN107" i="1" s="1"/>
  <c r="IO108" i="1"/>
  <c r="IN108" i="1" s="1"/>
  <c r="IO109" i="1"/>
  <c r="IN109" i="1" s="1"/>
  <c r="IO110" i="1"/>
  <c r="IN110" i="1" s="1"/>
  <c r="IO111" i="1"/>
  <c r="IN111" i="1" s="1"/>
  <c r="IO112" i="1"/>
  <c r="IN112" i="1" s="1"/>
  <c r="IO113" i="1"/>
  <c r="IN113" i="1" s="1"/>
  <c r="EN61" i="1"/>
  <c r="EN62" i="1"/>
  <c r="EN63" i="1"/>
  <c r="EN64" i="1"/>
  <c r="EN65" i="1"/>
  <c r="EN66" i="1"/>
  <c r="EN67" i="1"/>
  <c r="EN68" i="1"/>
  <c r="IA79" i="1"/>
  <c r="IA80" i="1"/>
  <c r="IA81" i="1"/>
  <c r="IA82" i="1"/>
  <c r="IA83" i="1"/>
  <c r="IA84" i="1"/>
  <c r="IA85" i="1"/>
  <c r="IA86" i="1"/>
  <c r="FK61" i="1"/>
  <c r="FK62" i="1"/>
  <c r="FK63" i="1"/>
  <c r="FK64" i="1"/>
  <c r="FK65" i="1"/>
  <c r="FK66" i="1"/>
  <c r="FK67" i="1"/>
  <c r="FK68" i="1"/>
  <c r="GH106" i="1"/>
  <c r="GH107" i="1"/>
  <c r="GH108" i="1"/>
  <c r="GH109" i="1"/>
  <c r="GH110" i="1"/>
  <c r="GH111" i="1"/>
  <c r="GH112" i="1"/>
  <c r="GH113" i="1"/>
  <c r="JF124" i="1"/>
  <c r="JF125" i="1"/>
  <c r="JF126" i="1"/>
  <c r="JF127" i="1"/>
  <c r="JF128" i="1"/>
  <c r="JF129" i="1"/>
  <c r="JF130" i="1"/>
  <c r="JF131" i="1"/>
  <c r="EM106" i="1"/>
  <c r="EM107" i="1"/>
  <c r="EM108" i="1"/>
  <c r="EM109" i="1"/>
  <c r="EM110" i="1"/>
  <c r="EM111" i="1"/>
  <c r="EM112" i="1"/>
  <c r="EM113" i="1"/>
  <c r="HD79" i="1"/>
  <c r="HD80" i="1"/>
  <c r="HD81" i="1"/>
  <c r="HD82" i="1"/>
  <c r="HD83" i="1"/>
  <c r="HD84" i="1"/>
  <c r="HD85" i="1"/>
  <c r="HD86" i="1"/>
  <c r="ET124" i="1"/>
  <c r="ET125" i="1"/>
  <c r="ET126" i="1"/>
  <c r="ET127" i="1"/>
  <c r="ET128" i="1"/>
  <c r="ET129" i="1"/>
  <c r="ET130" i="1"/>
  <c r="ET131" i="1"/>
  <c r="CJ124" i="1"/>
  <c r="CJ125" i="1"/>
  <c r="CJ126" i="1"/>
  <c r="CJ127" i="1"/>
  <c r="CJ128" i="1"/>
  <c r="CJ129" i="1"/>
  <c r="CJ130" i="1"/>
  <c r="CJ131" i="1"/>
  <c r="GG106" i="1"/>
  <c r="GG107" i="1"/>
  <c r="GG108" i="1"/>
  <c r="GG109" i="1"/>
  <c r="GG110" i="1"/>
  <c r="GG111" i="1"/>
  <c r="GG112" i="1"/>
  <c r="GG113" i="1"/>
  <c r="CF106" i="1"/>
  <c r="CF107" i="1"/>
  <c r="CF108" i="1"/>
  <c r="CF109" i="1"/>
  <c r="CF110" i="1"/>
  <c r="CF111" i="1"/>
  <c r="CF112" i="1"/>
  <c r="CF113" i="1"/>
  <c r="AK61" i="1"/>
  <c r="AK62" i="1"/>
  <c r="AK63" i="1"/>
  <c r="AK64" i="1"/>
  <c r="AK65" i="1"/>
  <c r="AK66" i="1"/>
  <c r="AK67" i="1"/>
  <c r="AK68" i="1"/>
  <c r="ES61" i="1"/>
  <c r="ES62" i="1"/>
  <c r="ES63" i="1"/>
  <c r="ES64" i="1"/>
  <c r="ES65" i="1"/>
  <c r="ES66" i="1"/>
  <c r="ES67" i="1"/>
  <c r="ES68" i="1"/>
  <c r="GM79" i="1"/>
  <c r="GM80" i="1"/>
  <c r="GM81" i="1"/>
  <c r="GM82" i="1"/>
  <c r="GM83" i="1"/>
  <c r="GM84" i="1"/>
  <c r="GM85" i="1"/>
  <c r="GM86" i="1"/>
  <c r="HG79" i="1"/>
  <c r="HG80" i="1"/>
  <c r="HG81" i="1"/>
  <c r="HG82" i="1"/>
  <c r="HG83" i="1"/>
  <c r="HG84" i="1"/>
  <c r="HG85" i="1"/>
  <c r="HG86" i="1"/>
  <c r="HK60" i="1" a="1"/>
  <c r="HK60" i="1" s="1"/>
  <c r="HQ61" i="1"/>
  <c r="HK61" i="1" s="1" a="1"/>
  <c r="HK61" i="1" s="1"/>
  <c r="HQ62" i="1"/>
  <c r="HK62" i="1" s="1" a="1"/>
  <c r="HK62" i="1" s="1"/>
  <c r="HQ63" i="1"/>
  <c r="HK63" i="1" s="1" a="1"/>
  <c r="HK63" i="1" s="1"/>
  <c r="HQ64" i="1"/>
  <c r="HK64" i="1" s="1" a="1"/>
  <c r="HK64" i="1" s="1"/>
  <c r="HQ65" i="1"/>
  <c r="HK65" i="1" s="1" a="1"/>
  <c r="HK65" i="1" s="1"/>
  <c r="HQ66" i="1"/>
  <c r="HK66" i="1" s="1" a="1"/>
  <c r="HK66" i="1" s="1"/>
  <c r="HQ67" i="1"/>
  <c r="HK67" i="1" s="1" a="1"/>
  <c r="HK67" i="1" s="1"/>
  <c r="HQ68" i="1"/>
  <c r="HK68" i="1" s="1" a="1"/>
  <c r="HK68" i="1" s="1"/>
  <c r="DG61" i="1"/>
  <c r="DG62" i="1"/>
  <c r="DG63" i="1"/>
  <c r="DG64" i="1"/>
  <c r="DG65" i="1"/>
  <c r="DG66" i="1"/>
  <c r="DG67" i="1"/>
  <c r="DG68" i="1"/>
  <c r="AZ79" i="1"/>
  <c r="AZ80" i="1"/>
  <c r="AZ81" i="1"/>
  <c r="AZ82" i="1"/>
  <c r="AZ83" i="1"/>
  <c r="AZ84" i="1"/>
  <c r="AZ85" i="1"/>
  <c r="AZ86" i="1"/>
  <c r="GX79" i="1"/>
  <c r="GX80" i="1"/>
  <c r="GX81" i="1"/>
  <c r="GX82" i="1"/>
  <c r="GX83" i="1"/>
  <c r="GX84" i="1"/>
  <c r="GX85" i="1"/>
  <c r="GX86" i="1"/>
  <c r="DI124" i="1"/>
  <c r="DI125" i="1"/>
  <c r="DI126" i="1"/>
  <c r="DI127" i="1"/>
  <c r="DI128" i="1"/>
  <c r="DI129" i="1"/>
  <c r="DI130" i="1"/>
  <c r="DI131" i="1"/>
  <c r="GN79" i="1"/>
  <c r="GN80" i="1"/>
  <c r="GN81" i="1"/>
  <c r="GN82" i="1"/>
  <c r="GN83" i="1"/>
  <c r="GN84" i="1"/>
  <c r="GN85" i="1"/>
  <c r="GN86" i="1"/>
  <c r="CV106" i="1"/>
  <c r="CV107" i="1"/>
  <c r="CV108" i="1"/>
  <c r="CV109" i="1"/>
  <c r="CV110" i="1"/>
  <c r="CV111" i="1"/>
  <c r="CV112" i="1"/>
  <c r="CV113" i="1"/>
  <c r="DH106" i="1"/>
  <c r="DH107" i="1"/>
  <c r="DH108" i="1"/>
  <c r="DH109" i="1"/>
  <c r="DH110" i="1"/>
  <c r="DH111" i="1"/>
  <c r="DH112" i="1"/>
  <c r="DH113" i="1"/>
  <c r="AG79" i="1"/>
  <c r="AG80" i="1"/>
  <c r="AG81" i="1"/>
  <c r="AG82" i="1"/>
  <c r="AG83" i="1"/>
  <c r="AG84" i="1"/>
  <c r="AG85" i="1"/>
  <c r="AG86" i="1"/>
  <c r="CK79" i="1"/>
  <c r="CK80" i="1"/>
  <c r="CK81" i="1"/>
  <c r="CK82" i="1"/>
  <c r="CK83" i="1"/>
  <c r="CK84" i="1"/>
  <c r="CK85" i="1"/>
  <c r="CK86" i="1"/>
  <c r="EC61" i="1"/>
  <c r="EC62" i="1"/>
  <c r="EC63" i="1"/>
  <c r="EC64" i="1"/>
  <c r="EC65" i="1"/>
  <c r="EC66" i="1"/>
  <c r="EC67" i="1"/>
  <c r="EC68" i="1"/>
  <c r="BZ79" i="1"/>
  <c r="BZ80" i="1"/>
  <c r="BZ81" i="1"/>
  <c r="BZ82" i="1"/>
  <c r="BZ83" i="1"/>
  <c r="BZ84" i="1"/>
  <c r="BZ85" i="1"/>
  <c r="BZ86" i="1"/>
  <c r="AI79" i="1"/>
  <c r="AI80" i="1"/>
  <c r="AI81" i="1"/>
  <c r="AI82" i="1"/>
  <c r="AI83" i="1"/>
  <c r="AI84" i="1"/>
  <c r="AI85" i="1"/>
  <c r="AI86" i="1"/>
  <c r="AX106" i="1"/>
  <c r="AX107" i="1"/>
  <c r="AX108" i="1"/>
  <c r="AX109" i="1"/>
  <c r="AX110" i="1"/>
  <c r="AX111" i="1"/>
  <c r="AX112" i="1"/>
  <c r="AX113" i="1"/>
  <c r="CB106" i="1"/>
  <c r="CB107" i="1"/>
  <c r="CB108" i="1"/>
  <c r="CB109" i="1"/>
  <c r="CB110" i="1"/>
  <c r="CB111" i="1"/>
  <c r="CB112" i="1"/>
  <c r="CB113" i="1"/>
  <c r="ED106" i="1"/>
  <c r="ED107" i="1"/>
  <c r="ED108" i="1"/>
  <c r="ED109" i="1"/>
  <c r="ED110" i="1"/>
  <c r="ED111" i="1"/>
  <c r="ED112" i="1"/>
  <c r="ED113" i="1"/>
  <c r="GR79" i="1"/>
  <c r="GR80" i="1"/>
  <c r="GR81" i="1"/>
  <c r="GR82" i="1"/>
  <c r="GR83" i="1"/>
  <c r="GR84" i="1"/>
  <c r="GR85" i="1"/>
  <c r="GR86" i="1"/>
  <c r="AM106" i="1"/>
  <c r="AM107" i="1"/>
  <c r="AM108" i="1"/>
  <c r="AM109" i="1"/>
  <c r="AM110" i="1"/>
  <c r="AM111" i="1"/>
  <c r="AM112" i="1"/>
  <c r="AM113" i="1"/>
  <c r="AU124" i="1"/>
  <c r="AU125" i="1"/>
  <c r="AU126" i="1"/>
  <c r="AU127" i="1"/>
  <c r="AU128" i="1"/>
  <c r="AU129" i="1"/>
  <c r="AU130" i="1"/>
  <c r="AU131" i="1"/>
  <c r="IN78" i="1"/>
  <c r="IO79" i="1"/>
  <c r="IN79" i="1" s="1"/>
  <c r="IO80" i="1"/>
  <c r="IN80" i="1" s="1"/>
  <c r="IO81" i="1"/>
  <c r="IN81" i="1" s="1"/>
  <c r="IO82" i="1"/>
  <c r="IN82" i="1" s="1"/>
  <c r="IO83" i="1"/>
  <c r="IN83" i="1" s="1"/>
  <c r="IO84" i="1"/>
  <c r="IN84" i="1" s="1"/>
  <c r="IO85" i="1"/>
  <c r="IN85" i="1" s="1"/>
  <c r="IO86" i="1"/>
  <c r="IN86" i="1" s="1"/>
  <c r="CE61" i="1"/>
  <c r="CE62" i="1"/>
  <c r="CE63" i="1"/>
  <c r="CE64" i="1"/>
  <c r="CE65" i="1"/>
  <c r="CE66" i="1"/>
  <c r="CE67" i="1"/>
  <c r="CE68" i="1"/>
  <c r="EY106" i="1"/>
  <c r="EY107" i="1"/>
  <c r="EY108" i="1"/>
  <c r="EY109" i="1"/>
  <c r="EY110" i="1"/>
  <c r="EY111" i="1"/>
  <c r="EY112" i="1"/>
  <c r="EY113" i="1"/>
  <c r="CH61" i="1"/>
  <c r="CH62" i="1"/>
  <c r="CH63" i="1"/>
  <c r="CH64" i="1"/>
  <c r="CH65" i="1"/>
  <c r="CH66" i="1"/>
  <c r="CH67" i="1"/>
  <c r="CH68" i="1"/>
  <c r="EU61" i="1"/>
  <c r="EU62" i="1"/>
  <c r="EU63" i="1"/>
  <c r="EU64" i="1"/>
  <c r="EU65" i="1"/>
  <c r="EU66" i="1"/>
  <c r="EU67" i="1"/>
  <c r="EU68" i="1"/>
  <c r="ET106" i="1"/>
  <c r="ET107" i="1"/>
  <c r="ET108" i="1"/>
  <c r="ET109" i="1"/>
  <c r="ET110" i="1"/>
  <c r="ET111" i="1"/>
  <c r="ET112" i="1"/>
  <c r="ET113" i="1"/>
  <c r="HG61" i="1"/>
  <c r="HG62" i="1"/>
  <c r="HG63" i="1"/>
  <c r="HG64" i="1"/>
  <c r="HG65" i="1"/>
  <c r="HG66" i="1"/>
  <c r="HG67" i="1"/>
  <c r="HG68" i="1"/>
  <c r="DI106" i="1"/>
  <c r="DI107" i="1"/>
  <c r="DI108" i="1"/>
  <c r="DI109" i="1"/>
  <c r="DI110" i="1"/>
  <c r="DI111" i="1"/>
  <c r="DI112" i="1"/>
  <c r="DI113" i="1"/>
  <c r="CK124" i="1"/>
  <c r="CK125" i="1"/>
  <c r="CK126" i="1"/>
  <c r="CK127" i="1"/>
  <c r="CK128" i="1"/>
  <c r="CK129" i="1"/>
  <c r="CK130" i="1"/>
  <c r="CK131" i="1"/>
  <c r="AX61" i="1"/>
  <c r="AX62" i="1"/>
  <c r="AX63" i="1"/>
  <c r="AX64" i="1"/>
  <c r="AX65" i="1"/>
  <c r="AX66" i="1"/>
  <c r="AX67" i="1"/>
  <c r="AX68" i="1"/>
  <c r="AU79" i="1"/>
  <c r="AU80" i="1"/>
  <c r="AU81" i="1"/>
  <c r="AU82" i="1"/>
  <c r="AU83" i="1"/>
  <c r="AU84" i="1"/>
  <c r="AU85" i="1"/>
  <c r="AU86" i="1"/>
  <c r="IA106" i="1"/>
  <c r="IA107" i="1"/>
  <c r="IA108" i="1"/>
  <c r="IA109" i="1"/>
  <c r="IA110" i="1"/>
  <c r="IA111" i="1"/>
  <c r="IA112" i="1"/>
  <c r="IA113" i="1"/>
  <c r="EM61" i="1"/>
  <c r="EM62" i="1"/>
  <c r="EM63" i="1"/>
  <c r="EM64" i="1"/>
  <c r="EM65" i="1"/>
  <c r="EM66" i="1"/>
  <c r="EM67" i="1"/>
  <c r="EM68" i="1"/>
  <c r="AK79" i="1"/>
  <c r="AK80" i="1"/>
  <c r="AK81" i="1"/>
  <c r="AK82" i="1"/>
  <c r="AK83" i="1"/>
  <c r="AK84" i="1"/>
  <c r="AK85" i="1"/>
  <c r="AK86" i="1"/>
  <c r="GX124" i="1"/>
  <c r="GX125" i="1"/>
  <c r="GX126" i="1"/>
  <c r="GX127" i="1"/>
  <c r="GX128" i="1"/>
  <c r="GX129" i="1"/>
  <c r="GX130" i="1"/>
  <c r="GX131" i="1"/>
  <c r="EC124" i="1"/>
  <c r="EC125" i="1"/>
  <c r="EC126" i="1"/>
  <c r="EC127" i="1"/>
  <c r="EC128" i="1"/>
  <c r="EC129" i="1"/>
  <c r="EC130" i="1"/>
  <c r="EC131" i="1"/>
  <c r="ED61" i="1"/>
  <c r="ED62" i="1"/>
  <c r="ED63" i="1"/>
  <c r="ED64" i="1"/>
  <c r="ED65" i="1"/>
  <c r="ED66" i="1"/>
  <c r="ED67" i="1"/>
  <c r="ED68" i="1"/>
  <c r="CE79" i="1"/>
  <c r="CE80" i="1"/>
  <c r="CE81" i="1"/>
  <c r="CE82" i="1"/>
  <c r="CE83" i="1"/>
  <c r="CE84" i="1"/>
  <c r="CE85" i="1"/>
  <c r="CE86" i="1"/>
  <c r="EN106" i="1"/>
  <c r="EN107" i="1"/>
  <c r="EN108" i="1"/>
  <c r="EN109" i="1"/>
  <c r="EN110" i="1"/>
  <c r="EN111" i="1"/>
  <c r="EN112" i="1"/>
  <c r="EN113" i="1"/>
  <c r="IA61" i="1"/>
  <c r="IA62" i="1"/>
  <c r="IA63" i="1"/>
  <c r="IA64" i="1"/>
  <c r="IA65" i="1"/>
  <c r="IA66" i="1"/>
  <c r="IA67" i="1"/>
  <c r="IA68" i="1"/>
  <c r="FK124" i="1"/>
  <c r="FK125" i="1"/>
  <c r="FK126" i="1"/>
  <c r="FK127" i="1"/>
  <c r="FK128" i="1"/>
  <c r="FK129" i="1"/>
  <c r="FK130" i="1"/>
  <c r="FK131" i="1"/>
  <c r="GH124" i="1"/>
  <c r="GH125" i="1"/>
  <c r="GH126" i="1"/>
  <c r="GH127" i="1"/>
  <c r="GH128" i="1"/>
  <c r="GH129" i="1"/>
  <c r="GH130" i="1"/>
  <c r="GH131" i="1"/>
  <c r="JF79" i="1"/>
  <c r="JF80" i="1"/>
  <c r="JF81" i="1"/>
  <c r="JF82" i="1"/>
  <c r="JF83" i="1"/>
  <c r="JF84" i="1"/>
  <c r="JF85" i="1"/>
  <c r="JF86" i="1"/>
  <c r="EM124" i="1"/>
  <c r="EM125" i="1"/>
  <c r="EM126" i="1"/>
  <c r="EM127" i="1"/>
  <c r="EM128" i="1"/>
  <c r="EM129" i="1"/>
  <c r="EM130" i="1"/>
  <c r="EM131" i="1"/>
  <c r="HD106" i="1"/>
  <c r="HD107" i="1"/>
  <c r="HD108" i="1"/>
  <c r="HD109" i="1"/>
  <c r="HD110" i="1"/>
  <c r="HD111" i="1"/>
  <c r="HD112" i="1"/>
  <c r="HD113" i="1"/>
  <c r="ET79" i="1"/>
  <c r="ET80" i="1"/>
  <c r="ET81" i="1"/>
  <c r="ET82" i="1"/>
  <c r="ET83" i="1"/>
  <c r="ET84" i="1"/>
  <c r="ET85" i="1"/>
  <c r="ET86" i="1"/>
  <c r="CJ106" i="1"/>
  <c r="CJ107" i="1"/>
  <c r="CJ108" i="1"/>
  <c r="CJ109" i="1"/>
  <c r="CJ110" i="1"/>
  <c r="CJ111" i="1"/>
  <c r="CJ112" i="1"/>
  <c r="CJ113" i="1"/>
  <c r="GG79" i="1"/>
  <c r="GG80" i="1"/>
  <c r="GG81" i="1"/>
  <c r="GG82" i="1"/>
  <c r="GG83" i="1"/>
  <c r="GG84" i="1"/>
  <c r="GG85" i="1"/>
  <c r="GG86" i="1"/>
  <c r="CF124" i="1"/>
  <c r="CF125" i="1"/>
  <c r="CF126" i="1"/>
  <c r="CF127" i="1"/>
  <c r="CF128" i="1"/>
  <c r="CF129" i="1"/>
  <c r="CF130" i="1"/>
  <c r="CF131" i="1"/>
  <c r="AK106" i="1"/>
  <c r="AK107" i="1"/>
  <c r="AK108" i="1"/>
  <c r="AK109" i="1"/>
  <c r="AK110" i="1"/>
  <c r="AK111" i="1"/>
  <c r="AK112" i="1"/>
  <c r="AK113" i="1"/>
  <c r="ES124" i="1"/>
  <c r="ES125" i="1"/>
  <c r="ES126" i="1"/>
  <c r="ES127" i="1"/>
  <c r="ES128" i="1"/>
  <c r="ES129" i="1"/>
  <c r="ES130" i="1"/>
  <c r="ES131" i="1"/>
  <c r="GM124" i="1"/>
  <c r="GM125" i="1"/>
  <c r="GM126" i="1"/>
  <c r="GM127" i="1"/>
  <c r="GM128" i="1"/>
  <c r="GM129" i="1"/>
  <c r="GM130" i="1"/>
  <c r="GM131" i="1"/>
  <c r="HG106" i="1"/>
  <c r="HG107" i="1"/>
  <c r="HG108" i="1"/>
  <c r="HG109" i="1"/>
  <c r="HG110" i="1"/>
  <c r="HG111" i="1"/>
  <c r="HG112" i="1"/>
  <c r="HG113" i="1"/>
  <c r="HK123" i="1" a="1"/>
  <c r="HK123" i="1" s="1"/>
  <c r="HQ124" i="1"/>
  <c r="HK124" i="1" s="1" a="1"/>
  <c r="HK124" i="1" s="1"/>
  <c r="HQ125" i="1"/>
  <c r="HK125" i="1" s="1" a="1"/>
  <c r="HK125" i="1" s="1"/>
  <c r="HQ126" i="1"/>
  <c r="HK126" i="1" s="1" a="1"/>
  <c r="HK126" i="1" s="1"/>
  <c r="HQ127" i="1"/>
  <c r="HK127" i="1" s="1" a="1"/>
  <c r="HK127" i="1" s="1"/>
  <c r="HQ128" i="1"/>
  <c r="HK128" i="1" s="1" a="1"/>
  <c r="HK128" i="1" s="1"/>
  <c r="HQ129" i="1"/>
  <c r="HK129" i="1" s="1" a="1"/>
  <c r="HK129" i="1" s="1"/>
  <c r="HQ130" i="1"/>
  <c r="HK130" i="1" s="1" a="1"/>
  <c r="HK130" i="1" s="1"/>
  <c r="HQ131" i="1"/>
  <c r="HK131" i="1" s="1" a="1"/>
  <c r="HK131" i="1" s="1"/>
  <c r="DG106" i="1"/>
  <c r="DG107" i="1"/>
  <c r="DG108" i="1"/>
  <c r="DG109" i="1"/>
  <c r="DG110" i="1"/>
  <c r="DG111" i="1"/>
  <c r="DG112" i="1"/>
  <c r="DG113" i="1"/>
  <c r="AZ61" i="1"/>
  <c r="AZ62" i="1"/>
  <c r="AZ63" i="1"/>
  <c r="AZ64" i="1"/>
  <c r="AZ65" i="1"/>
  <c r="AZ66" i="1"/>
  <c r="AZ67" i="1"/>
  <c r="AZ68" i="1"/>
  <c r="GX106" i="1"/>
  <c r="GX107" i="1"/>
  <c r="GX108" i="1"/>
  <c r="GX109" i="1"/>
  <c r="GX110" i="1"/>
  <c r="GX111" i="1"/>
  <c r="GX112" i="1"/>
  <c r="GX113" i="1"/>
  <c r="DI61" i="1"/>
  <c r="DI62" i="1"/>
  <c r="DI63" i="1"/>
  <c r="DI64" i="1"/>
  <c r="DI65" i="1"/>
  <c r="DI66" i="1"/>
  <c r="DI67" i="1"/>
  <c r="DI68" i="1"/>
  <c r="GN61" i="1"/>
  <c r="GN62" i="1"/>
  <c r="GN63" i="1"/>
  <c r="GN64" i="1"/>
  <c r="GN65" i="1"/>
  <c r="GN66" i="1"/>
  <c r="GN67" i="1"/>
  <c r="GN68" i="1"/>
  <c r="CV124" i="1"/>
  <c r="CV125" i="1"/>
  <c r="CV126" i="1"/>
  <c r="CV127" i="1"/>
  <c r="CV128" i="1"/>
  <c r="CV129" i="1"/>
  <c r="CV130" i="1"/>
  <c r="CV131" i="1"/>
  <c r="DH124" i="1"/>
  <c r="DH125" i="1"/>
  <c r="DH126" i="1"/>
  <c r="DH127" i="1"/>
  <c r="DH128" i="1"/>
  <c r="DH129" i="1"/>
  <c r="DH130" i="1"/>
  <c r="DH131" i="1"/>
  <c r="AG61" i="1"/>
  <c r="AG62" i="1"/>
  <c r="AG63" i="1"/>
  <c r="AG64" i="1"/>
  <c r="AG65" i="1"/>
  <c r="AG66" i="1"/>
  <c r="AG67" i="1"/>
  <c r="AG68" i="1"/>
  <c r="CK61" i="1"/>
  <c r="CK62" i="1"/>
  <c r="CK63" i="1"/>
  <c r="CK64" i="1"/>
  <c r="CK65" i="1"/>
  <c r="CK66" i="1"/>
  <c r="CK67" i="1"/>
  <c r="CK68" i="1"/>
  <c r="EC106" i="1"/>
  <c r="EC107" i="1"/>
  <c r="EC108" i="1"/>
  <c r="EC109" i="1"/>
  <c r="EC110" i="1"/>
  <c r="EC111" i="1"/>
  <c r="EC112" i="1"/>
  <c r="EC113" i="1"/>
  <c r="BZ61" i="1"/>
  <c r="BZ62" i="1"/>
  <c r="BZ63" i="1"/>
  <c r="BZ64" i="1"/>
  <c r="BZ65" i="1"/>
  <c r="BZ66" i="1"/>
  <c r="BZ67" i="1"/>
  <c r="BZ68" i="1"/>
  <c r="AI106" i="1"/>
  <c r="AI107" i="1"/>
  <c r="AI108" i="1"/>
  <c r="AI109" i="1"/>
  <c r="AI110" i="1"/>
  <c r="AI111" i="1"/>
  <c r="AI112" i="1"/>
  <c r="AI113" i="1"/>
  <c r="AX79" i="1"/>
  <c r="AX80" i="1"/>
  <c r="AX81" i="1"/>
  <c r="AX82" i="1"/>
  <c r="AX83" i="1"/>
  <c r="AX84" i="1"/>
  <c r="AX85" i="1"/>
  <c r="AX86" i="1"/>
  <c r="CB79" i="1"/>
  <c r="CB80" i="1"/>
  <c r="CB81" i="1"/>
  <c r="CB82" i="1"/>
  <c r="CB83" i="1"/>
  <c r="CB84" i="1"/>
  <c r="CB85" i="1"/>
  <c r="CB86" i="1"/>
  <c r="ED79" i="1"/>
  <c r="ED80" i="1"/>
  <c r="ED81" i="1"/>
  <c r="ED82" i="1"/>
  <c r="ED83" i="1"/>
  <c r="ED84" i="1"/>
  <c r="ED85" i="1"/>
  <c r="ED86" i="1"/>
  <c r="GR61" i="1"/>
  <c r="GR62" i="1"/>
  <c r="GR63" i="1"/>
  <c r="GR64" i="1"/>
  <c r="GR65" i="1"/>
  <c r="GR66" i="1"/>
  <c r="GR67" i="1"/>
  <c r="GR68" i="1"/>
  <c r="AM79" i="1"/>
  <c r="AM80" i="1"/>
  <c r="AM81" i="1"/>
  <c r="AM82" i="1"/>
  <c r="AM83" i="1"/>
  <c r="AM84" i="1"/>
  <c r="AM85" i="1"/>
  <c r="AM86" i="1"/>
  <c r="AU61" i="1"/>
  <c r="AU62" i="1"/>
  <c r="AU63" i="1"/>
  <c r="AU64" i="1"/>
  <c r="AU65" i="1"/>
  <c r="AU66" i="1"/>
  <c r="AU67" i="1"/>
  <c r="AU68" i="1"/>
  <c r="IN60" i="1"/>
  <c r="IO61" i="1"/>
  <c r="IN61" i="1" s="1"/>
  <c r="IO62" i="1"/>
  <c r="IN62" i="1" s="1"/>
  <c r="IO63" i="1"/>
  <c r="IN63" i="1" s="1"/>
  <c r="IO64" i="1"/>
  <c r="IN64" i="1" s="1"/>
  <c r="IO65" i="1"/>
  <c r="IN65" i="1" s="1"/>
  <c r="IO66" i="1"/>
  <c r="IN66" i="1" s="1"/>
  <c r="IO67" i="1"/>
  <c r="IN67" i="1" s="1"/>
  <c r="IO68" i="1"/>
  <c r="IN68" i="1" s="1"/>
  <c r="CE124" i="1"/>
  <c r="CE125" i="1"/>
  <c r="CE126" i="1"/>
  <c r="CE127" i="1"/>
  <c r="CE128" i="1"/>
  <c r="CE129" i="1"/>
  <c r="CE130" i="1"/>
  <c r="CE131" i="1"/>
  <c r="EY79" i="1"/>
  <c r="EY80" i="1"/>
  <c r="EY81" i="1"/>
  <c r="EY82" i="1"/>
  <c r="EY83" i="1"/>
  <c r="EY84" i="1"/>
  <c r="EY85" i="1"/>
  <c r="EY86" i="1"/>
  <c r="CH124" i="1"/>
  <c r="CH125" i="1"/>
  <c r="CH126" i="1"/>
  <c r="CH127" i="1"/>
  <c r="CH128" i="1"/>
  <c r="CH129" i="1"/>
  <c r="CH130" i="1"/>
  <c r="CH131" i="1"/>
  <c r="EU79" i="1"/>
  <c r="EU80" i="1"/>
  <c r="EU81" i="1"/>
  <c r="EU82" i="1"/>
  <c r="EU83" i="1"/>
  <c r="EU84" i="1"/>
  <c r="EU85" i="1"/>
  <c r="EU86" i="1"/>
  <c r="JF106" i="1"/>
  <c r="JF107" i="1"/>
  <c r="JF108" i="1"/>
  <c r="JF109" i="1"/>
  <c r="JF110" i="1"/>
  <c r="JF111" i="1"/>
  <c r="JF112" i="1"/>
  <c r="JF113" i="1"/>
  <c r="CF79" i="1"/>
  <c r="CF80" i="1"/>
  <c r="CF81" i="1"/>
  <c r="CF82" i="1"/>
  <c r="CF83" i="1"/>
  <c r="CF84" i="1"/>
  <c r="CF85" i="1"/>
  <c r="CF86" i="1"/>
  <c r="DG124" i="1"/>
  <c r="DG125" i="1"/>
  <c r="DG126" i="1"/>
  <c r="DG127" i="1"/>
  <c r="DG128" i="1"/>
  <c r="DG129" i="1"/>
  <c r="DG130" i="1"/>
  <c r="DG131" i="1"/>
  <c r="GN124" i="1"/>
  <c r="GN125" i="1"/>
  <c r="GN126" i="1"/>
  <c r="GN127" i="1"/>
  <c r="GN128" i="1"/>
  <c r="GN129" i="1"/>
  <c r="GN130" i="1"/>
  <c r="GN131" i="1"/>
  <c r="BZ124" i="1"/>
  <c r="BZ125" i="1"/>
  <c r="BZ126" i="1"/>
  <c r="BZ127" i="1"/>
  <c r="BZ128" i="1"/>
  <c r="BZ129" i="1"/>
  <c r="BZ130" i="1"/>
  <c r="BZ131" i="1"/>
  <c r="GR106" i="1"/>
  <c r="GR107" i="1"/>
  <c r="GR108" i="1"/>
  <c r="GR109" i="1"/>
  <c r="GR110" i="1"/>
  <c r="GR111" i="1"/>
  <c r="GR112" i="1"/>
  <c r="GR113" i="1"/>
  <c r="EU124" i="1"/>
  <c r="EU125" i="1"/>
  <c r="EU126" i="1"/>
  <c r="EU127" i="1"/>
  <c r="EU128" i="1"/>
  <c r="EU129" i="1"/>
  <c r="EU130" i="1"/>
  <c r="EU131" i="1"/>
  <c r="FK106" i="1"/>
  <c r="FK107" i="1"/>
  <c r="FK108" i="1"/>
  <c r="FK109" i="1"/>
  <c r="FK110" i="1"/>
  <c r="FK111" i="1"/>
  <c r="FK112" i="1"/>
  <c r="FK113" i="1"/>
  <c r="GG61" i="1"/>
  <c r="GG62" i="1"/>
  <c r="GG63" i="1"/>
  <c r="GG64" i="1"/>
  <c r="GG65" i="1"/>
  <c r="GG66" i="1"/>
  <c r="GG67" i="1"/>
  <c r="GG68" i="1"/>
  <c r="DG79" i="1"/>
  <c r="DG80" i="1"/>
  <c r="DG81" i="1"/>
  <c r="DG82" i="1"/>
  <c r="DG83" i="1"/>
  <c r="DG84" i="1"/>
  <c r="DG85" i="1"/>
  <c r="DG86" i="1"/>
  <c r="CV61" i="1"/>
  <c r="CV62" i="1"/>
  <c r="CV63" i="1"/>
  <c r="CV64" i="1"/>
  <c r="CV65" i="1"/>
  <c r="CV66" i="1"/>
  <c r="CV67" i="1"/>
  <c r="CV68" i="1"/>
  <c r="BZ106" i="1"/>
  <c r="BZ107" i="1"/>
  <c r="BZ108" i="1"/>
  <c r="BZ109" i="1"/>
  <c r="BZ110" i="1"/>
  <c r="BZ111" i="1"/>
  <c r="BZ112" i="1"/>
  <c r="BZ113" i="1"/>
  <c r="AM124" i="1"/>
  <c r="AM125" i="1"/>
  <c r="AM126" i="1"/>
  <c r="AM127" i="1"/>
  <c r="AM128" i="1"/>
  <c r="AM129" i="1"/>
  <c r="AM130" i="1"/>
  <c r="AM131" i="1"/>
  <c r="CH79" i="1"/>
  <c r="CH80" i="1"/>
  <c r="CH81" i="1"/>
  <c r="CH82" i="1"/>
  <c r="CH83" i="1"/>
  <c r="CH84" i="1"/>
  <c r="CH85" i="1"/>
  <c r="CH86" i="1"/>
  <c r="AL106" i="1"/>
  <c r="AL107" i="1"/>
  <c r="AL108" i="1"/>
  <c r="AL109" i="1"/>
  <c r="AL110" i="1"/>
  <c r="AL111" i="1"/>
  <c r="AL112" i="1"/>
  <c r="AL113" i="1"/>
  <c r="HC124" i="1"/>
  <c r="HC125" i="1"/>
  <c r="HC126" i="1"/>
  <c r="HC127" i="1"/>
  <c r="HC128" i="1"/>
  <c r="HC129" i="1"/>
  <c r="HC130" i="1"/>
  <c r="HC131" i="1"/>
  <c r="EQ124" i="1"/>
  <c r="EQ125" i="1"/>
  <c r="EQ126" i="1"/>
  <c r="EQ127" i="1"/>
  <c r="EQ128" i="1"/>
  <c r="EQ129" i="1"/>
  <c r="EQ130" i="1"/>
  <c r="EQ131" i="1"/>
  <c r="CC79" i="1"/>
  <c r="CC80" i="1"/>
  <c r="CC81" i="1"/>
  <c r="CC82" i="1"/>
  <c r="CC83" i="1"/>
  <c r="CC84" i="1"/>
  <c r="CC85" i="1"/>
  <c r="CC86" i="1"/>
  <c r="GC79" i="1"/>
  <c r="GC80" i="1"/>
  <c r="GC81" i="1"/>
  <c r="GC82" i="1"/>
  <c r="GC83" i="1"/>
  <c r="GC84" i="1"/>
  <c r="GC85" i="1"/>
  <c r="GC86" i="1"/>
  <c r="ER106" i="1"/>
  <c r="ER107" i="1"/>
  <c r="ER108" i="1"/>
  <c r="ER109" i="1"/>
  <c r="ER110" i="1"/>
  <c r="ER111" i="1"/>
  <c r="ER112" i="1"/>
  <c r="ER113" i="1"/>
  <c r="JS106" i="1"/>
  <c r="JS107" i="1"/>
  <c r="JS108" i="1"/>
  <c r="JS109" i="1"/>
  <c r="JS110" i="1"/>
  <c r="JS111" i="1"/>
  <c r="JS112" i="1"/>
  <c r="JS113" i="1"/>
  <c r="GL106" i="1"/>
  <c r="GL107" i="1"/>
  <c r="GL108" i="1"/>
  <c r="GL109" i="1"/>
  <c r="GL110" i="1"/>
  <c r="GL111" i="1"/>
  <c r="GL112" i="1"/>
  <c r="GL113" i="1"/>
  <c r="JG124" i="1"/>
  <c r="JG125" i="1"/>
  <c r="JG126" i="1"/>
  <c r="JG127" i="1"/>
  <c r="JG128" i="1"/>
  <c r="JG129" i="1"/>
  <c r="JG130" i="1"/>
  <c r="JG131" i="1"/>
  <c r="JT106" i="1"/>
  <c r="JT107" i="1"/>
  <c r="JT108" i="1"/>
  <c r="JT109" i="1"/>
  <c r="JT110" i="1"/>
  <c r="JT111" i="1"/>
  <c r="JT112" i="1"/>
  <c r="JT113" i="1"/>
  <c r="EP106" i="1"/>
  <c r="EP107" i="1"/>
  <c r="EP108" i="1"/>
  <c r="EP109" i="1"/>
  <c r="EP110" i="1"/>
  <c r="EP111" i="1"/>
  <c r="EP112" i="1"/>
  <c r="EP113" i="1"/>
  <c r="HU61" i="1"/>
  <c r="HU62" i="1"/>
  <c r="HU63" i="1"/>
  <c r="HU64" i="1"/>
  <c r="HU65" i="1"/>
  <c r="HU66" i="1"/>
  <c r="HU67" i="1"/>
  <c r="HU68" i="1"/>
  <c r="AY79" i="1"/>
  <c r="AY80" i="1"/>
  <c r="AY81" i="1"/>
  <c r="AY82" i="1"/>
  <c r="AY83" i="1"/>
  <c r="AY84" i="1"/>
  <c r="AY85" i="1"/>
  <c r="AY86" i="1"/>
  <c r="HE79" i="1"/>
  <c r="HE80" i="1"/>
  <c r="HE81" i="1"/>
  <c r="HE82" i="1"/>
  <c r="HE83" i="1"/>
  <c r="HE84" i="1"/>
  <c r="HE85" i="1"/>
  <c r="HE86" i="1"/>
  <c r="FA124" i="1"/>
  <c r="FA125" i="1"/>
  <c r="FA126" i="1"/>
  <c r="FA127" i="1"/>
  <c r="FA128" i="1"/>
  <c r="FA129" i="1"/>
  <c r="FA130" i="1"/>
  <c r="FA131" i="1"/>
  <c r="EW79" i="1"/>
  <c r="EW80" i="1"/>
  <c r="EW81" i="1"/>
  <c r="EW82" i="1"/>
  <c r="EW83" i="1"/>
  <c r="EW84" i="1"/>
  <c r="EW85" i="1"/>
  <c r="EW86" i="1"/>
  <c r="GD124" i="1"/>
  <c r="GD125" i="1"/>
  <c r="GD126" i="1"/>
  <c r="GD127" i="1"/>
  <c r="GD128" i="1"/>
  <c r="GD129" i="1"/>
  <c r="GD130" i="1"/>
  <c r="GD131" i="1"/>
  <c r="ID61" i="1"/>
  <c r="ID62" i="1"/>
  <c r="ID63" i="1"/>
  <c r="ID64" i="1"/>
  <c r="ID65" i="1"/>
  <c r="ID66" i="1"/>
  <c r="ID67" i="1"/>
  <c r="ID68" i="1"/>
  <c r="HH105" i="1" a="1"/>
  <c r="HH105" i="1" s="1"/>
  <c r="HJ106" i="1"/>
  <c r="HH106" i="1" s="1" a="1"/>
  <c r="HH106" i="1" s="1"/>
  <c r="HJ107" i="1"/>
  <c r="HH107" i="1" s="1" a="1"/>
  <c r="HH107" i="1" s="1"/>
  <c r="HJ108" i="1"/>
  <c r="HH108" i="1" s="1" a="1"/>
  <c r="HH108" i="1" s="1"/>
  <c r="HJ109" i="1"/>
  <c r="HH109" i="1" s="1" a="1"/>
  <c r="HH109" i="1" s="1"/>
  <c r="HJ110" i="1"/>
  <c r="HH110" i="1" s="1" a="1"/>
  <c r="HH110" i="1" s="1"/>
  <c r="HJ111" i="1"/>
  <c r="HH111" i="1" s="1" a="1"/>
  <c r="HH111" i="1" s="1"/>
  <c r="HJ112" i="1"/>
  <c r="HH112" i="1" s="1" a="1"/>
  <c r="HH112" i="1" s="1"/>
  <c r="HJ113" i="1"/>
  <c r="HH113" i="1" s="1" a="1"/>
  <c r="HH113" i="1" s="1"/>
  <c r="GI106" i="1"/>
  <c r="GI107" i="1"/>
  <c r="GI108" i="1"/>
  <c r="GI109" i="1"/>
  <c r="GI110" i="1"/>
  <c r="GI111" i="1"/>
  <c r="GI112" i="1"/>
  <c r="GI113" i="1"/>
  <c r="CG61" i="1"/>
  <c r="CG62" i="1"/>
  <c r="CG63" i="1"/>
  <c r="CG64" i="1"/>
  <c r="CG65" i="1"/>
  <c r="CG66" i="1"/>
  <c r="CG67" i="1"/>
  <c r="CG68" i="1"/>
  <c r="EE106" i="1"/>
  <c r="EE107" i="1"/>
  <c r="EE108" i="1"/>
  <c r="EE109" i="1"/>
  <c r="EE110" i="1"/>
  <c r="EE111" i="1"/>
  <c r="EE112" i="1"/>
  <c r="EE113" i="1"/>
  <c r="EL106" i="1"/>
  <c r="EL107" i="1"/>
  <c r="EL108" i="1"/>
  <c r="EL109" i="1"/>
  <c r="EL110" i="1"/>
  <c r="EL111" i="1"/>
  <c r="EL112" i="1"/>
  <c r="EL113" i="1"/>
  <c r="DE106" i="1"/>
  <c r="DE107" i="1"/>
  <c r="DE108" i="1"/>
  <c r="DE109" i="1"/>
  <c r="DE110" i="1"/>
  <c r="DE111" i="1"/>
  <c r="DE112" i="1"/>
  <c r="DE113" i="1"/>
  <c r="JE124" i="1"/>
  <c r="JE125" i="1"/>
  <c r="JE126" i="1"/>
  <c r="JE127" i="1"/>
  <c r="JE128" i="1"/>
  <c r="JE129" i="1"/>
  <c r="JE130" i="1"/>
  <c r="JE131" i="1"/>
  <c r="IB79" i="1"/>
  <c r="IB80" i="1"/>
  <c r="IB81" i="1"/>
  <c r="IB82" i="1"/>
  <c r="IB83" i="1"/>
  <c r="IB84" i="1"/>
  <c r="IB85" i="1"/>
  <c r="IB86" i="1"/>
  <c r="FZ106" i="1"/>
  <c r="FZ107" i="1"/>
  <c r="FZ108" i="1"/>
  <c r="FZ109" i="1"/>
  <c r="FZ110" i="1"/>
  <c r="FZ111" i="1"/>
  <c r="FZ112" i="1"/>
  <c r="FZ113" i="1"/>
  <c r="FC79" i="1"/>
  <c r="FC80" i="1"/>
  <c r="FC81" i="1"/>
  <c r="FC82" i="1"/>
  <c r="FC83" i="1"/>
  <c r="FC84" i="1"/>
  <c r="FC85" i="1"/>
  <c r="FC86" i="1"/>
  <c r="EZ79" i="1"/>
  <c r="EZ80" i="1"/>
  <c r="EZ81" i="1"/>
  <c r="EZ82" i="1"/>
  <c r="EZ83" i="1"/>
  <c r="EZ84" i="1"/>
  <c r="EZ85" i="1"/>
  <c r="EZ86" i="1"/>
  <c r="BY79" i="1"/>
  <c r="BY80" i="1"/>
  <c r="BY81" i="1"/>
  <c r="BY82" i="1"/>
  <c r="BY83" i="1"/>
  <c r="BY84" i="1"/>
  <c r="BY85" i="1"/>
  <c r="BY86" i="1"/>
  <c r="IC106" i="1"/>
  <c r="IC107" i="1"/>
  <c r="IC108" i="1"/>
  <c r="IC109" i="1"/>
  <c r="IC110" i="1"/>
  <c r="IC111" i="1"/>
  <c r="IC112" i="1"/>
  <c r="IC113" i="1"/>
  <c r="FY106" i="1"/>
  <c r="FY107" i="1"/>
  <c r="FY108" i="1"/>
  <c r="FY109" i="1"/>
  <c r="FY110" i="1"/>
  <c r="FY111" i="1"/>
  <c r="FY112" i="1"/>
  <c r="FY113" i="1"/>
  <c r="FB106" i="1"/>
  <c r="FB107" i="1"/>
  <c r="FB108" i="1"/>
  <c r="FB109" i="1"/>
  <c r="FB110" i="1"/>
  <c r="FB111" i="1"/>
  <c r="FB112" i="1"/>
  <c r="FB113" i="1"/>
  <c r="IQ61" i="1"/>
  <c r="IQ62" i="1"/>
  <c r="IQ63" i="1"/>
  <c r="IQ64" i="1"/>
  <c r="IQ65" i="1"/>
  <c r="IQ66" i="1"/>
  <c r="IQ67" i="1"/>
  <c r="IQ68" i="1"/>
  <c r="IT79" i="1"/>
  <c r="IT80" i="1"/>
  <c r="IT81" i="1"/>
  <c r="IT82" i="1"/>
  <c r="IT83" i="1"/>
  <c r="IT84" i="1"/>
  <c r="IT85" i="1"/>
  <c r="IT86" i="1"/>
  <c r="AH61" i="1"/>
  <c r="AH62" i="1"/>
  <c r="AH63" i="1"/>
  <c r="AH64" i="1"/>
  <c r="AH65" i="1"/>
  <c r="AH66" i="1"/>
  <c r="AH67" i="1"/>
  <c r="AH68" i="1"/>
  <c r="EV124" i="1"/>
  <c r="EV125" i="1"/>
  <c r="EV126" i="1"/>
  <c r="EV127" i="1"/>
  <c r="EV128" i="1"/>
  <c r="EV129" i="1"/>
  <c r="EV130" i="1"/>
  <c r="EV131" i="1"/>
  <c r="JL106" i="1"/>
  <c r="JL107" i="1"/>
  <c r="JL108" i="1"/>
  <c r="JL109" i="1"/>
  <c r="JL110" i="1"/>
  <c r="JL111" i="1"/>
  <c r="JL112" i="1"/>
  <c r="JL113" i="1"/>
  <c r="IS61" i="1"/>
  <c r="IS62" i="1"/>
  <c r="IS63" i="1"/>
  <c r="IS64" i="1"/>
  <c r="IS65" i="1"/>
  <c r="IS66" i="1"/>
  <c r="IS67" i="1"/>
  <c r="IS68" i="1"/>
  <c r="JC106" i="1"/>
  <c r="JC107" i="1"/>
  <c r="JC108" i="1"/>
  <c r="JC109" i="1"/>
  <c r="JC110" i="1"/>
  <c r="JC111" i="1"/>
  <c r="JC112" i="1"/>
  <c r="JC113" i="1"/>
  <c r="DF61" i="1"/>
  <c r="DF62" i="1"/>
  <c r="DF63" i="1"/>
  <c r="DF64" i="1"/>
  <c r="DF65" i="1"/>
  <c r="DF66" i="1"/>
  <c r="DF67" i="1"/>
  <c r="DF68" i="1"/>
  <c r="EX124" i="1"/>
  <c r="EX125" i="1"/>
  <c r="EX126" i="1"/>
  <c r="EX127" i="1"/>
  <c r="EX128" i="1"/>
  <c r="EX129" i="1"/>
  <c r="EX130" i="1"/>
  <c r="EX131" i="1"/>
  <c r="FK79" i="1"/>
  <c r="FK80" i="1"/>
  <c r="FK81" i="1"/>
  <c r="FK82" i="1"/>
  <c r="FK83" i="1"/>
  <c r="FK84" i="1"/>
  <c r="FK85" i="1"/>
  <c r="FK86" i="1"/>
  <c r="CJ61" i="1"/>
  <c r="CJ62" i="1"/>
  <c r="CJ63" i="1"/>
  <c r="CJ64" i="1"/>
  <c r="CJ65" i="1"/>
  <c r="CJ66" i="1"/>
  <c r="CJ67" i="1"/>
  <c r="CJ68" i="1"/>
  <c r="GM61" i="1"/>
  <c r="GM62" i="1"/>
  <c r="GM63" i="1"/>
  <c r="GM64" i="1"/>
  <c r="GM65" i="1"/>
  <c r="GM66" i="1"/>
  <c r="GM67" i="1"/>
  <c r="GM68" i="1"/>
  <c r="GX61" i="1"/>
  <c r="GX62" i="1"/>
  <c r="GX63" i="1"/>
  <c r="GX64" i="1"/>
  <c r="GX65" i="1"/>
  <c r="GX66" i="1"/>
  <c r="GX67" i="1"/>
  <c r="GX68" i="1"/>
  <c r="DH79" i="1"/>
  <c r="DH80" i="1"/>
  <c r="DH81" i="1"/>
  <c r="DH82" i="1"/>
  <c r="DH83" i="1"/>
  <c r="DH84" i="1"/>
  <c r="DH85" i="1"/>
  <c r="DH86" i="1"/>
  <c r="CB61" i="1"/>
  <c r="CB62" i="1"/>
  <c r="CB63" i="1"/>
  <c r="CB64" i="1"/>
  <c r="CB65" i="1"/>
  <c r="CB66" i="1"/>
  <c r="CB67" i="1"/>
  <c r="CB68" i="1"/>
  <c r="CE106" i="1"/>
  <c r="CE107" i="1"/>
  <c r="CE108" i="1"/>
  <c r="CE109" i="1"/>
  <c r="CE110" i="1"/>
  <c r="CE111" i="1"/>
  <c r="CE112" i="1"/>
  <c r="CE113" i="1"/>
  <c r="GH79" i="1"/>
  <c r="GH80" i="1"/>
  <c r="GH81" i="1"/>
  <c r="GH82" i="1"/>
  <c r="GH83" i="1"/>
  <c r="GH84" i="1"/>
  <c r="GH85" i="1"/>
  <c r="GH86" i="1"/>
  <c r="CJ79" i="1"/>
  <c r="CJ80" i="1"/>
  <c r="CJ81" i="1"/>
  <c r="CJ82" i="1"/>
  <c r="CJ83" i="1"/>
  <c r="CJ84" i="1"/>
  <c r="CJ85" i="1"/>
  <c r="CJ86" i="1"/>
  <c r="HG124" i="1"/>
  <c r="HG125" i="1"/>
  <c r="HG126" i="1"/>
  <c r="HG127" i="1"/>
  <c r="HG128" i="1"/>
  <c r="HG129" i="1"/>
  <c r="HG130" i="1"/>
  <c r="HG131" i="1"/>
  <c r="AZ106" i="1"/>
  <c r="AZ107" i="1"/>
  <c r="AZ108" i="1"/>
  <c r="AZ109" i="1"/>
  <c r="AZ110" i="1"/>
  <c r="AZ111" i="1"/>
  <c r="AZ112" i="1"/>
  <c r="AZ113" i="1"/>
  <c r="AG124" i="1"/>
  <c r="AG125" i="1"/>
  <c r="AG126" i="1"/>
  <c r="AG127" i="1"/>
  <c r="AG128" i="1"/>
  <c r="AG129" i="1"/>
  <c r="AG130" i="1"/>
  <c r="AG131" i="1"/>
  <c r="AX124" i="1"/>
  <c r="AX125" i="1"/>
  <c r="AX126" i="1"/>
  <c r="AX127" i="1"/>
  <c r="AX128" i="1"/>
  <c r="AX129" i="1"/>
  <c r="AX130" i="1"/>
  <c r="AX131" i="1"/>
  <c r="AU106" i="1"/>
  <c r="AU107" i="1"/>
  <c r="AU108" i="1"/>
  <c r="AU109" i="1"/>
  <c r="AU110" i="1"/>
  <c r="AU111" i="1"/>
  <c r="AU112" i="1"/>
  <c r="AU113" i="1"/>
  <c r="EK60" i="1"/>
  <c r="EK105" i="1"/>
  <c r="EK78" i="1"/>
  <c r="EK123" i="1"/>
  <c r="EJ60" i="1"/>
  <c r="EJ105" i="1"/>
  <c r="EJ123" i="1"/>
  <c r="EJ78" i="1"/>
  <c r="AL124" i="1"/>
  <c r="AL125" i="1"/>
  <c r="AL126" i="1"/>
  <c r="AL127" i="1"/>
  <c r="AL128" i="1"/>
  <c r="AL129" i="1"/>
  <c r="AL130" i="1"/>
  <c r="AL131" i="1"/>
  <c r="HC106" i="1"/>
  <c r="HC107" i="1"/>
  <c r="HC108" i="1"/>
  <c r="HC109" i="1"/>
  <c r="HC110" i="1"/>
  <c r="HC111" i="1"/>
  <c r="HC112" i="1"/>
  <c r="HC113" i="1"/>
  <c r="EQ61" i="1"/>
  <c r="EQ62" i="1"/>
  <c r="EQ63" i="1"/>
  <c r="EQ64" i="1"/>
  <c r="EQ65" i="1"/>
  <c r="EQ66" i="1"/>
  <c r="EQ67" i="1"/>
  <c r="EQ68" i="1"/>
  <c r="CC106" i="1"/>
  <c r="CC107" i="1"/>
  <c r="CC108" i="1"/>
  <c r="CC109" i="1"/>
  <c r="CC110" i="1"/>
  <c r="CC111" i="1"/>
  <c r="CC112" i="1"/>
  <c r="CC113" i="1"/>
  <c r="GC61" i="1"/>
  <c r="GC62" i="1"/>
  <c r="GC63" i="1"/>
  <c r="GC64" i="1"/>
  <c r="GC65" i="1"/>
  <c r="GC66" i="1"/>
  <c r="GC67" i="1"/>
  <c r="GC68" i="1"/>
  <c r="ER79" i="1"/>
  <c r="ER80" i="1"/>
  <c r="ER81" i="1"/>
  <c r="ER82" i="1"/>
  <c r="ER83" i="1"/>
  <c r="ER84" i="1"/>
  <c r="ER85" i="1"/>
  <c r="ER86" i="1"/>
  <c r="JS124" i="1"/>
  <c r="JS125" i="1"/>
  <c r="JS126" i="1"/>
  <c r="JS127" i="1"/>
  <c r="JS128" i="1"/>
  <c r="JS129" i="1"/>
  <c r="JS130" i="1"/>
  <c r="JS131" i="1"/>
  <c r="GL79" i="1"/>
  <c r="GL80" i="1"/>
  <c r="GL81" i="1"/>
  <c r="GL82" i="1"/>
  <c r="GL83" i="1"/>
  <c r="GL84" i="1"/>
  <c r="GL85" i="1"/>
  <c r="GL86" i="1"/>
  <c r="JG106" i="1"/>
  <c r="JG107" i="1"/>
  <c r="JG108" i="1"/>
  <c r="JG109" i="1"/>
  <c r="JG110" i="1"/>
  <c r="JG111" i="1"/>
  <c r="JG112" i="1"/>
  <c r="JG113" i="1"/>
  <c r="JT124" i="1"/>
  <c r="JT125" i="1"/>
  <c r="JT126" i="1"/>
  <c r="JT127" i="1"/>
  <c r="JT128" i="1"/>
  <c r="JT129" i="1"/>
  <c r="JT130" i="1"/>
  <c r="JT131" i="1"/>
  <c r="EP79" i="1"/>
  <c r="EP80" i="1"/>
  <c r="EP81" i="1"/>
  <c r="EP82" i="1"/>
  <c r="EP83" i="1"/>
  <c r="EP84" i="1"/>
  <c r="EP85" i="1"/>
  <c r="EP86" i="1"/>
  <c r="HU124" i="1"/>
  <c r="HU125" i="1"/>
  <c r="HU126" i="1"/>
  <c r="HU127" i="1"/>
  <c r="HU128" i="1"/>
  <c r="HU129" i="1"/>
  <c r="HU130" i="1"/>
  <c r="HU131" i="1"/>
  <c r="AY106" i="1"/>
  <c r="AY107" i="1"/>
  <c r="AY108" i="1"/>
  <c r="AY109" i="1"/>
  <c r="AY110" i="1"/>
  <c r="AY111" i="1"/>
  <c r="AY112" i="1"/>
  <c r="AY113" i="1"/>
  <c r="HE61" i="1"/>
  <c r="HE62" i="1"/>
  <c r="HE63" i="1"/>
  <c r="HE64" i="1"/>
  <c r="HE65" i="1"/>
  <c r="HE66" i="1"/>
  <c r="HE67" i="1"/>
  <c r="HE68" i="1"/>
  <c r="FA106" i="1"/>
  <c r="FA107" i="1"/>
  <c r="FA108" i="1"/>
  <c r="FA109" i="1"/>
  <c r="FA110" i="1"/>
  <c r="FA111" i="1"/>
  <c r="FA112" i="1"/>
  <c r="FA113" i="1"/>
  <c r="EW61" i="1"/>
  <c r="EW62" i="1"/>
  <c r="EW63" i="1"/>
  <c r="EW64" i="1"/>
  <c r="EW65" i="1"/>
  <c r="EW66" i="1"/>
  <c r="EW67" i="1"/>
  <c r="EW68" i="1"/>
  <c r="GD106" i="1"/>
  <c r="GD107" i="1"/>
  <c r="GD108" i="1"/>
  <c r="GD109" i="1"/>
  <c r="GD110" i="1"/>
  <c r="GD111" i="1"/>
  <c r="GD112" i="1"/>
  <c r="GD113" i="1"/>
  <c r="ID124" i="1"/>
  <c r="ID125" i="1"/>
  <c r="ID126" i="1"/>
  <c r="ID127" i="1"/>
  <c r="ID128" i="1"/>
  <c r="ID129" i="1"/>
  <c r="ID130" i="1"/>
  <c r="ID131" i="1"/>
  <c r="HH78" i="1" a="1"/>
  <c r="HH78" i="1" s="1"/>
  <c r="HJ79" i="1"/>
  <c r="HH79" i="1" s="1" a="1"/>
  <c r="HH79" i="1" s="1"/>
  <c r="HJ80" i="1"/>
  <c r="HH80" i="1" s="1" a="1"/>
  <c r="HH80" i="1" s="1"/>
  <c r="HJ81" i="1"/>
  <c r="HH81" i="1" s="1" a="1"/>
  <c r="HH81" i="1" s="1"/>
  <c r="HJ82" i="1"/>
  <c r="HH82" i="1" s="1" a="1"/>
  <c r="HH82" i="1" s="1"/>
  <c r="HJ83" i="1"/>
  <c r="HH83" i="1" s="1" a="1"/>
  <c r="HH83" i="1" s="1"/>
  <c r="HJ84" i="1"/>
  <c r="HH84" i="1" s="1" a="1"/>
  <c r="HH84" i="1" s="1"/>
  <c r="HJ85" i="1"/>
  <c r="HH85" i="1" s="1" a="1"/>
  <c r="HH85" i="1" s="1"/>
  <c r="HJ86" i="1"/>
  <c r="HH86" i="1" s="1" a="1"/>
  <c r="HH86" i="1" s="1"/>
  <c r="GI124" i="1"/>
  <c r="GI125" i="1"/>
  <c r="GI126" i="1"/>
  <c r="GI127" i="1"/>
  <c r="GI128" i="1"/>
  <c r="GI129" i="1"/>
  <c r="GI130" i="1"/>
  <c r="GI131" i="1"/>
  <c r="CG79" i="1"/>
  <c r="CG80" i="1"/>
  <c r="CG81" i="1"/>
  <c r="CG82" i="1"/>
  <c r="CG83" i="1"/>
  <c r="CG84" i="1"/>
  <c r="CG85" i="1"/>
  <c r="CG86" i="1"/>
  <c r="EE124" i="1"/>
  <c r="EE125" i="1"/>
  <c r="EE126" i="1"/>
  <c r="EE127" i="1"/>
  <c r="EE128" i="1"/>
  <c r="EE129" i="1"/>
  <c r="EE130" i="1"/>
  <c r="EE131" i="1"/>
  <c r="EL61" i="1"/>
  <c r="EL62" i="1"/>
  <c r="EL63" i="1"/>
  <c r="EL64" i="1"/>
  <c r="EL65" i="1"/>
  <c r="EL66" i="1"/>
  <c r="EL67" i="1"/>
  <c r="EL68" i="1"/>
  <c r="DE79" i="1"/>
  <c r="DE80" i="1"/>
  <c r="DE81" i="1"/>
  <c r="DE82" i="1"/>
  <c r="DE83" i="1"/>
  <c r="DE84" i="1"/>
  <c r="DE85" i="1"/>
  <c r="DE86" i="1"/>
  <c r="JE79" i="1"/>
  <c r="JE80" i="1"/>
  <c r="JE81" i="1"/>
  <c r="JE82" i="1"/>
  <c r="JE83" i="1"/>
  <c r="JE84" i="1"/>
  <c r="JE85" i="1"/>
  <c r="JE86" i="1"/>
  <c r="IB124" i="1"/>
  <c r="IB125" i="1"/>
  <c r="IB126" i="1"/>
  <c r="IB127" i="1"/>
  <c r="IB128" i="1"/>
  <c r="IB129" i="1"/>
  <c r="IB130" i="1"/>
  <c r="IB131" i="1"/>
  <c r="FZ61" i="1"/>
  <c r="FZ62" i="1"/>
  <c r="FZ63" i="1"/>
  <c r="FZ64" i="1"/>
  <c r="FZ65" i="1"/>
  <c r="FZ66" i="1"/>
  <c r="FZ67" i="1"/>
  <c r="FZ68" i="1"/>
  <c r="FC61" i="1"/>
  <c r="FC62" i="1"/>
  <c r="FC63" i="1"/>
  <c r="FC64" i="1"/>
  <c r="FC65" i="1"/>
  <c r="FC66" i="1"/>
  <c r="FC67" i="1"/>
  <c r="FC68" i="1"/>
  <c r="EZ106" i="1"/>
  <c r="EZ107" i="1"/>
  <c r="EZ108" i="1"/>
  <c r="EZ109" i="1"/>
  <c r="EZ110" i="1"/>
  <c r="EZ111" i="1"/>
  <c r="EZ112" i="1"/>
  <c r="EZ113" i="1"/>
  <c r="BY61" i="1"/>
  <c r="BY62" i="1"/>
  <c r="BY63" i="1"/>
  <c r="BY64" i="1"/>
  <c r="BY65" i="1"/>
  <c r="BY66" i="1"/>
  <c r="BY67" i="1"/>
  <c r="BY68" i="1"/>
  <c r="IC79" i="1"/>
  <c r="IC80" i="1"/>
  <c r="IC81" i="1"/>
  <c r="IC82" i="1"/>
  <c r="IC83" i="1"/>
  <c r="IC84" i="1"/>
  <c r="IC85" i="1"/>
  <c r="IC86" i="1"/>
  <c r="FY124" i="1"/>
  <c r="FY125" i="1"/>
  <c r="FY126" i="1"/>
  <c r="FY127" i="1"/>
  <c r="FY128" i="1"/>
  <c r="FY129" i="1"/>
  <c r="FY130" i="1"/>
  <c r="FY131" i="1"/>
  <c r="FB61" i="1"/>
  <c r="FB62" i="1"/>
  <c r="FB63" i="1"/>
  <c r="FB64" i="1"/>
  <c r="FB65" i="1"/>
  <c r="FB66" i="1"/>
  <c r="FB67" i="1"/>
  <c r="FB68" i="1"/>
  <c r="IQ124" i="1"/>
  <c r="IQ125" i="1"/>
  <c r="IQ126" i="1"/>
  <c r="IQ127" i="1"/>
  <c r="IQ128" i="1"/>
  <c r="IQ129" i="1"/>
  <c r="IQ130" i="1"/>
  <c r="IQ131" i="1"/>
  <c r="IT106" i="1"/>
  <c r="IT107" i="1"/>
  <c r="IT108" i="1"/>
  <c r="IT109" i="1"/>
  <c r="IT110" i="1"/>
  <c r="IT111" i="1"/>
  <c r="IT112" i="1"/>
  <c r="IT113" i="1"/>
  <c r="AH124" i="1"/>
  <c r="AH125" i="1"/>
  <c r="AH126" i="1"/>
  <c r="AH127" i="1"/>
  <c r="AH128" i="1"/>
  <c r="AH129" i="1"/>
  <c r="AH130" i="1"/>
  <c r="AH131" i="1"/>
  <c r="EV106" i="1"/>
  <c r="EV107" i="1"/>
  <c r="EV108" i="1"/>
  <c r="EV109" i="1"/>
  <c r="EV110" i="1"/>
  <c r="EV111" i="1"/>
  <c r="EV112" i="1"/>
  <c r="EV113" i="1"/>
  <c r="JL61" i="1"/>
  <c r="JL62" i="1"/>
  <c r="JL63" i="1"/>
  <c r="JL64" i="1"/>
  <c r="JL65" i="1"/>
  <c r="JL66" i="1"/>
  <c r="JL67" i="1"/>
  <c r="JL68" i="1"/>
  <c r="IS79" i="1"/>
  <c r="IS80" i="1"/>
  <c r="IS81" i="1"/>
  <c r="IS82" i="1"/>
  <c r="IS83" i="1"/>
  <c r="IS84" i="1"/>
  <c r="IS85" i="1"/>
  <c r="IS86" i="1"/>
  <c r="JC79" i="1"/>
  <c r="JC80" i="1"/>
  <c r="JC81" i="1"/>
  <c r="JC82" i="1"/>
  <c r="JC83" i="1"/>
  <c r="JC84" i="1"/>
  <c r="JC85" i="1"/>
  <c r="JC86" i="1"/>
  <c r="DF79" i="1"/>
  <c r="DF80" i="1"/>
  <c r="DF81" i="1"/>
  <c r="DF82" i="1"/>
  <c r="DF83" i="1"/>
  <c r="DF84" i="1"/>
  <c r="DF85" i="1"/>
  <c r="DF86" i="1"/>
  <c r="EX106" i="1"/>
  <c r="EX107" i="1"/>
  <c r="EX108" i="1"/>
  <c r="EX109" i="1"/>
  <c r="EX110" i="1"/>
  <c r="EX111" i="1"/>
  <c r="EX112" i="1"/>
  <c r="EX113" i="1"/>
  <c r="GH61" i="1"/>
  <c r="GH62" i="1"/>
  <c r="GH63" i="1"/>
  <c r="GH64" i="1"/>
  <c r="GH65" i="1"/>
  <c r="GH66" i="1"/>
  <c r="GH67" i="1"/>
  <c r="GH68" i="1"/>
  <c r="GG124" i="1"/>
  <c r="GG125" i="1"/>
  <c r="GG126" i="1"/>
  <c r="GG127" i="1"/>
  <c r="GG128" i="1"/>
  <c r="GG129" i="1"/>
  <c r="GG130" i="1"/>
  <c r="GG131" i="1"/>
  <c r="HK78" i="1" a="1"/>
  <c r="HK78" i="1" s="1"/>
  <c r="HQ79" i="1"/>
  <c r="HK79" i="1" s="1" a="1"/>
  <c r="HK79" i="1" s="1"/>
  <c r="HQ80" i="1"/>
  <c r="HK80" i="1" s="1" a="1"/>
  <c r="HK80" i="1" s="1"/>
  <c r="HQ81" i="1"/>
  <c r="HK81" i="1" s="1" a="1"/>
  <c r="HK81" i="1" s="1"/>
  <c r="HQ82" i="1"/>
  <c r="HK82" i="1" s="1" a="1"/>
  <c r="HK82" i="1" s="1"/>
  <c r="HQ83" i="1"/>
  <c r="HK83" i="1" s="1" a="1"/>
  <c r="HK83" i="1" s="1"/>
  <c r="HQ84" i="1"/>
  <c r="HK84" i="1" s="1" a="1"/>
  <c r="HK84" i="1" s="1"/>
  <c r="HQ85" i="1"/>
  <c r="HK85" i="1" s="1" a="1"/>
  <c r="HK85" i="1" s="1"/>
  <c r="HQ86" i="1"/>
  <c r="HK86" i="1" s="1" a="1"/>
  <c r="HK86" i="1" s="1"/>
  <c r="CV79" i="1"/>
  <c r="CV80" i="1"/>
  <c r="CV81" i="1"/>
  <c r="CV82" i="1"/>
  <c r="CV83" i="1"/>
  <c r="CV84" i="1"/>
  <c r="CV85" i="1"/>
  <c r="CV86" i="1"/>
  <c r="EC79" i="1"/>
  <c r="EC80" i="1"/>
  <c r="EC81" i="1"/>
  <c r="EC82" i="1"/>
  <c r="EC83" i="1"/>
  <c r="EC84" i="1"/>
  <c r="EC85" i="1"/>
  <c r="EC86" i="1"/>
  <c r="AM61" i="1"/>
  <c r="AM62" i="1"/>
  <c r="AM63" i="1"/>
  <c r="AM64" i="1"/>
  <c r="AM65" i="1"/>
  <c r="AM66" i="1"/>
  <c r="AM67" i="1"/>
  <c r="AM68" i="1"/>
  <c r="CH106" i="1"/>
  <c r="CH107" i="1"/>
  <c r="CH108" i="1"/>
  <c r="CH109" i="1"/>
  <c r="CH110" i="1"/>
  <c r="CH111" i="1"/>
  <c r="CH112" i="1"/>
  <c r="CH113" i="1"/>
  <c r="EN79" i="1"/>
  <c r="EN80" i="1"/>
  <c r="EN81" i="1"/>
  <c r="EN82" i="1"/>
  <c r="EN83" i="1"/>
  <c r="EN84" i="1"/>
  <c r="EN85" i="1"/>
  <c r="EN86" i="1"/>
  <c r="ET61" i="1"/>
  <c r="ET62" i="1"/>
  <c r="ET63" i="1"/>
  <c r="ET64" i="1"/>
  <c r="ET65" i="1"/>
  <c r="ET66" i="1"/>
  <c r="ET67" i="1"/>
  <c r="ET68" i="1"/>
  <c r="HK105" i="1" a="1"/>
  <c r="HK105" i="1" s="1"/>
  <c r="HQ106" i="1"/>
  <c r="HK106" i="1" s="1" a="1"/>
  <c r="HK106" i="1" s="1"/>
  <c r="HQ107" i="1"/>
  <c r="HK107" i="1" s="1" a="1"/>
  <c r="HK107" i="1" s="1"/>
  <c r="HQ108" i="1"/>
  <c r="HK108" i="1" s="1" a="1"/>
  <c r="HK108" i="1" s="1"/>
  <c r="HQ109" i="1"/>
  <c r="HK109" i="1" s="1" a="1"/>
  <c r="HK109" i="1" s="1"/>
  <c r="HQ110" i="1"/>
  <c r="HK110" i="1" s="1" a="1"/>
  <c r="HK110" i="1" s="1"/>
  <c r="HQ111" i="1"/>
  <c r="HK111" i="1" s="1" a="1"/>
  <c r="HK111" i="1" s="1"/>
  <c r="HQ112" i="1"/>
  <c r="HK112" i="1" s="1" a="1"/>
  <c r="HK112" i="1" s="1"/>
  <c r="HQ113" i="1"/>
  <c r="HK113" i="1" s="1" a="1"/>
  <c r="HK113" i="1" s="1"/>
  <c r="GN106" i="1"/>
  <c r="GN107" i="1"/>
  <c r="GN108" i="1"/>
  <c r="GN109" i="1"/>
  <c r="GN110" i="1"/>
  <c r="GN111" i="1"/>
  <c r="GN112" i="1"/>
  <c r="GN113" i="1"/>
  <c r="CK106" i="1"/>
  <c r="CK107" i="1"/>
  <c r="CK108" i="1"/>
  <c r="CK109" i="1"/>
  <c r="CK110" i="1"/>
  <c r="CK111" i="1"/>
  <c r="CK112" i="1"/>
  <c r="CK113" i="1"/>
  <c r="GR124" i="1"/>
  <c r="GR125" i="1"/>
  <c r="GR126" i="1"/>
  <c r="GR127" i="1"/>
  <c r="GR128" i="1"/>
  <c r="GR129" i="1"/>
  <c r="GR130" i="1"/>
  <c r="GR131" i="1"/>
  <c r="EY124" i="1"/>
  <c r="EY125" i="1"/>
  <c r="EY126" i="1"/>
  <c r="EY127" i="1"/>
  <c r="EY128" i="1"/>
  <c r="EY129" i="1"/>
  <c r="EY130" i="1"/>
  <c r="EY131" i="1"/>
  <c r="AL79" i="1"/>
  <c r="AL80" i="1"/>
  <c r="AL81" i="1"/>
  <c r="AL82" i="1"/>
  <c r="AL83" i="1"/>
  <c r="AL84" i="1"/>
  <c r="AL85" i="1"/>
  <c r="AL86" i="1"/>
  <c r="HC79" i="1"/>
  <c r="HC80" i="1"/>
  <c r="HC81" i="1"/>
  <c r="HC82" i="1"/>
  <c r="HC83" i="1"/>
  <c r="HC84" i="1"/>
  <c r="HC85" i="1"/>
  <c r="HC86" i="1"/>
  <c r="EQ106" i="1"/>
  <c r="EQ107" i="1"/>
  <c r="EQ108" i="1"/>
  <c r="EQ109" i="1"/>
  <c r="EQ110" i="1"/>
  <c r="EQ111" i="1"/>
  <c r="EQ112" i="1"/>
  <c r="EQ113" i="1"/>
  <c r="CC124" i="1"/>
  <c r="CC125" i="1"/>
  <c r="CC126" i="1"/>
  <c r="CC127" i="1"/>
  <c r="CC128" i="1"/>
  <c r="CC129" i="1"/>
  <c r="CC130" i="1"/>
  <c r="CC131" i="1"/>
  <c r="GC106" i="1"/>
  <c r="GC107" i="1"/>
  <c r="GC108" i="1"/>
  <c r="GC109" i="1"/>
  <c r="GC110" i="1"/>
  <c r="GC111" i="1"/>
  <c r="GC112" i="1"/>
  <c r="GC113" i="1"/>
  <c r="ER61" i="1"/>
  <c r="ER62" i="1"/>
  <c r="ER63" i="1"/>
  <c r="ER64" i="1"/>
  <c r="ER65" i="1"/>
  <c r="ER66" i="1"/>
  <c r="ER67" i="1"/>
  <c r="ER68" i="1"/>
  <c r="JS79" i="1"/>
  <c r="JS80" i="1"/>
  <c r="JS81" i="1"/>
  <c r="JS82" i="1"/>
  <c r="JS83" i="1"/>
  <c r="JS84" i="1"/>
  <c r="JS85" i="1"/>
  <c r="JS86" i="1"/>
  <c r="GL61" i="1"/>
  <c r="GL62" i="1"/>
  <c r="GL63" i="1"/>
  <c r="GL64" i="1"/>
  <c r="GL65" i="1"/>
  <c r="GL66" i="1"/>
  <c r="GL67" i="1"/>
  <c r="GL68" i="1"/>
  <c r="JG79" i="1"/>
  <c r="JG80" i="1"/>
  <c r="JG81" i="1"/>
  <c r="JG82" i="1"/>
  <c r="JG83" i="1"/>
  <c r="JG84" i="1"/>
  <c r="JG85" i="1"/>
  <c r="JG86" i="1"/>
  <c r="JT79" i="1"/>
  <c r="JT80" i="1"/>
  <c r="JT81" i="1"/>
  <c r="JT82" i="1"/>
  <c r="JT83" i="1"/>
  <c r="JT84" i="1"/>
  <c r="JT85" i="1"/>
  <c r="JT86" i="1"/>
  <c r="EP61" i="1"/>
  <c r="EP62" i="1"/>
  <c r="EP63" i="1"/>
  <c r="EP64" i="1"/>
  <c r="EP65" i="1"/>
  <c r="EP66" i="1"/>
  <c r="EP67" i="1"/>
  <c r="EP68" i="1"/>
  <c r="HU79" i="1"/>
  <c r="HU80" i="1"/>
  <c r="HU81" i="1"/>
  <c r="HU82" i="1"/>
  <c r="HU83" i="1"/>
  <c r="HU84" i="1"/>
  <c r="HU85" i="1"/>
  <c r="HU86" i="1"/>
  <c r="AY124" i="1"/>
  <c r="AY125" i="1"/>
  <c r="AY126" i="1"/>
  <c r="AY127" i="1"/>
  <c r="AY128" i="1"/>
  <c r="AY129" i="1"/>
  <c r="AY130" i="1"/>
  <c r="AY131" i="1"/>
  <c r="HE106" i="1"/>
  <c r="HE107" i="1"/>
  <c r="HE108" i="1"/>
  <c r="HE109" i="1"/>
  <c r="HE110" i="1"/>
  <c r="HE111" i="1"/>
  <c r="HE112" i="1"/>
  <c r="HE113" i="1"/>
  <c r="FA61" i="1"/>
  <c r="FA62" i="1"/>
  <c r="FA63" i="1"/>
  <c r="FA64" i="1"/>
  <c r="FA65" i="1"/>
  <c r="FA66" i="1"/>
  <c r="FA67" i="1"/>
  <c r="FA68" i="1"/>
  <c r="EW106" i="1"/>
  <c r="EW107" i="1"/>
  <c r="EW108" i="1"/>
  <c r="EW109" i="1"/>
  <c r="EW110" i="1"/>
  <c r="EW111" i="1"/>
  <c r="EW112" i="1"/>
  <c r="EW113" i="1"/>
  <c r="GD79" i="1"/>
  <c r="GD80" i="1"/>
  <c r="GD81" i="1"/>
  <c r="GD82" i="1"/>
  <c r="GD83" i="1"/>
  <c r="GD84" i="1"/>
  <c r="GD85" i="1"/>
  <c r="GD86" i="1"/>
  <c r="ID106" i="1"/>
  <c r="ID107" i="1"/>
  <c r="ID108" i="1"/>
  <c r="ID109" i="1"/>
  <c r="ID110" i="1"/>
  <c r="ID111" i="1"/>
  <c r="ID112" i="1"/>
  <c r="ID113" i="1"/>
  <c r="HH60" i="1" a="1"/>
  <c r="HH60" i="1" s="1"/>
  <c r="HJ61" i="1"/>
  <c r="HH61" i="1" s="1" a="1"/>
  <c r="HH61" i="1" s="1"/>
  <c r="HJ62" i="1"/>
  <c r="HH62" i="1" s="1" a="1"/>
  <c r="HH62" i="1" s="1"/>
  <c r="HJ63" i="1"/>
  <c r="HH63" i="1" s="1" a="1"/>
  <c r="HH63" i="1" s="1"/>
  <c r="HJ64" i="1"/>
  <c r="HH64" i="1" s="1" a="1"/>
  <c r="HH64" i="1" s="1"/>
  <c r="HJ65" i="1"/>
  <c r="HH65" i="1" s="1" a="1"/>
  <c r="HH65" i="1" s="1"/>
  <c r="HJ66" i="1"/>
  <c r="HH66" i="1" s="1" a="1"/>
  <c r="HH66" i="1" s="1"/>
  <c r="HJ67" i="1"/>
  <c r="HH67" i="1" s="1" a="1"/>
  <c r="HH67" i="1" s="1"/>
  <c r="HJ68" i="1"/>
  <c r="HH68" i="1" s="1" a="1"/>
  <c r="HH68" i="1" s="1"/>
  <c r="GI79" i="1"/>
  <c r="GI80" i="1"/>
  <c r="GI81" i="1"/>
  <c r="GI82" i="1"/>
  <c r="GI83" i="1"/>
  <c r="GI84" i="1"/>
  <c r="GI85" i="1"/>
  <c r="GI86" i="1"/>
  <c r="CG124" i="1"/>
  <c r="CG125" i="1"/>
  <c r="CG126" i="1"/>
  <c r="CG127" i="1"/>
  <c r="CG128" i="1"/>
  <c r="CG129" i="1"/>
  <c r="CG130" i="1"/>
  <c r="CG131" i="1"/>
  <c r="EE79" i="1"/>
  <c r="EE80" i="1"/>
  <c r="EE81" i="1"/>
  <c r="EE82" i="1"/>
  <c r="EE83" i="1"/>
  <c r="EE84" i="1"/>
  <c r="EE85" i="1"/>
  <c r="EE86" i="1"/>
  <c r="EL124" i="1"/>
  <c r="EL125" i="1"/>
  <c r="EL126" i="1"/>
  <c r="EL127" i="1"/>
  <c r="EL128" i="1"/>
  <c r="EL129" i="1"/>
  <c r="EL130" i="1"/>
  <c r="EL131" i="1"/>
  <c r="DE61" i="1"/>
  <c r="DE62" i="1"/>
  <c r="DE63" i="1"/>
  <c r="DE64" i="1"/>
  <c r="DE65" i="1"/>
  <c r="DE66" i="1"/>
  <c r="DE67" i="1"/>
  <c r="DE68" i="1"/>
  <c r="JE61" i="1"/>
  <c r="JE62" i="1"/>
  <c r="JE63" i="1"/>
  <c r="JE64" i="1"/>
  <c r="JE65" i="1"/>
  <c r="JE66" i="1"/>
  <c r="JE67" i="1"/>
  <c r="JE68" i="1"/>
  <c r="IB61" i="1"/>
  <c r="IB62" i="1"/>
  <c r="IB63" i="1"/>
  <c r="IB64" i="1"/>
  <c r="IB65" i="1"/>
  <c r="IB66" i="1"/>
  <c r="IB67" i="1"/>
  <c r="IB68" i="1"/>
  <c r="FZ124" i="1"/>
  <c r="FZ125" i="1"/>
  <c r="FZ126" i="1"/>
  <c r="FZ127" i="1"/>
  <c r="FZ128" i="1"/>
  <c r="FZ129" i="1"/>
  <c r="FZ130" i="1"/>
  <c r="FZ131" i="1"/>
  <c r="FC124" i="1"/>
  <c r="FC125" i="1"/>
  <c r="FC126" i="1"/>
  <c r="FC127" i="1"/>
  <c r="FC128" i="1"/>
  <c r="FC129" i="1"/>
  <c r="FC130" i="1"/>
  <c r="FC131" i="1"/>
  <c r="EZ124" i="1"/>
  <c r="EZ125" i="1"/>
  <c r="EZ126" i="1"/>
  <c r="EZ127" i="1"/>
  <c r="EZ128" i="1"/>
  <c r="EZ129" i="1"/>
  <c r="EZ130" i="1"/>
  <c r="EZ131" i="1"/>
  <c r="BY124" i="1"/>
  <c r="BY125" i="1"/>
  <c r="BY126" i="1"/>
  <c r="BY127" i="1"/>
  <c r="BY128" i="1"/>
  <c r="BY129" i="1"/>
  <c r="BY130" i="1"/>
  <c r="BY131" i="1"/>
  <c r="IC124" i="1"/>
  <c r="IC125" i="1"/>
  <c r="IC126" i="1"/>
  <c r="IC127" i="1"/>
  <c r="IC128" i="1"/>
  <c r="IC129" i="1"/>
  <c r="IC130" i="1"/>
  <c r="IC131" i="1"/>
  <c r="FY61" i="1"/>
  <c r="FY62" i="1"/>
  <c r="FY63" i="1"/>
  <c r="FY64" i="1"/>
  <c r="FY65" i="1"/>
  <c r="FY66" i="1"/>
  <c r="FY67" i="1"/>
  <c r="FY68" i="1"/>
  <c r="FB124" i="1"/>
  <c r="FB125" i="1"/>
  <c r="FB126" i="1"/>
  <c r="FB127" i="1"/>
  <c r="FB128" i="1"/>
  <c r="FB129" i="1"/>
  <c r="FB130" i="1"/>
  <c r="FB131" i="1"/>
  <c r="IQ106" i="1"/>
  <c r="IQ107" i="1"/>
  <c r="IQ108" i="1"/>
  <c r="IQ109" i="1"/>
  <c r="IQ110" i="1"/>
  <c r="IQ111" i="1"/>
  <c r="IQ112" i="1"/>
  <c r="IQ113" i="1"/>
  <c r="IT61" i="1"/>
  <c r="IT62" i="1"/>
  <c r="IT63" i="1"/>
  <c r="IT64" i="1"/>
  <c r="IT65" i="1"/>
  <c r="IT66" i="1"/>
  <c r="IT67" i="1"/>
  <c r="IT68" i="1"/>
  <c r="AH106" i="1"/>
  <c r="AH107" i="1"/>
  <c r="AH108" i="1"/>
  <c r="AH109" i="1"/>
  <c r="AH110" i="1"/>
  <c r="AH111" i="1"/>
  <c r="AH112" i="1"/>
  <c r="AH113" i="1"/>
  <c r="EV79" i="1"/>
  <c r="EV80" i="1"/>
  <c r="EV81" i="1"/>
  <c r="EV82" i="1"/>
  <c r="EV83" i="1"/>
  <c r="EV84" i="1"/>
  <c r="EV85" i="1"/>
  <c r="EV86" i="1"/>
  <c r="JL79" i="1"/>
  <c r="JL80" i="1"/>
  <c r="JL81" i="1"/>
  <c r="JL82" i="1"/>
  <c r="JL83" i="1"/>
  <c r="JL84" i="1"/>
  <c r="JL85" i="1"/>
  <c r="JL86" i="1"/>
  <c r="IS124" i="1"/>
  <c r="IS125" i="1"/>
  <c r="IS126" i="1"/>
  <c r="IS127" i="1"/>
  <c r="IS128" i="1"/>
  <c r="IS129" i="1"/>
  <c r="IS130" i="1"/>
  <c r="IS131" i="1"/>
  <c r="JC61" i="1"/>
  <c r="JC62" i="1"/>
  <c r="JC63" i="1"/>
  <c r="JC64" i="1"/>
  <c r="JC65" i="1"/>
  <c r="JC66" i="1"/>
  <c r="JC67" i="1"/>
  <c r="JC68" i="1"/>
  <c r="DF124" i="1"/>
  <c r="DF125" i="1"/>
  <c r="DF126" i="1"/>
  <c r="DF127" i="1"/>
  <c r="DF128" i="1"/>
  <c r="DF129" i="1"/>
  <c r="DF130" i="1"/>
  <c r="DF131" i="1"/>
  <c r="EX79" i="1"/>
  <c r="EX80" i="1"/>
  <c r="EX81" i="1"/>
  <c r="EX82" i="1"/>
  <c r="EX83" i="1"/>
  <c r="EX84" i="1"/>
  <c r="EX85" i="1"/>
  <c r="EX86" i="1"/>
  <c r="IA124" i="1"/>
  <c r="IA125" i="1"/>
  <c r="IA126" i="1"/>
  <c r="IA127" i="1"/>
  <c r="IA128" i="1"/>
  <c r="IA129" i="1"/>
  <c r="IA130" i="1"/>
  <c r="IA131" i="1"/>
  <c r="HD124" i="1"/>
  <c r="HD125" i="1"/>
  <c r="HD126" i="1"/>
  <c r="HD127" i="1"/>
  <c r="HD128" i="1"/>
  <c r="HD129" i="1"/>
  <c r="HD130" i="1"/>
  <c r="HD131" i="1"/>
  <c r="ES106" i="1"/>
  <c r="ES107" i="1"/>
  <c r="ES108" i="1"/>
  <c r="ES109" i="1"/>
  <c r="ES110" i="1"/>
  <c r="ES111" i="1"/>
  <c r="ES112" i="1"/>
  <c r="ES113" i="1"/>
  <c r="AI124" i="1"/>
  <c r="AI125" i="1"/>
  <c r="AI126" i="1"/>
  <c r="AI127" i="1"/>
  <c r="AI128" i="1"/>
  <c r="AI129" i="1"/>
  <c r="AI130" i="1"/>
  <c r="AI131" i="1"/>
  <c r="EY61" i="1"/>
  <c r="EY62" i="1"/>
  <c r="EY63" i="1"/>
  <c r="EY64" i="1"/>
  <c r="EY65" i="1"/>
  <c r="EY66" i="1"/>
  <c r="EY67" i="1"/>
  <c r="EY68" i="1"/>
  <c r="JF61" i="1"/>
  <c r="JF62" i="1"/>
  <c r="JF63" i="1"/>
  <c r="JF64" i="1"/>
  <c r="JF65" i="1"/>
  <c r="JF66" i="1"/>
  <c r="JF67" i="1"/>
  <c r="JF68" i="1"/>
  <c r="CF61" i="1"/>
  <c r="CF62" i="1"/>
  <c r="CF63" i="1"/>
  <c r="CF64" i="1"/>
  <c r="CF65" i="1"/>
  <c r="CF66" i="1"/>
  <c r="CF67" i="1"/>
  <c r="CF68" i="1"/>
  <c r="GM106" i="1"/>
  <c r="GM107" i="1"/>
  <c r="GM108" i="1"/>
  <c r="GM109" i="1"/>
  <c r="GM110" i="1"/>
  <c r="GM111" i="1"/>
  <c r="GM112" i="1"/>
  <c r="GM113" i="1"/>
  <c r="AI61" i="1"/>
  <c r="AI62" i="1"/>
  <c r="AI63" i="1"/>
  <c r="AI64" i="1"/>
  <c r="AI65" i="1"/>
  <c r="AI66" i="1"/>
  <c r="AI67" i="1"/>
  <c r="AI68" i="1"/>
  <c r="EU106" i="1"/>
  <c r="EU107" i="1"/>
  <c r="EU108" i="1"/>
  <c r="EU109" i="1"/>
  <c r="EU110" i="1"/>
  <c r="EU111" i="1"/>
  <c r="EU112" i="1"/>
  <c r="EU113" i="1"/>
  <c r="AL61" i="1"/>
  <c r="AL62" i="1"/>
  <c r="AL63" i="1"/>
  <c r="AL64" i="1"/>
  <c r="AL65" i="1"/>
  <c r="AL66" i="1"/>
  <c r="AL67" i="1"/>
  <c r="AL68" i="1"/>
  <c r="HC61" i="1"/>
  <c r="HC62" i="1"/>
  <c r="HC63" i="1"/>
  <c r="HC64" i="1"/>
  <c r="HC65" i="1"/>
  <c r="HC66" i="1"/>
  <c r="HC67" i="1"/>
  <c r="HC68" i="1"/>
  <c r="EQ79" i="1"/>
  <c r="EQ80" i="1"/>
  <c r="EQ81" i="1"/>
  <c r="EQ82" i="1"/>
  <c r="EQ83" i="1"/>
  <c r="EQ84" i="1"/>
  <c r="EQ85" i="1"/>
  <c r="EQ86" i="1"/>
  <c r="CC61" i="1"/>
  <c r="CC62" i="1"/>
  <c r="CC63" i="1"/>
  <c r="CC64" i="1"/>
  <c r="CC65" i="1"/>
  <c r="CC66" i="1"/>
  <c r="CC67" i="1"/>
  <c r="CC68" i="1"/>
  <c r="GC124" i="1"/>
  <c r="GC125" i="1"/>
  <c r="GC126" i="1"/>
  <c r="GC127" i="1"/>
  <c r="GC128" i="1"/>
  <c r="GC129" i="1"/>
  <c r="GC130" i="1"/>
  <c r="GC131" i="1"/>
  <c r="ER124" i="1"/>
  <c r="ER125" i="1"/>
  <c r="ER126" i="1"/>
  <c r="ER127" i="1"/>
  <c r="ER128" i="1"/>
  <c r="ER129" i="1"/>
  <c r="ER130" i="1"/>
  <c r="ER131" i="1"/>
  <c r="JS61" i="1"/>
  <c r="JS62" i="1"/>
  <c r="JS63" i="1"/>
  <c r="JS64" i="1"/>
  <c r="JS65" i="1"/>
  <c r="JS66" i="1"/>
  <c r="JS67" i="1"/>
  <c r="JS68" i="1"/>
  <c r="GL124" i="1"/>
  <c r="GL125" i="1"/>
  <c r="GL126" i="1"/>
  <c r="GL127" i="1"/>
  <c r="GL128" i="1"/>
  <c r="GL129" i="1"/>
  <c r="GL130" i="1"/>
  <c r="GL131" i="1"/>
  <c r="JG61" i="1"/>
  <c r="JG62" i="1"/>
  <c r="JG63" i="1"/>
  <c r="JG64" i="1"/>
  <c r="JG65" i="1"/>
  <c r="JG66" i="1"/>
  <c r="JG67" i="1"/>
  <c r="JG68" i="1"/>
  <c r="JT61" i="1"/>
  <c r="JT62" i="1"/>
  <c r="JT63" i="1"/>
  <c r="JT64" i="1"/>
  <c r="JT65" i="1"/>
  <c r="JT66" i="1"/>
  <c r="JT67" i="1"/>
  <c r="JT68" i="1"/>
  <c r="EP124" i="1"/>
  <c r="EP125" i="1"/>
  <c r="EP126" i="1"/>
  <c r="EP127" i="1"/>
  <c r="EP128" i="1"/>
  <c r="EP129" i="1"/>
  <c r="EP130" i="1"/>
  <c r="EP131" i="1"/>
  <c r="HU106" i="1"/>
  <c r="HU107" i="1"/>
  <c r="HU108" i="1"/>
  <c r="HU109" i="1"/>
  <c r="HU110" i="1"/>
  <c r="HU111" i="1"/>
  <c r="HU112" i="1"/>
  <c r="HU113" i="1"/>
  <c r="AY61" i="1"/>
  <c r="AY62" i="1"/>
  <c r="AY63" i="1"/>
  <c r="AY64" i="1"/>
  <c r="AY65" i="1"/>
  <c r="AY66" i="1"/>
  <c r="AY67" i="1"/>
  <c r="AY68" i="1"/>
  <c r="HE124" i="1"/>
  <c r="HE125" i="1"/>
  <c r="HE126" i="1"/>
  <c r="HE127" i="1"/>
  <c r="HE128" i="1"/>
  <c r="HE129" i="1"/>
  <c r="HE130" i="1"/>
  <c r="HE131" i="1"/>
  <c r="FA79" i="1"/>
  <c r="FA80" i="1"/>
  <c r="FA81" i="1"/>
  <c r="FA82" i="1"/>
  <c r="FA83" i="1"/>
  <c r="FA84" i="1"/>
  <c r="FA85" i="1"/>
  <c r="FA86" i="1"/>
  <c r="EW124" i="1"/>
  <c r="EW125" i="1"/>
  <c r="EW126" i="1"/>
  <c r="EW127" i="1"/>
  <c r="EW128" i="1"/>
  <c r="EW129" i="1"/>
  <c r="EW130" i="1"/>
  <c r="EW131" i="1"/>
  <c r="GD61" i="1"/>
  <c r="GD62" i="1"/>
  <c r="GD63" i="1"/>
  <c r="GD64" i="1"/>
  <c r="GD65" i="1"/>
  <c r="GD66" i="1"/>
  <c r="GD67" i="1"/>
  <c r="GD68" i="1"/>
  <c r="ID79" i="1"/>
  <c r="ID80" i="1"/>
  <c r="ID81" i="1"/>
  <c r="ID82" i="1"/>
  <c r="ID83" i="1"/>
  <c r="ID84" i="1"/>
  <c r="ID85" i="1"/>
  <c r="ID86" i="1"/>
  <c r="HH123" i="1" a="1"/>
  <c r="HH123" i="1" s="1"/>
  <c r="HJ124" i="1"/>
  <c r="HH124" i="1" s="1" a="1"/>
  <c r="HH124" i="1" s="1"/>
  <c r="HJ125" i="1"/>
  <c r="HH125" i="1" s="1" a="1"/>
  <c r="HH125" i="1" s="1"/>
  <c r="HJ126" i="1"/>
  <c r="HH126" i="1" s="1" a="1"/>
  <c r="HH126" i="1" s="1"/>
  <c r="HJ127" i="1"/>
  <c r="HH127" i="1" s="1" a="1"/>
  <c r="HH127" i="1" s="1"/>
  <c r="HJ128" i="1"/>
  <c r="HH128" i="1" s="1" a="1"/>
  <c r="HH128" i="1" s="1"/>
  <c r="HJ129" i="1"/>
  <c r="HH129" i="1" s="1" a="1"/>
  <c r="HH129" i="1" s="1"/>
  <c r="HJ130" i="1"/>
  <c r="HH130" i="1" s="1" a="1"/>
  <c r="HH130" i="1" s="1"/>
  <c r="HJ131" i="1"/>
  <c r="HH131" i="1" s="1" a="1"/>
  <c r="HH131" i="1" s="1"/>
  <c r="GI61" i="1"/>
  <c r="GI62" i="1"/>
  <c r="GI63" i="1"/>
  <c r="GI64" i="1"/>
  <c r="GI65" i="1"/>
  <c r="GI66" i="1"/>
  <c r="GI67" i="1"/>
  <c r="GI68" i="1"/>
  <c r="CG106" i="1"/>
  <c r="CG107" i="1"/>
  <c r="CG108" i="1"/>
  <c r="CG109" i="1"/>
  <c r="CG110" i="1"/>
  <c r="CG111" i="1"/>
  <c r="CG112" i="1"/>
  <c r="CG113" i="1"/>
  <c r="EE61" i="1"/>
  <c r="EE62" i="1"/>
  <c r="EE63" i="1"/>
  <c r="EE64" i="1"/>
  <c r="EE65" i="1"/>
  <c r="EE66" i="1"/>
  <c r="EE67" i="1"/>
  <c r="EE68" i="1"/>
  <c r="EL79" i="1"/>
  <c r="EL80" i="1"/>
  <c r="EL81" i="1"/>
  <c r="EL82" i="1"/>
  <c r="EL83" i="1"/>
  <c r="EL84" i="1"/>
  <c r="EL85" i="1"/>
  <c r="EL86" i="1"/>
  <c r="DE124" i="1"/>
  <c r="DE125" i="1"/>
  <c r="DE126" i="1"/>
  <c r="DE127" i="1"/>
  <c r="DE128" i="1"/>
  <c r="DE129" i="1"/>
  <c r="DE130" i="1"/>
  <c r="DE131" i="1"/>
  <c r="JE106" i="1"/>
  <c r="JE107" i="1"/>
  <c r="JE108" i="1"/>
  <c r="JE109" i="1"/>
  <c r="JE110" i="1"/>
  <c r="JE111" i="1"/>
  <c r="JE112" i="1"/>
  <c r="JE113" i="1"/>
  <c r="IB106" i="1"/>
  <c r="IB107" i="1"/>
  <c r="IB108" i="1"/>
  <c r="IB109" i="1"/>
  <c r="IB110" i="1"/>
  <c r="IB111" i="1"/>
  <c r="IB112" i="1"/>
  <c r="IB113" i="1"/>
  <c r="FZ79" i="1"/>
  <c r="FZ80" i="1"/>
  <c r="FZ81" i="1"/>
  <c r="FZ82" i="1"/>
  <c r="FZ83" i="1"/>
  <c r="FZ84" i="1"/>
  <c r="FZ85" i="1"/>
  <c r="FZ86" i="1"/>
  <c r="FC106" i="1"/>
  <c r="FC107" i="1"/>
  <c r="FC108" i="1"/>
  <c r="FC109" i="1"/>
  <c r="FC110" i="1"/>
  <c r="FC111" i="1"/>
  <c r="FC112" i="1"/>
  <c r="FC113" i="1"/>
  <c r="EZ61" i="1"/>
  <c r="EZ62" i="1"/>
  <c r="EZ63" i="1"/>
  <c r="EZ64" i="1"/>
  <c r="EZ65" i="1"/>
  <c r="EZ66" i="1"/>
  <c r="EZ67" i="1"/>
  <c r="EZ68" i="1"/>
  <c r="BY106" i="1"/>
  <c r="BY107" i="1"/>
  <c r="BY108" i="1"/>
  <c r="BY109" i="1"/>
  <c r="BY110" i="1"/>
  <c r="BY111" i="1"/>
  <c r="BY112" i="1"/>
  <c r="BY113" i="1"/>
  <c r="IC61" i="1"/>
  <c r="IC62" i="1"/>
  <c r="IC63" i="1"/>
  <c r="IC64" i="1"/>
  <c r="IC65" i="1"/>
  <c r="IC66" i="1"/>
  <c r="IC67" i="1"/>
  <c r="IC68" i="1"/>
  <c r="FY79" i="1"/>
  <c r="FY80" i="1"/>
  <c r="FY81" i="1"/>
  <c r="FY82" i="1"/>
  <c r="FY83" i="1"/>
  <c r="FY84" i="1"/>
  <c r="FY85" i="1"/>
  <c r="FY86" i="1"/>
  <c r="FB79" i="1"/>
  <c r="FB80" i="1"/>
  <c r="FB81" i="1"/>
  <c r="FB82" i="1"/>
  <c r="FB83" i="1"/>
  <c r="FB84" i="1"/>
  <c r="FB85" i="1"/>
  <c r="FB86" i="1"/>
  <c r="IQ79" i="1"/>
  <c r="IQ80" i="1"/>
  <c r="IQ81" i="1"/>
  <c r="IQ82" i="1"/>
  <c r="IQ83" i="1"/>
  <c r="IQ84" i="1"/>
  <c r="IQ85" i="1"/>
  <c r="IQ86" i="1"/>
  <c r="IT124" i="1"/>
  <c r="IT125" i="1"/>
  <c r="IT126" i="1"/>
  <c r="IT127" i="1"/>
  <c r="IT128" i="1"/>
  <c r="IT129" i="1"/>
  <c r="IT130" i="1"/>
  <c r="IT131" i="1"/>
  <c r="AH79" i="1"/>
  <c r="AH80" i="1"/>
  <c r="AH81" i="1"/>
  <c r="AH82" i="1"/>
  <c r="AH83" i="1"/>
  <c r="AH84" i="1"/>
  <c r="AH85" i="1"/>
  <c r="AH86" i="1"/>
  <c r="EV61" i="1"/>
  <c r="EV62" i="1"/>
  <c r="EV63" i="1"/>
  <c r="EV64" i="1"/>
  <c r="EV65" i="1"/>
  <c r="EV66" i="1"/>
  <c r="EV67" i="1"/>
  <c r="EV68" i="1"/>
  <c r="JL124" i="1"/>
  <c r="JL125" i="1"/>
  <c r="JL126" i="1"/>
  <c r="JL127" i="1"/>
  <c r="JL128" i="1"/>
  <c r="JL129" i="1"/>
  <c r="JL130" i="1"/>
  <c r="JL131" i="1"/>
  <c r="IS106" i="1"/>
  <c r="IS107" i="1"/>
  <c r="IS108" i="1"/>
  <c r="IS109" i="1"/>
  <c r="IS110" i="1"/>
  <c r="IS111" i="1"/>
  <c r="IS112" i="1"/>
  <c r="IS113" i="1"/>
  <c r="JC124" i="1"/>
  <c r="JC125" i="1"/>
  <c r="JC126" i="1"/>
  <c r="JC127" i="1"/>
  <c r="JC128" i="1"/>
  <c r="JC129" i="1"/>
  <c r="JC130" i="1"/>
  <c r="JC131" i="1"/>
  <c r="DF106" i="1"/>
  <c r="DF107" i="1"/>
  <c r="DF108" i="1"/>
  <c r="DF109" i="1"/>
  <c r="DF110" i="1"/>
  <c r="DF111" i="1"/>
  <c r="DF112" i="1"/>
  <c r="DF113" i="1"/>
  <c r="EX61" i="1"/>
  <c r="EX62" i="1"/>
  <c r="EX63" i="1"/>
  <c r="EX64" i="1"/>
  <c r="EX65" i="1"/>
  <c r="EX66" i="1"/>
  <c r="EX67" i="1"/>
  <c r="EX68" i="1"/>
  <c r="EY148" i="1"/>
  <c r="EY146" i="1"/>
  <c r="EY147" i="1"/>
  <c r="EY149" i="1"/>
  <c r="DG147" i="1"/>
  <c r="DG149" i="1"/>
  <c r="DG146" i="1"/>
  <c r="DG148" i="1"/>
  <c r="FK147" i="1"/>
  <c r="FK146" i="1"/>
  <c r="FK149" i="1"/>
  <c r="FK148" i="1"/>
  <c r="FZ146" i="1"/>
  <c r="FZ147" i="1"/>
  <c r="FZ149" i="1"/>
  <c r="FZ148" i="1"/>
  <c r="DF147" i="1"/>
  <c r="DF146" i="1"/>
  <c r="DF148" i="1"/>
  <c r="DF149" i="1"/>
  <c r="EP146" i="1"/>
  <c r="EP148" i="1"/>
  <c r="EP147" i="1"/>
  <c r="EP149" i="1"/>
  <c r="EE147" i="1"/>
  <c r="EE146" i="1"/>
  <c r="EE149" i="1"/>
  <c r="EE148" i="1"/>
  <c r="CC148" i="1"/>
  <c r="CC146" i="1"/>
  <c r="CC147" i="1"/>
  <c r="CC149" i="1"/>
  <c r="IQ148" i="1"/>
  <c r="IQ147" i="1"/>
  <c r="IQ149" i="1"/>
  <c r="IQ146" i="1"/>
  <c r="AU147" i="1"/>
  <c r="AU148" i="1"/>
  <c r="AU146" i="1"/>
  <c r="AU149" i="1"/>
  <c r="AD148" i="1"/>
  <c r="AD146" i="1"/>
  <c r="AD147" i="1"/>
  <c r="AD149" i="1"/>
  <c r="HF147" i="1"/>
  <c r="HF146" i="1"/>
  <c r="HF149" i="1"/>
  <c r="HF148" i="1"/>
  <c r="GX147" i="1"/>
  <c r="GX146" i="1"/>
  <c r="GX149" i="1"/>
  <c r="GX148" i="1"/>
  <c r="EN146" i="1"/>
  <c r="EN148" i="1"/>
  <c r="EN147" i="1"/>
  <c r="EN149" i="1"/>
  <c r="GI148" i="1"/>
  <c r="GI147" i="1"/>
  <c r="GI146" i="1"/>
  <c r="GI149" i="1"/>
  <c r="AM146" i="1"/>
  <c r="AM147" i="1"/>
  <c r="AM148" i="1"/>
  <c r="AM149" i="1"/>
  <c r="HK149" i="1"/>
  <c r="HK147" i="1"/>
  <c r="HK146" i="1"/>
  <c r="HK148" i="1"/>
  <c r="GD147" i="1"/>
  <c r="GD146" i="1"/>
  <c r="GD148" i="1"/>
  <c r="GD149" i="1"/>
  <c r="IG147" i="1"/>
  <c r="IG146" i="1"/>
  <c r="IG148" i="1"/>
  <c r="IG149" i="1"/>
  <c r="HQ147" i="1"/>
  <c r="HQ146" i="1"/>
  <c r="HQ148" i="1"/>
  <c r="HQ149" i="1"/>
  <c r="EQ149" i="1"/>
  <c r="EQ147" i="1"/>
  <c r="EQ148" i="1"/>
  <c r="EQ146" i="1"/>
  <c r="ES147" i="1"/>
  <c r="ES149" i="1"/>
  <c r="ES148" i="1"/>
  <c r="ES146" i="1"/>
  <c r="DE146" i="1"/>
  <c r="DE148" i="1"/>
  <c r="DE147" i="1"/>
  <c r="DE149" i="1"/>
  <c r="EC147" i="1"/>
  <c r="EC148" i="1"/>
  <c r="EC149" i="1"/>
  <c r="EC146" i="1"/>
  <c r="HG147" i="1"/>
  <c r="HG146" i="1"/>
  <c r="HG149" i="1"/>
  <c r="HG148" i="1"/>
  <c r="JT147" i="1"/>
  <c r="JT149" i="1"/>
  <c r="JT146" i="1"/>
  <c r="JT148" i="1"/>
  <c r="GN147" i="1"/>
  <c r="GN146" i="1"/>
  <c r="GN148" i="1"/>
  <c r="GN149" i="1"/>
  <c r="IB148" i="1"/>
  <c r="IB146" i="1"/>
  <c r="IB147" i="1"/>
  <c r="IB149" i="1"/>
  <c r="HP146" i="1"/>
  <c r="HP148" i="1"/>
  <c r="HP149" i="1"/>
  <c r="HP147" i="1"/>
  <c r="DH147" i="1"/>
  <c r="DH146" i="1"/>
  <c r="DH148" i="1"/>
  <c r="DH149" i="1"/>
  <c r="EJ140" i="1"/>
  <c r="EJ145" i="1"/>
  <c r="JE147" i="1"/>
  <c r="JE149" i="1"/>
  <c r="JE148" i="1"/>
  <c r="JE146" i="1"/>
  <c r="CE149" i="1"/>
  <c r="CE148" i="1"/>
  <c r="CE146" i="1"/>
  <c r="CE147" i="1"/>
  <c r="ET147" i="1"/>
  <c r="ET146" i="1"/>
  <c r="ET149" i="1"/>
  <c r="ET148" i="1"/>
  <c r="GC147" i="1"/>
  <c r="GC149" i="1"/>
  <c r="GC146" i="1"/>
  <c r="GC148" i="1"/>
  <c r="EZ148" i="1"/>
  <c r="EZ146" i="1"/>
  <c r="EZ147" i="1"/>
  <c r="EZ149" i="1"/>
  <c r="FY147" i="1"/>
  <c r="FY149" i="1"/>
  <c r="FY148" i="1"/>
  <c r="FY146" i="1"/>
  <c r="AR149" i="1"/>
  <c r="AR148" i="1"/>
  <c r="AR147" i="1"/>
  <c r="AR146" i="1"/>
  <c r="AT146" i="1"/>
  <c r="AT148" i="1"/>
  <c r="AT147" i="1"/>
  <c r="AT149" i="1"/>
  <c r="AH146" i="1"/>
  <c r="AH149" i="1"/>
  <c r="AH147" i="1"/>
  <c r="AH148" i="1"/>
  <c r="HE147" i="1"/>
  <c r="HE146" i="1"/>
  <c r="HE149" i="1"/>
  <c r="HE148" i="1"/>
  <c r="EM146" i="1"/>
  <c r="EM149" i="1"/>
  <c r="EM148" i="1"/>
  <c r="EM147" i="1"/>
  <c r="AK146" i="1"/>
  <c r="AK148" i="1"/>
  <c r="AK149" i="1"/>
  <c r="AK147" i="1"/>
  <c r="AL146" i="1"/>
  <c r="AL147" i="1"/>
  <c r="AL148" i="1"/>
  <c r="AL149" i="1"/>
  <c r="HN147" i="1"/>
  <c r="HN146" i="1"/>
  <c r="HN149" i="1"/>
  <c r="HN148" i="1"/>
  <c r="AP147" i="1"/>
  <c r="AP148" i="1"/>
  <c r="AP146" i="1"/>
  <c r="AP149" i="1"/>
  <c r="ER149" i="1"/>
  <c r="ER148" i="1"/>
  <c r="ER146" i="1"/>
  <c r="ER147" i="1"/>
  <c r="FB146" i="1"/>
  <c r="FB149" i="1"/>
  <c r="FB148" i="1"/>
  <c r="FB147" i="1"/>
  <c r="CG146" i="1"/>
  <c r="CG149" i="1"/>
  <c r="CG147" i="1"/>
  <c r="CG148" i="1"/>
  <c r="EV146" i="1"/>
  <c r="EV148" i="1"/>
  <c r="EV147" i="1"/>
  <c r="EV149" i="1"/>
  <c r="IF146" i="1"/>
  <c r="IF148" i="1"/>
  <c r="IF147" i="1"/>
  <c r="IF149" i="1"/>
  <c r="IT147" i="1"/>
  <c r="IT149" i="1"/>
  <c r="IT148" i="1"/>
  <c r="IT146" i="1"/>
  <c r="AV148" i="1"/>
  <c r="AV146" i="1"/>
  <c r="AV147" i="1"/>
  <c r="AV149" i="1"/>
  <c r="DI147" i="1"/>
  <c r="DI148" i="1"/>
  <c r="DI146" i="1"/>
  <c r="DI149" i="1"/>
  <c r="CK146" i="1"/>
  <c r="CK148" i="1"/>
  <c r="CK147" i="1"/>
  <c r="CK149" i="1"/>
  <c r="IA146" i="1"/>
  <c r="IA147" i="1"/>
  <c r="IA148" i="1"/>
  <c r="IA149" i="1"/>
  <c r="GH147" i="1"/>
  <c r="GH149" i="1"/>
  <c r="GH148" i="1"/>
  <c r="GH146" i="1"/>
  <c r="AY146" i="1"/>
  <c r="AY149" i="1"/>
  <c r="AY147" i="1"/>
  <c r="AY148" i="1"/>
  <c r="CH147" i="1"/>
  <c r="CH149" i="1"/>
  <c r="CH148" i="1"/>
  <c r="CH146" i="1"/>
  <c r="HV147" i="1"/>
  <c r="HV146" i="1"/>
  <c r="HV149" i="1"/>
  <c r="HV148" i="1"/>
  <c r="AI147" i="1"/>
  <c r="AI146" i="1"/>
  <c r="AI149" i="1"/>
  <c r="AI148" i="1"/>
  <c r="GL147" i="1"/>
  <c r="GL146" i="1"/>
  <c r="GL148" i="1"/>
  <c r="GL149" i="1"/>
  <c r="HC147" i="1"/>
  <c r="HC148" i="1"/>
  <c r="HC146" i="1"/>
  <c r="HC149" i="1"/>
  <c r="AG147" i="1"/>
  <c r="AG146" i="1"/>
  <c r="AG149" i="1"/>
  <c r="AG148" i="1"/>
  <c r="AN148" i="1"/>
  <c r="AN147" i="1"/>
  <c r="AN146" i="1"/>
  <c r="AN149" i="1"/>
  <c r="EL146" i="1"/>
  <c r="EL149" i="1"/>
  <c r="EL147" i="1"/>
  <c r="EL148" i="1"/>
  <c r="HR147" i="1"/>
  <c r="HR146" i="1"/>
  <c r="HR148" i="1"/>
  <c r="HR149" i="1"/>
  <c r="AX147" i="1"/>
  <c r="AX149" i="1"/>
  <c r="AX148" i="1"/>
  <c r="AX146" i="1"/>
  <c r="EK140" i="1"/>
  <c r="EK145" i="1"/>
  <c r="AZ149" i="1"/>
  <c r="AZ146" i="1"/>
  <c r="AZ148" i="1"/>
  <c r="AZ147" i="1"/>
  <c r="EX148" i="1"/>
  <c r="EX147" i="1"/>
  <c r="EX146" i="1"/>
  <c r="EX149" i="1"/>
  <c r="CV148" i="1"/>
  <c r="CV147" i="1"/>
  <c r="CV146" i="1"/>
  <c r="CV149" i="1"/>
  <c r="JC146" i="1"/>
  <c r="JC149" i="1"/>
  <c r="JC148" i="1"/>
  <c r="JC147" i="1"/>
  <c r="BZ146" i="1"/>
  <c r="BZ148" i="1"/>
  <c r="BZ147" i="1"/>
  <c r="BZ149" i="1"/>
  <c r="HU146" i="1"/>
  <c r="HU147" i="1"/>
  <c r="HU149" i="1"/>
  <c r="HU148" i="1"/>
  <c r="FC149" i="1"/>
  <c r="FC148" i="1"/>
  <c r="FC146" i="1"/>
  <c r="FC147" i="1"/>
  <c r="CF149" i="1"/>
  <c r="CF146" i="1"/>
  <c r="CF148" i="1"/>
  <c r="CF147" i="1"/>
  <c r="HT149" i="1"/>
  <c r="HT148" i="1"/>
  <c r="HT146" i="1"/>
  <c r="HT147" i="1"/>
  <c r="DA146" i="1"/>
  <c r="DA147" i="1"/>
  <c r="DA148" i="1"/>
  <c r="DA149" i="1"/>
  <c r="IO146" i="1"/>
  <c r="IO148" i="1"/>
  <c r="IO149" i="1"/>
  <c r="IO147" i="1"/>
  <c r="GM146" i="1"/>
  <c r="GM147" i="1"/>
  <c r="GM148" i="1"/>
  <c r="GM149" i="1"/>
  <c r="EU149" i="1"/>
  <c r="EU148" i="1"/>
  <c r="EU146" i="1"/>
  <c r="EU147" i="1"/>
  <c r="JS148" i="1"/>
  <c r="JS147" i="1"/>
  <c r="JS149" i="1"/>
  <c r="JS146" i="1"/>
  <c r="HO146" i="1"/>
  <c r="HO149" i="1"/>
  <c r="HO148" i="1"/>
  <c r="HO147" i="1"/>
  <c r="ED146" i="1"/>
  <c r="ED149" i="1"/>
  <c r="ED147" i="1"/>
  <c r="ED148" i="1"/>
  <c r="IC147" i="1"/>
  <c r="IC146" i="1"/>
  <c r="IC149" i="1"/>
  <c r="IC148" i="1"/>
  <c r="EW147" i="1"/>
  <c r="EW146" i="1"/>
  <c r="EW148" i="1"/>
  <c r="EW149" i="1"/>
  <c r="IS146" i="1"/>
  <c r="IS147" i="1"/>
  <c r="IS148" i="1"/>
  <c r="IS149" i="1"/>
  <c r="CB146" i="1"/>
  <c r="CB148" i="1"/>
  <c r="CB147" i="1"/>
  <c r="CB149" i="1"/>
  <c r="HS146" i="1"/>
  <c r="HS147" i="1"/>
  <c r="HS148" i="1"/>
  <c r="HS149" i="1"/>
  <c r="BY147" i="1"/>
  <c r="BY149" i="1"/>
  <c r="BY148" i="1"/>
  <c r="BY146" i="1"/>
  <c r="CJ146" i="1"/>
  <c r="CJ148" i="1"/>
  <c r="CJ147" i="1"/>
  <c r="CJ149" i="1"/>
  <c r="GG147" i="1"/>
  <c r="GG148" i="1"/>
  <c r="GG146" i="1"/>
  <c r="GG149" i="1"/>
  <c r="FA147" i="1"/>
  <c r="FA149" i="1"/>
  <c r="FA148" i="1"/>
  <c r="FA146" i="1"/>
  <c r="AW147" i="1"/>
  <c r="AW148" i="1"/>
  <c r="AW146" i="1"/>
  <c r="AW149" i="1"/>
  <c r="HD149" i="1"/>
  <c r="HD148" i="1"/>
  <c r="HD146" i="1"/>
  <c r="HD147" i="1"/>
  <c r="GR146" i="1"/>
  <c r="GR147" i="1"/>
  <c r="GR149" i="1"/>
  <c r="GR148" i="1"/>
  <c r="ID147" i="1"/>
  <c r="ID146" i="1"/>
  <c r="ID149" i="1"/>
  <c r="ID148" i="1"/>
  <c r="IE149" i="1"/>
  <c r="IE148" i="1"/>
  <c r="IE146" i="1"/>
  <c r="IE147" i="1"/>
  <c r="CZ146" i="1"/>
  <c r="CZ147" i="1"/>
  <c r="CZ149" i="1"/>
  <c r="CZ148" i="1"/>
  <c r="IN146" i="1"/>
  <c r="IN148" i="1"/>
  <c r="IN147" i="1"/>
  <c r="IN149" i="1"/>
  <c r="EY142" i="1"/>
  <c r="EY143" i="1"/>
  <c r="FK142" i="1"/>
  <c r="FK143" i="1"/>
  <c r="FZ142" i="1"/>
  <c r="FZ143" i="1"/>
  <c r="DF142" i="1"/>
  <c r="DF143" i="1"/>
  <c r="EP142" i="1"/>
  <c r="EP143" i="1"/>
  <c r="EE142" i="1"/>
  <c r="EE143" i="1"/>
  <c r="CC142" i="1"/>
  <c r="CC143" i="1"/>
  <c r="IQ142" i="1"/>
  <c r="IQ143" i="1"/>
  <c r="AU142" i="1"/>
  <c r="AU143" i="1"/>
  <c r="AD142" i="1"/>
  <c r="AD143" i="1"/>
  <c r="HF142" i="1"/>
  <c r="HF143" i="1"/>
  <c r="GX142" i="1"/>
  <c r="GX143" i="1"/>
  <c r="EN142" i="1"/>
  <c r="EN143" i="1"/>
  <c r="GI142" i="1"/>
  <c r="GI143" i="1"/>
  <c r="AM142" i="1"/>
  <c r="AM143" i="1"/>
  <c r="HK142" i="1"/>
  <c r="HK143" i="1"/>
  <c r="AZ142" i="1"/>
  <c r="AZ143" i="1"/>
  <c r="EQ142" i="1"/>
  <c r="EQ143" i="1"/>
  <c r="JE142" i="1"/>
  <c r="JE143" i="1"/>
  <c r="ES142" i="1"/>
  <c r="ES143" i="1"/>
  <c r="DE142" i="1"/>
  <c r="DE143" i="1"/>
  <c r="EC142" i="1"/>
  <c r="EC143" i="1"/>
  <c r="HG142" i="1"/>
  <c r="HG143" i="1"/>
  <c r="JT142" i="1"/>
  <c r="JT143" i="1"/>
  <c r="GN142" i="1"/>
  <c r="GN143" i="1"/>
  <c r="IB142" i="1"/>
  <c r="IB143" i="1"/>
  <c r="HP142" i="1"/>
  <c r="HP143" i="1"/>
  <c r="DH142" i="1"/>
  <c r="DH143" i="1"/>
  <c r="GD142" i="1"/>
  <c r="GD143" i="1"/>
  <c r="AP142" i="1"/>
  <c r="CE142" i="1"/>
  <c r="CE143" i="1"/>
  <c r="AH142" i="1"/>
  <c r="AH143" i="1"/>
  <c r="EM142" i="1"/>
  <c r="EM143" i="1"/>
  <c r="AL142" i="1"/>
  <c r="AL143" i="1"/>
  <c r="HN142" i="1"/>
  <c r="HN143" i="1"/>
  <c r="ET142" i="1"/>
  <c r="ET143" i="1"/>
  <c r="ER142" i="1"/>
  <c r="ER143" i="1"/>
  <c r="EW142" i="1"/>
  <c r="EW143" i="1"/>
  <c r="DI142" i="1"/>
  <c r="DI143" i="1"/>
  <c r="FB142" i="1"/>
  <c r="FB143" i="1"/>
  <c r="IS142" i="1"/>
  <c r="IS143" i="1"/>
  <c r="EX142" i="1"/>
  <c r="EX143" i="1"/>
  <c r="CG142" i="1"/>
  <c r="CG143" i="1"/>
  <c r="EV142" i="1"/>
  <c r="EV143" i="1"/>
  <c r="IF142" i="1"/>
  <c r="IF143" i="1"/>
  <c r="IG142" i="1"/>
  <c r="IG143" i="1"/>
  <c r="HQ142" i="1"/>
  <c r="HQ143" i="1"/>
  <c r="EZ142" i="1"/>
  <c r="EZ143" i="1"/>
  <c r="AK142" i="1"/>
  <c r="AK143" i="1"/>
  <c r="CK142" i="1"/>
  <c r="CK143" i="1"/>
  <c r="IA142" i="1"/>
  <c r="IA143" i="1"/>
  <c r="GH142" i="1"/>
  <c r="GH143" i="1"/>
  <c r="AY142" i="1"/>
  <c r="AY143" i="1"/>
  <c r="CH142" i="1"/>
  <c r="CH143" i="1"/>
  <c r="HV142" i="1"/>
  <c r="HV143" i="1"/>
  <c r="AI142" i="1"/>
  <c r="AI143" i="1"/>
  <c r="GL142" i="1"/>
  <c r="GL143" i="1"/>
  <c r="HC142" i="1"/>
  <c r="HC143" i="1"/>
  <c r="AG142" i="1"/>
  <c r="AG143" i="1"/>
  <c r="AN142" i="1"/>
  <c r="AN143" i="1"/>
  <c r="EL142" i="1"/>
  <c r="EL143" i="1"/>
  <c r="HR142" i="1"/>
  <c r="HR143" i="1"/>
  <c r="AX142" i="1"/>
  <c r="AX143" i="1"/>
  <c r="AV142" i="1"/>
  <c r="AV143" i="1"/>
  <c r="IC142" i="1"/>
  <c r="IC143" i="1"/>
  <c r="GC142" i="1"/>
  <c r="GC143" i="1"/>
  <c r="AR142" i="1"/>
  <c r="AT142" i="1"/>
  <c r="CV142" i="1"/>
  <c r="CV143" i="1"/>
  <c r="JC142" i="1"/>
  <c r="JC143" i="1"/>
  <c r="BZ142" i="1"/>
  <c r="BZ143" i="1"/>
  <c r="HU142" i="1"/>
  <c r="HU143" i="1"/>
  <c r="FC142" i="1"/>
  <c r="FC143" i="1"/>
  <c r="CF142" i="1"/>
  <c r="CF143" i="1"/>
  <c r="HT142" i="1"/>
  <c r="HT143" i="1"/>
  <c r="DA142" i="1"/>
  <c r="DA143" i="1"/>
  <c r="IO142" i="1"/>
  <c r="IO143" i="1"/>
  <c r="GM142" i="1"/>
  <c r="GM143" i="1"/>
  <c r="EU142" i="1"/>
  <c r="EU143" i="1"/>
  <c r="JS142" i="1"/>
  <c r="JS143" i="1"/>
  <c r="HO142" i="1"/>
  <c r="HO143" i="1"/>
  <c r="IT142" i="1"/>
  <c r="IT143" i="1"/>
  <c r="ED142" i="1"/>
  <c r="ED143" i="1"/>
  <c r="DG142" i="1"/>
  <c r="DG143" i="1"/>
  <c r="FY142" i="1"/>
  <c r="FY143" i="1"/>
  <c r="HE142" i="1"/>
  <c r="HE143" i="1"/>
  <c r="CB142" i="1"/>
  <c r="CB143" i="1"/>
  <c r="HS142" i="1"/>
  <c r="HS143" i="1"/>
  <c r="BY142" i="1"/>
  <c r="BY143" i="1"/>
  <c r="CJ142" i="1"/>
  <c r="CJ143" i="1"/>
  <c r="GG142" i="1"/>
  <c r="GG143" i="1"/>
  <c r="FA142" i="1"/>
  <c r="FA143" i="1"/>
  <c r="AW142" i="1"/>
  <c r="AW143" i="1"/>
  <c r="HD142" i="1"/>
  <c r="HD143" i="1"/>
  <c r="GR142" i="1"/>
  <c r="GR143" i="1"/>
  <c r="ID142" i="1"/>
  <c r="ID143" i="1"/>
  <c r="IE142" i="1"/>
  <c r="IE143" i="1"/>
  <c r="CZ142" i="1"/>
  <c r="CZ143" i="1"/>
  <c r="IN142" i="1"/>
  <c r="IN143" i="1"/>
  <c r="FC144" i="1"/>
  <c r="FC141" i="1"/>
  <c r="GM141" i="1"/>
  <c r="GM144" i="1"/>
  <c r="HO144" i="1"/>
  <c r="HO141" i="1"/>
  <c r="CB141" i="1"/>
  <c r="CB144" i="1"/>
  <c r="HS144" i="1"/>
  <c r="HS141" i="1"/>
  <c r="BY144" i="1"/>
  <c r="BY141" i="1"/>
  <c r="CJ144" i="1"/>
  <c r="CJ141" i="1"/>
  <c r="GG141" i="1"/>
  <c r="GG144" i="1"/>
  <c r="FA144" i="1"/>
  <c r="FA141" i="1"/>
  <c r="AW144" i="1"/>
  <c r="AW141" i="1"/>
  <c r="HD144" i="1"/>
  <c r="HD141" i="1"/>
  <c r="GR141" i="1"/>
  <c r="GR144" i="1"/>
  <c r="ID141" i="1"/>
  <c r="ID144" i="1"/>
  <c r="IE144" i="1"/>
  <c r="IE141" i="1"/>
  <c r="CZ141" i="1"/>
  <c r="CZ144" i="1"/>
  <c r="IN144" i="1"/>
  <c r="IN141" i="1"/>
  <c r="HU144" i="1"/>
  <c r="HU141" i="1"/>
  <c r="IO141" i="1"/>
  <c r="IO144" i="1"/>
  <c r="IT144" i="1"/>
  <c r="IT141" i="1"/>
  <c r="GD141" i="1"/>
  <c r="GD144" i="1"/>
  <c r="EY144" i="1"/>
  <c r="EY141" i="1"/>
  <c r="AZ144" i="1"/>
  <c r="AZ141" i="1"/>
  <c r="AP141" i="1"/>
  <c r="AP144" i="1"/>
  <c r="AV141" i="1"/>
  <c r="AV144" i="1"/>
  <c r="ED144" i="1"/>
  <c r="ED141" i="1"/>
  <c r="IG144" i="1"/>
  <c r="IG141" i="1"/>
  <c r="IC144" i="1"/>
  <c r="IC141" i="1"/>
  <c r="HQ144" i="1"/>
  <c r="HQ141" i="1"/>
  <c r="DG144" i="1"/>
  <c r="DG141" i="1"/>
  <c r="BZ144" i="1"/>
  <c r="BZ141" i="1"/>
  <c r="DA144" i="1"/>
  <c r="DA141" i="1"/>
  <c r="FK144" i="1"/>
  <c r="FK141" i="1"/>
  <c r="FZ141" i="1"/>
  <c r="FZ144" i="1"/>
  <c r="DF141" i="1"/>
  <c r="DF144" i="1"/>
  <c r="EP144" i="1"/>
  <c r="EP141" i="1"/>
  <c r="EE144" i="1"/>
  <c r="EE141" i="1"/>
  <c r="CC144" i="1"/>
  <c r="CC141" i="1"/>
  <c r="IQ144" i="1"/>
  <c r="IQ141" i="1"/>
  <c r="AU141" i="1"/>
  <c r="AU144" i="1"/>
  <c r="AD141" i="1"/>
  <c r="AD144" i="1"/>
  <c r="HF144" i="1"/>
  <c r="HF141" i="1"/>
  <c r="GX141" i="1"/>
  <c r="GX144" i="1"/>
  <c r="EN144" i="1"/>
  <c r="EN141" i="1"/>
  <c r="GI141" i="1"/>
  <c r="GI144" i="1"/>
  <c r="AM141" i="1"/>
  <c r="AM144" i="1"/>
  <c r="HK144" i="1"/>
  <c r="HK141" i="1"/>
  <c r="CV141" i="1"/>
  <c r="CV144" i="1"/>
  <c r="EQ144" i="1"/>
  <c r="EQ141" i="1"/>
  <c r="ES144" i="1"/>
  <c r="ES141" i="1"/>
  <c r="DE141" i="1"/>
  <c r="DE144" i="1"/>
  <c r="EC144" i="1"/>
  <c r="EC141" i="1"/>
  <c r="HG144" i="1"/>
  <c r="HG141" i="1"/>
  <c r="JT144" i="1"/>
  <c r="JT141" i="1"/>
  <c r="GN144" i="1"/>
  <c r="GN141" i="1"/>
  <c r="IB144" i="1"/>
  <c r="IB141" i="1"/>
  <c r="HP144" i="1"/>
  <c r="HP141" i="1"/>
  <c r="DH141" i="1"/>
  <c r="DH144" i="1"/>
  <c r="HT141" i="1"/>
  <c r="HT144" i="1"/>
  <c r="JS144" i="1"/>
  <c r="JS141" i="1"/>
  <c r="CE144" i="1"/>
  <c r="CE141" i="1"/>
  <c r="ET141" i="1"/>
  <c r="ET144" i="1"/>
  <c r="GC141" i="1"/>
  <c r="GC144" i="1"/>
  <c r="EZ141" i="1"/>
  <c r="EZ144" i="1"/>
  <c r="FY141" i="1"/>
  <c r="FY144" i="1"/>
  <c r="AR144" i="1"/>
  <c r="AR141" i="1"/>
  <c r="AT144" i="1"/>
  <c r="AT141" i="1"/>
  <c r="AH141" i="1"/>
  <c r="AH144" i="1"/>
  <c r="HE141" i="1"/>
  <c r="HE144" i="1"/>
  <c r="EM141" i="1"/>
  <c r="EM144" i="1"/>
  <c r="AK144" i="1"/>
  <c r="AK141" i="1"/>
  <c r="AL144" i="1"/>
  <c r="AL141" i="1"/>
  <c r="HN141" i="1"/>
  <c r="HN144" i="1"/>
  <c r="CF144" i="1"/>
  <c r="CF141" i="1"/>
  <c r="EU141" i="1"/>
  <c r="EU144" i="1"/>
  <c r="JE144" i="1"/>
  <c r="JE141" i="1"/>
  <c r="ER141" i="1"/>
  <c r="ER144" i="1"/>
  <c r="EW144" i="1"/>
  <c r="EW141" i="1"/>
  <c r="DI141" i="1"/>
  <c r="DI144" i="1"/>
  <c r="FB141" i="1"/>
  <c r="FB144" i="1"/>
  <c r="IS144" i="1"/>
  <c r="IS141" i="1"/>
  <c r="EX144" i="1"/>
  <c r="EX141" i="1"/>
  <c r="CG141" i="1"/>
  <c r="CG144" i="1"/>
  <c r="EV144" i="1"/>
  <c r="EV141" i="1"/>
  <c r="IF144" i="1"/>
  <c r="IF141" i="1"/>
  <c r="JC144" i="1"/>
  <c r="JC141" i="1"/>
  <c r="CK144" i="1"/>
  <c r="CK141" i="1"/>
  <c r="IA141" i="1"/>
  <c r="IA144" i="1"/>
  <c r="GH141" i="1"/>
  <c r="GH144" i="1"/>
  <c r="AY144" i="1"/>
  <c r="AY141" i="1"/>
  <c r="CH144" i="1"/>
  <c r="CH141" i="1"/>
  <c r="HV141" i="1"/>
  <c r="HV144" i="1"/>
  <c r="AI141" i="1"/>
  <c r="AI144" i="1"/>
  <c r="GL141" i="1"/>
  <c r="GL144" i="1"/>
  <c r="HC144" i="1"/>
  <c r="HC141" i="1"/>
  <c r="AG141" i="1"/>
  <c r="AG144" i="1"/>
  <c r="AN141" i="1"/>
  <c r="AN144" i="1"/>
  <c r="EL141" i="1"/>
  <c r="EL144" i="1"/>
  <c r="HR144" i="1"/>
  <c r="HR141" i="1"/>
  <c r="AX20" i="1"/>
  <c r="AX141" i="1"/>
  <c r="AX144" i="1"/>
  <c r="CY18" i="1" a="1"/>
  <c r="CY18" i="1" s="1"/>
  <c r="CX18" i="1" a="1"/>
  <c r="CX18" i="1" s="1"/>
  <c r="CY24" i="1" a="1"/>
  <c r="CY24" i="1" s="1"/>
  <c r="CX24" i="1" a="1"/>
  <c r="CX24" i="1" s="1"/>
  <c r="CX42" i="1" a="1"/>
  <c r="CX42" i="1" s="1"/>
  <c r="CY42" i="1" a="1"/>
  <c r="CY42" i="1" s="1"/>
  <c r="CX33" i="1" a="1"/>
  <c r="CX33" i="1" s="1"/>
  <c r="CY33" i="1" a="1"/>
  <c r="CY33" i="1" s="1"/>
  <c r="CX51" i="1" a="1"/>
  <c r="CX51" i="1" s="1"/>
  <c r="CY51" i="1" a="1"/>
  <c r="CY51" i="1" s="1"/>
  <c r="DG50" i="1"/>
  <c r="DG48" i="1"/>
  <c r="HD50" i="1"/>
  <c r="HD48" i="1"/>
  <c r="GI50" i="1"/>
  <c r="GI48" i="1"/>
  <c r="AH50" i="1"/>
  <c r="AH48" i="1"/>
  <c r="FY59" i="1"/>
  <c r="FY57" i="1"/>
  <c r="FB59" i="1"/>
  <c r="FB57" i="1"/>
  <c r="EC50" i="1"/>
  <c r="EC48" i="1"/>
  <c r="AL59" i="1"/>
  <c r="AL57" i="1"/>
  <c r="IO50" i="1"/>
  <c r="IN50" i="1" s="1"/>
  <c r="IO48" i="1"/>
  <c r="IN48" i="1" s="1"/>
  <c r="IS50" i="1"/>
  <c r="IS48" i="1"/>
  <c r="JC59" i="1"/>
  <c r="JC57" i="1"/>
  <c r="JE50" i="1"/>
  <c r="JE48" i="1"/>
  <c r="AN50" i="1"/>
  <c r="AN48" i="1"/>
  <c r="HC59" i="1"/>
  <c r="HC57" i="1"/>
  <c r="IT59" i="1"/>
  <c r="IT57" i="1"/>
  <c r="GD59" i="1"/>
  <c r="GD57" i="1"/>
  <c r="BB50" i="1"/>
  <c r="BB48" i="1"/>
  <c r="EM59" i="1"/>
  <c r="EM57" i="1"/>
  <c r="EZ50" i="1"/>
  <c r="EZ48" i="1"/>
  <c r="JT50" i="1"/>
  <c r="JT48" i="1"/>
  <c r="CK59" i="1"/>
  <c r="CK57" i="1"/>
  <c r="IB59" i="1"/>
  <c r="IB57" i="1"/>
  <c r="GM50" i="1"/>
  <c r="GM48" i="1"/>
  <c r="FZ50" i="1"/>
  <c r="FZ48" i="1"/>
  <c r="FC50" i="1"/>
  <c r="FC48" i="1"/>
  <c r="EZ59" i="1"/>
  <c r="EZ57" i="1"/>
  <c r="AY50" i="1"/>
  <c r="AY48" i="1"/>
  <c r="FY50" i="1"/>
  <c r="FY48" i="1"/>
  <c r="BY59" i="1"/>
  <c r="BY57" i="1"/>
  <c r="EC59" i="1"/>
  <c r="EC57" i="1"/>
  <c r="CH59" i="1"/>
  <c r="CH57" i="1"/>
  <c r="JE59" i="1"/>
  <c r="JE57" i="1"/>
  <c r="AN59" i="1"/>
  <c r="AN57" i="1"/>
  <c r="HQ59" i="1"/>
  <c r="HK59" i="1" s="1" a="1"/>
  <c r="HK59" i="1" s="1"/>
  <c r="HQ57" i="1"/>
  <c r="HK57" i="1" s="1" a="1"/>
  <c r="HK57" i="1" s="1"/>
  <c r="IT50" i="1"/>
  <c r="IT48" i="1"/>
  <c r="GC59" i="1"/>
  <c r="GC57" i="1"/>
  <c r="BB59" i="1"/>
  <c r="BB57" i="1"/>
  <c r="EM50" i="1"/>
  <c r="EM48" i="1"/>
  <c r="IA59" i="1"/>
  <c r="IA57" i="1"/>
  <c r="GH59" i="1"/>
  <c r="GH57" i="1"/>
  <c r="ID59" i="1"/>
  <c r="ID57" i="1"/>
  <c r="HE50" i="1"/>
  <c r="HE48" i="1"/>
  <c r="JT59" i="1"/>
  <c r="JT57" i="1"/>
  <c r="FK50" i="1"/>
  <c r="FK48" i="1"/>
  <c r="IB50" i="1"/>
  <c r="IB48" i="1"/>
  <c r="ES50" i="1"/>
  <c r="ES48" i="1"/>
  <c r="FZ59" i="1"/>
  <c r="FZ57" i="1"/>
  <c r="AG59" i="1"/>
  <c r="AG57" i="1"/>
  <c r="DI50" i="1"/>
  <c r="DI48" i="1"/>
  <c r="EL59" i="1"/>
  <c r="EL57" i="1"/>
  <c r="HE59" i="1"/>
  <c r="HE57" i="1"/>
  <c r="AY59" i="1"/>
  <c r="AY57" i="1"/>
  <c r="AU59" i="1"/>
  <c r="AU57" i="1"/>
  <c r="ED50" i="1"/>
  <c r="ED48" i="1"/>
  <c r="DE50" i="1"/>
  <c r="DE48" i="1"/>
  <c r="AI59" i="1"/>
  <c r="AI57" i="1"/>
  <c r="IS59" i="1"/>
  <c r="IS57" i="1"/>
  <c r="CH50" i="1"/>
  <c r="CH48" i="1"/>
  <c r="EP50" i="1"/>
  <c r="EP48" i="1"/>
  <c r="HQ50" i="1"/>
  <c r="HK50" i="1" s="1" a="1"/>
  <c r="HK50" i="1" s="1"/>
  <c r="HQ48" i="1"/>
  <c r="HK48" i="1" s="1" a="1"/>
  <c r="HK48" i="1" s="1"/>
  <c r="ER59" i="1"/>
  <c r="ER57" i="1"/>
  <c r="GC50" i="1"/>
  <c r="GC48" i="1"/>
  <c r="DH59" i="1"/>
  <c r="DH57" i="1"/>
  <c r="CC59" i="1"/>
  <c r="CC57" i="1"/>
  <c r="GH50" i="1"/>
  <c r="GH48" i="1"/>
  <c r="AZ50" i="1"/>
  <c r="AZ48" i="1"/>
  <c r="ES59" i="1"/>
  <c r="ES57" i="1"/>
  <c r="EW59" i="1"/>
  <c r="EW57" i="1"/>
  <c r="AG50" i="1"/>
  <c r="AG48" i="1"/>
  <c r="EE59" i="1"/>
  <c r="EE57" i="1"/>
  <c r="EL50" i="1"/>
  <c r="EL48" i="1"/>
  <c r="AH59" i="1"/>
  <c r="AH57" i="1"/>
  <c r="CE59" i="1"/>
  <c r="CE57" i="1"/>
  <c r="DF50" i="1"/>
  <c r="DF48" i="1"/>
  <c r="GM59" i="1"/>
  <c r="GM57" i="1"/>
  <c r="ED59" i="1"/>
  <c r="ED57" i="1"/>
  <c r="DE59" i="1"/>
  <c r="DE57" i="1"/>
  <c r="AI50" i="1"/>
  <c r="AI48" i="1"/>
  <c r="JL50" i="1"/>
  <c r="JL48" i="1"/>
  <c r="EY50" i="1"/>
  <c r="EY48" i="1"/>
  <c r="EP59" i="1"/>
  <c r="EP57" i="1"/>
  <c r="EN50" i="1"/>
  <c r="EN48" i="1"/>
  <c r="ER50" i="1"/>
  <c r="ER48" i="1"/>
  <c r="DH50" i="1"/>
  <c r="DH48" i="1"/>
  <c r="GL50" i="1"/>
  <c r="GL48" i="1"/>
  <c r="CC50" i="1"/>
  <c r="CC48" i="1"/>
  <c r="ID50" i="1"/>
  <c r="ID48" i="1"/>
  <c r="JG59" i="1"/>
  <c r="JG57" i="1"/>
  <c r="FK59" i="1"/>
  <c r="FK57" i="1"/>
  <c r="EW50" i="1"/>
  <c r="EW48" i="1"/>
  <c r="BZ50" i="1"/>
  <c r="BZ48" i="1"/>
  <c r="GX59" i="1"/>
  <c r="GX57" i="1"/>
  <c r="EE50" i="1"/>
  <c r="EE48" i="1"/>
  <c r="CV50" i="1"/>
  <c r="CV48" i="1"/>
  <c r="IA50" i="1"/>
  <c r="IA48" i="1"/>
  <c r="GN59" i="1"/>
  <c r="GN57" i="1"/>
  <c r="GR50" i="1"/>
  <c r="GR48" i="1"/>
  <c r="AU50" i="1"/>
  <c r="AU48" i="1"/>
  <c r="CB50" i="1"/>
  <c r="CB48" i="1"/>
  <c r="IQ50" i="1"/>
  <c r="IQ48" i="1"/>
  <c r="EU59" i="1"/>
  <c r="EU57" i="1"/>
  <c r="JL59" i="1"/>
  <c r="JL57" i="1"/>
  <c r="GG59" i="1"/>
  <c r="GG57" i="1"/>
  <c r="EN59" i="1"/>
  <c r="EN57" i="1"/>
  <c r="HU50" i="1"/>
  <c r="HU48" i="1"/>
  <c r="CF59" i="1"/>
  <c r="CF57" i="1"/>
  <c r="HG59" i="1"/>
  <c r="HG57" i="1"/>
  <c r="GL59" i="1"/>
  <c r="GL57" i="1"/>
  <c r="EQ50" i="1"/>
  <c r="EQ48" i="1"/>
  <c r="AX59" i="1"/>
  <c r="AX57" i="1"/>
  <c r="AK59" i="1"/>
  <c r="AK57" i="1"/>
  <c r="JG50" i="1"/>
  <c r="JG48" i="1"/>
  <c r="CJ50" i="1"/>
  <c r="CJ48" i="1"/>
  <c r="AZ59" i="1"/>
  <c r="AZ57" i="1"/>
  <c r="FA50" i="1"/>
  <c r="FA48" i="1"/>
  <c r="AM50" i="1"/>
  <c r="AM48" i="1"/>
  <c r="BZ59" i="1"/>
  <c r="BZ57" i="1"/>
  <c r="GX50" i="1"/>
  <c r="GX48" i="1"/>
  <c r="CV59" i="1"/>
  <c r="CV57" i="1"/>
  <c r="IO59" i="1"/>
  <c r="IN59" i="1" s="1"/>
  <c r="IO57" i="1"/>
  <c r="IN57" i="1" s="1"/>
  <c r="GR59" i="1"/>
  <c r="GR57" i="1"/>
  <c r="EV50" i="1"/>
  <c r="EV48" i="1"/>
  <c r="CB59" i="1"/>
  <c r="CB57" i="1"/>
  <c r="EY59" i="1"/>
  <c r="EY57" i="1"/>
  <c r="GG50" i="1"/>
  <c r="GG48" i="1"/>
  <c r="HU59" i="1"/>
  <c r="HU57" i="1"/>
  <c r="EX59" i="1"/>
  <c r="EX57" i="1"/>
  <c r="CF50" i="1"/>
  <c r="CF48" i="1"/>
  <c r="JS59" i="1"/>
  <c r="JS57" i="1"/>
  <c r="AX50" i="1"/>
  <c r="AX48" i="1"/>
  <c r="ET50" i="1"/>
  <c r="ET48" i="1"/>
  <c r="CJ59" i="1"/>
  <c r="CJ57" i="1"/>
  <c r="HJ50" i="1"/>
  <c r="HH50" i="1" s="1" a="1"/>
  <c r="HH50" i="1" s="1"/>
  <c r="HJ48" i="1"/>
  <c r="HH48" i="1" s="1" a="1"/>
  <c r="HH48" i="1" s="1"/>
  <c r="FA59" i="1"/>
  <c r="FA57" i="1"/>
  <c r="AM59" i="1"/>
  <c r="AM57" i="1"/>
  <c r="IC50" i="1"/>
  <c r="IC48" i="1"/>
  <c r="CG59" i="1"/>
  <c r="CG57" i="1"/>
  <c r="GN50" i="1"/>
  <c r="GN48" i="1"/>
  <c r="BY50" i="1"/>
  <c r="BY48" i="1"/>
  <c r="JS50" i="1"/>
  <c r="JS48" i="1"/>
  <c r="DI59" i="1"/>
  <c r="DI57" i="1"/>
  <c r="EV59" i="1"/>
  <c r="EV57" i="1"/>
  <c r="FB50" i="1"/>
  <c r="FB48" i="1"/>
  <c r="IQ59" i="1"/>
  <c r="IQ57" i="1"/>
  <c r="AL50" i="1"/>
  <c r="AL48" i="1"/>
  <c r="EU50" i="1"/>
  <c r="EU48" i="1"/>
  <c r="CE50" i="1"/>
  <c r="CE48" i="1"/>
  <c r="JC50" i="1"/>
  <c r="JC48" i="1"/>
  <c r="DG59" i="1"/>
  <c r="DG57" i="1"/>
  <c r="HC50" i="1"/>
  <c r="HC48" i="1"/>
  <c r="EX50" i="1"/>
  <c r="EX48" i="1"/>
  <c r="GD50" i="1"/>
  <c r="GD48" i="1"/>
  <c r="HG50" i="1"/>
  <c r="HG48" i="1"/>
  <c r="HD59" i="1"/>
  <c r="HD57" i="1"/>
  <c r="EQ59" i="1"/>
  <c r="EQ57" i="1"/>
  <c r="DF59" i="1"/>
  <c r="DF57" i="1"/>
  <c r="AK50" i="1"/>
  <c r="AK48" i="1"/>
  <c r="ET59" i="1"/>
  <c r="ET57" i="1"/>
  <c r="CK50" i="1"/>
  <c r="CK48" i="1"/>
  <c r="HJ59" i="1"/>
  <c r="HH59" i="1" s="1" a="1"/>
  <c r="HH59" i="1" s="1"/>
  <c r="HJ57" i="1"/>
  <c r="HH57" i="1" s="1" a="1"/>
  <c r="HH57" i="1" s="1"/>
  <c r="IC59" i="1"/>
  <c r="IC57" i="1"/>
  <c r="GI59" i="1"/>
  <c r="GI57" i="1"/>
  <c r="CG50" i="1"/>
  <c r="CG48" i="1"/>
  <c r="FC59" i="1"/>
  <c r="FC57" i="1"/>
  <c r="BZ32" i="1"/>
  <c r="BZ30" i="1"/>
  <c r="IS32" i="1"/>
  <c r="IS30" i="1"/>
  <c r="HU32" i="1"/>
  <c r="HU30" i="1"/>
  <c r="EX32" i="1"/>
  <c r="EX30" i="1"/>
  <c r="DE32" i="1"/>
  <c r="DE30" i="1"/>
  <c r="CE32" i="1"/>
  <c r="CE30" i="1"/>
  <c r="EL32" i="1"/>
  <c r="EL30" i="1"/>
  <c r="EV32" i="1"/>
  <c r="EV30" i="1"/>
  <c r="AL32" i="1"/>
  <c r="AL30" i="1"/>
  <c r="AX32" i="1"/>
  <c r="AX30" i="1"/>
  <c r="EV41" i="1"/>
  <c r="EV39" i="1"/>
  <c r="FB41" i="1"/>
  <c r="FB39" i="1"/>
  <c r="AL41" i="1"/>
  <c r="AL39" i="1"/>
  <c r="JC41" i="1"/>
  <c r="JC39" i="1"/>
  <c r="JE41" i="1"/>
  <c r="JE39" i="1"/>
  <c r="HC41" i="1"/>
  <c r="HC39" i="1"/>
  <c r="EX41" i="1"/>
  <c r="EX39" i="1"/>
  <c r="GD41" i="1"/>
  <c r="GD39" i="1"/>
  <c r="BB41" i="1"/>
  <c r="BB39" i="1"/>
  <c r="ET41" i="1"/>
  <c r="ET39" i="1"/>
  <c r="CK41" i="1"/>
  <c r="CK39" i="1"/>
  <c r="IB41" i="1"/>
  <c r="IB39" i="1"/>
  <c r="HJ41" i="1"/>
  <c r="HH41" i="1" s="1" a="1"/>
  <c r="HH41" i="1" s="1"/>
  <c r="HJ39" i="1"/>
  <c r="HH39" i="1" s="1" a="1"/>
  <c r="HH39" i="1" s="1"/>
  <c r="FZ41" i="1"/>
  <c r="FZ39" i="1"/>
  <c r="IC41" i="1"/>
  <c r="IC39" i="1"/>
  <c r="FC41" i="1"/>
  <c r="FC39" i="1"/>
  <c r="CJ32" i="1"/>
  <c r="CJ30" i="1"/>
  <c r="EY32" i="1"/>
  <c r="EY30" i="1"/>
  <c r="FA32" i="1"/>
  <c r="FA30" i="1"/>
  <c r="JL32" i="1"/>
  <c r="JL30" i="1"/>
  <c r="EQ32" i="1"/>
  <c r="EQ30" i="1"/>
  <c r="DI32" i="1"/>
  <c r="DI30" i="1"/>
  <c r="HQ32" i="1"/>
  <c r="HK32" i="1" s="1" a="1"/>
  <c r="HK32" i="1" s="1"/>
  <c r="HQ30" i="1"/>
  <c r="HK30" i="1" s="1" a="1"/>
  <c r="HK30" i="1" s="1"/>
  <c r="HD32" i="1"/>
  <c r="HD30" i="1"/>
  <c r="BB32" i="1"/>
  <c r="BB30" i="1"/>
  <c r="BY41" i="1"/>
  <c r="BY39" i="1"/>
  <c r="HD41" i="1"/>
  <c r="HD39" i="1"/>
  <c r="IA41" i="1"/>
  <c r="IA39" i="1"/>
  <c r="GH41" i="1"/>
  <c r="GH39" i="1"/>
  <c r="HE41" i="1"/>
  <c r="HE39" i="1"/>
  <c r="ES41" i="1"/>
  <c r="ES39" i="1"/>
  <c r="AG41" i="1"/>
  <c r="AG39" i="1"/>
  <c r="GI41" i="1"/>
  <c r="GI39" i="1"/>
  <c r="DI41" i="1"/>
  <c r="DI39" i="1"/>
  <c r="EL41" i="1"/>
  <c r="EL39" i="1"/>
  <c r="JG32" i="1"/>
  <c r="JG30" i="1"/>
  <c r="JE32" i="1"/>
  <c r="JE30" i="1"/>
  <c r="GG32" i="1"/>
  <c r="GG30" i="1"/>
  <c r="EP32" i="1"/>
  <c r="EP30" i="1"/>
  <c r="ER32" i="1"/>
  <c r="ER30" i="1"/>
  <c r="HJ32" i="1"/>
  <c r="HH32" i="1" s="1" a="1"/>
  <c r="HH32" i="1" s="1"/>
  <c r="HJ30" i="1"/>
  <c r="HH30" i="1" s="1" a="1"/>
  <c r="HH30" i="1" s="1"/>
  <c r="IO32" i="1"/>
  <c r="IN32" i="1" s="1"/>
  <c r="IO30" i="1"/>
  <c r="IN30" i="1" s="1"/>
  <c r="GM32" i="1"/>
  <c r="GM30" i="1"/>
  <c r="EU32" i="1"/>
  <c r="EU30" i="1"/>
  <c r="AN32" i="1"/>
  <c r="AN30" i="1"/>
  <c r="AH41" i="1"/>
  <c r="AH39" i="1"/>
  <c r="ED41" i="1"/>
  <c r="ED39" i="1"/>
  <c r="AI41" i="1"/>
  <c r="AI39" i="1"/>
  <c r="IO41" i="1"/>
  <c r="IN41" i="1" s="1"/>
  <c r="IO39" i="1"/>
  <c r="IN39" i="1" s="1"/>
  <c r="IS41" i="1"/>
  <c r="IS39" i="1"/>
  <c r="EW41" i="1"/>
  <c r="EW39" i="1"/>
  <c r="FC32" i="1"/>
  <c r="FC30" i="1"/>
  <c r="CC32" i="1"/>
  <c r="CC30" i="1"/>
  <c r="GD32" i="1"/>
  <c r="GD30" i="1"/>
  <c r="JC32" i="1"/>
  <c r="JC30" i="1"/>
  <c r="IA32" i="1"/>
  <c r="IA30" i="1"/>
  <c r="AD32" i="1"/>
  <c r="AD30" i="1"/>
  <c r="GX32" i="1"/>
  <c r="GX30" i="1"/>
  <c r="EN32" i="1"/>
  <c r="EN30" i="1"/>
  <c r="GI32" i="1"/>
  <c r="GI30" i="1"/>
  <c r="IC32" i="1"/>
  <c r="IC30" i="1"/>
  <c r="FY41" i="1"/>
  <c r="FY39" i="1"/>
  <c r="EC41" i="1"/>
  <c r="EC39" i="1"/>
  <c r="JL41" i="1"/>
  <c r="JL39" i="1"/>
  <c r="AN41" i="1"/>
  <c r="AN39" i="1"/>
  <c r="IT41" i="1"/>
  <c r="IT39" i="1"/>
  <c r="EM41" i="1"/>
  <c r="EM39" i="1"/>
  <c r="ID41" i="1"/>
  <c r="ID39" i="1"/>
  <c r="JG41" i="1"/>
  <c r="JG39" i="1"/>
  <c r="JT41" i="1"/>
  <c r="JT39" i="1"/>
  <c r="FK41" i="1"/>
  <c r="FK39" i="1"/>
  <c r="BZ41" i="1"/>
  <c r="BZ39" i="1"/>
  <c r="BY32" i="1"/>
  <c r="BY30" i="1"/>
  <c r="CG32" i="1"/>
  <c r="CG30" i="1"/>
  <c r="EE32" i="1"/>
  <c r="EE30" i="1"/>
  <c r="EC32" i="1"/>
  <c r="EC30" i="1"/>
  <c r="GC32" i="1"/>
  <c r="GC30" i="1"/>
  <c r="ET32" i="1"/>
  <c r="ET30" i="1"/>
  <c r="GR32" i="1"/>
  <c r="GR30" i="1"/>
  <c r="AY41" i="1"/>
  <c r="AY39" i="1"/>
  <c r="AU41" i="1"/>
  <c r="AU39" i="1"/>
  <c r="CB41" i="1"/>
  <c r="CB39" i="1"/>
  <c r="CH41" i="1"/>
  <c r="CH39" i="1"/>
  <c r="HQ41" i="1"/>
  <c r="HK41" i="1" s="1" a="1"/>
  <c r="HK41" i="1" s="1"/>
  <c r="HQ39" i="1"/>
  <c r="HK39" i="1" s="1" a="1"/>
  <c r="HK39" i="1" s="1"/>
  <c r="CF41" i="1"/>
  <c r="CF39" i="1"/>
  <c r="GC41" i="1"/>
  <c r="GC39" i="1"/>
  <c r="AX41" i="1"/>
  <c r="AX39" i="1"/>
  <c r="CJ41" i="1"/>
  <c r="CJ39" i="1"/>
  <c r="AZ41" i="1"/>
  <c r="AZ39" i="1"/>
  <c r="FA41" i="1"/>
  <c r="FA39" i="1"/>
  <c r="CH32" i="1"/>
  <c r="CH30" i="1"/>
  <c r="FK32" i="1"/>
  <c r="FK30" i="1"/>
  <c r="ED32" i="1"/>
  <c r="ED30" i="1"/>
  <c r="DF32" i="1"/>
  <c r="DF30" i="1"/>
  <c r="CK32" i="1"/>
  <c r="CK30" i="1"/>
  <c r="EW32" i="1"/>
  <c r="EW30" i="1"/>
  <c r="AU32" i="1"/>
  <c r="AU30" i="1"/>
  <c r="AH32" i="1"/>
  <c r="AH30" i="1"/>
  <c r="HE32" i="1"/>
  <c r="HE30" i="1"/>
  <c r="EM32" i="1"/>
  <c r="EM30" i="1"/>
  <c r="AK32" i="1"/>
  <c r="AK30" i="1"/>
  <c r="IB32" i="1"/>
  <c r="IB30" i="1"/>
  <c r="AZ32" i="1"/>
  <c r="AZ30" i="1"/>
  <c r="DG32" i="1"/>
  <c r="DG30" i="1"/>
  <c r="DE41" i="1"/>
  <c r="DE39" i="1"/>
  <c r="EY41" i="1"/>
  <c r="EY39" i="1"/>
  <c r="EP41" i="1"/>
  <c r="EP39" i="1"/>
  <c r="ER41" i="1"/>
  <c r="ER39" i="1"/>
  <c r="DH41" i="1"/>
  <c r="DH39" i="1"/>
  <c r="CC41" i="1"/>
  <c r="CC39" i="1"/>
  <c r="CG41" i="1"/>
  <c r="CG39" i="1"/>
  <c r="EE41" i="1"/>
  <c r="EE39" i="1"/>
  <c r="CF32" i="1"/>
  <c r="CF30" i="1"/>
  <c r="HG32" i="1"/>
  <c r="HG30" i="1"/>
  <c r="FZ32" i="1"/>
  <c r="FZ30" i="1"/>
  <c r="IQ32" i="1"/>
  <c r="IQ30" i="1"/>
  <c r="EZ32" i="1"/>
  <c r="EZ30" i="1"/>
  <c r="GH32" i="1"/>
  <c r="GH30" i="1"/>
  <c r="GN32" i="1"/>
  <c r="GN30" i="1"/>
  <c r="AM32" i="1"/>
  <c r="AM30" i="1"/>
  <c r="JS32" i="1"/>
  <c r="JS30" i="1"/>
  <c r="IQ41" i="1"/>
  <c r="IQ39" i="1"/>
  <c r="EU41" i="1"/>
  <c r="EU39" i="1"/>
  <c r="CE41" i="1"/>
  <c r="CE39" i="1"/>
  <c r="DG41" i="1"/>
  <c r="DG39" i="1"/>
  <c r="EN41" i="1"/>
  <c r="EN39" i="1"/>
  <c r="HG41" i="1"/>
  <c r="HG39" i="1"/>
  <c r="GL41" i="1"/>
  <c r="GL39" i="1"/>
  <c r="EQ41" i="1"/>
  <c r="EQ39" i="1"/>
  <c r="DF41" i="1"/>
  <c r="DF39" i="1"/>
  <c r="AK41" i="1"/>
  <c r="AK39" i="1"/>
  <c r="GX41" i="1"/>
  <c r="GX39" i="1"/>
  <c r="CV41" i="1"/>
  <c r="CV39" i="1"/>
  <c r="FB32" i="1"/>
  <c r="FB30" i="1"/>
  <c r="IT32" i="1"/>
  <c r="IT30" i="1"/>
  <c r="JT32" i="1"/>
  <c r="JT30" i="1"/>
  <c r="FY32" i="1"/>
  <c r="FY30" i="1"/>
  <c r="CB32" i="1"/>
  <c r="CB30" i="1"/>
  <c r="ES32" i="1"/>
  <c r="ES30" i="1"/>
  <c r="CV32" i="1"/>
  <c r="CV30" i="1"/>
  <c r="AI32" i="1"/>
  <c r="AI30" i="1"/>
  <c r="GL32" i="1"/>
  <c r="GL30" i="1"/>
  <c r="HC32" i="1"/>
  <c r="HC30" i="1"/>
  <c r="AG32" i="1"/>
  <c r="AG30" i="1"/>
  <c r="ID32" i="1"/>
  <c r="ID30" i="1"/>
  <c r="AY32" i="1"/>
  <c r="AY30" i="1"/>
  <c r="DH32" i="1"/>
  <c r="DH30" i="1"/>
  <c r="GR41" i="1"/>
  <c r="GR39" i="1"/>
  <c r="GG41" i="1"/>
  <c r="GG39" i="1"/>
  <c r="HU41" i="1"/>
  <c r="HU39" i="1"/>
  <c r="JS41" i="1"/>
  <c r="JS39" i="1"/>
  <c r="EZ41" i="1"/>
  <c r="EZ39" i="1"/>
  <c r="GM41" i="1"/>
  <c r="GM39" i="1"/>
  <c r="AM41" i="1"/>
  <c r="AM39" i="1"/>
  <c r="GN41" i="1"/>
  <c r="GN39" i="1"/>
  <c r="JF34" i="1"/>
  <c r="JF35" i="1"/>
  <c r="JF36" i="1"/>
  <c r="JF37" i="1"/>
  <c r="JF38" i="1"/>
  <c r="JF40" i="1"/>
  <c r="JF41" i="1"/>
  <c r="JF52" i="1"/>
  <c r="JF53" i="1"/>
  <c r="JF54" i="1"/>
  <c r="JF55" i="1"/>
  <c r="JF56" i="1"/>
  <c r="JF58" i="1"/>
  <c r="JF59" i="1"/>
  <c r="JF43" i="1"/>
  <c r="JF44" i="1"/>
  <c r="JF45" i="1"/>
  <c r="JF46" i="1"/>
  <c r="JF47" i="1"/>
  <c r="JF49" i="1"/>
  <c r="JF50" i="1"/>
  <c r="JF137" i="1"/>
  <c r="JF136" i="1"/>
  <c r="JF25" i="1"/>
  <c r="JF26" i="1"/>
  <c r="JF27" i="1"/>
  <c r="JF28" i="1"/>
  <c r="JF29" i="1"/>
  <c r="JF31" i="1"/>
  <c r="JF32" i="1"/>
  <c r="IN20" i="1"/>
  <c r="IN19" i="1"/>
  <c r="IF137" i="1"/>
  <c r="EL137" i="1"/>
  <c r="HO137" i="1"/>
  <c r="GR137" i="1"/>
  <c r="ID137" i="1"/>
  <c r="IE137" i="1"/>
  <c r="EJ135" i="1"/>
  <c r="HH137" i="1"/>
  <c r="GX137" i="1"/>
  <c r="EN137" i="1"/>
  <c r="HQ137" i="1"/>
  <c r="HI137" i="1"/>
  <c r="HK137" i="1"/>
  <c r="HC137" i="1"/>
  <c r="AX137" i="1"/>
  <c r="JS137" i="1"/>
  <c r="HE137" i="1"/>
  <c r="EM137" i="1"/>
  <c r="HP137" i="1"/>
  <c r="HJ137" i="1"/>
  <c r="HR137" i="1"/>
  <c r="HD137" i="1"/>
  <c r="EK135" i="1"/>
  <c r="HN137" i="1"/>
  <c r="HU136" i="1"/>
  <c r="HU137" i="1"/>
  <c r="IB136" i="1"/>
  <c r="IB137" i="1"/>
  <c r="IT136" i="1"/>
  <c r="IT137" i="1"/>
  <c r="HS136" i="1"/>
  <c r="HS137" i="1"/>
  <c r="CJ136" i="1"/>
  <c r="CJ137" i="1"/>
  <c r="GG136" i="1"/>
  <c r="GG137" i="1"/>
  <c r="FA136" i="1"/>
  <c r="FA137" i="1"/>
  <c r="EV136" i="1"/>
  <c r="EV137" i="1"/>
  <c r="AL136" i="1"/>
  <c r="AL137" i="1"/>
  <c r="HT136" i="1"/>
  <c r="HT137" i="1"/>
  <c r="FK136" i="1"/>
  <c r="FK137" i="1"/>
  <c r="EY136" i="1"/>
  <c r="EY137" i="1"/>
  <c r="AP136" i="1"/>
  <c r="AP137" i="1"/>
  <c r="AW136" i="1"/>
  <c r="AW137" i="1"/>
  <c r="GL136" i="1"/>
  <c r="GL137" i="1"/>
  <c r="AG136" i="1"/>
  <c r="AG137" i="1"/>
  <c r="CF136" i="1"/>
  <c r="CF137" i="1"/>
  <c r="JG136" i="1"/>
  <c r="JG137" i="1"/>
  <c r="BY136" i="1"/>
  <c r="BY137" i="1"/>
  <c r="GD136" i="1"/>
  <c r="GD137" i="1"/>
  <c r="AZ136" i="1"/>
  <c r="AZ137" i="1"/>
  <c r="AV136" i="1"/>
  <c r="AV137" i="1"/>
  <c r="ED136" i="1"/>
  <c r="ED137" i="1"/>
  <c r="EQ136" i="1"/>
  <c r="EQ137" i="1"/>
  <c r="FZ136" i="1"/>
  <c r="FZ137" i="1"/>
  <c r="DF136" i="1"/>
  <c r="DF137" i="1"/>
  <c r="EP136" i="1"/>
  <c r="EP137" i="1"/>
  <c r="EE136" i="1"/>
  <c r="EE137" i="1"/>
  <c r="CC136" i="1"/>
  <c r="CC137" i="1"/>
  <c r="JL136" i="1"/>
  <c r="JL137" i="1"/>
  <c r="IO136" i="1"/>
  <c r="IO137" i="1"/>
  <c r="GM136" i="1"/>
  <c r="GM137" i="1"/>
  <c r="EU136" i="1"/>
  <c r="EU137" i="1"/>
  <c r="AN136" i="1"/>
  <c r="AN137" i="1"/>
  <c r="AK136" i="1"/>
  <c r="AK137" i="1"/>
  <c r="ES136" i="1"/>
  <c r="ES137" i="1"/>
  <c r="IQ136" i="1"/>
  <c r="IQ137" i="1"/>
  <c r="AU136" i="1"/>
  <c r="AU137" i="1"/>
  <c r="BB136" i="1"/>
  <c r="BB137" i="1"/>
  <c r="AI136" i="1"/>
  <c r="AI137" i="1"/>
  <c r="JE136" i="1"/>
  <c r="JE137" i="1"/>
  <c r="HG136" i="1"/>
  <c r="HG137" i="1"/>
  <c r="ER136" i="1"/>
  <c r="ER137" i="1"/>
  <c r="ET136" i="1"/>
  <c r="ET137" i="1"/>
  <c r="GC136" i="1"/>
  <c r="GC137" i="1"/>
  <c r="EZ136" i="1"/>
  <c r="EZ137" i="1"/>
  <c r="FY136" i="1"/>
  <c r="FY137" i="1"/>
  <c r="AR136" i="1"/>
  <c r="AR137" i="1"/>
  <c r="JT136" i="1"/>
  <c r="JT137" i="1"/>
  <c r="IG136" i="1"/>
  <c r="IG137" i="1"/>
  <c r="CZ136" i="1"/>
  <c r="CZ137" i="1"/>
  <c r="IN136" i="1"/>
  <c r="IN137" i="1"/>
  <c r="CB136" i="1"/>
  <c r="CB137" i="1"/>
  <c r="DA136" i="1"/>
  <c r="DA137" i="1"/>
  <c r="DE136" i="1"/>
  <c r="DE137" i="1"/>
  <c r="AD136" i="1"/>
  <c r="AD137" i="1"/>
  <c r="IA136" i="1"/>
  <c r="IA137" i="1"/>
  <c r="DI136" i="1"/>
  <c r="DI137" i="1"/>
  <c r="IS136" i="1"/>
  <c r="IS137" i="1"/>
  <c r="EX136" i="1"/>
  <c r="EX137" i="1"/>
  <c r="AT136" i="1"/>
  <c r="AT137" i="1"/>
  <c r="AH136" i="1"/>
  <c r="AH137" i="1"/>
  <c r="HF136" i="1"/>
  <c r="HF137" i="1"/>
  <c r="GI136" i="1"/>
  <c r="GI137" i="1"/>
  <c r="IC136" i="1"/>
  <c r="IC137" i="1"/>
  <c r="DG136" i="1"/>
  <c r="DG137" i="1"/>
  <c r="FC136" i="1"/>
  <c r="FC137" i="1"/>
  <c r="DH136" i="1"/>
  <c r="DH137" i="1"/>
  <c r="CE136" i="1"/>
  <c r="CE137" i="1"/>
  <c r="EC136" i="1"/>
  <c r="EC137" i="1"/>
  <c r="CK136" i="1"/>
  <c r="CK137" i="1"/>
  <c r="EW136" i="1"/>
  <c r="EW137" i="1"/>
  <c r="FB136" i="1"/>
  <c r="FB137" i="1"/>
  <c r="CV136" i="1"/>
  <c r="CV137" i="1"/>
  <c r="JC136" i="1"/>
  <c r="JC137" i="1"/>
  <c r="BZ136" i="1"/>
  <c r="BZ137" i="1"/>
  <c r="GH136" i="1"/>
  <c r="GH137" i="1"/>
  <c r="AY136" i="1"/>
  <c r="AY137" i="1"/>
  <c r="CH136" i="1"/>
  <c r="CH137" i="1"/>
  <c r="HV136" i="1"/>
  <c r="HV137" i="1"/>
  <c r="CG136" i="1"/>
  <c r="CG137" i="1"/>
  <c r="GN136" i="1"/>
  <c r="GN137" i="1"/>
  <c r="AM136" i="1"/>
  <c r="AM137" i="1"/>
  <c r="HE19" i="1"/>
  <c r="HE136" i="1"/>
  <c r="HN20" i="1"/>
  <c r="HN136" i="1"/>
  <c r="EM20" i="1"/>
  <c r="EM136" i="1"/>
  <c r="HP20" i="1"/>
  <c r="HP136" i="1"/>
  <c r="HC19" i="1"/>
  <c r="HC136" i="1"/>
  <c r="HJ19" i="1"/>
  <c r="HJ136" i="1"/>
  <c r="IF20" i="1"/>
  <c r="IF136" i="1"/>
  <c r="HK20" i="1"/>
  <c r="HK136" i="1"/>
  <c r="HR20" i="1"/>
  <c r="HR136" i="1"/>
  <c r="HD19" i="1"/>
  <c r="HD136" i="1"/>
  <c r="JS20" i="1"/>
  <c r="JS136" i="1"/>
  <c r="HH19" i="1"/>
  <c r="HH136" i="1"/>
  <c r="HO20" i="1"/>
  <c r="HO136" i="1"/>
  <c r="GP18" i="1"/>
  <c r="GR136" i="1"/>
  <c r="ID19" i="1"/>
  <c r="ID136" i="1"/>
  <c r="IE19" i="1"/>
  <c r="IE136" i="1"/>
  <c r="EL19" i="1"/>
  <c r="EL136" i="1"/>
  <c r="AX19" i="1"/>
  <c r="AX136" i="1"/>
  <c r="GX20" i="1"/>
  <c r="GX136" i="1"/>
  <c r="EN20" i="1"/>
  <c r="EN136" i="1"/>
  <c r="HQ20" i="1"/>
  <c r="HQ136" i="1"/>
  <c r="HI20" i="1"/>
  <c r="HI136" i="1"/>
  <c r="BY52" i="1"/>
  <c r="BY53" i="1"/>
  <c r="BY54" i="1"/>
  <c r="BY55" i="1"/>
  <c r="BY56" i="1"/>
  <c r="BY58" i="1"/>
  <c r="IS34" i="1"/>
  <c r="IS35" i="1"/>
  <c r="IS36" i="1"/>
  <c r="IS37" i="1"/>
  <c r="IS38" i="1"/>
  <c r="IS40" i="1"/>
  <c r="GC52" i="1"/>
  <c r="GC53" i="1"/>
  <c r="GC54" i="1"/>
  <c r="GC55" i="1"/>
  <c r="GC56" i="1"/>
  <c r="GC58" i="1"/>
  <c r="ID52" i="1"/>
  <c r="ID53" i="1"/>
  <c r="ID54" i="1"/>
  <c r="ID55" i="1"/>
  <c r="ID56" i="1"/>
  <c r="ID58" i="1"/>
  <c r="JT52" i="1"/>
  <c r="JT53" i="1"/>
  <c r="JT54" i="1"/>
  <c r="JT55" i="1"/>
  <c r="JT56" i="1"/>
  <c r="JT58" i="1"/>
  <c r="IB43" i="1"/>
  <c r="IB44" i="1"/>
  <c r="IB45" i="1"/>
  <c r="IB46" i="1"/>
  <c r="IB47" i="1"/>
  <c r="IB49" i="1"/>
  <c r="EL52" i="1"/>
  <c r="EL53" i="1"/>
  <c r="EL54" i="1"/>
  <c r="EL55" i="1"/>
  <c r="EL56" i="1"/>
  <c r="EL58" i="1"/>
  <c r="EK33" i="1"/>
  <c r="EK51" i="1"/>
  <c r="EK42" i="1"/>
  <c r="AY52" i="1"/>
  <c r="AY53" i="1"/>
  <c r="AY54" i="1"/>
  <c r="AY55" i="1"/>
  <c r="AY56" i="1"/>
  <c r="AY58" i="1"/>
  <c r="AU52" i="1"/>
  <c r="AU53" i="1"/>
  <c r="AU54" i="1"/>
  <c r="AU55" i="1"/>
  <c r="AU56" i="1"/>
  <c r="AU58" i="1"/>
  <c r="FY34" i="1"/>
  <c r="FY35" i="1"/>
  <c r="FY36" i="1"/>
  <c r="FY37" i="1"/>
  <c r="FY38" i="1"/>
  <c r="FY40" i="1"/>
  <c r="ED43" i="1"/>
  <c r="ED44" i="1"/>
  <c r="ED45" i="1"/>
  <c r="ED46" i="1"/>
  <c r="ED47" i="1"/>
  <c r="ED49" i="1"/>
  <c r="DE43" i="1"/>
  <c r="DE44" i="1"/>
  <c r="DE45" i="1"/>
  <c r="DE46" i="1"/>
  <c r="DE47" i="1"/>
  <c r="DE49" i="1"/>
  <c r="EC34" i="1"/>
  <c r="EC35" i="1"/>
  <c r="EC36" i="1"/>
  <c r="EC37" i="1"/>
  <c r="EC38" i="1"/>
  <c r="EC40" i="1"/>
  <c r="AI52" i="1"/>
  <c r="AI53" i="1"/>
  <c r="AI54" i="1"/>
  <c r="AI55" i="1"/>
  <c r="AI56" i="1"/>
  <c r="AI58" i="1"/>
  <c r="JL34" i="1"/>
  <c r="JL35" i="1"/>
  <c r="JL36" i="1"/>
  <c r="JL37" i="1"/>
  <c r="JL38" i="1"/>
  <c r="JL40" i="1"/>
  <c r="IS52" i="1"/>
  <c r="IS53" i="1"/>
  <c r="IS54" i="1"/>
  <c r="IS55" i="1"/>
  <c r="IS56" i="1"/>
  <c r="IS58" i="1"/>
  <c r="CH43" i="1"/>
  <c r="CH44" i="1"/>
  <c r="CH45" i="1"/>
  <c r="CH46" i="1"/>
  <c r="CH47" i="1"/>
  <c r="CH49" i="1"/>
  <c r="EP43" i="1"/>
  <c r="EP44" i="1"/>
  <c r="EP45" i="1"/>
  <c r="EP46" i="1"/>
  <c r="EP47" i="1"/>
  <c r="EP49" i="1"/>
  <c r="AN34" i="1"/>
  <c r="AN35" i="1"/>
  <c r="AN36" i="1"/>
  <c r="AN37" i="1"/>
  <c r="AN38" i="1"/>
  <c r="AN40" i="1"/>
  <c r="HK42" i="1" a="1"/>
  <c r="HK42" i="1" s="1"/>
  <c r="HQ43" i="1"/>
  <c r="HK43" i="1" s="1" a="1"/>
  <c r="HK43" i="1" s="1"/>
  <c r="HQ44" i="1"/>
  <c r="HK44" i="1" s="1" a="1"/>
  <c r="HK44" i="1" s="1"/>
  <c r="HQ45" i="1"/>
  <c r="HK45" i="1" s="1" a="1"/>
  <c r="HK45" i="1" s="1"/>
  <c r="HQ46" i="1"/>
  <c r="HK46" i="1" s="1" a="1"/>
  <c r="HK46" i="1" s="1"/>
  <c r="HQ47" i="1"/>
  <c r="HK47" i="1" s="1" a="1"/>
  <c r="HK47" i="1" s="1"/>
  <c r="HQ49" i="1"/>
  <c r="HK49" i="1" s="1" a="1"/>
  <c r="HK49" i="1" s="1"/>
  <c r="ER52" i="1"/>
  <c r="ER53" i="1"/>
  <c r="ER54" i="1"/>
  <c r="ER55" i="1"/>
  <c r="ER56" i="1"/>
  <c r="ER58" i="1"/>
  <c r="IT34" i="1"/>
  <c r="IT35" i="1"/>
  <c r="IT36" i="1"/>
  <c r="IT37" i="1"/>
  <c r="IT38" i="1"/>
  <c r="IT40" i="1"/>
  <c r="GC43" i="1"/>
  <c r="GC44" i="1"/>
  <c r="GC45" i="1"/>
  <c r="GC46" i="1"/>
  <c r="GC47" i="1"/>
  <c r="GC49" i="1"/>
  <c r="DH52" i="1"/>
  <c r="DH53" i="1"/>
  <c r="DH54" i="1"/>
  <c r="DH55" i="1"/>
  <c r="DH56" i="1"/>
  <c r="DH58" i="1"/>
  <c r="EM34" i="1"/>
  <c r="EM35" i="1"/>
  <c r="EM36" i="1"/>
  <c r="EM37" i="1"/>
  <c r="EM38" i="1"/>
  <c r="EM40" i="1"/>
  <c r="CC52" i="1"/>
  <c r="CC53" i="1"/>
  <c r="CC54" i="1"/>
  <c r="CC55" i="1"/>
  <c r="CC56" i="1"/>
  <c r="CC58" i="1"/>
  <c r="GH43" i="1"/>
  <c r="GH44" i="1"/>
  <c r="GH45" i="1"/>
  <c r="GH46" i="1"/>
  <c r="GH47" i="1"/>
  <c r="GH49" i="1"/>
  <c r="ID34" i="1"/>
  <c r="ID35" i="1"/>
  <c r="ID36" i="1"/>
  <c r="ID37" i="1"/>
  <c r="ID38" i="1"/>
  <c r="ID40" i="1"/>
  <c r="JG34" i="1"/>
  <c r="JG35" i="1"/>
  <c r="JG36" i="1"/>
  <c r="JG37" i="1"/>
  <c r="JG38" i="1"/>
  <c r="JG40" i="1"/>
  <c r="JT34" i="1"/>
  <c r="JT35" i="1"/>
  <c r="JT36" i="1"/>
  <c r="JT37" i="1"/>
  <c r="JT38" i="1"/>
  <c r="JT40" i="1"/>
  <c r="FK34" i="1"/>
  <c r="FK35" i="1"/>
  <c r="FK36" i="1"/>
  <c r="FK37" i="1"/>
  <c r="FK38" i="1"/>
  <c r="FK40" i="1"/>
  <c r="AZ43" i="1"/>
  <c r="AZ44" i="1"/>
  <c r="AZ45" i="1"/>
  <c r="AZ46" i="1"/>
  <c r="AZ47" i="1"/>
  <c r="AZ49" i="1"/>
  <c r="ES52" i="1"/>
  <c r="ES53" i="1"/>
  <c r="ES54" i="1"/>
  <c r="ES55" i="1"/>
  <c r="ES56" i="1"/>
  <c r="ES58" i="1"/>
  <c r="EW52" i="1"/>
  <c r="EW53" i="1"/>
  <c r="EW54" i="1"/>
  <c r="EW55" i="1"/>
  <c r="EW56" i="1"/>
  <c r="EW58" i="1"/>
  <c r="BZ34" i="1"/>
  <c r="BZ35" i="1"/>
  <c r="BZ36" i="1"/>
  <c r="BZ37" i="1"/>
  <c r="BZ38" i="1"/>
  <c r="BZ40" i="1"/>
  <c r="AG43" i="1"/>
  <c r="AG44" i="1"/>
  <c r="AG45" i="1"/>
  <c r="AG46" i="1"/>
  <c r="AG47" i="1"/>
  <c r="AG49" i="1"/>
  <c r="EE52" i="1"/>
  <c r="EE53" i="1"/>
  <c r="EE54" i="1"/>
  <c r="EE55" i="1"/>
  <c r="EE56" i="1"/>
  <c r="EE58" i="1"/>
  <c r="EL43" i="1"/>
  <c r="EL44" i="1"/>
  <c r="EL45" i="1"/>
  <c r="EL46" i="1"/>
  <c r="EL47" i="1"/>
  <c r="EL49" i="1"/>
  <c r="AH34" i="1"/>
  <c r="AH35" i="1"/>
  <c r="AH36" i="1"/>
  <c r="AH37" i="1"/>
  <c r="AH38" i="1"/>
  <c r="AH40" i="1"/>
  <c r="AI34" i="1"/>
  <c r="AI35" i="1"/>
  <c r="AI36" i="1"/>
  <c r="AI37" i="1"/>
  <c r="AI38" i="1"/>
  <c r="AI40" i="1"/>
  <c r="AN52" i="1"/>
  <c r="AN53" i="1"/>
  <c r="AN54" i="1"/>
  <c r="AN55" i="1"/>
  <c r="AN56" i="1"/>
  <c r="AN58" i="1"/>
  <c r="IT43" i="1"/>
  <c r="IT44" i="1"/>
  <c r="IT45" i="1"/>
  <c r="IT46" i="1"/>
  <c r="IT47" i="1"/>
  <c r="IT49" i="1"/>
  <c r="EM43" i="1"/>
  <c r="EM44" i="1"/>
  <c r="EM45" i="1"/>
  <c r="EM46" i="1"/>
  <c r="EM47" i="1"/>
  <c r="EM49" i="1"/>
  <c r="IA52" i="1"/>
  <c r="IA53" i="1"/>
  <c r="IA54" i="1"/>
  <c r="IA55" i="1"/>
  <c r="IA56" i="1"/>
  <c r="IA58" i="1"/>
  <c r="HE43" i="1"/>
  <c r="HE44" i="1"/>
  <c r="HE45" i="1"/>
  <c r="HE46" i="1"/>
  <c r="HE47" i="1"/>
  <c r="HE49" i="1"/>
  <c r="FK43" i="1"/>
  <c r="FK44" i="1"/>
  <c r="FK45" i="1"/>
  <c r="FK46" i="1"/>
  <c r="FK47" i="1"/>
  <c r="FK49" i="1"/>
  <c r="DI43" i="1"/>
  <c r="DI44" i="1"/>
  <c r="DI45" i="1"/>
  <c r="DI46" i="1"/>
  <c r="DI47" i="1"/>
  <c r="DI49" i="1"/>
  <c r="EJ42" i="1"/>
  <c r="EJ33" i="1"/>
  <c r="EJ51" i="1"/>
  <c r="AY34" i="1"/>
  <c r="AY35" i="1"/>
  <c r="AY36" i="1"/>
  <c r="AY37" i="1"/>
  <c r="AY38" i="1"/>
  <c r="AY40" i="1"/>
  <c r="AU34" i="1"/>
  <c r="AU35" i="1"/>
  <c r="AU36" i="1"/>
  <c r="AU37" i="1"/>
  <c r="AU38" i="1"/>
  <c r="AU40" i="1"/>
  <c r="CB34" i="1"/>
  <c r="CB35" i="1"/>
  <c r="CB36" i="1"/>
  <c r="CB37" i="1"/>
  <c r="CB38" i="1"/>
  <c r="CB40" i="1"/>
  <c r="ED52" i="1"/>
  <c r="ED53" i="1"/>
  <c r="ED54" i="1"/>
  <c r="ED55" i="1"/>
  <c r="ED56" i="1"/>
  <c r="ED58" i="1"/>
  <c r="DE52" i="1"/>
  <c r="DE53" i="1"/>
  <c r="DE54" i="1"/>
  <c r="DE55" i="1"/>
  <c r="DE56" i="1"/>
  <c r="DE58" i="1"/>
  <c r="AI43" i="1"/>
  <c r="AI44" i="1"/>
  <c r="AI45" i="1"/>
  <c r="AI46" i="1"/>
  <c r="AI47" i="1"/>
  <c r="AI49" i="1"/>
  <c r="JL43" i="1"/>
  <c r="JL44" i="1"/>
  <c r="JL45" i="1"/>
  <c r="JL46" i="1"/>
  <c r="JL47" i="1"/>
  <c r="JL49" i="1"/>
  <c r="EY43" i="1"/>
  <c r="EY44" i="1"/>
  <c r="EY45" i="1"/>
  <c r="EY46" i="1"/>
  <c r="EY47" i="1"/>
  <c r="EY49" i="1"/>
  <c r="CH34" i="1"/>
  <c r="CH35" i="1"/>
  <c r="CH36" i="1"/>
  <c r="CH37" i="1"/>
  <c r="CH38" i="1"/>
  <c r="CH40" i="1"/>
  <c r="EP52" i="1"/>
  <c r="EP53" i="1"/>
  <c r="EP54" i="1"/>
  <c r="EP55" i="1"/>
  <c r="EP56" i="1"/>
  <c r="EP58" i="1"/>
  <c r="EN43" i="1"/>
  <c r="EN44" i="1"/>
  <c r="EN45" i="1"/>
  <c r="EN46" i="1"/>
  <c r="EN47" i="1"/>
  <c r="EN49" i="1"/>
  <c r="HK33" i="1" a="1"/>
  <c r="HK33" i="1" s="1"/>
  <c r="HQ34" i="1"/>
  <c r="HK34" i="1" s="1" a="1"/>
  <c r="HK34" i="1" s="1"/>
  <c r="HQ35" i="1"/>
  <c r="HK35" i="1" s="1" a="1"/>
  <c r="HK35" i="1" s="1"/>
  <c r="HQ36" i="1"/>
  <c r="HK36" i="1" s="1" a="1"/>
  <c r="HK36" i="1" s="1"/>
  <c r="HQ37" i="1"/>
  <c r="HK37" i="1" s="1" a="1"/>
  <c r="HK37" i="1" s="1"/>
  <c r="HQ38" i="1"/>
  <c r="HK38" i="1" s="1" a="1"/>
  <c r="HK38" i="1" s="1"/>
  <c r="HQ40" i="1"/>
  <c r="HK40" i="1" s="1" a="1"/>
  <c r="HK40" i="1" s="1"/>
  <c r="ER43" i="1"/>
  <c r="ER44" i="1"/>
  <c r="ER45" i="1"/>
  <c r="ER46" i="1"/>
  <c r="ER47" i="1"/>
  <c r="ER49" i="1"/>
  <c r="CF34" i="1"/>
  <c r="CF35" i="1"/>
  <c r="CF36" i="1"/>
  <c r="CF37" i="1"/>
  <c r="CF38" i="1"/>
  <c r="CF40" i="1"/>
  <c r="GC34" i="1"/>
  <c r="GC35" i="1"/>
  <c r="GC36" i="1"/>
  <c r="GC37" i="1"/>
  <c r="GC38" i="1"/>
  <c r="GC40" i="1"/>
  <c r="DH43" i="1"/>
  <c r="DH44" i="1"/>
  <c r="DH45" i="1"/>
  <c r="DH46" i="1"/>
  <c r="DH47" i="1"/>
  <c r="DH49" i="1"/>
  <c r="GL43" i="1"/>
  <c r="GL44" i="1"/>
  <c r="GL45" i="1"/>
  <c r="GL46" i="1"/>
  <c r="GL47" i="1"/>
  <c r="GL49" i="1"/>
  <c r="CC43" i="1"/>
  <c r="CC44" i="1"/>
  <c r="CC45" i="1"/>
  <c r="CC46" i="1"/>
  <c r="CC47" i="1"/>
  <c r="CC49" i="1"/>
  <c r="AX34" i="1"/>
  <c r="AX35" i="1"/>
  <c r="AX36" i="1"/>
  <c r="AX37" i="1"/>
  <c r="AX38" i="1"/>
  <c r="AX40" i="1"/>
  <c r="ID43" i="1"/>
  <c r="ID44" i="1"/>
  <c r="ID45" i="1"/>
  <c r="ID46" i="1"/>
  <c r="ID47" i="1"/>
  <c r="ID49" i="1"/>
  <c r="JG52" i="1"/>
  <c r="JG53" i="1"/>
  <c r="JG54" i="1"/>
  <c r="JG55" i="1"/>
  <c r="JG56" i="1"/>
  <c r="JG58" i="1"/>
  <c r="CJ34" i="1"/>
  <c r="CJ35" i="1"/>
  <c r="CJ36" i="1"/>
  <c r="CJ37" i="1"/>
  <c r="CJ38" i="1"/>
  <c r="CJ40" i="1"/>
  <c r="FK52" i="1"/>
  <c r="FK53" i="1"/>
  <c r="FK54" i="1"/>
  <c r="FK55" i="1"/>
  <c r="FK56" i="1"/>
  <c r="FK58" i="1"/>
  <c r="AZ34" i="1"/>
  <c r="AZ35" i="1"/>
  <c r="AZ36" i="1"/>
  <c r="AZ37" i="1"/>
  <c r="AZ38" i="1"/>
  <c r="AZ40" i="1"/>
  <c r="FA34" i="1"/>
  <c r="FA35" i="1"/>
  <c r="FA36" i="1"/>
  <c r="FA37" i="1"/>
  <c r="FA38" i="1"/>
  <c r="FA40" i="1"/>
  <c r="EW43" i="1"/>
  <c r="EW44" i="1"/>
  <c r="EW45" i="1"/>
  <c r="EW46" i="1"/>
  <c r="EW47" i="1"/>
  <c r="EW49" i="1"/>
  <c r="BZ43" i="1"/>
  <c r="BZ44" i="1"/>
  <c r="BZ45" i="1"/>
  <c r="BZ46" i="1"/>
  <c r="BZ47" i="1"/>
  <c r="BZ49" i="1"/>
  <c r="GX52" i="1"/>
  <c r="GX53" i="1"/>
  <c r="GX54" i="1"/>
  <c r="GX55" i="1"/>
  <c r="GX56" i="1"/>
  <c r="GX58" i="1"/>
  <c r="EE43" i="1"/>
  <c r="EE44" i="1"/>
  <c r="EE45" i="1"/>
  <c r="EE46" i="1"/>
  <c r="EE47" i="1"/>
  <c r="EE49" i="1"/>
  <c r="CV43" i="1"/>
  <c r="CV44" i="1"/>
  <c r="CV45" i="1"/>
  <c r="CV46" i="1"/>
  <c r="CV47" i="1"/>
  <c r="CV49" i="1"/>
  <c r="EC52" i="1"/>
  <c r="EC53" i="1"/>
  <c r="EC54" i="1"/>
  <c r="EC55" i="1"/>
  <c r="EC56" i="1"/>
  <c r="EC58" i="1"/>
  <c r="HK51" i="1" a="1"/>
  <c r="HK51" i="1" s="1"/>
  <c r="HQ52" i="1"/>
  <c r="HK52" i="1" s="1" a="1"/>
  <c r="HK52" i="1" s="1"/>
  <c r="HQ53" i="1"/>
  <c r="HK53" i="1" s="1" a="1"/>
  <c r="HK53" i="1" s="1"/>
  <c r="HQ54" i="1"/>
  <c r="HK54" i="1" s="1" a="1"/>
  <c r="HK54" i="1" s="1"/>
  <c r="HQ55" i="1"/>
  <c r="HK55" i="1" s="1" a="1"/>
  <c r="HK55" i="1" s="1"/>
  <c r="HQ56" i="1"/>
  <c r="HK56" i="1" s="1" a="1"/>
  <c r="HK56" i="1" s="1"/>
  <c r="HQ58" i="1"/>
  <c r="HK58" i="1" s="1" a="1"/>
  <c r="HK58" i="1" s="1"/>
  <c r="BB52" i="1"/>
  <c r="BB53" i="1"/>
  <c r="BB54" i="1"/>
  <c r="BB55" i="1"/>
  <c r="BB56" i="1"/>
  <c r="BB58" i="1"/>
  <c r="GH52" i="1"/>
  <c r="GH53" i="1"/>
  <c r="GH54" i="1"/>
  <c r="GH55" i="1"/>
  <c r="GH56" i="1"/>
  <c r="GH58" i="1"/>
  <c r="GR43" i="1"/>
  <c r="GR44" i="1"/>
  <c r="GR45" i="1"/>
  <c r="GR46" i="1"/>
  <c r="GR47" i="1"/>
  <c r="GR49" i="1"/>
  <c r="AU43" i="1"/>
  <c r="AU44" i="1"/>
  <c r="AU45" i="1"/>
  <c r="AU46" i="1"/>
  <c r="AU47" i="1"/>
  <c r="AU49" i="1"/>
  <c r="CB43" i="1"/>
  <c r="CB44" i="1"/>
  <c r="CB45" i="1"/>
  <c r="CB46" i="1"/>
  <c r="CB47" i="1"/>
  <c r="CB49" i="1"/>
  <c r="IQ43" i="1"/>
  <c r="IQ44" i="1"/>
  <c r="IQ45" i="1"/>
  <c r="IQ46" i="1"/>
  <c r="IQ47" i="1"/>
  <c r="IQ49" i="1"/>
  <c r="DE34" i="1"/>
  <c r="DE35" i="1"/>
  <c r="DE36" i="1"/>
  <c r="DE37" i="1"/>
  <c r="DE38" i="1"/>
  <c r="DE40" i="1"/>
  <c r="EU52" i="1"/>
  <c r="EU53" i="1"/>
  <c r="EU54" i="1"/>
  <c r="EU55" i="1"/>
  <c r="EU56" i="1"/>
  <c r="EU58" i="1"/>
  <c r="JL52" i="1"/>
  <c r="JL53" i="1"/>
  <c r="JL54" i="1"/>
  <c r="JL55" i="1"/>
  <c r="JL56" i="1"/>
  <c r="JL58" i="1"/>
  <c r="EY34" i="1"/>
  <c r="EY35" i="1"/>
  <c r="EY36" i="1"/>
  <c r="EY37" i="1"/>
  <c r="EY38" i="1"/>
  <c r="EY40" i="1"/>
  <c r="GG52" i="1"/>
  <c r="GG53" i="1"/>
  <c r="GG54" i="1"/>
  <c r="GG55" i="1"/>
  <c r="GG56" i="1"/>
  <c r="GG58" i="1"/>
  <c r="EP34" i="1"/>
  <c r="EP35" i="1"/>
  <c r="EP36" i="1"/>
  <c r="EP37" i="1"/>
  <c r="EP38" i="1"/>
  <c r="EP40" i="1"/>
  <c r="EN52" i="1"/>
  <c r="EN53" i="1"/>
  <c r="EN54" i="1"/>
  <c r="EN55" i="1"/>
  <c r="EN56" i="1"/>
  <c r="EN58" i="1"/>
  <c r="HU43" i="1"/>
  <c r="HU44" i="1"/>
  <c r="HU45" i="1"/>
  <c r="HU46" i="1"/>
  <c r="HU47" i="1"/>
  <c r="HU49" i="1"/>
  <c r="ER34" i="1"/>
  <c r="ER35" i="1"/>
  <c r="ER36" i="1"/>
  <c r="ER37" i="1"/>
  <c r="ER38" i="1"/>
  <c r="ER40" i="1"/>
  <c r="CF52" i="1"/>
  <c r="CF53" i="1"/>
  <c r="CF54" i="1"/>
  <c r="CF55" i="1"/>
  <c r="CF56" i="1"/>
  <c r="CF58" i="1"/>
  <c r="HG52" i="1"/>
  <c r="HG53" i="1"/>
  <c r="HG54" i="1"/>
  <c r="HG55" i="1"/>
  <c r="HG56" i="1"/>
  <c r="HG58" i="1"/>
  <c r="DH34" i="1"/>
  <c r="DH35" i="1"/>
  <c r="DH36" i="1"/>
  <c r="DH37" i="1"/>
  <c r="DH38" i="1"/>
  <c r="DH40" i="1"/>
  <c r="GL52" i="1"/>
  <c r="GL53" i="1"/>
  <c r="GL54" i="1"/>
  <c r="GL55" i="1"/>
  <c r="GL56" i="1"/>
  <c r="GL58" i="1"/>
  <c r="EQ43" i="1"/>
  <c r="EQ44" i="1"/>
  <c r="EQ45" i="1"/>
  <c r="EQ46" i="1"/>
  <c r="EQ47" i="1"/>
  <c r="EQ49" i="1"/>
  <c r="CC34" i="1"/>
  <c r="CC35" i="1"/>
  <c r="CC36" i="1"/>
  <c r="CC37" i="1"/>
  <c r="CC38" i="1"/>
  <c r="CC40" i="1"/>
  <c r="AX52" i="1"/>
  <c r="AX53" i="1"/>
  <c r="AX54" i="1"/>
  <c r="AX55" i="1"/>
  <c r="AX56" i="1"/>
  <c r="AX58" i="1"/>
  <c r="AK52" i="1"/>
  <c r="AK53" i="1"/>
  <c r="AK54" i="1"/>
  <c r="AK55" i="1"/>
  <c r="AK56" i="1"/>
  <c r="AK58" i="1"/>
  <c r="JG43" i="1"/>
  <c r="JG44" i="1"/>
  <c r="JG45" i="1"/>
  <c r="JG46" i="1"/>
  <c r="JG47" i="1"/>
  <c r="JG49" i="1"/>
  <c r="CJ43" i="1"/>
  <c r="CJ44" i="1"/>
  <c r="CJ45" i="1"/>
  <c r="CJ46" i="1"/>
  <c r="CJ47" i="1"/>
  <c r="CJ49" i="1"/>
  <c r="AZ52" i="1"/>
  <c r="AZ53" i="1"/>
  <c r="AZ54" i="1"/>
  <c r="AZ55" i="1"/>
  <c r="AZ56" i="1"/>
  <c r="AZ58" i="1"/>
  <c r="FA43" i="1"/>
  <c r="FA44" i="1"/>
  <c r="FA45" i="1"/>
  <c r="FA46" i="1"/>
  <c r="FA47" i="1"/>
  <c r="FA49" i="1"/>
  <c r="AM43" i="1"/>
  <c r="AM44" i="1"/>
  <c r="AM45" i="1"/>
  <c r="AM46" i="1"/>
  <c r="AM47" i="1"/>
  <c r="AM49" i="1"/>
  <c r="BZ52" i="1"/>
  <c r="BZ53" i="1"/>
  <c r="BZ54" i="1"/>
  <c r="BZ55" i="1"/>
  <c r="BZ56" i="1"/>
  <c r="BZ58" i="1"/>
  <c r="GX43" i="1"/>
  <c r="GX44" i="1"/>
  <c r="GX45" i="1"/>
  <c r="GX46" i="1"/>
  <c r="GX47" i="1"/>
  <c r="GX49" i="1"/>
  <c r="CG34" i="1"/>
  <c r="CG35" i="1"/>
  <c r="CG36" i="1"/>
  <c r="CG37" i="1"/>
  <c r="CG38" i="1"/>
  <c r="CG40" i="1"/>
  <c r="EE34" i="1"/>
  <c r="EE35" i="1"/>
  <c r="EE36" i="1"/>
  <c r="EE37" i="1"/>
  <c r="EE38" i="1"/>
  <c r="EE40" i="1"/>
  <c r="CV52" i="1"/>
  <c r="CV53" i="1"/>
  <c r="CV54" i="1"/>
  <c r="CV55" i="1"/>
  <c r="CV56" i="1"/>
  <c r="CV58" i="1"/>
  <c r="FY43" i="1"/>
  <c r="FY44" i="1"/>
  <c r="FY45" i="1"/>
  <c r="FY46" i="1"/>
  <c r="FY47" i="1"/>
  <c r="FY49" i="1"/>
  <c r="EW34" i="1"/>
  <c r="EW35" i="1"/>
  <c r="EW36" i="1"/>
  <c r="EW37" i="1"/>
  <c r="EW38" i="1"/>
  <c r="EW40" i="1"/>
  <c r="GR52" i="1"/>
  <c r="GR53" i="1"/>
  <c r="GR54" i="1"/>
  <c r="GR55" i="1"/>
  <c r="GR56" i="1"/>
  <c r="GR58" i="1"/>
  <c r="EV43" i="1"/>
  <c r="EV44" i="1"/>
  <c r="EV45" i="1"/>
  <c r="EV46" i="1"/>
  <c r="EV47" i="1"/>
  <c r="EV49" i="1"/>
  <c r="CB52" i="1"/>
  <c r="CB53" i="1"/>
  <c r="CB54" i="1"/>
  <c r="CB55" i="1"/>
  <c r="CB56" i="1"/>
  <c r="CB58" i="1"/>
  <c r="IQ34" i="1"/>
  <c r="IQ35" i="1"/>
  <c r="IQ36" i="1"/>
  <c r="IQ37" i="1"/>
  <c r="IQ38" i="1"/>
  <c r="IQ40" i="1"/>
  <c r="EU34" i="1"/>
  <c r="EU35" i="1"/>
  <c r="EU36" i="1"/>
  <c r="EU37" i="1"/>
  <c r="EU38" i="1"/>
  <c r="EU40" i="1"/>
  <c r="CE34" i="1"/>
  <c r="CE35" i="1"/>
  <c r="CE36" i="1"/>
  <c r="CE37" i="1"/>
  <c r="CE38" i="1"/>
  <c r="CE40" i="1"/>
  <c r="EY52" i="1"/>
  <c r="EY53" i="1"/>
  <c r="EY54" i="1"/>
  <c r="EY55" i="1"/>
  <c r="EY56" i="1"/>
  <c r="EY58" i="1"/>
  <c r="GG43" i="1"/>
  <c r="GG44" i="1"/>
  <c r="GG45" i="1"/>
  <c r="GG46" i="1"/>
  <c r="GG47" i="1"/>
  <c r="GG49" i="1"/>
  <c r="DG34" i="1"/>
  <c r="DG35" i="1"/>
  <c r="DG36" i="1"/>
  <c r="DG37" i="1"/>
  <c r="DG38" i="1"/>
  <c r="DG40" i="1"/>
  <c r="EN34" i="1"/>
  <c r="EN35" i="1"/>
  <c r="EN36" i="1"/>
  <c r="EN37" i="1"/>
  <c r="EN38" i="1"/>
  <c r="EN40" i="1"/>
  <c r="HU52" i="1"/>
  <c r="HU53" i="1"/>
  <c r="HU54" i="1"/>
  <c r="HU55" i="1"/>
  <c r="HU56" i="1"/>
  <c r="HU58" i="1"/>
  <c r="EX52" i="1"/>
  <c r="EX53" i="1"/>
  <c r="EX54" i="1"/>
  <c r="EX55" i="1"/>
  <c r="EX56" i="1"/>
  <c r="EX58" i="1"/>
  <c r="CF43" i="1"/>
  <c r="CF44" i="1"/>
  <c r="CF45" i="1"/>
  <c r="CF46" i="1"/>
  <c r="CF47" i="1"/>
  <c r="CF49" i="1"/>
  <c r="HG34" i="1"/>
  <c r="HG35" i="1"/>
  <c r="HG36" i="1"/>
  <c r="HG37" i="1"/>
  <c r="HG38" i="1"/>
  <c r="HG40" i="1"/>
  <c r="JS52" i="1"/>
  <c r="JS53" i="1"/>
  <c r="JS54" i="1"/>
  <c r="JS55" i="1"/>
  <c r="JS56" i="1"/>
  <c r="JS58" i="1"/>
  <c r="GL34" i="1"/>
  <c r="GL35" i="1"/>
  <c r="GL36" i="1"/>
  <c r="GL37" i="1"/>
  <c r="GL38" i="1"/>
  <c r="GL40" i="1"/>
  <c r="EQ34" i="1"/>
  <c r="EQ35" i="1"/>
  <c r="EQ36" i="1"/>
  <c r="EQ37" i="1"/>
  <c r="EQ38" i="1"/>
  <c r="EQ40" i="1"/>
  <c r="DF34" i="1"/>
  <c r="DF35" i="1"/>
  <c r="DF36" i="1"/>
  <c r="DF37" i="1"/>
  <c r="DF38" i="1"/>
  <c r="DF40" i="1"/>
  <c r="AX43" i="1"/>
  <c r="AX44" i="1"/>
  <c r="AX45" i="1"/>
  <c r="AX46" i="1"/>
  <c r="AX47" i="1"/>
  <c r="AX49" i="1"/>
  <c r="AK34" i="1"/>
  <c r="AK35" i="1"/>
  <c r="AK36" i="1"/>
  <c r="AK37" i="1"/>
  <c r="AK38" i="1"/>
  <c r="AK40" i="1"/>
  <c r="ET43" i="1"/>
  <c r="ET44" i="1"/>
  <c r="ET45" i="1"/>
  <c r="ET46" i="1"/>
  <c r="ET47" i="1"/>
  <c r="ET49" i="1"/>
  <c r="CJ52" i="1"/>
  <c r="CJ53" i="1"/>
  <c r="CJ54" i="1"/>
  <c r="CJ55" i="1"/>
  <c r="CJ56" i="1"/>
  <c r="CJ58" i="1"/>
  <c r="HH42" i="1" a="1"/>
  <c r="HH42" i="1" s="1"/>
  <c r="HJ43" i="1"/>
  <c r="HH43" i="1" s="1" a="1"/>
  <c r="HH43" i="1" s="1"/>
  <c r="HJ44" i="1"/>
  <c r="HH44" i="1" s="1" a="1"/>
  <c r="HH44" i="1" s="1"/>
  <c r="HJ45" i="1"/>
  <c r="HH45" i="1" s="1" a="1"/>
  <c r="HH45" i="1" s="1"/>
  <c r="HJ46" i="1"/>
  <c r="HH46" i="1" s="1" a="1"/>
  <c r="HH46" i="1" s="1"/>
  <c r="HJ47" i="1"/>
  <c r="HH47" i="1" s="1" a="1"/>
  <c r="HH47" i="1" s="1"/>
  <c r="HJ49" i="1"/>
  <c r="HH49" i="1" s="1" a="1"/>
  <c r="HH49" i="1" s="1"/>
  <c r="FA52" i="1"/>
  <c r="FA53" i="1"/>
  <c r="FA54" i="1"/>
  <c r="FA55" i="1"/>
  <c r="FA56" i="1"/>
  <c r="FA58" i="1"/>
  <c r="AM52" i="1"/>
  <c r="AM53" i="1"/>
  <c r="AM54" i="1"/>
  <c r="AM55" i="1"/>
  <c r="AM56" i="1"/>
  <c r="AM58" i="1"/>
  <c r="IC43" i="1"/>
  <c r="IC44" i="1"/>
  <c r="IC45" i="1"/>
  <c r="IC46" i="1"/>
  <c r="IC47" i="1"/>
  <c r="IC49" i="1"/>
  <c r="GX34" i="1"/>
  <c r="GX35" i="1"/>
  <c r="GX36" i="1"/>
  <c r="GX37" i="1"/>
  <c r="GX38" i="1"/>
  <c r="GX40" i="1"/>
  <c r="CG52" i="1"/>
  <c r="CG53" i="1"/>
  <c r="CG54" i="1"/>
  <c r="CG55" i="1"/>
  <c r="CG56" i="1"/>
  <c r="CG58" i="1"/>
  <c r="GN43" i="1"/>
  <c r="GN44" i="1"/>
  <c r="GN45" i="1"/>
  <c r="GN46" i="1"/>
  <c r="GN47" i="1"/>
  <c r="GN49" i="1"/>
  <c r="CV34" i="1"/>
  <c r="CV35" i="1"/>
  <c r="CV36" i="1"/>
  <c r="CV37" i="1"/>
  <c r="CV38" i="1"/>
  <c r="CV40" i="1"/>
  <c r="AY43" i="1"/>
  <c r="AY44" i="1"/>
  <c r="AY45" i="1"/>
  <c r="AY46" i="1"/>
  <c r="AY47" i="1"/>
  <c r="AY49" i="1"/>
  <c r="CH52" i="1"/>
  <c r="CH53" i="1"/>
  <c r="CH54" i="1"/>
  <c r="CH55" i="1"/>
  <c r="CH56" i="1"/>
  <c r="CH58" i="1"/>
  <c r="FZ52" i="1"/>
  <c r="FZ53" i="1"/>
  <c r="FZ54" i="1"/>
  <c r="FZ55" i="1"/>
  <c r="FZ56" i="1"/>
  <c r="FZ58" i="1"/>
  <c r="GR34" i="1"/>
  <c r="GR35" i="1"/>
  <c r="GR36" i="1"/>
  <c r="GR37" i="1"/>
  <c r="GR38" i="1"/>
  <c r="GR40" i="1"/>
  <c r="EV52" i="1"/>
  <c r="EV53" i="1"/>
  <c r="EV54" i="1"/>
  <c r="EV55" i="1"/>
  <c r="EV56" i="1"/>
  <c r="EV58" i="1"/>
  <c r="FB43" i="1"/>
  <c r="FB44" i="1"/>
  <c r="FB45" i="1"/>
  <c r="FB46" i="1"/>
  <c r="FB47" i="1"/>
  <c r="FB49" i="1"/>
  <c r="IQ52" i="1"/>
  <c r="IQ53" i="1"/>
  <c r="IQ54" i="1"/>
  <c r="IQ55" i="1"/>
  <c r="IQ56" i="1"/>
  <c r="IQ58" i="1"/>
  <c r="AL43" i="1"/>
  <c r="AL44" i="1"/>
  <c r="AL45" i="1"/>
  <c r="AL46" i="1"/>
  <c r="AL47" i="1"/>
  <c r="AL49" i="1"/>
  <c r="EU43" i="1"/>
  <c r="EU44" i="1"/>
  <c r="EU45" i="1"/>
  <c r="EU46" i="1"/>
  <c r="EU47" i="1"/>
  <c r="EU49" i="1"/>
  <c r="CE43" i="1"/>
  <c r="CE44" i="1"/>
  <c r="CE45" i="1"/>
  <c r="CE46" i="1"/>
  <c r="CE47" i="1"/>
  <c r="CE49" i="1"/>
  <c r="JC43" i="1"/>
  <c r="JC44" i="1"/>
  <c r="JC45" i="1"/>
  <c r="JC46" i="1"/>
  <c r="JC47" i="1"/>
  <c r="JC49" i="1"/>
  <c r="GG34" i="1"/>
  <c r="GG35" i="1"/>
  <c r="GG36" i="1"/>
  <c r="GG37" i="1"/>
  <c r="GG38" i="1"/>
  <c r="GG40" i="1"/>
  <c r="DG52" i="1"/>
  <c r="DG53" i="1"/>
  <c r="DG54" i="1"/>
  <c r="DG55" i="1"/>
  <c r="DG56" i="1"/>
  <c r="DG58" i="1"/>
  <c r="HC43" i="1"/>
  <c r="HC44" i="1"/>
  <c r="HC45" i="1"/>
  <c r="HC46" i="1"/>
  <c r="HC47" i="1"/>
  <c r="HC49" i="1"/>
  <c r="HU34" i="1"/>
  <c r="HU35" i="1"/>
  <c r="HU36" i="1"/>
  <c r="HU37" i="1"/>
  <c r="HU38" i="1"/>
  <c r="HU40" i="1"/>
  <c r="EX43" i="1"/>
  <c r="EX44" i="1"/>
  <c r="EX45" i="1"/>
  <c r="EX46" i="1"/>
  <c r="EX47" i="1"/>
  <c r="EX49" i="1"/>
  <c r="GD43" i="1"/>
  <c r="GD44" i="1"/>
  <c r="GD45" i="1"/>
  <c r="GD46" i="1"/>
  <c r="GD47" i="1"/>
  <c r="GD49" i="1"/>
  <c r="HG43" i="1"/>
  <c r="HG44" i="1"/>
  <c r="HG45" i="1"/>
  <c r="HG46" i="1"/>
  <c r="HG47" i="1"/>
  <c r="HG49" i="1"/>
  <c r="JS34" i="1"/>
  <c r="JS35" i="1"/>
  <c r="JS36" i="1"/>
  <c r="JS37" i="1"/>
  <c r="JS38" i="1"/>
  <c r="JS40" i="1"/>
  <c r="HD52" i="1"/>
  <c r="HD53" i="1"/>
  <c r="HD54" i="1"/>
  <c r="HD55" i="1"/>
  <c r="HD56" i="1"/>
  <c r="HD58" i="1"/>
  <c r="EQ52" i="1"/>
  <c r="EQ53" i="1"/>
  <c r="EQ54" i="1"/>
  <c r="EQ55" i="1"/>
  <c r="EQ56" i="1"/>
  <c r="EQ58" i="1"/>
  <c r="DF52" i="1"/>
  <c r="DF53" i="1"/>
  <c r="DF54" i="1"/>
  <c r="DF55" i="1"/>
  <c r="DF56" i="1"/>
  <c r="DF58" i="1"/>
  <c r="EZ34" i="1"/>
  <c r="EZ35" i="1"/>
  <c r="EZ36" i="1"/>
  <c r="EZ37" i="1"/>
  <c r="EZ38" i="1"/>
  <c r="EZ40" i="1"/>
  <c r="AK43" i="1"/>
  <c r="AK44" i="1"/>
  <c r="AK45" i="1"/>
  <c r="AK46" i="1"/>
  <c r="AK47" i="1"/>
  <c r="AK49" i="1"/>
  <c r="ET52" i="1"/>
  <c r="ET53" i="1"/>
  <c r="ET54" i="1"/>
  <c r="ET55" i="1"/>
  <c r="ET56" i="1"/>
  <c r="ET58" i="1"/>
  <c r="CK43" i="1"/>
  <c r="CK44" i="1"/>
  <c r="CK45" i="1"/>
  <c r="CK46" i="1"/>
  <c r="CK47" i="1"/>
  <c r="CK49" i="1"/>
  <c r="HH51" i="1" a="1"/>
  <c r="HH51" i="1" s="1"/>
  <c r="HJ52" i="1"/>
  <c r="HH52" i="1" s="1" a="1"/>
  <c r="HH52" i="1" s="1"/>
  <c r="HJ53" i="1"/>
  <c r="HH53" i="1" s="1" a="1"/>
  <c r="HH53" i="1" s="1"/>
  <c r="HJ54" i="1"/>
  <c r="HH54" i="1" s="1" a="1"/>
  <c r="HH54" i="1" s="1"/>
  <c r="HJ55" i="1"/>
  <c r="HH55" i="1" s="1" a="1"/>
  <c r="HH55" i="1" s="1"/>
  <c r="HJ56" i="1"/>
  <c r="HH56" i="1" s="1" a="1"/>
  <c r="HH56" i="1" s="1"/>
  <c r="HJ58" i="1"/>
  <c r="HH58" i="1" s="1" a="1"/>
  <c r="HH58" i="1" s="1"/>
  <c r="GM34" i="1"/>
  <c r="GM35" i="1"/>
  <c r="GM36" i="1"/>
  <c r="GM37" i="1"/>
  <c r="GM38" i="1"/>
  <c r="GM40" i="1"/>
  <c r="AM34" i="1"/>
  <c r="AM35" i="1"/>
  <c r="AM36" i="1"/>
  <c r="AM37" i="1"/>
  <c r="AM38" i="1"/>
  <c r="AM40" i="1"/>
  <c r="IC52" i="1"/>
  <c r="IC53" i="1"/>
  <c r="IC54" i="1"/>
  <c r="IC55" i="1"/>
  <c r="IC56" i="1"/>
  <c r="IC58" i="1"/>
  <c r="GI52" i="1"/>
  <c r="GI53" i="1"/>
  <c r="GI54" i="1"/>
  <c r="GI55" i="1"/>
  <c r="GI56" i="1"/>
  <c r="GI58" i="1"/>
  <c r="CG43" i="1"/>
  <c r="CG44" i="1"/>
  <c r="CG45" i="1"/>
  <c r="CG46" i="1"/>
  <c r="CG47" i="1"/>
  <c r="CG49" i="1"/>
  <c r="GN34" i="1"/>
  <c r="GN35" i="1"/>
  <c r="GN36" i="1"/>
  <c r="GN37" i="1"/>
  <c r="GN38" i="1"/>
  <c r="GN40" i="1"/>
  <c r="FC52" i="1"/>
  <c r="FC53" i="1"/>
  <c r="FC54" i="1"/>
  <c r="FC55" i="1"/>
  <c r="FC56" i="1"/>
  <c r="FC58" i="1"/>
  <c r="IN33" i="1"/>
  <c r="IO34" i="1"/>
  <c r="IN34" i="1" s="1"/>
  <c r="IO35" i="1"/>
  <c r="IN35" i="1" s="1"/>
  <c r="IO36" i="1"/>
  <c r="IN36" i="1" s="1"/>
  <c r="IO37" i="1"/>
  <c r="IN37" i="1" s="1"/>
  <c r="IO38" i="1"/>
  <c r="IN38" i="1" s="1"/>
  <c r="IO40" i="1"/>
  <c r="IN40" i="1" s="1"/>
  <c r="AG52" i="1"/>
  <c r="AG53" i="1"/>
  <c r="AG54" i="1"/>
  <c r="AG55" i="1"/>
  <c r="AG56" i="1"/>
  <c r="AG58" i="1"/>
  <c r="AH52" i="1"/>
  <c r="AH53" i="1"/>
  <c r="AH54" i="1"/>
  <c r="AH55" i="1"/>
  <c r="AH56" i="1"/>
  <c r="AH58" i="1"/>
  <c r="EV34" i="1"/>
  <c r="EV35" i="1"/>
  <c r="EV36" i="1"/>
  <c r="EV37" i="1"/>
  <c r="EV38" i="1"/>
  <c r="EV40" i="1"/>
  <c r="FB34" i="1"/>
  <c r="FB35" i="1"/>
  <c r="FB36" i="1"/>
  <c r="FB37" i="1"/>
  <c r="FB38" i="1"/>
  <c r="FB40" i="1"/>
  <c r="BY43" i="1"/>
  <c r="BY44" i="1"/>
  <c r="BY45" i="1"/>
  <c r="BY46" i="1"/>
  <c r="BY47" i="1"/>
  <c r="BY49" i="1"/>
  <c r="AL34" i="1"/>
  <c r="AL35" i="1"/>
  <c r="AL36" i="1"/>
  <c r="AL37" i="1"/>
  <c r="AL38" i="1"/>
  <c r="AL40" i="1"/>
  <c r="IN51" i="1"/>
  <c r="IO52" i="1"/>
  <c r="IN52" i="1" s="1"/>
  <c r="IO53" i="1"/>
  <c r="IN53" i="1" s="1"/>
  <c r="IO54" i="1"/>
  <c r="IN54" i="1" s="1"/>
  <c r="IO55" i="1"/>
  <c r="IN55" i="1" s="1"/>
  <c r="IO56" i="1"/>
  <c r="IN56" i="1" s="1"/>
  <c r="IO58" i="1"/>
  <c r="IN58" i="1" s="1"/>
  <c r="CE52" i="1"/>
  <c r="CE53" i="1"/>
  <c r="CE54" i="1"/>
  <c r="CE55" i="1"/>
  <c r="CE56" i="1"/>
  <c r="CE58" i="1"/>
  <c r="JC34" i="1"/>
  <c r="JC35" i="1"/>
  <c r="JC36" i="1"/>
  <c r="JC37" i="1"/>
  <c r="JC38" i="1"/>
  <c r="JC40" i="1"/>
  <c r="JE34" i="1"/>
  <c r="JE35" i="1"/>
  <c r="JE36" i="1"/>
  <c r="JE37" i="1"/>
  <c r="JE38" i="1"/>
  <c r="JE40" i="1"/>
  <c r="DG43" i="1"/>
  <c r="DG44" i="1"/>
  <c r="DG45" i="1"/>
  <c r="DG46" i="1"/>
  <c r="DG47" i="1"/>
  <c r="DG49" i="1"/>
  <c r="HC34" i="1"/>
  <c r="HC35" i="1"/>
  <c r="HC36" i="1"/>
  <c r="HC37" i="1"/>
  <c r="HC38" i="1"/>
  <c r="HC40" i="1"/>
  <c r="EX34" i="1"/>
  <c r="EX35" i="1"/>
  <c r="EX36" i="1"/>
  <c r="EX37" i="1"/>
  <c r="EX38" i="1"/>
  <c r="EX40" i="1"/>
  <c r="GD34" i="1"/>
  <c r="GD35" i="1"/>
  <c r="GD36" i="1"/>
  <c r="GD37" i="1"/>
  <c r="GD38" i="1"/>
  <c r="GD40" i="1"/>
  <c r="BB34" i="1"/>
  <c r="BB35" i="1"/>
  <c r="BB36" i="1"/>
  <c r="BB37" i="1"/>
  <c r="BB38" i="1"/>
  <c r="BB40" i="1"/>
  <c r="JS43" i="1"/>
  <c r="JS44" i="1"/>
  <c r="JS45" i="1"/>
  <c r="JS46" i="1"/>
  <c r="JS47" i="1"/>
  <c r="JS49" i="1"/>
  <c r="HD43" i="1"/>
  <c r="HD44" i="1"/>
  <c r="HD45" i="1"/>
  <c r="HD46" i="1"/>
  <c r="HD47" i="1"/>
  <c r="HD49" i="1"/>
  <c r="IA43" i="1"/>
  <c r="IA44" i="1"/>
  <c r="IA45" i="1"/>
  <c r="IA46" i="1"/>
  <c r="IA47" i="1"/>
  <c r="IA49" i="1"/>
  <c r="DF43" i="1"/>
  <c r="DF44" i="1"/>
  <c r="DF45" i="1"/>
  <c r="DF46" i="1"/>
  <c r="DF47" i="1"/>
  <c r="DF49" i="1"/>
  <c r="EZ52" i="1"/>
  <c r="EZ53" i="1"/>
  <c r="EZ54" i="1"/>
  <c r="EZ55" i="1"/>
  <c r="EZ56" i="1"/>
  <c r="EZ58" i="1"/>
  <c r="HE52" i="1"/>
  <c r="HE53" i="1"/>
  <c r="HE54" i="1"/>
  <c r="HE55" i="1"/>
  <c r="HE56" i="1"/>
  <c r="HE58" i="1"/>
  <c r="ET34" i="1"/>
  <c r="ET35" i="1"/>
  <c r="ET36" i="1"/>
  <c r="ET37" i="1"/>
  <c r="ET38" i="1"/>
  <c r="ET40" i="1"/>
  <c r="CK34" i="1"/>
  <c r="CK35" i="1"/>
  <c r="CK36" i="1"/>
  <c r="CK37" i="1"/>
  <c r="CK38" i="1"/>
  <c r="CK40" i="1"/>
  <c r="IB34" i="1"/>
  <c r="IB35" i="1"/>
  <c r="IB36" i="1"/>
  <c r="IB37" i="1"/>
  <c r="IB38" i="1"/>
  <c r="IB40" i="1"/>
  <c r="HH33" i="1" a="1"/>
  <c r="HH33" i="1" s="1"/>
  <c r="HJ34" i="1"/>
  <c r="HH34" i="1" s="1" a="1"/>
  <c r="HH34" i="1" s="1"/>
  <c r="HJ35" i="1"/>
  <c r="HH35" i="1" s="1" a="1"/>
  <c r="HH35" i="1" s="1"/>
  <c r="HJ36" i="1"/>
  <c r="HH36" i="1" s="1" a="1"/>
  <c r="HH36" i="1" s="1"/>
  <c r="HJ37" i="1"/>
  <c r="HH37" i="1" s="1" a="1"/>
  <c r="HH37" i="1" s="1"/>
  <c r="HJ38" i="1"/>
  <c r="HH38" i="1" s="1" a="1"/>
  <c r="HH38" i="1" s="1"/>
  <c r="HJ40" i="1"/>
  <c r="HH40" i="1" s="1" a="1"/>
  <c r="HH40" i="1" s="1"/>
  <c r="GM52" i="1"/>
  <c r="GM53" i="1"/>
  <c r="GM54" i="1"/>
  <c r="GM55" i="1"/>
  <c r="GM56" i="1"/>
  <c r="GM58" i="1"/>
  <c r="FZ34" i="1"/>
  <c r="FZ35" i="1"/>
  <c r="FZ36" i="1"/>
  <c r="FZ37" i="1"/>
  <c r="FZ38" i="1"/>
  <c r="FZ40" i="1"/>
  <c r="IC34" i="1"/>
  <c r="IC35" i="1"/>
  <c r="IC36" i="1"/>
  <c r="IC37" i="1"/>
  <c r="IC38" i="1"/>
  <c r="IC40" i="1"/>
  <c r="GI43" i="1"/>
  <c r="GI44" i="1"/>
  <c r="GI45" i="1"/>
  <c r="GI46" i="1"/>
  <c r="GI47" i="1"/>
  <c r="GI49" i="1"/>
  <c r="DI52" i="1"/>
  <c r="DI53" i="1"/>
  <c r="DI54" i="1"/>
  <c r="DI55" i="1"/>
  <c r="DI56" i="1"/>
  <c r="DI58" i="1"/>
  <c r="GN52" i="1"/>
  <c r="GN53" i="1"/>
  <c r="GN54" i="1"/>
  <c r="GN55" i="1"/>
  <c r="GN56" i="1"/>
  <c r="GN58" i="1"/>
  <c r="FC34" i="1"/>
  <c r="FC35" i="1"/>
  <c r="FC36" i="1"/>
  <c r="FC37" i="1"/>
  <c r="FC38" i="1"/>
  <c r="FC40" i="1"/>
  <c r="ED34" i="1"/>
  <c r="ED35" i="1"/>
  <c r="ED36" i="1"/>
  <c r="ED37" i="1"/>
  <c r="ED38" i="1"/>
  <c r="ED40" i="1"/>
  <c r="JE52" i="1"/>
  <c r="JE53" i="1"/>
  <c r="JE54" i="1"/>
  <c r="JE55" i="1"/>
  <c r="JE56" i="1"/>
  <c r="JE58" i="1"/>
  <c r="ES43" i="1"/>
  <c r="ES44" i="1"/>
  <c r="ES45" i="1"/>
  <c r="ES46" i="1"/>
  <c r="ES47" i="1"/>
  <c r="ES49" i="1"/>
  <c r="AH43" i="1"/>
  <c r="AH44" i="1"/>
  <c r="AH45" i="1"/>
  <c r="AH46" i="1"/>
  <c r="AH47" i="1"/>
  <c r="AH49" i="1"/>
  <c r="FY52" i="1"/>
  <c r="FY53" i="1"/>
  <c r="FY54" i="1"/>
  <c r="FY55" i="1"/>
  <c r="FY56" i="1"/>
  <c r="FY58" i="1"/>
  <c r="FB52" i="1"/>
  <c r="FB53" i="1"/>
  <c r="FB54" i="1"/>
  <c r="FB55" i="1"/>
  <c r="FB56" i="1"/>
  <c r="FB58" i="1"/>
  <c r="BY34" i="1"/>
  <c r="BY35" i="1"/>
  <c r="BY36" i="1"/>
  <c r="BY37" i="1"/>
  <c r="BY38" i="1"/>
  <c r="BY40" i="1"/>
  <c r="EC43" i="1"/>
  <c r="EC44" i="1"/>
  <c r="EC45" i="1"/>
  <c r="EC46" i="1"/>
  <c r="EC47" i="1"/>
  <c r="EC49" i="1"/>
  <c r="AL52" i="1"/>
  <c r="AL53" i="1"/>
  <c r="AL54" i="1"/>
  <c r="AL55" i="1"/>
  <c r="AL56" i="1"/>
  <c r="AL58" i="1"/>
  <c r="IN42" i="1"/>
  <c r="IO43" i="1"/>
  <c r="IN43" i="1" s="1"/>
  <c r="IO44" i="1"/>
  <c r="IN44" i="1" s="1"/>
  <c r="IO45" i="1"/>
  <c r="IN45" i="1" s="1"/>
  <c r="IO46" i="1"/>
  <c r="IN46" i="1" s="1"/>
  <c r="IO47" i="1"/>
  <c r="IN47" i="1" s="1"/>
  <c r="IO49" i="1"/>
  <c r="IN49" i="1" s="1"/>
  <c r="IS43" i="1"/>
  <c r="IS44" i="1"/>
  <c r="IS45" i="1"/>
  <c r="IS46" i="1"/>
  <c r="IS47" i="1"/>
  <c r="IS49" i="1"/>
  <c r="JC52" i="1"/>
  <c r="JC53" i="1"/>
  <c r="JC54" i="1"/>
  <c r="JC55" i="1"/>
  <c r="JC56" i="1"/>
  <c r="JC58" i="1"/>
  <c r="JE43" i="1"/>
  <c r="JE44" i="1"/>
  <c r="JE45" i="1"/>
  <c r="JE46" i="1"/>
  <c r="JE47" i="1"/>
  <c r="JE49" i="1"/>
  <c r="AN43" i="1"/>
  <c r="AN44" i="1"/>
  <c r="AN45" i="1"/>
  <c r="AN46" i="1"/>
  <c r="AN47" i="1"/>
  <c r="AN49" i="1"/>
  <c r="HC52" i="1"/>
  <c r="HC53" i="1"/>
  <c r="HC54" i="1"/>
  <c r="HC55" i="1"/>
  <c r="HC56" i="1"/>
  <c r="HC58" i="1"/>
  <c r="IT52" i="1"/>
  <c r="IT53" i="1"/>
  <c r="IT54" i="1"/>
  <c r="IT55" i="1"/>
  <c r="IT56" i="1"/>
  <c r="IT58" i="1"/>
  <c r="GD52" i="1"/>
  <c r="GD53" i="1"/>
  <c r="GD54" i="1"/>
  <c r="GD55" i="1"/>
  <c r="GD56" i="1"/>
  <c r="GD58" i="1"/>
  <c r="BB43" i="1"/>
  <c r="BB44" i="1"/>
  <c r="BB45" i="1"/>
  <c r="BB46" i="1"/>
  <c r="BB47" i="1"/>
  <c r="BB49" i="1"/>
  <c r="EM52" i="1"/>
  <c r="EM53" i="1"/>
  <c r="EM54" i="1"/>
  <c r="EM55" i="1"/>
  <c r="EM56" i="1"/>
  <c r="EM58" i="1"/>
  <c r="HD34" i="1"/>
  <c r="HD35" i="1"/>
  <c r="HD36" i="1"/>
  <c r="HD37" i="1"/>
  <c r="HD38" i="1"/>
  <c r="HD40" i="1"/>
  <c r="IA34" i="1"/>
  <c r="IA35" i="1"/>
  <c r="IA36" i="1"/>
  <c r="IA37" i="1"/>
  <c r="IA38" i="1"/>
  <c r="IA40" i="1"/>
  <c r="GH34" i="1"/>
  <c r="GH35" i="1"/>
  <c r="GH36" i="1"/>
  <c r="GH37" i="1"/>
  <c r="GH38" i="1"/>
  <c r="GH40" i="1"/>
  <c r="EZ43" i="1"/>
  <c r="EZ44" i="1"/>
  <c r="EZ45" i="1"/>
  <c r="EZ46" i="1"/>
  <c r="EZ47" i="1"/>
  <c r="EZ49" i="1"/>
  <c r="HE34" i="1"/>
  <c r="HE35" i="1"/>
  <c r="HE36" i="1"/>
  <c r="HE37" i="1"/>
  <c r="HE38" i="1"/>
  <c r="HE40" i="1"/>
  <c r="JT43" i="1"/>
  <c r="JT44" i="1"/>
  <c r="JT45" i="1"/>
  <c r="JT46" i="1"/>
  <c r="JT47" i="1"/>
  <c r="JT49" i="1"/>
  <c r="CK52" i="1"/>
  <c r="CK53" i="1"/>
  <c r="CK54" i="1"/>
  <c r="CK55" i="1"/>
  <c r="CK56" i="1"/>
  <c r="CK58" i="1"/>
  <c r="IB52" i="1"/>
  <c r="IB53" i="1"/>
  <c r="IB54" i="1"/>
  <c r="IB55" i="1"/>
  <c r="IB56" i="1"/>
  <c r="IB58" i="1"/>
  <c r="ES34" i="1"/>
  <c r="ES35" i="1"/>
  <c r="ES36" i="1"/>
  <c r="ES37" i="1"/>
  <c r="ES38" i="1"/>
  <c r="ES40" i="1"/>
  <c r="GM43" i="1"/>
  <c r="GM44" i="1"/>
  <c r="GM45" i="1"/>
  <c r="GM46" i="1"/>
  <c r="GM47" i="1"/>
  <c r="GM49" i="1"/>
  <c r="FZ43" i="1"/>
  <c r="FZ44" i="1"/>
  <c r="FZ45" i="1"/>
  <c r="FZ46" i="1"/>
  <c r="FZ47" i="1"/>
  <c r="FZ49" i="1"/>
  <c r="AG34" i="1"/>
  <c r="AG35" i="1"/>
  <c r="AG36" i="1"/>
  <c r="AG37" i="1"/>
  <c r="AG38" i="1"/>
  <c r="AG40" i="1"/>
  <c r="GI34" i="1"/>
  <c r="GI35" i="1"/>
  <c r="GI36" i="1"/>
  <c r="GI37" i="1"/>
  <c r="GI38" i="1"/>
  <c r="GI40" i="1"/>
  <c r="DI34" i="1"/>
  <c r="DI35" i="1"/>
  <c r="DI36" i="1"/>
  <c r="DI37" i="1"/>
  <c r="DI38" i="1"/>
  <c r="DI40" i="1"/>
  <c r="EL34" i="1"/>
  <c r="EL35" i="1"/>
  <c r="EL36" i="1"/>
  <c r="EL37" i="1"/>
  <c r="EL38" i="1"/>
  <c r="EL40" i="1"/>
  <c r="FC43" i="1"/>
  <c r="FC44" i="1"/>
  <c r="FC45" i="1"/>
  <c r="FC46" i="1"/>
  <c r="FC47" i="1"/>
  <c r="FC49" i="1"/>
  <c r="AX28" i="1"/>
  <c r="AX29" i="1"/>
  <c r="AX27" i="1"/>
  <c r="AX31" i="1"/>
  <c r="AX26" i="1"/>
  <c r="AX25" i="1"/>
  <c r="DH20" i="1"/>
  <c r="DH19" i="1"/>
  <c r="DG25" i="1"/>
  <c r="DG26" i="1"/>
  <c r="DG27" i="1"/>
  <c r="DG28" i="1"/>
  <c r="DG29" i="1"/>
  <c r="DG31" i="1"/>
  <c r="DG20" i="1"/>
  <c r="DG19" i="1"/>
  <c r="DH25" i="1"/>
  <c r="DH26" i="1"/>
  <c r="DH27" i="1"/>
  <c r="DH28" i="1"/>
  <c r="DH29" i="1"/>
  <c r="DH31" i="1"/>
  <c r="HP19" i="1"/>
  <c r="IF19" i="1"/>
  <c r="HH20" i="1"/>
  <c r="HK19" i="1"/>
  <c r="HN19" i="1"/>
  <c r="GS24" i="1"/>
  <c r="HI19" i="1"/>
  <c r="HO19" i="1"/>
  <c r="JS25" i="1"/>
  <c r="EL20" i="1"/>
  <c r="HR19" i="1"/>
  <c r="IE20" i="1"/>
  <c r="HJ20" i="1"/>
  <c r="JS31" i="1"/>
  <c r="JS29" i="1"/>
  <c r="JS28" i="1"/>
  <c r="JS27" i="1"/>
  <c r="JS26" i="1"/>
  <c r="ID20" i="1"/>
  <c r="HQ19" i="1"/>
  <c r="ID29" i="1"/>
  <c r="CZ20" i="1"/>
  <c r="CZ19" i="1"/>
  <c r="BB25" i="1"/>
  <c r="BB26" i="1"/>
  <c r="BB27" i="1"/>
  <c r="BB28" i="1"/>
  <c r="BB29" i="1"/>
  <c r="BB31" i="1"/>
  <c r="BB20" i="1"/>
  <c r="BB19" i="1"/>
  <c r="ID28" i="1"/>
  <c r="ID27" i="1"/>
  <c r="ID26" i="1"/>
  <c r="ID25" i="1"/>
  <c r="ID31" i="1"/>
  <c r="IB25" i="1"/>
  <c r="IB26" i="1"/>
  <c r="IB27" i="1"/>
  <c r="IB28" i="1"/>
  <c r="IB29" i="1"/>
  <c r="IB31" i="1"/>
  <c r="IB19" i="1"/>
  <c r="IB20" i="1"/>
  <c r="IC25" i="1"/>
  <c r="IC26" i="1"/>
  <c r="IC27" i="1"/>
  <c r="IC28" i="1"/>
  <c r="IC29" i="1"/>
  <c r="IC31" i="1"/>
  <c r="IC20" i="1"/>
  <c r="IC19" i="1"/>
  <c r="GR20" i="1"/>
  <c r="GR19" i="1"/>
  <c r="GR25" i="1"/>
  <c r="GR26" i="1"/>
  <c r="GR27" i="1"/>
  <c r="GR28" i="1"/>
  <c r="GR29" i="1"/>
  <c r="GR31" i="1"/>
  <c r="AM20" i="1"/>
  <c r="AM19" i="1"/>
  <c r="AM25" i="1"/>
  <c r="AM26" i="1"/>
  <c r="AM27" i="1"/>
  <c r="AM28" i="1"/>
  <c r="AM29" i="1"/>
  <c r="AM31" i="1"/>
  <c r="AL20" i="1"/>
  <c r="AL19" i="1"/>
  <c r="AL25" i="1"/>
  <c r="AL26" i="1"/>
  <c r="AL27" i="1"/>
  <c r="AL28" i="1"/>
  <c r="AL29" i="1"/>
  <c r="AL31" i="1"/>
  <c r="AN20" i="1"/>
  <c r="AN19" i="1"/>
  <c r="AN25" i="1"/>
  <c r="AN26" i="1"/>
  <c r="AN27" i="1"/>
  <c r="AN28" i="1"/>
  <c r="AN29" i="1"/>
  <c r="AN31" i="1"/>
  <c r="JS19" i="1"/>
  <c r="EN19" i="1"/>
  <c r="GX19" i="1"/>
  <c r="AK31" i="1"/>
  <c r="AK25" i="1"/>
  <c r="AK26" i="1"/>
  <c r="AK27" i="1"/>
  <c r="AK28" i="1"/>
  <c r="AK29" i="1"/>
  <c r="AK19" i="1"/>
  <c r="AK20" i="1"/>
  <c r="AG25" i="1"/>
  <c r="AG26" i="1"/>
  <c r="AG27" i="1"/>
  <c r="AG28" i="1"/>
  <c r="AG29" i="1"/>
  <c r="AG31" i="1"/>
  <c r="AG19" i="1"/>
  <c r="AG20" i="1"/>
  <c r="GI25" i="1"/>
  <c r="GI26" i="1"/>
  <c r="GI27" i="1"/>
  <c r="GI28" i="1"/>
  <c r="GI29" i="1"/>
  <c r="GI31" i="1"/>
  <c r="GI19" i="1"/>
  <c r="GI20" i="1"/>
  <c r="EV20" i="1"/>
  <c r="EV19" i="1"/>
  <c r="EV25" i="1"/>
  <c r="EV26" i="1"/>
  <c r="EV27" i="1"/>
  <c r="EV28" i="1"/>
  <c r="EV29" i="1"/>
  <c r="EV31" i="1"/>
  <c r="EU19" i="1"/>
  <c r="EU20" i="1"/>
  <c r="EU25" i="1"/>
  <c r="EU26" i="1"/>
  <c r="EU27" i="1"/>
  <c r="EU28" i="1"/>
  <c r="EU29" i="1"/>
  <c r="EU31" i="1"/>
  <c r="EM19" i="1"/>
  <c r="HC20" i="1"/>
  <c r="IN24" i="1"/>
  <c r="HD20" i="1"/>
  <c r="EN25" i="1"/>
  <c r="EN26" i="1"/>
  <c r="EN27" i="1"/>
  <c r="EN28" i="1"/>
  <c r="EN29" i="1"/>
  <c r="EN31" i="1"/>
  <c r="HE20" i="1"/>
  <c r="EM25" i="1"/>
  <c r="EM26" i="1"/>
  <c r="EM27" i="1"/>
  <c r="EM28" i="1"/>
  <c r="EM29" i="1"/>
  <c r="EM31" i="1"/>
  <c r="HE25" i="1"/>
  <c r="HE26" i="1"/>
  <c r="HE27" i="1"/>
  <c r="HE28" i="1"/>
  <c r="HE29" i="1"/>
  <c r="HE31" i="1"/>
  <c r="HC25" i="1"/>
  <c r="HC26" i="1"/>
  <c r="HC27" i="1"/>
  <c r="HC28" i="1"/>
  <c r="HC29" i="1"/>
  <c r="HC31" i="1"/>
  <c r="HD25" i="1"/>
  <c r="HD26" i="1"/>
  <c r="HD27" i="1"/>
  <c r="HD28" i="1"/>
  <c r="HD29" i="1"/>
  <c r="HD31" i="1"/>
  <c r="GX25" i="1"/>
  <c r="GX26" i="1"/>
  <c r="GX27" i="1"/>
  <c r="GX28" i="1"/>
  <c r="GX29" i="1"/>
  <c r="GX31" i="1"/>
  <c r="GN20" i="1"/>
  <c r="GN19" i="1"/>
  <c r="GN25" i="1"/>
  <c r="GN26" i="1"/>
  <c r="GN27" i="1"/>
  <c r="GN28" i="1"/>
  <c r="GN29" i="1"/>
  <c r="GN31" i="1"/>
  <c r="GL25" i="1"/>
  <c r="GL26" i="1"/>
  <c r="GL27" i="1"/>
  <c r="GL28" i="1"/>
  <c r="GL29" i="1"/>
  <c r="GL31" i="1"/>
  <c r="GL20" i="1"/>
  <c r="GL19" i="1"/>
  <c r="GM20" i="1"/>
  <c r="GM19" i="1"/>
  <c r="GM25" i="1"/>
  <c r="GM26" i="1"/>
  <c r="GM27" i="1"/>
  <c r="GM28" i="1"/>
  <c r="GM29" i="1"/>
  <c r="GM31" i="1"/>
  <c r="IO27" i="1"/>
  <c r="IN27" i="1" s="1"/>
  <c r="HF19" i="1"/>
  <c r="HF20" i="1"/>
  <c r="IO31" i="1"/>
  <c r="IN31" i="1" s="1"/>
  <c r="IO28" i="1"/>
  <c r="IN28" i="1" s="1"/>
  <c r="IO29" i="1"/>
  <c r="IN29" i="1" s="1"/>
  <c r="IO25" i="1"/>
  <c r="IN25" i="1" s="1"/>
  <c r="IO26" i="1"/>
  <c r="IN26" i="1" s="1"/>
  <c r="IG20" i="1"/>
  <c r="IG19" i="1"/>
  <c r="IO20" i="1"/>
  <c r="IO19" i="1"/>
  <c r="AH25" i="1"/>
  <c r="AH26" i="1"/>
  <c r="AH27" i="1"/>
  <c r="AH28" i="1"/>
  <c r="AH29" i="1"/>
  <c r="AH31" i="1"/>
  <c r="AH19" i="1"/>
  <c r="AH20" i="1"/>
  <c r="AI25" i="1"/>
  <c r="AI26" i="1"/>
  <c r="AI27" i="1"/>
  <c r="AI28" i="1"/>
  <c r="AI29" i="1"/>
  <c r="AI31" i="1"/>
  <c r="AI20" i="1"/>
  <c r="AI19" i="1"/>
  <c r="AD25" i="1"/>
  <c r="AD26" i="1"/>
  <c r="AD27" i="1"/>
  <c r="AD28" i="1"/>
  <c r="AD29" i="1"/>
  <c r="AD31" i="1"/>
  <c r="AD20" i="1"/>
  <c r="AD19" i="1"/>
  <c r="HQ31" i="1"/>
  <c r="HQ29" i="1"/>
  <c r="HQ28" i="1"/>
  <c r="HQ27" i="1"/>
  <c r="HQ26" i="1"/>
  <c r="HQ25" i="1"/>
  <c r="HJ27" i="1"/>
  <c r="HJ29" i="1"/>
  <c r="HJ26" i="1"/>
  <c r="HJ25" i="1"/>
  <c r="HJ31" i="1"/>
  <c r="HJ28" i="1"/>
  <c r="HK24" i="1" a="1"/>
  <c r="HK24" i="1" s="1"/>
  <c r="HH24" i="1" a="1"/>
  <c r="HH24" i="1" s="1"/>
  <c r="CV26" i="1"/>
  <c r="CV25" i="1"/>
  <c r="CV29" i="1"/>
  <c r="CV27" i="1"/>
  <c r="CV28" i="1"/>
  <c r="CV31" i="1"/>
  <c r="EJ24" i="1"/>
  <c r="AT19" i="1"/>
  <c r="EK24" i="1"/>
  <c r="DF31" i="1"/>
  <c r="DE31" i="1"/>
  <c r="DI31" i="1"/>
  <c r="DF26" i="1"/>
  <c r="DF27" i="1"/>
  <c r="DF28" i="1"/>
  <c r="DF29" i="1"/>
  <c r="DE26" i="1"/>
  <c r="DE27" i="1"/>
  <c r="DE28" i="1"/>
  <c r="DE29" i="1"/>
  <c r="DI26" i="1"/>
  <c r="DI27" i="1"/>
  <c r="DI28" i="1"/>
  <c r="DI29" i="1"/>
  <c r="AT20" i="1"/>
  <c r="AU19" i="1"/>
  <c r="AU20" i="1"/>
  <c r="AU25" i="1"/>
  <c r="AU26" i="1"/>
  <c r="AU27" i="1"/>
  <c r="AU28" i="1"/>
  <c r="AU29" i="1"/>
  <c r="AU31" i="1"/>
  <c r="AW20" i="1"/>
  <c r="AW19" i="1"/>
  <c r="CH27" i="1"/>
  <c r="CH25" i="1"/>
  <c r="CH26" i="1"/>
  <c r="CH28" i="1"/>
  <c r="CH29" i="1"/>
  <c r="CH31" i="1"/>
  <c r="AY29" i="1"/>
  <c r="AY26" i="1"/>
  <c r="AY27" i="1"/>
  <c r="AY25" i="1"/>
  <c r="AY28" i="1"/>
  <c r="AY31" i="1"/>
  <c r="CE26" i="1"/>
  <c r="CE29" i="1"/>
  <c r="CE31" i="1"/>
  <c r="CE27" i="1"/>
  <c r="CE25" i="1"/>
  <c r="CE28" i="1"/>
  <c r="CF29" i="1"/>
  <c r="CF31" i="1"/>
  <c r="CF27" i="1"/>
  <c r="CF25" i="1"/>
  <c r="CF26" i="1"/>
  <c r="CF28" i="1"/>
  <c r="EP31" i="1"/>
  <c r="EP25" i="1"/>
  <c r="EP27" i="1"/>
  <c r="EP26" i="1"/>
  <c r="EP29" i="1"/>
  <c r="EP28" i="1"/>
  <c r="EQ31" i="1"/>
  <c r="EQ28" i="1"/>
  <c r="EQ25" i="1"/>
  <c r="EQ29" i="1"/>
  <c r="EQ27" i="1"/>
  <c r="EQ26" i="1"/>
  <c r="FB29" i="1"/>
  <c r="FB25" i="1"/>
  <c r="FB27" i="1"/>
  <c r="FB26" i="1"/>
  <c r="FB31" i="1"/>
  <c r="FB28" i="1"/>
  <c r="HU29" i="1"/>
  <c r="HU25" i="1"/>
  <c r="HU31" i="1"/>
  <c r="HU26" i="1"/>
  <c r="HU27" i="1"/>
  <c r="HU28" i="1"/>
  <c r="JC27" i="1"/>
  <c r="JC28" i="1"/>
  <c r="JC25" i="1"/>
  <c r="JC29" i="1"/>
  <c r="JC26" i="1"/>
  <c r="JC31" i="1"/>
  <c r="FA29" i="1"/>
  <c r="FA25" i="1"/>
  <c r="FA31" i="1"/>
  <c r="FA26" i="1"/>
  <c r="FA28" i="1"/>
  <c r="FA27" i="1"/>
  <c r="AV25" i="1"/>
  <c r="AV29" i="1"/>
  <c r="AV27" i="1"/>
  <c r="AV26" i="1"/>
  <c r="AV31" i="1"/>
  <c r="AV28" i="1"/>
  <c r="ER31" i="1"/>
  <c r="ER25" i="1"/>
  <c r="ER27" i="1"/>
  <c r="ER28" i="1"/>
  <c r="ER26" i="1"/>
  <c r="ER29" i="1"/>
  <c r="EC28" i="1"/>
  <c r="EC31" i="1"/>
  <c r="EC27" i="1"/>
  <c r="EC26" i="1"/>
  <c r="EC29" i="1"/>
  <c r="EC25" i="1"/>
  <c r="IA28" i="1"/>
  <c r="IA25" i="1"/>
  <c r="IA26" i="1"/>
  <c r="IA27" i="1"/>
  <c r="IA29" i="1"/>
  <c r="IA31" i="1"/>
  <c r="HT29" i="1"/>
  <c r="HT27" i="1"/>
  <c r="HT31" i="1"/>
  <c r="HT26" i="1"/>
  <c r="HT25" i="1"/>
  <c r="HT28" i="1"/>
  <c r="DF25" i="1"/>
  <c r="ET28" i="1"/>
  <c r="ET29" i="1"/>
  <c r="ET26" i="1"/>
  <c r="ET27" i="1"/>
  <c r="ET25" i="1"/>
  <c r="ET31" i="1"/>
  <c r="IS27" i="1"/>
  <c r="IS29" i="1"/>
  <c r="IS25" i="1"/>
  <c r="IS26" i="1"/>
  <c r="IS28" i="1"/>
  <c r="IS31" i="1"/>
  <c r="GG27" i="1"/>
  <c r="GG26" i="1"/>
  <c r="GG25" i="1"/>
  <c r="GG31" i="1"/>
  <c r="GG29" i="1"/>
  <c r="GG28" i="1"/>
  <c r="IQ26" i="1"/>
  <c r="IQ31" i="1"/>
  <c r="IQ27" i="1"/>
  <c r="IQ29" i="1"/>
  <c r="IQ25" i="1"/>
  <c r="IQ28" i="1"/>
  <c r="EW31" i="1"/>
  <c r="EW29" i="1"/>
  <c r="EW26" i="1"/>
  <c r="EW25" i="1"/>
  <c r="EW27" i="1"/>
  <c r="EW28" i="1"/>
  <c r="EY28" i="1"/>
  <c r="EY29" i="1"/>
  <c r="EY31" i="1"/>
  <c r="EY26" i="1"/>
  <c r="EY25" i="1"/>
  <c r="EY27" i="1"/>
  <c r="GD26" i="1"/>
  <c r="GD27" i="1"/>
  <c r="GD28" i="1"/>
  <c r="GD25" i="1"/>
  <c r="GD29" i="1"/>
  <c r="GD31" i="1"/>
  <c r="FY26" i="1"/>
  <c r="FY27" i="1"/>
  <c r="FY25" i="1"/>
  <c r="FY29" i="1"/>
  <c r="FY28" i="1"/>
  <c r="FY31" i="1"/>
  <c r="GH27" i="1"/>
  <c r="GH26" i="1"/>
  <c r="GH29" i="1"/>
  <c r="GH25" i="1"/>
  <c r="GH31" i="1"/>
  <c r="GH28" i="1"/>
  <c r="JE29" i="1"/>
  <c r="JE27" i="1"/>
  <c r="JE25" i="1"/>
  <c r="JE28" i="1"/>
  <c r="JE26" i="1"/>
  <c r="JE31" i="1"/>
  <c r="EE26" i="1"/>
  <c r="EE27" i="1"/>
  <c r="EE29" i="1"/>
  <c r="EE25" i="1"/>
  <c r="EE31" i="1"/>
  <c r="EE28" i="1"/>
  <c r="DE25" i="1"/>
  <c r="ES25" i="1"/>
  <c r="ES28" i="1"/>
  <c r="ES26" i="1"/>
  <c r="ES27" i="1"/>
  <c r="ES29" i="1"/>
  <c r="ES31" i="1"/>
  <c r="CC29" i="1"/>
  <c r="CC28" i="1"/>
  <c r="CC26" i="1"/>
  <c r="CC31" i="1"/>
  <c r="CC27" i="1"/>
  <c r="CC25" i="1"/>
  <c r="ED27" i="1"/>
  <c r="ED26" i="1"/>
  <c r="ED29" i="1"/>
  <c r="ED25" i="1"/>
  <c r="ED31" i="1"/>
  <c r="ED28" i="1"/>
  <c r="JL26" i="1"/>
  <c r="JL31" i="1"/>
  <c r="JL25" i="1"/>
  <c r="JL29" i="1"/>
  <c r="JL27" i="1"/>
  <c r="JL28" i="1"/>
  <c r="EL26" i="1"/>
  <c r="EL29" i="1"/>
  <c r="EL31" i="1"/>
  <c r="EL25" i="1"/>
  <c r="EL27" i="1"/>
  <c r="EL28" i="1"/>
  <c r="BZ25" i="1"/>
  <c r="BZ27" i="1"/>
  <c r="BZ29" i="1"/>
  <c r="BZ31" i="1"/>
  <c r="BZ26" i="1"/>
  <c r="BZ28" i="1"/>
  <c r="CG27" i="1"/>
  <c r="CG25" i="1"/>
  <c r="CG26" i="1"/>
  <c r="CG29" i="1"/>
  <c r="CG28" i="1"/>
  <c r="CG31" i="1"/>
  <c r="FZ29" i="1"/>
  <c r="FZ25" i="1"/>
  <c r="FZ27" i="1"/>
  <c r="FZ26" i="1"/>
  <c r="FZ31" i="1"/>
  <c r="FZ28" i="1"/>
  <c r="DI25" i="1"/>
  <c r="CJ27" i="1"/>
  <c r="CJ28" i="1"/>
  <c r="CJ26" i="1"/>
  <c r="CJ29" i="1"/>
  <c r="CJ31" i="1"/>
  <c r="CJ25" i="1"/>
  <c r="FK29" i="1"/>
  <c r="FK25" i="1"/>
  <c r="FK27" i="1"/>
  <c r="FK26" i="1"/>
  <c r="FK28" i="1"/>
  <c r="FK31" i="1"/>
  <c r="JT28" i="1"/>
  <c r="JT31" i="1"/>
  <c r="JT27" i="1"/>
  <c r="JT25" i="1"/>
  <c r="JT26" i="1"/>
  <c r="JT29" i="1"/>
  <c r="JG25" i="1"/>
  <c r="JG31" i="1"/>
  <c r="JG28" i="1"/>
  <c r="JG29" i="1"/>
  <c r="JG26" i="1"/>
  <c r="JG27" i="1"/>
  <c r="HV29" i="1"/>
  <c r="HV25" i="1"/>
  <c r="HV31" i="1"/>
  <c r="HV26" i="1"/>
  <c r="HV27" i="1"/>
  <c r="HV28" i="1"/>
  <c r="GC25" i="1"/>
  <c r="GC26" i="1"/>
  <c r="GC27" i="1"/>
  <c r="GC29" i="1"/>
  <c r="GC28" i="1"/>
  <c r="GC31" i="1"/>
  <c r="FC31" i="1"/>
  <c r="FC25" i="1"/>
  <c r="FC26" i="1"/>
  <c r="FC27" i="1"/>
  <c r="FC29" i="1"/>
  <c r="FC28" i="1"/>
  <c r="HG27" i="1"/>
  <c r="HG29" i="1"/>
  <c r="HG26" i="1"/>
  <c r="HG25" i="1"/>
  <c r="HG31" i="1"/>
  <c r="HG28" i="1"/>
  <c r="EX31" i="1"/>
  <c r="EX29" i="1"/>
  <c r="EX26" i="1"/>
  <c r="EX25" i="1"/>
  <c r="EX27" i="1"/>
  <c r="EX28" i="1"/>
  <c r="CK26" i="1"/>
  <c r="CK28" i="1"/>
  <c r="CK29" i="1"/>
  <c r="CK25" i="1"/>
  <c r="CK31" i="1"/>
  <c r="CK27" i="1"/>
  <c r="BY25" i="1"/>
  <c r="BY27" i="1"/>
  <c r="BY29" i="1"/>
  <c r="BY26" i="1"/>
  <c r="BY28" i="1"/>
  <c r="BY31" i="1"/>
  <c r="HS29" i="1"/>
  <c r="HS28" i="1"/>
  <c r="HS31" i="1"/>
  <c r="HS25" i="1"/>
  <c r="HS26" i="1"/>
  <c r="HS27" i="1"/>
  <c r="EZ28" i="1"/>
  <c r="EZ29" i="1"/>
  <c r="EZ31" i="1"/>
  <c r="EZ25" i="1"/>
  <c r="EZ26" i="1"/>
  <c r="EZ27" i="1"/>
  <c r="AZ26" i="1"/>
  <c r="AZ27" i="1"/>
  <c r="AZ31" i="1"/>
  <c r="AZ25" i="1"/>
  <c r="AZ29" i="1"/>
  <c r="AZ28" i="1"/>
  <c r="IT28" i="1"/>
  <c r="IT25" i="1"/>
  <c r="IT29" i="1"/>
  <c r="IT31" i="1"/>
  <c r="IT26" i="1"/>
  <c r="IT27" i="1"/>
  <c r="CB25" i="1"/>
  <c r="CB27" i="1"/>
  <c r="CB29" i="1"/>
  <c r="CB31" i="1"/>
  <c r="CB28" i="1"/>
  <c r="CB26" i="1"/>
  <c r="JE19" i="1"/>
  <c r="GG19" i="1"/>
  <c r="ET19" i="1"/>
  <c r="AZ19" i="1"/>
  <c r="IT19" i="1"/>
  <c r="AY20" i="1"/>
  <c r="CB19" i="1"/>
  <c r="ET20" i="1"/>
  <c r="AZ20" i="1"/>
  <c r="AV20" i="1"/>
  <c r="CG19" i="1"/>
  <c r="JT19" i="1"/>
  <c r="HT20" i="1"/>
  <c r="IQ19" i="1"/>
  <c r="EX20" i="1"/>
  <c r="CK20" i="1"/>
  <c r="JC19" i="1"/>
  <c r="JE20" i="1"/>
  <c r="IT20" i="1"/>
  <c r="IS20" i="1"/>
  <c r="FY20" i="1"/>
  <c r="FC20" i="1"/>
  <c r="GG20" i="1"/>
  <c r="FZ19" i="1"/>
  <c r="IA20" i="1"/>
  <c r="HT19" i="1"/>
  <c r="CG20" i="1"/>
  <c r="AP20" i="1"/>
  <c r="JT20" i="1"/>
  <c r="BZ19" i="1"/>
  <c r="FA20" i="1"/>
  <c r="BY20" i="1"/>
  <c r="GC20" i="1"/>
  <c r="AY19" i="1"/>
  <c r="AV19" i="1"/>
  <c r="IS19" i="1"/>
  <c r="BY19" i="1"/>
  <c r="EC19" i="1"/>
  <c r="CB20" i="1"/>
  <c r="FC19" i="1"/>
  <c r="EY19" i="1"/>
  <c r="FY19" i="1"/>
  <c r="EC20" i="1"/>
  <c r="CF19" i="1"/>
  <c r="ER20" i="1"/>
  <c r="DF20" i="1"/>
  <c r="ES19" i="1"/>
  <c r="EE19" i="1"/>
  <c r="DI19" i="1"/>
  <c r="AR20" i="1"/>
  <c r="HV20" i="1"/>
  <c r="CJ19" i="1"/>
  <c r="ED19" i="1"/>
  <c r="CE19" i="1"/>
  <c r="DF19" i="1"/>
  <c r="JC20" i="1"/>
  <c r="CF20" i="1"/>
  <c r="DI20" i="1"/>
  <c r="GD20" i="1"/>
  <c r="ES20" i="1"/>
  <c r="BZ20" i="1"/>
  <c r="CK19" i="1"/>
  <c r="EP20" i="1"/>
  <c r="CC19" i="1"/>
  <c r="FB20" i="1"/>
  <c r="AP19" i="1"/>
  <c r="GD19" i="1"/>
  <c r="CJ20" i="1"/>
  <c r="IQ20" i="1"/>
  <c r="EE20" i="1"/>
  <c r="HU20" i="1"/>
  <c r="HU19" i="1"/>
  <c r="GC19" i="1"/>
  <c r="HG20" i="1"/>
  <c r="EX19" i="1"/>
  <c r="FK19" i="1"/>
  <c r="HS19" i="1"/>
  <c r="FA19" i="1"/>
  <c r="ER19" i="1"/>
  <c r="CE20" i="1"/>
  <c r="CC20" i="1"/>
  <c r="CH20" i="1"/>
  <c r="EZ19" i="1"/>
  <c r="HG19" i="1"/>
  <c r="EW20" i="1"/>
  <c r="EW19" i="1"/>
  <c r="IA19" i="1"/>
  <c r="GH19" i="1"/>
  <c r="HV19" i="1"/>
  <c r="DA20" i="1"/>
  <c r="DE19" i="1"/>
  <c r="EZ20" i="1"/>
  <c r="FB19" i="1"/>
  <c r="HS20" i="1"/>
  <c r="AR19" i="1"/>
  <c r="DA19" i="1"/>
  <c r="DE20" i="1"/>
  <c r="FK20" i="1"/>
  <c r="CH19" i="1"/>
  <c r="EP19" i="1"/>
  <c r="EQ19" i="1"/>
  <c r="GH20" i="1"/>
  <c r="FZ20" i="1"/>
  <c r="ED20" i="1"/>
  <c r="EQ20" i="1"/>
  <c r="EY20" i="1"/>
  <c r="EJ11" i="1"/>
  <c r="EK11" i="1"/>
  <c r="CV20" i="1"/>
  <c r="CV19" i="1"/>
  <c r="EJ18" i="1"/>
  <c r="EK18" i="1"/>
  <c r="EK12" i="1"/>
  <c r="EK13" i="1" s="1"/>
  <c r="EJ12" i="1"/>
  <c r="EJ13" i="1" s="1"/>
  <c r="CU256" i="1"/>
  <c r="CU6" i="1"/>
  <c r="EJ211" i="1" l="1"/>
  <c r="EJ212" i="1"/>
  <c r="EJ213" i="1"/>
  <c r="EJ214" i="1"/>
  <c r="EJ215" i="1"/>
  <c r="EJ216" i="1"/>
  <c r="EJ217" i="1"/>
  <c r="EJ218" i="1"/>
  <c r="EJ220" i="1"/>
  <c r="EJ221" i="1"/>
  <c r="EJ222" i="1"/>
  <c r="EJ223" i="1"/>
  <c r="EJ224" i="1"/>
  <c r="EJ225" i="1"/>
  <c r="EJ226" i="1"/>
  <c r="EJ227" i="1"/>
  <c r="EK220" i="1"/>
  <c r="EK221" i="1"/>
  <c r="EK222" i="1"/>
  <c r="EK223" i="1"/>
  <c r="EK224" i="1"/>
  <c r="EK225" i="1"/>
  <c r="EK226" i="1"/>
  <c r="EK227" i="1"/>
  <c r="EK211" i="1"/>
  <c r="EK212" i="1"/>
  <c r="EK213" i="1"/>
  <c r="EK214" i="1"/>
  <c r="EK215" i="1"/>
  <c r="EK216" i="1"/>
  <c r="EK217" i="1"/>
  <c r="EK218" i="1"/>
  <c r="EJ202" i="1"/>
  <c r="EJ203" i="1"/>
  <c r="EJ204" i="1"/>
  <c r="EJ205" i="1"/>
  <c r="EJ206" i="1"/>
  <c r="EJ207" i="1"/>
  <c r="EJ208" i="1"/>
  <c r="EJ209" i="1"/>
  <c r="EK202" i="1"/>
  <c r="EK203" i="1"/>
  <c r="EK204" i="1"/>
  <c r="EK205" i="1"/>
  <c r="EK206" i="1"/>
  <c r="EK207" i="1"/>
  <c r="EK208" i="1"/>
  <c r="EK209" i="1"/>
  <c r="EK101" i="1"/>
  <c r="EK100" i="1"/>
  <c r="EK99" i="1"/>
  <c r="EK98" i="1"/>
  <c r="EK97" i="1"/>
  <c r="EK104" i="1"/>
  <c r="EK103" i="1"/>
  <c r="EJ99" i="1"/>
  <c r="EJ101" i="1"/>
  <c r="EJ100" i="1"/>
  <c r="EJ97" i="1"/>
  <c r="EJ98" i="1"/>
  <c r="EJ104" i="1"/>
  <c r="EJ103" i="1"/>
  <c r="EK70" i="1"/>
  <c r="EK71" i="1"/>
  <c r="EK72" i="1"/>
  <c r="EK73" i="1"/>
  <c r="EK74" i="1"/>
  <c r="EK75" i="1"/>
  <c r="EK76" i="1"/>
  <c r="EK77" i="1"/>
  <c r="EK115" i="1"/>
  <c r="EK116" i="1"/>
  <c r="EK117" i="1"/>
  <c r="EK118" i="1"/>
  <c r="EK119" i="1"/>
  <c r="EK120" i="1"/>
  <c r="EK121" i="1"/>
  <c r="EK122" i="1"/>
  <c r="EJ115" i="1"/>
  <c r="EJ116" i="1"/>
  <c r="EJ117" i="1"/>
  <c r="EJ118" i="1"/>
  <c r="EJ119" i="1"/>
  <c r="EJ120" i="1"/>
  <c r="EJ121" i="1"/>
  <c r="EJ122" i="1"/>
  <c r="EK88" i="1"/>
  <c r="EK89" i="1"/>
  <c r="EK90" i="1"/>
  <c r="EK91" i="1"/>
  <c r="EK92" i="1"/>
  <c r="EK93" i="1"/>
  <c r="EK94" i="1"/>
  <c r="EK95" i="1"/>
  <c r="EJ88" i="1"/>
  <c r="EJ89" i="1"/>
  <c r="EJ90" i="1"/>
  <c r="EJ91" i="1"/>
  <c r="EJ92" i="1"/>
  <c r="EJ93" i="1"/>
  <c r="EJ94" i="1"/>
  <c r="EJ95" i="1"/>
  <c r="EJ70" i="1"/>
  <c r="EJ71" i="1"/>
  <c r="EJ72" i="1"/>
  <c r="EJ73" i="1"/>
  <c r="EJ74" i="1"/>
  <c r="EJ75" i="1"/>
  <c r="EJ76" i="1"/>
  <c r="EJ77" i="1"/>
  <c r="CX188" i="1" a="1"/>
  <c r="CX188" i="1" s="1"/>
  <c r="CY188" i="1" a="1"/>
  <c r="CY188" i="1" s="1"/>
  <c r="EK185" i="1"/>
  <c r="EK187" i="1"/>
  <c r="EK188" i="1"/>
  <c r="EK189" i="1"/>
  <c r="EK190" i="1"/>
  <c r="EK186" i="1"/>
  <c r="CX189" i="1" a="1"/>
  <c r="CX189" i="1" s="1"/>
  <c r="CY189" i="1" a="1"/>
  <c r="CY189" i="1" s="1"/>
  <c r="EJ186" i="1"/>
  <c r="EJ190" i="1"/>
  <c r="EJ188" i="1"/>
  <c r="EJ187" i="1"/>
  <c r="EJ185" i="1"/>
  <c r="EJ189" i="1"/>
  <c r="CY187" i="1" a="1"/>
  <c r="CY187" i="1" s="1"/>
  <c r="CX187" i="1" a="1"/>
  <c r="CX187" i="1" s="1"/>
  <c r="CY185" i="1" a="1"/>
  <c r="CY185" i="1" s="1"/>
  <c r="CX185" i="1" a="1"/>
  <c r="CX185" i="1" s="1"/>
  <c r="CX190" i="1" a="1"/>
  <c r="CX190" i="1" s="1"/>
  <c r="CY190" i="1" a="1"/>
  <c r="CY190" i="1" s="1"/>
  <c r="CY186" i="1" a="1"/>
  <c r="CY186" i="1" s="1"/>
  <c r="CX186" i="1" a="1"/>
  <c r="CX186" i="1" s="1"/>
  <c r="CY176" i="1" a="1"/>
  <c r="CY176" i="1" s="1"/>
  <c r="CX176" i="1" a="1"/>
  <c r="CX176" i="1" s="1"/>
  <c r="CY175" i="1" a="1"/>
  <c r="CY175" i="1" s="1"/>
  <c r="CX175" i="1" a="1"/>
  <c r="CX175" i="1" s="1"/>
  <c r="EK175" i="1"/>
  <c r="EK176" i="1"/>
  <c r="EK174" i="1"/>
  <c r="EK177" i="1"/>
  <c r="EK173" i="1"/>
  <c r="EK178" i="1"/>
  <c r="EJ173" i="1"/>
  <c r="EJ174" i="1"/>
  <c r="EJ176" i="1"/>
  <c r="EJ177" i="1"/>
  <c r="EJ175" i="1"/>
  <c r="EJ178" i="1"/>
  <c r="CX173" i="1" a="1"/>
  <c r="CX173" i="1" s="1"/>
  <c r="CY173" i="1" a="1"/>
  <c r="CY173" i="1" s="1"/>
  <c r="CY174" i="1" a="1"/>
  <c r="CY174" i="1" s="1"/>
  <c r="CX174" i="1" a="1"/>
  <c r="CX174" i="1" s="1"/>
  <c r="CY178" i="1" a="1"/>
  <c r="CY178" i="1" s="1"/>
  <c r="CX178" i="1" a="1"/>
  <c r="CX178" i="1" s="1"/>
  <c r="CX177" i="1" a="1"/>
  <c r="CX177" i="1" s="1"/>
  <c r="CY177" i="1" a="1"/>
  <c r="CY177" i="1" s="1"/>
  <c r="CY164" i="1" a="1"/>
  <c r="CY164" i="1" s="1"/>
  <c r="CX164" i="1" a="1"/>
  <c r="CX164" i="1" s="1"/>
  <c r="EK164" i="1"/>
  <c r="EK166" i="1"/>
  <c r="EK165" i="1"/>
  <c r="CY166" i="1" a="1"/>
  <c r="CY166" i="1" s="1"/>
  <c r="CX166" i="1" a="1"/>
  <c r="CX166" i="1" s="1"/>
  <c r="EJ166" i="1"/>
  <c r="EJ164" i="1"/>
  <c r="EJ165" i="1"/>
  <c r="CX165" i="1" a="1"/>
  <c r="CX165" i="1" s="1"/>
  <c r="CY165" i="1" a="1"/>
  <c r="CY165" i="1" s="1"/>
  <c r="EJ159" i="1"/>
  <c r="EJ158" i="1"/>
  <c r="EJ160" i="1"/>
  <c r="CX159" i="1" a="1"/>
  <c r="CX159" i="1" s="1"/>
  <c r="CY159" i="1" a="1"/>
  <c r="CY159" i="1" s="1"/>
  <c r="CY160" i="1" a="1"/>
  <c r="CY160" i="1" s="1"/>
  <c r="CX160" i="1" a="1"/>
  <c r="CX160" i="1" s="1"/>
  <c r="CY158" i="1" a="1"/>
  <c r="CY158" i="1" s="1"/>
  <c r="CX158" i="1" a="1"/>
  <c r="CX158" i="1" s="1"/>
  <c r="EK160" i="1"/>
  <c r="EK159" i="1"/>
  <c r="EK158" i="1"/>
  <c r="CX183" i="1" a="1"/>
  <c r="CX183" i="1" s="1"/>
  <c r="CY183" i="1" a="1"/>
  <c r="CY183" i="1" s="1"/>
  <c r="CY182" i="1" a="1"/>
  <c r="CY182" i="1" s="1"/>
  <c r="CX182" i="1" a="1"/>
  <c r="CX182" i="1" s="1"/>
  <c r="EK181" i="1"/>
  <c r="EK184" i="1"/>
  <c r="EK182" i="1"/>
  <c r="EK180" i="1"/>
  <c r="EK183" i="1"/>
  <c r="CX181" i="1" a="1"/>
  <c r="CX181" i="1" s="1"/>
  <c r="CY181" i="1" a="1"/>
  <c r="CY181" i="1" s="1"/>
  <c r="EJ184" i="1"/>
  <c r="EJ181" i="1"/>
  <c r="EJ180" i="1"/>
  <c r="EJ182" i="1"/>
  <c r="EJ183" i="1"/>
  <c r="CY180" i="1" a="1"/>
  <c r="CY180" i="1" s="1"/>
  <c r="CX180" i="1" a="1"/>
  <c r="CX180" i="1" s="1"/>
  <c r="CY184" i="1" a="1"/>
  <c r="CY184" i="1" s="1"/>
  <c r="CX184" i="1" a="1"/>
  <c r="CX184" i="1" s="1"/>
  <c r="EJ179" i="1"/>
  <c r="EJ172" i="1"/>
  <c r="EJ170" i="1"/>
  <c r="EJ171" i="1"/>
  <c r="CY171" i="1" a="1"/>
  <c r="CY171" i="1" s="1"/>
  <c r="CX171" i="1" a="1"/>
  <c r="CX171" i="1" s="1"/>
  <c r="CY172" i="1" a="1"/>
  <c r="CY172" i="1" s="1"/>
  <c r="CX172" i="1" a="1"/>
  <c r="CX172" i="1" s="1"/>
  <c r="CY170" i="1" a="1"/>
  <c r="CY170" i="1" s="1"/>
  <c r="CX170" i="1" a="1"/>
  <c r="CX170" i="1" s="1"/>
  <c r="EK179" i="1"/>
  <c r="EK172" i="1"/>
  <c r="EK171" i="1"/>
  <c r="EK170" i="1"/>
  <c r="CY179" i="1" a="1"/>
  <c r="CY179" i="1" s="1"/>
  <c r="CX179" i="1" a="1"/>
  <c r="CX179" i="1" s="1"/>
  <c r="CY157" i="1" a="1"/>
  <c r="CY157" i="1" s="1"/>
  <c r="CX157" i="1" a="1"/>
  <c r="CX157" i="1" s="1"/>
  <c r="CX161" i="1" a="1"/>
  <c r="CX161" i="1" s="1"/>
  <c r="CY161" i="1" a="1"/>
  <c r="CY161" i="1" s="1"/>
  <c r="CY169" i="1" a="1"/>
  <c r="CY169" i="1" s="1"/>
  <c r="CX169" i="1" a="1"/>
  <c r="CX169" i="1" s="1"/>
  <c r="CX155" i="1" a="1"/>
  <c r="CX155" i="1" s="1"/>
  <c r="CY155" i="1" a="1"/>
  <c r="CY155" i="1" s="1"/>
  <c r="EK157" i="1"/>
  <c r="EK163" i="1"/>
  <c r="EK161" i="1"/>
  <c r="EK162" i="1"/>
  <c r="EK167" i="1"/>
  <c r="EK155" i="1"/>
  <c r="EK168" i="1"/>
  <c r="EK169" i="1"/>
  <c r="EK156" i="1"/>
  <c r="CX156" i="1" a="1"/>
  <c r="CX156" i="1" s="1"/>
  <c r="CY156" i="1" a="1"/>
  <c r="CY156" i="1" s="1"/>
  <c r="CY167" i="1" a="1"/>
  <c r="CY167" i="1" s="1"/>
  <c r="CX167" i="1" a="1"/>
  <c r="CX167" i="1" s="1"/>
  <c r="EJ163" i="1"/>
  <c r="EJ155" i="1"/>
  <c r="EJ161" i="1"/>
  <c r="EJ168" i="1"/>
  <c r="EJ169" i="1"/>
  <c r="EJ167" i="1"/>
  <c r="EJ156" i="1"/>
  <c r="EJ157" i="1"/>
  <c r="EJ162" i="1"/>
  <c r="CX168" i="1" a="1"/>
  <c r="CX168" i="1" s="1"/>
  <c r="CY168" i="1" a="1"/>
  <c r="CY168" i="1" s="1"/>
  <c r="CX163" i="1" a="1"/>
  <c r="CX163" i="1" s="1"/>
  <c r="CY163" i="1" a="1"/>
  <c r="CY163" i="1" s="1"/>
  <c r="CY162" i="1" a="1"/>
  <c r="CY162" i="1" s="1"/>
  <c r="CX162" i="1" a="1"/>
  <c r="CX162" i="1" s="1"/>
  <c r="CY153" i="1" a="1"/>
  <c r="CY153" i="1" s="1"/>
  <c r="CX153" i="1" a="1"/>
  <c r="CX153" i="1" s="1"/>
  <c r="CY154" i="1" a="1"/>
  <c r="CY154" i="1" s="1"/>
  <c r="CX154" i="1" a="1"/>
  <c r="CX154" i="1" s="1"/>
  <c r="EK153" i="1"/>
  <c r="EK154" i="1"/>
  <c r="EJ153" i="1"/>
  <c r="EJ154" i="1"/>
  <c r="EK61" i="1"/>
  <c r="EK62" i="1"/>
  <c r="EK63" i="1"/>
  <c r="EK64" i="1"/>
  <c r="EK65" i="1"/>
  <c r="EK66" i="1"/>
  <c r="EK67" i="1"/>
  <c r="EK68" i="1"/>
  <c r="EJ79" i="1"/>
  <c r="EJ80" i="1"/>
  <c r="EJ81" i="1"/>
  <c r="EJ82" i="1"/>
  <c r="EJ83" i="1"/>
  <c r="EJ84" i="1"/>
  <c r="EJ85" i="1"/>
  <c r="EJ86" i="1"/>
  <c r="EJ124" i="1"/>
  <c r="EJ125" i="1"/>
  <c r="EJ126" i="1"/>
  <c r="EJ127" i="1"/>
  <c r="EJ128" i="1"/>
  <c r="EJ129" i="1"/>
  <c r="EJ130" i="1"/>
  <c r="EJ131" i="1"/>
  <c r="EJ106" i="1"/>
  <c r="EJ107" i="1"/>
  <c r="EJ108" i="1"/>
  <c r="EJ109" i="1"/>
  <c r="EJ110" i="1"/>
  <c r="EJ111" i="1"/>
  <c r="EJ112" i="1"/>
  <c r="EJ113" i="1"/>
  <c r="EJ61" i="1"/>
  <c r="EJ62" i="1"/>
  <c r="EJ63" i="1"/>
  <c r="EJ64" i="1"/>
  <c r="EJ65" i="1"/>
  <c r="EJ66" i="1"/>
  <c r="EJ67" i="1"/>
  <c r="EJ68" i="1"/>
  <c r="EK124" i="1"/>
  <c r="EK125" i="1"/>
  <c r="EK126" i="1"/>
  <c r="EK127" i="1"/>
  <c r="EK128" i="1"/>
  <c r="EK129" i="1"/>
  <c r="EK130" i="1"/>
  <c r="EK131" i="1"/>
  <c r="EK79" i="1"/>
  <c r="EK80" i="1"/>
  <c r="EK81" i="1"/>
  <c r="EK82" i="1"/>
  <c r="EK83" i="1"/>
  <c r="EK84" i="1"/>
  <c r="EK85" i="1"/>
  <c r="EK86" i="1"/>
  <c r="EK106" i="1"/>
  <c r="EK107" i="1"/>
  <c r="EK108" i="1"/>
  <c r="EK109" i="1"/>
  <c r="EK110" i="1"/>
  <c r="EK111" i="1"/>
  <c r="EK112" i="1"/>
  <c r="EK113" i="1"/>
  <c r="CX149" i="1" a="1"/>
  <c r="CX149" i="1" s="1"/>
  <c r="CY149" i="1" a="1"/>
  <c r="CY149" i="1" s="1"/>
  <c r="CY148" i="1" a="1"/>
  <c r="CY148" i="1" s="1"/>
  <c r="CX148" i="1" a="1"/>
  <c r="CX148" i="1" s="1"/>
  <c r="CY147" i="1" a="1"/>
  <c r="CY147" i="1" s="1"/>
  <c r="CX147" i="1" a="1"/>
  <c r="CX147" i="1" s="1"/>
  <c r="EK147" i="1"/>
  <c r="EK149" i="1"/>
  <c r="EK148" i="1"/>
  <c r="EK146" i="1"/>
  <c r="CX146" i="1" a="1"/>
  <c r="CX146" i="1" s="1"/>
  <c r="CY146" i="1" a="1"/>
  <c r="CY146" i="1" s="1"/>
  <c r="EJ149" i="1"/>
  <c r="EJ148" i="1"/>
  <c r="EJ146" i="1"/>
  <c r="EJ147" i="1"/>
  <c r="CY142" i="1" a="1"/>
  <c r="CY142" i="1" s="1"/>
  <c r="CX142" i="1" a="1"/>
  <c r="CX142" i="1" s="1"/>
  <c r="EK142" i="1"/>
  <c r="EK143" i="1"/>
  <c r="EJ142" i="1"/>
  <c r="EJ143" i="1"/>
  <c r="CY143" i="1" a="1"/>
  <c r="CY143" i="1" s="1"/>
  <c r="CX143" i="1" a="1"/>
  <c r="CX143" i="1" s="1"/>
  <c r="CX144" i="1" a="1"/>
  <c r="CX144" i="1" s="1"/>
  <c r="CY144" i="1" a="1"/>
  <c r="CY144" i="1" s="1"/>
  <c r="EK144" i="1"/>
  <c r="EK141" i="1"/>
  <c r="EJ141" i="1"/>
  <c r="EJ144" i="1"/>
  <c r="CY141" i="1" a="1"/>
  <c r="CY141" i="1" s="1"/>
  <c r="CX141" i="1" a="1"/>
  <c r="CX141" i="1" s="1"/>
  <c r="CY19" i="1" a="1"/>
  <c r="CY19" i="1" s="1"/>
  <c r="CX19" i="1" a="1"/>
  <c r="CX19" i="1" s="1"/>
  <c r="CY20" i="1" a="1"/>
  <c r="CY20" i="1" s="1"/>
  <c r="CX20" i="1" a="1"/>
  <c r="CX20" i="1" s="1"/>
  <c r="EJ59" i="1"/>
  <c r="EJ57" i="1"/>
  <c r="EJ50" i="1"/>
  <c r="EJ48" i="1"/>
  <c r="EK50" i="1"/>
  <c r="EK48" i="1"/>
  <c r="EK59" i="1"/>
  <c r="EK57" i="1"/>
  <c r="EK32" i="1"/>
  <c r="EK30" i="1"/>
  <c r="EK41" i="1"/>
  <c r="EK39" i="1"/>
  <c r="EJ32" i="1"/>
  <c r="EJ30" i="1"/>
  <c r="EJ41" i="1"/>
  <c r="EJ39" i="1"/>
  <c r="EJ136" i="1"/>
  <c r="EJ137" i="1"/>
  <c r="EK136" i="1"/>
  <c r="EK137" i="1"/>
  <c r="EK34" i="1"/>
  <c r="EK35" i="1"/>
  <c r="EK36" i="1"/>
  <c r="EK37" i="1"/>
  <c r="EK38" i="1"/>
  <c r="EK40" i="1"/>
  <c r="EK52" i="1"/>
  <c r="EK53" i="1"/>
  <c r="EK54" i="1"/>
  <c r="EK55" i="1"/>
  <c r="EK56" i="1"/>
  <c r="EK58" i="1"/>
  <c r="EJ52" i="1"/>
  <c r="EJ53" i="1"/>
  <c r="EJ54" i="1"/>
  <c r="EJ55" i="1"/>
  <c r="EJ56" i="1"/>
  <c r="EJ58" i="1"/>
  <c r="EJ34" i="1"/>
  <c r="EJ35" i="1"/>
  <c r="EJ36" i="1"/>
  <c r="EJ37" i="1"/>
  <c r="EJ38" i="1"/>
  <c r="EJ40" i="1"/>
  <c r="EJ43" i="1"/>
  <c r="EJ44" i="1"/>
  <c r="EJ45" i="1"/>
  <c r="EJ46" i="1"/>
  <c r="EJ47" i="1"/>
  <c r="EJ49" i="1"/>
  <c r="EK43" i="1"/>
  <c r="EK44" i="1"/>
  <c r="EK45" i="1"/>
  <c r="EK46" i="1"/>
  <c r="EK47" i="1"/>
  <c r="EK49" i="1"/>
  <c r="HK31" i="1" a="1"/>
  <c r="HK31" i="1" s="1"/>
  <c r="HH27" i="1" a="1"/>
  <c r="HH27" i="1" s="1"/>
  <c r="HH25" i="1" a="1"/>
  <c r="HH25" i="1" s="1"/>
  <c r="HK28" i="1" a="1"/>
  <c r="HK28" i="1" s="1"/>
  <c r="HH31" i="1" a="1"/>
  <c r="HH31" i="1" s="1"/>
  <c r="HH26" i="1" a="1"/>
  <c r="HH26" i="1" s="1"/>
  <c r="HK29" i="1" a="1"/>
  <c r="HK29" i="1" s="1"/>
  <c r="HH29" i="1" a="1"/>
  <c r="HH29" i="1" s="1"/>
  <c r="HK26" i="1" a="1"/>
  <c r="HK26" i="1" s="1"/>
  <c r="HK25" i="1" a="1"/>
  <c r="HK25" i="1" s="1"/>
  <c r="HK27" i="1" a="1"/>
  <c r="HK27" i="1" s="1"/>
  <c r="HH28" i="1" a="1"/>
  <c r="HH28" i="1" s="1"/>
  <c r="EK28" i="1"/>
  <c r="EJ28" i="1"/>
  <c r="EJ29" i="1"/>
  <c r="EJ27" i="1"/>
  <c r="EJ25" i="1"/>
  <c r="EJ31" i="1"/>
  <c r="EJ26" i="1"/>
  <c r="EK31" i="1"/>
  <c r="EK27" i="1"/>
  <c r="EK25" i="1"/>
  <c r="EK29" i="1"/>
  <c r="EK26" i="1"/>
  <c r="EK20" i="1"/>
  <c r="EJ20" i="1"/>
  <c r="EK19" i="1"/>
  <c r="EJ19" i="1"/>
  <c r="CU9" i="1"/>
  <c r="CU7" i="1"/>
  <c r="CT5" i="1"/>
  <c r="CU248" i="1" l="1"/>
  <c r="CU243" i="1"/>
  <c r="CU246" i="1"/>
  <c r="CU242" i="1"/>
  <c r="CU247" i="1"/>
  <c r="CU249" i="1"/>
  <c r="CU244" i="1"/>
  <c r="CU252" i="1"/>
  <c r="CU245" i="1"/>
  <c r="CU251" i="1"/>
  <c r="CU250" i="1"/>
  <c r="CU253" i="1"/>
  <c r="CU230" i="1"/>
  <c r="CU232" i="1"/>
  <c r="CU234" i="1"/>
  <c r="CU233" i="1"/>
  <c r="CU231" i="1"/>
  <c r="CU235" i="1"/>
  <c r="CU210" i="1"/>
  <c r="CU219" i="1"/>
  <c r="CU239" i="1"/>
  <c r="CU201" i="1"/>
  <c r="CU237" i="1"/>
  <c r="CU238" i="1"/>
  <c r="CU236" i="1"/>
  <c r="CU241" i="1"/>
  <c r="CU240" i="1"/>
  <c r="CU194" i="1"/>
  <c r="CU196" i="1"/>
  <c r="CU197" i="1"/>
  <c r="CU198" i="1"/>
  <c r="CU96" i="1"/>
  <c r="CU104" i="1" s="1"/>
  <c r="CU195" i="1"/>
  <c r="CU69" i="1"/>
  <c r="CU87" i="1"/>
  <c r="CU114" i="1"/>
  <c r="CU152" i="1"/>
  <c r="CU193" i="1"/>
  <c r="CU123" i="1"/>
  <c r="CU60" i="1"/>
  <c r="CU78" i="1"/>
  <c r="CU105" i="1"/>
  <c r="CU140" i="1"/>
  <c r="CU145" i="1"/>
  <c r="CU135" i="1"/>
  <c r="CU42" i="1"/>
  <c r="CU33" i="1"/>
  <c r="CU51" i="1"/>
  <c r="CU24" i="1"/>
  <c r="CU10" i="1"/>
  <c r="CU11" i="1"/>
  <c r="CU18" i="1"/>
  <c r="CU12" i="1"/>
  <c r="CU13" i="1" s="1"/>
  <c r="CT256" i="1"/>
  <c r="CT6" i="1"/>
  <c r="CU220" i="1" l="1"/>
  <c r="CU221" i="1"/>
  <c r="CU222" i="1"/>
  <c r="CU223" i="1"/>
  <c r="CU224" i="1"/>
  <c r="CU225" i="1"/>
  <c r="CU226" i="1"/>
  <c r="CU227" i="1"/>
  <c r="CU211" i="1"/>
  <c r="CU212" i="1"/>
  <c r="CU213" i="1"/>
  <c r="CU214" i="1"/>
  <c r="CU215" i="1"/>
  <c r="CU216" i="1"/>
  <c r="CU217" i="1"/>
  <c r="CU218" i="1"/>
  <c r="CU202" i="1"/>
  <c r="CU203" i="1"/>
  <c r="CU204" i="1"/>
  <c r="CU205" i="1"/>
  <c r="CU206" i="1"/>
  <c r="CU207" i="1"/>
  <c r="CU208" i="1"/>
  <c r="CU209" i="1"/>
  <c r="CU103" i="1"/>
  <c r="CU101" i="1"/>
  <c r="CU102" i="1"/>
  <c r="CU99" i="1"/>
  <c r="CU100" i="1"/>
  <c r="CU98" i="1"/>
  <c r="CU97" i="1"/>
  <c r="CU115" i="1"/>
  <c r="CU116" i="1"/>
  <c r="CU117" i="1"/>
  <c r="CU118" i="1"/>
  <c r="CU119" i="1"/>
  <c r="CU120" i="1"/>
  <c r="CU121" i="1"/>
  <c r="CU122" i="1"/>
  <c r="CU88" i="1"/>
  <c r="CU89" i="1"/>
  <c r="CU90" i="1"/>
  <c r="CU91" i="1"/>
  <c r="CU92" i="1"/>
  <c r="CU93" i="1"/>
  <c r="CU94" i="1"/>
  <c r="CU95" i="1"/>
  <c r="CU70" i="1"/>
  <c r="CU71" i="1"/>
  <c r="CU72" i="1"/>
  <c r="CU73" i="1"/>
  <c r="CU74" i="1"/>
  <c r="CU75" i="1"/>
  <c r="CU76" i="1"/>
  <c r="CU77" i="1"/>
  <c r="CU187" i="1"/>
  <c r="CU188" i="1"/>
  <c r="CU186" i="1"/>
  <c r="CU185" i="1"/>
  <c r="CU189" i="1"/>
  <c r="CU190" i="1"/>
  <c r="CU173" i="1"/>
  <c r="CU175" i="1"/>
  <c r="CU176" i="1"/>
  <c r="CU174" i="1"/>
  <c r="CU177" i="1"/>
  <c r="CU178" i="1"/>
  <c r="CU164" i="1"/>
  <c r="CU165" i="1"/>
  <c r="CU166" i="1"/>
  <c r="CU158" i="1"/>
  <c r="CU160" i="1"/>
  <c r="CU159" i="1"/>
  <c r="CU181" i="1"/>
  <c r="CU182" i="1"/>
  <c r="CU180" i="1"/>
  <c r="CU183" i="1"/>
  <c r="CU184" i="1"/>
  <c r="CU170" i="1"/>
  <c r="CU171" i="1"/>
  <c r="CU179" i="1"/>
  <c r="CU172" i="1"/>
  <c r="CU157" i="1"/>
  <c r="CU155" i="1"/>
  <c r="CU161" i="1"/>
  <c r="CU167" i="1"/>
  <c r="CU163" i="1"/>
  <c r="CU162" i="1"/>
  <c r="CU169" i="1"/>
  <c r="CU156" i="1"/>
  <c r="CU168" i="1"/>
  <c r="CU154" i="1"/>
  <c r="CU153" i="1"/>
  <c r="CU79" i="1"/>
  <c r="CU80" i="1"/>
  <c r="CU81" i="1"/>
  <c r="CU82" i="1"/>
  <c r="CU83" i="1"/>
  <c r="CU84" i="1"/>
  <c r="CU85" i="1"/>
  <c r="CU86" i="1"/>
  <c r="CU61" i="1"/>
  <c r="CU62" i="1"/>
  <c r="CU63" i="1"/>
  <c r="CU64" i="1"/>
  <c r="CU65" i="1"/>
  <c r="CU66" i="1"/>
  <c r="CU67" i="1"/>
  <c r="CU68" i="1"/>
  <c r="CU106" i="1"/>
  <c r="CU107" i="1"/>
  <c r="CU108" i="1"/>
  <c r="CU109" i="1"/>
  <c r="CU110" i="1"/>
  <c r="CU111" i="1"/>
  <c r="CU112" i="1"/>
  <c r="CU113" i="1"/>
  <c r="CU124" i="1"/>
  <c r="CU125" i="1"/>
  <c r="CU126" i="1"/>
  <c r="CU127" i="1"/>
  <c r="CU128" i="1"/>
  <c r="CU129" i="1"/>
  <c r="CU130" i="1"/>
  <c r="CU131" i="1"/>
  <c r="CU146" i="1"/>
  <c r="CU147" i="1"/>
  <c r="CU148" i="1"/>
  <c r="CU149" i="1"/>
  <c r="CU142" i="1"/>
  <c r="CU143" i="1"/>
  <c r="CU144" i="1"/>
  <c r="CU141" i="1"/>
  <c r="CU59" i="1"/>
  <c r="CU57" i="1"/>
  <c r="CU50" i="1"/>
  <c r="CU48" i="1"/>
  <c r="CU32" i="1"/>
  <c r="CU30" i="1"/>
  <c r="CU41" i="1"/>
  <c r="CU39" i="1"/>
  <c r="CU136" i="1"/>
  <c r="CU137" i="1"/>
  <c r="CU52" i="1"/>
  <c r="CU53" i="1"/>
  <c r="CU54" i="1"/>
  <c r="CU55" i="1"/>
  <c r="CU56" i="1"/>
  <c r="CU58" i="1"/>
  <c r="CU34" i="1"/>
  <c r="CU35" i="1"/>
  <c r="CU36" i="1"/>
  <c r="CU37" i="1"/>
  <c r="CU38" i="1"/>
  <c r="CU40" i="1"/>
  <c r="CU43" i="1"/>
  <c r="CU44" i="1"/>
  <c r="CU45" i="1"/>
  <c r="CU46" i="1"/>
  <c r="CU47" i="1"/>
  <c r="CU49" i="1"/>
  <c r="CU25" i="1"/>
  <c r="CU29" i="1"/>
  <c r="CU27" i="1"/>
  <c r="CU26" i="1"/>
  <c r="CU28" i="1"/>
  <c r="CU31" i="1"/>
  <c r="CU20" i="1"/>
  <c r="CU19" i="1"/>
  <c r="CT9" i="1"/>
  <c r="CT7" i="1"/>
  <c r="CS5" i="1"/>
  <c r="CR5" i="1"/>
  <c r="CQ5" i="1"/>
  <c r="CP5" i="1"/>
  <c r="CT248" i="1" l="1"/>
  <c r="CT246" i="1"/>
  <c r="CT242" i="1"/>
  <c r="CT247" i="1"/>
  <c r="CT249" i="1"/>
  <c r="CT243" i="1"/>
  <c r="CT251" i="1"/>
  <c r="CT252" i="1"/>
  <c r="CT250" i="1"/>
  <c r="CT244" i="1"/>
  <c r="CT245" i="1"/>
  <c r="CT253" i="1"/>
  <c r="CT230" i="1"/>
  <c r="CT232" i="1"/>
  <c r="CT234" i="1"/>
  <c r="CT233" i="1"/>
  <c r="CT235" i="1"/>
  <c r="CT231" i="1"/>
  <c r="CT210" i="1"/>
  <c r="CT219" i="1"/>
  <c r="CT236" i="1"/>
  <c r="CT238" i="1"/>
  <c r="CT237" i="1"/>
  <c r="CT201" i="1"/>
  <c r="CT239" i="1"/>
  <c r="CT241" i="1"/>
  <c r="CT240" i="1"/>
  <c r="CT194" i="1"/>
  <c r="CT196" i="1"/>
  <c r="CT197" i="1"/>
  <c r="CT198" i="1"/>
  <c r="CT96" i="1"/>
  <c r="CT104" i="1" s="1"/>
  <c r="CT195" i="1"/>
  <c r="CT87" i="1"/>
  <c r="CT69" i="1"/>
  <c r="CT114" i="1"/>
  <c r="CT152" i="1"/>
  <c r="CT193" i="1"/>
  <c r="CT78" i="1"/>
  <c r="CT105" i="1"/>
  <c r="CT123" i="1"/>
  <c r="CT60" i="1"/>
  <c r="CT140" i="1"/>
  <c r="CT145" i="1"/>
  <c r="CT135" i="1"/>
  <c r="CT51" i="1"/>
  <c r="CT33" i="1"/>
  <c r="CT42" i="1"/>
  <c r="CT24" i="1"/>
  <c r="CT10" i="1"/>
  <c r="CT11" i="1"/>
  <c r="CT18" i="1"/>
  <c r="CT12" i="1"/>
  <c r="CT13" i="1" s="1"/>
  <c r="CR256" i="1"/>
  <c r="CP256" i="1"/>
  <c r="CS256" i="1"/>
  <c r="CQ256" i="1"/>
  <c r="CQ6" i="1"/>
  <c r="CP6" i="1"/>
  <c r="CR6" i="1"/>
  <c r="CS6" i="1"/>
  <c r="EO5" i="1"/>
  <c r="IU5" i="1"/>
  <c r="IR5" i="1"/>
  <c r="IX5" i="1"/>
  <c r="IW5" i="1"/>
  <c r="IV5" i="1"/>
  <c r="GF5" i="1"/>
  <c r="GE5" i="1"/>
  <c r="GB5" i="1"/>
  <c r="GA5" i="1"/>
  <c r="FO5" i="1"/>
  <c r="FN5" i="1"/>
  <c r="FX5" i="1"/>
  <c r="FW5" i="1"/>
  <c r="FV5" i="1"/>
  <c r="FU5" i="1"/>
  <c r="FT5" i="1"/>
  <c r="FS5" i="1"/>
  <c r="FQ5" i="1"/>
  <c r="FP5" i="1"/>
  <c r="FM5" i="1"/>
  <c r="FL5" i="1"/>
  <c r="HB5" i="1"/>
  <c r="HA5" i="1"/>
  <c r="GQ5" i="1"/>
  <c r="GP5" i="1"/>
  <c r="EI5" i="1"/>
  <c r="EH5" i="1"/>
  <c r="EG5" i="1"/>
  <c r="EF5" i="1"/>
  <c r="EB5" i="1"/>
  <c r="EA5" i="1"/>
  <c r="DZ5" i="1"/>
  <c r="DY5" i="1"/>
  <c r="DX5" i="1"/>
  <c r="AC5" i="1"/>
  <c r="AB5" i="1"/>
  <c r="AA5" i="1"/>
  <c r="Z5" i="1"/>
  <c r="Y5" i="1"/>
  <c r="CI5" i="1"/>
  <c r="CD5" i="1"/>
  <c r="CL5" i="1"/>
  <c r="GZ5" i="1"/>
  <c r="FJ5" i="1"/>
  <c r="FI5" i="1"/>
  <c r="FH5" i="1"/>
  <c r="FG5" i="1"/>
  <c r="FF5" i="1"/>
  <c r="FE5" i="1"/>
  <c r="DD5" i="1"/>
  <c r="DC5" i="1"/>
  <c r="DB5" i="1"/>
  <c r="CX5" i="1"/>
  <c r="DW6" i="1"/>
  <c r="DV6" i="1"/>
  <c r="CO5" i="1"/>
  <c r="CN5" i="1"/>
  <c r="CM5" i="1"/>
  <c r="GW5" i="1"/>
  <c r="GU5" i="1"/>
  <c r="AF5" i="1"/>
  <c r="CT220" i="1" l="1"/>
  <c r="CT221" i="1"/>
  <c r="CT222" i="1"/>
  <c r="CT223" i="1"/>
  <c r="CT224" i="1"/>
  <c r="CT225" i="1"/>
  <c r="CT226" i="1"/>
  <c r="CT227" i="1"/>
  <c r="CT212" i="1"/>
  <c r="CT211" i="1"/>
  <c r="CT213" i="1"/>
  <c r="CT214" i="1"/>
  <c r="CT215" i="1"/>
  <c r="CT216" i="1"/>
  <c r="CT217" i="1"/>
  <c r="CT218" i="1"/>
  <c r="CT202" i="1"/>
  <c r="CT203" i="1"/>
  <c r="CT204" i="1"/>
  <c r="CT205" i="1"/>
  <c r="CT206" i="1"/>
  <c r="CT207" i="1"/>
  <c r="CT208" i="1"/>
  <c r="CT209" i="1"/>
  <c r="CT103" i="1"/>
  <c r="CT102" i="1"/>
  <c r="CT101" i="1"/>
  <c r="CT100" i="1"/>
  <c r="CT99" i="1"/>
  <c r="CT97" i="1"/>
  <c r="CT98" i="1"/>
  <c r="CT115" i="1"/>
  <c r="CT116" i="1"/>
  <c r="CT117" i="1"/>
  <c r="CT118" i="1"/>
  <c r="CT119" i="1"/>
  <c r="CT120" i="1"/>
  <c r="CT121" i="1"/>
  <c r="CT122" i="1"/>
  <c r="CT70" i="1"/>
  <c r="CT71" i="1"/>
  <c r="CT72" i="1"/>
  <c r="CT73" i="1"/>
  <c r="CT74" i="1"/>
  <c r="CT75" i="1"/>
  <c r="CT76" i="1"/>
  <c r="CT77" i="1"/>
  <c r="CT88" i="1"/>
  <c r="CT89" i="1"/>
  <c r="CT90" i="1"/>
  <c r="CT91" i="1"/>
  <c r="CT92" i="1"/>
  <c r="CT93" i="1"/>
  <c r="CT94" i="1"/>
  <c r="CT95" i="1"/>
  <c r="CT186" i="1"/>
  <c r="CT185" i="1"/>
  <c r="CT188" i="1"/>
  <c r="CT187" i="1"/>
  <c r="CT189" i="1"/>
  <c r="CT190" i="1"/>
  <c r="CT176" i="1"/>
  <c r="CT174" i="1"/>
  <c r="CT173" i="1"/>
  <c r="CT178" i="1"/>
  <c r="CT177" i="1"/>
  <c r="CT175" i="1"/>
  <c r="CT164" i="1"/>
  <c r="CT165" i="1"/>
  <c r="CT166" i="1"/>
  <c r="CT159" i="1"/>
  <c r="CT158" i="1"/>
  <c r="CT160" i="1"/>
  <c r="CT181" i="1"/>
  <c r="CT182" i="1"/>
  <c r="CT180" i="1"/>
  <c r="CT183" i="1"/>
  <c r="CT184" i="1"/>
  <c r="CT179" i="1"/>
  <c r="CT170" i="1"/>
  <c r="CT171" i="1"/>
  <c r="CT172" i="1"/>
  <c r="CT161" i="1"/>
  <c r="CT155" i="1"/>
  <c r="CT163" i="1"/>
  <c r="CT167" i="1"/>
  <c r="CT156" i="1"/>
  <c r="CT168" i="1"/>
  <c r="CT162" i="1"/>
  <c r="CT157" i="1"/>
  <c r="CT169" i="1"/>
  <c r="CT154" i="1"/>
  <c r="CT153" i="1"/>
  <c r="CT61" i="1"/>
  <c r="CT62" i="1"/>
  <c r="CT63" i="1"/>
  <c r="CT64" i="1"/>
  <c r="CT65" i="1"/>
  <c r="CT66" i="1"/>
  <c r="CT67" i="1"/>
  <c r="CT68" i="1"/>
  <c r="CT124" i="1"/>
  <c r="CT125" i="1"/>
  <c r="CT126" i="1"/>
  <c r="CT127" i="1"/>
  <c r="CT128" i="1"/>
  <c r="CT129" i="1"/>
  <c r="CT130" i="1"/>
  <c r="CT131" i="1"/>
  <c r="CT106" i="1"/>
  <c r="CT107" i="1"/>
  <c r="CT108" i="1"/>
  <c r="CT109" i="1"/>
  <c r="CT110" i="1"/>
  <c r="CT111" i="1"/>
  <c r="CT112" i="1"/>
  <c r="CT113" i="1"/>
  <c r="CT79" i="1"/>
  <c r="CT80" i="1"/>
  <c r="CT81" i="1"/>
  <c r="CT82" i="1"/>
  <c r="CT83" i="1"/>
  <c r="CT84" i="1"/>
  <c r="CT85" i="1"/>
  <c r="CT86" i="1"/>
  <c r="CT146" i="1"/>
  <c r="CT147" i="1"/>
  <c r="CT149" i="1"/>
  <c r="CT148" i="1"/>
  <c r="CT142" i="1"/>
  <c r="CT143" i="1"/>
  <c r="CT144" i="1"/>
  <c r="CT141" i="1"/>
  <c r="CT50" i="1"/>
  <c r="CT48" i="1"/>
  <c r="CT59" i="1"/>
  <c r="CT57" i="1"/>
  <c r="CT32" i="1"/>
  <c r="CT30" i="1"/>
  <c r="CT41" i="1"/>
  <c r="CT39" i="1"/>
  <c r="CT136" i="1"/>
  <c r="CT137" i="1"/>
  <c r="CT43" i="1"/>
  <c r="CT44" i="1"/>
  <c r="CT45" i="1"/>
  <c r="CT46" i="1"/>
  <c r="CT47" i="1"/>
  <c r="CT49" i="1"/>
  <c r="CT34" i="1"/>
  <c r="CT35" i="1"/>
  <c r="CT36" i="1"/>
  <c r="CT37" i="1"/>
  <c r="CT38" i="1"/>
  <c r="CT40" i="1"/>
  <c r="CT52" i="1"/>
  <c r="CT53" i="1"/>
  <c r="CT54" i="1"/>
  <c r="CT55" i="1"/>
  <c r="CT56" i="1"/>
  <c r="CT58" i="1"/>
  <c r="CT25" i="1"/>
  <c r="CT29" i="1"/>
  <c r="CT27" i="1"/>
  <c r="CT26" i="1"/>
  <c r="CT28" i="1"/>
  <c r="CT31" i="1"/>
  <c r="CT20" i="1"/>
  <c r="CT19" i="1"/>
  <c r="CQ9" i="1"/>
  <c r="CQ7" i="1"/>
  <c r="CR9" i="1"/>
  <c r="CR7" i="1"/>
  <c r="CS9" i="1"/>
  <c r="CS7" i="1"/>
  <c r="CP9" i="1"/>
  <c r="CP7" i="1"/>
  <c r="CO6" i="1"/>
  <c r="DC256" i="1"/>
  <c r="CM6" i="1"/>
  <c r="CX256" i="1"/>
  <c r="CN6" i="1"/>
  <c r="FT256" i="1"/>
  <c r="FS6" i="1"/>
  <c r="FU256" i="1"/>
  <c r="EO256" i="1"/>
  <c r="FV6" i="1"/>
  <c r="DB256" i="1"/>
  <c r="DD6" i="1"/>
  <c r="FT6" i="1"/>
  <c r="FU6" i="1"/>
  <c r="DB6" i="1"/>
  <c r="DC6" i="1"/>
  <c r="DC9" i="1" s="1"/>
  <c r="DC10" i="1" s="1"/>
  <c r="EO6" i="1"/>
  <c r="CX6" i="1"/>
  <c r="DD256" i="1"/>
  <c r="CO256" i="1"/>
  <c r="DW256" i="1"/>
  <c r="DV256" i="1"/>
  <c r="CR247" i="1" l="1"/>
  <c r="CR251" i="1"/>
  <c r="CR244" i="1"/>
  <c r="CR246" i="1"/>
  <c r="CR242" i="1"/>
  <c r="CR250" i="1"/>
  <c r="CR249" i="1"/>
  <c r="CR248" i="1"/>
  <c r="CR245" i="1"/>
  <c r="CR243" i="1"/>
  <c r="CR252" i="1"/>
  <c r="CR253" i="1"/>
  <c r="CS243" i="1"/>
  <c r="CS242" i="1"/>
  <c r="CS246" i="1"/>
  <c r="CS244" i="1"/>
  <c r="CS251" i="1"/>
  <c r="CS247" i="1"/>
  <c r="CS249" i="1"/>
  <c r="CS248" i="1"/>
  <c r="CS250" i="1"/>
  <c r="CS245" i="1"/>
  <c r="CS252" i="1"/>
  <c r="CS253" i="1"/>
  <c r="CQ243" i="1"/>
  <c r="CQ251" i="1"/>
  <c r="CQ246" i="1"/>
  <c r="CQ244" i="1"/>
  <c r="CQ248" i="1"/>
  <c r="CQ249" i="1"/>
  <c r="CQ250" i="1"/>
  <c r="CQ242" i="1"/>
  <c r="CQ247" i="1"/>
  <c r="CQ252" i="1"/>
  <c r="CQ253" i="1"/>
  <c r="CQ245" i="1"/>
  <c r="CP243" i="1"/>
  <c r="CP246" i="1"/>
  <c r="CP242" i="1"/>
  <c r="CP249" i="1"/>
  <c r="CP248" i="1"/>
  <c r="CP247" i="1"/>
  <c r="CP244" i="1"/>
  <c r="CP250" i="1"/>
  <c r="CP245" i="1"/>
  <c r="CP252" i="1"/>
  <c r="CP253" i="1"/>
  <c r="CP251" i="1"/>
  <c r="CS230" i="1"/>
  <c r="CS234" i="1"/>
  <c r="CS232" i="1"/>
  <c r="CQ230" i="1"/>
  <c r="CQ234" i="1"/>
  <c r="CQ232" i="1"/>
  <c r="CR230" i="1"/>
  <c r="CR232" i="1"/>
  <c r="CR234" i="1"/>
  <c r="CP230" i="1"/>
  <c r="CP232" i="1"/>
  <c r="CP234" i="1"/>
  <c r="CS231" i="1"/>
  <c r="CS233" i="1"/>
  <c r="CS235" i="1"/>
  <c r="CR233" i="1"/>
  <c r="CR235" i="1"/>
  <c r="CR231" i="1"/>
  <c r="CQ231" i="1"/>
  <c r="CQ235" i="1"/>
  <c r="CQ233" i="1"/>
  <c r="CP233" i="1"/>
  <c r="CP231" i="1"/>
  <c r="CP235" i="1"/>
  <c r="CS210" i="1"/>
  <c r="CS219" i="1"/>
  <c r="CR210" i="1"/>
  <c r="CR219" i="1"/>
  <c r="CQ210" i="1"/>
  <c r="CQ219" i="1"/>
  <c r="CP219" i="1"/>
  <c r="CP210" i="1"/>
  <c r="CS201" i="1"/>
  <c r="CS239" i="1"/>
  <c r="CS237" i="1"/>
  <c r="CS238" i="1"/>
  <c r="CS241" i="1"/>
  <c r="CS236" i="1"/>
  <c r="CS240" i="1"/>
  <c r="CR201" i="1"/>
  <c r="CR238" i="1"/>
  <c r="CR236" i="1"/>
  <c r="CR241" i="1"/>
  <c r="CR239" i="1"/>
  <c r="CR240" i="1"/>
  <c r="CR237" i="1"/>
  <c r="CQ239" i="1"/>
  <c r="CQ238" i="1"/>
  <c r="CQ201" i="1"/>
  <c r="CQ236" i="1"/>
  <c r="CQ240" i="1"/>
  <c r="CQ241" i="1"/>
  <c r="CQ237" i="1"/>
  <c r="CP241" i="1"/>
  <c r="CP201" i="1"/>
  <c r="CP238" i="1"/>
  <c r="CP240" i="1"/>
  <c r="CP236" i="1"/>
  <c r="CP237" i="1"/>
  <c r="CP239" i="1"/>
  <c r="CR194" i="1"/>
  <c r="CR196" i="1"/>
  <c r="CR197" i="1"/>
  <c r="CQ194" i="1"/>
  <c r="CQ197" i="1"/>
  <c r="CQ196" i="1"/>
  <c r="CS194" i="1"/>
  <c r="CS196" i="1"/>
  <c r="CS197" i="1"/>
  <c r="CP194" i="1"/>
  <c r="CP197" i="1"/>
  <c r="CP196" i="1"/>
  <c r="CQ198" i="1"/>
  <c r="CS198" i="1"/>
  <c r="CR198" i="1"/>
  <c r="CP198" i="1"/>
  <c r="CS96" i="1"/>
  <c r="CS100" i="1" s="1"/>
  <c r="CS195" i="1"/>
  <c r="CP96" i="1"/>
  <c r="CP101" i="1" s="1"/>
  <c r="CP195" i="1"/>
  <c r="CR96" i="1"/>
  <c r="CR98" i="1" s="1"/>
  <c r="CR195" i="1"/>
  <c r="CQ96" i="1"/>
  <c r="CQ98" i="1" s="1"/>
  <c r="CQ195" i="1"/>
  <c r="CS114" i="1"/>
  <c r="CS87" i="1"/>
  <c r="CS69" i="1"/>
  <c r="CP69" i="1"/>
  <c r="CP114" i="1"/>
  <c r="CP87" i="1"/>
  <c r="CR87" i="1"/>
  <c r="CR114" i="1"/>
  <c r="CR69" i="1"/>
  <c r="CQ114" i="1"/>
  <c r="CQ87" i="1"/>
  <c r="CQ69" i="1"/>
  <c r="CR152" i="1"/>
  <c r="CR193" i="1"/>
  <c r="CQ152" i="1"/>
  <c r="CQ193" i="1"/>
  <c r="CP152" i="1"/>
  <c r="CP193" i="1"/>
  <c r="CS152" i="1"/>
  <c r="CS193" i="1"/>
  <c r="CP60" i="1"/>
  <c r="CP78" i="1"/>
  <c r="CP123" i="1"/>
  <c r="CP105" i="1"/>
  <c r="CR123" i="1"/>
  <c r="CR105" i="1"/>
  <c r="CR60" i="1"/>
  <c r="CR78" i="1"/>
  <c r="CQ60" i="1"/>
  <c r="CQ78" i="1"/>
  <c r="CQ105" i="1"/>
  <c r="CQ123" i="1"/>
  <c r="CS78" i="1"/>
  <c r="CS123" i="1"/>
  <c r="CS105" i="1"/>
  <c r="CS60" i="1"/>
  <c r="CQ140" i="1"/>
  <c r="CQ145" i="1"/>
  <c r="CR140" i="1"/>
  <c r="CR145" i="1"/>
  <c r="CP140" i="1"/>
  <c r="CP145" i="1"/>
  <c r="CS140" i="1"/>
  <c r="CS145" i="1"/>
  <c r="CP135" i="1"/>
  <c r="CQ135" i="1"/>
  <c r="CR135" i="1"/>
  <c r="CS135" i="1"/>
  <c r="CS51" i="1"/>
  <c r="CS33" i="1"/>
  <c r="CS42" i="1"/>
  <c r="CP42" i="1"/>
  <c r="CP33" i="1"/>
  <c r="CP51" i="1"/>
  <c r="CR51" i="1"/>
  <c r="CR33" i="1"/>
  <c r="CR42" i="1"/>
  <c r="CQ51" i="1"/>
  <c r="CQ42" i="1"/>
  <c r="CQ33" i="1"/>
  <c r="CP24" i="1"/>
  <c r="CS24" i="1"/>
  <c r="CQ24" i="1"/>
  <c r="CR24" i="1"/>
  <c r="CP11" i="1"/>
  <c r="CP10" i="1"/>
  <c r="CR11" i="1"/>
  <c r="CR10" i="1"/>
  <c r="CS11" i="1"/>
  <c r="CS10" i="1"/>
  <c r="CQ10" i="1"/>
  <c r="CQ11" i="1"/>
  <c r="CS18" i="1"/>
  <c r="CP18" i="1"/>
  <c r="CR18" i="1"/>
  <c r="CQ18" i="1"/>
  <c r="CS12" i="1"/>
  <c r="CS13" i="1" s="1"/>
  <c r="CR12" i="1"/>
  <c r="CR13" i="1" s="1"/>
  <c r="CQ12" i="1"/>
  <c r="CQ13" i="1" s="1"/>
  <c r="CP12" i="1"/>
  <c r="CP13" i="1" s="1"/>
  <c r="CO9" i="1"/>
  <c r="CO7" i="1"/>
  <c r="DB9" i="1"/>
  <c r="DB10" i="1" s="1"/>
  <c r="DB7" i="1"/>
  <c r="FT9" i="1"/>
  <c r="FT10" i="1" s="1"/>
  <c r="FT7" i="1"/>
  <c r="FU9" i="1"/>
  <c r="FU10" i="1" s="1"/>
  <c r="FU7" i="1"/>
  <c r="DD9" i="1"/>
  <c r="DD10" i="1" s="1"/>
  <c r="DD7" i="1"/>
  <c r="CM9" i="1"/>
  <c r="CM7" i="1"/>
  <c r="CN9" i="1"/>
  <c r="CN7" i="1"/>
  <c r="EO9" i="1"/>
  <c r="EO10" i="1" s="1"/>
  <c r="EO7" i="1"/>
  <c r="DC7" i="1"/>
  <c r="CX9" i="1"/>
  <c r="CX10" i="1" s="1"/>
  <c r="CX7" i="1"/>
  <c r="FV9" i="1"/>
  <c r="FV10" i="1" s="1"/>
  <c r="FV7" i="1"/>
  <c r="FS9" i="1"/>
  <c r="FS10" i="1" s="1"/>
  <c r="FS7" i="1"/>
  <c r="CN256" i="1"/>
  <c r="CM256" i="1"/>
  <c r="DD248" i="1" l="1"/>
  <c r="DD251" i="1"/>
  <c r="DD249" i="1"/>
  <c r="DD246" i="1"/>
  <c r="DD242" i="1"/>
  <c r="DD250" i="1"/>
  <c r="DD243" i="1"/>
  <c r="DD247" i="1"/>
  <c r="DD245" i="1"/>
  <c r="DD244" i="1"/>
  <c r="DD252" i="1"/>
  <c r="DD253" i="1"/>
  <c r="CO248" i="1"/>
  <c r="CO251" i="1"/>
  <c r="CO249" i="1"/>
  <c r="CO243" i="1"/>
  <c r="CO242" i="1"/>
  <c r="CO250" i="1"/>
  <c r="CO247" i="1"/>
  <c r="CO246" i="1"/>
  <c r="CO245" i="1"/>
  <c r="CO253" i="1"/>
  <c r="CO244" i="1"/>
  <c r="CO252" i="1"/>
  <c r="DC243" i="1"/>
  <c r="DC246" i="1"/>
  <c r="DC249" i="1"/>
  <c r="DC250" i="1"/>
  <c r="DC251" i="1"/>
  <c r="DC248" i="1"/>
  <c r="DC247" i="1"/>
  <c r="DC242" i="1"/>
  <c r="DC245" i="1"/>
  <c r="DC244" i="1"/>
  <c r="DC252" i="1"/>
  <c r="DC253" i="1"/>
  <c r="EO248" i="1"/>
  <c r="EO247" i="1"/>
  <c r="EO251" i="1"/>
  <c r="EO242" i="1"/>
  <c r="EO243" i="1"/>
  <c r="EO249" i="1"/>
  <c r="EO250" i="1"/>
  <c r="EO244" i="1"/>
  <c r="EO245" i="1"/>
  <c r="EO253" i="1"/>
  <c r="EO246" i="1"/>
  <c r="EO252" i="1"/>
  <c r="DB248" i="1"/>
  <c r="DB249" i="1"/>
  <c r="DB243" i="1"/>
  <c r="DB242" i="1"/>
  <c r="DB246" i="1"/>
  <c r="DB247" i="1"/>
  <c r="DB251" i="1"/>
  <c r="DB250" i="1"/>
  <c r="DB252" i="1"/>
  <c r="DB245" i="1"/>
  <c r="DB253" i="1"/>
  <c r="DB244" i="1"/>
  <c r="FU243" i="1"/>
  <c r="FU242" i="1"/>
  <c r="FU250" i="1"/>
  <c r="FU246" i="1"/>
  <c r="FU248" i="1"/>
  <c r="FU247" i="1"/>
  <c r="FU249" i="1"/>
  <c r="FU252" i="1"/>
  <c r="FU245" i="1"/>
  <c r="FU244" i="1"/>
  <c r="FU251" i="1"/>
  <c r="FU253" i="1"/>
  <c r="FS243" i="1"/>
  <c r="FS246" i="1"/>
  <c r="FS244" i="1"/>
  <c r="FS251" i="1"/>
  <c r="FS249" i="1"/>
  <c r="FS247" i="1"/>
  <c r="FS250" i="1"/>
  <c r="FS248" i="1"/>
  <c r="FS242" i="1"/>
  <c r="FS245" i="1"/>
  <c r="FS252" i="1"/>
  <c r="FS253" i="1"/>
  <c r="CM251" i="1"/>
  <c r="CM248" i="1"/>
  <c r="CM243" i="1"/>
  <c r="CM250" i="1"/>
  <c r="CM246" i="1"/>
  <c r="CM247" i="1"/>
  <c r="CM249" i="1"/>
  <c r="CM242" i="1"/>
  <c r="CM244" i="1"/>
  <c r="CM252" i="1"/>
  <c r="CM245" i="1"/>
  <c r="CM253" i="1"/>
  <c r="CN249" i="1"/>
  <c r="CN251" i="1"/>
  <c r="CN246" i="1"/>
  <c r="CN248" i="1"/>
  <c r="CN243" i="1"/>
  <c r="CN250" i="1"/>
  <c r="CN253" i="1"/>
  <c r="CN252" i="1"/>
  <c r="CN242" i="1"/>
  <c r="CN245" i="1"/>
  <c r="CN244" i="1"/>
  <c r="CN247" i="1"/>
  <c r="FT243" i="1"/>
  <c r="FT250" i="1"/>
  <c r="FT248" i="1"/>
  <c r="FT246" i="1"/>
  <c r="FT242" i="1"/>
  <c r="FT247" i="1"/>
  <c r="FT249" i="1"/>
  <c r="FT251" i="1"/>
  <c r="FT244" i="1"/>
  <c r="FT245" i="1"/>
  <c r="FT253" i="1"/>
  <c r="FT252" i="1"/>
  <c r="FV251" i="1"/>
  <c r="FV248" i="1"/>
  <c r="FV249" i="1"/>
  <c r="FV250" i="1"/>
  <c r="FV247" i="1"/>
  <c r="FV243" i="1"/>
  <c r="FV242" i="1"/>
  <c r="FV246" i="1"/>
  <c r="FV245" i="1"/>
  <c r="FV252" i="1"/>
  <c r="FV244" i="1"/>
  <c r="FV253" i="1"/>
  <c r="DB230" i="1"/>
  <c r="DB232" i="1"/>
  <c r="DB234" i="1"/>
  <c r="CM230" i="1"/>
  <c r="CM232" i="1"/>
  <c r="CM234" i="1"/>
  <c r="CO230" i="1"/>
  <c r="CO232" i="1"/>
  <c r="CO234" i="1"/>
  <c r="EO230" i="1"/>
  <c r="EO234" i="1"/>
  <c r="EO232" i="1"/>
  <c r="FU230" i="1"/>
  <c r="FU232" i="1"/>
  <c r="FU234" i="1"/>
  <c r="DC230" i="1"/>
  <c r="V230" i="1" s="1"/>
  <c r="DC234" i="1"/>
  <c r="DC232" i="1"/>
  <c r="FS230" i="1"/>
  <c r="FS232" i="1"/>
  <c r="FS234" i="1"/>
  <c r="CN230" i="1"/>
  <c r="CN232" i="1"/>
  <c r="CN234" i="1"/>
  <c r="FT230" i="1"/>
  <c r="FT234" i="1"/>
  <c r="FT232" i="1"/>
  <c r="DD230" i="1"/>
  <c r="DD232" i="1"/>
  <c r="DD234" i="1"/>
  <c r="FV230" i="1"/>
  <c r="FV232" i="1"/>
  <c r="FV234" i="1"/>
  <c r="FU233" i="1"/>
  <c r="FU231" i="1"/>
  <c r="FU235" i="1"/>
  <c r="CN235" i="1"/>
  <c r="CN233" i="1"/>
  <c r="CN231" i="1"/>
  <c r="FS233" i="1"/>
  <c r="FS235" i="1"/>
  <c r="FS231" i="1"/>
  <c r="FT235" i="1"/>
  <c r="FT233" i="1"/>
  <c r="FT231" i="1"/>
  <c r="CM231" i="1"/>
  <c r="CM233" i="1"/>
  <c r="CM235" i="1"/>
  <c r="DB231" i="1"/>
  <c r="DB233" i="1"/>
  <c r="DB235" i="1"/>
  <c r="FV231" i="1"/>
  <c r="FV233" i="1"/>
  <c r="FV235" i="1"/>
  <c r="EO233" i="1"/>
  <c r="EO231" i="1"/>
  <c r="EO235" i="1"/>
  <c r="DD233" i="1"/>
  <c r="DD231" i="1"/>
  <c r="DD235" i="1"/>
  <c r="CO233" i="1"/>
  <c r="CO231" i="1"/>
  <c r="CO235" i="1"/>
  <c r="DC233" i="1"/>
  <c r="DC231" i="1"/>
  <c r="DC235" i="1"/>
  <c r="CM210" i="1"/>
  <c r="CM219" i="1"/>
  <c r="CP212" i="1"/>
  <c r="CP211" i="1"/>
  <c r="CP213" i="1"/>
  <c r="CP214" i="1"/>
  <c r="CP215" i="1"/>
  <c r="CP216" i="1"/>
  <c r="CP217" i="1"/>
  <c r="CP218" i="1"/>
  <c r="CP220" i="1"/>
  <c r="CP221" i="1"/>
  <c r="CP222" i="1"/>
  <c r="CP223" i="1"/>
  <c r="CP224" i="1"/>
  <c r="CP225" i="1"/>
  <c r="CP226" i="1"/>
  <c r="CP227" i="1"/>
  <c r="DB219" i="1"/>
  <c r="DB210" i="1"/>
  <c r="CQ220" i="1"/>
  <c r="CQ221" i="1"/>
  <c r="CQ222" i="1"/>
  <c r="CQ223" i="1"/>
  <c r="CQ224" i="1"/>
  <c r="CQ225" i="1"/>
  <c r="CQ226" i="1"/>
  <c r="CQ227" i="1"/>
  <c r="DC210" i="1"/>
  <c r="DC219" i="1"/>
  <c r="CQ211" i="1"/>
  <c r="CQ212" i="1"/>
  <c r="CQ213" i="1"/>
  <c r="CQ214" i="1"/>
  <c r="CQ215" i="1"/>
  <c r="CQ216" i="1"/>
  <c r="CQ217" i="1"/>
  <c r="CQ218" i="1"/>
  <c r="EO210" i="1"/>
  <c r="EO219" i="1"/>
  <c r="FU219" i="1"/>
  <c r="FU210" i="1"/>
  <c r="CR220" i="1"/>
  <c r="CR221" i="1"/>
  <c r="CR222" i="1"/>
  <c r="CR223" i="1"/>
  <c r="CR224" i="1"/>
  <c r="CR225" i="1"/>
  <c r="CR226" i="1"/>
  <c r="CR227" i="1"/>
  <c r="DD219" i="1"/>
  <c r="DD210" i="1"/>
  <c r="FS210" i="1"/>
  <c r="FS219" i="1"/>
  <c r="CR211" i="1"/>
  <c r="CR212" i="1"/>
  <c r="CR213" i="1"/>
  <c r="CR214" i="1"/>
  <c r="CR215" i="1"/>
  <c r="CR216" i="1"/>
  <c r="CR217" i="1"/>
  <c r="CR218" i="1"/>
  <c r="CN210" i="1"/>
  <c r="CN219" i="1"/>
  <c r="FT210" i="1"/>
  <c r="FT219" i="1"/>
  <c r="CS220" i="1"/>
  <c r="CS221" i="1"/>
  <c r="CS222" i="1"/>
  <c r="CS223" i="1"/>
  <c r="CS224" i="1"/>
  <c r="CS225" i="1"/>
  <c r="CS226" i="1"/>
  <c r="CS227" i="1"/>
  <c r="CO219" i="1"/>
  <c r="CO210" i="1"/>
  <c r="FV219" i="1"/>
  <c r="FV210" i="1"/>
  <c r="CS211" i="1"/>
  <c r="CS212" i="1"/>
  <c r="CS213" i="1"/>
  <c r="CS214" i="1"/>
  <c r="CS215" i="1"/>
  <c r="CS216" i="1"/>
  <c r="CS217" i="1"/>
  <c r="CS218" i="1"/>
  <c r="CR202" i="1"/>
  <c r="CR203" i="1"/>
  <c r="CR204" i="1"/>
  <c r="CR205" i="1"/>
  <c r="CR206" i="1"/>
  <c r="CR207" i="1"/>
  <c r="CR208" i="1"/>
  <c r="CR209" i="1"/>
  <c r="CP202" i="1"/>
  <c r="CP203" i="1"/>
  <c r="CP204" i="1"/>
  <c r="CP205" i="1"/>
  <c r="CP206" i="1"/>
  <c r="CP207" i="1"/>
  <c r="CP208" i="1"/>
  <c r="CP209" i="1"/>
  <c r="DD239" i="1"/>
  <c r="DD241" i="1"/>
  <c r="DD201" i="1"/>
  <c r="DD238" i="1"/>
  <c r="DD236" i="1"/>
  <c r="DD237" i="1"/>
  <c r="DD240" i="1"/>
  <c r="CO240" i="1"/>
  <c r="CO239" i="1"/>
  <c r="CO237" i="1"/>
  <c r="CO201" i="1"/>
  <c r="CO241" i="1"/>
  <c r="CO238" i="1"/>
  <c r="CO236" i="1"/>
  <c r="DB237" i="1"/>
  <c r="DB238" i="1"/>
  <c r="DB241" i="1"/>
  <c r="DB239" i="1"/>
  <c r="DB236" i="1"/>
  <c r="DB240" i="1"/>
  <c r="DB201" i="1"/>
  <c r="EO237" i="1"/>
  <c r="EO240" i="1"/>
  <c r="EO238" i="1"/>
  <c r="EO239" i="1"/>
  <c r="EO236" i="1"/>
  <c r="EO241" i="1"/>
  <c r="EO201" i="1"/>
  <c r="FU239" i="1"/>
  <c r="FU236" i="1"/>
  <c r="FU237" i="1"/>
  <c r="FU241" i="1"/>
  <c r="FU240" i="1"/>
  <c r="FU201" i="1"/>
  <c r="FU238" i="1"/>
  <c r="FS201" i="1"/>
  <c r="FS241" i="1"/>
  <c r="FS238" i="1"/>
  <c r="FS239" i="1"/>
  <c r="FS240" i="1"/>
  <c r="FS236" i="1"/>
  <c r="FS237" i="1"/>
  <c r="CN239" i="1"/>
  <c r="CN201" i="1"/>
  <c r="CN240" i="1"/>
  <c r="CN236" i="1"/>
  <c r="CN238" i="1"/>
  <c r="CN241" i="1"/>
  <c r="CN237" i="1"/>
  <c r="FT237" i="1"/>
  <c r="FT236" i="1"/>
  <c r="FT238" i="1"/>
  <c r="FT239" i="1"/>
  <c r="FT241" i="1"/>
  <c r="FT240" i="1"/>
  <c r="FT201" i="1"/>
  <c r="CM237" i="1"/>
  <c r="CM239" i="1"/>
  <c r="CM201" i="1"/>
  <c r="CM238" i="1"/>
  <c r="CM236" i="1"/>
  <c r="CM241" i="1"/>
  <c r="CM240" i="1"/>
  <c r="DC239" i="1"/>
  <c r="DC238" i="1"/>
  <c r="DC201" i="1"/>
  <c r="V201" i="1" s="1"/>
  <c r="DC236" i="1"/>
  <c r="DC237" i="1"/>
  <c r="DC241" i="1"/>
  <c r="DC240" i="1"/>
  <c r="FV239" i="1"/>
  <c r="FV241" i="1"/>
  <c r="FV201" i="1"/>
  <c r="FV238" i="1"/>
  <c r="FV237" i="1"/>
  <c r="FV240" i="1"/>
  <c r="FV236" i="1"/>
  <c r="CQ202" i="1"/>
  <c r="CQ203" i="1"/>
  <c r="CQ204" i="1"/>
  <c r="CQ205" i="1"/>
  <c r="CQ206" i="1"/>
  <c r="CQ207" i="1"/>
  <c r="CQ208" i="1"/>
  <c r="CQ209" i="1"/>
  <c r="CS202" i="1"/>
  <c r="CS203" i="1"/>
  <c r="CS204" i="1"/>
  <c r="CS205" i="1"/>
  <c r="CS206" i="1"/>
  <c r="CS207" i="1"/>
  <c r="CS208" i="1"/>
  <c r="CS209" i="1"/>
  <c r="FU194" i="1"/>
  <c r="FU196" i="1"/>
  <c r="FU197" i="1"/>
  <c r="CM194" i="1"/>
  <c r="CM196" i="1"/>
  <c r="CM197" i="1"/>
  <c r="DB194" i="1"/>
  <c r="DB196" i="1"/>
  <c r="DB197" i="1"/>
  <c r="CN194" i="1"/>
  <c r="CN197" i="1"/>
  <c r="CN196" i="1"/>
  <c r="EO194" i="1"/>
  <c r="EO196" i="1"/>
  <c r="EO197" i="1"/>
  <c r="FS194" i="1"/>
  <c r="FS196" i="1"/>
  <c r="FS197" i="1"/>
  <c r="FT194" i="1"/>
  <c r="FT196" i="1"/>
  <c r="FT197" i="1"/>
  <c r="DD194" i="1"/>
  <c r="DD197" i="1"/>
  <c r="DD196" i="1"/>
  <c r="CO194" i="1"/>
  <c r="CO196" i="1"/>
  <c r="CO197" i="1"/>
  <c r="FV194" i="1"/>
  <c r="FV196" i="1"/>
  <c r="FV197" i="1"/>
  <c r="DC194" i="1"/>
  <c r="DC196" i="1"/>
  <c r="DC197" i="1"/>
  <c r="CS98" i="1"/>
  <c r="CS104" i="1"/>
  <c r="CS103" i="1"/>
  <c r="CS101" i="1"/>
  <c r="CS99" i="1"/>
  <c r="CS102" i="1"/>
  <c r="CS97" i="1"/>
  <c r="DB198" i="1"/>
  <c r="CM198" i="1"/>
  <c r="DD198" i="1"/>
  <c r="CO198" i="1"/>
  <c r="DC198" i="1"/>
  <c r="FV198" i="1"/>
  <c r="FU198" i="1"/>
  <c r="FS198" i="1"/>
  <c r="EO198" i="1"/>
  <c r="CN198" i="1"/>
  <c r="FT198" i="1"/>
  <c r="CP104" i="1"/>
  <c r="CP103" i="1"/>
  <c r="CP102" i="1"/>
  <c r="CP100" i="1"/>
  <c r="CP99" i="1"/>
  <c r="CP98" i="1"/>
  <c r="CP97" i="1"/>
  <c r="CQ104" i="1"/>
  <c r="CQ103" i="1"/>
  <c r="CQ100" i="1"/>
  <c r="CR104" i="1"/>
  <c r="CQ97" i="1"/>
  <c r="CR103" i="1"/>
  <c r="CR102" i="1"/>
  <c r="CR101" i="1"/>
  <c r="CQ102" i="1"/>
  <c r="CR100" i="1"/>
  <c r="CQ101" i="1"/>
  <c r="CR97" i="1"/>
  <c r="FT96" i="1"/>
  <c r="FT98" i="1" s="1"/>
  <c r="FT195" i="1"/>
  <c r="CM96" i="1"/>
  <c r="CM99" i="1" s="1"/>
  <c r="CM195" i="1"/>
  <c r="FU96" i="1"/>
  <c r="FU101" i="1" s="1"/>
  <c r="FU195" i="1"/>
  <c r="DD96" i="1"/>
  <c r="DD103" i="1" s="1"/>
  <c r="DD195" i="1"/>
  <c r="CO96" i="1"/>
  <c r="CO104" i="1" s="1"/>
  <c r="CO195" i="1"/>
  <c r="DB96" i="1"/>
  <c r="DB101" i="1" s="1"/>
  <c r="DB195" i="1"/>
  <c r="DC96" i="1"/>
  <c r="DC98" i="1" s="1"/>
  <c r="DC195" i="1"/>
  <c r="EO96" i="1"/>
  <c r="EO101" i="1" s="1"/>
  <c r="EO195" i="1"/>
  <c r="FS96" i="1"/>
  <c r="FS101" i="1" s="1"/>
  <c r="FS195" i="1"/>
  <c r="CQ99" i="1"/>
  <c r="CR99" i="1"/>
  <c r="CN96" i="1"/>
  <c r="CN100" i="1" s="1"/>
  <c r="CN195" i="1"/>
  <c r="FV96" i="1"/>
  <c r="FV99" i="1" s="1"/>
  <c r="FV195" i="1"/>
  <c r="CP115" i="1"/>
  <c r="CP116" i="1"/>
  <c r="CP117" i="1"/>
  <c r="CP118" i="1"/>
  <c r="CP119" i="1"/>
  <c r="CP120" i="1"/>
  <c r="CP121" i="1"/>
  <c r="CP122" i="1"/>
  <c r="CP70" i="1"/>
  <c r="CP71" i="1"/>
  <c r="CP72" i="1"/>
  <c r="CP73" i="1"/>
  <c r="CP74" i="1"/>
  <c r="CP75" i="1"/>
  <c r="CP76" i="1"/>
  <c r="CP77" i="1"/>
  <c r="FU87" i="1"/>
  <c r="FU114" i="1"/>
  <c r="FU69" i="1"/>
  <c r="CR70" i="1"/>
  <c r="CR71" i="1"/>
  <c r="CR72" i="1"/>
  <c r="CR73" i="1"/>
  <c r="CR74" i="1"/>
  <c r="CR75" i="1"/>
  <c r="CR76" i="1"/>
  <c r="CR77" i="1"/>
  <c r="EO114" i="1"/>
  <c r="EO87" i="1"/>
  <c r="EO69" i="1"/>
  <c r="CR115" i="1"/>
  <c r="CR116" i="1"/>
  <c r="CR117" i="1"/>
  <c r="CR118" i="1"/>
  <c r="CR119" i="1"/>
  <c r="CR120" i="1"/>
  <c r="CR121" i="1"/>
  <c r="CR122" i="1"/>
  <c r="CS70" i="1"/>
  <c r="CS71" i="1"/>
  <c r="CS72" i="1"/>
  <c r="CS73" i="1"/>
  <c r="CS74" i="1"/>
  <c r="CS75" i="1"/>
  <c r="CS76" i="1"/>
  <c r="CS77" i="1"/>
  <c r="DB69" i="1"/>
  <c r="DB87" i="1"/>
  <c r="DB114" i="1"/>
  <c r="CQ70" i="1"/>
  <c r="CQ71" i="1"/>
  <c r="CQ72" i="1"/>
  <c r="CQ73" i="1"/>
  <c r="CQ74" i="1"/>
  <c r="CQ75" i="1"/>
  <c r="CQ76" i="1"/>
  <c r="CQ77" i="1"/>
  <c r="CR88" i="1"/>
  <c r="CR89" i="1"/>
  <c r="CR90" i="1"/>
  <c r="CR91" i="1"/>
  <c r="CR92" i="1"/>
  <c r="CR93" i="1"/>
  <c r="CR94" i="1"/>
  <c r="CR95" i="1"/>
  <c r="FT87" i="1"/>
  <c r="FT114" i="1"/>
  <c r="FT69" i="1"/>
  <c r="CM69" i="1"/>
  <c r="CM87" i="1"/>
  <c r="CM114" i="1"/>
  <c r="CS88" i="1"/>
  <c r="CS89" i="1"/>
  <c r="CS90" i="1"/>
  <c r="CS91" i="1"/>
  <c r="CS92" i="1"/>
  <c r="CS93" i="1"/>
  <c r="CS94" i="1"/>
  <c r="CS95" i="1"/>
  <c r="DD87" i="1"/>
  <c r="DD69" i="1"/>
  <c r="DD114" i="1"/>
  <c r="CO87" i="1"/>
  <c r="CO69" i="1"/>
  <c r="CO114" i="1"/>
  <c r="CQ88" i="1"/>
  <c r="CQ89" i="1"/>
  <c r="CQ90" i="1"/>
  <c r="CQ91" i="1"/>
  <c r="CQ92" i="1"/>
  <c r="CQ93" i="1"/>
  <c r="CQ94" i="1"/>
  <c r="CQ95" i="1"/>
  <c r="CS115" i="1"/>
  <c r="CS116" i="1"/>
  <c r="CS117" i="1"/>
  <c r="CS118" i="1"/>
  <c r="CS119" i="1"/>
  <c r="CS120" i="1"/>
  <c r="CS121" i="1"/>
  <c r="CS122" i="1"/>
  <c r="FS87" i="1"/>
  <c r="FS114" i="1"/>
  <c r="FS69" i="1"/>
  <c r="CN114" i="1"/>
  <c r="CN69" i="1"/>
  <c r="CN87" i="1"/>
  <c r="FV69" i="1"/>
  <c r="FV114" i="1"/>
  <c r="FV87" i="1"/>
  <c r="DC114" i="1"/>
  <c r="DC69" i="1"/>
  <c r="DC87" i="1"/>
  <c r="CQ115" i="1"/>
  <c r="CQ116" i="1"/>
  <c r="CQ117" i="1"/>
  <c r="CQ118" i="1"/>
  <c r="CQ119" i="1"/>
  <c r="CQ120" i="1"/>
  <c r="CQ121" i="1"/>
  <c r="CQ122" i="1"/>
  <c r="CP88" i="1"/>
  <c r="CP89" i="1"/>
  <c r="CP90" i="1"/>
  <c r="CP91" i="1"/>
  <c r="CP92" i="1"/>
  <c r="CP93" i="1"/>
  <c r="CP94" i="1"/>
  <c r="CP95" i="1"/>
  <c r="CM152" i="1"/>
  <c r="CM193" i="1"/>
  <c r="DB152" i="1"/>
  <c r="DB193" i="1"/>
  <c r="DC152" i="1"/>
  <c r="V152" i="1" s="1" a="1"/>
  <c r="V152" i="1" s="1"/>
  <c r="DC193" i="1"/>
  <c r="EO152" i="1"/>
  <c r="EO193" i="1"/>
  <c r="FU152" i="1"/>
  <c r="FU193" i="1"/>
  <c r="DD152" i="1"/>
  <c r="DD193" i="1"/>
  <c r="FS152" i="1"/>
  <c r="FS193" i="1"/>
  <c r="CN152" i="1"/>
  <c r="CN193" i="1"/>
  <c r="FT152" i="1"/>
  <c r="FT193" i="1"/>
  <c r="CO152" i="1"/>
  <c r="CO193" i="1"/>
  <c r="FV152" i="1"/>
  <c r="FV193" i="1"/>
  <c r="CQ187" i="1"/>
  <c r="CQ190" i="1"/>
  <c r="CQ189" i="1"/>
  <c r="CQ188" i="1"/>
  <c r="CQ186" i="1"/>
  <c r="CQ185" i="1"/>
  <c r="CR186" i="1"/>
  <c r="CR187" i="1"/>
  <c r="CR185" i="1"/>
  <c r="CR188" i="1"/>
  <c r="CR189" i="1"/>
  <c r="CR190" i="1"/>
  <c r="CP186" i="1"/>
  <c r="CP185" i="1"/>
  <c r="CP187" i="1"/>
  <c r="CP188" i="1"/>
  <c r="CP189" i="1"/>
  <c r="CP190" i="1"/>
  <c r="CS186" i="1"/>
  <c r="CS185" i="1"/>
  <c r="CS190" i="1"/>
  <c r="CS189" i="1"/>
  <c r="CS187" i="1"/>
  <c r="CS188" i="1"/>
  <c r="CP174" i="1"/>
  <c r="CP173" i="1"/>
  <c r="CP175" i="1"/>
  <c r="CP177" i="1"/>
  <c r="CP178" i="1"/>
  <c r="CP176" i="1"/>
  <c r="CS174" i="1"/>
  <c r="CS176" i="1"/>
  <c r="CS173" i="1"/>
  <c r="CS175" i="1"/>
  <c r="CS178" i="1"/>
  <c r="CS177" i="1"/>
  <c r="CQ174" i="1"/>
  <c r="CQ173" i="1"/>
  <c r="CQ175" i="1"/>
  <c r="CQ176" i="1"/>
  <c r="CQ177" i="1"/>
  <c r="CQ178" i="1"/>
  <c r="CR175" i="1"/>
  <c r="CR173" i="1"/>
  <c r="CR174" i="1"/>
  <c r="CR176" i="1"/>
  <c r="CR177" i="1"/>
  <c r="CR178" i="1"/>
  <c r="CQ166" i="1"/>
  <c r="CQ165" i="1"/>
  <c r="CQ164" i="1"/>
  <c r="CR164" i="1"/>
  <c r="CR166" i="1"/>
  <c r="CR165" i="1"/>
  <c r="CP165" i="1"/>
  <c r="CP164" i="1"/>
  <c r="CP166" i="1"/>
  <c r="CS164" i="1"/>
  <c r="CS165" i="1"/>
  <c r="CS166" i="1"/>
  <c r="CR158" i="1"/>
  <c r="CR160" i="1"/>
  <c r="CR159" i="1"/>
  <c r="CP158" i="1"/>
  <c r="CP160" i="1"/>
  <c r="CP159" i="1"/>
  <c r="CS158" i="1"/>
  <c r="CS160" i="1"/>
  <c r="CS159" i="1"/>
  <c r="CQ159" i="1"/>
  <c r="CQ158" i="1"/>
  <c r="CQ160" i="1"/>
  <c r="CR181" i="1"/>
  <c r="CR182" i="1"/>
  <c r="CR184" i="1"/>
  <c r="CR180" i="1"/>
  <c r="CR183" i="1"/>
  <c r="CQ180" i="1"/>
  <c r="CQ184" i="1"/>
  <c r="CQ183" i="1"/>
  <c r="CQ181" i="1"/>
  <c r="CQ182" i="1"/>
  <c r="CP181" i="1"/>
  <c r="CP184" i="1"/>
  <c r="CP182" i="1"/>
  <c r="CP183" i="1"/>
  <c r="CP180" i="1"/>
  <c r="CS180" i="1"/>
  <c r="CS182" i="1"/>
  <c r="CS181" i="1"/>
  <c r="CS184" i="1"/>
  <c r="CS183" i="1"/>
  <c r="CQ179" i="1"/>
  <c r="CQ172" i="1"/>
  <c r="CQ170" i="1"/>
  <c r="CQ171" i="1"/>
  <c r="CR170" i="1"/>
  <c r="CR171" i="1"/>
  <c r="CR172" i="1"/>
  <c r="CR179" i="1"/>
  <c r="CS171" i="1"/>
  <c r="CS179" i="1"/>
  <c r="CS170" i="1"/>
  <c r="CS172" i="1"/>
  <c r="CP171" i="1"/>
  <c r="CP170" i="1"/>
  <c r="CP179" i="1"/>
  <c r="CP172" i="1"/>
  <c r="CP161" i="1"/>
  <c r="CP157" i="1"/>
  <c r="CP163" i="1"/>
  <c r="CP167" i="1"/>
  <c r="CP168" i="1"/>
  <c r="CP156" i="1"/>
  <c r="CP155" i="1"/>
  <c r="CP169" i="1"/>
  <c r="CP162" i="1"/>
  <c r="CS155" i="1"/>
  <c r="CS163" i="1"/>
  <c r="CS162" i="1"/>
  <c r="CS167" i="1"/>
  <c r="CS161" i="1"/>
  <c r="CS168" i="1"/>
  <c r="CS169" i="1"/>
  <c r="CS157" i="1"/>
  <c r="CS156" i="1"/>
  <c r="CQ155" i="1"/>
  <c r="CQ162" i="1"/>
  <c r="CQ157" i="1"/>
  <c r="CQ163" i="1"/>
  <c r="CQ168" i="1"/>
  <c r="CQ167" i="1"/>
  <c r="CQ161" i="1"/>
  <c r="CQ156" i="1"/>
  <c r="CQ169" i="1"/>
  <c r="CR155" i="1"/>
  <c r="CR157" i="1"/>
  <c r="CR162" i="1"/>
  <c r="CR156" i="1"/>
  <c r="CR161" i="1"/>
  <c r="CR167" i="1"/>
  <c r="CR169" i="1"/>
  <c r="CR163" i="1"/>
  <c r="CR168" i="1"/>
  <c r="CR154" i="1"/>
  <c r="CR153" i="1"/>
  <c r="CP154" i="1"/>
  <c r="CP153" i="1"/>
  <c r="CS153" i="1"/>
  <c r="CS154" i="1"/>
  <c r="CQ153" i="1"/>
  <c r="CQ154" i="1"/>
  <c r="CS106" i="1"/>
  <c r="CS107" i="1"/>
  <c r="CS108" i="1"/>
  <c r="CS109" i="1"/>
  <c r="CS110" i="1"/>
  <c r="CS111" i="1"/>
  <c r="CS112" i="1"/>
  <c r="CS113" i="1"/>
  <c r="CR61" i="1"/>
  <c r="CR62" i="1"/>
  <c r="CR63" i="1"/>
  <c r="CR64" i="1"/>
  <c r="CR65" i="1"/>
  <c r="CR66" i="1"/>
  <c r="CR67" i="1"/>
  <c r="CR68" i="1"/>
  <c r="CM123" i="1"/>
  <c r="CM60" i="1"/>
  <c r="CM105" i="1"/>
  <c r="CM78" i="1"/>
  <c r="DD123" i="1"/>
  <c r="DD105" i="1"/>
  <c r="DD60" i="1"/>
  <c r="DD78" i="1"/>
  <c r="CS124" i="1"/>
  <c r="CS125" i="1"/>
  <c r="CS126" i="1"/>
  <c r="CS127" i="1"/>
  <c r="CS128" i="1"/>
  <c r="CS129" i="1"/>
  <c r="CS130" i="1"/>
  <c r="CS131" i="1"/>
  <c r="CR106" i="1"/>
  <c r="CR107" i="1"/>
  <c r="CR108" i="1"/>
  <c r="CR109" i="1"/>
  <c r="CR110" i="1"/>
  <c r="CR111" i="1"/>
  <c r="CR112" i="1"/>
  <c r="CR113" i="1"/>
  <c r="CS61" i="1"/>
  <c r="CS62" i="1"/>
  <c r="CS63" i="1"/>
  <c r="CS64" i="1"/>
  <c r="CS65" i="1"/>
  <c r="CS66" i="1"/>
  <c r="CS67" i="1"/>
  <c r="CS68" i="1"/>
  <c r="CS79" i="1"/>
  <c r="CS80" i="1"/>
  <c r="CS81" i="1"/>
  <c r="CS82" i="1"/>
  <c r="CS83" i="1"/>
  <c r="CS84" i="1"/>
  <c r="CS85" i="1"/>
  <c r="CS86" i="1"/>
  <c r="CR124" i="1"/>
  <c r="CR125" i="1"/>
  <c r="CR126" i="1"/>
  <c r="CR127" i="1"/>
  <c r="CR128" i="1"/>
  <c r="CR129" i="1"/>
  <c r="CR130" i="1"/>
  <c r="CR131" i="1"/>
  <c r="EO105" i="1"/>
  <c r="EO123" i="1"/>
  <c r="EO60" i="1"/>
  <c r="EO78" i="1"/>
  <c r="FU123" i="1"/>
  <c r="FU60" i="1"/>
  <c r="FU78" i="1"/>
  <c r="FU105" i="1"/>
  <c r="CQ124" i="1"/>
  <c r="CQ125" i="1"/>
  <c r="CQ126" i="1"/>
  <c r="CQ127" i="1"/>
  <c r="CQ128" i="1"/>
  <c r="CQ129" i="1"/>
  <c r="CQ130" i="1"/>
  <c r="CQ131" i="1"/>
  <c r="CP106" i="1"/>
  <c r="CP107" i="1"/>
  <c r="CP108" i="1"/>
  <c r="CP109" i="1"/>
  <c r="CP110" i="1"/>
  <c r="CP111" i="1"/>
  <c r="CP112" i="1"/>
  <c r="CP113" i="1"/>
  <c r="CR79" i="1"/>
  <c r="CR80" i="1"/>
  <c r="CR81" i="1"/>
  <c r="CR82" i="1"/>
  <c r="CR83" i="1"/>
  <c r="CR84" i="1"/>
  <c r="CR85" i="1"/>
  <c r="CR86" i="1"/>
  <c r="DC60" i="1"/>
  <c r="DC78" i="1"/>
  <c r="DC123" i="1"/>
  <c r="DC105" i="1"/>
  <c r="FS123" i="1"/>
  <c r="FS60" i="1"/>
  <c r="FS105" i="1"/>
  <c r="FS78" i="1"/>
  <c r="CQ106" i="1"/>
  <c r="CQ107" i="1"/>
  <c r="CQ108" i="1"/>
  <c r="CQ109" i="1"/>
  <c r="CQ110" i="1"/>
  <c r="CQ111" i="1"/>
  <c r="CQ112" i="1"/>
  <c r="CQ113" i="1"/>
  <c r="CP124" i="1"/>
  <c r="CP125" i="1"/>
  <c r="CP126" i="1"/>
  <c r="CP127" i="1"/>
  <c r="CP128" i="1"/>
  <c r="CP129" i="1"/>
  <c r="CP130" i="1"/>
  <c r="CP131" i="1"/>
  <c r="FT60" i="1"/>
  <c r="FT78" i="1"/>
  <c r="FT105" i="1"/>
  <c r="FT123" i="1"/>
  <c r="CQ79" i="1"/>
  <c r="CQ80" i="1"/>
  <c r="CQ81" i="1"/>
  <c r="CQ82" i="1"/>
  <c r="CQ83" i="1"/>
  <c r="CQ84" i="1"/>
  <c r="CQ85" i="1"/>
  <c r="CQ86" i="1"/>
  <c r="CP79" i="1"/>
  <c r="CP80" i="1"/>
  <c r="CP81" i="1"/>
  <c r="CP82" i="1"/>
  <c r="CP83" i="1"/>
  <c r="CP84" i="1"/>
  <c r="CP85" i="1"/>
  <c r="CP86" i="1"/>
  <c r="DB60" i="1"/>
  <c r="DB123" i="1"/>
  <c r="DB78" i="1"/>
  <c r="DB105" i="1"/>
  <c r="CO105" i="1"/>
  <c r="CO78" i="1"/>
  <c r="CO60" i="1"/>
  <c r="CO123" i="1"/>
  <c r="CN105" i="1"/>
  <c r="CN123" i="1"/>
  <c r="CN60" i="1"/>
  <c r="CN78" i="1"/>
  <c r="FV123" i="1"/>
  <c r="FV60" i="1"/>
  <c r="FV78" i="1"/>
  <c r="FV105" i="1"/>
  <c r="CQ61" i="1"/>
  <c r="CQ62" i="1"/>
  <c r="CQ63" i="1"/>
  <c r="CQ64" i="1"/>
  <c r="CQ65" i="1"/>
  <c r="CQ66" i="1"/>
  <c r="CQ67" i="1"/>
  <c r="CQ68" i="1"/>
  <c r="CP61" i="1"/>
  <c r="CP62" i="1"/>
  <c r="CP63" i="1"/>
  <c r="CP64" i="1"/>
  <c r="CP65" i="1"/>
  <c r="CP66" i="1"/>
  <c r="CP67" i="1"/>
  <c r="CP68" i="1"/>
  <c r="DB140" i="1"/>
  <c r="DB145" i="1"/>
  <c r="CP149" i="1"/>
  <c r="CP148" i="1"/>
  <c r="CP147" i="1"/>
  <c r="CP146" i="1"/>
  <c r="CM140" i="1"/>
  <c r="CM145" i="1"/>
  <c r="DC140" i="1"/>
  <c r="V140" i="1" s="1" a="1"/>
  <c r="V140" i="1" s="1"/>
  <c r="DC145" i="1"/>
  <c r="CS148" i="1"/>
  <c r="CS146" i="1"/>
  <c r="CS149" i="1"/>
  <c r="CS147" i="1"/>
  <c r="FS140" i="1"/>
  <c r="FS145" i="1"/>
  <c r="CO140" i="1"/>
  <c r="CO145" i="1"/>
  <c r="CN140" i="1"/>
  <c r="CN145" i="1"/>
  <c r="FT140" i="1"/>
  <c r="FT145" i="1"/>
  <c r="CQ146" i="1"/>
  <c r="CQ148" i="1"/>
  <c r="CQ147" i="1"/>
  <c r="CQ149" i="1"/>
  <c r="CR146" i="1"/>
  <c r="CR148" i="1"/>
  <c r="CR147" i="1"/>
  <c r="CR149" i="1"/>
  <c r="DD140" i="1"/>
  <c r="DD145" i="1"/>
  <c r="EO140" i="1"/>
  <c r="EO145" i="1"/>
  <c r="FU140" i="1"/>
  <c r="FU145" i="1"/>
  <c r="FV140" i="1"/>
  <c r="FV145" i="1"/>
  <c r="CQ142" i="1"/>
  <c r="CQ143" i="1"/>
  <c r="CR142" i="1"/>
  <c r="CR143" i="1"/>
  <c r="CP142" i="1"/>
  <c r="CP143" i="1"/>
  <c r="CS142" i="1"/>
  <c r="CS143" i="1"/>
  <c r="CR144" i="1"/>
  <c r="CR141" i="1"/>
  <c r="CQ144" i="1"/>
  <c r="CQ141" i="1"/>
  <c r="CP144" i="1"/>
  <c r="CP141" i="1"/>
  <c r="CS144" i="1"/>
  <c r="CS141" i="1"/>
  <c r="CQ50" i="1"/>
  <c r="CQ48" i="1"/>
  <c r="CS50" i="1"/>
  <c r="CS48" i="1"/>
  <c r="CQ59" i="1"/>
  <c r="CQ57" i="1"/>
  <c r="CR50" i="1"/>
  <c r="CR48" i="1"/>
  <c r="CS59" i="1"/>
  <c r="CS57" i="1"/>
  <c r="CP50" i="1"/>
  <c r="CP48" i="1"/>
  <c r="CR59" i="1"/>
  <c r="CR57" i="1"/>
  <c r="CP59" i="1"/>
  <c r="CP57" i="1"/>
  <c r="CQ41" i="1"/>
  <c r="CQ39" i="1"/>
  <c r="CS41" i="1"/>
  <c r="CS39" i="1"/>
  <c r="CR32" i="1"/>
  <c r="CR30" i="1"/>
  <c r="CR41" i="1"/>
  <c r="CR39" i="1"/>
  <c r="CQ32" i="1"/>
  <c r="CQ30" i="1"/>
  <c r="CS32" i="1"/>
  <c r="CS30" i="1"/>
  <c r="CP32" i="1"/>
  <c r="CP30" i="1"/>
  <c r="CP41" i="1"/>
  <c r="CP39" i="1"/>
  <c r="CM135" i="1"/>
  <c r="EO135" i="1"/>
  <c r="FU135" i="1"/>
  <c r="FV135" i="1"/>
  <c r="CN135" i="1"/>
  <c r="DD135" i="1"/>
  <c r="CO135" i="1"/>
  <c r="FS135" i="1"/>
  <c r="FT135" i="1"/>
  <c r="DB135" i="1"/>
  <c r="DC135" i="1"/>
  <c r="CQ136" i="1"/>
  <c r="CQ137" i="1"/>
  <c r="CR136" i="1"/>
  <c r="CR137" i="1"/>
  <c r="CP136" i="1"/>
  <c r="CP137" i="1"/>
  <c r="CS136" i="1"/>
  <c r="CS137" i="1"/>
  <c r="CM42" i="1"/>
  <c r="CM51" i="1"/>
  <c r="CM33" i="1"/>
  <c r="CR34" i="1"/>
  <c r="CR35" i="1"/>
  <c r="CR36" i="1"/>
  <c r="CR37" i="1"/>
  <c r="CR38" i="1"/>
  <c r="CR40" i="1"/>
  <c r="CO33" i="1"/>
  <c r="CO42" i="1"/>
  <c r="CO51" i="1"/>
  <c r="CP52" i="1"/>
  <c r="CP53" i="1"/>
  <c r="CP54" i="1"/>
  <c r="CP55" i="1"/>
  <c r="CP56" i="1"/>
  <c r="CP58" i="1"/>
  <c r="DC51" i="1"/>
  <c r="DC33" i="1"/>
  <c r="DC42" i="1"/>
  <c r="CP34" i="1"/>
  <c r="CP35" i="1"/>
  <c r="CP36" i="1"/>
  <c r="CP37" i="1"/>
  <c r="CP38" i="1"/>
  <c r="CP40" i="1"/>
  <c r="CR52" i="1"/>
  <c r="CR53" i="1"/>
  <c r="CR54" i="1"/>
  <c r="CR55" i="1"/>
  <c r="CR56" i="1"/>
  <c r="CR58" i="1"/>
  <c r="CQ34" i="1"/>
  <c r="CQ35" i="1"/>
  <c r="CQ36" i="1"/>
  <c r="CQ37" i="1"/>
  <c r="CQ38" i="1"/>
  <c r="CQ40" i="1"/>
  <c r="CP43" i="1"/>
  <c r="CP44" i="1"/>
  <c r="CP45" i="1"/>
  <c r="CP46" i="1"/>
  <c r="CP47" i="1"/>
  <c r="CP49" i="1"/>
  <c r="FU51" i="1"/>
  <c r="FU42" i="1"/>
  <c r="FU33" i="1"/>
  <c r="FS51" i="1"/>
  <c r="FS33" i="1"/>
  <c r="FS42" i="1"/>
  <c r="CQ43" i="1"/>
  <c r="CQ44" i="1"/>
  <c r="CQ45" i="1"/>
  <c r="CQ46" i="1"/>
  <c r="CQ47" i="1"/>
  <c r="CQ49" i="1"/>
  <c r="CS43" i="1"/>
  <c r="CS44" i="1"/>
  <c r="CS45" i="1"/>
  <c r="CS46" i="1"/>
  <c r="CS47" i="1"/>
  <c r="CS49" i="1"/>
  <c r="DD42" i="1"/>
  <c r="DD33" i="1"/>
  <c r="DD51" i="1"/>
  <c r="FT33" i="1"/>
  <c r="FT42" i="1"/>
  <c r="FT51" i="1"/>
  <c r="CQ52" i="1"/>
  <c r="CQ53" i="1"/>
  <c r="CQ54" i="1"/>
  <c r="CQ55" i="1"/>
  <c r="CQ56" i="1"/>
  <c r="CQ58" i="1"/>
  <c r="CS34" i="1"/>
  <c r="CS35" i="1"/>
  <c r="CS36" i="1"/>
  <c r="CS37" i="1"/>
  <c r="CS38" i="1"/>
  <c r="CS40" i="1"/>
  <c r="DB51" i="1"/>
  <c r="DB42" i="1"/>
  <c r="DB33" i="1"/>
  <c r="EO51" i="1"/>
  <c r="EO42" i="1"/>
  <c r="EO33" i="1"/>
  <c r="CN42" i="1"/>
  <c r="CN33" i="1"/>
  <c r="CN51" i="1"/>
  <c r="FV33" i="1"/>
  <c r="FV42" i="1"/>
  <c r="FV51" i="1"/>
  <c r="CR43" i="1"/>
  <c r="CR44" i="1"/>
  <c r="CR45" i="1"/>
  <c r="CR46" i="1"/>
  <c r="CR47" i="1"/>
  <c r="CR49" i="1"/>
  <c r="CS52" i="1"/>
  <c r="CS53" i="1"/>
  <c r="CS54" i="1"/>
  <c r="CS55" i="1"/>
  <c r="CS56" i="1"/>
  <c r="CS58" i="1"/>
  <c r="EO24" i="1"/>
  <c r="CR28" i="1"/>
  <c r="CR29" i="1"/>
  <c r="CR25" i="1"/>
  <c r="CR27" i="1"/>
  <c r="CR26" i="1"/>
  <c r="CR31" i="1"/>
  <c r="CQ27" i="1"/>
  <c r="CQ29" i="1"/>
  <c r="CQ25" i="1"/>
  <c r="CQ26" i="1"/>
  <c r="CQ28" i="1"/>
  <c r="CQ31" i="1"/>
  <c r="CP29" i="1"/>
  <c r="CP25" i="1"/>
  <c r="CP27" i="1"/>
  <c r="CS29" i="1"/>
  <c r="CS25" i="1"/>
  <c r="CS27" i="1"/>
  <c r="CS26" i="1"/>
  <c r="CS28" i="1"/>
  <c r="CP28" i="1"/>
  <c r="CS31" i="1"/>
  <c r="CP26" i="1"/>
  <c r="CP31" i="1"/>
  <c r="DC24" i="1"/>
  <c r="V24" i="1" s="1" a="1"/>
  <c r="V24" i="1" s="1"/>
  <c r="FS24" i="1"/>
  <c r="FT24" i="1"/>
  <c r="DB24" i="1"/>
  <c r="CO24" i="1"/>
  <c r="DD24" i="1"/>
  <c r="CM24" i="1"/>
  <c r="CN24" i="1"/>
  <c r="FU24" i="1"/>
  <c r="FV24" i="1"/>
  <c r="CN10" i="1"/>
  <c r="CN11" i="1"/>
  <c r="CM11" i="1"/>
  <c r="CM10" i="1"/>
  <c r="DD11" i="1"/>
  <c r="FS11" i="1"/>
  <c r="FU11" i="1"/>
  <c r="FV11" i="1"/>
  <c r="DB11" i="1"/>
  <c r="FT11" i="1"/>
  <c r="CX11" i="1"/>
  <c r="DC11" i="1"/>
  <c r="CO10" i="1"/>
  <c r="CO11" i="1"/>
  <c r="EO11" i="1"/>
  <c r="CP20" i="1"/>
  <c r="CR20" i="1"/>
  <c r="CS20" i="1"/>
  <c r="CQ20" i="1"/>
  <c r="CQ19" i="1"/>
  <c r="CR19" i="1"/>
  <c r="CS19" i="1"/>
  <c r="CP19" i="1"/>
  <c r="DD18" i="1"/>
  <c r="EO18" i="1"/>
  <c r="CN18" i="1"/>
  <c r="DC18" i="1"/>
  <c r="FT18" i="1"/>
  <c r="CO18" i="1"/>
  <c r="FV18" i="1"/>
  <c r="CM18" i="1"/>
  <c r="FU18" i="1"/>
  <c r="DB18" i="1"/>
  <c r="FS18" i="1"/>
  <c r="DD12" i="1"/>
  <c r="DD13" i="1" s="1"/>
  <c r="CM12" i="1"/>
  <c r="CM13" i="1" s="1"/>
  <c r="CN12" i="1"/>
  <c r="CN13" i="1" s="1"/>
  <c r="FS12" i="1"/>
  <c r="FS13" i="1" s="1"/>
  <c r="FT12" i="1"/>
  <c r="FT13" i="1" s="1"/>
  <c r="FV12" i="1"/>
  <c r="FV13" i="1" s="1"/>
  <c r="FU12" i="1"/>
  <c r="FU13" i="1" s="1"/>
  <c r="CX12" i="1"/>
  <c r="CX13" i="1" s="1"/>
  <c r="DC12" i="1"/>
  <c r="EO12" i="1"/>
  <c r="EO13" i="1" s="1"/>
  <c r="DB12" i="1"/>
  <c r="DB13" i="1" s="1"/>
  <c r="CO12" i="1"/>
  <c r="CO13" i="1" s="1"/>
  <c r="V231" i="1" l="1"/>
  <c r="V232" i="1" s="1"/>
  <c r="CN211" i="1"/>
  <c r="CN212" i="1"/>
  <c r="CN213" i="1"/>
  <c r="CN214" i="1"/>
  <c r="CN215" i="1"/>
  <c r="CN216" i="1"/>
  <c r="CN217" i="1"/>
  <c r="CN218" i="1"/>
  <c r="EO212" i="1"/>
  <c r="EO211" i="1"/>
  <c r="EO213" i="1"/>
  <c r="EO214" i="1"/>
  <c r="EO215" i="1"/>
  <c r="EO216" i="1"/>
  <c r="EO217" i="1"/>
  <c r="EO218" i="1"/>
  <c r="FV220" i="1"/>
  <c r="FV221" i="1"/>
  <c r="FV222" i="1"/>
  <c r="FV223" i="1"/>
  <c r="FV224" i="1"/>
  <c r="FV225" i="1"/>
  <c r="FV226" i="1"/>
  <c r="FV227" i="1"/>
  <c r="FS212" i="1"/>
  <c r="FS211" i="1"/>
  <c r="FS213" i="1"/>
  <c r="FS214" i="1"/>
  <c r="FS215" i="1"/>
  <c r="FS216" i="1"/>
  <c r="FS217" i="1"/>
  <c r="FS218" i="1"/>
  <c r="DC211" i="1"/>
  <c r="DC212" i="1"/>
  <c r="DC213" i="1"/>
  <c r="DC214" i="1"/>
  <c r="DC215" i="1"/>
  <c r="DC216" i="1"/>
  <c r="DC217" i="1"/>
  <c r="DC218" i="1"/>
  <c r="FV211" i="1"/>
  <c r="FV212" i="1"/>
  <c r="FV213" i="1"/>
  <c r="FV214" i="1"/>
  <c r="FV215" i="1"/>
  <c r="FV216" i="1"/>
  <c r="FV217" i="1"/>
  <c r="FV218" i="1"/>
  <c r="DC220" i="1"/>
  <c r="DC221" i="1"/>
  <c r="DC222" i="1"/>
  <c r="DC223" i="1"/>
  <c r="DC224" i="1"/>
  <c r="DC225" i="1"/>
  <c r="DC226" i="1"/>
  <c r="DC227" i="1"/>
  <c r="CO211" i="1"/>
  <c r="CO212" i="1"/>
  <c r="CO213" i="1"/>
  <c r="CO214" i="1"/>
  <c r="CO215" i="1"/>
  <c r="CO216" i="1"/>
  <c r="CO217" i="1"/>
  <c r="CO218" i="1"/>
  <c r="DD212" i="1"/>
  <c r="DD211" i="1"/>
  <c r="DD213" i="1"/>
  <c r="DD214" i="1"/>
  <c r="DD215" i="1"/>
  <c r="DD216" i="1"/>
  <c r="DD217" i="1"/>
  <c r="DD218" i="1"/>
  <c r="DB212" i="1"/>
  <c r="DB211" i="1"/>
  <c r="DB213" i="1"/>
  <c r="DB214" i="1"/>
  <c r="DB215" i="1"/>
  <c r="DB216" i="1"/>
  <c r="DB217" i="1"/>
  <c r="DB218" i="1"/>
  <c r="FS220" i="1"/>
  <c r="FS221" i="1"/>
  <c r="FS222" i="1"/>
  <c r="FS223" i="1"/>
  <c r="FS224" i="1"/>
  <c r="FS225" i="1"/>
  <c r="FS226" i="1"/>
  <c r="FS227" i="1"/>
  <c r="CO220" i="1"/>
  <c r="CO221" i="1"/>
  <c r="CO222" i="1"/>
  <c r="CO223" i="1"/>
  <c r="CO224" i="1"/>
  <c r="CO225" i="1"/>
  <c r="CO226" i="1"/>
  <c r="CO227" i="1"/>
  <c r="DD220" i="1"/>
  <c r="DD221" i="1"/>
  <c r="DD222" i="1"/>
  <c r="DD223" i="1"/>
  <c r="DD224" i="1"/>
  <c r="DD225" i="1"/>
  <c r="DD226" i="1"/>
  <c r="DD227" i="1"/>
  <c r="DB220" i="1"/>
  <c r="DB221" i="1"/>
  <c r="DB222" i="1"/>
  <c r="DB223" i="1"/>
  <c r="DB224" i="1"/>
  <c r="DB225" i="1"/>
  <c r="DB226" i="1"/>
  <c r="DB227" i="1"/>
  <c r="EO220" i="1"/>
  <c r="EO221" i="1"/>
  <c r="EO222" i="1"/>
  <c r="EO223" i="1"/>
  <c r="EO224" i="1"/>
  <c r="EO225" i="1"/>
  <c r="EO226" i="1"/>
  <c r="EO227" i="1"/>
  <c r="FT220" i="1"/>
  <c r="FT221" i="1"/>
  <c r="FT222" i="1"/>
  <c r="FT223" i="1"/>
  <c r="FT224" i="1"/>
  <c r="FT225" i="1"/>
  <c r="FT226" i="1"/>
  <c r="FT227" i="1"/>
  <c r="FU211" i="1"/>
  <c r="FU212" i="1"/>
  <c r="FU213" i="1"/>
  <c r="FU214" i="1"/>
  <c r="FU215" i="1"/>
  <c r="FU216" i="1"/>
  <c r="FU217" i="1"/>
  <c r="FU218" i="1"/>
  <c r="CM220" i="1"/>
  <c r="CM221" i="1"/>
  <c r="CM222" i="1"/>
  <c r="CM223" i="1"/>
  <c r="CM224" i="1"/>
  <c r="CM225" i="1"/>
  <c r="CM226" i="1"/>
  <c r="CM227" i="1"/>
  <c r="CN220" i="1"/>
  <c r="CN221" i="1"/>
  <c r="CN222" i="1"/>
  <c r="CN223" i="1"/>
  <c r="CN224" i="1"/>
  <c r="CN225" i="1"/>
  <c r="CN226" i="1"/>
  <c r="CN227" i="1"/>
  <c r="FT211" i="1"/>
  <c r="FT212" i="1"/>
  <c r="FT213" i="1"/>
  <c r="FT214" i="1"/>
  <c r="FT215" i="1"/>
  <c r="FT216" i="1"/>
  <c r="FT217" i="1"/>
  <c r="FT218" i="1"/>
  <c r="FU220" i="1"/>
  <c r="FU221" i="1"/>
  <c r="FU222" i="1"/>
  <c r="FU223" i="1"/>
  <c r="FU224" i="1"/>
  <c r="FU225" i="1"/>
  <c r="FU226" i="1"/>
  <c r="FU227" i="1"/>
  <c r="CM211" i="1"/>
  <c r="CM212" i="1"/>
  <c r="CM213" i="1"/>
  <c r="CM214" i="1"/>
  <c r="CM215" i="1"/>
  <c r="CM216" i="1"/>
  <c r="CM217" i="1"/>
  <c r="CM218" i="1"/>
  <c r="FT202" i="1"/>
  <c r="FT203" i="1"/>
  <c r="FT204" i="1"/>
  <c r="FT205" i="1"/>
  <c r="FT206" i="1"/>
  <c r="FT207" i="1"/>
  <c r="FT208" i="1"/>
  <c r="FT209" i="1"/>
  <c r="DB202" i="1"/>
  <c r="DB203" i="1"/>
  <c r="DB204" i="1"/>
  <c r="DB205" i="1"/>
  <c r="DB206" i="1"/>
  <c r="DB207" i="1"/>
  <c r="DB208" i="1"/>
  <c r="DB209" i="1"/>
  <c r="CN202" i="1"/>
  <c r="CN203" i="1"/>
  <c r="CN204" i="1"/>
  <c r="CN205" i="1"/>
  <c r="CN206" i="1"/>
  <c r="CN207" i="1"/>
  <c r="CN208" i="1"/>
  <c r="CN209" i="1"/>
  <c r="FS202" i="1"/>
  <c r="FS203" i="1"/>
  <c r="FS204" i="1"/>
  <c r="FS205" i="1"/>
  <c r="FS206" i="1"/>
  <c r="FS207" i="1"/>
  <c r="FS208" i="1"/>
  <c r="FS209" i="1"/>
  <c r="EO202" i="1"/>
  <c r="EO203" i="1"/>
  <c r="EO204" i="1"/>
  <c r="EO205" i="1"/>
  <c r="EO206" i="1"/>
  <c r="EO207" i="1"/>
  <c r="EO208" i="1"/>
  <c r="EO209" i="1"/>
  <c r="CM202" i="1"/>
  <c r="CM203" i="1"/>
  <c r="CM204" i="1"/>
  <c r="CM205" i="1"/>
  <c r="CM206" i="1"/>
  <c r="CM207" i="1"/>
  <c r="CM208" i="1"/>
  <c r="CM209" i="1"/>
  <c r="CO202" i="1"/>
  <c r="CO203" i="1"/>
  <c r="CO204" i="1"/>
  <c r="CO205" i="1"/>
  <c r="CO206" i="1"/>
  <c r="CO207" i="1"/>
  <c r="CO208" i="1"/>
  <c r="CO209" i="1"/>
  <c r="DD202" i="1"/>
  <c r="DD203" i="1"/>
  <c r="DD204" i="1"/>
  <c r="DD205" i="1"/>
  <c r="DD206" i="1"/>
  <c r="DD207" i="1"/>
  <c r="DD208" i="1"/>
  <c r="DD209" i="1"/>
  <c r="DC202" i="1"/>
  <c r="V202" i="1" s="1"/>
  <c r="DC203" i="1"/>
  <c r="DC204" i="1"/>
  <c r="DC205" i="1"/>
  <c r="DC206" i="1"/>
  <c r="DC207" i="1"/>
  <c r="DC208" i="1"/>
  <c r="DC209" i="1"/>
  <c r="FU202" i="1"/>
  <c r="FU203" i="1"/>
  <c r="FU204" i="1"/>
  <c r="FU205" i="1"/>
  <c r="FU206" i="1"/>
  <c r="FU207" i="1"/>
  <c r="FU208" i="1"/>
  <c r="FU209" i="1"/>
  <c r="FV202" i="1"/>
  <c r="FV203" i="1"/>
  <c r="FV204" i="1"/>
  <c r="FV205" i="1"/>
  <c r="FV206" i="1"/>
  <c r="FV207" i="1"/>
  <c r="FV208" i="1"/>
  <c r="FV209" i="1"/>
  <c r="DC104" i="1"/>
  <c r="FS98" i="1"/>
  <c r="CO102" i="1"/>
  <c r="CM100" i="1"/>
  <c r="DD104" i="1"/>
  <c r="DD102" i="1"/>
  <c r="DD101" i="1"/>
  <c r="DD99" i="1"/>
  <c r="FS99" i="1"/>
  <c r="DC103" i="1"/>
  <c r="DC102" i="1"/>
  <c r="DC101" i="1"/>
  <c r="DC100" i="1"/>
  <c r="DD100" i="1"/>
  <c r="DC99" i="1"/>
  <c r="DC97" i="1"/>
  <c r="DD98" i="1"/>
  <c r="CO101" i="1"/>
  <c r="FS97" i="1"/>
  <c r="CO100" i="1"/>
  <c r="CO99" i="1"/>
  <c r="CO97" i="1"/>
  <c r="CO98" i="1"/>
  <c r="DD97" i="1"/>
  <c r="CO103" i="1"/>
  <c r="FS100" i="1"/>
  <c r="FT104" i="1"/>
  <c r="FT103" i="1"/>
  <c r="FT102" i="1"/>
  <c r="FT101" i="1"/>
  <c r="FT97" i="1"/>
  <c r="CN104" i="1"/>
  <c r="FT100" i="1"/>
  <c r="CN99" i="1"/>
  <c r="FT99" i="1"/>
  <c r="CN97" i="1"/>
  <c r="CN103" i="1"/>
  <c r="CN98" i="1"/>
  <c r="CM98" i="1"/>
  <c r="CM97" i="1"/>
  <c r="EO97" i="1"/>
  <c r="CM104" i="1"/>
  <c r="CM103" i="1"/>
  <c r="CM102" i="1"/>
  <c r="CM101" i="1"/>
  <c r="EO98" i="1"/>
  <c r="CN102" i="1"/>
  <c r="CN101" i="1"/>
  <c r="DB98" i="1"/>
  <c r="FV97" i="1"/>
  <c r="FV98" i="1"/>
  <c r="EO104" i="1"/>
  <c r="EO100" i="1"/>
  <c r="EO99" i="1"/>
  <c r="FU100" i="1"/>
  <c r="FS104" i="1"/>
  <c r="EO103" i="1"/>
  <c r="FS102" i="1"/>
  <c r="DB97" i="1"/>
  <c r="FV104" i="1"/>
  <c r="FV103" i="1"/>
  <c r="DB104" i="1"/>
  <c r="FV102" i="1"/>
  <c r="DB102" i="1"/>
  <c r="FV101" i="1"/>
  <c r="EO102" i="1"/>
  <c r="DB100" i="1"/>
  <c r="FV100" i="1"/>
  <c r="DB99" i="1"/>
  <c r="FU99" i="1"/>
  <c r="FU97" i="1"/>
  <c r="FU98" i="1"/>
  <c r="V18" i="1" a="1"/>
  <c r="V18" i="1" s="1"/>
  <c r="FU104" i="1"/>
  <c r="FU103" i="1"/>
  <c r="DB103" i="1"/>
  <c r="FS103" i="1"/>
  <c r="FU102" i="1"/>
  <c r="CO88" i="1"/>
  <c r="CO89" i="1"/>
  <c r="CO90" i="1"/>
  <c r="CO91" i="1"/>
  <c r="CO92" i="1"/>
  <c r="CO93" i="1"/>
  <c r="CO94" i="1"/>
  <c r="CO95" i="1"/>
  <c r="CM88" i="1"/>
  <c r="CM89" i="1"/>
  <c r="CM90" i="1"/>
  <c r="CM91" i="1"/>
  <c r="CM92" i="1"/>
  <c r="CM93" i="1"/>
  <c r="CM94" i="1"/>
  <c r="CM95" i="1"/>
  <c r="EO88" i="1"/>
  <c r="EO89" i="1"/>
  <c r="EO90" i="1"/>
  <c r="EO91" i="1"/>
  <c r="EO92" i="1"/>
  <c r="EO93" i="1"/>
  <c r="EO94" i="1"/>
  <c r="EO95" i="1"/>
  <c r="FV70" i="1"/>
  <c r="FV71" i="1"/>
  <c r="FV72" i="1"/>
  <c r="FV73" i="1"/>
  <c r="FV74" i="1"/>
  <c r="FV75" i="1"/>
  <c r="FV76" i="1"/>
  <c r="FV77" i="1"/>
  <c r="FS70" i="1"/>
  <c r="FS71" i="1"/>
  <c r="FS72" i="1"/>
  <c r="FS73" i="1"/>
  <c r="FS74" i="1"/>
  <c r="FS75" i="1"/>
  <c r="FS76" i="1"/>
  <c r="FS77" i="1"/>
  <c r="EO115" i="1"/>
  <c r="EO116" i="1"/>
  <c r="EO117" i="1"/>
  <c r="EO118" i="1"/>
  <c r="EO119" i="1"/>
  <c r="EO120" i="1"/>
  <c r="EO121" i="1"/>
  <c r="EO122" i="1"/>
  <c r="DC88" i="1"/>
  <c r="DC89" i="1"/>
  <c r="DC90" i="1"/>
  <c r="DC91" i="1"/>
  <c r="DC92" i="1"/>
  <c r="DC93" i="1"/>
  <c r="DC94" i="1"/>
  <c r="DC95" i="1"/>
  <c r="FS115" i="1"/>
  <c r="FS116" i="1"/>
  <c r="FS117" i="1"/>
  <c r="FS118" i="1"/>
  <c r="FS119" i="1"/>
  <c r="FS120" i="1"/>
  <c r="FS121" i="1"/>
  <c r="FS122" i="1"/>
  <c r="CM70" i="1"/>
  <c r="CM71" i="1"/>
  <c r="CM72" i="1"/>
  <c r="CM73" i="1"/>
  <c r="CM74" i="1"/>
  <c r="CM75" i="1"/>
  <c r="CM76" i="1"/>
  <c r="CM77" i="1"/>
  <c r="DB115" i="1"/>
  <c r="DB116" i="1"/>
  <c r="DB117" i="1"/>
  <c r="DB118" i="1"/>
  <c r="DB119" i="1"/>
  <c r="DB120" i="1"/>
  <c r="DB121" i="1"/>
  <c r="DB122" i="1"/>
  <c r="DC70" i="1"/>
  <c r="DC71" i="1"/>
  <c r="DC72" i="1"/>
  <c r="DC73" i="1"/>
  <c r="DC74" i="1"/>
  <c r="DC75" i="1"/>
  <c r="DC76" i="1"/>
  <c r="DC77" i="1"/>
  <c r="FS88" i="1"/>
  <c r="FS89" i="1"/>
  <c r="FS90" i="1"/>
  <c r="FS91" i="1"/>
  <c r="FS92" i="1"/>
  <c r="FS93" i="1"/>
  <c r="FS94" i="1"/>
  <c r="FS95" i="1"/>
  <c r="DD115" i="1"/>
  <c r="DD116" i="1"/>
  <c r="DD117" i="1"/>
  <c r="DD118" i="1"/>
  <c r="DD119" i="1"/>
  <c r="DD120" i="1"/>
  <c r="DD121" i="1"/>
  <c r="DD122" i="1"/>
  <c r="DB88" i="1"/>
  <c r="DB89" i="1"/>
  <c r="DB90" i="1"/>
  <c r="DB91" i="1"/>
  <c r="DB92" i="1"/>
  <c r="DB93" i="1"/>
  <c r="DB94" i="1"/>
  <c r="DB95" i="1"/>
  <c r="FU70" i="1"/>
  <c r="FU71" i="1"/>
  <c r="FU72" i="1"/>
  <c r="FU73" i="1"/>
  <c r="FU74" i="1"/>
  <c r="FU75" i="1"/>
  <c r="FU76" i="1"/>
  <c r="FU77" i="1"/>
  <c r="DC115" i="1"/>
  <c r="DC116" i="1"/>
  <c r="DC117" i="1"/>
  <c r="DC118" i="1"/>
  <c r="DC119" i="1"/>
  <c r="DC120" i="1"/>
  <c r="DC121" i="1"/>
  <c r="DC122" i="1"/>
  <c r="CN88" i="1"/>
  <c r="CN89" i="1"/>
  <c r="CN90" i="1"/>
  <c r="CN91" i="1"/>
  <c r="CN92" i="1"/>
  <c r="CN93" i="1"/>
  <c r="CN94" i="1"/>
  <c r="CN95" i="1"/>
  <c r="DD70" i="1"/>
  <c r="DD71" i="1"/>
  <c r="DD72" i="1"/>
  <c r="DD73" i="1"/>
  <c r="DD74" i="1"/>
  <c r="DD75" i="1"/>
  <c r="DD76" i="1"/>
  <c r="DD77" i="1"/>
  <c r="DB70" i="1"/>
  <c r="DB71" i="1"/>
  <c r="DB72" i="1"/>
  <c r="DB73" i="1"/>
  <c r="DB74" i="1"/>
  <c r="DB75" i="1"/>
  <c r="DB76" i="1"/>
  <c r="DB77" i="1"/>
  <c r="FU115" i="1"/>
  <c r="FU116" i="1"/>
  <c r="FU117" i="1"/>
  <c r="FU118" i="1"/>
  <c r="FU119" i="1"/>
  <c r="FU120" i="1"/>
  <c r="FU121" i="1"/>
  <c r="FU122" i="1"/>
  <c r="CN70" i="1"/>
  <c r="CN71" i="1"/>
  <c r="CN72" i="1"/>
  <c r="CN73" i="1"/>
  <c r="CN74" i="1"/>
  <c r="CN75" i="1"/>
  <c r="CN76" i="1"/>
  <c r="CN77" i="1"/>
  <c r="DD88" i="1"/>
  <c r="DD89" i="1"/>
  <c r="DD90" i="1"/>
  <c r="DD91" i="1"/>
  <c r="DD92" i="1"/>
  <c r="DD93" i="1"/>
  <c r="DD94" i="1"/>
  <c r="DD95" i="1"/>
  <c r="FT70" i="1"/>
  <c r="FT71" i="1"/>
  <c r="FT72" i="1"/>
  <c r="FT73" i="1"/>
  <c r="FT74" i="1"/>
  <c r="FT75" i="1"/>
  <c r="FT76" i="1"/>
  <c r="FT77" i="1"/>
  <c r="FU88" i="1"/>
  <c r="FU89" i="1"/>
  <c r="FU90" i="1"/>
  <c r="FU91" i="1"/>
  <c r="FU92" i="1"/>
  <c r="FU93" i="1"/>
  <c r="FU94" i="1"/>
  <c r="FU95" i="1"/>
  <c r="FV88" i="1"/>
  <c r="FV89" i="1"/>
  <c r="FV90" i="1"/>
  <c r="FV91" i="1"/>
  <c r="FV92" i="1"/>
  <c r="FV93" i="1"/>
  <c r="FV94" i="1"/>
  <c r="FV95" i="1"/>
  <c r="CN115" i="1"/>
  <c r="CN116" i="1"/>
  <c r="CN117" i="1"/>
  <c r="CN118" i="1"/>
  <c r="CN119" i="1"/>
  <c r="CN120" i="1"/>
  <c r="CN121" i="1"/>
  <c r="CN122" i="1"/>
  <c r="CO115" i="1"/>
  <c r="CO116" i="1"/>
  <c r="CO117" i="1"/>
  <c r="CO118" i="1"/>
  <c r="CO119" i="1"/>
  <c r="CO120" i="1"/>
  <c r="CO121" i="1"/>
  <c r="CO122" i="1"/>
  <c r="FT115" i="1"/>
  <c r="FT116" i="1"/>
  <c r="FT117" i="1"/>
  <c r="FT118" i="1"/>
  <c r="FT119" i="1"/>
  <c r="FT120" i="1"/>
  <c r="FT121" i="1"/>
  <c r="FT122" i="1"/>
  <c r="EO70" i="1"/>
  <c r="EO71" i="1"/>
  <c r="EO72" i="1"/>
  <c r="EO73" i="1"/>
  <c r="EO74" i="1"/>
  <c r="EO75" i="1"/>
  <c r="EO76" i="1"/>
  <c r="EO77" i="1"/>
  <c r="FV115" i="1"/>
  <c r="FV116" i="1"/>
  <c r="FV117" i="1"/>
  <c r="FV118" i="1"/>
  <c r="FV119" i="1"/>
  <c r="FV120" i="1"/>
  <c r="FV121" i="1"/>
  <c r="FV122" i="1"/>
  <c r="CO70" i="1"/>
  <c r="CO71" i="1"/>
  <c r="CO72" i="1"/>
  <c r="CO73" i="1"/>
  <c r="CO74" i="1"/>
  <c r="CO75" i="1"/>
  <c r="CO76" i="1"/>
  <c r="CO77" i="1"/>
  <c r="CM115" i="1"/>
  <c r="CM116" i="1"/>
  <c r="CM117" i="1"/>
  <c r="CM118" i="1"/>
  <c r="CM119" i="1"/>
  <c r="CM120" i="1"/>
  <c r="CM121" i="1"/>
  <c r="CM122" i="1"/>
  <c r="FT88" i="1"/>
  <c r="FT89" i="1"/>
  <c r="FT90" i="1"/>
  <c r="FT91" i="1"/>
  <c r="FT92" i="1"/>
  <c r="FT93" i="1"/>
  <c r="FT94" i="1"/>
  <c r="FT95" i="1"/>
  <c r="FV185" i="1"/>
  <c r="FV187" i="1"/>
  <c r="FV189" i="1"/>
  <c r="FV186" i="1"/>
  <c r="FV188" i="1"/>
  <c r="FV190" i="1"/>
  <c r="CO187" i="1"/>
  <c r="CO185" i="1"/>
  <c r="CO189" i="1"/>
  <c r="CO186" i="1"/>
  <c r="CO190" i="1"/>
  <c r="CO188" i="1"/>
  <c r="FT185" i="1"/>
  <c r="FT189" i="1"/>
  <c r="FT186" i="1"/>
  <c r="FT188" i="1"/>
  <c r="FT187" i="1"/>
  <c r="FT190" i="1"/>
  <c r="DC186" i="1"/>
  <c r="DC185" i="1"/>
  <c r="DC187" i="1"/>
  <c r="DC189" i="1"/>
  <c r="DC188" i="1"/>
  <c r="DC190" i="1"/>
  <c r="FS187" i="1"/>
  <c r="FS188" i="1"/>
  <c r="FS186" i="1"/>
  <c r="FS185" i="1"/>
  <c r="FS190" i="1"/>
  <c r="FS189" i="1"/>
  <c r="CN187" i="1"/>
  <c r="CN186" i="1"/>
  <c r="CN185" i="1"/>
  <c r="CN189" i="1"/>
  <c r="CN188" i="1"/>
  <c r="CN190" i="1"/>
  <c r="CM187" i="1"/>
  <c r="CM185" i="1"/>
  <c r="CM189" i="1"/>
  <c r="CM188" i="1"/>
  <c r="CM190" i="1"/>
  <c r="CM186" i="1"/>
  <c r="DB188" i="1"/>
  <c r="DB186" i="1"/>
  <c r="DB185" i="1"/>
  <c r="DB187" i="1"/>
  <c r="DB189" i="1"/>
  <c r="DB190" i="1"/>
  <c r="EO187" i="1"/>
  <c r="EO186" i="1"/>
  <c r="EO190" i="1"/>
  <c r="EO188" i="1"/>
  <c r="EO185" i="1"/>
  <c r="EO189" i="1"/>
  <c r="FU186" i="1"/>
  <c r="FU187" i="1"/>
  <c r="FU188" i="1"/>
  <c r="FU190" i="1"/>
  <c r="FU189" i="1"/>
  <c r="FU185" i="1"/>
  <c r="DD187" i="1"/>
  <c r="DD185" i="1"/>
  <c r="DD189" i="1"/>
  <c r="DD186" i="1"/>
  <c r="DD190" i="1"/>
  <c r="DD188" i="1"/>
  <c r="FV176" i="1"/>
  <c r="FV175" i="1"/>
  <c r="FV173" i="1"/>
  <c r="FV178" i="1"/>
  <c r="FV177" i="1"/>
  <c r="FV174" i="1"/>
  <c r="CO175" i="1"/>
  <c r="CO173" i="1"/>
  <c r="CO178" i="1"/>
  <c r="CO176" i="1"/>
  <c r="CO174" i="1"/>
  <c r="CO177" i="1"/>
  <c r="CM173" i="1"/>
  <c r="CM175" i="1"/>
  <c r="CM176" i="1"/>
  <c r="CM177" i="1"/>
  <c r="CM174" i="1"/>
  <c r="CM178" i="1"/>
  <c r="FT174" i="1"/>
  <c r="FT176" i="1"/>
  <c r="FT173" i="1"/>
  <c r="FT175" i="1"/>
  <c r="FT178" i="1"/>
  <c r="FT177" i="1"/>
  <c r="DC173" i="1"/>
  <c r="DC175" i="1"/>
  <c r="DC174" i="1"/>
  <c r="DC178" i="1"/>
  <c r="DC177" i="1"/>
  <c r="DC176" i="1"/>
  <c r="FS174" i="1"/>
  <c r="FS173" i="1"/>
  <c r="FS176" i="1"/>
  <c r="FS178" i="1"/>
  <c r="FS175" i="1"/>
  <c r="FS177" i="1"/>
  <c r="CN173" i="1"/>
  <c r="CN175" i="1"/>
  <c r="CN174" i="1"/>
  <c r="CN177" i="1"/>
  <c r="CN176" i="1"/>
  <c r="CN178" i="1"/>
  <c r="DB174" i="1"/>
  <c r="DB173" i="1"/>
  <c r="DB176" i="1"/>
  <c r="DB175" i="1"/>
  <c r="DB178" i="1"/>
  <c r="DB177" i="1"/>
  <c r="EO173" i="1"/>
  <c r="EO174" i="1"/>
  <c r="EO175" i="1"/>
  <c r="EO176" i="1"/>
  <c r="EO177" i="1"/>
  <c r="EO178" i="1"/>
  <c r="FU174" i="1"/>
  <c r="FU176" i="1"/>
  <c r="FU173" i="1"/>
  <c r="FU177" i="1"/>
  <c r="FU175" i="1"/>
  <c r="FU178" i="1"/>
  <c r="DD175" i="1"/>
  <c r="DD174" i="1"/>
  <c r="DD173" i="1"/>
  <c r="DD176" i="1"/>
  <c r="DD178" i="1"/>
  <c r="DD177" i="1"/>
  <c r="FV164" i="1"/>
  <c r="FV166" i="1"/>
  <c r="FV165" i="1"/>
  <c r="CO164" i="1"/>
  <c r="CO165" i="1"/>
  <c r="CO166" i="1"/>
  <c r="DC164" i="1"/>
  <c r="DC165" i="1"/>
  <c r="DC166" i="1"/>
  <c r="FS166" i="1"/>
  <c r="FS165" i="1"/>
  <c r="FS164" i="1"/>
  <c r="CN164" i="1"/>
  <c r="CN165" i="1"/>
  <c r="CN166" i="1"/>
  <c r="CM166" i="1"/>
  <c r="CM164" i="1"/>
  <c r="CM165" i="1"/>
  <c r="EO165" i="1"/>
  <c r="EO164" i="1"/>
  <c r="EO166" i="1"/>
  <c r="FT165" i="1"/>
  <c r="FT164" i="1"/>
  <c r="FT166" i="1"/>
  <c r="DB164" i="1"/>
  <c r="DB165" i="1"/>
  <c r="DB166" i="1"/>
  <c r="FU166" i="1"/>
  <c r="FU165" i="1"/>
  <c r="FU164" i="1"/>
  <c r="DD164" i="1"/>
  <c r="DD165" i="1"/>
  <c r="DD166" i="1"/>
  <c r="FS160" i="1"/>
  <c r="FS158" i="1"/>
  <c r="FS159" i="1"/>
  <c r="CN158" i="1"/>
  <c r="CN160" i="1"/>
  <c r="CN159" i="1"/>
  <c r="EO158" i="1"/>
  <c r="EO159" i="1"/>
  <c r="EO160" i="1"/>
  <c r="DC160" i="1"/>
  <c r="DC159" i="1"/>
  <c r="DC158" i="1"/>
  <c r="DD158" i="1"/>
  <c r="DD160" i="1"/>
  <c r="DD159" i="1"/>
  <c r="DB160" i="1"/>
  <c r="DB159" i="1"/>
  <c r="DB158" i="1"/>
  <c r="FU158" i="1"/>
  <c r="FU160" i="1"/>
  <c r="FU159" i="1"/>
  <c r="CM158" i="1"/>
  <c r="CM160" i="1"/>
  <c r="CM159" i="1"/>
  <c r="FT160" i="1"/>
  <c r="FT159" i="1"/>
  <c r="FT158" i="1"/>
  <c r="FV160" i="1"/>
  <c r="FV158" i="1"/>
  <c r="FV159" i="1"/>
  <c r="CO160" i="1"/>
  <c r="CO159" i="1"/>
  <c r="CO158" i="1"/>
  <c r="FV182" i="1"/>
  <c r="FV181" i="1"/>
  <c r="FV183" i="1"/>
  <c r="FV180" i="1"/>
  <c r="FV184" i="1"/>
  <c r="DC181" i="1"/>
  <c r="DC180" i="1"/>
  <c r="DC182" i="1"/>
  <c r="DC183" i="1"/>
  <c r="DC184" i="1"/>
  <c r="FS182" i="1"/>
  <c r="FS184" i="1"/>
  <c r="FS180" i="1"/>
  <c r="FS181" i="1"/>
  <c r="FS183" i="1"/>
  <c r="CN181" i="1"/>
  <c r="CN180" i="1"/>
  <c r="CN182" i="1"/>
  <c r="CN183" i="1"/>
  <c r="CN184" i="1"/>
  <c r="DB180" i="1"/>
  <c r="DB182" i="1"/>
  <c r="DB183" i="1"/>
  <c r="DB181" i="1"/>
  <c r="DB184" i="1"/>
  <c r="EO181" i="1"/>
  <c r="EO180" i="1"/>
  <c r="EO182" i="1"/>
  <c r="EO184" i="1"/>
  <c r="EO183" i="1"/>
  <c r="CM182" i="1"/>
  <c r="CM181" i="1"/>
  <c r="CM180" i="1"/>
  <c r="CM183" i="1"/>
  <c r="CM184" i="1"/>
  <c r="CO181" i="1"/>
  <c r="CO180" i="1"/>
  <c r="CO182" i="1"/>
  <c r="CO183" i="1"/>
  <c r="CO184" i="1"/>
  <c r="FT181" i="1"/>
  <c r="FT184" i="1"/>
  <c r="FT182" i="1"/>
  <c r="FT180" i="1"/>
  <c r="FT183" i="1"/>
  <c r="FU180" i="1"/>
  <c r="FU181" i="1"/>
  <c r="FU182" i="1"/>
  <c r="FU184" i="1"/>
  <c r="FU183" i="1"/>
  <c r="DD181" i="1"/>
  <c r="DD180" i="1"/>
  <c r="DD182" i="1"/>
  <c r="DD183" i="1"/>
  <c r="DD184" i="1"/>
  <c r="FS179" i="1"/>
  <c r="FS172" i="1"/>
  <c r="FS171" i="1"/>
  <c r="FS170" i="1"/>
  <c r="CN170" i="1"/>
  <c r="CN171" i="1"/>
  <c r="CN172" i="1"/>
  <c r="CN179" i="1"/>
  <c r="EO179" i="1"/>
  <c r="EO171" i="1"/>
  <c r="EO170" i="1"/>
  <c r="EO172" i="1"/>
  <c r="DD170" i="1"/>
  <c r="DD171" i="1"/>
  <c r="DD179" i="1"/>
  <c r="DD172" i="1"/>
  <c r="DB170" i="1"/>
  <c r="DB171" i="1"/>
  <c r="DB179" i="1"/>
  <c r="DB172" i="1"/>
  <c r="FU179" i="1"/>
  <c r="FU171" i="1"/>
  <c r="FU170" i="1"/>
  <c r="FU172" i="1"/>
  <c r="CM179" i="1"/>
  <c r="CM171" i="1"/>
  <c r="CM170" i="1"/>
  <c r="CM172" i="1"/>
  <c r="DC170" i="1"/>
  <c r="DC171" i="1"/>
  <c r="DC179" i="1"/>
  <c r="DC172" i="1"/>
  <c r="FV171" i="1"/>
  <c r="FV170" i="1"/>
  <c r="FV179" i="1"/>
  <c r="FV172" i="1"/>
  <c r="FT170" i="1"/>
  <c r="FT171" i="1"/>
  <c r="FT172" i="1"/>
  <c r="FT179" i="1"/>
  <c r="CO170" i="1"/>
  <c r="CO171" i="1"/>
  <c r="CO179" i="1"/>
  <c r="CO172" i="1"/>
  <c r="DC155" i="1"/>
  <c r="DC162" i="1"/>
  <c r="DC157" i="1"/>
  <c r="DC169" i="1"/>
  <c r="DC161" i="1"/>
  <c r="DC168" i="1"/>
  <c r="DC163" i="1"/>
  <c r="DC167" i="1"/>
  <c r="DC156" i="1"/>
  <c r="FU155" i="1"/>
  <c r="FU157" i="1"/>
  <c r="FU161" i="1"/>
  <c r="FU167" i="1"/>
  <c r="FU162" i="1"/>
  <c r="FU168" i="1"/>
  <c r="FU163" i="1"/>
  <c r="FU156" i="1"/>
  <c r="FU169" i="1"/>
  <c r="DD161" i="1"/>
  <c r="DD163" i="1"/>
  <c r="DD155" i="1"/>
  <c r="DD157" i="1"/>
  <c r="DD169" i="1"/>
  <c r="DD167" i="1"/>
  <c r="DD156" i="1"/>
  <c r="DD168" i="1"/>
  <c r="DD162" i="1"/>
  <c r="FT162" i="1"/>
  <c r="FT161" i="1"/>
  <c r="FT157" i="1"/>
  <c r="FT155" i="1"/>
  <c r="FT163" i="1"/>
  <c r="FT167" i="1"/>
  <c r="FT169" i="1"/>
  <c r="FT156" i="1"/>
  <c r="FT168" i="1"/>
  <c r="CN161" i="1"/>
  <c r="CN155" i="1"/>
  <c r="CN157" i="1"/>
  <c r="CN163" i="1"/>
  <c r="CN162" i="1"/>
  <c r="CN168" i="1"/>
  <c r="CN167" i="1"/>
  <c r="CN156" i="1"/>
  <c r="CN169" i="1"/>
  <c r="EO157" i="1"/>
  <c r="EO161" i="1"/>
  <c r="EO163" i="1"/>
  <c r="EO155" i="1"/>
  <c r="EO167" i="1"/>
  <c r="EO168" i="1"/>
  <c r="EO156" i="1"/>
  <c r="EO169" i="1"/>
  <c r="EO162" i="1"/>
  <c r="CM163" i="1"/>
  <c r="CM157" i="1"/>
  <c r="CM155" i="1"/>
  <c r="CM161" i="1"/>
  <c r="CM168" i="1"/>
  <c r="CM167" i="1"/>
  <c r="CM156" i="1"/>
  <c r="CM162" i="1"/>
  <c r="CM169" i="1"/>
  <c r="DB155" i="1"/>
  <c r="DB161" i="1"/>
  <c r="DB167" i="1"/>
  <c r="DB157" i="1"/>
  <c r="DB156" i="1"/>
  <c r="DB162" i="1"/>
  <c r="DB169" i="1"/>
  <c r="DB163" i="1"/>
  <c r="DB168" i="1"/>
  <c r="FV155" i="1"/>
  <c r="FV162" i="1"/>
  <c r="FV163" i="1"/>
  <c r="FV169" i="1"/>
  <c r="FV161" i="1"/>
  <c r="FV168" i="1"/>
  <c r="FV157" i="1"/>
  <c r="FV156" i="1"/>
  <c r="FV167" i="1"/>
  <c r="FS155" i="1"/>
  <c r="FS167" i="1"/>
  <c r="FS161" i="1"/>
  <c r="FS157" i="1"/>
  <c r="FS163" i="1"/>
  <c r="FS156" i="1"/>
  <c r="FS169" i="1"/>
  <c r="FS168" i="1"/>
  <c r="FS162" i="1"/>
  <c r="CO163" i="1"/>
  <c r="CO155" i="1"/>
  <c r="CO162" i="1"/>
  <c r="CO157" i="1"/>
  <c r="CO167" i="1"/>
  <c r="CO168" i="1"/>
  <c r="CO156" i="1"/>
  <c r="CO161" i="1"/>
  <c r="CO169" i="1"/>
  <c r="CO154" i="1"/>
  <c r="CO153" i="1"/>
  <c r="DC154" i="1"/>
  <c r="DC153" i="1"/>
  <c r="V153" i="1" s="1" a="1"/>
  <c r="V153" i="1" s="1"/>
  <c r="DB154" i="1"/>
  <c r="DB153" i="1"/>
  <c r="EO153" i="1"/>
  <c r="EO154" i="1"/>
  <c r="DD154" i="1"/>
  <c r="DD153" i="1"/>
  <c r="FT154" i="1"/>
  <c r="FT153" i="1"/>
  <c r="CN154" i="1"/>
  <c r="CN153" i="1"/>
  <c r="FU153" i="1"/>
  <c r="FU154" i="1"/>
  <c r="CM153" i="1"/>
  <c r="CM154" i="1"/>
  <c r="FS153" i="1"/>
  <c r="FS154" i="1"/>
  <c r="FV153" i="1"/>
  <c r="FV154" i="1"/>
  <c r="DC30" i="1"/>
  <c r="CN79" i="1"/>
  <c r="CN80" i="1"/>
  <c r="CN81" i="1"/>
  <c r="CN82" i="1"/>
  <c r="CN83" i="1"/>
  <c r="CN84" i="1"/>
  <c r="CN85" i="1"/>
  <c r="CN86" i="1"/>
  <c r="DB106" i="1"/>
  <c r="DB107" i="1"/>
  <c r="DB108" i="1"/>
  <c r="DB109" i="1"/>
  <c r="DB110" i="1"/>
  <c r="DB111" i="1"/>
  <c r="DB112" i="1"/>
  <c r="DB113" i="1"/>
  <c r="FS79" i="1"/>
  <c r="FS80" i="1"/>
  <c r="FS81" i="1"/>
  <c r="FS82" i="1"/>
  <c r="FS83" i="1"/>
  <c r="FS84" i="1"/>
  <c r="FS85" i="1"/>
  <c r="FS86" i="1"/>
  <c r="FU106" i="1"/>
  <c r="FU107" i="1"/>
  <c r="FU108" i="1"/>
  <c r="FU109" i="1"/>
  <c r="FU110" i="1"/>
  <c r="FU111" i="1"/>
  <c r="FU112" i="1"/>
  <c r="FU113" i="1"/>
  <c r="DD79" i="1"/>
  <c r="DD80" i="1"/>
  <c r="DD81" i="1"/>
  <c r="DD82" i="1"/>
  <c r="DD83" i="1"/>
  <c r="DD84" i="1"/>
  <c r="DD85" i="1"/>
  <c r="DD86" i="1"/>
  <c r="CN61" i="1"/>
  <c r="CN62" i="1"/>
  <c r="CN63" i="1"/>
  <c r="CN64" i="1"/>
  <c r="CN65" i="1"/>
  <c r="CN66" i="1"/>
  <c r="CN67" i="1"/>
  <c r="CN68" i="1"/>
  <c r="DB79" i="1"/>
  <c r="DB80" i="1"/>
  <c r="DB81" i="1"/>
  <c r="DB82" i="1"/>
  <c r="DB83" i="1"/>
  <c r="DB84" i="1"/>
  <c r="DB85" i="1"/>
  <c r="DB86" i="1"/>
  <c r="FS106" i="1"/>
  <c r="FS107" i="1"/>
  <c r="FS108" i="1"/>
  <c r="FS109" i="1"/>
  <c r="FS110" i="1"/>
  <c r="FS111" i="1"/>
  <c r="FS112" i="1"/>
  <c r="FS113" i="1"/>
  <c r="FU79" i="1"/>
  <c r="FU80" i="1"/>
  <c r="FU81" i="1"/>
  <c r="FU82" i="1"/>
  <c r="FU83" i="1"/>
  <c r="FU84" i="1"/>
  <c r="FU85" i="1"/>
  <c r="FU86" i="1"/>
  <c r="DD61" i="1"/>
  <c r="DD62" i="1"/>
  <c r="DD63" i="1"/>
  <c r="DD64" i="1"/>
  <c r="DD65" i="1"/>
  <c r="DD66" i="1"/>
  <c r="DD67" i="1"/>
  <c r="DD68" i="1"/>
  <c r="CN124" i="1"/>
  <c r="CN125" i="1"/>
  <c r="CN126" i="1"/>
  <c r="CN127" i="1"/>
  <c r="CN128" i="1"/>
  <c r="CN129" i="1"/>
  <c r="CN130" i="1"/>
  <c r="CN131" i="1"/>
  <c r="DB124" i="1"/>
  <c r="DB125" i="1"/>
  <c r="DB126" i="1"/>
  <c r="DB127" i="1"/>
  <c r="DB128" i="1"/>
  <c r="DB129" i="1"/>
  <c r="DB130" i="1"/>
  <c r="DB131" i="1"/>
  <c r="FS61" i="1"/>
  <c r="FS62" i="1"/>
  <c r="FS63" i="1"/>
  <c r="FS64" i="1"/>
  <c r="FS65" i="1"/>
  <c r="FS66" i="1"/>
  <c r="FS67" i="1"/>
  <c r="FS68" i="1"/>
  <c r="FU61" i="1"/>
  <c r="FU62" i="1"/>
  <c r="FU63" i="1"/>
  <c r="FU64" i="1"/>
  <c r="FU65" i="1"/>
  <c r="FU66" i="1"/>
  <c r="FU67" i="1"/>
  <c r="FU68" i="1"/>
  <c r="DD106" i="1"/>
  <c r="DD107" i="1"/>
  <c r="DD108" i="1"/>
  <c r="DD109" i="1"/>
  <c r="DD110" i="1"/>
  <c r="DD111" i="1"/>
  <c r="DD112" i="1"/>
  <c r="DD113" i="1"/>
  <c r="CN106" i="1"/>
  <c r="CN107" i="1"/>
  <c r="CN108" i="1"/>
  <c r="CN109" i="1"/>
  <c r="CN110" i="1"/>
  <c r="CN111" i="1"/>
  <c r="CN112" i="1"/>
  <c r="CN113" i="1"/>
  <c r="DB61" i="1"/>
  <c r="DB62" i="1"/>
  <c r="DB63" i="1"/>
  <c r="DB64" i="1"/>
  <c r="DB65" i="1"/>
  <c r="DB66" i="1"/>
  <c r="DB67" i="1"/>
  <c r="DB68" i="1"/>
  <c r="FS124" i="1"/>
  <c r="FS125" i="1"/>
  <c r="FS126" i="1"/>
  <c r="FS127" i="1"/>
  <c r="FS128" i="1"/>
  <c r="FS129" i="1"/>
  <c r="FS130" i="1"/>
  <c r="FS131" i="1"/>
  <c r="FU124" i="1"/>
  <c r="FU125" i="1"/>
  <c r="FU126" i="1"/>
  <c r="FU127" i="1"/>
  <c r="FU128" i="1"/>
  <c r="FU129" i="1"/>
  <c r="FU130" i="1"/>
  <c r="FU131" i="1"/>
  <c r="DD124" i="1"/>
  <c r="DD125" i="1"/>
  <c r="DD126" i="1"/>
  <c r="DD127" i="1"/>
  <c r="DD128" i="1"/>
  <c r="DD129" i="1"/>
  <c r="DD130" i="1"/>
  <c r="DD131" i="1"/>
  <c r="FV106" i="1"/>
  <c r="FV107" i="1"/>
  <c r="FV108" i="1"/>
  <c r="FV109" i="1"/>
  <c r="FV110" i="1"/>
  <c r="FV111" i="1"/>
  <c r="FV112" i="1"/>
  <c r="FV113" i="1"/>
  <c r="CO124" i="1"/>
  <c r="CO125" i="1"/>
  <c r="CO126" i="1"/>
  <c r="CO127" i="1"/>
  <c r="CO128" i="1"/>
  <c r="CO129" i="1"/>
  <c r="CO130" i="1"/>
  <c r="CO131" i="1"/>
  <c r="FT124" i="1"/>
  <c r="FT125" i="1"/>
  <c r="FT126" i="1"/>
  <c r="FT127" i="1"/>
  <c r="FT128" i="1"/>
  <c r="FT129" i="1"/>
  <c r="FT130" i="1"/>
  <c r="FT131" i="1"/>
  <c r="DC106" i="1"/>
  <c r="DC107" i="1"/>
  <c r="DC108" i="1"/>
  <c r="DC109" i="1"/>
  <c r="DC110" i="1"/>
  <c r="DC111" i="1"/>
  <c r="DC112" i="1"/>
  <c r="DC113" i="1"/>
  <c r="EO79" i="1"/>
  <c r="EO80" i="1"/>
  <c r="EO81" i="1"/>
  <c r="EO82" i="1"/>
  <c r="EO83" i="1"/>
  <c r="EO84" i="1"/>
  <c r="EO85" i="1"/>
  <c r="EO86" i="1"/>
  <c r="CM79" i="1"/>
  <c r="CM80" i="1"/>
  <c r="CM81" i="1"/>
  <c r="CM82" i="1"/>
  <c r="CM83" i="1"/>
  <c r="CM84" i="1"/>
  <c r="CM85" i="1"/>
  <c r="CM86" i="1"/>
  <c r="FV79" i="1"/>
  <c r="FV80" i="1"/>
  <c r="FV81" i="1"/>
  <c r="FV82" i="1"/>
  <c r="FV83" i="1"/>
  <c r="FV84" i="1"/>
  <c r="FV85" i="1"/>
  <c r="FV86" i="1"/>
  <c r="CO61" i="1"/>
  <c r="CO62" i="1"/>
  <c r="CO63" i="1"/>
  <c r="CO64" i="1"/>
  <c r="CO65" i="1"/>
  <c r="CO66" i="1"/>
  <c r="CO67" i="1"/>
  <c r="CO68" i="1"/>
  <c r="FT106" i="1"/>
  <c r="FT107" i="1"/>
  <c r="FT108" i="1"/>
  <c r="FT109" i="1"/>
  <c r="FT110" i="1"/>
  <c r="FT111" i="1"/>
  <c r="FT112" i="1"/>
  <c r="FT113" i="1"/>
  <c r="DC124" i="1"/>
  <c r="DC125" i="1"/>
  <c r="DC126" i="1"/>
  <c r="DC127" i="1"/>
  <c r="DC128" i="1"/>
  <c r="DC129" i="1"/>
  <c r="DC130" i="1"/>
  <c r="DC131" i="1"/>
  <c r="EO61" i="1"/>
  <c r="EO62" i="1"/>
  <c r="EO63" i="1"/>
  <c r="EO64" i="1"/>
  <c r="EO65" i="1"/>
  <c r="EO66" i="1"/>
  <c r="EO67" i="1"/>
  <c r="EO68" i="1"/>
  <c r="CM106" i="1"/>
  <c r="CM107" i="1"/>
  <c r="CM108" i="1"/>
  <c r="CM109" i="1"/>
  <c r="CM110" i="1"/>
  <c r="CM111" i="1"/>
  <c r="CM112" i="1"/>
  <c r="CM113" i="1"/>
  <c r="FV61" i="1"/>
  <c r="FV62" i="1"/>
  <c r="FV63" i="1"/>
  <c r="FV64" i="1"/>
  <c r="FV65" i="1"/>
  <c r="FV66" i="1"/>
  <c r="FV67" i="1"/>
  <c r="FV68" i="1"/>
  <c r="CO79" i="1"/>
  <c r="CO80" i="1"/>
  <c r="CO81" i="1"/>
  <c r="CO82" i="1"/>
  <c r="CO83" i="1"/>
  <c r="CO84" i="1"/>
  <c r="CO85" i="1"/>
  <c r="CO86" i="1"/>
  <c r="FT79" i="1"/>
  <c r="FT80" i="1"/>
  <c r="FT81" i="1"/>
  <c r="FT82" i="1"/>
  <c r="FT83" i="1"/>
  <c r="FT84" i="1"/>
  <c r="FT85" i="1"/>
  <c r="FT86" i="1"/>
  <c r="DC79" i="1"/>
  <c r="DC80" i="1"/>
  <c r="DC81" i="1"/>
  <c r="DC82" i="1"/>
  <c r="DC83" i="1"/>
  <c r="DC84" i="1"/>
  <c r="DC85" i="1"/>
  <c r="DC86" i="1"/>
  <c r="EO124" i="1"/>
  <c r="EO125" i="1"/>
  <c r="EO126" i="1"/>
  <c r="EO127" i="1"/>
  <c r="EO128" i="1"/>
  <c r="EO129" i="1"/>
  <c r="EO130" i="1"/>
  <c r="EO131" i="1"/>
  <c r="CM61" i="1"/>
  <c r="CM62" i="1"/>
  <c r="CM63" i="1"/>
  <c r="CM64" i="1"/>
  <c r="CM65" i="1"/>
  <c r="CM66" i="1"/>
  <c r="CM67" i="1"/>
  <c r="CM68" i="1"/>
  <c r="FV124" i="1"/>
  <c r="FV125" i="1"/>
  <c r="FV126" i="1"/>
  <c r="FV127" i="1"/>
  <c r="FV128" i="1"/>
  <c r="FV129" i="1"/>
  <c r="FV130" i="1"/>
  <c r="FV131" i="1"/>
  <c r="CO106" i="1"/>
  <c r="CO107" i="1"/>
  <c r="CO108" i="1"/>
  <c r="CO109" i="1"/>
  <c r="CO110" i="1"/>
  <c r="CO111" i="1"/>
  <c r="CO112" i="1"/>
  <c r="CO113" i="1"/>
  <c r="FT61" i="1"/>
  <c r="FT62" i="1"/>
  <c r="FT63" i="1"/>
  <c r="FT64" i="1"/>
  <c r="FT65" i="1"/>
  <c r="FT66" i="1"/>
  <c r="FT67" i="1"/>
  <c r="FT68" i="1"/>
  <c r="DC61" i="1"/>
  <c r="DC62" i="1"/>
  <c r="DC63" i="1"/>
  <c r="DC64" i="1"/>
  <c r="DC65" i="1"/>
  <c r="DC66" i="1"/>
  <c r="DC67" i="1"/>
  <c r="DC68" i="1"/>
  <c r="EO106" i="1"/>
  <c r="EO107" i="1"/>
  <c r="EO108" i="1"/>
  <c r="EO109" i="1"/>
  <c r="EO110" i="1"/>
  <c r="EO111" i="1"/>
  <c r="EO112" i="1"/>
  <c r="EO113" i="1"/>
  <c r="CM124" i="1"/>
  <c r="CM125" i="1"/>
  <c r="CM126" i="1"/>
  <c r="CM127" i="1"/>
  <c r="CM128" i="1"/>
  <c r="CM129" i="1"/>
  <c r="CM130" i="1"/>
  <c r="CM131" i="1"/>
  <c r="DB146" i="1"/>
  <c r="DB148" i="1"/>
  <c r="DB147" i="1"/>
  <c r="DB149" i="1"/>
  <c r="EO147" i="1"/>
  <c r="EO146" i="1"/>
  <c r="EO148" i="1"/>
  <c r="EO149" i="1"/>
  <c r="FU146" i="1"/>
  <c r="FU148" i="1"/>
  <c r="FU147" i="1"/>
  <c r="FU149" i="1"/>
  <c r="DD146" i="1"/>
  <c r="DD149" i="1"/>
  <c r="DD147" i="1"/>
  <c r="DD148" i="1"/>
  <c r="DC146" i="1"/>
  <c r="DC147" i="1"/>
  <c r="DC148" i="1"/>
  <c r="DC149" i="1"/>
  <c r="CN149" i="1"/>
  <c r="CN148" i="1"/>
  <c r="CN147" i="1"/>
  <c r="CN146" i="1"/>
  <c r="CM148" i="1"/>
  <c r="CM146" i="1"/>
  <c r="CM147" i="1"/>
  <c r="CM149" i="1"/>
  <c r="FV147" i="1"/>
  <c r="FV149" i="1"/>
  <c r="FV146" i="1"/>
  <c r="FV148" i="1"/>
  <c r="FT148" i="1"/>
  <c r="FT147" i="1"/>
  <c r="FT146" i="1"/>
  <c r="FT149" i="1"/>
  <c r="FS146" i="1"/>
  <c r="FS149" i="1"/>
  <c r="FS148" i="1"/>
  <c r="FS147" i="1"/>
  <c r="CO146" i="1"/>
  <c r="CO149" i="1"/>
  <c r="CO147" i="1"/>
  <c r="CO148" i="1"/>
  <c r="FU142" i="1"/>
  <c r="FU143" i="1"/>
  <c r="DD142" i="1"/>
  <c r="DD143" i="1"/>
  <c r="CM142" i="1"/>
  <c r="CM143" i="1"/>
  <c r="FV142" i="1"/>
  <c r="FV143" i="1"/>
  <c r="EO142" i="1"/>
  <c r="EO143" i="1"/>
  <c r="CO142" i="1"/>
  <c r="CO143" i="1"/>
  <c r="DB142" i="1"/>
  <c r="DB143" i="1"/>
  <c r="FT142" i="1"/>
  <c r="FT143" i="1"/>
  <c r="DC142" i="1"/>
  <c r="DC143" i="1"/>
  <c r="FS142" i="1"/>
  <c r="FS143" i="1"/>
  <c r="CN142" i="1"/>
  <c r="CN143" i="1"/>
  <c r="CM144" i="1"/>
  <c r="CM141" i="1"/>
  <c r="CO144" i="1"/>
  <c r="CO141" i="1"/>
  <c r="FT144" i="1"/>
  <c r="FT141" i="1"/>
  <c r="DC141" i="1"/>
  <c r="V141" i="1" s="1" a="1"/>
  <c r="V141" i="1" s="1"/>
  <c r="DC144" i="1"/>
  <c r="CN144" i="1"/>
  <c r="CN141" i="1"/>
  <c r="DB141" i="1"/>
  <c r="DB144" i="1"/>
  <c r="EO144" i="1"/>
  <c r="EO141" i="1"/>
  <c r="FV141" i="1"/>
  <c r="FV144" i="1"/>
  <c r="FS144" i="1"/>
  <c r="FS141" i="1"/>
  <c r="FU141" i="1"/>
  <c r="FU144" i="1"/>
  <c r="DD141" i="1"/>
  <c r="DD144" i="1"/>
  <c r="DC50" i="1"/>
  <c r="DC48" i="1"/>
  <c r="FV50" i="1"/>
  <c r="FV48" i="1"/>
  <c r="FT50" i="1"/>
  <c r="FT48" i="1"/>
  <c r="CO59" i="1"/>
  <c r="CO57" i="1"/>
  <c r="DB50" i="1"/>
  <c r="DB48" i="1"/>
  <c r="FS50" i="1"/>
  <c r="FS48" i="1"/>
  <c r="DC59" i="1"/>
  <c r="DC57" i="1"/>
  <c r="CO50" i="1"/>
  <c r="CO48" i="1"/>
  <c r="CN59" i="1"/>
  <c r="CN57" i="1"/>
  <c r="DB59" i="1"/>
  <c r="DB57" i="1"/>
  <c r="DD59" i="1"/>
  <c r="DD57" i="1"/>
  <c r="CM59" i="1"/>
  <c r="CM57" i="1"/>
  <c r="FV59" i="1"/>
  <c r="FV57" i="1"/>
  <c r="FT59" i="1"/>
  <c r="FT57" i="1"/>
  <c r="FS59" i="1"/>
  <c r="FS57" i="1"/>
  <c r="CM50" i="1"/>
  <c r="CM48" i="1"/>
  <c r="CN50" i="1"/>
  <c r="CN48" i="1"/>
  <c r="DD50" i="1"/>
  <c r="DD48" i="1"/>
  <c r="FU50" i="1"/>
  <c r="FU48" i="1"/>
  <c r="EO59" i="1"/>
  <c r="EO57" i="1"/>
  <c r="EO50" i="1"/>
  <c r="EO48" i="1"/>
  <c r="FU59" i="1"/>
  <c r="FU57" i="1"/>
  <c r="FT32" i="1"/>
  <c r="FT30" i="1"/>
  <c r="FV32" i="1"/>
  <c r="FV30" i="1"/>
  <c r="FS32" i="1"/>
  <c r="FS30" i="1"/>
  <c r="DB41" i="1"/>
  <c r="DB39" i="1"/>
  <c r="DC41" i="1"/>
  <c r="DC39" i="1"/>
  <c r="FV41" i="1"/>
  <c r="FV39" i="1"/>
  <c r="FT41" i="1"/>
  <c r="FT39" i="1"/>
  <c r="CM41" i="1"/>
  <c r="CM39" i="1"/>
  <c r="CN32" i="1"/>
  <c r="CN30" i="1"/>
  <c r="EO32" i="1"/>
  <c r="EO30" i="1"/>
  <c r="FS41" i="1"/>
  <c r="FS39" i="1"/>
  <c r="CO41" i="1"/>
  <c r="CO39" i="1"/>
  <c r="CM32" i="1"/>
  <c r="CM30" i="1"/>
  <c r="CN41" i="1"/>
  <c r="CN39" i="1"/>
  <c r="DD41" i="1"/>
  <c r="DD39" i="1"/>
  <c r="FU32" i="1"/>
  <c r="FU30" i="1"/>
  <c r="DD32" i="1"/>
  <c r="DD30" i="1"/>
  <c r="FU41" i="1"/>
  <c r="FU39" i="1"/>
  <c r="CO32" i="1"/>
  <c r="CO30" i="1"/>
  <c r="EO41" i="1"/>
  <c r="EO39" i="1"/>
  <c r="DB32" i="1"/>
  <c r="DB30" i="1"/>
  <c r="DC137" i="1"/>
  <c r="FS136" i="1"/>
  <c r="FS137" i="1"/>
  <c r="CN136" i="1"/>
  <c r="CN137" i="1"/>
  <c r="DB136" i="1"/>
  <c r="DB137" i="1"/>
  <c r="FU136" i="1"/>
  <c r="FU137" i="1"/>
  <c r="DD136" i="1"/>
  <c r="DD137" i="1"/>
  <c r="CM136" i="1"/>
  <c r="CM137" i="1"/>
  <c r="EO136" i="1"/>
  <c r="EO137" i="1"/>
  <c r="FV136" i="1"/>
  <c r="FV137" i="1"/>
  <c r="FT136" i="1"/>
  <c r="FT137" i="1"/>
  <c r="CO136" i="1"/>
  <c r="CO137" i="1"/>
  <c r="DC136" i="1"/>
  <c r="DC32" i="1"/>
  <c r="DD43" i="1"/>
  <c r="DD44" i="1"/>
  <c r="DD45" i="1"/>
  <c r="DD46" i="1"/>
  <c r="DD47" i="1"/>
  <c r="DD49" i="1"/>
  <c r="EO34" i="1"/>
  <c r="EO35" i="1"/>
  <c r="EO36" i="1"/>
  <c r="EO37" i="1"/>
  <c r="EO38" i="1"/>
  <c r="EO40" i="1"/>
  <c r="FU43" i="1"/>
  <c r="FU44" i="1"/>
  <c r="FU45" i="1"/>
  <c r="FU46" i="1"/>
  <c r="FU47" i="1"/>
  <c r="FU49" i="1"/>
  <c r="EO43" i="1"/>
  <c r="EO44" i="1"/>
  <c r="EO45" i="1"/>
  <c r="EO46" i="1"/>
  <c r="EO47" i="1"/>
  <c r="EO49" i="1"/>
  <c r="FU52" i="1"/>
  <c r="FU53" i="1"/>
  <c r="FU54" i="1"/>
  <c r="FU55" i="1"/>
  <c r="FU56" i="1"/>
  <c r="FU58" i="1"/>
  <c r="CN43" i="1"/>
  <c r="CN44" i="1"/>
  <c r="CN45" i="1"/>
  <c r="CN46" i="1"/>
  <c r="CN47" i="1"/>
  <c r="CN49" i="1"/>
  <c r="FV52" i="1"/>
  <c r="FV53" i="1"/>
  <c r="FV54" i="1"/>
  <c r="FV55" i="1"/>
  <c r="FV56" i="1"/>
  <c r="FV58" i="1"/>
  <c r="EO52" i="1"/>
  <c r="EO53" i="1"/>
  <c r="EO54" i="1"/>
  <c r="EO55" i="1"/>
  <c r="EO56" i="1"/>
  <c r="EO58" i="1"/>
  <c r="FT52" i="1"/>
  <c r="FT53" i="1"/>
  <c r="FT54" i="1"/>
  <c r="FT55" i="1"/>
  <c r="FT56" i="1"/>
  <c r="FT58" i="1"/>
  <c r="DC43" i="1"/>
  <c r="DC44" i="1"/>
  <c r="DC45" i="1"/>
  <c r="DC46" i="1"/>
  <c r="DC47" i="1"/>
  <c r="DC49" i="1"/>
  <c r="FU34" i="1"/>
  <c r="FU35" i="1"/>
  <c r="FU36" i="1"/>
  <c r="FU37" i="1"/>
  <c r="FU38" i="1"/>
  <c r="FU40" i="1"/>
  <c r="FV43" i="1"/>
  <c r="FV44" i="1"/>
  <c r="FV45" i="1"/>
  <c r="FV46" i="1"/>
  <c r="FV47" i="1"/>
  <c r="FV49" i="1"/>
  <c r="DB34" i="1"/>
  <c r="DB35" i="1"/>
  <c r="DB36" i="1"/>
  <c r="DB37" i="1"/>
  <c r="DB38" i="1"/>
  <c r="DB40" i="1"/>
  <c r="FT43" i="1"/>
  <c r="FT44" i="1"/>
  <c r="FT45" i="1"/>
  <c r="FT46" i="1"/>
  <c r="FT47" i="1"/>
  <c r="FT49" i="1"/>
  <c r="DC34" i="1"/>
  <c r="DC35" i="1"/>
  <c r="DC36" i="1"/>
  <c r="DC37" i="1"/>
  <c r="DC38" i="1"/>
  <c r="DC40" i="1"/>
  <c r="CO52" i="1"/>
  <c r="CO53" i="1"/>
  <c r="CO54" i="1"/>
  <c r="CO55" i="1"/>
  <c r="CO56" i="1"/>
  <c r="CO58" i="1"/>
  <c r="FV34" i="1"/>
  <c r="FV35" i="1"/>
  <c r="FV36" i="1"/>
  <c r="FV37" i="1"/>
  <c r="FV38" i="1"/>
  <c r="FV40" i="1"/>
  <c r="DB43" i="1"/>
  <c r="DB44" i="1"/>
  <c r="DB45" i="1"/>
  <c r="DB46" i="1"/>
  <c r="DB47" i="1"/>
  <c r="DB49" i="1"/>
  <c r="FT34" i="1"/>
  <c r="FT35" i="1"/>
  <c r="FT36" i="1"/>
  <c r="FT37" i="1"/>
  <c r="FT38" i="1"/>
  <c r="FT40" i="1"/>
  <c r="FS43" i="1"/>
  <c r="FS44" i="1"/>
  <c r="FS45" i="1"/>
  <c r="FS46" i="1"/>
  <c r="FS47" i="1"/>
  <c r="FS49" i="1"/>
  <c r="DC52" i="1"/>
  <c r="DC53" i="1"/>
  <c r="DC54" i="1"/>
  <c r="DC55" i="1"/>
  <c r="DC56" i="1"/>
  <c r="DC58" i="1"/>
  <c r="CO43" i="1"/>
  <c r="CO44" i="1"/>
  <c r="CO45" i="1"/>
  <c r="CO46" i="1"/>
  <c r="CO47" i="1"/>
  <c r="CO49" i="1"/>
  <c r="CM34" i="1"/>
  <c r="CM35" i="1"/>
  <c r="CM36" i="1"/>
  <c r="CM37" i="1"/>
  <c r="CM38" i="1"/>
  <c r="CM40" i="1"/>
  <c r="CN52" i="1"/>
  <c r="CN53" i="1"/>
  <c r="CN54" i="1"/>
  <c r="CN55" i="1"/>
  <c r="CN56" i="1"/>
  <c r="CN58" i="1"/>
  <c r="DB52" i="1"/>
  <c r="DB53" i="1"/>
  <c r="DB54" i="1"/>
  <c r="DB55" i="1"/>
  <c r="DB56" i="1"/>
  <c r="DB58" i="1"/>
  <c r="DD52" i="1"/>
  <c r="DD53" i="1"/>
  <c r="DD54" i="1"/>
  <c r="DD55" i="1"/>
  <c r="DD56" i="1"/>
  <c r="DD58" i="1"/>
  <c r="FS34" i="1"/>
  <c r="FS35" i="1"/>
  <c r="FS36" i="1"/>
  <c r="FS37" i="1"/>
  <c r="FS38" i="1"/>
  <c r="FS40" i="1"/>
  <c r="CO34" i="1"/>
  <c r="CO35" i="1"/>
  <c r="CO36" i="1"/>
  <c r="CO37" i="1"/>
  <c r="CO38" i="1"/>
  <c r="CO40" i="1"/>
  <c r="CM52" i="1"/>
  <c r="CM53" i="1"/>
  <c r="CM54" i="1"/>
  <c r="CM55" i="1"/>
  <c r="CM56" i="1"/>
  <c r="CM58" i="1"/>
  <c r="CN34" i="1"/>
  <c r="CN35" i="1"/>
  <c r="CN36" i="1"/>
  <c r="CN37" i="1"/>
  <c r="CN38" i="1"/>
  <c r="CN40" i="1"/>
  <c r="DD34" i="1"/>
  <c r="DD35" i="1"/>
  <c r="DD36" i="1"/>
  <c r="DD37" i="1"/>
  <c r="DD38" i="1"/>
  <c r="DD40" i="1"/>
  <c r="FS52" i="1"/>
  <c r="FS53" i="1"/>
  <c r="FS54" i="1"/>
  <c r="FS55" i="1"/>
  <c r="FS56" i="1"/>
  <c r="FS58" i="1"/>
  <c r="CM43" i="1"/>
  <c r="CM44" i="1"/>
  <c r="CM45" i="1"/>
  <c r="CM46" i="1"/>
  <c r="CM47" i="1"/>
  <c r="CM49" i="1"/>
  <c r="EO29" i="1"/>
  <c r="EO26" i="1"/>
  <c r="EO25" i="1"/>
  <c r="EO31" i="1"/>
  <c r="EO28" i="1"/>
  <c r="EO27" i="1"/>
  <c r="CM27" i="1"/>
  <c r="CM25" i="1"/>
  <c r="CM28" i="1"/>
  <c r="FT28" i="1"/>
  <c r="FT27" i="1"/>
  <c r="FU31" i="1"/>
  <c r="FU27" i="1"/>
  <c r="CM29" i="1"/>
  <c r="CM31" i="1"/>
  <c r="FT25" i="1"/>
  <c r="FT31" i="1"/>
  <c r="FT29" i="1"/>
  <c r="FT26" i="1"/>
  <c r="DD29" i="1"/>
  <c r="DD28" i="1"/>
  <c r="DD27" i="1"/>
  <c r="DD26" i="1"/>
  <c r="DD25" i="1"/>
  <c r="DD31" i="1"/>
  <c r="CM26" i="1"/>
  <c r="FU25" i="1"/>
  <c r="CN28" i="1"/>
  <c r="CN29" i="1"/>
  <c r="CN26" i="1"/>
  <c r="CN27" i="1"/>
  <c r="CN31" i="1"/>
  <c r="CN25" i="1"/>
  <c r="FU26" i="1"/>
  <c r="FU28" i="1"/>
  <c r="FU29" i="1"/>
  <c r="DB31" i="1"/>
  <c r="CO31" i="1"/>
  <c r="CO29" i="1"/>
  <c r="CO28" i="1"/>
  <c r="CO26" i="1"/>
  <c r="DB25" i="1"/>
  <c r="CO27" i="1"/>
  <c r="CO25" i="1"/>
  <c r="DB29" i="1"/>
  <c r="DB28" i="1"/>
  <c r="DB27" i="1"/>
  <c r="DB26" i="1"/>
  <c r="FV28" i="1"/>
  <c r="FV29" i="1"/>
  <c r="FV26" i="1"/>
  <c r="FV31" i="1"/>
  <c r="FV27" i="1"/>
  <c r="FV25" i="1"/>
  <c r="FS25" i="1"/>
  <c r="FS31" i="1"/>
  <c r="DC29" i="1"/>
  <c r="DC28" i="1"/>
  <c r="DC27" i="1"/>
  <c r="DC26" i="1"/>
  <c r="DC25" i="1"/>
  <c r="V25" i="1" s="1" a="1"/>
  <c r="V25" i="1" s="1"/>
  <c r="V26" i="1" s="1" a="1"/>
  <c r="V26" i="1" s="1"/>
  <c r="V27" i="1" s="1" a="1"/>
  <c r="V27" i="1" s="1"/>
  <c r="V28" i="1" s="1" a="1"/>
  <c r="V28" i="1" s="1"/>
  <c r="V29" i="1" s="1" a="1"/>
  <c r="V29" i="1" s="1"/>
  <c r="V30" i="1" s="1" a="1"/>
  <c r="V30" i="1" s="1"/>
  <c r="V31" i="1" s="1" a="1"/>
  <c r="V31" i="1" s="1"/>
  <c r="V32" i="1" s="1" a="1"/>
  <c r="V32" i="1" s="1"/>
  <c r="V33" i="1" s="1" a="1"/>
  <c r="V33" i="1" s="1"/>
  <c r="V34" i="1" s="1" a="1"/>
  <c r="V34" i="1" s="1"/>
  <c r="V35" i="1" s="1" a="1"/>
  <c r="V35" i="1" s="1"/>
  <c r="V36" i="1" s="1" a="1"/>
  <c r="V36" i="1" s="1"/>
  <c r="V37" i="1" s="1" a="1"/>
  <c r="V37" i="1" s="1"/>
  <c r="V38" i="1" s="1" a="1"/>
  <c r="V38" i="1" s="1"/>
  <c r="V39" i="1" s="1" a="1"/>
  <c r="V39" i="1" s="1"/>
  <c r="V40" i="1" s="1" a="1"/>
  <c r="V40" i="1" s="1"/>
  <c r="V41" i="1" s="1" a="1"/>
  <c r="V41" i="1" s="1"/>
  <c r="V42" i="1" s="1" a="1"/>
  <c r="V42" i="1" s="1"/>
  <c r="V43" i="1" s="1" a="1"/>
  <c r="V43" i="1" s="1"/>
  <c r="V44" i="1" s="1" a="1"/>
  <c r="V44" i="1" s="1"/>
  <c r="V45" i="1" s="1" a="1"/>
  <c r="V45" i="1" s="1"/>
  <c r="V46" i="1" s="1" a="1"/>
  <c r="V46" i="1" s="1"/>
  <c r="V47" i="1" s="1" a="1"/>
  <c r="V47" i="1" s="1"/>
  <c r="V48" i="1" s="1" a="1"/>
  <c r="V48" i="1" s="1"/>
  <c r="V49" i="1" s="1" a="1"/>
  <c r="V49" i="1" s="1"/>
  <c r="V50" i="1" s="1" a="1"/>
  <c r="V50" i="1" s="1"/>
  <c r="V51" i="1" s="1" a="1"/>
  <c r="V51" i="1" s="1"/>
  <c r="V52" i="1" s="1" a="1"/>
  <c r="V52" i="1" s="1"/>
  <c r="V53" i="1" s="1" a="1"/>
  <c r="V53" i="1" s="1"/>
  <c r="V54" i="1" s="1" a="1"/>
  <c r="V54" i="1" s="1"/>
  <c r="V55" i="1" s="1" a="1"/>
  <c r="V55" i="1" s="1"/>
  <c r="V56" i="1" s="1" a="1"/>
  <c r="V56" i="1" s="1"/>
  <c r="V57" i="1" s="1" a="1"/>
  <c r="V57" i="1" s="1"/>
  <c r="V58" i="1" s="1" a="1"/>
  <c r="V58" i="1" s="1"/>
  <c r="V59" i="1" s="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V70" i="1" s="1" a="1"/>
  <c r="V70" i="1" s="1"/>
  <c r="V71" i="1" s="1" a="1"/>
  <c r="V71" i="1" s="1"/>
  <c r="V72" i="1" s="1" a="1"/>
  <c r="V72" i="1" s="1"/>
  <c r="V73" i="1" s="1" a="1"/>
  <c r="V73" i="1" s="1"/>
  <c r="V74" i="1" s="1" a="1"/>
  <c r="V74" i="1" s="1"/>
  <c r="V75" i="1" s="1" a="1"/>
  <c r="V75" i="1" s="1"/>
  <c r="V76" i="1" s="1" a="1"/>
  <c r="V76" i="1" s="1"/>
  <c r="V77" i="1" s="1" a="1"/>
  <c r="V77" i="1" s="1"/>
  <c r="V78" i="1" s="1" a="1"/>
  <c r="V78" i="1" s="1"/>
  <c r="V79" i="1" s="1" a="1"/>
  <c r="V79" i="1" s="1"/>
  <c r="V80" i="1" s="1" a="1"/>
  <c r="V80" i="1" s="1"/>
  <c r="V81" i="1" s="1" a="1"/>
  <c r="V81" i="1" s="1"/>
  <c r="V82" i="1" s="1" a="1"/>
  <c r="V82" i="1" s="1"/>
  <c r="V83" i="1" s="1" a="1"/>
  <c r="V83" i="1" s="1"/>
  <c r="V84" i="1" s="1" a="1"/>
  <c r="V84" i="1" s="1"/>
  <c r="V85" i="1" s="1" a="1"/>
  <c r="V85" i="1" s="1"/>
  <c r="V86" i="1" s="1" a="1"/>
  <c r="V86" i="1" s="1"/>
  <c r="V87" i="1" s="1" a="1"/>
  <c r="V87" i="1" s="1"/>
  <c r="V88" i="1" s="1" a="1"/>
  <c r="V88" i="1" s="1"/>
  <c r="V89" i="1" s="1" a="1"/>
  <c r="V89" i="1" s="1"/>
  <c r="V90" i="1" s="1" a="1"/>
  <c r="V90" i="1" s="1"/>
  <c r="V91" i="1" s="1" a="1"/>
  <c r="V91" i="1" s="1"/>
  <c r="V92" i="1" s="1" a="1"/>
  <c r="V92" i="1" s="1"/>
  <c r="V93" i="1" s="1" a="1"/>
  <c r="V93" i="1" s="1"/>
  <c r="V94" i="1" s="1" a="1"/>
  <c r="V94" i="1" s="1"/>
  <c r="V95" i="1" s="1" a="1"/>
  <c r="V95" i="1" s="1"/>
  <c r="V96" i="1" s="1" a="1"/>
  <c r="V96" i="1" s="1"/>
  <c r="V97" i="1" s="1" a="1"/>
  <c r="V97" i="1" s="1"/>
  <c r="V98" i="1" s="1" a="1"/>
  <c r="V98" i="1" s="1"/>
  <c r="V99" i="1" s="1" a="1"/>
  <c r="V99" i="1" s="1"/>
  <c r="V100" i="1" s="1" a="1"/>
  <c r="V100" i="1" s="1"/>
  <c r="V101" i="1" s="1" a="1"/>
  <c r="V101" i="1" s="1"/>
  <c r="V102" i="1" s="1" a="1"/>
  <c r="V102" i="1" s="1"/>
  <c r="V103" i="1" s="1" a="1"/>
  <c r="V103" i="1" s="1"/>
  <c r="V104" i="1" s="1" a="1"/>
  <c r="V104" i="1" s="1"/>
  <c r="V105" i="1" s="1" a="1"/>
  <c r="V105" i="1" s="1"/>
  <c r="V106" i="1" s="1" a="1"/>
  <c r="V106" i="1" s="1"/>
  <c r="V107" i="1" s="1" a="1"/>
  <c r="V107" i="1" s="1"/>
  <c r="V108" i="1" s="1" a="1"/>
  <c r="V108" i="1" s="1"/>
  <c r="V109" i="1" s="1" a="1"/>
  <c r="V109" i="1" s="1"/>
  <c r="V110" i="1" s="1" a="1"/>
  <c r="V110" i="1" s="1"/>
  <c r="V111" i="1" s="1" a="1"/>
  <c r="V111" i="1" s="1"/>
  <c r="V112" i="1" s="1" a="1"/>
  <c r="V112" i="1" s="1"/>
  <c r="V113" i="1" s="1" a="1"/>
  <c r="V113" i="1" s="1"/>
  <c r="V114" i="1" s="1" a="1"/>
  <c r="V114" i="1" s="1"/>
  <c r="V115" i="1" s="1" a="1"/>
  <c r="V115" i="1" s="1"/>
  <c r="V116" i="1" s="1" a="1"/>
  <c r="V116" i="1" s="1"/>
  <c r="V117" i="1" s="1" a="1"/>
  <c r="V117" i="1" s="1"/>
  <c r="V118" i="1" s="1" a="1"/>
  <c r="V118" i="1" s="1"/>
  <c r="V119" i="1" s="1" a="1"/>
  <c r="V119" i="1" s="1"/>
  <c r="V120" i="1" s="1" a="1"/>
  <c r="V120" i="1" s="1"/>
  <c r="V121" i="1" s="1" a="1"/>
  <c r="V121" i="1" s="1"/>
  <c r="V122" i="1" s="1" a="1"/>
  <c r="V122" i="1" s="1"/>
  <c r="V123" i="1" s="1" a="1"/>
  <c r="V123" i="1" s="1"/>
  <c r="V124" i="1" s="1" a="1"/>
  <c r="V124" i="1" s="1"/>
  <c r="V125" i="1" s="1" a="1"/>
  <c r="V125" i="1" s="1"/>
  <c r="V126" i="1" s="1" a="1"/>
  <c r="V126" i="1" s="1"/>
  <c r="V127" i="1" s="1" a="1"/>
  <c r="V127" i="1" s="1"/>
  <c r="V128" i="1" s="1" a="1"/>
  <c r="V128" i="1" s="1"/>
  <c r="V129" i="1" s="1" a="1"/>
  <c r="V129" i="1" s="1"/>
  <c r="V130" i="1" s="1" a="1"/>
  <c r="V130" i="1" s="1"/>
  <c r="V131" i="1" s="1" a="1"/>
  <c r="V131" i="1" s="1"/>
  <c r="FS28" i="1"/>
  <c r="FS27" i="1"/>
  <c r="DC31" i="1"/>
  <c r="FS29" i="1"/>
  <c r="FS26" i="1"/>
  <c r="DC13" i="1"/>
  <c r="V13" i="1" s="1"/>
  <c r="V12" i="1"/>
  <c r="FS20" i="1"/>
  <c r="FU20" i="1"/>
  <c r="FV20" i="1"/>
  <c r="CO20" i="1"/>
  <c r="FT20" i="1"/>
  <c r="DB20" i="1"/>
  <c r="CM20" i="1"/>
  <c r="DC20" i="1"/>
  <c r="CN20" i="1"/>
  <c r="DD20" i="1"/>
  <c r="EO20" i="1"/>
  <c r="CM19" i="1"/>
  <c r="DC19" i="1"/>
  <c r="CO19" i="1"/>
  <c r="CN19" i="1"/>
  <c r="DB19" i="1"/>
  <c r="FU19" i="1"/>
  <c r="FT19" i="1"/>
  <c r="EO19" i="1"/>
  <c r="FS19" i="1"/>
  <c r="FV19" i="1"/>
  <c r="DD19" i="1"/>
  <c r="FL256" i="1"/>
  <c r="GF256" i="1"/>
  <c r="V233" i="1" l="1"/>
  <c r="V203" i="1"/>
  <c r="V204" i="1" s="1"/>
  <c r="V205" i="1" s="1"/>
  <c r="V206" i="1" s="1"/>
  <c r="V207" i="1" s="1"/>
  <c r="V208" i="1" s="1"/>
  <c r="V209" i="1" s="1"/>
  <c r="V210" i="1" s="1"/>
  <c r="V211" i="1" s="1"/>
  <c r="V142" i="1" a="1"/>
  <c r="V142" i="1" s="1"/>
  <c r="V143" i="1" s="1" a="1"/>
  <c r="V143" i="1" s="1"/>
  <c r="V144" i="1" s="1" a="1"/>
  <c r="V144" i="1" s="1"/>
  <c r="V145" i="1" s="1" a="1"/>
  <c r="V145" i="1" s="1"/>
  <c r="V146" i="1" s="1" a="1"/>
  <c r="V146" i="1" s="1"/>
  <c r="V147" i="1" s="1" a="1"/>
  <c r="V147" i="1" s="1"/>
  <c r="V148" i="1" s="1" a="1"/>
  <c r="V148" i="1" s="1"/>
  <c r="V149" i="1" s="1" a="1"/>
  <c r="V149" i="1" s="1"/>
  <c r="V154" i="1" a="1"/>
  <c r="V154" i="1" s="1"/>
  <c r="V155" i="1" s="1" a="1"/>
  <c r="V155" i="1" s="1"/>
  <c r="V156" i="1" s="1" a="1"/>
  <c r="V156" i="1" s="1"/>
  <c r="V157" i="1" s="1" a="1"/>
  <c r="V157" i="1" s="1"/>
  <c r="V158" i="1" s="1" a="1"/>
  <c r="V158" i="1" s="1"/>
  <c r="V159" i="1" s="1" a="1"/>
  <c r="V159" i="1" s="1"/>
  <c r="V160" i="1" s="1" a="1"/>
  <c r="V160" i="1" s="1"/>
  <c r="V161" i="1" s="1" a="1"/>
  <c r="V161" i="1" s="1"/>
  <c r="V162" i="1" s="1" a="1"/>
  <c r="V162" i="1" s="1"/>
  <c r="V163" i="1" s="1" a="1"/>
  <c r="V163" i="1" s="1"/>
  <c r="V164" i="1" s="1" a="1"/>
  <c r="V164" i="1" s="1"/>
  <c r="V165" i="1" s="1" a="1"/>
  <c r="V165" i="1" s="1"/>
  <c r="V166" i="1" s="1" a="1"/>
  <c r="V166" i="1" s="1"/>
  <c r="V167" i="1" s="1" a="1"/>
  <c r="V167" i="1" s="1"/>
  <c r="V168" i="1" s="1" a="1"/>
  <c r="V168" i="1" s="1"/>
  <c r="V169" i="1" s="1" a="1"/>
  <c r="V169" i="1" s="1"/>
  <c r="V170" i="1" s="1" a="1"/>
  <c r="V170" i="1" s="1"/>
  <c r="V171" i="1" s="1" a="1"/>
  <c r="V171" i="1" s="1"/>
  <c r="V172" i="1" s="1" a="1"/>
  <c r="V172" i="1" s="1"/>
  <c r="V173" i="1" s="1" a="1"/>
  <c r="V173" i="1" s="1"/>
  <c r="V174" i="1" s="1" a="1"/>
  <c r="V174" i="1" s="1"/>
  <c r="V175" i="1" s="1" a="1"/>
  <c r="V175" i="1" s="1"/>
  <c r="V176" i="1" s="1" a="1"/>
  <c r="V176" i="1" s="1"/>
  <c r="V177" i="1" s="1" a="1"/>
  <c r="V177" i="1" s="1"/>
  <c r="V178" i="1" s="1" a="1"/>
  <c r="V178" i="1" s="1"/>
  <c r="V179" i="1" s="1" a="1"/>
  <c r="V179" i="1" s="1"/>
  <c r="V180" i="1" s="1" a="1"/>
  <c r="V180" i="1" s="1"/>
  <c r="V181" i="1" s="1" a="1"/>
  <c r="V181" i="1" s="1"/>
  <c r="V182" i="1" s="1" a="1"/>
  <c r="V182" i="1" s="1"/>
  <c r="V183" i="1" s="1" a="1"/>
  <c r="V183" i="1" s="1"/>
  <c r="V184" i="1" s="1" a="1"/>
  <c r="V184" i="1" s="1"/>
  <c r="V185" i="1" s="1" a="1"/>
  <c r="V185" i="1" s="1"/>
  <c r="V186" i="1" s="1" a="1"/>
  <c r="V186" i="1" s="1"/>
  <c r="V187" i="1" s="1" a="1"/>
  <c r="V187" i="1" s="1"/>
  <c r="V188" i="1" s="1" a="1"/>
  <c r="V188" i="1" s="1"/>
  <c r="V189" i="1" s="1" a="1"/>
  <c r="V189" i="1" s="1"/>
  <c r="V190" i="1" s="1" a="1"/>
  <c r="V190" i="1" s="1"/>
  <c r="W13" i="1"/>
  <c r="W12" i="1"/>
  <c r="FL6" i="1"/>
  <c r="GF6" i="1"/>
  <c r="AC256" i="1"/>
  <c r="V234" i="1" l="1"/>
  <c r="V212" i="1"/>
  <c r="W16" i="1"/>
  <c r="W14" i="1"/>
  <c r="W15" i="1"/>
  <c r="W17" i="1"/>
  <c r="FL9" i="1"/>
  <c r="FL10" i="1" s="1"/>
  <c r="FL7" i="1"/>
  <c r="GF9" i="1"/>
  <c r="GF10" i="1" s="1"/>
  <c r="GF7" i="1"/>
  <c r="AC6" i="1"/>
  <c r="GF248" i="1" l="1"/>
  <c r="GF249" i="1"/>
  <c r="GF250" i="1"/>
  <c r="GF247" i="1"/>
  <c r="GF251" i="1"/>
  <c r="GF252" i="1"/>
  <c r="GF244" i="1"/>
  <c r="GF246" i="1"/>
  <c r="GF243" i="1"/>
  <c r="GF245" i="1"/>
  <c r="GF242" i="1"/>
  <c r="GF253" i="1"/>
  <c r="FL246" i="1"/>
  <c r="FL242" i="1"/>
  <c r="FL250" i="1"/>
  <c r="FL249" i="1"/>
  <c r="FL243" i="1"/>
  <c r="FL247" i="1"/>
  <c r="FL248" i="1"/>
  <c r="FL251" i="1"/>
  <c r="FL252" i="1"/>
  <c r="FL245" i="1"/>
  <c r="FL244" i="1"/>
  <c r="FL253" i="1"/>
  <c r="GF230" i="1"/>
  <c r="GF234" i="1"/>
  <c r="GF232" i="1"/>
  <c r="FL230" i="1"/>
  <c r="FL232" i="1"/>
  <c r="FL234" i="1"/>
  <c r="V235" i="1"/>
  <c r="V236" i="1" s="1"/>
  <c r="V237" i="1" s="1"/>
  <c r="V238" i="1" s="1"/>
  <c r="V239" i="1" s="1"/>
  <c r="V240" i="1" s="1"/>
  <c r="V241" i="1" s="1"/>
  <c r="V242" i="1" s="1"/>
  <c r="FL235" i="1"/>
  <c r="FL233" i="1"/>
  <c r="FL231" i="1"/>
  <c r="GF210" i="1"/>
  <c r="GF219" i="1"/>
  <c r="FL210" i="1"/>
  <c r="FL219" i="1"/>
  <c r="V213" i="1"/>
  <c r="FL236" i="1"/>
  <c r="FL237" i="1"/>
  <c r="FL201" i="1"/>
  <c r="FL239" i="1"/>
  <c r="FL241" i="1"/>
  <c r="FL238" i="1"/>
  <c r="FL240" i="1"/>
  <c r="GF236" i="1"/>
  <c r="GF201" i="1"/>
  <c r="GF237" i="1"/>
  <c r="GF238" i="1"/>
  <c r="GF239" i="1"/>
  <c r="GF240" i="1"/>
  <c r="GF241" i="1"/>
  <c r="GF194" i="1"/>
  <c r="GF196" i="1"/>
  <c r="GF197" i="1"/>
  <c r="FL194" i="1"/>
  <c r="FL196" i="1"/>
  <c r="FL197" i="1"/>
  <c r="GF198" i="1"/>
  <c r="FL198" i="1"/>
  <c r="GF96" i="1"/>
  <c r="GF100" i="1" s="1"/>
  <c r="GF195" i="1"/>
  <c r="FL96" i="1"/>
  <c r="FL99" i="1" s="1"/>
  <c r="FL195" i="1"/>
  <c r="FL87" i="1"/>
  <c r="FL114" i="1"/>
  <c r="FL69" i="1"/>
  <c r="GF87" i="1"/>
  <c r="GF114" i="1"/>
  <c r="GF69" i="1"/>
  <c r="GF152" i="1"/>
  <c r="GF193" i="1"/>
  <c r="FL152" i="1"/>
  <c r="FL193" i="1"/>
  <c r="GF60" i="1"/>
  <c r="GF123" i="1"/>
  <c r="GF105" i="1"/>
  <c r="GF78" i="1"/>
  <c r="FL105" i="1"/>
  <c r="FL60" i="1"/>
  <c r="FL78" i="1"/>
  <c r="FL123" i="1"/>
  <c r="GF140" i="1"/>
  <c r="GF145" i="1"/>
  <c r="FL140" i="1"/>
  <c r="FL145" i="1"/>
  <c r="FL135" i="1"/>
  <c r="GF135" i="1"/>
  <c r="FL51" i="1"/>
  <c r="FL33" i="1"/>
  <c r="FL42" i="1"/>
  <c r="GF51" i="1"/>
  <c r="GF33" i="1"/>
  <c r="GF42" i="1"/>
  <c r="GF24" i="1"/>
  <c r="FL24" i="1"/>
  <c r="GF11" i="1"/>
  <c r="FL11" i="1"/>
  <c r="FL18" i="1"/>
  <c r="GF18" i="1"/>
  <c r="FL12" i="1"/>
  <c r="FL13" i="1" s="1"/>
  <c r="GF12" i="1"/>
  <c r="GF13" i="1" s="1"/>
  <c r="AC7" i="1"/>
  <c r="AC246" i="1" l="1"/>
  <c r="AC242" i="1"/>
  <c r="AC247" i="1"/>
  <c r="AC249" i="1"/>
  <c r="AC250" i="1"/>
  <c r="AC251" i="1"/>
  <c r="AC248" i="1"/>
  <c r="AC243" i="1"/>
  <c r="AC253" i="1"/>
  <c r="AC252" i="1"/>
  <c r="AC245" i="1"/>
  <c r="AC244" i="1"/>
  <c r="V243" i="1"/>
  <c r="AC230" i="1"/>
  <c r="AC234" i="1"/>
  <c r="AC232" i="1"/>
  <c r="AC231" i="1"/>
  <c r="AC233" i="1"/>
  <c r="AC235" i="1"/>
  <c r="AC219" i="1"/>
  <c r="AC210" i="1"/>
  <c r="V214" i="1"/>
  <c r="FL220" i="1"/>
  <c r="FL221" i="1"/>
  <c r="FL222" i="1"/>
  <c r="FL223" i="1"/>
  <c r="FL224" i="1"/>
  <c r="FL225" i="1"/>
  <c r="FL226" i="1"/>
  <c r="FL227" i="1"/>
  <c r="FL211" i="1"/>
  <c r="FL212" i="1"/>
  <c r="FL213" i="1"/>
  <c r="FL214" i="1"/>
  <c r="FL215" i="1"/>
  <c r="FL216" i="1"/>
  <c r="FL217" i="1"/>
  <c r="FL218" i="1"/>
  <c r="GF220" i="1"/>
  <c r="GF221" i="1"/>
  <c r="GF222" i="1"/>
  <c r="GF223" i="1"/>
  <c r="GF224" i="1"/>
  <c r="GF225" i="1"/>
  <c r="GF226" i="1"/>
  <c r="GF227" i="1"/>
  <c r="GF212" i="1"/>
  <c r="GF211" i="1"/>
  <c r="GF213" i="1"/>
  <c r="GF214" i="1"/>
  <c r="GF215" i="1"/>
  <c r="GF216" i="1"/>
  <c r="GF217" i="1"/>
  <c r="GF218" i="1"/>
  <c r="AC241" i="1"/>
  <c r="AC237" i="1"/>
  <c r="AC238" i="1"/>
  <c r="AC240" i="1"/>
  <c r="AC201" i="1"/>
  <c r="AC236" i="1"/>
  <c r="AC239" i="1"/>
  <c r="GF202" i="1"/>
  <c r="GF203" i="1"/>
  <c r="GF204" i="1"/>
  <c r="GF205" i="1"/>
  <c r="GF206" i="1"/>
  <c r="GF207" i="1"/>
  <c r="GF208" i="1"/>
  <c r="GF209" i="1"/>
  <c r="FL202" i="1"/>
  <c r="FL203" i="1"/>
  <c r="FL204" i="1"/>
  <c r="FL205" i="1"/>
  <c r="FL206" i="1"/>
  <c r="FL207" i="1"/>
  <c r="FL208" i="1"/>
  <c r="FL209" i="1"/>
  <c r="AC194" i="1"/>
  <c r="AC196" i="1"/>
  <c r="AC197" i="1"/>
  <c r="GF99" i="1"/>
  <c r="GF97" i="1"/>
  <c r="GF98" i="1"/>
  <c r="AC198" i="1"/>
  <c r="GF104" i="1"/>
  <c r="GF103" i="1"/>
  <c r="FL98" i="1"/>
  <c r="FL100" i="1"/>
  <c r="GF102" i="1"/>
  <c r="FL97" i="1"/>
  <c r="GF101" i="1"/>
  <c r="FL104" i="1"/>
  <c r="FL103" i="1"/>
  <c r="FL102" i="1"/>
  <c r="FL101" i="1"/>
  <c r="AC96" i="1"/>
  <c r="AC102" i="1" s="1"/>
  <c r="AC195" i="1"/>
  <c r="AC114" i="1"/>
  <c r="AC87" i="1"/>
  <c r="AC69" i="1"/>
  <c r="GF70" i="1"/>
  <c r="GF71" i="1"/>
  <c r="GF72" i="1"/>
  <c r="GF73" i="1"/>
  <c r="GF74" i="1"/>
  <c r="GF75" i="1"/>
  <c r="GF76" i="1"/>
  <c r="GF77" i="1"/>
  <c r="FL70" i="1"/>
  <c r="FL71" i="1"/>
  <c r="FL72" i="1"/>
  <c r="FL73" i="1"/>
  <c r="FL74" i="1"/>
  <c r="FL75" i="1"/>
  <c r="FL76" i="1"/>
  <c r="FL77" i="1"/>
  <c r="GF115" i="1"/>
  <c r="GF116" i="1"/>
  <c r="GF117" i="1"/>
  <c r="GF118" i="1"/>
  <c r="GF119" i="1"/>
  <c r="GF120" i="1"/>
  <c r="GF121" i="1"/>
  <c r="GF122" i="1"/>
  <c r="FL115" i="1"/>
  <c r="FL116" i="1"/>
  <c r="FL117" i="1"/>
  <c r="FL118" i="1"/>
  <c r="FL119" i="1"/>
  <c r="FL120" i="1"/>
  <c r="FL121" i="1"/>
  <c r="FL122" i="1"/>
  <c r="FL88" i="1"/>
  <c r="FL89" i="1"/>
  <c r="FL90" i="1"/>
  <c r="FL91" i="1"/>
  <c r="FL92" i="1"/>
  <c r="FL93" i="1"/>
  <c r="FL94" i="1"/>
  <c r="FL95" i="1"/>
  <c r="GF88" i="1"/>
  <c r="GF89" i="1"/>
  <c r="GF90" i="1"/>
  <c r="GF91" i="1"/>
  <c r="GF92" i="1"/>
  <c r="GF93" i="1"/>
  <c r="GF94" i="1"/>
  <c r="GF95" i="1"/>
  <c r="AC152" i="1"/>
  <c r="AC193" i="1"/>
  <c r="GF185" i="1"/>
  <c r="GF187" i="1"/>
  <c r="GF189" i="1"/>
  <c r="GF186" i="1"/>
  <c r="GF190" i="1"/>
  <c r="GF188" i="1"/>
  <c r="FL186" i="1"/>
  <c r="FL187" i="1"/>
  <c r="FL188" i="1"/>
  <c r="FL185" i="1"/>
  <c r="FL189" i="1"/>
  <c r="FL190" i="1"/>
  <c r="GF173" i="1"/>
  <c r="GF176" i="1"/>
  <c r="GF174" i="1"/>
  <c r="GF175" i="1"/>
  <c r="GF177" i="1"/>
  <c r="GF178" i="1"/>
  <c r="FL175" i="1"/>
  <c r="FL174" i="1"/>
  <c r="FL177" i="1"/>
  <c r="FL173" i="1"/>
  <c r="FL178" i="1"/>
  <c r="FL176" i="1"/>
  <c r="FL164" i="1"/>
  <c r="FL165" i="1"/>
  <c r="FL166" i="1"/>
  <c r="GF165" i="1"/>
  <c r="GF164" i="1"/>
  <c r="GF166" i="1"/>
  <c r="GF160" i="1"/>
  <c r="GF159" i="1"/>
  <c r="GF158" i="1"/>
  <c r="FL158" i="1"/>
  <c r="FL160" i="1"/>
  <c r="FL159" i="1"/>
  <c r="GF182" i="1"/>
  <c r="GF180" i="1"/>
  <c r="GF181" i="1"/>
  <c r="GF184" i="1"/>
  <c r="GF183" i="1"/>
  <c r="FL181" i="1"/>
  <c r="FL184" i="1"/>
  <c r="FL180" i="1"/>
  <c r="FL182" i="1"/>
  <c r="FL183" i="1"/>
  <c r="GF179" i="1"/>
  <c r="GF171" i="1"/>
  <c r="GF170" i="1"/>
  <c r="GF172" i="1"/>
  <c r="FL171" i="1"/>
  <c r="FL170" i="1"/>
  <c r="FL179" i="1"/>
  <c r="FL172" i="1"/>
  <c r="GF157" i="1"/>
  <c r="GF161" i="1"/>
  <c r="GF168" i="1"/>
  <c r="GF163" i="1"/>
  <c r="GF156" i="1"/>
  <c r="GF167" i="1"/>
  <c r="GF169" i="1"/>
  <c r="GF162" i="1"/>
  <c r="GF155" i="1"/>
  <c r="FL161" i="1"/>
  <c r="FL157" i="1"/>
  <c r="FL162" i="1"/>
  <c r="FL168" i="1"/>
  <c r="FL167" i="1"/>
  <c r="FL163" i="1"/>
  <c r="FL169" i="1"/>
  <c r="FL155" i="1"/>
  <c r="FL156" i="1"/>
  <c r="GF153" i="1"/>
  <c r="GF154" i="1"/>
  <c r="FL154" i="1"/>
  <c r="FL153" i="1"/>
  <c r="FL124" i="1"/>
  <c r="FL125" i="1"/>
  <c r="FL126" i="1"/>
  <c r="FL127" i="1"/>
  <c r="FL128" i="1"/>
  <c r="FL129" i="1"/>
  <c r="FL130" i="1"/>
  <c r="FL131" i="1"/>
  <c r="AC123" i="1"/>
  <c r="AC60" i="1"/>
  <c r="AC78" i="1"/>
  <c r="AC105" i="1"/>
  <c r="FL79" i="1"/>
  <c r="FL80" i="1"/>
  <c r="FL81" i="1"/>
  <c r="FL82" i="1"/>
  <c r="FL83" i="1"/>
  <c r="FL84" i="1"/>
  <c r="FL85" i="1"/>
  <c r="FL86" i="1"/>
  <c r="FL61" i="1"/>
  <c r="FL62" i="1"/>
  <c r="FL63" i="1"/>
  <c r="FL64" i="1"/>
  <c r="FL65" i="1"/>
  <c r="FL66" i="1"/>
  <c r="FL67" i="1"/>
  <c r="FL68" i="1"/>
  <c r="FL106" i="1"/>
  <c r="FL107" i="1"/>
  <c r="FL108" i="1"/>
  <c r="FL109" i="1"/>
  <c r="FL110" i="1"/>
  <c r="FL111" i="1"/>
  <c r="FL112" i="1"/>
  <c r="FL113" i="1"/>
  <c r="GF79" i="1"/>
  <c r="GF80" i="1"/>
  <c r="GF81" i="1"/>
  <c r="GF82" i="1"/>
  <c r="GF83" i="1"/>
  <c r="GF84" i="1"/>
  <c r="GF85" i="1"/>
  <c r="GF86" i="1"/>
  <c r="GF106" i="1"/>
  <c r="GF107" i="1"/>
  <c r="GF108" i="1"/>
  <c r="GF109" i="1"/>
  <c r="GF110" i="1"/>
  <c r="GF111" i="1"/>
  <c r="GF112" i="1"/>
  <c r="GF113" i="1"/>
  <c r="GF124" i="1"/>
  <c r="GF125" i="1"/>
  <c r="GF126" i="1"/>
  <c r="GF127" i="1"/>
  <c r="GF128" i="1"/>
  <c r="GF129" i="1"/>
  <c r="GF130" i="1"/>
  <c r="GF131" i="1"/>
  <c r="GF61" i="1"/>
  <c r="GF62" i="1"/>
  <c r="GF63" i="1"/>
  <c r="GF64" i="1"/>
  <c r="GF65" i="1"/>
  <c r="GF66" i="1"/>
  <c r="GF67" i="1"/>
  <c r="GF68" i="1"/>
  <c r="AC140" i="1"/>
  <c r="AC145" i="1"/>
  <c r="GF148" i="1"/>
  <c r="GF147" i="1"/>
  <c r="GF146" i="1"/>
  <c r="GF149" i="1"/>
  <c r="FL146" i="1"/>
  <c r="FL149" i="1"/>
  <c r="FL148" i="1"/>
  <c r="FL147" i="1"/>
  <c r="GF142" i="1"/>
  <c r="GF143" i="1"/>
  <c r="FL142" i="1"/>
  <c r="FL143" i="1"/>
  <c r="GF141" i="1"/>
  <c r="GF144" i="1"/>
  <c r="FL144" i="1"/>
  <c r="FL141" i="1"/>
  <c r="FL50" i="1"/>
  <c r="FL48" i="1"/>
  <c r="FL59" i="1"/>
  <c r="FL57" i="1"/>
  <c r="GF50" i="1"/>
  <c r="GF48" i="1"/>
  <c r="GF59" i="1"/>
  <c r="GF57" i="1"/>
  <c r="FL41" i="1"/>
  <c r="FL39" i="1"/>
  <c r="FL32" i="1"/>
  <c r="FL30" i="1"/>
  <c r="GF41" i="1"/>
  <c r="GF39" i="1"/>
  <c r="GF32" i="1"/>
  <c r="GF30" i="1"/>
  <c r="AC135" i="1"/>
  <c r="GF136" i="1"/>
  <c r="GF137" i="1"/>
  <c r="FL136" i="1"/>
  <c r="FL137" i="1"/>
  <c r="GF52" i="1"/>
  <c r="GF53" i="1"/>
  <c r="GF54" i="1"/>
  <c r="GF55" i="1"/>
  <c r="GF56" i="1"/>
  <c r="GF58" i="1"/>
  <c r="GF34" i="1"/>
  <c r="GF35" i="1"/>
  <c r="GF36" i="1"/>
  <c r="GF37" i="1"/>
  <c r="GF38" i="1"/>
  <c r="GF40" i="1"/>
  <c r="FL43" i="1"/>
  <c r="FL44" i="1"/>
  <c r="FL45" i="1"/>
  <c r="FL46" i="1"/>
  <c r="FL47" i="1"/>
  <c r="FL49" i="1"/>
  <c r="GF43" i="1"/>
  <c r="GF44" i="1"/>
  <c r="GF45" i="1"/>
  <c r="GF46" i="1"/>
  <c r="GF47" i="1"/>
  <c r="GF49" i="1"/>
  <c r="FL34" i="1"/>
  <c r="FL35" i="1"/>
  <c r="FL36" i="1"/>
  <c r="FL37" i="1"/>
  <c r="FL38" i="1"/>
  <c r="FL40" i="1"/>
  <c r="AC51" i="1"/>
  <c r="AC33" i="1"/>
  <c r="AC42" i="1"/>
  <c r="FL52" i="1"/>
  <c r="FL53" i="1"/>
  <c r="FL54" i="1"/>
  <c r="FL55" i="1"/>
  <c r="FL56" i="1"/>
  <c r="FL58" i="1"/>
  <c r="GF28" i="1"/>
  <c r="GF27" i="1"/>
  <c r="GF29" i="1"/>
  <c r="GF26" i="1"/>
  <c r="GF25" i="1"/>
  <c r="GF31" i="1"/>
  <c r="FL25" i="1"/>
  <c r="FL29" i="1"/>
  <c r="FL31" i="1"/>
  <c r="FL28" i="1"/>
  <c r="FL26" i="1"/>
  <c r="FL27" i="1"/>
  <c r="AC24" i="1"/>
  <c r="AC18" i="1"/>
  <c r="GF20" i="1"/>
  <c r="FL20" i="1"/>
  <c r="GF19" i="1"/>
  <c r="FL19" i="1"/>
  <c r="EB256" i="1"/>
  <c r="EA256" i="1"/>
  <c r="HA256" i="1"/>
  <c r="HB256" i="1"/>
  <c r="V244" i="1" l="1"/>
  <c r="V215" i="1"/>
  <c r="AC211" i="1"/>
  <c r="AC212" i="1"/>
  <c r="AC213" i="1"/>
  <c r="AC214" i="1"/>
  <c r="AC215" i="1"/>
  <c r="AC216" i="1"/>
  <c r="AC217" i="1"/>
  <c r="AC218" i="1"/>
  <c r="AC220" i="1"/>
  <c r="AC221" i="1"/>
  <c r="AC222" i="1"/>
  <c r="AC223" i="1"/>
  <c r="AC224" i="1"/>
  <c r="AC225" i="1"/>
  <c r="AC226" i="1"/>
  <c r="AC227" i="1"/>
  <c r="AC202" i="1"/>
  <c r="AC203" i="1"/>
  <c r="AC204" i="1"/>
  <c r="AC205" i="1"/>
  <c r="AC206" i="1"/>
  <c r="AC207" i="1"/>
  <c r="AC208" i="1"/>
  <c r="AC209" i="1"/>
  <c r="AC99" i="1"/>
  <c r="AC98" i="1"/>
  <c r="AC97" i="1"/>
  <c r="AC104" i="1"/>
  <c r="AC101" i="1"/>
  <c r="AC100" i="1"/>
  <c r="AC103" i="1"/>
  <c r="AC70" i="1"/>
  <c r="AC71" i="1"/>
  <c r="AC72" i="1"/>
  <c r="AC73" i="1"/>
  <c r="AC74" i="1"/>
  <c r="AC75" i="1"/>
  <c r="AC76" i="1"/>
  <c r="AC77" i="1"/>
  <c r="AC88" i="1"/>
  <c r="AC89" i="1"/>
  <c r="AC90" i="1"/>
  <c r="AC91" i="1"/>
  <c r="AC92" i="1"/>
  <c r="AC93" i="1"/>
  <c r="AC94" i="1"/>
  <c r="AC95" i="1"/>
  <c r="AC115" i="1"/>
  <c r="AC116" i="1"/>
  <c r="AC117" i="1"/>
  <c r="AC118" i="1"/>
  <c r="AC119" i="1"/>
  <c r="AC120" i="1"/>
  <c r="AC121" i="1"/>
  <c r="AC122" i="1"/>
  <c r="AC185" i="1"/>
  <c r="AC187" i="1"/>
  <c r="AC190" i="1"/>
  <c r="AC189" i="1"/>
  <c r="AC186" i="1"/>
  <c r="AC188" i="1"/>
  <c r="AC173" i="1"/>
  <c r="AC175" i="1"/>
  <c r="AC174" i="1"/>
  <c r="AC178" i="1"/>
  <c r="AC176" i="1"/>
  <c r="AC177" i="1"/>
  <c r="AC164" i="1"/>
  <c r="AC165" i="1"/>
  <c r="AC166" i="1"/>
  <c r="AC160" i="1"/>
  <c r="AC158" i="1"/>
  <c r="AC159" i="1"/>
  <c r="AC180" i="1"/>
  <c r="AC181" i="1"/>
  <c r="AC182" i="1"/>
  <c r="AC184" i="1"/>
  <c r="AC183" i="1"/>
  <c r="AC171" i="1"/>
  <c r="AC179" i="1"/>
  <c r="AC172" i="1"/>
  <c r="AC170" i="1"/>
  <c r="AC163" i="1"/>
  <c r="AC161" i="1"/>
  <c r="AC169" i="1"/>
  <c r="AC157" i="1"/>
  <c r="AC155" i="1"/>
  <c r="AC168" i="1"/>
  <c r="AC162" i="1"/>
  <c r="AC156" i="1"/>
  <c r="AC167" i="1"/>
  <c r="AC154" i="1"/>
  <c r="AC153" i="1"/>
  <c r="AC106" i="1"/>
  <c r="AC107" i="1"/>
  <c r="AC108" i="1"/>
  <c r="AC109" i="1"/>
  <c r="AC110" i="1"/>
  <c r="AC111" i="1"/>
  <c r="AC112" i="1"/>
  <c r="AC113" i="1"/>
  <c r="AC79" i="1"/>
  <c r="AC80" i="1"/>
  <c r="AC81" i="1"/>
  <c r="AC82" i="1"/>
  <c r="AC83" i="1"/>
  <c r="AC84" i="1"/>
  <c r="AC85" i="1"/>
  <c r="AC86" i="1"/>
  <c r="AC61" i="1"/>
  <c r="AC62" i="1"/>
  <c r="AC63" i="1"/>
  <c r="AC64" i="1"/>
  <c r="AC65" i="1"/>
  <c r="AC66" i="1"/>
  <c r="AC67" i="1"/>
  <c r="AC68" i="1"/>
  <c r="AC124" i="1"/>
  <c r="AC125" i="1"/>
  <c r="AC126" i="1"/>
  <c r="AC127" i="1"/>
  <c r="AC128" i="1"/>
  <c r="AC129" i="1"/>
  <c r="AC130" i="1"/>
  <c r="AC131" i="1"/>
  <c r="AC146" i="1"/>
  <c r="AC147" i="1"/>
  <c r="AC148" i="1"/>
  <c r="AC149" i="1"/>
  <c r="AC142" i="1"/>
  <c r="AC143" i="1"/>
  <c r="AC144" i="1"/>
  <c r="AC141" i="1"/>
  <c r="AC50" i="1"/>
  <c r="AC48" i="1"/>
  <c r="AC59" i="1"/>
  <c r="AC57" i="1"/>
  <c r="AC41" i="1"/>
  <c r="AC39" i="1"/>
  <c r="AC32" i="1"/>
  <c r="AC30" i="1"/>
  <c r="AC136" i="1"/>
  <c r="AC137" i="1"/>
  <c r="AC43" i="1"/>
  <c r="AC44" i="1"/>
  <c r="AC45" i="1"/>
  <c r="AC46" i="1"/>
  <c r="AC47" i="1"/>
  <c r="AC49" i="1"/>
  <c r="AC34" i="1"/>
  <c r="AC35" i="1"/>
  <c r="AC36" i="1"/>
  <c r="AC37" i="1"/>
  <c r="AC38" i="1"/>
  <c r="AC40" i="1"/>
  <c r="AC52" i="1"/>
  <c r="AC53" i="1"/>
  <c r="AC54" i="1"/>
  <c r="AC55" i="1"/>
  <c r="AC56" i="1"/>
  <c r="AC58" i="1"/>
  <c r="AC29" i="1"/>
  <c r="AC26" i="1"/>
  <c r="AC27" i="1"/>
  <c r="AC25" i="1"/>
  <c r="AC28" i="1"/>
  <c r="AC31" i="1"/>
  <c r="AC19" i="1"/>
  <c r="AC20" i="1"/>
  <c r="EA6" i="1"/>
  <c r="EA9" i="1" s="1"/>
  <c r="EA10" i="1" s="1"/>
  <c r="EB6" i="1"/>
  <c r="EB9" i="1" s="1"/>
  <c r="EB10" i="1" s="1"/>
  <c r="HA6" i="1"/>
  <c r="HB6" i="1"/>
  <c r="V245" i="1" l="1"/>
  <c r="V216" i="1"/>
  <c r="EA12" i="1"/>
  <c r="EA11" i="1"/>
  <c r="EB12" i="1"/>
  <c r="EB11" i="1"/>
  <c r="HB9" i="1"/>
  <c r="HB10" i="1" s="1"/>
  <c r="EB7" i="1"/>
  <c r="EA7" i="1"/>
  <c r="HA9" i="1"/>
  <c r="HA10" i="1" s="1"/>
  <c r="HA7" i="1"/>
  <c r="HB7" i="1"/>
  <c r="EI6" i="1"/>
  <c r="EB247" i="1" l="1"/>
  <c r="EB251" i="1"/>
  <c r="EB249" i="1"/>
  <c r="EB250" i="1"/>
  <c r="EB243" i="1"/>
  <c r="EB242" i="1"/>
  <c r="EB246" i="1"/>
  <c r="EB252" i="1"/>
  <c r="EB253" i="1"/>
  <c r="EB248" i="1"/>
  <c r="EB245" i="1"/>
  <c r="EB244" i="1"/>
  <c r="HB242" i="1"/>
  <c r="HB250" i="1"/>
  <c r="HB247" i="1"/>
  <c r="HB248" i="1"/>
  <c r="HB243" i="1"/>
  <c r="HB249" i="1"/>
  <c r="HB246" i="1"/>
  <c r="HB252" i="1"/>
  <c r="HB251" i="1"/>
  <c r="HB253" i="1"/>
  <c r="HB245" i="1"/>
  <c r="HB244" i="1"/>
  <c r="EA249" i="1"/>
  <c r="EA248" i="1"/>
  <c r="EA243" i="1"/>
  <c r="EA247" i="1"/>
  <c r="EA251" i="1"/>
  <c r="EA244" i="1"/>
  <c r="EA242" i="1"/>
  <c r="EA253" i="1"/>
  <c r="EA252" i="1"/>
  <c r="EA246" i="1"/>
  <c r="EA245" i="1"/>
  <c r="EA250" i="1"/>
  <c r="HA250" i="1"/>
  <c r="HA243" i="1"/>
  <c r="HA247" i="1"/>
  <c r="HA251" i="1"/>
  <c r="HA246" i="1"/>
  <c r="HA248" i="1"/>
  <c r="HA249" i="1"/>
  <c r="HA242" i="1"/>
  <c r="HA244" i="1"/>
  <c r="HA252" i="1"/>
  <c r="HA245" i="1"/>
  <c r="HA253" i="1"/>
  <c r="V246" i="1"/>
  <c r="EA230" i="1"/>
  <c r="EA232" i="1"/>
  <c r="EA234" i="1"/>
  <c r="EB230" i="1"/>
  <c r="EB234" i="1"/>
  <c r="EB232" i="1"/>
  <c r="HB230" i="1"/>
  <c r="HB234" i="1"/>
  <c r="HB232" i="1"/>
  <c r="HA230" i="1"/>
  <c r="HA234" i="1"/>
  <c r="HA232" i="1"/>
  <c r="EB235" i="1"/>
  <c r="EB233" i="1"/>
  <c r="EB231" i="1"/>
  <c r="HB233" i="1"/>
  <c r="HB235" i="1"/>
  <c r="HB231" i="1"/>
  <c r="EA235" i="1"/>
  <c r="EA231" i="1"/>
  <c r="EA233" i="1"/>
  <c r="HA233" i="1"/>
  <c r="HA231" i="1"/>
  <c r="HA235" i="1"/>
  <c r="EA210" i="1"/>
  <c r="EA219" i="1"/>
  <c r="HB219" i="1"/>
  <c r="HB210" i="1"/>
  <c r="EB219" i="1"/>
  <c r="EB210" i="1"/>
  <c r="HA210" i="1"/>
  <c r="HA219" i="1"/>
  <c r="V217" i="1"/>
  <c r="HB238" i="1"/>
  <c r="HB201" i="1"/>
  <c r="HB239" i="1"/>
  <c r="HB236" i="1"/>
  <c r="HB241" i="1"/>
  <c r="HB240" i="1"/>
  <c r="HB237" i="1"/>
  <c r="HA237" i="1"/>
  <c r="HA240" i="1"/>
  <c r="HA241" i="1"/>
  <c r="HA201" i="1"/>
  <c r="HA236" i="1"/>
  <c r="HA238" i="1"/>
  <c r="HA239" i="1"/>
  <c r="EA239" i="1"/>
  <c r="EA240" i="1"/>
  <c r="EA241" i="1"/>
  <c r="EA236" i="1"/>
  <c r="EA237" i="1"/>
  <c r="EA238" i="1"/>
  <c r="EA201" i="1"/>
  <c r="EB239" i="1"/>
  <c r="EB240" i="1"/>
  <c r="EB237" i="1"/>
  <c r="EB241" i="1"/>
  <c r="EB236" i="1"/>
  <c r="EB201" i="1"/>
  <c r="EB238" i="1"/>
  <c r="EA194" i="1"/>
  <c r="EA196" i="1"/>
  <c r="EA197" i="1"/>
  <c r="EB194" i="1"/>
  <c r="EB197" i="1"/>
  <c r="EB196" i="1"/>
  <c r="HB194" i="1"/>
  <c r="HB197" i="1"/>
  <c r="HB196" i="1"/>
  <c r="HA194" i="1"/>
  <c r="HA196" i="1"/>
  <c r="HA197" i="1"/>
  <c r="EA198" i="1"/>
  <c r="EB198" i="1"/>
  <c r="HB198" i="1"/>
  <c r="HA198" i="1"/>
  <c r="EA96" i="1"/>
  <c r="EA98" i="1" s="1"/>
  <c r="EA195" i="1"/>
  <c r="EB96" i="1"/>
  <c r="EB97" i="1" s="1"/>
  <c r="EB195" i="1"/>
  <c r="HB96" i="1"/>
  <c r="HB97" i="1" s="1"/>
  <c r="HB195" i="1"/>
  <c r="HA96" i="1"/>
  <c r="HA97" i="1" s="1"/>
  <c r="HA195" i="1"/>
  <c r="EB114" i="1"/>
  <c r="EB87" i="1"/>
  <c r="EB69" i="1"/>
  <c r="HB87" i="1"/>
  <c r="HB69" i="1"/>
  <c r="HB114" i="1"/>
  <c r="HA87" i="1"/>
  <c r="HA69" i="1"/>
  <c r="HA114" i="1"/>
  <c r="EA87" i="1"/>
  <c r="EA69" i="1"/>
  <c r="EA114" i="1"/>
  <c r="EB152" i="1"/>
  <c r="EB193" i="1"/>
  <c r="EA152" i="1"/>
  <c r="EA193" i="1"/>
  <c r="HB152" i="1"/>
  <c r="HB193" i="1"/>
  <c r="HA152" i="1"/>
  <c r="HA193" i="1"/>
  <c r="EA60" i="1"/>
  <c r="EA123" i="1"/>
  <c r="EA78" i="1"/>
  <c r="EA105" i="1"/>
  <c r="HB123" i="1"/>
  <c r="HB60" i="1"/>
  <c r="HB78" i="1"/>
  <c r="HB105" i="1"/>
  <c r="EB123" i="1"/>
  <c r="EB60" i="1"/>
  <c r="EB105" i="1"/>
  <c r="EB78" i="1"/>
  <c r="HA60" i="1"/>
  <c r="HA78" i="1"/>
  <c r="HA105" i="1"/>
  <c r="HA123" i="1"/>
  <c r="EB140" i="1"/>
  <c r="EB145" i="1"/>
  <c r="EA140" i="1"/>
  <c r="EA145" i="1"/>
  <c r="HB140" i="1"/>
  <c r="HB145" i="1"/>
  <c r="HA140" i="1"/>
  <c r="HA145" i="1"/>
  <c r="EB135" i="1"/>
  <c r="HB135" i="1"/>
  <c r="EA135" i="1"/>
  <c r="HA135" i="1"/>
  <c r="EB33" i="1"/>
  <c r="EB42" i="1"/>
  <c r="EB51" i="1"/>
  <c r="EA51" i="1"/>
  <c r="EA33" i="1"/>
  <c r="EA42" i="1"/>
  <c r="HB51" i="1"/>
  <c r="HB42" i="1"/>
  <c r="HB33" i="1"/>
  <c r="HA42" i="1"/>
  <c r="HA51" i="1"/>
  <c r="HA33" i="1"/>
  <c r="HB18" i="1"/>
  <c r="HB24" i="1"/>
  <c r="HA18" i="1"/>
  <c r="HA24" i="1"/>
  <c r="EA24" i="1"/>
  <c r="EB24" i="1"/>
  <c r="HB11" i="1"/>
  <c r="HA11" i="1"/>
  <c r="EB18" i="1"/>
  <c r="EA18" i="1"/>
  <c r="HB12" i="1"/>
  <c r="HB13" i="1" s="1"/>
  <c r="HA12" i="1"/>
  <c r="HA13" i="1" s="1"/>
  <c r="EA13" i="1"/>
  <c r="EB13" i="1"/>
  <c r="EI9" i="1"/>
  <c r="EI10" i="1" s="1"/>
  <c r="EI7" i="1"/>
  <c r="EI248" i="1" l="1"/>
  <c r="EI247" i="1"/>
  <c r="EI243" i="1"/>
  <c r="EI246" i="1"/>
  <c r="EI242" i="1"/>
  <c r="EI251" i="1"/>
  <c r="EI249" i="1"/>
  <c r="EI250" i="1"/>
  <c r="EI245" i="1"/>
  <c r="EI244" i="1"/>
  <c r="EI252" i="1"/>
  <c r="EI253" i="1"/>
  <c r="V247" i="1"/>
  <c r="EI230" i="1"/>
  <c r="EI234" i="1"/>
  <c r="EI232" i="1"/>
  <c r="EI231" i="1"/>
  <c r="EI235" i="1"/>
  <c r="EI233" i="1"/>
  <c r="HA220" i="1"/>
  <c r="HA221" i="1"/>
  <c r="HA222" i="1"/>
  <c r="HA223" i="1"/>
  <c r="HA224" i="1"/>
  <c r="HA225" i="1"/>
  <c r="HA226" i="1"/>
  <c r="HA227" i="1"/>
  <c r="EI210" i="1"/>
  <c r="EI219" i="1"/>
  <c r="HA212" i="1"/>
  <c r="HA211" i="1"/>
  <c r="HA213" i="1"/>
  <c r="HA214" i="1"/>
  <c r="HA215" i="1"/>
  <c r="HA216" i="1"/>
  <c r="HA217" i="1"/>
  <c r="HA218" i="1"/>
  <c r="EB211" i="1"/>
  <c r="EB212" i="1"/>
  <c r="EB213" i="1"/>
  <c r="EB214" i="1"/>
  <c r="EB215" i="1"/>
  <c r="EB216" i="1"/>
  <c r="EB217" i="1"/>
  <c r="EB218" i="1"/>
  <c r="EB220" i="1"/>
  <c r="EB221" i="1"/>
  <c r="EB222" i="1"/>
  <c r="EB223" i="1"/>
  <c r="EB224" i="1"/>
  <c r="EB225" i="1"/>
  <c r="EB226" i="1"/>
  <c r="EB227" i="1"/>
  <c r="HB211" i="1"/>
  <c r="HB212" i="1"/>
  <c r="HB213" i="1"/>
  <c r="HB214" i="1"/>
  <c r="HB215" i="1"/>
  <c r="HB216" i="1"/>
  <c r="HB217" i="1"/>
  <c r="HB218" i="1"/>
  <c r="HB220" i="1"/>
  <c r="HB221" i="1"/>
  <c r="HB222" i="1"/>
  <c r="HB223" i="1"/>
  <c r="HB224" i="1"/>
  <c r="HB225" i="1"/>
  <c r="HB226" i="1"/>
  <c r="HB227" i="1"/>
  <c r="V218" i="1"/>
  <c r="EA220" i="1"/>
  <c r="EA221" i="1"/>
  <c r="EA222" i="1"/>
  <c r="EA223" i="1"/>
  <c r="EA224" i="1"/>
  <c r="EA225" i="1"/>
  <c r="EA226" i="1"/>
  <c r="EA227" i="1"/>
  <c r="EA211" i="1"/>
  <c r="EA212" i="1"/>
  <c r="EA213" i="1"/>
  <c r="EA214" i="1"/>
  <c r="EA215" i="1"/>
  <c r="EA216" i="1"/>
  <c r="EA217" i="1"/>
  <c r="EA218" i="1"/>
  <c r="EA202" i="1"/>
  <c r="EA203" i="1"/>
  <c r="EA204" i="1"/>
  <c r="EA205" i="1"/>
  <c r="EA206" i="1"/>
  <c r="EA207" i="1"/>
  <c r="EA208" i="1"/>
  <c r="EA209" i="1"/>
  <c r="EB202" i="1"/>
  <c r="EB203" i="1"/>
  <c r="EB204" i="1"/>
  <c r="EB205" i="1"/>
  <c r="EB206" i="1"/>
  <c r="EB207" i="1"/>
  <c r="EB208" i="1"/>
  <c r="EB209" i="1"/>
  <c r="HA202" i="1"/>
  <c r="HA203" i="1"/>
  <c r="HA204" i="1"/>
  <c r="HA205" i="1"/>
  <c r="HA206" i="1"/>
  <c r="HA207" i="1"/>
  <c r="HA208" i="1"/>
  <c r="HA209" i="1"/>
  <c r="EI237" i="1"/>
  <c r="EI238" i="1"/>
  <c r="EI239" i="1"/>
  <c r="EI241" i="1"/>
  <c r="EI236" i="1"/>
  <c r="EI240" i="1"/>
  <c r="EI201" i="1"/>
  <c r="HB202" i="1"/>
  <c r="HB203" i="1"/>
  <c r="HB204" i="1"/>
  <c r="HB205" i="1"/>
  <c r="HB206" i="1"/>
  <c r="HB207" i="1"/>
  <c r="HB208" i="1"/>
  <c r="HB209" i="1"/>
  <c r="EI196" i="1"/>
  <c r="EI197" i="1"/>
  <c r="EI198" i="1"/>
  <c r="EI194" i="1"/>
  <c r="EI193" i="1"/>
  <c r="EI195" i="1"/>
  <c r="EA97" i="1"/>
  <c r="EA104" i="1"/>
  <c r="EA103" i="1"/>
  <c r="EA102" i="1"/>
  <c r="EA100" i="1"/>
  <c r="EA101" i="1"/>
  <c r="EA99" i="1"/>
  <c r="HA98" i="1"/>
  <c r="HB104" i="1"/>
  <c r="EB104" i="1"/>
  <c r="HB98" i="1"/>
  <c r="EB103" i="1"/>
  <c r="EB102" i="1"/>
  <c r="EB101" i="1"/>
  <c r="HA104" i="1"/>
  <c r="HA101" i="1"/>
  <c r="HA100" i="1"/>
  <c r="EB100" i="1"/>
  <c r="HB103" i="1"/>
  <c r="HB102" i="1"/>
  <c r="HA103" i="1"/>
  <c r="HB101" i="1"/>
  <c r="EB99" i="1"/>
  <c r="HA102" i="1"/>
  <c r="HB100" i="1"/>
  <c r="EB98" i="1"/>
  <c r="EI96" i="1"/>
  <c r="EI101" i="1" s="1"/>
  <c r="HA99" i="1"/>
  <c r="HB99" i="1"/>
  <c r="HA70" i="1"/>
  <c r="HA71" i="1"/>
  <c r="HA72" i="1"/>
  <c r="HA73" i="1"/>
  <c r="HA74" i="1"/>
  <c r="HA75" i="1"/>
  <c r="HA76" i="1"/>
  <c r="HA77" i="1"/>
  <c r="EB70" i="1"/>
  <c r="EB71" i="1"/>
  <c r="EB72" i="1"/>
  <c r="EB73" i="1"/>
  <c r="EB74" i="1"/>
  <c r="EB75" i="1"/>
  <c r="EB76" i="1"/>
  <c r="EB77" i="1"/>
  <c r="HA88" i="1"/>
  <c r="HA89" i="1"/>
  <c r="HA90" i="1"/>
  <c r="HA91" i="1"/>
  <c r="HA92" i="1"/>
  <c r="HA93" i="1"/>
  <c r="HA94" i="1"/>
  <c r="HA95" i="1"/>
  <c r="HA115" i="1"/>
  <c r="HA116" i="1"/>
  <c r="HA117" i="1"/>
  <c r="HA118" i="1"/>
  <c r="HA119" i="1"/>
  <c r="HA120" i="1"/>
  <c r="HA121" i="1"/>
  <c r="HA122" i="1"/>
  <c r="EA115" i="1"/>
  <c r="EA116" i="1"/>
  <c r="EA117" i="1"/>
  <c r="EA118" i="1"/>
  <c r="EA119" i="1"/>
  <c r="EA120" i="1"/>
  <c r="EA121" i="1"/>
  <c r="EA122" i="1"/>
  <c r="EB88" i="1"/>
  <c r="EB89" i="1"/>
  <c r="EB90" i="1"/>
  <c r="EB91" i="1"/>
  <c r="EB92" i="1"/>
  <c r="EB93" i="1"/>
  <c r="EB94" i="1"/>
  <c r="EB95" i="1"/>
  <c r="EA70" i="1"/>
  <c r="EA71" i="1"/>
  <c r="EA72" i="1"/>
  <c r="EA73" i="1"/>
  <c r="EA74" i="1"/>
  <c r="EA75" i="1"/>
  <c r="EA76" i="1"/>
  <c r="EA77" i="1"/>
  <c r="HB115" i="1"/>
  <c r="HB116" i="1"/>
  <c r="HB117" i="1"/>
  <c r="HB118" i="1"/>
  <c r="HB119" i="1"/>
  <c r="HB120" i="1"/>
  <c r="HB121" i="1"/>
  <c r="HB122" i="1"/>
  <c r="EB115" i="1"/>
  <c r="EB116" i="1"/>
  <c r="EB117" i="1"/>
  <c r="EB118" i="1"/>
  <c r="EB119" i="1"/>
  <c r="EB120" i="1"/>
  <c r="EB121" i="1"/>
  <c r="EB122" i="1"/>
  <c r="EI87" i="1"/>
  <c r="EI114" i="1"/>
  <c r="EI69" i="1"/>
  <c r="HB88" i="1"/>
  <c r="HB89" i="1"/>
  <c r="HB90" i="1"/>
  <c r="HB91" i="1"/>
  <c r="HB92" i="1"/>
  <c r="HB93" i="1"/>
  <c r="HB94" i="1"/>
  <c r="HB95" i="1"/>
  <c r="EA88" i="1"/>
  <c r="EA89" i="1"/>
  <c r="EA90" i="1"/>
  <c r="EA91" i="1"/>
  <c r="EA92" i="1"/>
  <c r="EA93" i="1"/>
  <c r="EA94" i="1"/>
  <c r="EA95" i="1"/>
  <c r="HB70" i="1"/>
  <c r="HB71" i="1"/>
  <c r="HB72" i="1"/>
  <c r="HB73" i="1"/>
  <c r="HB74" i="1"/>
  <c r="HB75" i="1"/>
  <c r="HB76" i="1"/>
  <c r="HB77" i="1"/>
  <c r="EI152" i="1"/>
  <c r="HA185" i="1"/>
  <c r="HA187" i="1"/>
  <c r="HA188" i="1"/>
  <c r="HA186" i="1"/>
  <c r="HA190" i="1"/>
  <c r="HA189" i="1"/>
  <c r="EA185" i="1"/>
  <c r="EA187" i="1"/>
  <c r="EA186" i="1"/>
  <c r="EA190" i="1"/>
  <c r="EA188" i="1"/>
  <c r="EA189" i="1"/>
  <c r="EB185" i="1"/>
  <c r="EB187" i="1"/>
  <c r="EB186" i="1"/>
  <c r="EB189" i="1"/>
  <c r="EB190" i="1"/>
  <c r="EB188" i="1"/>
  <c r="HB185" i="1"/>
  <c r="HB187" i="1"/>
  <c r="HB190" i="1"/>
  <c r="HB186" i="1"/>
  <c r="HB188" i="1"/>
  <c r="HB189" i="1"/>
  <c r="HA173" i="1"/>
  <c r="HA175" i="1"/>
  <c r="HA174" i="1"/>
  <c r="HA177" i="1"/>
  <c r="HA178" i="1"/>
  <c r="HA176" i="1"/>
  <c r="EA174" i="1"/>
  <c r="EA173" i="1"/>
  <c r="EA175" i="1"/>
  <c r="EA177" i="1"/>
  <c r="EA176" i="1"/>
  <c r="EA178" i="1"/>
  <c r="EB174" i="1"/>
  <c r="EB173" i="1"/>
  <c r="EB175" i="1"/>
  <c r="EB176" i="1"/>
  <c r="EB177" i="1"/>
  <c r="EB178" i="1"/>
  <c r="HB176" i="1"/>
  <c r="HB174" i="1"/>
  <c r="HB173" i="1"/>
  <c r="HB178" i="1"/>
  <c r="HB175" i="1"/>
  <c r="HB177" i="1"/>
  <c r="HA165" i="1"/>
  <c r="HA166" i="1"/>
  <c r="HA164" i="1"/>
  <c r="EA165" i="1"/>
  <c r="EA166" i="1"/>
  <c r="EA164" i="1"/>
  <c r="EB166" i="1"/>
  <c r="EB164" i="1"/>
  <c r="EB165" i="1"/>
  <c r="HB165" i="1"/>
  <c r="HB166" i="1"/>
  <c r="HB164" i="1"/>
  <c r="HA160" i="1"/>
  <c r="HA158" i="1"/>
  <c r="HA159" i="1"/>
  <c r="EA160" i="1"/>
  <c r="EA159" i="1"/>
  <c r="EA158" i="1"/>
  <c r="EB160" i="1"/>
  <c r="EB159" i="1"/>
  <c r="EB158" i="1"/>
  <c r="HB160" i="1"/>
  <c r="HB159" i="1"/>
  <c r="HB158" i="1"/>
  <c r="HA181" i="1"/>
  <c r="HA182" i="1"/>
  <c r="HA180" i="1"/>
  <c r="HA184" i="1"/>
  <c r="HA183" i="1"/>
  <c r="EA182" i="1"/>
  <c r="EA181" i="1"/>
  <c r="EA180" i="1"/>
  <c r="EA184" i="1"/>
  <c r="EA183" i="1"/>
  <c r="EB180" i="1"/>
  <c r="EB182" i="1"/>
  <c r="EB181" i="1"/>
  <c r="EB184" i="1"/>
  <c r="EB183" i="1"/>
  <c r="HB181" i="1"/>
  <c r="HB182" i="1"/>
  <c r="HB180" i="1"/>
  <c r="HB184" i="1"/>
  <c r="HB183" i="1"/>
  <c r="HA171" i="1"/>
  <c r="HA179" i="1"/>
  <c r="HA172" i="1"/>
  <c r="HA170" i="1"/>
  <c r="EA171" i="1"/>
  <c r="EA179" i="1"/>
  <c r="EA172" i="1"/>
  <c r="EA170" i="1"/>
  <c r="EB171" i="1"/>
  <c r="EB179" i="1"/>
  <c r="EB172" i="1"/>
  <c r="EB170" i="1"/>
  <c r="HB179" i="1"/>
  <c r="HB171" i="1"/>
  <c r="HB170" i="1"/>
  <c r="HB172" i="1"/>
  <c r="HA161" i="1"/>
  <c r="HA163" i="1"/>
  <c r="HA155" i="1"/>
  <c r="HA162" i="1"/>
  <c r="HA167" i="1"/>
  <c r="HA157" i="1"/>
  <c r="HA168" i="1"/>
  <c r="HA156" i="1"/>
  <c r="HA169" i="1"/>
  <c r="EA161" i="1"/>
  <c r="EA155" i="1"/>
  <c r="EA167" i="1"/>
  <c r="EA157" i="1"/>
  <c r="EA156" i="1"/>
  <c r="EA162" i="1"/>
  <c r="EA163" i="1"/>
  <c r="EA168" i="1"/>
  <c r="EA169" i="1"/>
  <c r="EB161" i="1"/>
  <c r="EB163" i="1"/>
  <c r="EB157" i="1"/>
  <c r="EB168" i="1"/>
  <c r="EB162" i="1"/>
  <c r="EB155" i="1"/>
  <c r="EB169" i="1"/>
  <c r="EB167" i="1"/>
  <c r="EB156" i="1"/>
  <c r="HB161" i="1"/>
  <c r="HB155" i="1"/>
  <c r="HB163" i="1"/>
  <c r="HB168" i="1"/>
  <c r="HB157" i="1"/>
  <c r="HB156" i="1"/>
  <c r="HB169" i="1"/>
  <c r="HB162" i="1"/>
  <c r="HB167" i="1"/>
  <c r="HA153" i="1"/>
  <c r="HA154" i="1"/>
  <c r="EA153" i="1"/>
  <c r="EA154" i="1"/>
  <c r="EB153" i="1"/>
  <c r="EB154" i="1"/>
  <c r="HB153" i="1"/>
  <c r="HB154" i="1"/>
  <c r="HA124" i="1"/>
  <c r="HA125" i="1"/>
  <c r="HA126" i="1"/>
  <c r="HA127" i="1"/>
  <c r="HA128" i="1"/>
  <c r="HA129" i="1"/>
  <c r="HA130" i="1"/>
  <c r="HA131" i="1"/>
  <c r="HB106" i="1"/>
  <c r="HB107" i="1"/>
  <c r="HB108" i="1"/>
  <c r="HB109" i="1"/>
  <c r="HB110" i="1"/>
  <c r="HB111" i="1"/>
  <c r="HB112" i="1"/>
  <c r="HB113" i="1"/>
  <c r="HA106" i="1"/>
  <c r="HA107" i="1"/>
  <c r="HA108" i="1"/>
  <c r="HA109" i="1"/>
  <c r="HA110" i="1"/>
  <c r="HA111" i="1"/>
  <c r="HA112" i="1"/>
  <c r="HA113" i="1"/>
  <c r="HB79" i="1"/>
  <c r="HB80" i="1"/>
  <c r="HB81" i="1"/>
  <c r="HB82" i="1"/>
  <c r="HB83" i="1"/>
  <c r="HB84" i="1"/>
  <c r="HB85" i="1"/>
  <c r="HB86" i="1"/>
  <c r="EI60" i="1"/>
  <c r="EI78" i="1"/>
  <c r="EI105" i="1"/>
  <c r="EI123" i="1"/>
  <c r="HA61" i="1"/>
  <c r="HA62" i="1"/>
  <c r="HA63" i="1"/>
  <c r="HA64" i="1"/>
  <c r="HA65" i="1"/>
  <c r="HA66" i="1"/>
  <c r="HA67" i="1"/>
  <c r="HA68" i="1"/>
  <c r="HB124" i="1"/>
  <c r="HB125" i="1"/>
  <c r="HB126" i="1"/>
  <c r="HB127" i="1"/>
  <c r="HB128" i="1"/>
  <c r="HB129" i="1"/>
  <c r="HB130" i="1"/>
  <c r="HB131" i="1"/>
  <c r="HA79" i="1"/>
  <c r="HA80" i="1"/>
  <c r="HA81" i="1"/>
  <c r="HA82" i="1"/>
  <c r="HA83" i="1"/>
  <c r="HA84" i="1"/>
  <c r="HA85" i="1"/>
  <c r="HA86" i="1"/>
  <c r="EB79" i="1"/>
  <c r="EB80" i="1"/>
  <c r="EB81" i="1"/>
  <c r="EB82" i="1"/>
  <c r="EB83" i="1"/>
  <c r="EB84" i="1"/>
  <c r="EB85" i="1"/>
  <c r="EB86" i="1"/>
  <c r="EA106" i="1"/>
  <c r="EA107" i="1"/>
  <c r="EA108" i="1"/>
  <c r="EA109" i="1"/>
  <c r="EA110" i="1"/>
  <c r="EA111" i="1"/>
  <c r="EA112" i="1"/>
  <c r="EA113" i="1"/>
  <c r="HB61" i="1"/>
  <c r="HB62" i="1"/>
  <c r="HB63" i="1"/>
  <c r="HB64" i="1"/>
  <c r="HB65" i="1"/>
  <c r="HB66" i="1"/>
  <c r="HB67" i="1"/>
  <c r="HB68" i="1"/>
  <c r="EB106" i="1"/>
  <c r="EB107" i="1"/>
  <c r="EB108" i="1"/>
  <c r="EB109" i="1"/>
  <c r="EB110" i="1"/>
  <c r="EB111" i="1"/>
  <c r="EB112" i="1"/>
  <c r="EB113" i="1"/>
  <c r="EA79" i="1"/>
  <c r="EA80" i="1"/>
  <c r="EA81" i="1"/>
  <c r="EA82" i="1"/>
  <c r="EA83" i="1"/>
  <c r="EA84" i="1"/>
  <c r="EA85" i="1"/>
  <c r="EA86" i="1"/>
  <c r="EB61" i="1"/>
  <c r="EB62" i="1"/>
  <c r="EB63" i="1"/>
  <c r="EB64" i="1"/>
  <c r="EB65" i="1"/>
  <c r="EB66" i="1"/>
  <c r="EB67" i="1"/>
  <c r="EB68" i="1"/>
  <c r="EA124" i="1"/>
  <c r="EA125" i="1"/>
  <c r="EA126" i="1"/>
  <c r="EA127" i="1"/>
  <c r="EA128" i="1"/>
  <c r="EA129" i="1"/>
  <c r="EA130" i="1"/>
  <c r="EA131" i="1"/>
  <c r="EB124" i="1"/>
  <c r="EB125" i="1"/>
  <c r="EB126" i="1"/>
  <c r="EB127" i="1"/>
  <c r="EB128" i="1"/>
  <c r="EB129" i="1"/>
  <c r="EB130" i="1"/>
  <c r="EB131" i="1"/>
  <c r="EA61" i="1"/>
  <c r="EA62" i="1"/>
  <c r="EA63" i="1"/>
  <c r="EA64" i="1"/>
  <c r="EA65" i="1"/>
  <c r="EA66" i="1"/>
  <c r="EA67" i="1"/>
  <c r="EA68" i="1"/>
  <c r="EI140" i="1"/>
  <c r="EI145" i="1"/>
  <c r="HA147" i="1"/>
  <c r="HA146" i="1"/>
  <c r="HA148" i="1"/>
  <c r="HA149" i="1"/>
  <c r="EA148" i="1"/>
  <c r="EA146" i="1"/>
  <c r="EA147" i="1"/>
  <c r="EA149" i="1"/>
  <c r="EB147" i="1"/>
  <c r="EB149" i="1"/>
  <c r="EB148" i="1"/>
  <c r="EB146" i="1"/>
  <c r="HB147" i="1"/>
  <c r="HB148" i="1"/>
  <c r="HB146" i="1"/>
  <c r="HB149" i="1"/>
  <c r="HA142" i="1"/>
  <c r="HA143" i="1"/>
  <c r="EA142" i="1"/>
  <c r="EA143" i="1"/>
  <c r="EB142" i="1"/>
  <c r="EB143" i="1"/>
  <c r="HB142" i="1"/>
  <c r="HB143" i="1"/>
  <c r="HA141" i="1"/>
  <c r="HA144" i="1"/>
  <c r="EA141" i="1"/>
  <c r="EA144" i="1"/>
  <c r="EB144" i="1"/>
  <c r="EB141" i="1"/>
  <c r="HB144" i="1"/>
  <c r="HB141" i="1"/>
  <c r="EB59" i="1"/>
  <c r="EB57" i="1"/>
  <c r="EA59" i="1"/>
  <c r="EA57" i="1"/>
  <c r="HA59" i="1"/>
  <c r="HA57" i="1"/>
  <c r="HA50" i="1"/>
  <c r="HA48" i="1"/>
  <c r="HB50" i="1"/>
  <c r="HB48" i="1"/>
  <c r="HB59" i="1"/>
  <c r="HB57" i="1"/>
  <c r="EB50" i="1"/>
  <c r="EB48" i="1"/>
  <c r="EA50" i="1"/>
  <c r="EA48" i="1"/>
  <c r="HA41" i="1"/>
  <c r="HA39" i="1"/>
  <c r="EB32" i="1"/>
  <c r="EB30" i="1"/>
  <c r="EA32" i="1"/>
  <c r="EA30" i="1"/>
  <c r="HB41" i="1"/>
  <c r="HB39" i="1"/>
  <c r="EB41" i="1"/>
  <c r="EB39" i="1"/>
  <c r="HA32" i="1"/>
  <c r="HA30" i="1"/>
  <c r="HB32" i="1"/>
  <c r="HB30" i="1"/>
  <c r="EA41" i="1"/>
  <c r="EA39" i="1"/>
  <c r="HA137" i="1"/>
  <c r="HB137" i="1"/>
  <c r="EI135" i="1"/>
  <c r="EA136" i="1"/>
  <c r="EA137" i="1"/>
  <c r="EB136" i="1"/>
  <c r="EB137" i="1"/>
  <c r="HA19" i="1"/>
  <c r="HA136" i="1"/>
  <c r="HB20" i="1"/>
  <c r="HB136" i="1"/>
  <c r="HB43" i="1"/>
  <c r="HB44" i="1"/>
  <c r="HB45" i="1"/>
  <c r="HB46" i="1"/>
  <c r="HB47" i="1"/>
  <c r="HB49" i="1"/>
  <c r="HB52" i="1"/>
  <c r="HB53" i="1"/>
  <c r="HB54" i="1"/>
  <c r="HB55" i="1"/>
  <c r="HB56" i="1"/>
  <c r="HB58" i="1"/>
  <c r="EA34" i="1"/>
  <c r="EA35" i="1"/>
  <c r="EA36" i="1"/>
  <c r="EA37" i="1"/>
  <c r="EA38" i="1"/>
  <c r="EA40" i="1"/>
  <c r="EA43" i="1"/>
  <c r="EA44" i="1"/>
  <c r="EA45" i="1"/>
  <c r="EA46" i="1"/>
  <c r="EA47" i="1"/>
  <c r="EA49" i="1"/>
  <c r="EA52" i="1"/>
  <c r="EA53" i="1"/>
  <c r="EA54" i="1"/>
  <c r="EA55" i="1"/>
  <c r="EA56" i="1"/>
  <c r="EA58" i="1"/>
  <c r="HA52" i="1"/>
  <c r="HA53" i="1"/>
  <c r="HA54" i="1"/>
  <c r="HA55" i="1"/>
  <c r="HA56" i="1"/>
  <c r="HA58" i="1"/>
  <c r="EB52" i="1"/>
  <c r="EB53" i="1"/>
  <c r="EB54" i="1"/>
  <c r="EB55" i="1"/>
  <c r="EB56" i="1"/>
  <c r="EB58" i="1"/>
  <c r="HA34" i="1"/>
  <c r="HA35" i="1"/>
  <c r="HA36" i="1"/>
  <c r="HA37" i="1"/>
  <c r="HA38" i="1"/>
  <c r="HA40" i="1"/>
  <c r="EI51" i="1"/>
  <c r="EI33" i="1"/>
  <c r="EI42" i="1"/>
  <c r="HA43" i="1"/>
  <c r="HA44" i="1"/>
  <c r="HA45" i="1"/>
  <c r="HA46" i="1"/>
  <c r="HA47" i="1"/>
  <c r="HA49" i="1"/>
  <c r="EB43" i="1"/>
  <c r="EB44" i="1"/>
  <c r="EB45" i="1"/>
  <c r="EB46" i="1"/>
  <c r="EB47" i="1"/>
  <c r="EB49" i="1"/>
  <c r="HB34" i="1"/>
  <c r="HB35" i="1"/>
  <c r="HB36" i="1"/>
  <c r="HB37" i="1"/>
  <c r="HB38" i="1"/>
  <c r="HB40" i="1"/>
  <c r="EB34" i="1"/>
  <c r="EB35" i="1"/>
  <c r="EB36" i="1"/>
  <c r="EB37" i="1"/>
  <c r="EB38" i="1"/>
  <c r="EB40" i="1"/>
  <c r="HB19" i="1"/>
  <c r="HA20" i="1"/>
  <c r="HA25" i="1"/>
  <c r="HA26" i="1"/>
  <c r="HA27" i="1"/>
  <c r="HA28" i="1"/>
  <c r="HA29" i="1"/>
  <c r="HA31" i="1"/>
  <c r="HB25" i="1"/>
  <c r="HB26" i="1"/>
  <c r="HB27" i="1"/>
  <c r="HB28" i="1"/>
  <c r="HB29" i="1"/>
  <c r="HB31" i="1"/>
  <c r="EA27" i="1"/>
  <c r="EA28" i="1"/>
  <c r="EA29" i="1"/>
  <c r="EA25" i="1"/>
  <c r="EA31" i="1"/>
  <c r="EA26" i="1"/>
  <c r="EB29" i="1"/>
  <c r="EB26" i="1"/>
  <c r="EB31" i="1"/>
  <c r="EB25" i="1"/>
  <c r="EB28" i="1"/>
  <c r="EB27" i="1"/>
  <c r="EI24" i="1"/>
  <c r="EI11" i="1"/>
  <c r="EB20" i="1"/>
  <c r="EA20" i="1"/>
  <c r="EA19" i="1"/>
  <c r="EB19" i="1"/>
  <c r="EI18" i="1"/>
  <c r="EI12" i="1"/>
  <c r="EI13" i="1" s="1"/>
  <c r="AB256" i="1"/>
  <c r="V248" i="1" l="1"/>
  <c r="V219" i="1"/>
  <c r="EI220" i="1"/>
  <c r="EI221" i="1"/>
  <c r="EI222" i="1"/>
  <c r="EI223" i="1"/>
  <c r="EI224" i="1"/>
  <c r="EI225" i="1"/>
  <c r="EI226" i="1"/>
  <c r="EI227" i="1"/>
  <c r="EI211" i="1"/>
  <c r="EI212" i="1"/>
  <c r="EI213" i="1"/>
  <c r="EI214" i="1"/>
  <c r="EI215" i="1"/>
  <c r="EI216" i="1"/>
  <c r="EI217" i="1"/>
  <c r="EI218" i="1"/>
  <c r="EI202" i="1"/>
  <c r="EI203" i="1"/>
  <c r="EI204" i="1"/>
  <c r="EI205" i="1"/>
  <c r="EI206" i="1"/>
  <c r="EI207" i="1"/>
  <c r="EI208" i="1"/>
  <c r="EI209" i="1"/>
  <c r="EI97" i="1"/>
  <c r="EI98" i="1"/>
  <c r="EI99" i="1"/>
  <c r="EI104" i="1"/>
  <c r="EI100" i="1"/>
  <c r="EI103" i="1"/>
  <c r="EI102" i="1"/>
  <c r="EI70" i="1"/>
  <c r="EI71" i="1"/>
  <c r="EI72" i="1"/>
  <c r="EI73" i="1"/>
  <c r="EI74" i="1"/>
  <c r="EI75" i="1"/>
  <c r="EI76" i="1"/>
  <c r="EI77" i="1"/>
  <c r="EI115" i="1"/>
  <c r="EI116" i="1"/>
  <c r="EI117" i="1"/>
  <c r="EI118" i="1"/>
  <c r="EI119" i="1"/>
  <c r="EI120" i="1"/>
  <c r="EI121" i="1"/>
  <c r="EI122" i="1"/>
  <c r="EI88" i="1"/>
  <c r="EI89" i="1"/>
  <c r="EI90" i="1"/>
  <c r="EI91" i="1"/>
  <c r="EI92" i="1"/>
  <c r="EI93" i="1"/>
  <c r="EI94" i="1"/>
  <c r="EI95" i="1"/>
  <c r="EI188" i="1"/>
  <c r="EI187" i="1"/>
  <c r="EI186" i="1"/>
  <c r="EI190" i="1"/>
  <c r="EI185" i="1"/>
  <c r="EI189" i="1"/>
  <c r="EI175" i="1"/>
  <c r="EI177" i="1"/>
  <c r="EI178" i="1"/>
  <c r="EI174" i="1"/>
  <c r="EI176" i="1"/>
  <c r="EI173" i="1"/>
  <c r="EI165" i="1"/>
  <c r="EI166" i="1"/>
  <c r="EI164" i="1"/>
  <c r="EI159" i="1"/>
  <c r="EI158" i="1"/>
  <c r="EI160" i="1"/>
  <c r="EI180" i="1"/>
  <c r="EI182" i="1"/>
  <c r="EI181" i="1"/>
  <c r="EI184" i="1"/>
  <c r="EI183" i="1"/>
  <c r="EI179" i="1"/>
  <c r="EI170" i="1"/>
  <c r="EI172" i="1"/>
  <c r="EI171" i="1"/>
  <c r="EI163" i="1"/>
  <c r="EI155" i="1"/>
  <c r="EI161" i="1"/>
  <c r="EI157" i="1"/>
  <c r="EI162" i="1"/>
  <c r="EI167" i="1"/>
  <c r="EI168" i="1"/>
  <c r="EI156" i="1"/>
  <c r="EI169" i="1"/>
  <c r="EI153" i="1"/>
  <c r="EI154" i="1"/>
  <c r="EI124" i="1"/>
  <c r="EI125" i="1"/>
  <c r="EI126" i="1"/>
  <c r="EI127" i="1"/>
  <c r="EI128" i="1"/>
  <c r="EI129" i="1"/>
  <c r="EI130" i="1"/>
  <c r="EI131" i="1"/>
  <c r="EI106" i="1"/>
  <c r="EI107" i="1"/>
  <c r="EI108" i="1"/>
  <c r="EI109" i="1"/>
  <c r="EI110" i="1"/>
  <c r="EI111" i="1"/>
  <c r="EI112" i="1"/>
  <c r="EI113" i="1"/>
  <c r="EI79" i="1"/>
  <c r="EI80" i="1"/>
  <c r="EI81" i="1"/>
  <c r="EI82" i="1"/>
  <c r="EI83" i="1"/>
  <c r="EI84" i="1"/>
  <c r="EI85" i="1"/>
  <c r="EI86" i="1"/>
  <c r="EI61" i="1"/>
  <c r="EI62" i="1"/>
  <c r="EI63" i="1"/>
  <c r="EI64" i="1"/>
  <c r="EI65" i="1"/>
  <c r="EI66" i="1"/>
  <c r="EI67" i="1"/>
  <c r="EI68" i="1"/>
  <c r="EI146" i="1"/>
  <c r="EI147" i="1"/>
  <c r="EI148" i="1"/>
  <c r="EI149" i="1"/>
  <c r="EI142" i="1"/>
  <c r="EI143" i="1"/>
  <c r="EI144" i="1"/>
  <c r="EI141" i="1"/>
  <c r="EI50" i="1"/>
  <c r="EI48" i="1"/>
  <c r="EI59" i="1"/>
  <c r="EI57" i="1"/>
  <c r="EI41" i="1"/>
  <c r="EI39" i="1"/>
  <c r="EI32" i="1"/>
  <c r="EI30" i="1"/>
  <c r="EI136" i="1"/>
  <c r="EI137" i="1"/>
  <c r="EI43" i="1"/>
  <c r="EI44" i="1"/>
  <c r="EI45" i="1"/>
  <c r="EI46" i="1"/>
  <c r="EI47" i="1"/>
  <c r="EI49" i="1"/>
  <c r="EI52" i="1"/>
  <c r="EI53" i="1"/>
  <c r="EI54" i="1"/>
  <c r="EI55" i="1"/>
  <c r="EI56" i="1"/>
  <c r="EI58" i="1"/>
  <c r="EI34" i="1"/>
  <c r="EI35" i="1"/>
  <c r="EI36" i="1"/>
  <c r="EI37" i="1"/>
  <c r="EI38" i="1"/>
  <c r="EI40" i="1"/>
  <c r="EI26" i="1"/>
  <c r="EI28" i="1"/>
  <c r="EI27" i="1"/>
  <c r="EI25" i="1"/>
  <c r="EI31" i="1"/>
  <c r="EI29" i="1"/>
  <c r="EI20" i="1"/>
  <c r="EI19" i="1"/>
  <c r="AB6" i="1"/>
  <c r="IW256" i="1"/>
  <c r="CD256" i="1"/>
  <c r="V249" i="1" l="1"/>
  <c r="V220" i="1"/>
  <c r="AB7" i="1"/>
  <c r="IW6" i="1"/>
  <c r="CD6" i="1"/>
  <c r="AB247" i="1" l="1"/>
  <c r="AB250" i="1"/>
  <c r="AB251" i="1"/>
  <c r="AB243" i="1"/>
  <c r="AB248" i="1"/>
  <c r="AB245" i="1"/>
  <c r="AB252" i="1"/>
  <c r="AB253" i="1"/>
  <c r="AB244" i="1"/>
  <c r="AB246" i="1"/>
  <c r="AB242" i="1"/>
  <c r="AB249" i="1"/>
  <c r="V250" i="1"/>
  <c r="AB230" i="1"/>
  <c r="AB232" i="1"/>
  <c r="AB234" i="1"/>
  <c r="AB233" i="1"/>
  <c r="AB235" i="1"/>
  <c r="AB231" i="1"/>
  <c r="V221" i="1"/>
  <c r="AB241" i="1"/>
  <c r="AB238" i="1"/>
  <c r="AB240" i="1"/>
  <c r="AB236" i="1"/>
  <c r="AB237" i="1"/>
  <c r="AB239" i="1"/>
  <c r="AB194" i="1"/>
  <c r="AB197" i="1"/>
  <c r="AB196" i="1"/>
  <c r="AB198" i="1"/>
  <c r="AB195" i="1"/>
  <c r="AB152" i="1"/>
  <c r="AB193" i="1"/>
  <c r="AB140" i="1"/>
  <c r="AB145" i="1"/>
  <c r="AB135" i="1"/>
  <c r="AB18" i="1"/>
  <c r="IW9" i="1"/>
  <c r="IW10" i="1" s="1"/>
  <c r="CD9" i="1"/>
  <c r="CD7" i="1"/>
  <c r="IX6" i="1"/>
  <c r="IV6" i="1"/>
  <c r="FR5" i="1"/>
  <c r="AA256" i="1"/>
  <c r="Z256" i="1"/>
  <c r="Y256" i="1"/>
  <c r="CI6" i="1"/>
  <c r="V251" i="1" l="1"/>
  <c r="CD243" i="1"/>
  <c r="CD251" i="1"/>
  <c r="CD250" i="1"/>
  <c r="CD249" i="1"/>
  <c r="CD248" i="1"/>
  <c r="CD246" i="1"/>
  <c r="CD242" i="1"/>
  <c r="CD247" i="1"/>
  <c r="CD252" i="1"/>
  <c r="CD245" i="1"/>
  <c r="CD244" i="1"/>
  <c r="CD253" i="1"/>
  <c r="CD230" i="1"/>
  <c r="CD232" i="1"/>
  <c r="CD234" i="1"/>
  <c r="CD235" i="1"/>
  <c r="CD233" i="1"/>
  <c r="CD231" i="1"/>
  <c r="CD219" i="1"/>
  <c r="CD210" i="1"/>
  <c r="V222" i="1"/>
  <c r="CD240" i="1"/>
  <c r="CD239" i="1"/>
  <c r="CD238" i="1"/>
  <c r="CD236" i="1"/>
  <c r="CD237" i="1"/>
  <c r="CD241" i="1"/>
  <c r="CD201" i="1"/>
  <c r="CD194" i="1"/>
  <c r="CD196" i="1"/>
  <c r="CD197" i="1"/>
  <c r="CD198" i="1"/>
  <c r="CD96" i="1"/>
  <c r="CD100" i="1" s="1"/>
  <c r="CD195" i="1"/>
  <c r="CD87" i="1"/>
  <c r="CD114" i="1"/>
  <c r="CD69" i="1"/>
  <c r="CD152" i="1"/>
  <c r="CD193" i="1"/>
  <c r="AB186" i="1"/>
  <c r="AB185" i="1"/>
  <c r="AB187" i="1"/>
  <c r="AB188" i="1"/>
  <c r="AB189" i="1"/>
  <c r="AB190" i="1"/>
  <c r="AB174" i="1"/>
  <c r="AB175" i="1"/>
  <c r="AB173" i="1"/>
  <c r="AB178" i="1"/>
  <c r="AB176" i="1"/>
  <c r="AB177" i="1"/>
  <c r="AB164" i="1"/>
  <c r="AB165" i="1"/>
  <c r="AB166" i="1"/>
  <c r="AB158" i="1"/>
  <c r="AB160" i="1"/>
  <c r="AB159" i="1"/>
  <c r="AB180" i="1"/>
  <c r="AB184" i="1"/>
  <c r="AB181" i="1"/>
  <c r="AB182" i="1"/>
  <c r="AB183" i="1"/>
  <c r="AB170" i="1"/>
  <c r="AB171" i="1"/>
  <c r="AB172" i="1"/>
  <c r="AB179" i="1"/>
  <c r="AB155" i="1"/>
  <c r="AB157" i="1"/>
  <c r="AB167" i="1"/>
  <c r="AB163" i="1"/>
  <c r="AB168" i="1"/>
  <c r="AB162" i="1"/>
  <c r="AB156" i="1"/>
  <c r="AB161" i="1"/>
  <c r="AB169" i="1"/>
  <c r="AB154" i="1"/>
  <c r="AB153" i="1"/>
  <c r="CD105" i="1"/>
  <c r="CD78" i="1"/>
  <c r="CD60" i="1"/>
  <c r="CD123" i="1"/>
  <c r="CD140" i="1"/>
  <c r="CD145" i="1"/>
  <c r="AB147" i="1"/>
  <c r="AB146" i="1"/>
  <c r="AB148" i="1"/>
  <c r="AB149" i="1"/>
  <c r="AB142" i="1"/>
  <c r="AB143" i="1"/>
  <c r="AB141" i="1"/>
  <c r="AB144" i="1"/>
  <c r="CD135" i="1"/>
  <c r="AB136" i="1"/>
  <c r="AB137" i="1"/>
  <c r="CD42" i="1"/>
  <c r="CD51" i="1"/>
  <c r="CD33" i="1"/>
  <c r="CD24" i="1"/>
  <c r="AB19" i="1"/>
  <c r="AB20" i="1"/>
  <c r="CD11" i="1"/>
  <c r="CD10" i="1"/>
  <c r="IW11" i="1"/>
  <c r="CD18" i="1"/>
  <c r="IW18" i="1"/>
  <c r="CD12" i="1"/>
  <c r="CD13" i="1" s="1"/>
  <c r="IW12" i="1"/>
  <c r="IW13" i="1" s="1"/>
  <c r="IV9" i="1"/>
  <c r="IV10" i="1" s="1"/>
  <c r="IX9" i="1"/>
  <c r="IX10" i="1" s="1"/>
  <c r="CI9" i="1"/>
  <c r="CI7" i="1"/>
  <c r="FE9" i="1"/>
  <c r="FE10" i="1" s="1"/>
  <c r="V252" i="1" l="1"/>
  <c r="CI243" i="1"/>
  <c r="CI251" i="1"/>
  <c r="CI246" i="1"/>
  <c r="CI244" i="1"/>
  <c r="CI248" i="1"/>
  <c r="CI249" i="1"/>
  <c r="CI247" i="1"/>
  <c r="CI250" i="1"/>
  <c r="CI242" i="1"/>
  <c r="CI245" i="1"/>
  <c r="CI252" i="1"/>
  <c r="CI253" i="1"/>
  <c r="CI230" i="1"/>
  <c r="CI234" i="1"/>
  <c r="CI232" i="1"/>
  <c r="CI233" i="1"/>
  <c r="CI231" i="1"/>
  <c r="CI235" i="1"/>
  <c r="CI210" i="1"/>
  <c r="CI219" i="1"/>
  <c r="V223" i="1"/>
  <c r="CD211" i="1"/>
  <c r="CD212" i="1"/>
  <c r="CD213" i="1"/>
  <c r="CD214" i="1"/>
  <c r="CD215" i="1"/>
  <c r="CD216" i="1"/>
  <c r="CD217" i="1"/>
  <c r="CD218" i="1"/>
  <c r="CD220" i="1"/>
  <c r="CD221" i="1"/>
  <c r="CD222" i="1"/>
  <c r="CD223" i="1"/>
  <c r="CD224" i="1"/>
  <c r="CD225" i="1"/>
  <c r="CD226" i="1"/>
  <c r="CD227" i="1"/>
  <c r="CD202" i="1"/>
  <c r="CD203" i="1"/>
  <c r="CD204" i="1"/>
  <c r="CD205" i="1"/>
  <c r="CD206" i="1"/>
  <c r="CD207" i="1"/>
  <c r="CD208" i="1"/>
  <c r="CD209" i="1"/>
  <c r="CI238" i="1"/>
  <c r="CI239" i="1"/>
  <c r="CI237" i="1"/>
  <c r="CI236" i="1"/>
  <c r="CI201" i="1"/>
  <c r="CI240" i="1"/>
  <c r="CI241" i="1"/>
  <c r="CI194" i="1"/>
  <c r="CI197" i="1"/>
  <c r="CI196" i="1"/>
  <c r="CI198" i="1"/>
  <c r="CD99" i="1"/>
  <c r="CD98" i="1"/>
  <c r="CD97" i="1"/>
  <c r="CD104" i="1"/>
  <c r="CD103" i="1"/>
  <c r="CD102" i="1"/>
  <c r="CD101" i="1"/>
  <c r="CI96" i="1"/>
  <c r="CI101" i="1" s="1"/>
  <c r="CI195" i="1"/>
  <c r="CD70" i="1"/>
  <c r="CD71" i="1"/>
  <c r="CD72" i="1"/>
  <c r="CD73" i="1"/>
  <c r="CD74" i="1"/>
  <c r="CD75" i="1"/>
  <c r="CD76" i="1"/>
  <c r="CD77" i="1"/>
  <c r="CD115" i="1"/>
  <c r="CD116" i="1"/>
  <c r="CD117" i="1"/>
  <c r="CD118" i="1"/>
  <c r="CD119" i="1"/>
  <c r="CD120" i="1"/>
  <c r="CD121" i="1"/>
  <c r="CD122" i="1"/>
  <c r="CI69" i="1"/>
  <c r="CI114" i="1"/>
  <c r="CI87" i="1"/>
  <c r="CD88" i="1"/>
  <c r="CD89" i="1"/>
  <c r="CD90" i="1"/>
  <c r="CD91" i="1"/>
  <c r="CD92" i="1"/>
  <c r="CD93" i="1"/>
  <c r="CD94" i="1"/>
  <c r="CD95" i="1"/>
  <c r="CI152" i="1"/>
  <c r="CI193" i="1"/>
  <c r="IW186" i="1"/>
  <c r="IW185" i="1"/>
  <c r="IW187" i="1"/>
  <c r="IW188" i="1"/>
  <c r="IW189" i="1"/>
  <c r="IW190" i="1"/>
  <c r="CD187" i="1"/>
  <c r="CD186" i="1"/>
  <c r="CD190" i="1"/>
  <c r="CD185" i="1"/>
  <c r="CD188" i="1"/>
  <c r="CD189" i="1"/>
  <c r="CD175" i="1"/>
  <c r="CD174" i="1"/>
  <c r="CD173" i="1"/>
  <c r="CD177" i="1"/>
  <c r="CD178" i="1"/>
  <c r="CD176" i="1"/>
  <c r="IW176" i="1"/>
  <c r="IW174" i="1"/>
  <c r="IW175" i="1"/>
  <c r="IW173" i="1"/>
  <c r="IW178" i="1"/>
  <c r="IW177" i="1"/>
  <c r="CD164" i="1"/>
  <c r="CD166" i="1"/>
  <c r="CD165" i="1"/>
  <c r="IW164" i="1"/>
  <c r="IW166" i="1"/>
  <c r="IW165" i="1"/>
  <c r="IW159" i="1"/>
  <c r="IW158" i="1"/>
  <c r="IW160" i="1"/>
  <c r="CD158" i="1"/>
  <c r="CD159" i="1"/>
  <c r="CD160" i="1"/>
  <c r="CD181" i="1"/>
  <c r="CD182" i="1"/>
  <c r="CD180" i="1"/>
  <c r="CD184" i="1"/>
  <c r="CD183" i="1"/>
  <c r="IW180" i="1"/>
  <c r="IW181" i="1"/>
  <c r="IW182" i="1"/>
  <c r="IW183" i="1"/>
  <c r="IW184" i="1"/>
  <c r="CD171" i="1"/>
  <c r="CD170" i="1"/>
  <c r="CD179" i="1"/>
  <c r="CD172" i="1"/>
  <c r="IW170" i="1"/>
  <c r="IW179" i="1"/>
  <c r="IW171" i="1"/>
  <c r="IW172" i="1"/>
  <c r="IW155" i="1"/>
  <c r="IW157" i="1"/>
  <c r="IW161" i="1"/>
  <c r="IW167" i="1"/>
  <c r="IW156" i="1"/>
  <c r="IW162" i="1"/>
  <c r="IW168" i="1"/>
  <c r="IW169" i="1"/>
  <c r="IW163" i="1"/>
  <c r="CD163" i="1"/>
  <c r="CD157" i="1"/>
  <c r="CD155" i="1"/>
  <c r="CD168" i="1"/>
  <c r="CD167" i="1"/>
  <c r="CD162" i="1"/>
  <c r="CD161" i="1"/>
  <c r="CD169" i="1"/>
  <c r="CD156" i="1"/>
  <c r="IW153" i="1"/>
  <c r="IW154" i="1"/>
  <c r="CD153" i="1"/>
  <c r="CD154" i="1"/>
  <c r="CD124" i="1"/>
  <c r="CD125" i="1"/>
  <c r="CD126" i="1"/>
  <c r="CD127" i="1"/>
  <c r="CD128" i="1"/>
  <c r="CD129" i="1"/>
  <c r="CD130" i="1"/>
  <c r="CD131" i="1"/>
  <c r="CD61" i="1"/>
  <c r="CD62" i="1"/>
  <c r="CD63" i="1"/>
  <c r="CD64" i="1"/>
  <c r="CD65" i="1"/>
  <c r="CD66" i="1"/>
  <c r="CD67" i="1"/>
  <c r="CD68" i="1"/>
  <c r="CI60" i="1"/>
  <c r="CI78" i="1"/>
  <c r="CI105" i="1"/>
  <c r="CI123" i="1"/>
  <c r="CD79" i="1"/>
  <c r="CD80" i="1"/>
  <c r="CD81" i="1"/>
  <c r="CD82" i="1"/>
  <c r="CD83" i="1"/>
  <c r="CD84" i="1"/>
  <c r="CD85" i="1"/>
  <c r="CD86" i="1"/>
  <c r="CD106" i="1"/>
  <c r="CD107" i="1"/>
  <c r="CD108" i="1"/>
  <c r="CD109" i="1"/>
  <c r="CD110" i="1"/>
  <c r="CD111" i="1"/>
  <c r="CD112" i="1"/>
  <c r="CD113" i="1"/>
  <c r="CD146" i="1"/>
  <c r="CD148" i="1"/>
  <c r="CD147" i="1"/>
  <c r="CD149" i="1"/>
  <c r="IW146" i="1"/>
  <c r="IW148" i="1"/>
  <c r="IW147" i="1"/>
  <c r="IW149" i="1"/>
  <c r="CI140" i="1"/>
  <c r="CI145" i="1"/>
  <c r="CD142" i="1"/>
  <c r="CD143" i="1"/>
  <c r="IW142" i="1"/>
  <c r="IW143" i="1"/>
  <c r="IW144" i="1"/>
  <c r="IW141" i="1"/>
  <c r="CD144" i="1"/>
  <c r="CD141" i="1"/>
  <c r="CD59" i="1"/>
  <c r="CD57" i="1"/>
  <c r="CD50" i="1"/>
  <c r="CD48" i="1"/>
  <c r="CD41" i="1"/>
  <c r="CD39" i="1"/>
  <c r="CD32" i="1"/>
  <c r="CD30" i="1"/>
  <c r="CI135" i="1"/>
  <c r="IW136" i="1"/>
  <c r="IW137" i="1"/>
  <c r="CD136" i="1"/>
  <c r="CD137" i="1"/>
  <c r="CD34" i="1"/>
  <c r="CD35" i="1"/>
  <c r="CD36" i="1"/>
  <c r="CD37" i="1"/>
  <c r="CD38" i="1"/>
  <c r="CD40" i="1"/>
  <c r="CD52" i="1"/>
  <c r="CD53" i="1"/>
  <c r="CD54" i="1"/>
  <c r="CD55" i="1"/>
  <c r="CD56" i="1"/>
  <c r="CD58" i="1"/>
  <c r="CI42" i="1"/>
  <c r="CI51" i="1"/>
  <c r="CI33" i="1"/>
  <c r="CD43" i="1"/>
  <c r="CD44" i="1"/>
  <c r="CD45" i="1"/>
  <c r="CD46" i="1"/>
  <c r="CD47" i="1"/>
  <c r="CD49" i="1"/>
  <c r="CD25" i="1"/>
  <c r="CD27" i="1"/>
  <c r="CD31" i="1"/>
  <c r="CD26" i="1"/>
  <c r="CD28" i="1"/>
  <c r="CD29" i="1"/>
  <c r="CI24" i="1"/>
  <c r="IV11" i="1"/>
  <c r="FE11" i="1"/>
  <c r="CI10" i="1"/>
  <c r="CI11" i="1"/>
  <c r="IX11" i="1"/>
  <c r="IW20" i="1"/>
  <c r="CD20" i="1"/>
  <c r="IW19" i="1"/>
  <c r="CD19" i="1"/>
  <c r="CI18" i="1"/>
  <c r="IV18" i="1"/>
  <c r="IX18" i="1"/>
  <c r="FE12" i="1"/>
  <c r="FE13" i="1" s="1"/>
  <c r="CI12" i="1"/>
  <c r="CI13" i="1" s="1"/>
  <c r="IV12" i="1"/>
  <c r="IV13" i="1" s="1"/>
  <c r="IX12" i="1"/>
  <c r="IX13" i="1" s="1"/>
  <c r="FX6" i="1"/>
  <c r="FX256" i="1"/>
  <c r="FW256" i="1"/>
  <c r="FW6" i="1"/>
  <c r="V253" i="1" l="1"/>
  <c r="V224" i="1"/>
  <c r="CI220" i="1"/>
  <c r="CI221" i="1"/>
  <c r="CI222" i="1"/>
  <c r="CI223" i="1"/>
  <c r="CI224" i="1"/>
  <c r="CI225" i="1"/>
  <c r="CI226" i="1"/>
  <c r="CI227" i="1"/>
  <c r="CI211" i="1"/>
  <c r="CI212" i="1"/>
  <c r="CI213" i="1"/>
  <c r="CI214" i="1"/>
  <c r="CI215" i="1"/>
  <c r="CI216" i="1"/>
  <c r="CI217" i="1"/>
  <c r="CI218" i="1"/>
  <c r="CI202" i="1"/>
  <c r="CI203" i="1"/>
  <c r="CI204" i="1"/>
  <c r="CI205" i="1"/>
  <c r="CI206" i="1"/>
  <c r="CI207" i="1"/>
  <c r="CI208" i="1"/>
  <c r="CI209" i="1"/>
  <c r="CI100" i="1"/>
  <c r="CI99" i="1"/>
  <c r="CI97" i="1"/>
  <c r="CI98" i="1"/>
  <c r="CI104" i="1"/>
  <c r="CI103" i="1"/>
  <c r="CI102" i="1"/>
  <c r="CI115" i="1"/>
  <c r="CI116" i="1"/>
  <c r="CI117" i="1"/>
  <c r="CI118" i="1"/>
  <c r="CI119" i="1"/>
  <c r="CI120" i="1"/>
  <c r="CI121" i="1"/>
  <c r="CI122" i="1"/>
  <c r="CI88" i="1"/>
  <c r="CI89" i="1"/>
  <c r="CI90" i="1"/>
  <c r="CI91" i="1"/>
  <c r="CI92" i="1"/>
  <c r="CI93" i="1"/>
  <c r="CI94" i="1"/>
  <c r="CI95" i="1"/>
  <c r="CI70" i="1"/>
  <c r="CI71" i="1"/>
  <c r="CI72" i="1"/>
  <c r="CI73" i="1"/>
  <c r="CI74" i="1"/>
  <c r="CI75" i="1"/>
  <c r="CI76" i="1"/>
  <c r="CI77" i="1"/>
  <c r="IV186" i="1"/>
  <c r="IV185" i="1"/>
  <c r="IV188" i="1"/>
  <c r="IV189" i="1"/>
  <c r="IV187" i="1"/>
  <c r="IV190" i="1"/>
  <c r="IX185" i="1"/>
  <c r="IX187" i="1"/>
  <c r="IX188" i="1"/>
  <c r="IX186" i="1"/>
  <c r="IX189" i="1"/>
  <c r="IX190" i="1"/>
  <c r="CI186" i="1"/>
  <c r="CI185" i="1"/>
  <c r="CI187" i="1"/>
  <c r="CI190" i="1"/>
  <c r="CI188" i="1"/>
  <c r="CI189" i="1"/>
  <c r="IX173" i="1"/>
  <c r="IX174" i="1"/>
  <c r="IX178" i="1"/>
  <c r="IX177" i="1"/>
  <c r="IX176" i="1"/>
  <c r="IX175" i="1"/>
  <c r="IV176" i="1"/>
  <c r="IV173" i="1"/>
  <c r="IV178" i="1"/>
  <c r="IV174" i="1"/>
  <c r="IV177" i="1"/>
  <c r="IV175" i="1"/>
  <c r="CI174" i="1"/>
  <c r="CI175" i="1"/>
  <c r="CI176" i="1"/>
  <c r="CI177" i="1"/>
  <c r="CI173" i="1"/>
  <c r="CI178" i="1"/>
  <c r="IX164" i="1"/>
  <c r="IX165" i="1"/>
  <c r="IX166" i="1"/>
  <c r="IV164" i="1"/>
  <c r="IV165" i="1"/>
  <c r="IV166" i="1"/>
  <c r="CI165" i="1"/>
  <c r="CI166" i="1"/>
  <c r="CI164" i="1"/>
  <c r="CI160" i="1"/>
  <c r="CI159" i="1"/>
  <c r="CI158" i="1"/>
  <c r="IX159" i="1"/>
  <c r="IX160" i="1"/>
  <c r="IX158" i="1"/>
  <c r="IV158" i="1"/>
  <c r="IV160" i="1"/>
  <c r="IV159" i="1"/>
  <c r="IV181" i="1"/>
  <c r="IV184" i="1"/>
  <c r="IV180" i="1"/>
  <c r="IV182" i="1"/>
  <c r="IV183" i="1"/>
  <c r="CI182" i="1"/>
  <c r="CI181" i="1"/>
  <c r="CI180" i="1"/>
  <c r="CI184" i="1"/>
  <c r="CI183" i="1"/>
  <c r="IX181" i="1"/>
  <c r="IX180" i="1"/>
  <c r="IX183" i="1"/>
  <c r="IX182" i="1"/>
  <c r="IX184" i="1"/>
  <c r="CI171" i="1"/>
  <c r="CI179" i="1"/>
  <c r="CI172" i="1"/>
  <c r="CI170" i="1"/>
  <c r="IX170" i="1"/>
  <c r="IX171" i="1"/>
  <c r="IX179" i="1"/>
  <c r="IX172" i="1"/>
  <c r="IV171" i="1"/>
  <c r="IV179" i="1"/>
  <c r="IV172" i="1"/>
  <c r="IV170" i="1"/>
  <c r="IV155" i="1"/>
  <c r="IV157" i="1"/>
  <c r="IV161" i="1"/>
  <c r="IV169" i="1"/>
  <c r="IV163" i="1"/>
  <c r="IV162" i="1"/>
  <c r="IV167" i="1"/>
  <c r="IV156" i="1"/>
  <c r="IV168" i="1"/>
  <c r="CI155" i="1"/>
  <c r="CI157" i="1"/>
  <c r="CI163" i="1"/>
  <c r="CI156" i="1"/>
  <c r="CI162" i="1"/>
  <c r="CI168" i="1"/>
  <c r="CI161" i="1"/>
  <c r="CI169" i="1"/>
  <c r="CI167" i="1"/>
  <c r="IX155" i="1"/>
  <c r="IX161" i="1"/>
  <c r="IX157" i="1"/>
  <c r="IX163" i="1"/>
  <c r="IX169" i="1"/>
  <c r="IX167" i="1"/>
  <c r="IX168" i="1"/>
  <c r="IX162" i="1"/>
  <c r="IX156" i="1"/>
  <c r="IV154" i="1"/>
  <c r="IV153" i="1"/>
  <c r="CI153" i="1"/>
  <c r="CI154" i="1"/>
  <c r="IX153" i="1"/>
  <c r="IX154" i="1"/>
  <c r="CI124" i="1"/>
  <c r="CI125" i="1"/>
  <c r="CI126" i="1"/>
  <c r="CI127" i="1"/>
  <c r="CI128" i="1"/>
  <c r="CI129" i="1"/>
  <c r="CI130" i="1"/>
  <c r="CI131" i="1"/>
  <c r="CI106" i="1"/>
  <c r="CI107" i="1"/>
  <c r="CI108" i="1"/>
  <c r="CI109" i="1"/>
  <c r="CI110" i="1"/>
  <c r="CI111" i="1"/>
  <c r="CI112" i="1"/>
  <c r="CI113" i="1"/>
  <c r="CI79" i="1"/>
  <c r="CI80" i="1"/>
  <c r="CI81" i="1"/>
  <c r="CI82" i="1"/>
  <c r="CI83" i="1"/>
  <c r="CI84" i="1"/>
  <c r="CI85" i="1"/>
  <c r="CI86" i="1"/>
  <c r="CI61" i="1"/>
  <c r="CI62" i="1"/>
  <c r="CI63" i="1"/>
  <c r="CI64" i="1"/>
  <c r="CI65" i="1"/>
  <c r="CI66" i="1"/>
  <c r="CI67" i="1"/>
  <c r="CI68" i="1"/>
  <c r="IX147" i="1"/>
  <c r="IX146" i="1"/>
  <c r="IX149" i="1"/>
  <c r="IX148" i="1"/>
  <c r="IV148" i="1"/>
  <c r="IV146" i="1"/>
  <c r="IV147" i="1"/>
  <c r="IV149" i="1"/>
  <c r="CI146" i="1"/>
  <c r="CI148" i="1"/>
  <c r="CI147" i="1"/>
  <c r="CI149" i="1"/>
  <c r="IV142" i="1"/>
  <c r="IV143" i="1"/>
  <c r="CI142" i="1"/>
  <c r="CI143" i="1"/>
  <c r="IX142" i="1"/>
  <c r="IX143" i="1"/>
  <c r="IX141" i="1"/>
  <c r="IX144" i="1"/>
  <c r="CI144" i="1"/>
  <c r="CI141" i="1"/>
  <c r="IV144" i="1"/>
  <c r="IV141" i="1"/>
  <c r="CI59" i="1"/>
  <c r="CI57" i="1"/>
  <c r="CI50" i="1"/>
  <c r="CI48" i="1"/>
  <c r="CI32" i="1"/>
  <c r="CI30" i="1"/>
  <c r="CI41" i="1"/>
  <c r="CI39" i="1"/>
  <c r="IV136" i="1"/>
  <c r="IV137" i="1"/>
  <c r="CI136" i="1"/>
  <c r="CI137" i="1"/>
  <c r="IX136" i="1"/>
  <c r="IX137" i="1"/>
  <c r="CI52" i="1"/>
  <c r="CI53" i="1"/>
  <c r="CI54" i="1"/>
  <c r="CI55" i="1"/>
  <c r="CI56" i="1"/>
  <c r="CI58" i="1"/>
  <c r="CI43" i="1"/>
  <c r="CI44" i="1"/>
  <c r="CI45" i="1"/>
  <c r="CI46" i="1"/>
  <c r="CI47" i="1"/>
  <c r="CI49" i="1"/>
  <c r="CI34" i="1"/>
  <c r="CI35" i="1"/>
  <c r="CI36" i="1"/>
  <c r="CI37" i="1"/>
  <c r="CI38" i="1"/>
  <c r="CI40" i="1"/>
  <c r="CI26" i="1"/>
  <c r="CI29" i="1"/>
  <c r="CI31" i="1"/>
  <c r="CI28" i="1"/>
  <c r="CI25" i="1"/>
  <c r="CI27" i="1"/>
  <c r="CI20" i="1"/>
  <c r="IX20" i="1"/>
  <c r="IV20" i="1"/>
  <c r="CI19" i="1"/>
  <c r="IV19" i="1"/>
  <c r="IX19" i="1"/>
  <c r="FX9" i="1"/>
  <c r="FX10" i="1" s="1"/>
  <c r="FX7" i="1"/>
  <c r="FW9" i="1"/>
  <c r="FW10" i="1" s="1"/>
  <c r="FW7" i="1"/>
  <c r="EH6" i="1"/>
  <c r="EG6" i="1"/>
  <c r="EF6" i="1"/>
  <c r="EF9" i="1" s="1"/>
  <c r="EF10" i="1" s="1"/>
  <c r="FW251" i="1" l="1"/>
  <c r="FW244" i="1"/>
  <c r="FW249" i="1"/>
  <c r="FW243" i="1"/>
  <c r="FW242" i="1"/>
  <c r="FW250" i="1"/>
  <c r="FW248" i="1"/>
  <c r="FW247" i="1"/>
  <c r="FW246" i="1"/>
  <c r="FW245" i="1"/>
  <c r="FW252" i="1"/>
  <c r="FW253" i="1"/>
  <c r="FX243" i="1"/>
  <c r="FX246" i="1"/>
  <c r="FX242" i="1"/>
  <c r="FX244" i="1"/>
  <c r="FX248" i="1"/>
  <c r="FX249" i="1"/>
  <c r="FX247" i="1"/>
  <c r="FX251" i="1"/>
  <c r="FX250" i="1"/>
  <c r="FX252" i="1"/>
  <c r="FX253" i="1"/>
  <c r="FX245" i="1"/>
  <c r="FW230" i="1"/>
  <c r="FW232" i="1"/>
  <c r="FW234" i="1"/>
  <c r="FX230" i="1"/>
  <c r="FX232" i="1"/>
  <c r="FX234" i="1"/>
  <c r="FX233" i="1"/>
  <c r="FX231" i="1"/>
  <c r="FX235" i="1"/>
  <c r="FW233" i="1"/>
  <c r="FW231" i="1"/>
  <c r="FW235" i="1"/>
  <c r="FX210" i="1"/>
  <c r="FX219" i="1"/>
  <c r="FW219" i="1"/>
  <c r="FW210" i="1"/>
  <c r="V225" i="1"/>
  <c r="FX241" i="1"/>
  <c r="FX201" i="1"/>
  <c r="FX238" i="1"/>
  <c r="FX237" i="1"/>
  <c r="FX240" i="1"/>
  <c r="FX236" i="1"/>
  <c r="FX239" i="1"/>
  <c r="FW238" i="1"/>
  <c r="FW201" i="1"/>
  <c r="FW241" i="1"/>
  <c r="FW237" i="1"/>
  <c r="FW239" i="1"/>
  <c r="FW236" i="1"/>
  <c r="FW240" i="1"/>
  <c r="FW194" i="1"/>
  <c r="FW197" i="1"/>
  <c r="FW196" i="1"/>
  <c r="FX194" i="1"/>
  <c r="FX196" i="1"/>
  <c r="FX197" i="1"/>
  <c r="FW198" i="1"/>
  <c r="FX198" i="1"/>
  <c r="FX96" i="1"/>
  <c r="FX99" i="1" s="1"/>
  <c r="FX195" i="1"/>
  <c r="FW96" i="1"/>
  <c r="FW101" i="1" s="1"/>
  <c r="FW195" i="1"/>
  <c r="FW114" i="1"/>
  <c r="FW87" i="1"/>
  <c r="FW69" i="1"/>
  <c r="FX69" i="1"/>
  <c r="FX114" i="1"/>
  <c r="FX87" i="1"/>
  <c r="FX152" i="1"/>
  <c r="FX193" i="1"/>
  <c r="FW152" i="1"/>
  <c r="FW193" i="1"/>
  <c r="FW60" i="1"/>
  <c r="FW78" i="1"/>
  <c r="FW105" i="1"/>
  <c r="FW123" i="1"/>
  <c r="FX123" i="1"/>
  <c r="FX78" i="1"/>
  <c r="FX60" i="1"/>
  <c r="FX105" i="1"/>
  <c r="FX140" i="1"/>
  <c r="FX145" i="1"/>
  <c r="FW140" i="1"/>
  <c r="FW145" i="1"/>
  <c r="FW135" i="1"/>
  <c r="FX135" i="1"/>
  <c r="FX42" i="1"/>
  <c r="FX33" i="1"/>
  <c r="FX51" i="1"/>
  <c r="FW33" i="1"/>
  <c r="FW42" i="1"/>
  <c r="FW51" i="1"/>
  <c r="EF12" i="1"/>
  <c r="EF11" i="1"/>
  <c r="FW24" i="1"/>
  <c r="FX24" i="1"/>
  <c r="FW11" i="1"/>
  <c r="FX11" i="1"/>
  <c r="FX18" i="1"/>
  <c r="FW18" i="1"/>
  <c r="FW12" i="1"/>
  <c r="FW13" i="1" s="1"/>
  <c r="FX12" i="1"/>
  <c r="FX13" i="1" s="1"/>
  <c r="EH9" i="1"/>
  <c r="EH10" i="1" s="1"/>
  <c r="EH7" i="1"/>
  <c r="EG9" i="1"/>
  <c r="EG10" i="1" s="1"/>
  <c r="EG7" i="1"/>
  <c r="DY256" i="1"/>
  <c r="V226" i="1" l="1"/>
  <c r="FW211" i="1"/>
  <c r="FW212" i="1"/>
  <c r="FW213" i="1"/>
  <c r="FW214" i="1"/>
  <c r="FW215" i="1"/>
  <c r="FW216" i="1"/>
  <c r="FW217" i="1"/>
  <c r="FW218" i="1"/>
  <c r="FW220" i="1"/>
  <c r="FW221" i="1"/>
  <c r="FW222" i="1"/>
  <c r="FW223" i="1"/>
  <c r="FW224" i="1"/>
  <c r="FW225" i="1"/>
  <c r="FW226" i="1"/>
  <c r="FW227" i="1"/>
  <c r="EH201" i="1"/>
  <c r="EH219" i="1"/>
  <c r="EH210" i="1"/>
  <c r="FX220" i="1"/>
  <c r="FX221" i="1"/>
  <c r="FX222" i="1"/>
  <c r="FX223" i="1"/>
  <c r="FX224" i="1"/>
  <c r="FX225" i="1"/>
  <c r="FX226" i="1"/>
  <c r="FX227" i="1"/>
  <c r="EG201" i="1"/>
  <c r="EG210" i="1"/>
  <c r="EG219" i="1"/>
  <c r="FX211" i="1"/>
  <c r="FX212" i="1"/>
  <c r="FX213" i="1"/>
  <c r="FX214" i="1"/>
  <c r="FX215" i="1"/>
  <c r="FX216" i="1"/>
  <c r="FX217" i="1"/>
  <c r="FX218" i="1"/>
  <c r="FX202" i="1"/>
  <c r="FX203" i="1"/>
  <c r="FX204" i="1"/>
  <c r="FX205" i="1"/>
  <c r="FX206" i="1"/>
  <c r="FX207" i="1"/>
  <c r="FX208" i="1"/>
  <c r="FX209" i="1"/>
  <c r="FW202" i="1"/>
  <c r="FW203" i="1"/>
  <c r="FW204" i="1"/>
  <c r="FW205" i="1"/>
  <c r="FW206" i="1"/>
  <c r="FW207" i="1"/>
  <c r="FW208" i="1"/>
  <c r="FW209" i="1"/>
  <c r="FW100" i="1"/>
  <c r="FW99" i="1"/>
  <c r="FW97" i="1"/>
  <c r="FX97" i="1"/>
  <c r="FX102" i="1"/>
  <c r="FX98" i="1"/>
  <c r="FX104" i="1"/>
  <c r="FX103" i="1"/>
  <c r="FX101" i="1"/>
  <c r="FX100" i="1"/>
  <c r="FW98" i="1"/>
  <c r="FW104" i="1"/>
  <c r="FW103" i="1"/>
  <c r="EH96" i="1"/>
  <c r="EG96" i="1"/>
  <c r="FW102" i="1"/>
  <c r="EH87" i="1"/>
  <c r="EH69" i="1"/>
  <c r="EH114" i="1"/>
  <c r="FX70" i="1"/>
  <c r="FX71" i="1"/>
  <c r="FX72" i="1"/>
  <c r="FX73" i="1"/>
  <c r="FX74" i="1"/>
  <c r="FX75" i="1"/>
  <c r="FX76" i="1"/>
  <c r="FX77" i="1"/>
  <c r="FW70" i="1"/>
  <c r="FW71" i="1"/>
  <c r="FW72" i="1"/>
  <c r="FW73" i="1"/>
  <c r="FW74" i="1"/>
  <c r="FW75" i="1"/>
  <c r="FW76" i="1"/>
  <c r="FW77" i="1"/>
  <c r="FW88" i="1"/>
  <c r="FW89" i="1"/>
  <c r="FW90" i="1"/>
  <c r="FW91" i="1"/>
  <c r="FW92" i="1"/>
  <c r="FW93" i="1"/>
  <c r="FW94" i="1"/>
  <c r="FW95" i="1"/>
  <c r="EG87" i="1"/>
  <c r="EG69" i="1"/>
  <c r="EG114" i="1"/>
  <c r="FX88" i="1"/>
  <c r="FX89" i="1"/>
  <c r="FX90" i="1"/>
  <c r="FX91" i="1"/>
  <c r="FX92" i="1"/>
  <c r="FX93" i="1"/>
  <c r="FX94" i="1"/>
  <c r="FX95" i="1"/>
  <c r="FW115" i="1"/>
  <c r="FW116" i="1"/>
  <c r="FW117" i="1"/>
  <c r="FW118" i="1"/>
  <c r="FW119" i="1"/>
  <c r="FW120" i="1"/>
  <c r="FW121" i="1"/>
  <c r="FW122" i="1"/>
  <c r="FX115" i="1"/>
  <c r="FX116" i="1"/>
  <c r="FX117" i="1"/>
  <c r="FX118" i="1"/>
  <c r="FX119" i="1"/>
  <c r="FX120" i="1"/>
  <c r="FX121" i="1"/>
  <c r="FX122" i="1"/>
  <c r="EG152" i="1"/>
  <c r="EH152" i="1"/>
  <c r="FW188" i="1"/>
  <c r="FW185" i="1"/>
  <c r="FW189" i="1"/>
  <c r="FW186" i="1"/>
  <c r="FW190" i="1"/>
  <c r="FW187" i="1"/>
  <c r="FX186" i="1"/>
  <c r="FX185" i="1"/>
  <c r="FX187" i="1"/>
  <c r="FX188" i="1"/>
  <c r="FX189" i="1"/>
  <c r="FX190" i="1"/>
  <c r="FX175" i="1"/>
  <c r="FX174" i="1"/>
  <c r="FX173" i="1"/>
  <c r="FX176" i="1"/>
  <c r="FX177" i="1"/>
  <c r="FX178" i="1"/>
  <c r="FW173" i="1"/>
  <c r="FW175" i="1"/>
  <c r="FW176" i="1"/>
  <c r="FW174" i="1"/>
  <c r="FW178" i="1"/>
  <c r="FW177" i="1"/>
  <c r="FW164" i="1"/>
  <c r="FW165" i="1"/>
  <c r="FW166" i="1"/>
  <c r="FX165" i="1"/>
  <c r="FX166" i="1"/>
  <c r="FX164" i="1"/>
  <c r="FW158" i="1"/>
  <c r="FW160" i="1"/>
  <c r="FW159" i="1"/>
  <c r="FX158" i="1"/>
  <c r="FX160" i="1"/>
  <c r="FX159" i="1"/>
  <c r="FW180" i="1"/>
  <c r="FW182" i="1"/>
  <c r="FW181" i="1"/>
  <c r="FW183" i="1"/>
  <c r="FW184" i="1"/>
  <c r="FX180" i="1"/>
  <c r="FX182" i="1"/>
  <c r="FX183" i="1"/>
  <c r="FX184" i="1"/>
  <c r="FX181" i="1"/>
  <c r="FW170" i="1"/>
  <c r="FW179" i="1"/>
  <c r="FW172" i="1"/>
  <c r="FW171" i="1"/>
  <c r="FX170" i="1"/>
  <c r="FX179" i="1"/>
  <c r="FX171" i="1"/>
  <c r="FX172" i="1"/>
  <c r="FW162" i="1"/>
  <c r="FW161" i="1"/>
  <c r="FW169" i="1"/>
  <c r="FW156" i="1"/>
  <c r="FW155" i="1"/>
  <c r="FW168" i="1"/>
  <c r="FW163" i="1"/>
  <c r="FW157" i="1"/>
  <c r="FW167" i="1"/>
  <c r="FX157" i="1"/>
  <c r="FX163" i="1"/>
  <c r="FX161" i="1"/>
  <c r="FX162" i="1"/>
  <c r="FX167" i="1"/>
  <c r="FX168" i="1"/>
  <c r="FX155" i="1"/>
  <c r="FX156" i="1"/>
  <c r="FX169" i="1"/>
  <c r="FX154" i="1"/>
  <c r="FX153" i="1"/>
  <c r="FW154" i="1"/>
  <c r="FW153" i="1"/>
  <c r="FX61" i="1"/>
  <c r="FX62" i="1"/>
  <c r="FX63" i="1"/>
  <c r="FX64" i="1"/>
  <c r="FX65" i="1"/>
  <c r="FX66" i="1"/>
  <c r="FX67" i="1"/>
  <c r="FX68" i="1"/>
  <c r="FX79" i="1"/>
  <c r="FX80" i="1"/>
  <c r="FX81" i="1"/>
  <c r="FX82" i="1"/>
  <c r="FX83" i="1"/>
  <c r="FX84" i="1"/>
  <c r="FX85" i="1"/>
  <c r="FX86" i="1"/>
  <c r="FX106" i="1"/>
  <c r="FX107" i="1"/>
  <c r="FX108" i="1"/>
  <c r="FX109" i="1"/>
  <c r="FX110" i="1"/>
  <c r="FX111" i="1"/>
  <c r="FX112" i="1"/>
  <c r="FX113" i="1"/>
  <c r="FX124" i="1"/>
  <c r="FX125" i="1"/>
  <c r="FX126" i="1"/>
  <c r="FX127" i="1"/>
  <c r="FX128" i="1"/>
  <c r="FX129" i="1"/>
  <c r="FX130" i="1"/>
  <c r="FX131" i="1"/>
  <c r="FW124" i="1"/>
  <c r="FW125" i="1"/>
  <c r="FW126" i="1"/>
  <c r="FW127" i="1"/>
  <c r="FW128" i="1"/>
  <c r="FW129" i="1"/>
  <c r="FW130" i="1"/>
  <c r="FW131" i="1"/>
  <c r="EG60" i="1"/>
  <c r="EG78" i="1"/>
  <c r="EG123" i="1"/>
  <c r="EG105" i="1"/>
  <c r="FW106" i="1"/>
  <c r="FW107" i="1"/>
  <c r="FW108" i="1"/>
  <c r="FW109" i="1"/>
  <c r="FW110" i="1"/>
  <c r="FW111" i="1"/>
  <c r="FW112" i="1"/>
  <c r="FW113" i="1"/>
  <c r="FW79" i="1"/>
  <c r="FW80" i="1"/>
  <c r="FW81" i="1"/>
  <c r="FW82" i="1"/>
  <c r="FW83" i="1"/>
  <c r="FW84" i="1"/>
  <c r="FW85" i="1"/>
  <c r="FW86" i="1"/>
  <c r="EH105" i="1"/>
  <c r="EH123" i="1"/>
  <c r="EH60" i="1"/>
  <c r="EH78" i="1"/>
  <c r="FW61" i="1"/>
  <c r="FW62" i="1"/>
  <c r="FW63" i="1"/>
  <c r="FW64" i="1"/>
  <c r="FW65" i="1"/>
  <c r="FW66" i="1"/>
  <c r="FW67" i="1"/>
  <c r="FW68" i="1"/>
  <c r="FW146" i="1"/>
  <c r="FW147" i="1"/>
  <c r="FW148" i="1"/>
  <c r="FW149" i="1"/>
  <c r="FX147" i="1"/>
  <c r="FX148" i="1"/>
  <c r="FX149" i="1"/>
  <c r="FX146" i="1"/>
  <c r="EG140" i="1"/>
  <c r="EG145" i="1"/>
  <c r="EH140" i="1"/>
  <c r="EH145" i="1"/>
  <c r="FX142" i="1"/>
  <c r="FX143" i="1"/>
  <c r="FW142" i="1"/>
  <c r="FW143" i="1"/>
  <c r="FX141" i="1"/>
  <c r="FX144" i="1"/>
  <c r="FW141" i="1"/>
  <c r="FW144" i="1"/>
  <c r="FW50" i="1"/>
  <c r="FW48" i="1"/>
  <c r="FX59" i="1"/>
  <c r="FX57" i="1"/>
  <c r="FX50" i="1"/>
  <c r="FX48" i="1"/>
  <c r="FW59" i="1"/>
  <c r="FW57" i="1"/>
  <c r="FW41" i="1"/>
  <c r="FW39" i="1"/>
  <c r="FX32" i="1"/>
  <c r="FX30" i="1"/>
  <c r="FX41" i="1"/>
  <c r="FX39" i="1"/>
  <c r="FW32" i="1"/>
  <c r="FW30" i="1"/>
  <c r="EH135" i="1"/>
  <c r="EG135" i="1"/>
  <c r="FX136" i="1"/>
  <c r="FX137" i="1"/>
  <c r="FW136" i="1"/>
  <c r="FW137" i="1"/>
  <c r="FW43" i="1"/>
  <c r="FW44" i="1"/>
  <c r="FW45" i="1"/>
  <c r="FW46" i="1"/>
  <c r="FW47" i="1"/>
  <c r="FW49" i="1"/>
  <c r="FW34" i="1"/>
  <c r="FW35" i="1"/>
  <c r="FW36" i="1"/>
  <c r="FW37" i="1"/>
  <c r="FW38" i="1"/>
  <c r="FW40" i="1"/>
  <c r="FX52" i="1"/>
  <c r="FX53" i="1"/>
  <c r="FX54" i="1"/>
  <c r="FX55" i="1"/>
  <c r="FX56" i="1"/>
  <c r="FX58" i="1"/>
  <c r="EG51" i="1"/>
  <c r="EG42" i="1"/>
  <c r="EG33" i="1"/>
  <c r="FX34" i="1"/>
  <c r="FX35" i="1"/>
  <c r="FX36" i="1"/>
  <c r="FX37" i="1"/>
  <c r="FX38" i="1"/>
  <c r="FX40" i="1"/>
  <c r="EH33" i="1"/>
  <c r="EH51" i="1"/>
  <c r="EH42" i="1"/>
  <c r="FW52" i="1"/>
  <c r="FW53" i="1"/>
  <c r="FW54" i="1"/>
  <c r="FW55" i="1"/>
  <c r="FW56" i="1"/>
  <c r="FW58" i="1"/>
  <c r="FX43" i="1"/>
  <c r="FX44" i="1"/>
  <c r="FX45" i="1"/>
  <c r="FX46" i="1"/>
  <c r="FX47" i="1"/>
  <c r="FX49" i="1"/>
  <c r="EF13" i="1"/>
  <c r="FW27" i="1"/>
  <c r="FW28" i="1"/>
  <c r="FW25" i="1"/>
  <c r="FW29" i="1"/>
  <c r="FW26" i="1"/>
  <c r="FW31" i="1"/>
  <c r="FX29" i="1"/>
  <c r="FX28" i="1"/>
  <c r="FX27" i="1"/>
  <c r="FX25" i="1"/>
  <c r="FX26" i="1"/>
  <c r="FX31" i="1"/>
  <c r="EG24" i="1"/>
  <c r="EH24" i="1"/>
  <c r="EH11" i="1"/>
  <c r="EG11" i="1"/>
  <c r="FX20" i="1"/>
  <c r="FW20" i="1"/>
  <c r="FW19" i="1"/>
  <c r="FX19" i="1"/>
  <c r="EH18" i="1"/>
  <c r="EG18" i="1"/>
  <c r="EG12" i="1"/>
  <c r="EG13" i="1" s="1"/>
  <c r="EH12" i="1"/>
  <c r="EH13" i="1" s="1"/>
  <c r="DX256" i="1"/>
  <c r="DX6" i="1"/>
  <c r="DX9" i="1" s="1"/>
  <c r="DX10" i="1" s="1"/>
  <c r="DZ256" i="1"/>
  <c r="DZ6" i="1"/>
  <c r="DZ9" i="1" s="1"/>
  <c r="DZ10" i="1" s="1"/>
  <c r="DY6" i="1"/>
  <c r="FG6" i="1"/>
  <c r="V227" i="1" l="1"/>
  <c r="EH185" i="1"/>
  <c r="EH186" i="1"/>
  <c r="EH187" i="1"/>
  <c r="EH188" i="1"/>
  <c r="EH190" i="1"/>
  <c r="EH189" i="1"/>
  <c r="EG185" i="1"/>
  <c r="EG187" i="1"/>
  <c r="EG186" i="1"/>
  <c r="EG190" i="1"/>
  <c r="EG188" i="1"/>
  <c r="EG189" i="1"/>
  <c r="EG175" i="1"/>
  <c r="EG173" i="1"/>
  <c r="EG176" i="1"/>
  <c r="EG177" i="1"/>
  <c r="EG174" i="1"/>
  <c r="EG178" i="1"/>
  <c r="EH173" i="1"/>
  <c r="EH176" i="1"/>
  <c r="EH174" i="1"/>
  <c r="EH178" i="1"/>
  <c r="EH177" i="1"/>
  <c r="EH175" i="1"/>
  <c r="EH165" i="1"/>
  <c r="EH166" i="1"/>
  <c r="EH164" i="1"/>
  <c r="EG165" i="1"/>
  <c r="EG164" i="1"/>
  <c r="EG166" i="1"/>
  <c r="EH160" i="1"/>
  <c r="EH159" i="1"/>
  <c r="EH158" i="1"/>
  <c r="EG160" i="1"/>
  <c r="EG159" i="1"/>
  <c r="EG158" i="1"/>
  <c r="EG181" i="1"/>
  <c r="EG182" i="1"/>
  <c r="EG180" i="1"/>
  <c r="EG184" i="1"/>
  <c r="EG183" i="1"/>
  <c r="EH182" i="1"/>
  <c r="EH181" i="1"/>
  <c r="EH184" i="1"/>
  <c r="EH180" i="1"/>
  <c r="EH183" i="1"/>
  <c r="EH179" i="1"/>
  <c r="EH171" i="1"/>
  <c r="EH172" i="1"/>
  <c r="EH170" i="1"/>
  <c r="EG170" i="1"/>
  <c r="EG172" i="1"/>
  <c r="EG171" i="1"/>
  <c r="EG179" i="1"/>
  <c r="EH155" i="1"/>
  <c r="EH161" i="1"/>
  <c r="EH157" i="1"/>
  <c r="EH162" i="1"/>
  <c r="EH168" i="1"/>
  <c r="EH163" i="1"/>
  <c r="EH167" i="1"/>
  <c r="EH156" i="1"/>
  <c r="EH169" i="1"/>
  <c r="EG161" i="1"/>
  <c r="EG157" i="1"/>
  <c r="EG163" i="1"/>
  <c r="EG155" i="1"/>
  <c r="EG167" i="1"/>
  <c r="EG168" i="1"/>
  <c r="EG162" i="1"/>
  <c r="EG169" i="1"/>
  <c r="EG156" i="1"/>
  <c r="EH153" i="1"/>
  <c r="EH154" i="1"/>
  <c r="EG153" i="1"/>
  <c r="EG154" i="1"/>
  <c r="EG146" i="1"/>
  <c r="EG148" i="1"/>
  <c r="EG147" i="1"/>
  <c r="EG149" i="1"/>
  <c r="EH147" i="1"/>
  <c r="EH148" i="1"/>
  <c r="EH146" i="1"/>
  <c r="EH149" i="1"/>
  <c r="EG142" i="1"/>
  <c r="EH142" i="1"/>
  <c r="EG141" i="1"/>
  <c r="EG144" i="1"/>
  <c r="EH144" i="1"/>
  <c r="EH141" i="1"/>
  <c r="EG136" i="1"/>
  <c r="EG137" i="1"/>
  <c r="EH136" i="1"/>
  <c r="EH137" i="1"/>
  <c r="DX12" i="1"/>
  <c r="DX11" i="1"/>
  <c r="DZ11" i="1"/>
  <c r="DZ12" i="1"/>
  <c r="EG20" i="1"/>
  <c r="EH20" i="1"/>
  <c r="EG19" i="1"/>
  <c r="EH19" i="1"/>
  <c r="DY9" i="1"/>
  <c r="DY10" i="1" s="1"/>
  <c r="DY7" i="1"/>
  <c r="DZ7" i="1"/>
  <c r="FG9" i="1"/>
  <c r="FG10" i="1" s="1"/>
  <c r="FG7" i="1"/>
  <c r="FF6" i="1"/>
  <c r="FE256" i="1"/>
  <c r="FF256" i="1"/>
  <c r="FG256" i="1"/>
  <c r="FG248" i="1" l="1"/>
  <c r="FG251" i="1"/>
  <c r="FG244" i="1"/>
  <c r="FG249" i="1"/>
  <c r="FG242" i="1"/>
  <c r="FG246" i="1"/>
  <c r="FG250" i="1"/>
  <c r="FG253" i="1"/>
  <c r="FG247" i="1"/>
  <c r="FG252" i="1"/>
  <c r="FG243" i="1"/>
  <c r="FG245" i="1"/>
  <c r="FG230" i="1"/>
  <c r="FG232" i="1"/>
  <c r="FG234" i="1"/>
  <c r="FG235" i="1"/>
  <c r="FG233" i="1"/>
  <c r="FG231" i="1"/>
  <c r="DY201" i="1"/>
  <c r="DY210" i="1"/>
  <c r="DY219" i="1"/>
  <c r="FG210" i="1"/>
  <c r="FG219" i="1"/>
  <c r="DZ201" i="1"/>
  <c r="DZ219" i="1"/>
  <c r="DZ210" i="1"/>
  <c r="FG240" i="1"/>
  <c r="FG241" i="1"/>
  <c r="FG238" i="1"/>
  <c r="FG237" i="1"/>
  <c r="FG236" i="1"/>
  <c r="FG201" i="1"/>
  <c r="FG239" i="1"/>
  <c r="FG194" i="1"/>
  <c r="FG196" i="1"/>
  <c r="FG197" i="1"/>
  <c r="FG198" i="1"/>
  <c r="FG96" i="1"/>
  <c r="FG100" i="1" s="1"/>
  <c r="FG195" i="1"/>
  <c r="DY96" i="1"/>
  <c r="DZ96" i="1"/>
  <c r="DY87" i="1"/>
  <c r="DY114" i="1"/>
  <c r="DY69" i="1"/>
  <c r="FG69" i="1"/>
  <c r="FG114" i="1"/>
  <c r="FG87" i="1"/>
  <c r="DZ87" i="1"/>
  <c r="DZ69" i="1"/>
  <c r="DZ114" i="1"/>
  <c r="DZ152" i="1"/>
  <c r="DY152" i="1"/>
  <c r="FG152" i="1"/>
  <c r="FG193" i="1"/>
  <c r="DY60" i="1"/>
  <c r="DY78" i="1"/>
  <c r="DY105" i="1"/>
  <c r="DY123" i="1"/>
  <c r="DZ123" i="1"/>
  <c r="DZ78" i="1"/>
  <c r="DZ105" i="1"/>
  <c r="DZ60" i="1"/>
  <c r="FG60" i="1"/>
  <c r="FG78" i="1"/>
  <c r="FG105" i="1"/>
  <c r="FG123" i="1"/>
  <c r="DY140" i="1"/>
  <c r="DY145" i="1"/>
  <c r="DZ140" i="1"/>
  <c r="DZ145" i="1"/>
  <c r="FG140" i="1"/>
  <c r="FG145" i="1"/>
  <c r="DZ135" i="1"/>
  <c r="FG135" i="1"/>
  <c r="DY135" i="1"/>
  <c r="DY33" i="1"/>
  <c r="DY51" i="1"/>
  <c r="DY42" i="1"/>
  <c r="FG33" i="1"/>
  <c r="FG42" i="1"/>
  <c r="FG51" i="1"/>
  <c r="DZ42" i="1"/>
  <c r="DZ51" i="1"/>
  <c r="DZ33" i="1"/>
  <c r="DZ24" i="1"/>
  <c r="DY24" i="1"/>
  <c r="FG24" i="1"/>
  <c r="DX24" i="1"/>
  <c r="DX18" i="1"/>
  <c r="DX143" i="1" s="1"/>
  <c r="DX13" i="1"/>
  <c r="DY11" i="1"/>
  <c r="FG11" i="1"/>
  <c r="FG18" i="1"/>
  <c r="DZ18" i="1"/>
  <c r="DY18" i="1"/>
  <c r="DY12" i="1"/>
  <c r="DY13" i="1" s="1"/>
  <c r="FG12" i="1"/>
  <c r="FG13" i="1" s="1"/>
  <c r="DZ13" i="1"/>
  <c r="FF9" i="1"/>
  <c r="FF10" i="1" s="1"/>
  <c r="FF7" i="1"/>
  <c r="CI256" i="1"/>
  <c r="GE256" i="1"/>
  <c r="GE6" i="1"/>
  <c r="FR256" i="1"/>
  <c r="FR6" i="1"/>
  <c r="FO256" i="1"/>
  <c r="FO6" i="1"/>
  <c r="FN256" i="1"/>
  <c r="FN6" i="1"/>
  <c r="FP256" i="1"/>
  <c r="FP6" i="1"/>
  <c r="GB256" i="1"/>
  <c r="GB6" i="1"/>
  <c r="FM256" i="1"/>
  <c r="FM6" i="1"/>
  <c r="GA256" i="1"/>
  <c r="GA6" i="1"/>
  <c r="FQ256" i="1"/>
  <c r="FQ6" i="1"/>
  <c r="FF243" i="1" l="1"/>
  <c r="FF246" i="1"/>
  <c r="FF250" i="1"/>
  <c r="FF251" i="1"/>
  <c r="FF249" i="1"/>
  <c r="FF248" i="1"/>
  <c r="FF245" i="1"/>
  <c r="FF253" i="1"/>
  <c r="FF242" i="1"/>
  <c r="FF244" i="1"/>
  <c r="FF252" i="1"/>
  <c r="FF247" i="1"/>
  <c r="FF230" i="1"/>
  <c r="FF232" i="1"/>
  <c r="FF234" i="1"/>
  <c r="FF231" i="1"/>
  <c r="FF235" i="1"/>
  <c r="FF233" i="1"/>
  <c r="FG220" i="1"/>
  <c r="FG221" i="1"/>
  <c r="FG222" i="1"/>
  <c r="FG223" i="1"/>
  <c r="FG224" i="1"/>
  <c r="FG225" i="1"/>
  <c r="FG226" i="1"/>
  <c r="FG227" i="1"/>
  <c r="FG211" i="1"/>
  <c r="FG212" i="1"/>
  <c r="FG213" i="1"/>
  <c r="FG214" i="1"/>
  <c r="FG215" i="1"/>
  <c r="FG216" i="1"/>
  <c r="FG217" i="1"/>
  <c r="FG218" i="1"/>
  <c r="FF219" i="1"/>
  <c r="FF210" i="1"/>
  <c r="FG202" i="1"/>
  <c r="FG203" i="1"/>
  <c r="FG204" i="1"/>
  <c r="FG205" i="1"/>
  <c r="FG206" i="1"/>
  <c r="FG207" i="1"/>
  <c r="FG208" i="1"/>
  <c r="FG209" i="1"/>
  <c r="FF241" i="1"/>
  <c r="FF239" i="1"/>
  <c r="FF238" i="1"/>
  <c r="FF201" i="1"/>
  <c r="FF236" i="1"/>
  <c r="FF240" i="1"/>
  <c r="FF237" i="1"/>
  <c r="FF194" i="1"/>
  <c r="FF197" i="1"/>
  <c r="FF196" i="1"/>
  <c r="FF198" i="1"/>
  <c r="FG102" i="1"/>
  <c r="FG99" i="1"/>
  <c r="FG97" i="1"/>
  <c r="FG104" i="1"/>
  <c r="FG98" i="1"/>
  <c r="FG103" i="1"/>
  <c r="FG101" i="1"/>
  <c r="FF96" i="1"/>
  <c r="FF102" i="1" s="1"/>
  <c r="FF195" i="1"/>
  <c r="FG70" i="1"/>
  <c r="FG71" i="1"/>
  <c r="FG72" i="1"/>
  <c r="FG73" i="1"/>
  <c r="FG74" i="1"/>
  <c r="FG75" i="1"/>
  <c r="FG76" i="1"/>
  <c r="FG77" i="1"/>
  <c r="FF87" i="1"/>
  <c r="FF114" i="1"/>
  <c r="FF69" i="1"/>
  <c r="FG88" i="1"/>
  <c r="FG89" i="1"/>
  <c r="FG90" i="1"/>
  <c r="FG91" i="1"/>
  <c r="FG92" i="1"/>
  <c r="FG93" i="1"/>
  <c r="FG94" i="1"/>
  <c r="FG95" i="1"/>
  <c r="FG115" i="1"/>
  <c r="FG116" i="1"/>
  <c r="FG117" i="1"/>
  <c r="FG118" i="1"/>
  <c r="FG119" i="1"/>
  <c r="FG120" i="1"/>
  <c r="FG121" i="1"/>
  <c r="FG122" i="1"/>
  <c r="FF152" i="1"/>
  <c r="FF193" i="1"/>
  <c r="FG187" i="1"/>
  <c r="FG185" i="1"/>
  <c r="FG188" i="1"/>
  <c r="FG189" i="1"/>
  <c r="FG186" i="1"/>
  <c r="FG190" i="1"/>
  <c r="DX185" i="1"/>
  <c r="DX187" i="1"/>
  <c r="DX188" i="1"/>
  <c r="DX186" i="1"/>
  <c r="DX189" i="1"/>
  <c r="DX190" i="1"/>
  <c r="DY185" i="1"/>
  <c r="DY187" i="1"/>
  <c r="DY186" i="1"/>
  <c r="DY188" i="1"/>
  <c r="DY189" i="1"/>
  <c r="DY190" i="1"/>
  <c r="DZ186" i="1"/>
  <c r="DZ185" i="1"/>
  <c r="DZ187" i="1"/>
  <c r="DZ189" i="1"/>
  <c r="DZ190" i="1"/>
  <c r="DZ188" i="1"/>
  <c r="DZ173" i="1"/>
  <c r="DZ175" i="1"/>
  <c r="DZ176" i="1"/>
  <c r="DZ177" i="1"/>
  <c r="DZ174" i="1"/>
  <c r="DZ178" i="1"/>
  <c r="FG175" i="1"/>
  <c r="FG174" i="1"/>
  <c r="FG173" i="1"/>
  <c r="FG176" i="1"/>
  <c r="FG178" i="1"/>
  <c r="FG177" i="1"/>
  <c r="DX175" i="1"/>
  <c r="DX174" i="1"/>
  <c r="DX177" i="1"/>
  <c r="DX173" i="1"/>
  <c r="DX176" i="1"/>
  <c r="DX178" i="1"/>
  <c r="DY174" i="1"/>
  <c r="DY173" i="1"/>
  <c r="DY175" i="1"/>
  <c r="DY176" i="1"/>
  <c r="DY178" i="1"/>
  <c r="DY177" i="1"/>
  <c r="DZ165" i="1"/>
  <c r="DZ166" i="1"/>
  <c r="DZ164" i="1"/>
  <c r="FG164" i="1"/>
  <c r="FG165" i="1"/>
  <c r="FG166" i="1"/>
  <c r="DX165" i="1"/>
  <c r="DX164" i="1"/>
  <c r="DX166" i="1"/>
  <c r="DY165" i="1"/>
  <c r="DY164" i="1"/>
  <c r="DY166" i="1"/>
  <c r="DZ160" i="1"/>
  <c r="DZ159" i="1"/>
  <c r="DZ158" i="1"/>
  <c r="FG158" i="1"/>
  <c r="FG160" i="1"/>
  <c r="FG159" i="1"/>
  <c r="DX159" i="1"/>
  <c r="DX160" i="1"/>
  <c r="DX158" i="1"/>
  <c r="DY158" i="1"/>
  <c r="DY159" i="1"/>
  <c r="DY160" i="1"/>
  <c r="DZ180" i="1"/>
  <c r="DZ181" i="1"/>
  <c r="DZ182" i="1"/>
  <c r="DZ183" i="1"/>
  <c r="DZ184" i="1"/>
  <c r="DX181" i="1"/>
  <c r="DX180" i="1"/>
  <c r="DX182" i="1"/>
  <c r="DX184" i="1"/>
  <c r="DX183" i="1"/>
  <c r="FG181" i="1"/>
  <c r="FG180" i="1"/>
  <c r="FG182" i="1"/>
  <c r="FG183" i="1"/>
  <c r="FG184" i="1"/>
  <c r="DY181" i="1"/>
  <c r="DY182" i="1"/>
  <c r="DY180" i="1"/>
  <c r="DY184" i="1"/>
  <c r="DY183" i="1"/>
  <c r="FG170" i="1"/>
  <c r="FG179" i="1"/>
  <c r="FG171" i="1"/>
  <c r="FG172" i="1"/>
  <c r="DZ171" i="1"/>
  <c r="DZ179" i="1"/>
  <c r="DZ172" i="1"/>
  <c r="DZ170" i="1"/>
  <c r="DX170" i="1"/>
  <c r="DX171" i="1"/>
  <c r="DX179" i="1"/>
  <c r="DX172" i="1"/>
  <c r="DY179" i="1"/>
  <c r="DY171" i="1"/>
  <c r="DY170" i="1"/>
  <c r="DY172" i="1"/>
  <c r="FG157" i="1"/>
  <c r="FG163" i="1"/>
  <c r="FG155" i="1"/>
  <c r="FG161" i="1"/>
  <c r="FG167" i="1"/>
  <c r="FG169" i="1"/>
  <c r="FG168" i="1"/>
  <c r="FG156" i="1"/>
  <c r="FG162" i="1"/>
  <c r="DZ163" i="1"/>
  <c r="DZ157" i="1"/>
  <c r="DZ155" i="1"/>
  <c r="DZ161" i="1"/>
  <c r="DZ167" i="1"/>
  <c r="DZ169" i="1"/>
  <c r="DZ162" i="1"/>
  <c r="DZ156" i="1"/>
  <c r="DZ168" i="1"/>
  <c r="DX157" i="1"/>
  <c r="DX163" i="1"/>
  <c r="DX161" i="1"/>
  <c r="DX155" i="1"/>
  <c r="DX168" i="1"/>
  <c r="DX167" i="1"/>
  <c r="DX169" i="1"/>
  <c r="DX162" i="1"/>
  <c r="DX156" i="1"/>
  <c r="DY155" i="1"/>
  <c r="DY163" i="1"/>
  <c r="DY162" i="1"/>
  <c r="DY167" i="1"/>
  <c r="DY168" i="1"/>
  <c r="DY157" i="1"/>
  <c r="DY169" i="1"/>
  <c r="DY156" i="1"/>
  <c r="DY161" i="1"/>
  <c r="DZ153" i="1"/>
  <c r="DZ154" i="1"/>
  <c r="FG154" i="1"/>
  <c r="FG153" i="1"/>
  <c r="DX154" i="1"/>
  <c r="DX153" i="1"/>
  <c r="DY153" i="1"/>
  <c r="DY154" i="1"/>
  <c r="FF105" i="1"/>
  <c r="FF123" i="1"/>
  <c r="FF60" i="1"/>
  <c r="FF78" i="1"/>
  <c r="FG124" i="1"/>
  <c r="FG125" i="1"/>
  <c r="FG126" i="1"/>
  <c r="FG127" i="1"/>
  <c r="FG128" i="1"/>
  <c r="FG129" i="1"/>
  <c r="FG130" i="1"/>
  <c r="FG131" i="1"/>
  <c r="FG106" i="1"/>
  <c r="FG107" i="1"/>
  <c r="FG108" i="1"/>
  <c r="FG109" i="1"/>
  <c r="FG110" i="1"/>
  <c r="FG111" i="1"/>
  <c r="FG112" i="1"/>
  <c r="FG113" i="1"/>
  <c r="FG79" i="1"/>
  <c r="FG80" i="1"/>
  <c r="FG81" i="1"/>
  <c r="FG82" i="1"/>
  <c r="FG83" i="1"/>
  <c r="FG84" i="1"/>
  <c r="FG85" i="1"/>
  <c r="FG86" i="1"/>
  <c r="FG61" i="1"/>
  <c r="FG62" i="1"/>
  <c r="FG63" i="1"/>
  <c r="FG64" i="1"/>
  <c r="FG65" i="1"/>
  <c r="FG66" i="1"/>
  <c r="FG67" i="1"/>
  <c r="FG68" i="1"/>
  <c r="DX146" i="1"/>
  <c r="DX148" i="1"/>
  <c r="DX149" i="1"/>
  <c r="DX147" i="1"/>
  <c r="DY146" i="1"/>
  <c r="DY148" i="1"/>
  <c r="DY147" i="1"/>
  <c r="DY149" i="1"/>
  <c r="DZ148" i="1"/>
  <c r="DZ146" i="1"/>
  <c r="DZ147" i="1"/>
  <c r="DZ149" i="1"/>
  <c r="FF140" i="1"/>
  <c r="FF145" i="1"/>
  <c r="FG148" i="1"/>
  <c r="FG147" i="1"/>
  <c r="FG146" i="1"/>
  <c r="FG149" i="1"/>
  <c r="DY142" i="1"/>
  <c r="DZ142" i="1"/>
  <c r="FG142" i="1"/>
  <c r="FG143" i="1"/>
  <c r="DX142" i="1"/>
  <c r="FG144" i="1"/>
  <c r="FG141" i="1"/>
  <c r="DZ141" i="1"/>
  <c r="DZ144" i="1"/>
  <c r="DY141" i="1"/>
  <c r="DY144" i="1"/>
  <c r="DX141" i="1"/>
  <c r="DX144" i="1"/>
  <c r="FG50" i="1"/>
  <c r="FG48" i="1"/>
  <c r="FG59" i="1"/>
  <c r="FG57" i="1"/>
  <c r="FG41" i="1"/>
  <c r="FG39" i="1"/>
  <c r="FG32" i="1"/>
  <c r="FG30" i="1"/>
  <c r="FF135" i="1"/>
  <c r="DY136" i="1"/>
  <c r="DY137" i="1"/>
  <c r="DZ136" i="1"/>
  <c r="DZ137" i="1"/>
  <c r="FG136" i="1"/>
  <c r="FG137" i="1"/>
  <c r="DX136" i="1"/>
  <c r="DX137" i="1"/>
  <c r="FG52" i="1"/>
  <c r="FG53" i="1"/>
  <c r="FG54" i="1"/>
  <c r="FG55" i="1"/>
  <c r="FG56" i="1"/>
  <c r="FG58" i="1"/>
  <c r="FG43" i="1"/>
  <c r="FG44" i="1"/>
  <c r="FG45" i="1"/>
  <c r="FG46" i="1"/>
  <c r="FG47" i="1"/>
  <c r="FG49" i="1"/>
  <c r="FG34" i="1"/>
  <c r="FG35" i="1"/>
  <c r="FG36" i="1"/>
  <c r="FG37" i="1"/>
  <c r="FG38" i="1"/>
  <c r="FG40" i="1"/>
  <c r="FF42" i="1"/>
  <c r="FF51" i="1"/>
  <c r="FF33" i="1"/>
  <c r="FG27" i="1"/>
  <c r="FG29" i="1"/>
  <c r="FG26" i="1"/>
  <c r="FG25" i="1"/>
  <c r="FG28" i="1"/>
  <c r="FG31" i="1"/>
  <c r="FF24" i="1"/>
  <c r="DX19" i="1"/>
  <c r="DX20" i="1"/>
  <c r="FF11" i="1"/>
  <c r="FG20" i="1"/>
  <c r="DY20" i="1"/>
  <c r="DZ20" i="1"/>
  <c r="DY19" i="1"/>
  <c r="DZ19" i="1"/>
  <c r="FG19" i="1"/>
  <c r="FF18" i="1"/>
  <c r="FF12" i="1"/>
  <c r="FF13" i="1" s="1"/>
  <c r="GB9" i="1"/>
  <c r="GB10" i="1" s="1"/>
  <c r="GB7" i="1"/>
  <c r="GE9" i="1"/>
  <c r="GE10" i="1" s="1"/>
  <c r="GE7" i="1"/>
  <c r="FP9" i="1"/>
  <c r="FP10" i="1" s="1"/>
  <c r="FP7" i="1"/>
  <c r="FN9" i="1"/>
  <c r="FN10" i="1" s="1"/>
  <c r="FN7" i="1"/>
  <c r="FM9" i="1"/>
  <c r="FM10" i="1" s="1"/>
  <c r="FM7" i="1"/>
  <c r="FO9" i="1"/>
  <c r="FO10" i="1" s="1"/>
  <c r="FO7" i="1"/>
  <c r="GA9" i="1"/>
  <c r="GA10" i="1" s="1"/>
  <c r="GA7" i="1"/>
  <c r="FQ9" i="1"/>
  <c r="FQ10" i="1" s="1"/>
  <c r="FQ7" i="1"/>
  <c r="FR9" i="1"/>
  <c r="FR10" i="1" s="1"/>
  <c r="FR7" i="1"/>
  <c r="FN250" i="1" l="1"/>
  <c r="FN251" i="1"/>
  <c r="FN249" i="1"/>
  <c r="FN248" i="1"/>
  <c r="FN247" i="1"/>
  <c r="FN246" i="1"/>
  <c r="FN242" i="1"/>
  <c r="FN253" i="1"/>
  <c r="FN243" i="1"/>
  <c r="FN252" i="1"/>
  <c r="FN245" i="1"/>
  <c r="FN244" i="1"/>
  <c r="FR243" i="1"/>
  <c r="FR247" i="1"/>
  <c r="FR251" i="1"/>
  <c r="FR244" i="1"/>
  <c r="FR246" i="1"/>
  <c r="FR242" i="1"/>
  <c r="FR249" i="1"/>
  <c r="FR248" i="1"/>
  <c r="FR250" i="1"/>
  <c r="FR245" i="1"/>
  <c r="FR252" i="1"/>
  <c r="FR253" i="1"/>
  <c r="GA247" i="1"/>
  <c r="GA242" i="1"/>
  <c r="GA246" i="1"/>
  <c r="GA244" i="1"/>
  <c r="GA251" i="1"/>
  <c r="GA249" i="1"/>
  <c r="GA248" i="1"/>
  <c r="GA250" i="1"/>
  <c r="GA245" i="1"/>
  <c r="GA252" i="1"/>
  <c r="GA253" i="1"/>
  <c r="GA243" i="1"/>
  <c r="FP243" i="1"/>
  <c r="FP246" i="1"/>
  <c r="FP242" i="1"/>
  <c r="FP248" i="1"/>
  <c r="FP249" i="1"/>
  <c r="FP250" i="1"/>
  <c r="FP251" i="1"/>
  <c r="FP247" i="1"/>
  <c r="FP245" i="1"/>
  <c r="FP244" i="1"/>
  <c r="FP252" i="1"/>
  <c r="FP253" i="1"/>
  <c r="FQ243" i="1"/>
  <c r="FQ251" i="1"/>
  <c r="FQ246" i="1"/>
  <c r="FQ244" i="1"/>
  <c r="FQ247" i="1"/>
  <c r="FQ249" i="1"/>
  <c r="FQ248" i="1"/>
  <c r="FQ250" i="1"/>
  <c r="FQ242" i="1"/>
  <c r="FQ245" i="1"/>
  <c r="FQ252" i="1"/>
  <c r="FQ253" i="1"/>
  <c r="FO251" i="1"/>
  <c r="FO249" i="1"/>
  <c r="FO242" i="1"/>
  <c r="FO248" i="1"/>
  <c r="FO246" i="1"/>
  <c r="FO250" i="1"/>
  <c r="FO243" i="1"/>
  <c r="FO247" i="1"/>
  <c r="FO244" i="1"/>
  <c r="FO253" i="1"/>
  <c r="FO245" i="1"/>
  <c r="FO252" i="1"/>
  <c r="GE249" i="1"/>
  <c r="GE246" i="1"/>
  <c r="GE242" i="1"/>
  <c r="GE243" i="1"/>
  <c r="GE250" i="1"/>
  <c r="GE248" i="1"/>
  <c r="GE247" i="1"/>
  <c r="GE245" i="1"/>
  <c r="GE252" i="1"/>
  <c r="GE251" i="1"/>
  <c r="GE253" i="1"/>
  <c r="GE244" i="1"/>
  <c r="FM249" i="1"/>
  <c r="FM251" i="1"/>
  <c r="FM248" i="1"/>
  <c r="FM243" i="1"/>
  <c r="FM250" i="1"/>
  <c r="FM246" i="1"/>
  <c r="FM242" i="1"/>
  <c r="FM247" i="1"/>
  <c r="FM252" i="1"/>
  <c r="FM245" i="1"/>
  <c r="FM244" i="1"/>
  <c r="FM253" i="1"/>
  <c r="GB246" i="1"/>
  <c r="GB242" i="1"/>
  <c r="GB250" i="1"/>
  <c r="GB247" i="1"/>
  <c r="GB251" i="1"/>
  <c r="GB248" i="1"/>
  <c r="GB243" i="1"/>
  <c r="GB249" i="1"/>
  <c r="GB253" i="1"/>
  <c r="GB244" i="1"/>
  <c r="GB252" i="1"/>
  <c r="GB245" i="1"/>
  <c r="GE230" i="1"/>
  <c r="GE234" i="1"/>
  <c r="GE232" i="1"/>
  <c r="FR230" i="1"/>
  <c r="FR232" i="1"/>
  <c r="FR234" i="1"/>
  <c r="FM230" i="1"/>
  <c r="FM232" i="1"/>
  <c r="FM234" i="1"/>
  <c r="GB230" i="1"/>
  <c r="GB232" i="1"/>
  <c r="GB234" i="1"/>
  <c r="FO230" i="1"/>
  <c r="FO232" i="1"/>
  <c r="FO234" i="1"/>
  <c r="FQ230" i="1"/>
  <c r="FQ234" i="1"/>
  <c r="FQ232" i="1"/>
  <c r="FN230" i="1"/>
  <c r="FN234" i="1"/>
  <c r="FN232" i="1"/>
  <c r="GA230" i="1"/>
  <c r="GA232" i="1"/>
  <c r="GA234" i="1"/>
  <c r="FP230" i="1"/>
  <c r="FP232" i="1"/>
  <c r="FP234" i="1"/>
  <c r="GA233" i="1"/>
  <c r="GA231" i="1"/>
  <c r="GA235" i="1"/>
  <c r="FP233" i="1"/>
  <c r="FP231" i="1"/>
  <c r="FP235" i="1"/>
  <c r="FO233" i="1"/>
  <c r="FO231" i="1"/>
  <c r="FO235" i="1"/>
  <c r="GE233" i="1"/>
  <c r="GE231" i="1"/>
  <c r="GE235" i="1"/>
  <c r="FR233" i="1"/>
  <c r="FR231" i="1"/>
  <c r="FR235" i="1"/>
  <c r="FM233" i="1"/>
  <c r="FM231" i="1"/>
  <c r="FM235" i="1"/>
  <c r="GB233" i="1"/>
  <c r="GB231" i="1"/>
  <c r="GB235" i="1"/>
  <c r="FQ233" i="1"/>
  <c r="FQ235" i="1"/>
  <c r="FQ231" i="1"/>
  <c r="FN231" i="1"/>
  <c r="FN233" i="1"/>
  <c r="FN235" i="1"/>
  <c r="FR219" i="1"/>
  <c r="FR210" i="1"/>
  <c r="FM210" i="1"/>
  <c r="FM219" i="1"/>
  <c r="GB219" i="1"/>
  <c r="GB210" i="1"/>
  <c r="FN219" i="1"/>
  <c r="FN210" i="1"/>
  <c r="GA219" i="1"/>
  <c r="GA210" i="1"/>
  <c r="FP210" i="1"/>
  <c r="FP219" i="1"/>
  <c r="FO210" i="1"/>
  <c r="FO219" i="1"/>
  <c r="GE219" i="1"/>
  <c r="GE210" i="1"/>
  <c r="FF212" i="1"/>
  <c r="FF211" i="1"/>
  <c r="FF213" i="1"/>
  <c r="FF214" i="1"/>
  <c r="FF215" i="1"/>
  <c r="FF216" i="1"/>
  <c r="FF217" i="1"/>
  <c r="FF218" i="1"/>
  <c r="FQ210" i="1"/>
  <c r="FQ219" i="1"/>
  <c r="FF220" i="1"/>
  <c r="FF221" i="1"/>
  <c r="FF222" i="1"/>
  <c r="FF223" i="1"/>
  <c r="FF224" i="1"/>
  <c r="FF225" i="1"/>
  <c r="FF226" i="1"/>
  <c r="FF227" i="1"/>
  <c r="FM236" i="1"/>
  <c r="FM239" i="1"/>
  <c r="FM238" i="1"/>
  <c r="FM237" i="1"/>
  <c r="FM241" i="1"/>
  <c r="FM240" i="1"/>
  <c r="FM201" i="1"/>
  <c r="FQ240" i="1"/>
  <c r="FQ236" i="1"/>
  <c r="FQ201" i="1"/>
  <c r="FQ238" i="1"/>
  <c r="FQ241" i="1"/>
  <c r="FQ237" i="1"/>
  <c r="FQ239" i="1"/>
  <c r="FO240" i="1"/>
  <c r="FO237" i="1"/>
  <c r="FO238" i="1"/>
  <c r="FO201" i="1"/>
  <c r="FO241" i="1"/>
  <c r="FO239" i="1"/>
  <c r="FO236" i="1"/>
  <c r="GE201" i="1"/>
  <c r="GE241" i="1"/>
  <c r="GE238" i="1"/>
  <c r="GE237" i="1"/>
  <c r="GE239" i="1"/>
  <c r="GE236" i="1"/>
  <c r="GE240" i="1"/>
  <c r="FR241" i="1"/>
  <c r="FR236" i="1"/>
  <c r="FR239" i="1"/>
  <c r="FR201" i="1"/>
  <c r="FR238" i="1"/>
  <c r="FR237" i="1"/>
  <c r="FR240" i="1"/>
  <c r="FF202" i="1"/>
  <c r="FF203" i="1"/>
  <c r="FF204" i="1"/>
  <c r="FF205" i="1"/>
  <c r="FF206" i="1"/>
  <c r="FF207" i="1"/>
  <c r="FF208" i="1"/>
  <c r="FF209" i="1"/>
  <c r="GB237" i="1"/>
  <c r="GB201" i="1"/>
  <c r="GB238" i="1"/>
  <c r="GB239" i="1"/>
  <c r="GB241" i="1"/>
  <c r="GB240" i="1"/>
  <c r="GB236" i="1"/>
  <c r="GA241" i="1"/>
  <c r="GA201" i="1"/>
  <c r="GA240" i="1"/>
  <c r="GA237" i="1"/>
  <c r="GA238" i="1"/>
  <c r="GA236" i="1"/>
  <c r="GA239" i="1"/>
  <c r="FP241" i="1"/>
  <c r="FP201" i="1"/>
  <c r="FP236" i="1"/>
  <c r="FP237" i="1"/>
  <c r="FP238" i="1"/>
  <c r="FP239" i="1"/>
  <c r="FP240" i="1"/>
  <c r="FN238" i="1"/>
  <c r="FN239" i="1"/>
  <c r="FN201" i="1"/>
  <c r="FN236" i="1"/>
  <c r="FN237" i="1"/>
  <c r="FN240" i="1"/>
  <c r="FN241" i="1"/>
  <c r="FQ194" i="1"/>
  <c r="FQ196" i="1"/>
  <c r="FQ197" i="1"/>
  <c r="GA194" i="1"/>
  <c r="GA196" i="1"/>
  <c r="GA197" i="1"/>
  <c r="FP194" i="1"/>
  <c r="FP196" i="1"/>
  <c r="FP197" i="1"/>
  <c r="FO194" i="1"/>
  <c r="FO196" i="1"/>
  <c r="FO197" i="1"/>
  <c r="GE194" i="1"/>
  <c r="GE197" i="1"/>
  <c r="GE196" i="1"/>
  <c r="FR194" i="1"/>
  <c r="FR196" i="1"/>
  <c r="FR197" i="1"/>
  <c r="FM194" i="1"/>
  <c r="FM197" i="1"/>
  <c r="FM196" i="1"/>
  <c r="GB194" i="1"/>
  <c r="GB197" i="1"/>
  <c r="GB196" i="1"/>
  <c r="FN194" i="1"/>
  <c r="FN197" i="1"/>
  <c r="FN196" i="1"/>
  <c r="FR198" i="1"/>
  <c r="FM198" i="1"/>
  <c r="GB198" i="1"/>
  <c r="FN198" i="1"/>
  <c r="GA198" i="1"/>
  <c r="FP198" i="1"/>
  <c r="FQ198" i="1"/>
  <c r="FO198" i="1"/>
  <c r="GE198" i="1"/>
  <c r="FF103" i="1"/>
  <c r="FF101" i="1"/>
  <c r="FF100" i="1"/>
  <c r="FF99" i="1"/>
  <c r="FF98" i="1"/>
  <c r="FF104" i="1"/>
  <c r="FF97" i="1"/>
  <c r="FP96" i="1"/>
  <c r="FP97" i="1" s="1"/>
  <c r="FP195" i="1"/>
  <c r="GE96" i="1"/>
  <c r="GE99" i="1" s="1"/>
  <c r="GE195" i="1"/>
  <c r="FR96" i="1"/>
  <c r="FR100" i="1" s="1"/>
  <c r="FR195" i="1"/>
  <c r="FM96" i="1"/>
  <c r="FM100" i="1" s="1"/>
  <c r="FM195" i="1"/>
  <c r="GB96" i="1"/>
  <c r="GB98" i="1" s="1"/>
  <c r="GB195" i="1"/>
  <c r="GA96" i="1"/>
  <c r="GA100" i="1" s="1"/>
  <c r="GA195" i="1"/>
  <c r="FO96" i="1"/>
  <c r="FO100" i="1" s="1"/>
  <c r="FO195" i="1"/>
  <c r="FN96" i="1"/>
  <c r="FN100" i="1" s="1"/>
  <c r="FN195" i="1"/>
  <c r="FQ96" i="1"/>
  <c r="FQ98" i="1" s="1"/>
  <c r="FQ195" i="1"/>
  <c r="FR87" i="1"/>
  <c r="FR114" i="1"/>
  <c r="FR69" i="1"/>
  <c r="FQ114" i="1"/>
  <c r="FQ69" i="1"/>
  <c r="FQ87" i="1"/>
  <c r="FN69" i="1"/>
  <c r="FN114" i="1"/>
  <c r="FN87" i="1"/>
  <c r="FM87" i="1"/>
  <c r="FM69" i="1"/>
  <c r="FM114" i="1"/>
  <c r="FF70" i="1"/>
  <c r="FF71" i="1"/>
  <c r="FF72" i="1"/>
  <c r="FF73" i="1"/>
  <c r="FF74" i="1"/>
  <c r="FF75" i="1"/>
  <c r="FF76" i="1"/>
  <c r="FF77" i="1"/>
  <c r="GB114" i="1"/>
  <c r="GB69" i="1"/>
  <c r="GB87" i="1"/>
  <c r="GA69" i="1"/>
  <c r="GA87" i="1"/>
  <c r="GA114" i="1"/>
  <c r="FP87" i="1"/>
  <c r="FP114" i="1"/>
  <c r="FP69" i="1"/>
  <c r="FO69" i="1"/>
  <c r="FO114" i="1"/>
  <c r="FO87" i="1"/>
  <c r="GE87" i="1"/>
  <c r="GE69" i="1"/>
  <c r="GE114" i="1"/>
  <c r="FF115" i="1"/>
  <c r="FF116" i="1"/>
  <c r="FF117" i="1"/>
  <c r="FF118" i="1"/>
  <c r="FF119" i="1"/>
  <c r="FF120" i="1"/>
  <c r="FF121" i="1"/>
  <c r="FF122" i="1"/>
  <c r="FF88" i="1"/>
  <c r="FF89" i="1"/>
  <c r="FF90" i="1"/>
  <c r="FF91" i="1"/>
  <c r="FF92" i="1"/>
  <c r="FF93" i="1"/>
  <c r="FF94" i="1"/>
  <c r="FF95" i="1"/>
  <c r="FM152" i="1"/>
  <c r="FM193" i="1"/>
  <c r="GA152" i="1"/>
  <c r="GA193" i="1"/>
  <c r="FP152" i="1"/>
  <c r="FP193" i="1"/>
  <c r="GB152" i="1"/>
  <c r="GB193" i="1"/>
  <c r="GE152" i="1"/>
  <c r="GE193" i="1"/>
  <c r="FO152" i="1"/>
  <c r="FO193" i="1"/>
  <c r="FR152" i="1"/>
  <c r="FR193" i="1"/>
  <c r="FQ152" i="1"/>
  <c r="FQ193" i="1"/>
  <c r="FN152" i="1"/>
  <c r="FN193" i="1"/>
  <c r="FF186" i="1"/>
  <c r="FF185" i="1"/>
  <c r="FF187" i="1"/>
  <c r="FF189" i="1"/>
  <c r="FF188" i="1"/>
  <c r="FF190" i="1"/>
  <c r="FF173" i="1"/>
  <c r="FF174" i="1"/>
  <c r="FF175" i="1"/>
  <c r="FF177" i="1"/>
  <c r="FF178" i="1"/>
  <c r="FF176" i="1"/>
  <c r="FF164" i="1"/>
  <c r="FF165" i="1"/>
  <c r="FF166" i="1"/>
  <c r="FF160" i="1"/>
  <c r="FF159" i="1"/>
  <c r="FF158" i="1"/>
  <c r="FF181" i="1"/>
  <c r="FF180" i="1"/>
  <c r="FF182" i="1"/>
  <c r="FF183" i="1"/>
  <c r="FF184" i="1"/>
  <c r="FF171" i="1"/>
  <c r="FF179" i="1"/>
  <c r="FF170" i="1"/>
  <c r="FF172" i="1"/>
  <c r="FF155" i="1"/>
  <c r="FF157" i="1"/>
  <c r="FF168" i="1"/>
  <c r="FF167" i="1"/>
  <c r="FF162" i="1"/>
  <c r="FF156" i="1"/>
  <c r="FF161" i="1"/>
  <c r="FF169" i="1"/>
  <c r="FF163" i="1"/>
  <c r="FF153" i="1"/>
  <c r="FF154" i="1"/>
  <c r="GA60" i="1"/>
  <c r="GA105" i="1"/>
  <c r="GA78" i="1"/>
  <c r="GA123" i="1"/>
  <c r="FP105" i="1"/>
  <c r="FP123" i="1"/>
  <c r="FP60" i="1"/>
  <c r="FP78" i="1"/>
  <c r="FF79" i="1"/>
  <c r="FF80" i="1"/>
  <c r="FF81" i="1"/>
  <c r="FF82" i="1"/>
  <c r="FF83" i="1"/>
  <c r="FF84" i="1"/>
  <c r="FF85" i="1"/>
  <c r="FF86" i="1"/>
  <c r="FN60" i="1"/>
  <c r="FN78" i="1"/>
  <c r="FN123" i="1"/>
  <c r="FN105" i="1"/>
  <c r="FO60" i="1"/>
  <c r="FO78" i="1"/>
  <c r="FO105" i="1"/>
  <c r="FO123" i="1"/>
  <c r="FF61" i="1"/>
  <c r="FF62" i="1"/>
  <c r="FF63" i="1"/>
  <c r="FF64" i="1"/>
  <c r="FF65" i="1"/>
  <c r="FF66" i="1"/>
  <c r="FF67" i="1"/>
  <c r="FF68" i="1"/>
  <c r="FF124" i="1"/>
  <c r="FF125" i="1"/>
  <c r="FF126" i="1"/>
  <c r="FF127" i="1"/>
  <c r="FF128" i="1"/>
  <c r="FF129" i="1"/>
  <c r="FF130" i="1"/>
  <c r="FF131" i="1"/>
  <c r="FQ60" i="1"/>
  <c r="FQ78" i="1"/>
  <c r="FQ123" i="1"/>
  <c r="FQ105" i="1"/>
  <c r="GE105" i="1"/>
  <c r="GE123" i="1"/>
  <c r="GE60" i="1"/>
  <c r="GE78" i="1"/>
  <c r="FR78" i="1"/>
  <c r="FR105" i="1"/>
  <c r="FR123" i="1"/>
  <c r="FR60" i="1"/>
  <c r="FM60" i="1"/>
  <c r="FM78" i="1"/>
  <c r="FM105" i="1"/>
  <c r="FM123" i="1"/>
  <c r="GB60" i="1"/>
  <c r="GB78" i="1"/>
  <c r="GB123" i="1"/>
  <c r="GB105" i="1"/>
  <c r="FF106" i="1"/>
  <c r="FF107" i="1"/>
  <c r="FF108" i="1"/>
  <c r="FF109" i="1"/>
  <c r="FF110" i="1"/>
  <c r="FF111" i="1"/>
  <c r="FF112" i="1"/>
  <c r="FF113" i="1"/>
  <c r="GE140" i="1"/>
  <c r="GE145" i="1"/>
  <c r="FR140" i="1"/>
  <c r="FR145" i="1"/>
  <c r="FM140" i="1"/>
  <c r="FM145" i="1"/>
  <c r="GB140" i="1"/>
  <c r="GB145" i="1"/>
  <c r="FO140" i="1"/>
  <c r="FO145" i="1"/>
  <c r="FQ140" i="1"/>
  <c r="FQ145" i="1"/>
  <c r="FN140" i="1"/>
  <c r="FN145" i="1"/>
  <c r="FF147" i="1"/>
  <c r="FF146" i="1"/>
  <c r="FF148" i="1"/>
  <c r="FF149" i="1"/>
  <c r="GA140" i="1"/>
  <c r="GA145" i="1"/>
  <c r="FP140" i="1"/>
  <c r="FP145" i="1"/>
  <c r="FF142" i="1"/>
  <c r="FF143" i="1"/>
  <c r="FF144" i="1"/>
  <c r="FF141" i="1"/>
  <c r="FF50" i="1"/>
  <c r="FF48" i="1"/>
  <c r="FF59" i="1"/>
  <c r="FF57" i="1"/>
  <c r="FF41" i="1"/>
  <c r="FF39" i="1"/>
  <c r="FF32" i="1"/>
  <c r="FF30" i="1"/>
  <c r="FP135" i="1"/>
  <c r="FO135" i="1"/>
  <c r="GA135" i="1"/>
  <c r="GE135" i="1"/>
  <c r="GB135" i="1"/>
  <c r="FM135" i="1"/>
  <c r="FR135" i="1"/>
  <c r="FQ135" i="1"/>
  <c r="FN135" i="1"/>
  <c r="FF136" i="1"/>
  <c r="FF137" i="1"/>
  <c r="FM51" i="1"/>
  <c r="FM33" i="1"/>
  <c r="FM42" i="1"/>
  <c r="FR51" i="1"/>
  <c r="FR42" i="1"/>
  <c r="FR33" i="1"/>
  <c r="FF52" i="1"/>
  <c r="FF53" i="1"/>
  <c r="FF54" i="1"/>
  <c r="FF55" i="1"/>
  <c r="FF56" i="1"/>
  <c r="FF58" i="1"/>
  <c r="FF43" i="1"/>
  <c r="FF44" i="1"/>
  <c r="FF45" i="1"/>
  <c r="FF46" i="1"/>
  <c r="FF47" i="1"/>
  <c r="FF49" i="1"/>
  <c r="FN42" i="1"/>
  <c r="FN51" i="1"/>
  <c r="FN33" i="1"/>
  <c r="GA51" i="1"/>
  <c r="GA33" i="1"/>
  <c r="GA42" i="1"/>
  <c r="FP33" i="1"/>
  <c r="FP51" i="1"/>
  <c r="FP42" i="1"/>
  <c r="GB33" i="1"/>
  <c r="GB42" i="1"/>
  <c r="GB51" i="1"/>
  <c r="FF34" i="1"/>
  <c r="FF35" i="1"/>
  <c r="FF36" i="1"/>
  <c r="FF37" i="1"/>
  <c r="FF38" i="1"/>
  <c r="FF40" i="1"/>
  <c r="FQ33" i="1"/>
  <c r="FQ51" i="1"/>
  <c r="FQ42" i="1"/>
  <c r="FO33" i="1"/>
  <c r="FO42" i="1"/>
  <c r="FO51" i="1"/>
  <c r="GE33" i="1"/>
  <c r="GE42" i="1"/>
  <c r="GE51" i="1"/>
  <c r="FF28" i="1"/>
  <c r="FF26" i="1"/>
  <c r="FF25" i="1"/>
  <c r="FF31" i="1"/>
  <c r="FF29" i="1"/>
  <c r="FF27" i="1"/>
  <c r="GB24" i="1"/>
  <c r="FQ24" i="1"/>
  <c r="GA24" i="1"/>
  <c r="FO24" i="1"/>
  <c r="FR24" i="1"/>
  <c r="FM24" i="1"/>
  <c r="FN24" i="1"/>
  <c r="FP24" i="1"/>
  <c r="GE24" i="1"/>
  <c r="FP11" i="1"/>
  <c r="GE11" i="1"/>
  <c r="GB11" i="1"/>
  <c r="FN11" i="1"/>
  <c r="FR11" i="1"/>
  <c r="FQ11" i="1"/>
  <c r="GA11" i="1"/>
  <c r="FO11" i="1"/>
  <c r="FM11" i="1"/>
  <c r="FF20" i="1"/>
  <c r="FF19" i="1"/>
  <c r="FQ18" i="1"/>
  <c r="FO18" i="1"/>
  <c r="GE18" i="1"/>
  <c r="FP18" i="1"/>
  <c r="FR18" i="1"/>
  <c r="GA18" i="1"/>
  <c r="FM18" i="1"/>
  <c r="FN18" i="1"/>
  <c r="GB18" i="1"/>
  <c r="FO12" i="1"/>
  <c r="FO13" i="1" s="1"/>
  <c r="FN12" i="1"/>
  <c r="FN13" i="1" s="1"/>
  <c r="FQ12" i="1"/>
  <c r="FQ13" i="1" s="1"/>
  <c r="GA12" i="1"/>
  <c r="GA13" i="1" s="1"/>
  <c r="FM12" i="1"/>
  <c r="FM13" i="1" s="1"/>
  <c r="FP12" i="1"/>
  <c r="FP13" i="1" s="1"/>
  <c r="GE12" i="1"/>
  <c r="GE13" i="1" s="1"/>
  <c r="FR12" i="1"/>
  <c r="FR13" i="1" s="1"/>
  <c r="GB12" i="1"/>
  <c r="GB13" i="1" s="1"/>
  <c r="AA6" i="1"/>
  <c r="Z6" i="1"/>
  <c r="FN211" i="1" l="1"/>
  <c r="FN212" i="1"/>
  <c r="FN213" i="1"/>
  <c r="FN214" i="1"/>
  <c r="FN215" i="1"/>
  <c r="FN216" i="1"/>
  <c r="FN217" i="1"/>
  <c r="FN218" i="1"/>
  <c r="GE220" i="1"/>
  <c r="GE221" i="1"/>
  <c r="GE222" i="1"/>
  <c r="GE223" i="1"/>
  <c r="GE224" i="1"/>
  <c r="GE225" i="1"/>
  <c r="GE226" i="1"/>
  <c r="GE227" i="1"/>
  <c r="FN220" i="1"/>
  <c r="FN221" i="1"/>
  <c r="FN222" i="1"/>
  <c r="FN223" i="1"/>
  <c r="FN224" i="1"/>
  <c r="FN225" i="1"/>
  <c r="FN226" i="1"/>
  <c r="FN227" i="1"/>
  <c r="FO220" i="1"/>
  <c r="FO221" i="1"/>
  <c r="FO222" i="1"/>
  <c r="FO223" i="1"/>
  <c r="FO224" i="1"/>
  <c r="FO225" i="1"/>
  <c r="FO226" i="1"/>
  <c r="FO227" i="1"/>
  <c r="GB211" i="1"/>
  <c r="GB212" i="1"/>
  <c r="GB213" i="1"/>
  <c r="GB214" i="1"/>
  <c r="GB215" i="1"/>
  <c r="GB216" i="1"/>
  <c r="GB217" i="1"/>
  <c r="GB218" i="1"/>
  <c r="FO211" i="1"/>
  <c r="FO212" i="1"/>
  <c r="FO213" i="1"/>
  <c r="FO214" i="1"/>
  <c r="FO215" i="1"/>
  <c r="FO216" i="1"/>
  <c r="FO217" i="1"/>
  <c r="FO218" i="1"/>
  <c r="GB220" i="1"/>
  <c r="GB221" i="1"/>
  <c r="GB222" i="1"/>
  <c r="GB223" i="1"/>
  <c r="GB224" i="1"/>
  <c r="GB225" i="1"/>
  <c r="GB226" i="1"/>
  <c r="GB227" i="1"/>
  <c r="GE212" i="1"/>
  <c r="GE211" i="1"/>
  <c r="GE213" i="1"/>
  <c r="GE214" i="1"/>
  <c r="GE215" i="1"/>
  <c r="GE216" i="1"/>
  <c r="GE217" i="1"/>
  <c r="GE218" i="1"/>
  <c r="FP220" i="1"/>
  <c r="FP221" i="1"/>
  <c r="FP222" i="1"/>
  <c r="FP223" i="1"/>
  <c r="FP224" i="1"/>
  <c r="FP225" i="1"/>
  <c r="FP226" i="1"/>
  <c r="FP227" i="1"/>
  <c r="FM220" i="1"/>
  <c r="FM221" i="1"/>
  <c r="FM222" i="1"/>
  <c r="FM223" i="1"/>
  <c r="FM224" i="1"/>
  <c r="FM225" i="1"/>
  <c r="FM226" i="1"/>
  <c r="FM227" i="1"/>
  <c r="FP211" i="1"/>
  <c r="FP212" i="1"/>
  <c r="FP213" i="1"/>
  <c r="FP214" i="1"/>
  <c r="FP215" i="1"/>
  <c r="FP216" i="1"/>
  <c r="FP217" i="1"/>
  <c r="FP218" i="1"/>
  <c r="FM211" i="1"/>
  <c r="FM212" i="1"/>
  <c r="FM213" i="1"/>
  <c r="FM214" i="1"/>
  <c r="FM215" i="1"/>
  <c r="FM216" i="1"/>
  <c r="FM217" i="1"/>
  <c r="FM218" i="1"/>
  <c r="FQ220" i="1"/>
  <c r="FQ221" i="1"/>
  <c r="FQ222" i="1"/>
  <c r="FQ223" i="1"/>
  <c r="FQ224" i="1"/>
  <c r="FQ225" i="1"/>
  <c r="FQ226" i="1"/>
  <c r="FQ227" i="1"/>
  <c r="GA211" i="1"/>
  <c r="GA212" i="1"/>
  <c r="GA213" i="1"/>
  <c r="GA214" i="1"/>
  <c r="GA215" i="1"/>
  <c r="GA216" i="1"/>
  <c r="GA217" i="1"/>
  <c r="GA218" i="1"/>
  <c r="FR211" i="1"/>
  <c r="FR212" i="1"/>
  <c r="FR213" i="1"/>
  <c r="FR214" i="1"/>
  <c r="FR215" i="1"/>
  <c r="FR216" i="1"/>
  <c r="FR217" i="1"/>
  <c r="FR218" i="1"/>
  <c r="FQ212" i="1"/>
  <c r="FQ211" i="1"/>
  <c r="FQ213" i="1"/>
  <c r="FQ214" i="1"/>
  <c r="FQ215" i="1"/>
  <c r="FQ216" i="1"/>
  <c r="FQ217" i="1"/>
  <c r="FQ218" i="1"/>
  <c r="GA220" i="1"/>
  <c r="GA221" i="1"/>
  <c r="GA222" i="1"/>
  <c r="GA223" i="1"/>
  <c r="GA224" i="1"/>
  <c r="GA225" i="1"/>
  <c r="GA226" i="1"/>
  <c r="GA227" i="1"/>
  <c r="FR220" i="1"/>
  <c r="FR221" i="1"/>
  <c r="FR222" i="1"/>
  <c r="FR223" i="1"/>
  <c r="FR224" i="1"/>
  <c r="FR225" i="1"/>
  <c r="FR226" i="1"/>
  <c r="FR227" i="1"/>
  <c r="FR202" i="1"/>
  <c r="FR203" i="1"/>
  <c r="FR204" i="1"/>
  <c r="FR205" i="1"/>
  <c r="FR206" i="1"/>
  <c r="FR207" i="1"/>
  <c r="FR208" i="1"/>
  <c r="FR209" i="1"/>
  <c r="GE202" i="1"/>
  <c r="GE203" i="1"/>
  <c r="GE204" i="1"/>
  <c r="GE205" i="1"/>
  <c r="GE206" i="1"/>
  <c r="GE207" i="1"/>
  <c r="GE208" i="1"/>
  <c r="GE209" i="1"/>
  <c r="FM202" i="1"/>
  <c r="FM203" i="1"/>
  <c r="FM204" i="1"/>
  <c r="FM205" i="1"/>
  <c r="FM206" i="1"/>
  <c r="FM207" i="1"/>
  <c r="FM208" i="1"/>
  <c r="FM209" i="1"/>
  <c r="GB202" i="1"/>
  <c r="GB203" i="1"/>
  <c r="GB204" i="1"/>
  <c r="GB205" i="1"/>
  <c r="GB206" i="1"/>
  <c r="GB207" i="1"/>
  <c r="GB208" i="1"/>
  <c r="GB209" i="1"/>
  <c r="GA202" i="1"/>
  <c r="GA203" i="1"/>
  <c r="GA204" i="1"/>
  <c r="GA205" i="1"/>
  <c r="GA206" i="1"/>
  <c r="GA207" i="1"/>
  <c r="GA208" i="1"/>
  <c r="GA209" i="1"/>
  <c r="FN202" i="1"/>
  <c r="FN203" i="1"/>
  <c r="FN204" i="1"/>
  <c r="FN205" i="1"/>
  <c r="FN206" i="1"/>
  <c r="FN207" i="1"/>
  <c r="FN208" i="1"/>
  <c r="FN209" i="1"/>
  <c r="FP202" i="1"/>
  <c r="FP203" i="1"/>
  <c r="FP204" i="1"/>
  <c r="FP205" i="1"/>
  <c r="FP206" i="1"/>
  <c r="FP207" i="1"/>
  <c r="FP208" i="1"/>
  <c r="FP209" i="1"/>
  <c r="FO202" i="1"/>
  <c r="FO203" i="1"/>
  <c r="FO204" i="1"/>
  <c r="FO205" i="1"/>
  <c r="FO206" i="1"/>
  <c r="FO207" i="1"/>
  <c r="FO208" i="1"/>
  <c r="FO209" i="1"/>
  <c r="FQ202" i="1"/>
  <c r="FQ203" i="1"/>
  <c r="FQ204" i="1"/>
  <c r="FQ205" i="1"/>
  <c r="FQ206" i="1"/>
  <c r="FQ207" i="1"/>
  <c r="FQ208" i="1"/>
  <c r="FQ209" i="1"/>
  <c r="GA104" i="1"/>
  <c r="GA103" i="1"/>
  <c r="GE104" i="1"/>
  <c r="GE103" i="1"/>
  <c r="GE102" i="1"/>
  <c r="GE100" i="1"/>
  <c r="GA102" i="1"/>
  <c r="GE101" i="1"/>
  <c r="GA98" i="1"/>
  <c r="GE98" i="1"/>
  <c r="GE97" i="1"/>
  <c r="FP104" i="1"/>
  <c r="FQ97" i="1"/>
  <c r="FP103" i="1"/>
  <c r="GB103" i="1"/>
  <c r="FP102" i="1"/>
  <c r="GB102" i="1"/>
  <c r="FP101" i="1"/>
  <c r="FP100" i="1"/>
  <c r="FP99" i="1"/>
  <c r="FQ102" i="1"/>
  <c r="FP98" i="1"/>
  <c r="GB101" i="1"/>
  <c r="FQ104" i="1"/>
  <c r="FQ103" i="1"/>
  <c r="FQ101" i="1"/>
  <c r="GB100" i="1"/>
  <c r="FQ100" i="1"/>
  <c r="GB99" i="1"/>
  <c r="GA99" i="1"/>
  <c r="FQ99" i="1"/>
  <c r="GB97" i="1"/>
  <c r="GA97" i="1"/>
  <c r="GB104" i="1"/>
  <c r="FR97" i="1"/>
  <c r="FR98" i="1"/>
  <c r="FR102" i="1"/>
  <c r="FR101" i="1"/>
  <c r="FR99" i="1"/>
  <c r="FO104" i="1"/>
  <c r="FO102" i="1"/>
  <c r="FO101" i="1"/>
  <c r="FO99" i="1"/>
  <c r="FO97" i="1"/>
  <c r="FO98" i="1"/>
  <c r="FR104" i="1"/>
  <c r="FR103" i="1"/>
  <c r="FO103" i="1"/>
  <c r="GA101" i="1"/>
  <c r="FM99" i="1"/>
  <c r="FN98" i="1"/>
  <c r="FM97" i="1"/>
  <c r="FN104" i="1"/>
  <c r="FN99" i="1"/>
  <c r="FN97" i="1"/>
  <c r="FM98" i="1"/>
  <c r="FM104" i="1"/>
  <c r="FN103" i="1"/>
  <c r="FM103" i="1"/>
  <c r="FN102" i="1"/>
  <c r="FM102" i="1"/>
  <c r="FN101" i="1"/>
  <c r="FM101" i="1"/>
  <c r="FO115" i="1"/>
  <c r="FO116" i="1"/>
  <c r="FO117" i="1"/>
  <c r="FO118" i="1"/>
  <c r="FO119" i="1"/>
  <c r="FO120" i="1"/>
  <c r="FO121" i="1"/>
  <c r="FO122" i="1"/>
  <c r="GA115" i="1"/>
  <c r="GA116" i="1"/>
  <c r="GA117" i="1"/>
  <c r="GA118" i="1"/>
  <c r="GA119" i="1"/>
  <c r="GA120" i="1"/>
  <c r="GA121" i="1"/>
  <c r="GA122" i="1"/>
  <c r="GB115" i="1"/>
  <c r="GB116" i="1"/>
  <c r="GB117" i="1"/>
  <c r="GB118" i="1"/>
  <c r="GB119" i="1"/>
  <c r="GB120" i="1"/>
  <c r="GB121" i="1"/>
  <c r="GB122" i="1"/>
  <c r="GE115" i="1"/>
  <c r="GE116" i="1"/>
  <c r="GE117" i="1"/>
  <c r="GE118" i="1"/>
  <c r="GE119" i="1"/>
  <c r="GE120" i="1"/>
  <c r="GE121" i="1"/>
  <c r="GE122" i="1"/>
  <c r="FO70" i="1"/>
  <c r="FO71" i="1"/>
  <c r="FO72" i="1"/>
  <c r="FO73" i="1"/>
  <c r="FO74" i="1"/>
  <c r="FO75" i="1"/>
  <c r="FO76" i="1"/>
  <c r="FO77" i="1"/>
  <c r="GA88" i="1"/>
  <c r="GA89" i="1"/>
  <c r="GA90" i="1"/>
  <c r="GA91" i="1"/>
  <c r="GA92" i="1"/>
  <c r="GA93" i="1"/>
  <c r="GA94" i="1"/>
  <c r="GA95" i="1"/>
  <c r="FN88" i="1"/>
  <c r="FN89" i="1"/>
  <c r="FN90" i="1"/>
  <c r="FN91" i="1"/>
  <c r="FN92" i="1"/>
  <c r="FN93" i="1"/>
  <c r="FN94" i="1"/>
  <c r="FN95" i="1"/>
  <c r="FQ115" i="1"/>
  <c r="FQ116" i="1"/>
  <c r="FQ117" i="1"/>
  <c r="FQ118" i="1"/>
  <c r="FQ119" i="1"/>
  <c r="FQ120" i="1"/>
  <c r="FQ121" i="1"/>
  <c r="FQ122" i="1"/>
  <c r="GE70" i="1"/>
  <c r="GE71" i="1"/>
  <c r="GE72" i="1"/>
  <c r="GE73" i="1"/>
  <c r="GE74" i="1"/>
  <c r="GE75" i="1"/>
  <c r="GE76" i="1"/>
  <c r="GE77" i="1"/>
  <c r="FP70" i="1"/>
  <c r="FP71" i="1"/>
  <c r="FP72" i="1"/>
  <c r="FP73" i="1"/>
  <c r="FP74" i="1"/>
  <c r="FP75" i="1"/>
  <c r="FP76" i="1"/>
  <c r="FP77" i="1"/>
  <c r="FM115" i="1"/>
  <c r="FM116" i="1"/>
  <c r="FM117" i="1"/>
  <c r="FM118" i="1"/>
  <c r="FM119" i="1"/>
  <c r="FM120" i="1"/>
  <c r="FM121" i="1"/>
  <c r="FM122" i="1"/>
  <c r="FN115" i="1"/>
  <c r="FN116" i="1"/>
  <c r="FN117" i="1"/>
  <c r="FN118" i="1"/>
  <c r="FN119" i="1"/>
  <c r="FN120" i="1"/>
  <c r="FN121" i="1"/>
  <c r="FN122" i="1"/>
  <c r="GE88" i="1"/>
  <c r="GE89" i="1"/>
  <c r="GE90" i="1"/>
  <c r="GE91" i="1"/>
  <c r="GE92" i="1"/>
  <c r="GE93" i="1"/>
  <c r="GE94" i="1"/>
  <c r="GE95" i="1"/>
  <c r="FM70" i="1"/>
  <c r="FM71" i="1"/>
  <c r="FM72" i="1"/>
  <c r="FM73" i="1"/>
  <c r="FM74" i="1"/>
  <c r="FM75" i="1"/>
  <c r="FM76" i="1"/>
  <c r="FM77" i="1"/>
  <c r="FN70" i="1"/>
  <c r="FN71" i="1"/>
  <c r="FN72" i="1"/>
  <c r="FN73" i="1"/>
  <c r="FN74" i="1"/>
  <c r="FN75" i="1"/>
  <c r="FN76" i="1"/>
  <c r="FN77" i="1"/>
  <c r="FR70" i="1"/>
  <c r="FR71" i="1"/>
  <c r="FR72" i="1"/>
  <c r="FR73" i="1"/>
  <c r="FR74" i="1"/>
  <c r="FR75" i="1"/>
  <c r="FR76" i="1"/>
  <c r="FR77" i="1"/>
  <c r="GA70" i="1"/>
  <c r="GA71" i="1"/>
  <c r="GA72" i="1"/>
  <c r="GA73" i="1"/>
  <c r="GA74" i="1"/>
  <c r="GA75" i="1"/>
  <c r="GA76" i="1"/>
  <c r="GA77" i="1"/>
  <c r="FP115" i="1"/>
  <c r="FP116" i="1"/>
  <c r="FP117" i="1"/>
  <c r="FP118" i="1"/>
  <c r="FP119" i="1"/>
  <c r="FP120" i="1"/>
  <c r="FP121" i="1"/>
  <c r="FP122" i="1"/>
  <c r="FM88" i="1"/>
  <c r="FM89" i="1"/>
  <c r="FM90" i="1"/>
  <c r="FM91" i="1"/>
  <c r="FM92" i="1"/>
  <c r="FM93" i="1"/>
  <c r="FM94" i="1"/>
  <c r="FM95" i="1"/>
  <c r="FR115" i="1"/>
  <c r="FR116" i="1"/>
  <c r="FR117" i="1"/>
  <c r="FR118" i="1"/>
  <c r="FR119" i="1"/>
  <c r="FR120" i="1"/>
  <c r="FR121" i="1"/>
  <c r="FR122" i="1"/>
  <c r="FP88" i="1"/>
  <c r="FP89" i="1"/>
  <c r="FP90" i="1"/>
  <c r="FP91" i="1"/>
  <c r="FP92" i="1"/>
  <c r="FP93" i="1"/>
  <c r="FP94" i="1"/>
  <c r="FP95" i="1"/>
  <c r="GB88" i="1"/>
  <c r="GB89" i="1"/>
  <c r="GB90" i="1"/>
  <c r="GB91" i="1"/>
  <c r="GB92" i="1"/>
  <c r="GB93" i="1"/>
  <c r="GB94" i="1"/>
  <c r="GB95" i="1"/>
  <c r="FQ88" i="1"/>
  <c r="FQ89" i="1"/>
  <c r="FQ90" i="1"/>
  <c r="FQ91" i="1"/>
  <c r="FQ92" i="1"/>
  <c r="FQ93" i="1"/>
  <c r="FQ94" i="1"/>
  <c r="FQ95" i="1"/>
  <c r="FR88" i="1"/>
  <c r="FR89" i="1"/>
  <c r="FR90" i="1"/>
  <c r="FR91" i="1"/>
  <c r="FR92" i="1"/>
  <c r="FR93" i="1"/>
  <c r="FR94" i="1"/>
  <c r="FR95" i="1"/>
  <c r="FO88" i="1"/>
  <c r="FO89" i="1"/>
  <c r="FO90" i="1"/>
  <c r="FO91" i="1"/>
  <c r="FO92" i="1"/>
  <c r="FO93" i="1"/>
  <c r="FO94" i="1"/>
  <c r="FO95" i="1"/>
  <c r="GB70" i="1"/>
  <c r="GB71" i="1"/>
  <c r="GB72" i="1"/>
  <c r="GB73" i="1"/>
  <c r="GB74" i="1"/>
  <c r="GB75" i="1"/>
  <c r="GB76" i="1"/>
  <c r="GB77" i="1"/>
  <c r="FQ70" i="1"/>
  <c r="FQ71" i="1"/>
  <c r="FQ72" i="1"/>
  <c r="FQ73" i="1"/>
  <c r="FQ74" i="1"/>
  <c r="FQ75" i="1"/>
  <c r="FQ76" i="1"/>
  <c r="FQ77" i="1"/>
  <c r="FN185" i="1"/>
  <c r="FN187" i="1"/>
  <c r="FN188" i="1"/>
  <c r="FN189" i="1"/>
  <c r="FN190" i="1"/>
  <c r="FN186" i="1"/>
  <c r="FP186" i="1"/>
  <c r="FP185" i="1"/>
  <c r="FP187" i="1"/>
  <c r="FP189" i="1"/>
  <c r="FP190" i="1"/>
  <c r="FP188" i="1"/>
  <c r="FM185" i="1"/>
  <c r="FM186" i="1"/>
  <c r="FM187" i="1"/>
  <c r="FM189" i="1"/>
  <c r="FM190" i="1"/>
  <c r="FM188" i="1"/>
  <c r="GE188" i="1"/>
  <c r="GE185" i="1"/>
  <c r="GE186" i="1"/>
  <c r="GE187" i="1"/>
  <c r="GE189" i="1"/>
  <c r="GE190" i="1"/>
  <c r="FO185" i="1"/>
  <c r="FO186" i="1"/>
  <c r="FO189" i="1"/>
  <c r="FO190" i="1"/>
  <c r="FO187" i="1"/>
  <c r="FO188" i="1"/>
  <c r="GA188" i="1"/>
  <c r="GA186" i="1"/>
  <c r="GA185" i="1"/>
  <c r="GA187" i="1"/>
  <c r="GA189" i="1"/>
  <c r="GA190" i="1"/>
  <c r="FR186" i="1"/>
  <c r="FR185" i="1"/>
  <c r="FR188" i="1"/>
  <c r="FR187" i="1"/>
  <c r="FR189" i="1"/>
  <c r="FR190" i="1"/>
  <c r="GB185" i="1"/>
  <c r="GB186" i="1"/>
  <c r="GB189" i="1"/>
  <c r="GB188" i="1"/>
  <c r="GB190" i="1"/>
  <c r="GB187" i="1"/>
  <c r="FQ187" i="1"/>
  <c r="FQ185" i="1"/>
  <c r="FQ186" i="1"/>
  <c r="FQ189" i="1"/>
  <c r="FQ190" i="1"/>
  <c r="FQ188" i="1"/>
  <c r="FM176" i="1"/>
  <c r="FM174" i="1"/>
  <c r="FM175" i="1"/>
  <c r="FM173" i="1"/>
  <c r="FM177" i="1"/>
  <c r="FM178" i="1"/>
  <c r="GA174" i="1"/>
  <c r="GA173" i="1"/>
  <c r="GA175" i="1"/>
  <c r="GA178" i="1"/>
  <c r="GA177" i="1"/>
  <c r="GA176" i="1"/>
  <c r="FR175" i="1"/>
  <c r="FR174" i="1"/>
  <c r="FR176" i="1"/>
  <c r="FR173" i="1"/>
  <c r="FR177" i="1"/>
  <c r="FR178" i="1"/>
  <c r="GE176" i="1"/>
  <c r="GE174" i="1"/>
  <c r="GE175" i="1"/>
  <c r="GE173" i="1"/>
  <c r="GE178" i="1"/>
  <c r="GE177" i="1"/>
  <c r="FN174" i="1"/>
  <c r="FN175" i="1"/>
  <c r="FN173" i="1"/>
  <c r="FN176" i="1"/>
  <c r="FN178" i="1"/>
  <c r="FN177" i="1"/>
  <c r="FP175" i="1"/>
  <c r="FP173" i="1"/>
  <c r="FP174" i="1"/>
  <c r="FP178" i="1"/>
  <c r="FP177" i="1"/>
  <c r="FP176" i="1"/>
  <c r="FO175" i="1"/>
  <c r="FO174" i="1"/>
  <c r="FO178" i="1"/>
  <c r="FO176" i="1"/>
  <c r="FO177" i="1"/>
  <c r="FO173" i="1"/>
  <c r="GB174" i="1"/>
  <c r="GB173" i="1"/>
  <c r="GB175" i="1"/>
  <c r="GB178" i="1"/>
  <c r="GB176" i="1"/>
  <c r="GB177" i="1"/>
  <c r="FQ175" i="1"/>
  <c r="FQ174" i="1"/>
  <c r="FQ178" i="1"/>
  <c r="FQ173" i="1"/>
  <c r="FQ176" i="1"/>
  <c r="FQ177" i="1"/>
  <c r="GA165" i="1"/>
  <c r="GA164" i="1"/>
  <c r="GA166" i="1"/>
  <c r="GE164" i="1"/>
  <c r="GE165" i="1"/>
  <c r="GE166" i="1"/>
  <c r="FP164" i="1"/>
  <c r="FP165" i="1"/>
  <c r="FP166" i="1"/>
  <c r="FO164" i="1"/>
  <c r="FO165" i="1"/>
  <c r="FO166" i="1"/>
  <c r="FR165" i="1"/>
  <c r="FR164" i="1"/>
  <c r="FR166" i="1"/>
  <c r="GB165" i="1"/>
  <c r="GB166" i="1"/>
  <c r="GB164" i="1"/>
  <c r="FQ164" i="1"/>
  <c r="FQ165" i="1"/>
  <c r="FQ166" i="1"/>
  <c r="FN164" i="1"/>
  <c r="FN165" i="1"/>
  <c r="FN166" i="1"/>
  <c r="FM164" i="1"/>
  <c r="FM166" i="1"/>
  <c r="FM165" i="1"/>
  <c r="FN159" i="1"/>
  <c r="FN158" i="1"/>
  <c r="FN160" i="1"/>
  <c r="FQ158" i="1"/>
  <c r="FQ160" i="1"/>
  <c r="FQ159" i="1"/>
  <c r="FM158" i="1"/>
  <c r="FM159" i="1"/>
  <c r="FM160" i="1"/>
  <c r="GA158" i="1"/>
  <c r="GA160" i="1"/>
  <c r="GA159" i="1"/>
  <c r="FR158" i="1"/>
  <c r="FR159" i="1"/>
  <c r="FR160" i="1"/>
  <c r="FP160" i="1"/>
  <c r="FP158" i="1"/>
  <c r="FP159" i="1"/>
  <c r="GB160" i="1"/>
  <c r="GB159" i="1"/>
  <c r="GB158" i="1"/>
  <c r="GE160" i="1"/>
  <c r="GE159" i="1"/>
  <c r="GE158" i="1"/>
  <c r="FO158" i="1"/>
  <c r="FO160" i="1"/>
  <c r="FO159" i="1"/>
  <c r="FP181" i="1"/>
  <c r="FP180" i="1"/>
  <c r="FP182" i="1"/>
  <c r="FP183" i="1"/>
  <c r="FP184" i="1"/>
  <c r="GE180" i="1"/>
  <c r="GE181" i="1"/>
  <c r="GE182" i="1"/>
  <c r="GE183" i="1"/>
  <c r="GE184" i="1"/>
  <c r="GB182" i="1"/>
  <c r="GB180" i="1"/>
  <c r="GB184" i="1"/>
  <c r="GB183" i="1"/>
  <c r="GB181" i="1"/>
  <c r="FQ181" i="1"/>
  <c r="FQ182" i="1"/>
  <c r="FQ180" i="1"/>
  <c r="FQ183" i="1"/>
  <c r="FQ184" i="1"/>
  <c r="FN182" i="1"/>
  <c r="FN180" i="1"/>
  <c r="FN181" i="1"/>
  <c r="FN183" i="1"/>
  <c r="FN184" i="1"/>
  <c r="FM181" i="1"/>
  <c r="FM180" i="1"/>
  <c r="FM184" i="1"/>
  <c r="FM183" i="1"/>
  <c r="FM182" i="1"/>
  <c r="FO180" i="1"/>
  <c r="FO183" i="1"/>
  <c r="FO184" i="1"/>
  <c r="FO181" i="1"/>
  <c r="FO182" i="1"/>
  <c r="GA181" i="1"/>
  <c r="GA184" i="1"/>
  <c r="GA180" i="1"/>
  <c r="GA182" i="1"/>
  <c r="GA183" i="1"/>
  <c r="FR181" i="1"/>
  <c r="FR184" i="1"/>
  <c r="FR182" i="1"/>
  <c r="FR183" i="1"/>
  <c r="FR180" i="1"/>
  <c r="FQ170" i="1"/>
  <c r="FQ171" i="1"/>
  <c r="FQ179" i="1"/>
  <c r="FQ172" i="1"/>
  <c r="FN170" i="1"/>
  <c r="FN171" i="1"/>
  <c r="FN179" i="1"/>
  <c r="FN172" i="1"/>
  <c r="GA170" i="1"/>
  <c r="GA179" i="1"/>
  <c r="GA171" i="1"/>
  <c r="GA172" i="1"/>
  <c r="FM179" i="1"/>
  <c r="FM170" i="1"/>
  <c r="FM172" i="1"/>
  <c r="FM171" i="1"/>
  <c r="FP170" i="1"/>
  <c r="FP179" i="1"/>
  <c r="FP172" i="1"/>
  <c r="FP171" i="1"/>
  <c r="GB171" i="1"/>
  <c r="GB179" i="1"/>
  <c r="GB170" i="1"/>
  <c r="GB172" i="1"/>
  <c r="FR170" i="1"/>
  <c r="FR179" i="1"/>
  <c r="FR172" i="1"/>
  <c r="FR171" i="1"/>
  <c r="GE170" i="1"/>
  <c r="GE171" i="1"/>
  <c r="GE179" i="1"/>
  <c r="GE172" i="1"/>
  <c r="FO170" i="1"/>
  <c r="FO179" i="1"/>
  <c r="FO171" i="1"/>
  <c r="FO172" i="1"/>
  <c r="GE161" i="1"/>
  <c r="GE163" i="1"/>
  <c r="GE157" i="1"/>
  <c r="GE156" i="1"/>
  <c r="GE167" i="1"/>
  <c r="GE155" i="1"/>
  <c r="GE168" i="1"/>
  <c r="GE162" i="1"/>
  <c r="GE169" i="1"/>
  <c r="FO155" i="1"/>
  <c r="FO161" i="1"/>
  <c r="FO167" i="1"/>
  <c r="FO156" i="1"/>
  <c r="FO163" i="1"/>
  <c r="FO169" i="1"/>
  <c r="FO168" i="1"/>
  <c r="FO157" i="1"/>
  <c r="FO162" i="1"/>
  <c r="FP155" i="1"/>
  <c r="FP162" i="1"/>
  <c r="FP157" i="1"/>
  <c r="FP161" i="1"/>
  <c r="FP169" i="1"/>
  <c r="FP156" i="1"/>
  <c r="FP167" i="1"/>
  <c r="FP168" i="1"/>
  <c r="FP163" i="1"/>
  <c r="GB161" i="1"/>
  <c r="GB169" i="1"/>
  <c r="GB156" i="1"/>
  <c r="GB163" i="1"/>
  <c r="GB157" i="1"/>
  <c r="GB168" i="1"/>
  <c r="GB167" i="1"/>
  <c r="GB155" i="1"/>
  <c r="GB162" i="1"/>
  <c r="FQ163" i="1"/>
  <c r="FQ155" i="1"/>
  <c r="FQ157" i="1"/>
  <c r="FQ169" i="1"/>
  <c r="FQ161" i="1"/>
  <c r="FQ156" i="1"/>
  <c r="FQ162" i="1"/>
  <c r="FQ167" i="1"/>
  <c r="FQ168" i="1"/>
  <c r="FN157" i="1"/>
  <c r="FN155" i="1"/>
  <c r="FN161" i="1"/>
  <c r="FN167" i="1"/>
  <c r="FN156" i="1"/>
  <c r="FN163" i="1"/>
  <c r="FN168" i="1"/>
  <c r="FN162" i="1"/>
  <c r="FN169" i="1"/>
  <c r="FR161" i="1"/>
  <c r="FR157" i="1"/>
  <c r="FR163" i="1"/>
  <c r="FR167" i="1"/>
  <c r="FR162" i="1"/>
  <c r="FR168" i="1"/>
  <c r="FR155" i="1"/>
  <c r="FR156" i="1"/>
  <c r="FR169" i="1"/>
  <c r="FM157" i="1"/>
  <c r="FM155" i="1"/>
  <c r="FM163" i="1"/>
  <c r="FM167" i="1"/>
  <c r="FM156" i="1"/>
  <c r="FM162" i="1"/>
  <c r="FM168" i="1"/>
  <c r="FM161" i="1"/>
  <c r="FM169" i="1"/>
  <c r="GA161" i="1"/>
  <c r="GA155" i="1"/>
  <c r="GA157" i="1"/>
  <c r="GA156" i="1"/>
  <c r="GA168" i="1"/>
  <c r="GA163" i="1"/>
  <c r="GA167" i="1"/>
  <c r="GA162" i="1"/>
  <c r="GA169" i="1"/>
  <c r="FR154" i="1"/>
  <c r="FR153" i="1"/>
  <c r="GA154" i="1"/>
  <c r="GA153" i="1"/>
  <c r="FP154" i="1"/>
  <c r="FP153" i="1"/>
  <c r="GE154" i="1"/>
  <c r="GE153" i="1"/>
  <c r="FO154" i="1"/>
  <c r="FO153" i="1"/>
  <c r="GB154" i="1"/>
  <c r="GB153" i="1"/>
  <c r="FQ154" i="1"/>
  <c r="FQ153" i="1"/>
  <c r="FN154" i="1"/>
  <c r="FN153" i="1"/>
  <c r="FM154" i="1"/>
  <c r="FM153" i="1"/>
  <c r="FM124" i="1"/>
  <c r="FM125" i="1"/>
  <c r="FM126" i="1"/>
  <c r="FM127" i="1"/>
  <c r="FM128" i="1"/>
  <c r="FM129" i="1"/>
  <c r="FM130" i="1"/>
  <c r="FM131" i="1"/>
  <c r="GE79" i="1"/>
  <c r="GE80" i="1"/>
  <c r="GE81" i="1"/>
  <c r="GE82" i="1"/>
  <c r="GE83" i="1"/>
  <c r="GE84" i="1"/>
  <c r="GE85" i="1"/>
  <c r="GE86" i="1"/>
  <c r="FO124" i="1"/>
  <c r="FO125" i="1"/>
  <c r="FO126" i="1"/>
  <c r="FO127" i="1"/>
  <c r="FO128" i="1"/>
  <c r="FO129" i="1"/>
  <c r="FO130" i="1"/>
  <c r="FO131" i="1"/>
  <c r="FP79" i="1"/>
  <c r="FP80" i="1"/>
  <c r="FP81" i="1"/>
  <c r="FP82" i="1"/>
  <c r="FP83" i="1"/>
  <c r="FP84" i="1"/>
  <c r="FP85" i="1"/>
  <c r="FP86" i="1"/>
  <c r="FM106" i="1"/>
  <c r="FM107" i="1"/>
  <c r="FM108" i="1"/>
  <c r="FM109" i="1"/>
  <c r="FM110" i="1"/>
  <c r="FM111" i="1"/>
  <c r="FM112" i="1"/>
  <c r="FM113" i="1"/>
  <c r="GE61" i="1"/>
  <c r="GE62" i="1"/>
  <c r="GE63" i="1"/>
  <c r="GE64" i="1"/>
  <c r="GE65" i="1"/>
  <c r="GE66" i="1"/>
  <c r="GE67" i="1"/>
  <c r="GE68" i="1"/>
  <c r="FO106" i="1"/>
  <c r="FO107" i="1"/>
  <c r="FO108" i="1"/>
  <c r="FO109" i="1"/>
  <c r="FO110" i="1"/>
  <c r="FO111" i="1"/>
  <c r="FO112" i="1"/>
  <c r="FO113" i="1"/>
  <c r="FP61" i="1"/>
  <c r="FP62" i="1"/>
  <c r="FP63" i="1"/>
  <c r="FP64" i="1"/>
  <c r="FP65" i="1"/>
  <c r="FP66" i="1"/>
  <c r="FP67" i="1"/>
  <c r="FP68" i="1"/>
  <c r="FM79" i="1"/>
  <c r="FM80" i="1"/>
  <c r="FM81" i="1"/>
  <c r="FM82" i="1"/>
  <c r="FM83" i="1"/>
  <c r="FM84" i="1"/>
  <c r="FM85" i="1"/>
  <c r="FM86" i="1"/>
  <c r="GE124" i="1"/>
  <c r="GE125" i="1"/>
  <c r="GE126" i="1"/>
  <c r="GE127" i="1"/>
  <c r="GE128" i="1"/>
  <c r="GE129" i="1"/>
  <c r="GE130" i="1"/>
  <c r="GE131" i="1"/>
  <c r="FO79" i="1"/>
  <c r="FO80" i="1"/>
  <c r="FO81" i="1"/>
  <c r="FO82" i="1"/>
  <c r="FO83" i="1"/>
  <c r="FO84" i="1"/>
  <c r="FO85" i="1"/>
  <c r="FO86" i="1"/>
  <c r="FP124" i="1"/>
  <c r="FP125" i="1"/>
  <c r="FP126" i="1"/>
  <c r="FP127" i="1"/>
  <c r="FP128" i="1"/>
  <c r="FP129" i="1"/>
  <c r="FP130" i="1"/>
  <c r="FP131" i="1"/>
  <c r="FM61" i="1"/>
  <c r="FM62" i="1"/>
  <c r="FM63" i="1"/>
  <c r="FM64" i="1"/>
  <c r="FM65" i="1"/>
  <c r="FM66" i="1"/>
  <c r="FM67" i="1"/>
  <c r="FM68" i="1"/>
  <c r="GE106" i="1"/>
  <c r="GE107" i="1"/>
  <c r="GE108" i="1"/>
  <c r="GE109" i="1"/>
  <c r="GE110" i="1"/>
  <c r="GE111" i="1"/>
  <c r="GE112" i="1"/>
  <c r="GE113" i="1"/>
  <c r="FO61" i="1"/>
  <c r="FO62" i="1"/>
  <c r="FO63" i="1"/>
  <c r="FO64" i="1"/>
  <c r="FO65" i="1"/>
  <c r="FO66" i="1"/>
  <c r="FO67" i="1"/>
  <c r="FO68" i="1"/>
  <c r="FP106" i="1"/>
  <c r="FP107" i="1"/>
  <c r="FP108" i="1"/>
  <c r="FP109" i="1"/>
  <c r="FP110" i="1"/>
  <c r="FP111" i="1"/>
  <c r="FP112" i="1"/>
  <c r="FP113" i="1"/>
  <c r="GB106" i="1"/>
  <c r="GB107" i="1"/>
  <c r="GB108" i="1"/>
  <c r="GB109" i="1"/>
  <c r="GB110" i="1"/>
  <c r="GB111" i="1"/>
  <c r="GB112" i="1"/>
  <c r="GB113" i="1"/>
  <c r="FR61" i="1"/>
  <c r="FR62" i="1"/>
  <c r="FR63" i="1"/>
  <c r="FR64" i="1"/>
  <c r="FR65" i="1"/>
  <c r="FR66" i="1"/>
  <c r="FR67" i="1"/>
  <c r="FR68" i="1"/>
  <c r="FQ106" i="1"/>
  <c r="FQ107" i="1"/>
  <c r="FQ108" i="1"/>
  <c r="FQ109" i="1"/>
  <c r="FQ110" i="1"/>
  <c r="FQ111" i="1"/>
  <c r="FQ112" i="1"/>
  <c r="FQ113" i="1"/>
  <c r="FN106" i="1"/>
  <c r="FN107" i="1"/>
  <c r="FN108" i="1"/>
  <c r="FN109" i="1"/>
  <c r="FN110" i="1"/>
  <c r="FN111" i="1"/>
  <c r="FN112" i="1"/>
  <c r="FN113" i="1"/>
  <c r="GA124" i="1"/>
  <c r="GA125" i="1"/>
  <c r="GA126" i="1"/>
  <c r="GA127" i="1"/>
  <c r="GA128" i="1"/>
  <c r="GA129" i="1"/>
  <c r="GA130" i="1"/>
  <c r="GA131" i="1"/>
  <c r="GB124" i="1"/>
  <c r="GB125" i="1"/>
  <c r="GB126" i="1"/>
  <c r="GB127" i="1"/>
  <c r="GB128" i="1"/>
  <c r="GB129" i="1"/>
  <c r="GB130" i="1"/>
  <c r="GB131" i="1"/>
  <c r="FR124" i="1"/>
  <c r="FR125" i="1"/>
  <c r="FR126" i="1"/>
  <c r="FR127" i="1"/>
  <c r="FR128" i="1"/>
  <c r="FR129" i="1"/>
  <c r="FR130" i="1"/>
  <c r="FR131" i="1"/>
  <c r="FQ124" i="1"/>
  <c r="FQ125" i="1"/>
  <c r="FQ126" i="1"/>
  <c r="FQ127" i="1"/>
  <c r="FQ128" i="1"/>
  <c r="FQ129" i="1"/>
  <c r="FQ130" i="1"/>
  <c r="FQ131" i="1"/>
  <c r="FN124" i="1"/>
  <c r="FN125" i="1"/>
  <c r="FN126" i="1"/>
  <c r="FN127" i="1"/>
  <c r="FN128" i="1"/>
  <c r="FN129" i="1"/>
  <c r="FN130" i="1"/>
  <c r="FN131" i="1"/>
  <c r="GA79" i="1"/>
  <c r="GA80" i="1"/>
  <c r="GA81" i="1"/>
  <c r="GA82" i="1"/>
  <c r="GA83" i="1"/>
  <c r="GA84" i="1"/>
  <c r="GA85" i="1"/>
  <c r="GA86" i="1"/>
  <c r="GB79" i="1"/>
  <c r="GB80" i="1"/>
  <c r="GB81" i="1"/>
  <c r="GB82" i="1"/>
  <c r="GB83" i="1"/>
  <c r="GB84" i="1"/>
  <c r="GB85" i="1"/>
  <c r="GB86" i="1"/>
  <c r="FR106" i="1"/>
  <c r="FR107" i="1"/>
  <c r="FR108" i="1"/>
  <c r="FR109" i="1"/>
  <c r="FR110" i="1"/>
  <c r="FR111" i="1"/>
  <c r="FR112" i="1"/>
  <c r="FR113" i="1"/>
  <c r="FQ79" i="1"/>
  <c r="FQ80" i="1"/>
  <c r="FQ81" i="1"/>
  <c r="FQ82" i="1"/>
  <c r="FQ83" i="1"/>
  <c r="FQ84" i="1"/>
  <c r="FQ85" i="1"/>
  <c r="FQ86" i="1"/>
  <c r="FN79" i="1"/>
  <c r="FN80" i="1"/>
  <c r="FN81" i="1"/>
  <c r="FN82" i="1"/>
  <c r="FN83" i="1"/>
  <c r="FN84" i="1"/>
  <c r="FN85" i="1"/>
  <c r="FN86" i="1"/>
  <c r="GA106" i="1"/>
  <c r="GA107" i="1"/>
  <c r="GA108" i="1"/>
  <c r="GA109" i="1"/>
  <c r="GA110" i="1"/>
  <c r="GA111" i="1"/>
  <c r="GA112" i="1"/>
  <c r="GA113" i="1"/>
  <c r="GB61" i="1"/>
  <c r="GB62" i="1"/>
  <c r="GB63" i="1"/>
  <c r="GB64" i="1"/>
  <c r="GB65" i="1"/>
  <c r="GB66" i="1"/>
  <c r="GB67" i="1"/>
  <c r="GB68" i="1"/>
  <c r="FR79" i="1"/>
  <c r="FR80" i="1"/>
  <c r="FR81" i="1"/>
  <c r="FR82" i="1"/>
  <c r="FR83" i="1"/>
  <c r="FR84" i="1"/>
  <c r="FR85" i="1"/>
  <c r="FR86" i="1"/>
  <c r="FQ61" i="1"/>
  <c r="FQ62" i="1"/>
  <c r="FQ63" i="1"/>
  <c r="FQ64" i="1"/>
  <c r="FQ65" i="1"/>
  <c r="FQ66" i="1"/>
  <c r="FQ67" i="1"/>
  <c r="FQ68" i="1"/>
  <c r="FN61" i="1"/>
  <c r="FN62" i="1"/>
  <c r="FN63" i="1"/>
  <c r="FN64" i="1"/>
  <c r="FN65" i="1"/>
  <c r="FN66" i="1"/>
  <c r="FN67" i="1"/>
  <c r="FN68" i="1"/>
  <c r="GA61" i="1"/>
  <c r="GA62" i="1"/>
  <c r="GA63" i="1"/>
  <c r="GA64" i="1"/>
  <c r="GA65" i="1"/>
  <c r="GA66" i="1"/>
  <c r="GA67" i="1"/>
  <c r="GA68" i="1"/>
  <c r="FO147" i="1"/>
  <c r="FO146" i="1"/>
  <c r="FO148" i="1"/>
  <c r="FO149" i="1"/>
  <c r="GB146" i="1"/>
  <c r="GB147" i="1"/>
  <c r="GB149" i="1"/>
  <c r="GB148" i="1"/>
  <c r="FQ146" i="1"/>
  <c r="FQ147" i="1"/>
  <c r="FQ148" i="1"/>
  <c r="FQ149" i="1"/>
  <c r="GE147" i="1"/>
  <c r="GE146" i="1"/>
  <c r="GE148" i="1"/>
  <c r="GE149" i="1"/>
  <c r="FN146" i="1"/>
  <c r="FN148" i="1"/>
  <c r="FN149" i="1"/>
  <c r="FN147" i="1"/>
  <c r="FM146" i="1"/>
  <c r="FM148" i="1"/>
  <c r="FM147" i="1"/>
  <c r="FM149" i="1"/>
  <c r="GA146" i="1"/>
  <c r="GA149" i="1"/>
  <c r="GA148" i="1"/>
  <c r="GA147" i="1"/>
  <c r="FR146" i="1"/>
  <c r="FR148" i="1"/>
  <c r="FR147" i="1"/>
  <c r="FR149" i="1"/>
  <c r="FP146" i="1"/>
  <c r="FP147" i="1"/>
  <c r="FP149" i="1"/>
  <c r="FP148" i="1"/>
  <c r="FN142" i="1"/>
  <c r="FN143" i="1"/>
  <c r="FQ142" i="1"/>
  <c r="FQ143" i="1"/>
  <c r="FM142" i="1"/>
  <c r="FM143" i="1"/>
  <c r="GA142" i="1"/>
  <c r="GA143" i="1"/>
  <c r="FR142" i="1"/>
  <c r="FR143" i="1"/>
  <c r="FP142" i="1"/>
  <c r="FP143" i="1"/>
  <c r="GE142" i="1"/>
  <c r="GE143" i="1"/>
  <c r="GB142" i="1"/>
  <c r="GB143" i="1"/>
  <c r="FO142" i="1"/>
  <c r="FO143" i="1"/>
  <c r="GE141" i="1"/>
  <c r="GE144" i="1"/>
  <c r="FO141" i="1"/>
  <c r="FO144" i="1"/>
  <c r="GB144" i="1"/>
  <c r="GB141" i="1"/>
  <c r="FQ144" i="1"/>
  <c r="FQ141" i="1"/>
  <c r="FN144" i="1"/>
  <c r="FN141" i="1"/>
  <c r="GA144" i="1"/>
  <c r="GA141" i="1"/>
  <c r="FM144" i="1"/>
  <c r="FM141" i="1"/>
  <c r="FR144" i="1"/>
  <c r="FR141" i="1"/>
  <c r="FP141" i="1"/>
  <c r="FP144" i="1"/>
  <c r="GE50" i="1"/>
  <c r="GE48" i="1"/>
  <c r="FP50" i="1"/>
  <c r="FP48" i="1"/>
  <c r="FN59" i="1"/>
  <c r="FN57" i="1"/>
  <c r="FR59" i="1"/>
  <c r="FR57" i="1"/>
  <c r="FP59" i="1"/>
  <c r="FP57" i="1"/>
  <c r="FN50" i="1"/>
  <c r="FN48" i="1"/>
  <c r="FM50" i="1"/>
  <c r="FM48" i="1"/>
  <c r="FO50" i="1"/>
  <c r="FO48" i="1"/>
  <c r="GB50" i="1"/>
  <c r="GB48" i="1"/>
  <c r="GA50" i="1"/>
  <c r="GA48" i="1"/>
  <c r="FM59" i="1"/>
  <c r="FM57" i="1"/>
  <c r="GE59" i="1"/>
  <c r="GE57" i="1"/>
  <c r="FO59" i="1"/>
  <c r="FO57" i="1"/>
  <c r="FQ50" i="1"/>
  <c r="FQ48" i="1"/>
  <c r="FR50" i="1"/>
  <c r="FR48" i="1"/>
  <c r="FQ59" i="1"/>
  <c r="FQ57" i="1"/>
  <c r="GB59" i="1"/>
  <c r="GB57" i="1"/>
  <c r="GA59" i="1"/>
  <c r="GA57" i="1"/>
  <c r="FR32" i="1"/>
  <c r="FR30" i="1"/>
  <c r="FO41" i="1"/>
  <c r="FO39" i="1"/>
  <c r="FO32" i="1"/>
  <c r="FO30" i="1"/>
  <c r="GA41" i="1"/>
  <c r="GA39" i="1"/>
  <c r="GA32" i="1"/>
  <c r="GA30" i="1"/>
  <c r="FR41" i="1"/>
  <c r="FR39" i="1"/>
  <c r="FQ41" i="1"/>
  <c r="FQ39" i="1"/>
  <c r="GE32" i="1"/>
  <c r="GE30" i="1"/>
  <c r="GB32" i="1"/>
  <c r="GB30" i="1"/>
  <c r="GB41" i="1"/>
  <c r="GB39" i="1"/>
  <c r="FN41" i="1"/>
  <c r="FN39" i="1"/>
  <c r="FP32" i="1"/>
  <c r="FP30" i="1"/>
  <c r="GE41" i="1"/>
  <c r="GE39" i="1"/>
  <c r="FQ32" i="1"/>
  <c r="FQ30" i="1"/>
  <c r="FN32" i="1"/>
  <c r="FN30" i="1"/>
  <c r="FM32" i="1"/>
  <c r="FM30" i="1"/>
  <c r="FP41" i="1"/>
  <c r="FP39" i="1"/>
  <c r="FM41" i="1"/>
  <c r="FM39" i="1"/>
  <c r="FP136" i="1"/>
  <c r="FP137" i="1"/>
  <c r="GA136" i="1"/>
  <c r="GA137" i="1"/>
  <c r="GE136" i="1"/>
  <c r="GE137" i="1"/>
  <c r="GB136" i="1"/>
  <c r="GB137" i="1"/>
  <c r="FQ136" i="1"/>
  <c r="FQ137" i="1"/>
  <c r="FO136" i="1"/>
  <c r="FO137" i="1"/>
  <c r="FN136" i="1"/>
  <c r="FN137" i="1"/>
  <c r="FR136" i="1"/>
  <c r="FR137" i="1"/>
  <c r="FM136" i="1"/>
  <c r="FM137" i="1"/>
  <c r="FR34" i="1"/>
  <c r="FR35" i="1"/>
  <c r="FR36" i="1"/>
  <c r="FR37" i="1"/>
  <c r="FR38" i="1"/>
  <c r="FR40" i="1"/>
  <c r="GB52" i="1"/>
  <c r="GB53" i="1"/>
  <c r="GB54" i="1"/>
  <c r="GB55" i="1"/>
  <c r="GB56" i="1"/>
  <c r="GB58" i="1"/>
  <c r="GB43" i="1"/>
  <c r="GB44" i="1"/>
  <c r="GB45" i="1"/>
  <c r="GB46" i="1"/>
  <c r="GB47" i="1"/>
  <c r="GB49" i="1"/>
  <c r="GE34" i="1"/>
  <c r="GE35" i="1"/>
  <c r="GE36" i="1"/>
  <c r="GE37" i="1"/>
  <c r="GE38" i="1"/>
  <c r="GE40" i="1"/>
  <c r="FP43" i="1"/>
  <c r="FP44" i="1"/>
  <c r="FP45" i="1"/>
  <c r="FP46" i="1"/>
  <c r="FP47" i="1"/>
  <c r="FP49" i="1"/>
  <c r="FN34" i="1"/>
  <c r="FN35" i="1"/>
  <c r="FN36" i="1"/>
  <c r="FN37" i="1"/>
  <c r="FN38" i="1"/>
  <c r="FN40" i="1"/>
  <c r="FR43" i="1"/>
  <c r="FR44" i="1"/>
  <c r="FR45" i="1"/>
  <c r="FR46" i="1"/>
  <c r="FR47" i="1"/>
  <c r="FR49" i="1"/>
  <c r="FQ52" i="1"/>
  <c r="FQ53" i="1"/>
  <c r="FQ54" i="1"/>
  <c r="FQ55" i="1"/>
  <c r="FQ56" i="1"/>
  <c r="FQ58" i="1"/>
  <c r="GE52" i="1"/>
  <c r="GE53" i="1"/>
  <c r="GE54" i="1"/>
  <c r="GE55" i="1"/>
  <c r="GE56" i="1"/>
  <c r="GE58" i="1"/>
  <c r="GB34" i="1"/>
  <c r="GB35" i="1"/>
  <c r="GB36" i="1"/>
  <c r="GB37" i="1"/>
  <c r="GB38" i="1"/>
  <c r="GB40" i="1"/>
  <c r="FO52" i="1"/>
  <c r="FO53" i="1"/>
  <c r="FO54" i="1"/>
  <c r="FO55" i="1"/>
  <c r="FO56" i="1"/>
  <c r="FO58" i="1"/>
  <c r="FP52" i="1"/>
  <c r="FP53" i="1"/>
  <c r="FP54" i="1"/>
  <c r="FP55" i="1"/>
  <c r="FP56" i="1"/>
  <c r="FP58" i="1"/>
  <c r="FN52" i="1"/>
  <c r="FN53" i="1"/>
  <c r="FN54" i="1"/>
  <c r="FN55" i="1"/>
  <c r="FN56" i="1"/>
  <c r="FN58" i="1"/>
  <c r="FR52" i="1"/>
  <c r="FR53" i="1"/>
  <c r="FR54" i="1"/>
  <c r="FR55" i="1"/>
  <c r="FR56" i="1"/>
  <c r="FR58" i="1"/>
  <c r="FO43" i="1"/>
  <c r="FO44" i="1"/>
  <c r="FO45" i="1"/>
  <c r="FO46" i="1"/>
  <c r="FO47" i="1"/>
  <c r="FO49" i="1"/>
  <c r="FP34" i="1"/>
  <c r="FP35" i="1"/>
  <c r="FP36" i="1"/>
  <c r="FP37" i="1"/>
  <c r="FP38" i="1"/>
  <c r="FP40" i="1"/>
  <c r="FN43" i="1"/>
  <c r="FN44" i="1"/>
  <c r="FN45" i="1"/>
  <c r="FN46" i="1"/>
  <c r="FN47" i="1"/>
  <c r="FN49" i="1"/>
  <c r="FM43" i="1"/>
  <c r="FM44" i="1"/>
  <c r="FM45" i="1"/>
  <c r="FM46" i="1"/>
  <c r="FM47" i="1"/>
  <c r="FM49" i="1"/>
  <c r="GA52" i="1"/>
  <c r="GA53" i="1"/>
  <c r="GA54" i="1"/>
  <c r="GA55" i="1"/>
  <c r="GA56" i="1"/>
  <c r="GA58" i="1"/>
  <c r="FO34" i="1"/>
  <c r="FO35" i="1"/>
  <c r="FO36" i="1"/>
  <c r="FO37" i="1"/>
  <c r="FO38" i="1"/>
  <c r="FO40" i="1"/>
  <c r="GA43" i="1"/>
  <c r="GA44" i="1"/>
  <c r="GA45" i="1"/>
  <c r="GA46" i="1"/>
  <c r="GA47" i="1"/>
  <c r="GA49" i="1"/>
  <c r="FM34" i="1"/>
  <c r="FM35" i="1"/>
  <c r="FM36" i="1"/>
  <c r="FM37" i="1"/>
  <c r="FM38" i="1"/>
  <c r="FM40" i="1"/>
  <c r="FQ34" i="1"/>
  <c r="FQ35" i="1"/>
  <c r="FQ36" i="1"/>
  <c r="FQ37" i="1"/>
  <c r="FQ38" i="1"/>
  <c r="FQ40" i="1"/>
  <c r="GE43" i="1"/>
  <c r="GE44" i="1"/>
  <c r="GE45" i="1"/>
  <c r="GE46" i="1"/>
  <c r="GE47" i="1"/>
  <c r="GE49" i="1"/>
  <c r="FQ43" i="1"/>
  <c r="FQ44" i="1"/>
  <c r="FQ45" i="1"/>
  <c r="FQ46" i="1"/>
  <c r="FQ47" i="1"/>
  <c r="FQ49" i="1"/>
  <c r="GA34" i="1"/>
  <c r="GA35" i="1"/>
  <c r="GA36" i="1"/>
  <c r="GA37" i="1"/>
  <c r="GA38" i="1"/>
  <c r="GA40" i="1"/>
  <c r="FM52" i="1"/>
  <c r="FM53" i="1"/>
  <c r="FM54" i="1"/>
  <c r="FM55" i="1"/>
  <c r="FM56" i="1"/>
  <c r="FM58" i="1"/>
  <c r="FP28" i="1"/>
  <c r="FP25" i="1"/>
  <c r="FP26" i="1"/>
  <c r="FP31" i="1"/>
  <c r="FP29" i="1"/>
  <c r="FP27" i="1"/>
  <c r="GE28" i="1"/>
  <c r="GB29" i="1"/>
  <c r="GB27" i="1"/>
  <c r="GB26" i="1"/>
  <c r="FQ28" i="1"/>
  <c r="FQ27" i="1"/>
  <c r="FQ25" i="1"/>
  <c r="FQ26" i="1"/>
  <c r="FQ31" i="1"/>
  <c r="FQ29" i="1"/>
  <c r="GB25" i="1"/>
  <c r="GB31" i="1"/>
  <c r="GB28" i="1"/>
  <c r="FO31" i="1"/>
  <c r="FO28" i="1"/>
  <c r="FO25" i="1"/>
  <c r="FO26" i="1"/>
  <c r="FR29" i="1"/>
  <c r="FR31" i="1"/>
  <c r="FR27" i="1"/>
  <c r="FR25" i="1"/>
  <c r="FR26" i="1"/>
  <c r="FR28" i="1"/>
  <c r="FN29" i="1"/>
  <c r="FN31" i="1"/>
  <c r="FN28" i="1"/>
  <c r="FN25" i="1"/>
  <c r="FN26" i="1"/>
  <c r="FN27" i="1"/>
  <c r="FM31" i="1"/>
  <c r="FM26" i="1"/>
  <c r="FM27" i="1"/>
  <c r="FM25" i="1"/>
  <c r="FM29" i="1"/>
  <c r="FM28" i="1"/>
  <c r="GA28" i="1"/>
  <c r="GA31" i="1"/>
  <c r="GA27" i="1"/>
  <c r="GA29" i="1"/>
  <c r="GA25" i="1"/>
  <c r="GA26" i="1"/>
  <c r="GE26" i="1"/>
  <c r="GE29" i="1"/>
  <c r="GE31" i="1"/>
  <c r="GE27" i="1"/>
  <c r="GE25" i="1"/>
  <c r="FO29" i="1"/>
  <c r="FO27" i="1"/>
  <c r="FN20" i="1"/>
  <c r="GB20" i="1"/>
  <c r="FM20" i="1"/>
  <c r="FO20" i="1"/>
  <c r="GA20" i="1"/>
  <c r="FR20" i="1"/>
  <c r="FP20" i="1"/>
  <c r="GE20" i="1"/>
  <c r="FQ20" i="1"/>
  <c r="FQ19" i="1"/>
  <c r="GA19" i="1"/>
  <c r="FR19" i="1"/>
  <c r="GB19" i="1"/>
  <c r="FP19" i="1"/>
  <c r="FO19" i="1"/>
  <c r="FM19" i="1"/>
  <c r="GE19" i="1"/>
  <c r="FN19" i="1"/>
  <c r="Z7" i="1"/>
  <c r="AA7" i="1"/>
  <c r="GU256" i="1"/>
  <c r="AA247" i="1" l="1"/>
  <c r="AA246" i="1"/>
  <c r="AA244" i="1"/>
  <c r="AA251" i="1"/>
  <c r="AA249" i="1"/>
  <c r="AA248" i="1"/>
  <c r="AA250" i="1"/>
  <c r="AA242" i="1"/>
  <c r="AA252" i="1"/>
  <c r="AA253" i="1"/>
  <c r="AA243" i="1"/>
  <c r="AA245" i="1"/>
  <c r="Z247" i="1"/>
  <c r="Z243" i="1"/>
  <c r="Z251" i="1"/>
  <c r="Z244" i="1"/>
  <c r="Z246" i="1"/>
  <c r="Z242" i="1"/>
  <c r="Z249" i="1"/>
  <c r="Z248" i="1"/>
  <c r="Z253" i="1"/>
  <c r="Z250" i="1"/>
  <c r="Z245" i="1"/>
  <c r="Z252" i="1"/>
  <c r="Z230" i="1"/>
  <c r="Z232" i="1"/>
  <c r="Z234" i="1"/>
  <c r="AA230" i="1"/>
  <c r="AA232" i="1"/>
  <c r="AA234" i="1"/>
  <c r="AA231" i="1"/>
  <c r="AA235" i="1"/>
  <c r="AA233" i="1"/>
  <c r="Z235" i="1"/>
  <c r="Z231" i="1"/>
  <c r="Z233" i="1"/>
  <c r="Z219" i="1"/>
  <c r="Z210" i="1"/>
  <c r="AA241" i="1"/>
  <c r="AA239" i="1"/>
  <c r="AA237" i="1"/>
  <c r="AA240" i="1"/>
  <c r="AA238" i="1"/>
  <c r="AA236" i="1"/>
  <c r="Z236" i="1"/>
  <c r="Z239" i="1"/>
  <c r="Z241" i="1"/>
  <c r="Z201" i="1"/>
  <c r="Z238" i="1"/>
  <c r="Z240" i="1"/>
  <c r="Z237" i="1"/>
  <c r="Z194" i="1"/>
  <c r="Z197" i="1"/>
  <c r="Z196" i="1"/>
  <c r="AA194" i="1"/>
  <c r="AA197" i="1"/>
  <c r="AA196" i="1"/>
  <c r="AA198" i="1"/>
  <c r="Z198" i="1"/>
  <c r="AA195" i="1"/>
  <c r="Z96" i="1"/>
  <c r="Z101" i="1" s="1"/>
  <c r="Z195" i="1"/>
  <c r="Z87" i="1"/>
  <c r="Z114" i="1"/>
  <c r="Z69" i="1"/>
  <c r="AA152" i="1"/>
  <c r="AA193" i="1"/>
  <c r="Z152" i="1"/>
  <c r="Z193" i="1"/>
  <c r="Z60" i="1"/>
  <c r="Z123" i="1"/>
  <c r="Z105" i="1"/>
  <c r="Z78" i="1"/>
  <c r="Z140" i="1"/>
  <c r="Z145" i="1"/>
  <c r="AA140" i="1"/>
  <c r="AA145" i="1"/>
  <c r="Z135" i="1"/>
  <c r="AA135" i="1"/>
  <c r="Z42" i="1"/>
  <c r="Z51" i="1"/>
  <c r="Z33" i="1"/>
  <c r="Z24" i="1"/>
  <c r="AA18" i="1"/>
  <c r="Z18" i="1"/>
  <c r="Y6" i="1"/>
  <c r="Z211" i="1" l="1"/>
  <c r="Z212" i="1"/>
  <c r="Z213" i="1"/>
  <c r="Z214" i="1"/>
  <c r="Z215" i="1"/>
  <c r="Z216" i="1"/>
  <c r="Z217" i="1"/>
  <c r="Z218" i="1"/>
  <c r="Z220" i="1"/>
  <c r="Z221" i="1"/>
  <c r="Z222" i="1"/>
  <c r="Z223" i="1"/>
  <c r="Z224" i="1"/>
  <c r="Z225" i="1"/>
  <c r="Z226" i="1"/>
  <c r="Z227" i="1"/>
  <c r="Z202" i="1"/>
  <c r="Z203" i="1"/>
  <c r="Z204" i="1"/>
  <c r="Z205" i="1"/>
  <c r="Z206" i="1"/>
  <c r="Z207" i="1"/>
  <c r="Z208" i="1"/>
  <c r="Z209" i="1"/>
  <c r="Z104" i="1"/>
  <c r="Z103" i="1"/>
  <c r="Z100" i="1"/>
  <c r="Z99" i="1"/>
  <c r="Z97" i="1"/>
  <c r="Z98" i="1"/>
  <c r="Z102" i="1"/>
  <c r="Z70" i="1"/>
  <c r="Z71" i="1"/>
  <c r="Z72" i="1"/>
  <c r="Z73" i="1"/>
  <c r="Z74" i="1"/>
  <c r="Z75" i="1"/>
  <c r="Z76" i="1"/>
  <c r="Z77" i="1"/>
  <c r="Z115" i="1"/>
  <c r="Z116" i="1"/>
  <c r="Z117" i="1"/>
  <c r="Z118" i="1"/>
  <c r="Z119" i="1"/>
  <c r="Z120" i="1"/>
  <c r="Z121" i="1"/>
  <c r="Z122" i="1"/>
  <c r="Z88" i="1"/>
  <c r="Z89" i="1"/>
  <c r="Z90" i="1"/>
  <c r="Z91" i="1"/>
  <c r="Z92" i="1"/>
  <c r="Z93" i="1"/>
  <c r="Z94" i="1"/>
  <c r="Z95" i="1"/>
  <c r="Z185" i="1"/>
  <c r="Z187" i="1"/>
  <c r="Z186" i="1"/>
  <c r="Z189" i="1"/>
  <c r="Z190" i="1"/>
  <c r="Z188" i="1"/>
  <c r="AA186" i="1"/>
  <c r="AA185" i="1"/>
  <c r="AA187" i="1"/>
  <c r="AA188" i="1"/>
  <c r="AA189" i="1"/>
  <c r="AA190" i="1"/>
  <c r="Z174" i="1"/>
  <c r="Z173" i="1"/>
  <c r="Z176" i="1"/>
  <c r="Z177" i="1"/>
  <c r="Z178" i="1"/>
  <c r="Z175" i="1"/>
  <c r="AA173" i="1"/>
  <c r="AA175" i="1"/>
  <c r="AA174" i="1"/>
  <c r="AA176" i="1"/>
  <c r="AA177" i="1"/>
  <c r="AA178" i="1"/>
  <c r="Z166" i="1"/>
  <c r="Z164" i="1"/>
  <c r="Z165" i="1"/>
  <c r="AA164" i="1"/>
  <c r="AA166" i="1"/>
  <c r="AA165" i="1"/>
  <c r="AA158" i="1"/>
  <c r="AA160" i="1"/>
  <c r="AA159" i="1"/>
  <c r="Z160" i="1"/>
  <c r="Z159" i="1"/>
  <c r="Z158" i="1"/>
  <c r="AA182" i="1"/>
  <c r="AA181" i="1"/>
  <c r="AA180" i="1"/>
  <c r="AA184" i="1"/>
  <c r="AA183" i="1"/>
  <c r="Z180" i="1"/>
  <c r="Z182" i="1"/>
  <c r="Z181" i="1"/>
  <c r="Z184" i="1"/>
  <c r="Z183" i="1"/>
  <c r="AA170" i="1"/>
  <c r="AA179" i="1"/>
  <c r="AA172" i="1"/>
  <c r="AA171" i="1"/>
  <c r="Z171" i="1"/>
  <c r="Z179" i="1"/>
  <c r="Z172" i="1"/>
  <c r="Z170" i="1"/>
  <c r="Z157" i="1"/>
  <c r="Z161" i="1"/>
  <c r="Z163" i="1"/>
  <c r="Z156" i="1"/>
  <c r="Z155" i="1"/>
  <c r="Z167" i="1"/>
  <c r="Z168" i="1"/>
  <c r="Z162" i="1"/>
  <c r="Z169" i="1"/>
  <c r="AA155" i="1"/>
  <c r="AA157" i="1"/>
  <c r="AA163" i="1"/>
  <c r="AA169" i="1"/>
  <c r="AA161" i="1"/>
  <c r="AA168" i="1"/>
  <c r="AA167" i="1"/>
  <c r="AA156" i="1"/>
  <c r="AA162" i="1"/>
  <c r="Z153" i="1"/>
  <c r="Z154" i="1"/>
  <c r="AA154" i="1"/>
  <c r="AA153" i="1"/>
  <c r="Z79" i="1"/>
  <c r="Z80" i="1"/>
  <c r="Z81" i="1"/>
  <c r="Z82" i="1"/>
  <c r="Z83" i="1"/>
  <c r="Z84" i="1"/>
  <c r="Z85" i="1"/>
  <c r="Z86" i="1"/>
  <c r="Z106" i="1"/>
  <c r="Z107" i="1"/>
  <c r="Z108" i="1"/>
  <c r="Z109" i="1"/>
  <c r="Z110" i="1"/>
  <c r="Z111" i="1"/>
  <c r="Z112" i="1"/>
  <c r="Z113" i="1"/>
  <c r="Z124" i="1"/>
  <c r="Z125" i="1"/>
  <c r="Z126" i="1"/>
  <c r="Z127" i="1"/>
  <c r="Z128" i="1"/>
  <c r="Z129" i="1"/>
  <c r="Z130" i="1"/>
  <c r="Z131" i="1"/>
  <c r="Z61" i="1"/>
  <c r="Z62" i="1"/>
  <c r="Z63" i="1"/>
  <c r="Z64" i="1"/>
  <c r="Z65" i="1"/>
  <c r="Z66" i="1"/>
  <c r="Z67" i="1"/>
  <c r="Z68" i="1"/>
  <c r="Z146" i="1"/>
  <c r="Z147" i="1"/>
  <c r="Z149" i="1"/>
  <c r="Z148" i="1"/>
  <c r="AA146" i="1"/>
  <c r="AA148" i="1"/>
  <c r="AA149" i="1"/>
  <c r="AA147" i="1"/>
  <c r="AA142" i="1"/>
  <c r="AA143" i="1"/>
  <c r="Z142" i="1"/>
  <c r="Z143" i="1"/>
  <c r="AA141" i="1"/>
  <c r="AA144" i="1"/>
  <c r="Z141" i="1"/>
  <c r="Z144" i="1"/>
  <c r="Z59" i="1"/>
  <c r="Z57" i="1"/>
  <c r="Z50" i="1"/>
  <c r="Z48" i="1"/>
  <c r="Z41" i="1"/>
  <c r="Z39" i="1"/>
  <c r="Z32" i="1"/>
  <c r="Z30" i="1"/>
  <c r="Z136" i="1"/>
  <c r="Z137" i="1"/>
  <c r="AA136" i="1"/>
  <c r="AA137" i="1"/>
  <c r="Z34" i="1"/>
  <c r="Z35" i="1"/>
  <c r="Z36" i="1"/>
  <c r="Z37" i="1"/>
  <c r="Z38" i="1"/>
  <c r="Z40" i="1"/>
  <c r="Z52" i="1"/>
  <c r="Z53" i="1"/>
  <c r="Z54" i="1"/>
  <c r="Z55" i="1"/>
  <c r="Z56" i="1"/>
  <c r="Z58" i="1"/>
  <c r="Z43" i="1"/>
  <c r="Z44" i="1"/>
  <c r="Z45" i="1"/>
  <c r="Z46" i="1"/>
  <c r="Z47" i="1"/>
  <c r="Z49" i="1"/>
  <c r="Z26" i="1"/>
  <c r="Z27" i="1"/>
  <c r="Z28" i="1"/>
  <c r="Z29" i="1"/>
  <c r="Z31" i="1"/>
  <c r="Z25" i="1"/>
  <c r="Z20" i="1"/>
  <c r="AA19" i="1"/>
  <c r="Z19" i="1"/>
  <c r="AA20" i="1"/>
  <c r="Y7" i="1"/>
  <c r="Y248" i="1" l="1"/>
  <c r="Y249" i="1"/>
  <c r="Y247" i="1"/>
  <c r="Y242" i="1"/>
  <c r="Y250" i="1"/>
  <c r="Y246" i="1"/>
  <c r="Y252" i="1"/>
  <c r="Y243" i="1"/>
  <c r="Y253" i="1"/>
  <c r="Y245" i="1"/>
  <c r="Y251" i="1"/>
  <c r="Y244" i="1"/>
  <c r="Y230" i="1"/>
  <c r="Y234" i="1"/>
  <c r="Y232" i="1"/>
  <c r="Y233" i="1"/>
  <c r="Y231" i="1"/>
  <c r="Y235" i="1"/>
  <c r="Y238" i="1"/>
  <c r="Y236" i="1"/>
  <c r="Y241" i="1"/>
  <c r="Y239" i="1"/>
  <c r="Y240" i="1"/>
  <c r="Y237" i="1"/>
  <c r="Y194" i="1"/>
  <c r="Y196" i="1"/>
  <c r="Y197" i="1"/>
  <c r="Y198" i="1"/>
  <c r="Y195" i="1"/>
  <c r="Y152" i="1"/>
  <c r="Y193" i="1"/>
  <c r="Y140" i="1"/>
  <c r="Y145" i="1"/>
  <c r="Y135" i="1"/>
  <c r="Y18" i="1"/>
  <c r="GZ256" i="1"/>
  <c r="GQ6" i="1"/>
  <c r="GP6" i="1"/>
  <c r="Y186" i="1" l="1"/>
  <c r="Y185" i="1"/>
  <c r="Y188" i="1"/>
  <c r="Y187" i="1"/>
  <c r="Y189" i="1"/>
  <c r="Y190" i="1"/>
  <c r="Y173" i="1"/>
  <c r="Y175" i="1"/>
  <c r="Y174" i="1"/>
  <c r="Y177" i="1"/>
  <c r="Y176" i="1"/>
  <c r="Y178" i="1"/>
  <c r="Y166" i="1"/>
  <c r="Y165" i="1"/>
  <c r="Y164" i="1"/>
  <c r="Y160" i="1"/>
  <c r="Y159" i="1"/>
  <c r="Y158" i="1"/>
  <c r="Y182" i="1"/>
  <c r="Y183" i="1"/>
  <c r="Y181" i="1"/>
  <c r="Y184" i="1"/>
  <c r="Y180" i="1"/>
  <c r="Y170" i="1"/>
  <c r="Y171" i="1"/>
  <c r="Y179" i="1"/>
  <c r="Y172" i="1"/>
  <c r="Y157" i="1"/>
  <c r="Y156" i="1"/>
  <c r="Y155" i="1"/>
  <c r="Y163" i="1"/>
  <c r="Y167" i="1"/>
  <c r="Y161" i="1"/>
  <c r="Y169" i="1"/>
  <c r="Y168" i="1"/>
  <c r="Y162" i="1"/>
  <c r="Y154" i="1"/>
  <c r="Y153" i="1"/>
  <c r="Y147" i="1"/>
  <c r="Y148" i="1"/>
  <c r="Y146" i="1"/>
  <c r="Y149" i="1"/>
  <c r="Y142" i="1"/>
  <c r="Y143" i="1"/>
  <c r="Y141" i="1"/>
  <c r="Y144" i="1"/>
  <c r="Y136" i="1"/>
  <c r="Y137" i="1"/>
  <c r="Y19" i="1"/>
  <c r="Y20" i="1"/>
  <c r="GP9" i="1"/>
  <c r="GP10" i="1" s="1"/>
  <c r="GP7" i="1"/>
  <c r="GQ9" i="1"/>
  <c r="GQ10" i="1" s="1"/>
  <c r="GQ7" i="1"/>
  <c r="GQ256" i="1"/>
  <c r="GP256" i="1"/>
  <c r="GQ11" i="1" l="1"/>
  <c r="GP11" i="1"/>
  <c r="GP12" i="1"/>
  <c r="GP13" i="1" s="1"/>
  <c r="GQ12" i="1"/>
  <c r="GQ13" i="1" s="1"/>
  <c r="IV256" i="1"/>
  <c r="CL6" i="1" l="1"/>
  <c r="CL9" i="1" l="1"/>
  <c r="CL7" i="1"/>
  <c r="CL256" i="1"/>
  <c r="FH6" i="1"/>
  <c r="FI6" i="1"/>
  <c r="IR6" i="1"/>
  <c r="IU6" i="1"/>
  <c r="AF6" i="1"/>
  <c r="CL248" i="1" l="1"/>
  <c r="CL250" i="1"/>
  <c r="CL246" i="1"/>
  <c r="CL242" i="1"/>
  <c r="CL247" i="1"/>
  <c r="CL249" i="1"/>
  <c r="CL243" i="1"/>
  <c r="CL244" i="1"/>
  <c r="CL251" i="1"/>
  <c r="CL252" i="1"/>
  <c r="CL245" i="1"/>
  <c r="CL253" i="1"/>
  <c r="CL230" i="1"/>
  <c r="CL232" i="1"/>
  <c r="CL234" i="1"/>
  <c r="CL233" i="1"/>
  <c r="CL235" i="1"/>
  <c r="CL231" i="1"/>
  <c r="CL219" i="1"/>
  <c r="CL210" i="1"/>
  <c r="CL238" i="1"/>
  <c r="CL236" i="1"/>
  <c r="CL240" i="1"/>
  <c r="CL237" i="1"/>
  <c r="CL201" i="1"/>
  <c r="CL239" i="1"/>
  <c r="CL241" i="1"/>
  <c r="CL194" i="1"/>
  <c r="CL196" i="1"/>
  <c r="CL197" i="1"/>
  <c r="CL198" i="1"/>
  <c r="CL96" i="1"/>
  <c r="CL97" i="1" s="1"/>
  <c r="CL195" i="1"/>
  <c r="CL87" i="1"/>
  <c r="CL69" i="1"/>
  <c r="CL114" i="1"/>
  <c r="CL152" i="1"/>
  <c r="CL193" i="1"/>
  <c r="CL78" i="1"/>
  <c r="CL105" i="1"/>
  <c r="CL60" i="1"/>
  <c r="CL123" i="1"/>
  <c r="CL140" i="1"/>
  <c r="CL145" i="1"/>
  <c r="CL135" i="1"/>
  <c r="CL51" i="1"/>
  <c r="CL33" i="1"/>
  <c r="CL42" i="1"/>
  <c r="CL24" i="1"/>
  <c r="CL10" i="1"/>
  <c r="CL11" i="1"/>
  <c r="CL18" i="1"/>
  <c r="CL12" i="1"/>
  <c r="CL13" i="1" s="1"/>
  <c r="IU9" i="1"/>
  <c r="IU10" i="1" s="1"/>
  <c r="IU7" i="1"/>
  <c r="FH9" i="1"/>
  <c r="FH10" i="1" s="1"/>
  <c r="FH7" i="1"/>
  <c r="FI9" i="1"/>
  <c r="FI10" i="1" s="1"/>
  <c r="FI7" i="1"/>
  <c r="IR9" i="1"/>
  <c r="IR10" i="1" s="1"/>
  <c r="IR7" i="1"/>
  <c r="FH256" i="1"/>
  <c r="IU256" i="1"/>
  <c r="FI256" i="1"/>
  <c r="IR256" i="1"/>
  <c r="IX256" i="1"/>
  <c r="FJ256" i="1"/>
  <c r="GW256" i="1"/>
  <c r="AF256" i="1"/>
  <c r="IR250" i="1" l="1"/>
  <c r="IR243" i="1"/>
  <c r="IR246" i="1"/>
  <c r="IR242" i="1"/>
  <c r="IR244" i="1"/>
  <c r="IR248" i="1"/>
  <c r="IR249" i="1"/>
  <c r="IR247" i="1"/>
  <c r="IR245" i="1"/>
  <c r="IR252" i="1"/>
  <c r="IR251" i="1"/>
  <c r="IR253" i="1"/>
  <c r="IU243" i="1"/>
  <c r="IU247" i="1"/>
  <c r="IU246" i="1"/>
  <c r="IU244" i="1"/>
  <c r="IU249" i="1"/>
  <c r="IU248" i="1"/>
  <c r="IU250" i="1"/>
  <c r="IU251" i="1"/>
  <c r="IU245" i="1"/>
  <c r="IU252" i="1"/>
  <c r="IU253" i="1"/>
  <c r="IU242" i="1"/>
  <c r="FI243" i="1"/>
  <c r="FI251" i="1"/>
  <c r="FI246" i="1"/>
  <c r="FI244" i="1"/>
  <c r="FI249" i="1"/>
  <c r="FI248" i="1"/>
  <c r="FI250" i="1"/>
  <c r="FI247" i="1"/>
  <c r="FI245" i="1"/>
  <c r="FI252" i="1"/>
  <c r="FI253" i="1"/>
  <c r="FI242" i="1"/>
  <c r="FH243" i="1"/>
  <c r="FH246" i="1"/>
  <c r="FH242" i="1"/>
  <c r="FH250" i="1"/>
  <c r="FH244" i="1"/>
  <c r="FH249" i="1"/>
  <c r="FH251" i="1"/>
  <c r="FH248" i="1"/>
  <c r="FH247" i="1"/>
  <c r="FH252" i="1"/>
  <c r="FH253" i="1"/>
  <c r="FH245" i="1"/>
  <c r="FI230" i="1"/>
  <c r="FI234" i="1"/>
  <c r="FI232" i="1"/>
  <c r="FH230" i="1"/>
  <c r="FH232" i="1"/>
  <c r="FH234" i="1"/>
  <c r="IU230" i="1"/>
  <c r="IU232" i="1"/>
  <c r="IU234" i="1"/>
  <c r="IR230" i="1"/>
  <c r="IR232" i="1"/>
  <c r="IR234" i="1"/>
  <c r="IU231" i="1"/>
  <c r="IU233" i="1"/>
  <c r="IU235" i="1"/>
  <c r="IR231" i="1"/>
  <c r="IR233" i="1"/>
  <c r="IR235" i="1"/>
  <c r="FI233" i="1"/>
  <c r="FI235" i="1"/>
  <c r="FI231" i="1"/>
  <c r="FH231" i="1"/>
  <c r="FH235" i="1"/>
  <c r="FH233" i="1"/>
  <c r="FH219" i="1"/>
  <c r="FH210" i="1"/>
  <c r="IU210" i="1"/>
  <c r="IU219" i="1"/>
  <c r="CL211" i="1"/>
  <c r="CL212" i="1"/>
  <c r="CL213" i="1"/>
  <c r="CL214" i="1"/>
  <c r="CL215" i="1"/>
  <c r="CL216" i="1"/>
  <c r="CL217" i="1"/>
  <c r="CL218" i="1"/>
  <c r="IR219" i="1"/>
  <c r="IR210" i="1"/>
  <c r="FI210" i="1"/>
  <c r="FI219" i="1"/>
  <c r="CL220" i="1"/>
  <c r="CL221" i="1"/>
  <c r="CL222" i="1"/>
  <c r="CL223" i="1"/>
  <c r="CL224" i="1"/>
  <c r="CL225" i="1"/>
  <c r="CL226" i="1"/>
  <c r="CL227" i="1"/>
  <c r="FI241" i="1"/>
  <c r="FI239" i="1"/>
  <c r="FI240" i="1"/>
  <c r="FI237" i="1"/>
  <c r="FI236" i="1"/>
  <c r="FI201" i="1"/>
  <c r="FI238" i="1"/>
  <c r="FH238" i="1"/>
  <c r="FH240" i="1"/>
  <c r="FH241" i="1"/>
  <c r="FH236" i="1"/>
  <c r="FH201" i="1"/>
  <c r="FH239" i="1"/>
  <c r="FH237" i="1"/>
  <c r="CL202" i="1"/>
  <c r="CL203" i="1"/>
  <c r="CL204" i="1"/>
  <c r="CL205" i="1"/>
  <c r="CL206" i="1"/>
  <c r="CL207" i="1"/>
  <c r="CL208" i="1"/>
  <c r="CL209" i="1"/>
  <c r="IU238" i="1"/>
  <c r="IU236" i="1"/>
  <c r="IU201" i="1"/>
  <c r="IU241" i="1"/>
  <c r="IU239" i="1"/>
  <c r="IU240" i="1"/>
  <c r="IU237" i="1"/>
  <c r="IR241" i="1"/>
  <c r="IR238" i="1"/>
  <c r="IR236" i="1"/>
  <c r="IR201" i="1"/>
  <c r="IR237" i="1"/>
  <c r="IR239" i="1"/>
  <c r="IR240" i="1"/>
  <c r="IU194" i="1"/>
  <c r="IU196" i="1"/>
  <c r="IU197" i="1"/>
  <c r="FH194" i="1"/>
  <c r="FH196" i="1"/>
  <c r="FH197" i="1"/>
  <c r="IR194" i="1"/>
  <c r="IR196" i="1"/>
  <c r="IR197" i="1"/>
  <c r="FI194" i="1"/>
  <c r="FI197" i="1"/>
  <c r="FI196" i="1"/>
  <c r="FI198" i="1"/>
  <c r="FH198" i="1"/>
  <c r="IU198" i="1"/>
  <c r="IR198" i="1"/>
  <c r="CL104" i="1"/>
  <c r="CL103" i="1"/>
  <c r="CL101" i="1"/>
  <c r="CL102" i="1"/>
  <c r="CL100" i="1"/>
  <c r="CL99" i="1"/>
  <c r="CL98" i="1"/>
  <c r="IR96" i="1"/>
  <c r="IR97" i="1" s="1"/>
  <c r="IR195" i="1"/>
  <c r="FI96" i="1"/>
  <c r="FI102" i="1" s="1"/>
  <c r="FI195" i="1"/>
  <c r="FH96" i="1"/>
  <c r="FH102" i="1" s="1"/>
  <c r="FH195" i="1"/>
  <c r="IU96" i="1"/>
  <c r="IU99" i="1" s="1"/>
  <c r="IU195" i="1"/>
  <c r="IR87" i="1"/>
  <c r="IR69" i="1"/>
  <c r="IR114" i="1"/>
  <c r="FI69" i="1"/>
  <c r="FI87" i="1"/>
  <c r="FI114" i="1"/>
  <c r="FH69" i="1"/>
  <c r="FH87" i="1"/>
  <c r="FH114" i="1"/>
  <c r="CL115" i="1"/>
  <c r="CL116" i="1"/>
  <c r="CL117" i="1"/>
  <c r="CL118" i="1"/>
  <c r="CL119" i="1"/>
  <c r="CL120" i="1"/>
  <c r="CL121" i="1"/>
  <c r="CL122" i="1"/>
  <c r="CL70" i="1"/>
  <c r="CL71" i="1"/>
  <c r="CL72" i="1"/>
  <c r="CL73" i="1"/>
  <c r="CL74" i="1"/>
  <c r="CL75" i="1"/>
  <c r="CL76" i="1"/>
  <c r="CL77" i="1"/>
  <c r="IU87" i="1"/>
  <c r="IU114" i="1"/>
  <c r="IU69" i="1"/>
  <c r="CL88" i="1"/>
  <c r="CL89" i="1"/>
  <c r="CL90" i="1"/>
  <c r="CL91" i="1"/>
  <c r="CL92" i="1"/>
  <c r="CL93" i="1"/>
  <c r="CL94" i="1"/>
  <c r="CL95" i="1"/>
  <c r="FI152" i="1"/>
  <c r="FI193" i="1"/>
  <c r="FH152" i="1"/>
  <c r="FH193" i="1"/>
  <c r="IU152" i="1"/>
  <c r="IU193" i="1"/>
  <c r="IR152" i="1"/>
  <c r="IR193" i="1"/>
  <c r="CL186" i="1"/>
  <c r="CL185" i="1"/>
  <c r="CL188" i="1"/>
  <c r="CL187" i="1"/>
  <c r="CL189" i="1"/>
  <c r="CL190" i="1"/>
  <c r="CL176" i="1"/>
  <c r="CL175" i="1"/>
  <c r="CL173" i="1"/>
  <c r="CL177" i="1"/>
  <c r="CL178" i="1"/>
  <c r="CL174" i="1"/>
  <c r="CL164" i="1"/>
  <c r="CL166" i="1"/>
  <c r="CL165" i="1"/>
  <c r="CL160" i="1"/>
  <c r="CL158" i="1"/>
  <c r="CL159" i="1"/>
  <c r="CL181" i="1"/>
  <c r="CL182" i="1"/>
  <c r="CL180" i="1"/>
  <c r="CL183" i="1"/>
  <c r="CL184" i="1"/>
  <c r="CL171" i="1"/>
  <c r="CL170" i="1"/>
  <c r="CL172" i="1"/>
  <c r="CL179" i="1"/>
  <c r="CL163" i="1"/>
  <c r="CL161" i="1"/>
  <c r="CL156" i="1"/>
  <c r="CL167" i="1"/>
  <c r="CL155" i="1"/>
  <c r="CL162" i="1"/>
  <c r="CL168" i="1"/>
  <c r="CL157" i="1"/>
  <c r="CL169" i="1"/>
  <c r="CL154" i="1"/>
  <c r="CL153" i="1"/>
  <c r="FI105" i="1"/>
  <c r="FI60" i="1"/>
  <c r="FI78" i="1"/>
  <c r="FI123" i="1"/>
  <c r="CL124" i="1"/>
  <c r="CL125" i="1"/>
  <c r="CL126" i="1"/>
  <c r="CL127" i="1"/>
  <c r="CL128" i="1"/>
  <c r="CL129" i="1"/>
  <c r="CL130" i="1"/>
  <c r="CL131" i="1"/>
  <c r="FH78" i="1"/>
  <c r="FH105" i="1"/>
  <c r="FH123" i="1"/>
  <c r="FH60" i="1"/>
  <c r="IU105" i="1"/>
  <c r="IU60" i="1"/>
  <c r="IU78" i="1"/>
  <c r="IU123" i="1"/>
  <c r="CL61" i="1"/>
  <c r="CL62" i="1"/>
  <c r="CL63" i="1"/>
  <c r="CL64" i="1"/>
  <c r="CL65" i="1"/>
  <c r="CL66" i="1"/>
  <c r="CL67" i="1"/>
  <c r="CL68" i="1"/>
  <c r="CL106" i="1"/>
  <c r="CL107" i="1"/>
  <c r="CL108" i="1"/>
  <c r="CL109" i="1"/>
  <c r="CL110" i="1"/>
  <c r="CL111" i="1"/>
  <c r="CL112" i="1"/>
  <c r="CL113" i="1"/>
  <c r="IR60" i="1"/>
  <c r="IR123" i="1"/>
  <c r="IR105" i="1"/>
  <c r="IR78" i="1"/>
  <c r="CL79" i="1"/>
  <c r="CL80" i="1"/>
  <c r="CL81" i="1"/>
  <c r="CL82" i="1"/>
  <c r="CL83" i="1"/>
  <c r="CL84" i="1"/>
  <c r="CL85" i="1"/>
  <c r="CL86" i="1"/>
  <c r="CL146" i="1"/>
  <c r="CL147" i="1"/>
  <c r="CL148" i="1"/>
  <c r="CL149" i="1"/>
  <c r="FH140" i="1"/>
  <c r="FH145" i="1"/>
  <c r="IU140" i="1"/>
  <c r="IU145" i="1"/>
  <c r="IR140" i="1"/>
  <c r="IR145" i="1"/>
  <c r="FI140" i="1"/>
  <c r="FI145" i="1"/>
  <c r="CL142" i="1"/>
  <c r="CL143" i="1"/>
  <c r="CL144" i="1"/>
  <c r="CL141" i="1"/>
  <c r="CL50" i="1"/>
  <c r="CL48" i="1"/>
  <c r="CL59" i="1"/>
  <c r="CL57" i="1"/>
  <c r="CL41" i="1"/>
  <c r="CL39" i="1"/>
  <c r="CL32" i="1"/>
  <c r="CL30" i="1"/>
  <c r="FI135" i="1"/>
  <c r="FH135" i="1"/>
  <c r="IU135" i="1"/>
  <c r="IR135" i="1"/>
  <c r="CL136" i="1"/>
  <c r="CL137" i="1"/>
  <c r="IU42" i="1"/>
  <c r="IU51" i="1"/>
  <c r="IU33" i="1"/>
  <c r="IR33" i="1"/>
  <c r="IR42" i="1"/>
  <c r="IR51" i="1"/>
  <c r="CL43" i="1"/>
  <c r="CL44" i="1"/>
  <c r="CL45" i="1"/>
  <c r="CL46" i="1"/>
  <c r="CL47" i="1"/>
  <c r="CL49" i="1"/>
  <c r="CL34" i="1"/>
  <c r="CL35" i="1"/>
  <c r="CL36" i="1"/>
  <c r="CL37" i="1"/>
  <c r="CL38" i="1"/>
  <c r="CL40" i="1"/>
  <c r="FH51" i="1"/>
  <c r="FH33" i="1"/>
  <c r="FH42" i="1"/>
  <c r="FI33" i="1"/>
  <c r="FI42" i="1"/>
  <c r="FI51" i="1"/>
  <c r="CL52" i="1"/>
  <c r="CL53" i="1"/>
  <c r="CL54" i="1"/>
  <c r="CL55" i="1"/>
  <c r="CL56" i="1"/>
  <c r="CL58" i="1"/>
  <c r="CL28" i="1"/>
  <c r="CL26" i="1"/>
  <c r="CL27" i="1"/>
  <c r="CL31" i="1"/>
  <c r="CL25" i="1"/>
  <c r="CL29" i="1"/>
  <c r="IR24" i="1"/>
  <c r="FI24" i="1"/>
  <c r="FH24" i="1"/>
  <c r="IU24" i="1"/>
  <c r="IR11" i="1"/>
  <c r="FH11" i="1"/>
  <c r="FI11" i="1"/>
  <c r="IU11" i="1"/>
  <c r="CL20" i="1"/>
  <c r="CL19" i="1"/>
  <c r="FH18" i="1"/>
  <c r="IR18" i="1"/>
  <c r="FI18" i="1"/>
  <c r="IU18" i="1"/>
  <c r="AF12" i="1"/>
  <c r="FI12" i="1"/>
  <c r="FI13" i="1" s="1"/>
  <c r="FH12" i="1"/>
  <c r="FH13" i="1" s="1"/>
  <c r="IU12" i="1"/>
  <c r="IU13" i="1" s="1"/>
  <c r="IR12" i="1"/>
  <c r="IR13" i="1" s="1"/>
  <c r="FI220" i="1" l="1"/>
  <c r="FI221" i="1"/>
  <c r="FI222" i="1"/>
  <c r="FI223" i="1"/>
  <c r="FI224" i="1"/>
  <c r="FI225" i="1"/>
  <c r="FI226" i="1"/>
  <c r="FI227" i="1"/>
  <c r="FI211" i="1"/>
  <c r="FI212" i="1"/>
  <c r="FI213" i="1"/>
  <c r="FI214" i="1"/>
  <c r="FI215" i="1"/>
  <c r="FI216" i="1"/>
  <c r="FI217" i="1"/>
  <c r="FI218" i="1"/>
  <c r="IR211" i="1"/>
  <c r="IR212" i="1"/>
  <c r="IR213" i="1"/>
  <c r="IR214" i="1"/>
  <c r="IR215" i="1"/>
  <c r="IR216" i="1"/>
  <c r="IR217" i="1"/>
  <c r="IR218" i="1"/>
  <c r="IR220" i="1"/>
  <c r="IR221" i="1"/>
  <c r="IR222" i="1"/>
  <c r="IR223" i="1"/>
  <c r="IR224" i="1"/>
  <c r="IR225" i="1"/>
  <c r="IR226" i="1"/>
  <c r="IR227" i="1"/>
  <c r="IU220" i="1"/>
  <c r="IU221" i="1"/>
  <c r="IU222" i="1"/>
  <c r="IU223" i="1"/>
  <c r="IU224" i="1"/>
  <c r="IU225" i="1"/>
  <c r="IU226" i="1"/>
  <c r="IU227" i="1"/>
  <c r="IU211" i="1"/>
  <c r="IU212" i="1"/>
  <c r="IU213" i="1"/>
  <c r="IU214" i="1"/>
  <c r="IU215" i="1"/>
  <c r="IU216" i="1"/>
  <c r="IU217" i="1"/>
  <c r="IU218" i="1"/>
  <c r="FH211" i="1"/>
  <c r="FH212" i="1"/>
  <c r="FH213" i="1"/>
  <c r="FH214" i="1"/>
  <c r="FH215" i="1"/>
  <c r="FH216" i="1"/>
  <c r="FH217" i="1"/>
  <c r="FH218" i="1"/>
  <c r="FH220" i="1"/>
  <c r="FH221" i="1"/>
  <c r="FH222" i="1"/>
  <c r="FH223" i="1"/>
  <c r="FH224" i="1"/>
  <c r="FH225" i="1"/>
  <c r="FH226" i="1"/>
  <c r="FH227" i="1"/>
  <c r="FI202" i="1"/>
  <c r="FI203" i="1"/>
  <c r="FI204" i="1"/>
  <c r="FI205" i="1"/>
  <c r="FI206" i="1"/>
  <c r="FI207" i="1"/>
  <c r="FI208" i="1"/>
  <c r="FI209" i="1"/>
  <c r="FH202" i="1"/>
  <c r="FH203" i="1"/>
  <c r="FH204" i="1"/>
  <c r="FH205" i="1"/>
  <c r="FH206" i="1"/>
  <c r="FH207" i="1"/>
  <c r="FH208" i="1"/>
  <c r="FH209" i="1"/>
  <c r="IR202" i="1"/>
  <c r="IR203" i="1"/>
  <c r="IR204" i="1"/>
  <c r="IR205" i="1"/>
  <c r="IR206" i="1"/>
  <c r="IR207" i="1"/>
  <c r="IR208" i="1"/>
  <c r="IR209" i="1"/>
  <c r="IU202" i="1"/>
  <c r="IU203" i="1"/>
  <c r="IU204" i="1"/>
  <c r="IU205" i="1"/>
  <c r="IU206" i="1"/>
  <c r="IU207" i="1"/>
  <c r="IU208" i="1"/>
  <c r="IU209" i="1"/>
  <c r="FI101" i="1"/>
  <c r="FI100" i="1"/>
  <c r="IU103" i="1"/>
  <c r="IR102" i="1"/>
  <c r="IR101" i="1"/>
  <c r="IU101" i="1"/>
  <c r="IR100" i="1"/>
  <c r="IU100" i="1"/>
  <c r="IR99" i="1"/>
  <c r="IU102" i="1"/>
  <c r="IU97" i="1"/>
  <c r="IR98" i="1"/>
  <c r="IU98" i="1"/>
  <c r="IR104" i="1"/>
  <c r="IU104" i="1"/>
  <c r="IR103" i="1"/>
  <c r="FI99" i="1"/>
  <c r="FI97" i="1"/>
  <c r="FI98" i="1"/>
  <c r="FH101" i="1"/>
  <c r="FI104" i="1"/>
  <c r="FI103" i="1"/>
  <c r="FH100" i="1"/>
  <c r="FH99" i="1"/>
  <c r="FH97" i="1"/>
  <c r="FH98" i="1"/>
  <c r="FH104" i="1"/>
  <c r="FH103" i="1"/>
  <c r="FH115" i="1"/>
  <c r="FH116" i="1"/>
  <c r="FH117" i="1"/>
  <c r="FH118" i="1"/>
  <c r="FH119" i="1"/>
  <c r="FH120" i="1"/>
  <c r="FH121" i="1"/>
  <c r="FH122" i="1"/>
  <c r="FH88" i="1"/>
  <c r="FH89" i="1"/>
  <c r="FH90" i="1"/>
  <c r="FH91" i="1"/>
  <c r="FH92" i="1"/>
  <c r="FH93" i="1"/>
  <c r="FH94" i="1"/>
  <c r="FH95" i="1"/>
  <c r="IR115" i="1"/>
  <c r="IR116" i="1"/>
  <c r="IR117" i="1"/>
  <c r="IR118" i="1"/>
  <c r="IR119" i="1"/>
  <c r="IR120" i="1"/>
  <c r="IR121" i="1"/>
  <c r="IR122" i="1"/>
  <c r="FH70" i="1"/>
  <c r="FH71" i="1"/>
  <c r="FH72" i="1"/>
  <c r="FH73" i="1"/>
  <c r="FH74" i="1"/>
  <c r="FH75" i="1"/>
  <c r="FH76" i="1"/>
  <c r="FH77" i="1"/>
  <c r="IR70" i="1"/>
  <c r="IR71" i="1"/>
  <c r="IR72" i="1"/>
  <c r="IR73" i="1"/>
  <c r="IR74" i="1"/>
  <c r="IR75" i="1"/>
  <c r="IR76" i="1"/>
  <c r="IR77" i="1"/>
  <c r="IU70" i="1"/>
  <c r="IU71" i="1"/>
  <c r="IU72" i="1"/>
  <c r="IU73" i="1"/>
  <c r="IU74" i="1"/>
  <c r="IU75" i="1"/>
  <c r="IU76" i="1"/>
  <c r="IU77" i="1"/>
  <c r="IU115" i="1"/>
  <c r="IU116" i="1"/>
  <c r="IU117" i="1"/>
  <c r="IU118" i="1"/>
  <c r="IU119" i="1"/>
  <c r="IU120" i="1"/>
  <c r="IU121" i="1"/>
  <c r="IU122" i="1"/>
  <c r="IR88" i="1"/>
  <c r="IR89" i="1"/>
  <c r="IR90" i="1"/>
  <c r="IR91" i="1"/>
  <c r="IR92" i="1"/>
  <c r="IR93" i="1"/>
  <c r="IR94" i="1"/>
  <c r="IR95" i="1"/>
  <c r="IU88" i="1"/>
  <c r="IU89" i="1"/>
  <c r="IU90" i="1"/>
  <c r="IU91" i="1"/>
  <c r="IU92" i="1"/>
  <c r="IU93" i="1"/>
  <c r="IU94" i="1"/>
  <c r="IU95" i="1"/>
  <c r="FI115" i="1"/>
  <c r="FI116" i="1"/>
  <c r="FI117" i="1"/>
  <c r="FI118" i="1"/>
  <c r="FI119" i="1"/>
  <c r="FI120" i="1"/>
  <c r="FI121" i="1"/>
  <c r="FI122" i="1"/>
  <c r="FI88" i="1"/>
  <c r="FI89" i="1"/>
  <c r="FI90" i="1"/>
  <c r="FI91" i="1"/>
  <c r="FI92" i="1"/>
  <c r="FI93" i="1"/>
  <c r="FI94" i="1"/>
  <c r="FI95" i="1"/>
  <c r="FI70" i="1"/>
  <c r="FI71" i="1"/>
  <c r="FI72" i="1"/>
  <c r="FI73" i="1"/>
  <c r="FI74" i="1"/>
  <c r="FI75" i="1"/>
  <c r="FI76" i="1"/>
  <c r="FI77" i="1"/>
  <c r="IU187" i="1"/>
  <c r="IU188" i="1"/>
  <c r="IU186" i="1"/>
  <c r="IU190" i="1"/>
  <c r="IU185" i="1"/>
  <c r="IU189" i="1"/>
  <c r="FI185" i="1"/>
  <c r="FI187" i="1"/>
  <c r="FI186" i="1"/>
  <c r="FI189" i="1"/>
  <c r="FI188" i="1"/>
  <c r="FI190" i="1"/>
  <c r="IR186" i="1"/>
  <c r="IR185" i="1"/>
  <c r="IR189" i="1"/>
  <c r="IR188" i="1"/>
  <c r="IR190" i="1"/>
  <c r="IR187" i="1"/>
  <c r="FH186" i="1"/>
  <c r="FH185" i="1"/>
  <c r="FH187" i="1"/>
  <c r="FH188" i="1"/>
  <c r="FH189" i="1"/>
  <c r="FH190" i="1"/>
  <c r="IR173" i="1"/>
  <c r="IR175" i="1"/>
  <c r="IR174" i="1"/>
  <c r="IR178" i="1"/>
  <c r="IR176" i="1"/>
  <c r="IR177" i="1"/>
  <c r="FI174" i="1"/>
  <c r="FI175" i="1"/>
  <c r="FI173" i="1"/>
  <c r="FI178" i="1"/>
  <c r="FI176" i="1"/>
  <c r="FI177" i="1"/>
  <c r="FH173" i="1"/>
  <c r="FH175" i="1"/>
  <c r="FH176" i="1"/>
  <c r="FH174" i="1"/>
  <c r="FH178" i="1"/>
  <c r="FH177" i="1"/>
  <c r="IU174" i="1"/>
  <c r="IU176" i="1"/>
  <c r="IU178" i="1"/>
  <c r="IU177" i="1"/>
  <c r="IU173" i="1"/>
  <c r="IU175" i="1"/>
  <c r="IR164" i="1"/>
  <c r="IR166" i="1"/>
  <c r="IR165" i="1"/>
  <c r="FH165" i="1"/>
  <c r="FH164" i="1"/>
  <c r="FH166" i="1"/>
  <c r="IU166" i="1"/>
  <c r="IU164" i="1"/>
  <c r="IU165" i="1"/>
  <c r="FI165" i="1"/>
  <c r="FI164" i="1"/>
  <c r="FI166" i="1"/>
  <c r="IU159" i="1"/>
  <c r="IU158" i="1"/>
  <c r="IU160" i="1"/>
  <c r="FI158" i="1"/>
  <c r="FI160" i="1"/>
  <c r="FI159" i="1"/>
  <c r="IR158" i="1"/>
  <c r="IR160" i="1"/>
  <c r="IR159" i="1"/>
  <c r="FH158" i="1"/>
  <c r="FH160" i="1"/>
  <c r="FH159" i="1"/>
  <c r="IU180" i="1"/>
  <c r="IU184" i="1"/>
  <c r="IU182" i="1"/>
  <c r="IU181" i="1"/>
  <c r="IU183" i="1"/>
  <c r="FI181" i="1"/>
  <c r="FI182" i="1"/>
  <c r="FI180" i="1"/>
  <c r="FI183" i="1"/>
  <c r="FI184" i="1"/>
  <c r="IR181" i="1"/>
  <c r="IR180" i="1"/>
  <c r="IR182" i="1"/>
  <c r="IR183" i="1"/>
  <c r="IR184" i="1"/>
  <c r="FH180" i="1"/>
  <c r="FH181" i="1"/>
  <c r="FH182" i="1"/>
  <c r="FH183" i="1"/>
  <c r="FH184" i="1"/>
  <c r="IU179" i="1"/>
  <c r="IU172" i="1"/>
  <c r="IU170" i="1"/>
  <c r="IU171" i="1"/>
  <c r="FI171" i="1"/>
  <c r="FI170" i="1"/>
  <c r="FI172" i="1"/>
  <c r="FI179" i="1"/>
  <c r="FH171" i="1"/>
  <c r="FH170" i="1"/>
  <c r="FH172" i="1"/>
  <c r="FH179" i="1"/>
  <c r="IR170" i="1"/>
  <c r="IR179" i="1"/>
  <c r="IR172" i="1"/>
  <c r="IR171" i="1"/>
  <c r="FH161" i="1"/>
  <c r="FH155" i="1"/>
  <c r="FH162" i="1"/>
  <c r="FH168" i="1"/>
  <c r="FH163" i="1"/>
  <c r="FH156" i="1"/>
  <c r="FH157" i="1"/>
  <c r="FH167" i="1"/>
  <c r="FH169" i="1"/>
  <c r="IU161" i="1"/>
  <c r="IU155" i="1"/>
  <c r="IU157" i="1"/>
  <c r="IU168" i="1"/>
  <c r="IU169" i="1"/>
  <c r="IU162" i="1"/>
  <c r="IU163" i="1"/>
  <c r="IU167" i="1"/>
  <c r="IU156" i="1"/>
  <c r="FI161" i="1"/>
  <c r="FI163" i="1"/>
  <c r="FI155" i="1"/>
  <c r="FI167" i="1"/>
  <c r="FI168" i="1"/>
  <c r="FI156" i="1"/>
  <c r="FI162" i="1"/>
  <c r="FI169" i="1"/>
  <c r="FI157" i="1"/>
  <c r="IR155" i="1"/>
  <c r="IR163" i="1"/>
  <c r="IR157" i="1"/>
  <c r="IR161" i="1"/>
  <c r="IR169" i="1"/>
  <c r="IR167" i="1"/>
  <c r="IR156" i="1"/>
  <c r="IR162" i="1"/>
  <c r="IR168" i="1"/>
  <c r="FH154" i="1"/>
  <c r="FH153" i="1"/>
  <c r="IR154" i="1"/>
  <c r="IR153" i="1"/>
  <c r="IU153" i="1"/>
  <c r="IU154" i="1"/>
  <c r="FI154" i="1"/>
  <c r="FI153" i="1"/>
  <c r="IR124" i="1"/>
  <c r="IR125" i="1"/>
  <c r="IR126" i="1"/>
  <c r="IR127" i="1"/>
  <c r="IR128" i="1"/>
  <c r="IR129" i="1"/>
  <c r="IR130" i="1"/>
  <c r="IR131" i="1"/>
  <c r="FH106" i="1"/>
  <c r="FH107" i="1"/>
  <c r="FH108" i="1"/>
  <c r="FH109" i="1"/>
  <c r="FH110" i="1"/>
  <c r="FH111" i="1"/>
  <c r="FH112" i="1"/>
  <c r="FH113" i="1"/>
  <c r="IR61" i="1"/>
  <c r="IR62" i="1"/>
  <c r="IR63" i="1"/>
  <c r="IR64" i="1"/>
  <c r="IR65" i="1"/>
  <c r="IR66" i="1"/>
  <c r="IR67" i="1"/>
  <c r="IR68" i="1"/>
  <c r="FH79" i="1"/>
  <c r="FH80" i="1"/>
  <c r="FH81" i="1"/>
  <c r="FH82" i="1"/>
  <c r="FH83" i="1"/>
  <c r="FH84" i="1"/>
  <c r="FH85" i="1"/>
  <c r="FH86" i="1"/>
  <c r="IU61" i="1"/>
  <c r="IU62" i="1"/>
  <c r="IU63" i="1"/>
  <c r="IU64" i="1"/>
  <c r="IU65" i="1"/>
  <c r="IU66" i="1"/>
  <c r="IU67" i="1"/>
  <c r="IU68" i="1"/>
  <c r="FI124" i="1"/>
  <c r="FI125" i="1"/>
  <c r="FI126" i="1"/>
  <c r="FI127" i="1"/>
  <c r="FI128" i="1"/>
  <c r="FI129" i="1"/>
  <c r="FI130" i="1"/>
  <c r="FI131" i="1"/>
  <c r="IU124" i="1"/>
  <c r="IU125" i="1"/>
  <c r="IU126" i="1"/>
  <c r="IU127" i="1"/>
  <c r="IU128" i="1"/>
  <c r="IU129" i="1"/>
  <c r="IU130" i="1"/>
  <c r="IU131" i="1"/>
  <c r="IU106" i="1"/>
  <c r="IU107" i="1"/>
  <c r="IU108" i="1"/>
  <c r="IU109" i="1"/>
  <c r="IU110" i="1"/>
  <c r="IU111" i="1"/>
  <c r="IU112" i="1"/>
  <c r="IU113" i="1"/>
  <c r="FI79" i="1"/>
  <c r="FI80" i="1"/>
  <c r="FI81" i="1"/>
  <c r="FI82" i="1"/>
  <c r="FI83" i="1"/>
  <c r="FI84" i="1"/>
  <c r="FI85" i="1"/>
  <c r="FI86" i="1"/>
  <c r="IR79" i="1"/>
  <c r="IR80" i="1"/>
  <c r="IR81" i="1"/>
  <c r="IR82" i="1"/>
  <c r="IR83" i="1"/>
  <c r="IR84" i="1"/>
  <c r="IR85" i="1"/>
  <c r="IR86" i="1"/>
  <c r="FH61" i="1"/>
  <c r="FH62" i="1"/>
  <c r="FH63" i="1"/>
  <c r="FH64" i="1"/>
  <c r="FH65" i="1"/>
  <c r="FH66" i="1"/>
  <c r="FH67" i="1"/>
  <c r="FH68" i="1"/>
  <c r="FI61" i="1"/>
  <c r="FI62" i="1"/>
  <c r="FI63" i="1"/>
  <c r="FI64" i="1"/>
  <c r="FI65" i="1"/>
  <c r="FI66" i="1"/>
  <c r="FI67" i="1"/>
  <c r="FI68" i="1"/>
  <c r="IU79" i="1"/>
  <c r="IU80" i="1"/>
  <c r="IU81" i="1"/>
  <c r="IU82" i="1"/>
  <c r="IU83" i="1"/>
  <c r="IU84" i="1"/>
  <c r="IU85" i="1"/>
  <c r="IU86" i="1"/>
  <c r="IR106" i="1"/>
  <c r="IR107" i="1"/>
  <c r="IR108" i="1"/>
  <c r="IR109" i="1"/>
  <c r="IR110" i="1"/>
  <c r="IR111" i="1"/>
  <c r="IR112" i="1"/>
  <c r="IR113" i="1"/>
  <c r="FH124" i="1"/>
  <c r="FH125" i="1"/>
  <c r="FH126" i="1"/>
  <c r="FH127" i="1"/>
  <c r="FH128" i="1"/>
  <c r="FH129" i="1"/>
  <c r="FH130" i="1"/>
  <c r="FH131" i="1"/>
  <c r="FI106" i="1"/>
  <c r="FI107" i="1"/>
  <c r="FI108" i="1"/>
  <c r="FI109" i="1"/>
  <c r="FI110" i="1"/>
  <c r="FI111" i="1"/>
  <c r="FI112" i="1"/>
  <c r="FI113" i="1"/>
  <c r="IR147" i="1"/>
  <c r="IR146" i="1"/>
  <c r="IR149" i="1"/>
  <c r="IR148" i="1"/>
  <c r="FH146" i="1"/>
  <c r="FH147" i="1"/>
  <c r="FH148" i="1"/>
  <c r="FH149" i="1"/>
  <c r="IU146" i="1"/>
  <c r="IU149" i="1"/>
  <c r="IU148" i="1"/>
  <c r="IU147" i="1"/>
  <c r="FI146" i="1"/>
  <c r="FI147" i="1"/>
  <c r="FI148" i="1"/>
  <c r="FI149" i="1"/>
  <c r="IU142" i="1"/>
  <c r="IU143" i="1"/>
  <c r="FI142" i="1"/>
  <c r="FI143" i="1"/>
  <c r="IR142" i="1"/>
  <c r="IR143" i="1"/>
  <c r="FH142" i="1"/>
  <c r="FH143" i="1"/>
  <c r="IR141" i="1"/>
  <c r="IR144" i="1"/>
  <c r="IU141" i="1"/>
  <c r="IU144" i="1"/>
  <c r="FH144" i="1"/>
  <c r="FH141" i="1"/>
  <c r="FI144" i="1"/>
  <c r="FI141" i="1"/>
  <c r="IU50" i="1"/>
  <c r="IU48" i="1"/>
  <c r="FI59" i="1"/>
  <c r="FI57" i="1"/>
  <c r="FI50" i="1"/>
  <c r="FI48" i="1"/>
  <c r="IU59" i="1"/>
  <c r="IU57" i="1"/>
  <c r="IR59" i="1"/>
  <c r="IR57" i="1"/>
  <c r="FH50" i="1"/>
  <c r="FH48" i="1"/>
  <c r="IR50" i="1"/>
  <c r="IR48" i="1"/>
  <c r="FH59" i="1"/>
  <c r="FH57" i="1"/>
  <c r="FI32" i="1"/>
  <c r="FI30" i="1"/>
  <c r="FI41" i="1"/>
  <c r="FI39" i="1"/>
  <c r="FH41" i="1"/>
  <c r="FH39" i="1"/>
  <c r="IR41" i="1"/>
  <c r="IR39" i="1"/>
  <c r="IU41" i="1"/>
  <c r="IU39" i="1"/>
  <c r="IR32" i="1"/>
  <c r="IR30" i="1"/>
  <c r="IU32" i="1"/>
  <c r="IU30" i="1"/>
  <c r="FH32" i="1"/>
  <c r="FH30" i="1"/>
  <c r="IU136" i="1"/>
  <c r="IU137" i="1"/>
  <c r="FI136" i="1"/>
  <c r="FI137" i="1"/>
  <c r="IR136" i="1"/>
  <c r="IR137" i="1"/>
  <c r="FH136" i="1"/>
  <c r="FH137" i="1"/>
  <c r="FI43" i="1"/>
  <c r="FI44" i="1"/>
  <c r="FI45" i="1"/>
  <c r="FI46" i="1"/>
  <c r="FI47" i="1"/>
  <c r="FI49" i="1"/>
  <c r="FI34" i="1"/>
  <c r="FI35" i="1"/>
  <c r="FI36" i="1"/>
  <c r="FI37" i="1"/>
  <c r="FI38" i="1"/>
  <c r="FI40" i="1"/>
  <c r="IR52" i="1"/>
  <c r="IR53" i="1"/>
  <c r="IR54" i="1"/>
  <c r="IR55" i="1"/>
  <c r="IR56" i="1"/>
  <c r="IR58" i="1"/>
  <c r="FH43" i="1"/>
  <c r="FH44" i="1"/>
  <c r="FH45" i="1"/>
  <c r="FH46" i="1"/>
  <c r="FH47" i="1"/>
  <c r="FH49" i="1"/>
  <c r="IR43" i="1"/>
  <c r="IR44" i="1"/>
  <c r="IR45" i="1"/>
  <c r="IR46" i="1"/>
  <c r="IR47" i="1"/>
  <c r="IR49" i="1"/>
  <c r="FH34" i="1"/>
  <c r="FH35" i="1"/>
  <c r="FH36" i="1"/>
  <c r="FH37" i="1"/>
  <c r="FH38" i="1"/>
  <c r="FH40" i="1"/>
  <c r="IR34" i="1"/>
  <c r="IR35" i="1"/>
  <c r="IR36" i="1"/>
  <c r="IR37" i="1"/>
  <c r="IR38" i="1"/>
  <c r="IR40" i="1"/>
  <c r="FH52" i="1"/>
  <c r="FH53" i="1"/>
  <c r="FH54" i="1"/>
  <c r="FH55" i="1"/>
  <c r="FH56" i="1"/>
  <c r="FH58" i="1"/>
  <c r="IU34" i="1"/>
  <c r="IU35" i="1"/>
  <c r="IU36" i="1"/>
  <c r="IU37" i="1"/>
  <c r="IU38" i="1"/>
  <c r="IU40" i="1"/>
  <c r="FI52" i="1"/>
  <c r="FI53" i="1"/>
  <c r="FI54" i="1"/>
  <c r="FI55" i="1"/>
  <c r="FI56" i="1"/>
  <c r="FI58" i="1"/>
  <c r="IU52" i="1"/>
  <c r="IU53" i="1"/>
  <c r="IU54" i="1"/>
  <c r="IU55" i="1"/>
  <c r="IU56" i="1"/>
  <c r="IU58" i="1"/>
  <c r="IU43" i="1"/>
  <c r="IU44" i="1"/>
  <c r="IU45" i="1"/>
  <c r="IU46" i="1"/>
  <c r="IU47" i="1"/>
  <c r="IU49" i="1"/>
  <c r="IR28" i="1"/>
  <c r="IU26" i="1"/>
  <c r="FH26" i="1"/>
  <c r="FH25" i="1"/>
  <c r="FH27" i="1"/>
  <c r="FH29" i="1"/>
  <c r="FH31" i="1"/>
  <c r="FH28" i="1"/>
  <c r="IU28" i="1"/>
  <c r="IU27" i="1"/>
  <c r="IU31" i="1"/>
  <c r="IU29" i="1"/>
  <c r="IU25" i="1"/>
  <c r="FI29" i="1"/>
  <c r="FI31" i="1"/>
  <c r="FI26" i="1"/>
  <c r="FI25" i="1"/>
  <c r="FI28" i="1"/>
  <c r="FI27" i="1"/>
  <c r="IR25" i="1"/>
  <c r="IR29" i="1"/>
  <c r="IR27" i="1"/>
  <c r="IR26" i="1"/>
  <c r="IR31" i="1"/>
  <c r="AF13" i="1"/>
  <c r="FI20" i="1"/>
  <c r="FH20" i="1"/>
  <c r="IR20" i="1"/>
  <c r="IU20" i="1"/>
  <c r="IU19" i="1"/>
  <c r="FH19" i="1"/>
  <c r="FI19" i="1"/>
  <c r="IR19" i="1"/>
  <c r="A4" i="1"/>
  <c r="GK9" i="1" l="1"/>
  <c r="GK10" i="1" s="1"/>
  <c r="GK7" i="1"/>
  <c r="GK246" i="1" l="1"/>
  <c r="GK247" i="1"/>
  <c r="GK242" i="1"/>
  <c r="GK248" i="1"/>
  <c r="GK251" i="1"/>
  <c r="GK249" i="1"/>
  <c r="GK243" i="1"/>
  <c r="GK244" i="1"/>
  <c r="GK253" i="1"/>
  <c r="GK250" i="1"/>
  <c r="GK252" i="1"/>
  <c r="GK245" i="1"/>
  <c r="GK230" i="1"/>
  <c r="GK232" i="1"/>
  <c r="GK234" i="1"/>
  <c r="GK233" i="1"/>
  <c r="GK231" i="1"/>
  <c r="GK235" i="1"/>
  <c r="GK219" i="1"/>
  <c r="GK210" i="1"/>
  <c r="GK238" i="1"/>
  <c r="GK237" i="1"/>
  <c r="GK241" i="1"/>
  <c r="GK240" i="1"/>
  <c r="GK201" i="1"/>
  <c r="GK236" i="1"/>
  <c r="GK239" i="1"/>
  <c r="GK194" i="1"/>
  <c r="GK197" i="1"/>
  <c r="GK196" i="1"/>
  <c r="GK198" i="1"/>
  <c r="GK96" i="1"/>
  <c r="GK104" i="1" s="1"/>
  <c r="GK195" i="1"/>
  <c r="GK87" i="1"/>
  <c r="GK114" i="1"/>
  <c r="GK69" i="1"/>
  <c r="GK152" i="1"/>
  <c r="GK193" i="1"/>
  <c r="GK123" i="1"/>
  <c r="GK105" i="1"/>
  <c r="GK60" i="1"/>
  <c r="GK78" i="1"/>
  <c r="GK140" i="1"/>
  <c r="GK145" i="1"/>
  <c r="GK135" i="1"/>
  <c r="GK33" i="1"/>
  <c r="GK42" i="1"/>
  <c r="GK51" i="1"/>
  <c r="GK24" i="1"/>
  <c r="GK18" i="1"/>
  <c r="GK11" i="1"/>
  <c r="GK12" i="1"/>
  <c r="GK13" i="1" s="1"/>
  <c r="GJ7" i="1"/>
  <c r="GJ9" i="1"/>
  <c r="GJ10" i="1" s="1"/>
  <c r="GJ248" i="1" l="1"/>
  <c r="GJ247" i="1"/>
  <c r="GJ249" i="1"/>
  <c r="GJ251" i="1"/>
  <c r="GJ250" i="1"/>
  <c r="GJ243" i="1"/>
  <c r="GJ246" i="1"/>
  <c r="GJ242" i="1"/>
  <c r="GJ253" i="1"/>
  <c r="GJ244" i="1"/>
  <c r="GJ252" i="1"/>
  <c r="GJ245" i="1"/>
  <c r="GJ230" i="1"/>
  <c r="GJ234" i="1"/>
  <c r="GJ232" i="1"/>
  <c r="GJ235" i="1"/>
  <c r="GJ233" i="1"/>
  <c r="GJ231" i="1"/>
  <c r="GJ219" i="1"/>
  <c r="GJ210" i="1"/>
  <c r="GK212" i="1"/>
  <c r="GK211" i="1"/>
  <c r="GK213" i="1"/>
  <c r="GK214" i="1"/>
  <c r="GK215" i="1"/>
  <c r="GK216" i="1"/>
  <c r="GK217" i="1"/>
  <c r="GK218" i="1"/>
  <c r="GK220" i="1"/>
  <c r="GK221" i="1"/>
  <c r="GK222" i="1"/>
  <c r="GK223" i="1"/>
  <c r="GK224" i="1"/>
  <c r="GK225" i="1"/>
  <c r="GK226" i="1"/>
  <c r="GK227" i="1"/>
  <c r="GK202" i="1"/>
  <c r="GK203" i="1"/>
  <c r="GK204" i="1"/>
  <c r="GK205" i="1"/>
  <c r="GK206" i="1"/>
  <c r="GK207" i="1"/>
  <c r="GK208" i="1"/>
  <c r="GK209" i="1"/>
  <c r="GJ237" i="1"/>
  <c r="GJ239" i="1"/>
  <c r="GJ241" i="1"/>
  <c r="GJ240" i="1"/>
  <c r="GJ201" i="1"/>
  <c r="GJ238" i="1"/>
  <c r="GJ236" i="1"/>
  <c r="GK102" i="1"/>
  <c r="GJ194" i="1"/>
  <c r="GJ197" i="1"/>
  <c r="GJ196" i="1"/>
  <c r="GJ198" i="1"/>
  <c r="GK103" i="1"/>
  <c r="GK101" i="1"/>
  <c r="GK100" i="1"/>
  <c r="GK99" i="1"/>
  <c r="GK98" i="1"/>
  <c r="GK97" i="1"/>
  <c r="GJ96" i="1"/>
  <c r="GJ99" i="1" s="1"/>
  <c r="GJ195" i="1"/>
  <c r="GJ69" i="1"/>
  <c r="GJ87" i="1"/>
  <c r="GJ114" i="1"/>
  <c r="GK115" i="1"/>
  <c r="GK116" i="1"/>
  <c r="GK117" i="1"/>
  <c r="GK118" i="1"/>
  <c r="GK119" i="1"/>
  <c r="GK120" i="1"/>
  <c r="GK121" i="1"/>
  <c r="GK122" i="1"/>
  <c r="GK70" i="1"/>
  <c r="GK71" i="1"/>
  <c r="GK72" i="1"/>
  <c r="GK73" i="1"/>
  <c r="GK74" i="1"/>
  <c r="GK75" i="1"/>
  <c r="GK76" i="1"/>
  <c r="GK77" i="1"/>
  <c r="GK88" i="1"/>
  <c r="GK89" i="1"/>
  <c r="GK90" i="1"/>
  <c r="GK91" i="1"/>
  <c r="GK92" i="1"/>
  <c r="GK93" i="1"/>
  <c r="GK94" i="1"/>
  <c r="GK95" i="1"/>
  <c r="GJ152" i="1"/>
  <c r="GJ193" i="1"/>
  <c r="GK186" i="1"/>
  <c r="GK185" i="1"/>
  <c r="GK187" i="1"/>
  <c r="GK188" i="1"/>
  <c r="GK189" i="1"/>
  <c r="GK190" i="1"/>
  <c r="GK173" i="1"/>
  <c r="GK176" i="1"/>
  <c r="GK175" i="1"/>
  <c r="GK178" i="1"/>
  <c r="GK174" i="1"/>
  <c r="GK177" i="1"/>
  <c r="GK165" i="1"/>
  <c r="GK166" i="1"/>
  <c r="GK164" i="1"/>
  <c r="GK158" i="1"/>
  <c r="GK160" i="1"/>
  <c r="GK159" i="1"/>
  <c r="GK182" i="1"/>
  <c r="GK183" i="1"/>
  <c r="GK180" i="1"/>
  <c r="GK184" i="1"/>
  <c r="GK181" i="1"/>
  <c r="GK170" i="1"/>
  <c r="GK171" i="1"/>
  <c r="GK179" i="1"/>
  <c r="GK172" i="1"/>
  <c r="GK163" i="1"/>
  <c r="GK157" i="1"/>
  <c r="GK168" i="1"/>
  <c r="GK155" i="1"/>
  <c r="GK162" i="1"/>
  <c r="GK156" i="1"/>
  <c r="GK167" i="1"/>
  <c r="GK169" i="1"/>
  <c r="GK161" i="1"/>
  <c r="GK153" i="1"/>
  <c r="GK154" i="1"/>
  <c r="GK79" i="1"/>
  <c r="GK80" i="1"/>
  <c r="GK81" i="1"/>
  <c r="GK82" i="1"/>
  <c r="GK83" i="1"/>
  <c r="GK84" i="1"/>
  <c r="GK85" i="1"/>
  <c r="GK86" i="1"/>
  <c r="GK61" i="1"/>
  <c r="GK62" i="1"/>
  <c r="GK63" i="1"/>
  <c r="GK64" i="1"/>
  <c r="GK65" i="1"/>
  <c r="GK66" i="1"/>
  <c r="GK67" i="1"/>
  <c r="GK68" i="1"/>
  <c r="GK106" i="1"/>
  <c r="GK107" i="1"/>
  <c r="GK108" i="1"/>
  <c r="GK109" i="1"/>
  <c r="GK110" i="1"/>
  <c r="GK111" i="1"/>
  <c r="GK112" i="1"/>
  <c r="GK113" i="1"/>
  <c r="GJ60" i="1"/>
  <c r="GJ78" i="1"/>
  <c r="GJ105" i="1"/>
  <c r="GJ123" i="1"/>
  <c r="GK124" i="1"/>
  <c r="GK125" i="1"/>
  <c r="GK126" i="1"/>
  <c r="GK127" i="1"/>
  <c r="GK128" i="1"/>
  <c r="GK129" i="1"/>
  <c r="GK130" i="1"/>
  <c r="GK131" i="1"/>
  <c r="GK147" i="1"/>
  <c r="GK146" i="1"/>
  <c r="GK148" i="1"/>
  <c r="GK149" i="1"/>
  <c r="GJ140" i="1"/>
  <c r="GJ145" i="1"/>
  <c r="GK142" i="1"/>
  <c r="GK143" i="1"/>
  <c r="GK141" i="1"/>
  <c r="GK144" i="1"/>
  <c r="GK50" i="1"/>
  <c r="GK48" i="1"/>
  <c r="GK59" i="1"/>
  <c r="GK57" i="1"/>
  <c r="GK32" i="1"/>
  <c r="GK30" i="1"/>
  <c r="GK41" i="1"/>
  <c r="GK39" i="1"/>
  <c r="GJ135" i="1"/>
  <c r="GK136" i="1"/>
  <c r="GK137" i="1"/>
  <c r="GK52" i="1"/>
  <c r="GK53" i="1"/>
  <c r="GK54" i="1"/>
  <c r="GK55" i="1"/>
  <c r="GK56" i="1"/>
  <c r="GK58" i="1"/>
  <c r="GJ51" i="1"/>
  <c r="GJ33" i="1"/>
  <c r="GJ42" i="1"/>
  <c r="GK43" i="1"/>
  <c r="GK44" i="1"/>
  <c r="GK45" i="1"/>
  <c r="GK46" i="1"/>
  <c r="GK47" i="1"/>
  <c r="GK49" i="1"/>
  <c r="GK34" i="1"/>
  <c r="GK35" i="1"/>
  <c r="GK36" i="1"/>
  <c r="GK37" i="1"/>
  <c r="GK38" i="1"/>
  <c r="GK40" i="1"/>
  <c r="GK19" i="1"/>
  <c r="GK20" i="1"/>
  <c r="GJ18" i="1"/>
  <c r="GJ24" i="1"/>
  <c r="GK25" i="1"/>
  <c r="GK26" i="1"/>
  <c r="GK27" i="1"/>
  <c r="GK28" i="1"/>
  <c r="GK29" i="1"/>
  <c r="GK31" i="1"/>
  <c r="GJ11" i="1"/>
  <c r="GJ12" i="1"/>
  <c r="GJ13" i="1" s="1"/>
  <c r="GJ212" i="1" l="1"/>
  <c r="GJ211" i="1"/>
  <c r="GJ213" i="1"/>
  <c r="GJ214" i="1"/>
  <c r="GJ215" i="1"/>
  <c r="GJ216" i="1"/>
  <c r="GJ217" i="1"/>
  <c r="GJ218" i="1"/>
  <c r="GJ220" i="1"/>
  <c r="GJ221" i="1"/>
  <c r="GJ222" i="1"/>
  <c r="GJ223" i="1"/>
  <c r="GJ224" i="1"/>
  <c r="GJ225" i="1"/>
  <c r="GJ226" i="1"/>
  <c r="GJ227" i="1"/>
  <c r="GJ202" i="1"/>
  <c r="GJ203" i="1"/>
  <c r="GJ204" i="1"/>
  <c r="GJ205" i="1"/>
  <c r="GJ206" i="1"/>
  <c r="GJ207" i="1"/>
  <c r="GJ208" i="1"/>
  <c r="GJ209" i="1"/>
  <c r="GJ104" i="1"/>
  <c r="GJ98" i="1"/>
  <c r="GJ103" i="1"/>
  <c r="GJ102" i="1"/>
  <c r="GJ97" i="1"/>
  <c r="GJ101" i="1"/>
  <c r="GJ100" i="1"/>
  <c r="GJ115" i="1"/>
  <c r="GJ116" i="1"/>
  <c r="GJ117" i="1"/>
  <c r="GJ118" i="1"/>
  <c r="GJ119" i="1"/>
  <c r="GJ120" i="1"/>
  <c r="GJ121" i="1"/>
  <c r="GJ122" i="1"/>
  <c r="GJ88" i="1"/>
  <c r="GJ89" i="1"/>
  <c r="GJ90" i="1"/>
  <c r="GJ91" i="1"/>
  <c r="GJ92" i="1"/>
  <c r="GJ93" i="1"/>
  <c r="GJ94" i="1"/>
  <c r="GJ95" i="1"/>
  <c r="GJ70" i="1"/>
  <c r="GJ71" i="1"/>
  <c r="GJ72" i="1"/>
  <c r="GJ73" i="1"/>
  <c r="GJ74" i="1"/>
  <c r="GJ75" i="1"/>
  <c r="GJ76" i="1"/>
  <c r="GJ77" i="1"/>
  <c r="GJ186" i="1"/>
  <c r="GJ185" i="1"/>
  <c r="GJ188" i="1"/>
  <c r="GJ187" i="1"/>
  <c r="GJ189" i="1"/>
  <c r="GJ190" i="1"/>
  <c r="GJ174" i="1"/>
  <c r="GJ173" i="1"/>
  <c r="GJ175" i="1"/>
  <c r="GJ176" i="1"/>
  <c r="GJ177" i="1"/>
  <c r="GJ178" i="1"/>
  <c r="GJ165" i="1"/>
  <c r="GJ166" i="1"/>
  <c r="GJ164" i="1"/>
  <c r="GJ160" i="1"/>
  <c r="GJ158" i="1"/>
  <c r="GJ159" i="1"/>
  <c r="GJ182" i="1"/>
  <c r="GJ181" i="1"/>
  <c r="GJ184" i="1"/>
  <c r="GJ183" i="1"/>
  <c r="GJ180" i="1"/>
  <c r="GJ171" i="1"/>
  <c r="GJ179" i="1"/>
  <c r="GJ170" i="1"/>
  <c r="GJ172" i="1"/>
  <c r="GJ161" i="1"/>
  <c r="GJ155" i="1"/>
  <c r="GJ157" i="1"/>
  <c r="GJ168" i="1"/>
  <c r="GJ163" i="1"/>
  <c r="GJ167" i="1"/>
  <c r="GJ169" i="1"/>
  <c r="GJ162" i="1"/>
  <c r="GJ156" i="1"/>
  <c r="GJ154" i="1"/>
  <c r="GJ153" i="1"/>
  <c r="GJ124" i="1"/>
  <c r="GJ125" i="1"/>
  <c r="GJ126" i="1"/>
  <c r="GJ127" i="1"/>
  <c r="GJ128" i="1"/>
  <c r="GJ129" i="1"/>
  <c r="GJ130" i="1"/>
  <c r="GJ131" i="1"/>
  <c r="GJ106" i="1"/>
  <c r="GJ107" i="1"/>
  <c r="GJ108" i="1"/>
  <c r="GJ109" i="1"/>
  <c r="GJ110" i="1"/>
  <c r="GJ111" i="1"/>
  <c r="GJ112" i="1"/>
  <c r="GJ113" i="1"/>
  <c r="GJ79" i="1"/>
  <c r="GJ80" i="1"/>
  <c r="GJ81" i="1"/>
  <c r="GJ82" i="1"/>
  <c r="GJ83" i="1"/>
  <c r="GJ84" i="1"/>
  <c r="GJ85" i="1"/>
  <c r="GJ86" i="1"/>
  <c r="GJ61" i="1"/>
  <c r="GJ62" i="1"/>
  <c r="GJ63" i="1"/>
  <c r="GJ64" i="1"/>
  <c r="GJ65" i="1"/>
  <c r="GJ66" i="1"/>
  <c r="GJ67" i="1"/>
  <c r="GJ68" i="1"/>
  <c r="GJ147" i="1"/>
  <c r="GJ146" i="1"/>
  <c r="GJ149" i="1"/>
  <c r="GJ148" i="1"/>
  <c r="GJ142" i="1"/>
  <c r="GJ143" i="1"/>
  <c r="GJ144" i="1"/>
  <c r="GJ141" i="1"/>
  <c r="GJ50" i="1"/>
  <c r="GJ48" i="1"/>
  <c r="GJ59" i="1"/>
  <c r="GJ57" i="1"/>
  <c r="GJ32" i="1"/>
  <c r="GJ30" i="1"/>
  <c r="GJ41" i="1"/>
  <c r="GJ39" i="1"/>
  <c r="GJ136" i="1"/>
  <c r="GJ137" i="1"/>
  <c r="GJ34" i="1"/>
  <c r="GJ35" i="1"/>
  <c r="GJ36" i="1"/>
  <c r="GJ37" i="1"/>
  <c r="GJ38" i="1"/>
  <c r="GJ40" i="1"/>
  <c r="GJ52" i="1"/>
  <c r="GJ53" i="1"/>
  <c r="GJ54" i="1"/>
  <c r="GJ55" i="1"/>
  <c r="GJ56" i="1"/>
  <c r="GJ58" i="1"/>
  <c r="GJ43" i="1"/>
  <c r="GJ44" i="1"/>
  <c r="GJ45" i="1"/>
  <c r="GJ46" i="1"/>
  <c r="GJ47" i="1"/>
  <c r="GJ49" i="1"/>
  <c r="W18" i="1"/>
  <c r="GJ25" i="1"/>
  <c r="GJ26" i="1"/>
  <c r="GJ27" i="1"/>
  <c r="GJ28" i="1"/>
  <c r="GJ29" i="1"/>
  <c r="GJ31" i="1"/>
  <c r="GJ20" i="1"/>
  <c r="GJ19" i="1"/>
  <c r="B3" i="1" l="1"/>
  <c r="HX20" i="1" l="1"/>
  <c r="IK20" i="1"/>
  <c r="HY20" i="1"/>
  <c r="IJ20" i="1"/>
  <c r="HW20" i="1"/>
  <c r="FE20" i="1"/>
  <c r="IH20" i="1"/>
  <c r="IL20" i="1"/>
  <c r="II20" i="1"/>
  <c r="IM20" i="1"/>
  <c r="HZ20" i="1"/>
  <c r="FJ20" i="1"/>
  <c r="E20" i="1" s="1"/>
  <c r="O19" i="1" l="1"/>
  <c r="T19" i="1" a="1"/>
  <c r="T19" i="1" s="1"/>
  <c r="R20" i="1" a="1"/>
  <c r="R20" i="1" s="1"/>
  <c r="GQ20" i="1" s="1" a="1"/>
  <c r="GQ20" i="1" s="1"/>
  <c r="GP20" i="1" s="1"/>
  <c r="JB19" i="1" l="1"/>
  <c r="O20" i="1" a="1"/>
  <c r="T20" i="1" a="1"/>
  <c r="T20" i="1" s="1"/>
  <c r="GT20" i="1" s="1" a="1"/>
  <c r="GT20" i="1" s="1"/>
  <c r="GS20" i="1" s="1"/>
  <c r="GT19" i="1" a="1"/>
  <c r="GT19" i="1" s="1"/>
  <c r="GS19" i="1" s="1"/>
  <c r="P20" i="1" a="1"/>
  <c r="P20" i="1" s="1"/>
  <c r="BP19" i="1" a="1"/>
  <c r="BP19" i="1" s="1"/>
  <c r="BQ19" i="1" a="1"/>
  <c r="BQ19" i="1" s="1"/>
  <c r="BX19" i="1" a="1"/>
  <c r="BX19" i="1" s="1"/>
  <c r="BN19" i="1" a="1"/>
  <c r="BN19" i="1" s="1"/>
  <c r="BS19" i="1" a="1"/>
  <c r="BS19" i="1" s="1"/>
  <c r="BW19" i="1" a="1"/>
  <c r="BW19" i="1" s="1"/>
  <c r="BV19" i="1" a="1"/>
  <c r="BV19" i="1" s="1"/>
  <c r="BI19" i="1" a="1"/>
  <c r="BI19" i="1" s="1"/>
  <c r="BR19" i="1" a="1"/>
  <c r="BR19" i="1" s="1"/>
  <c r="BH19" i="1" a="1"/>
  <c r="BH19" i="1" s="1"/>
  <c r="BK19" i="1" a="1"/>
  <c r="BK19" i="1" s="1"/>
  <c r="BG19" i="1" a="1"/>
  <c r="BG19" i="1" s="1"/>
  <c r="BL19" i="1" a="1"/>
  <c r="BL19" i="1" s="1"/>
  <c r="BJ19" i="1" a="1"/>
  <c r="BJ19" i="1" s="1"/>
  <c r="BT19" i="1" a="1"/>
  <c r="BT19" i="1" s="1"/>
  <c r="BO19" i="1" a="1"/>
  <c r="BO19" i="1" s="1"/>
  <c r="BU19" i="1" a="1"/>
  <c r="BU19" i="1" s="1"/>
  <c r="BM19" i="1" a="1"/>
  <c r="BM19" i="1" s="1"/>
  <c r="O20" i="1"/>
  <c r="JB20" i="1" s="1"/>
  <c r="GQ19" i="1" a="1"/>
  <c r="GQ19" i="1" s="1"/>
  <c r="GP19" i="1" s="1"/>
  <c r="BU20" i="1" l="1" a="1"/>
  <c r="BU20" i="1" s="1"/>
  <c r="BK20" i="1" a="1"/>
  <c r="BK20" i="1" s="1"/>
  <c r="BV20" i="1" a="1"/>
  <c r="BV20" i="1" s="1"/>
  <c r="BN20" i="1" a="1"/>
  <c r="BN20" i="1" s="1"/>
  <c r="BP20" i="1" a="1"/>
  <c r="BP20" i="1" s="1"/>
  <c r="BH20" i="1" a="1"/>
  <c r="BH20" i="1" s="1"/>
  <c r="BW20" i="1" a="1"/>
  <c r="BW20" i="1" s="1"/>
  <c r="BX20" i="1" a="1"/>
  <c r="BX20" i="1" s="1"/>
  <c r="BL20" i="1" a="1"/>
  <c r="BL20" i="1" s="1"/>
  <c r="BG20" i="1" a="1"/>
  <c r="BG20" i="1" s="1"/>
  <c r="BR20" i="1" a="1"/>
  <c r="BR20" i="1" s="1"/>
  <c r="BI20" i="1" a="1"/>
  <c r="BI20" i="1" s="1"/>
  <c r="BT20" i="1" a="1"/>
  <c r="BT20" i="1" s="1"/>
  <c r="BO20" i="1" a="1"/>
  <c r="BO20" i="1" s="1"/>
  <c r="BS20" i="1" a="1"/>
  <c r="BS20" i="1" s="1"/>
  <c r="BM20" i="1" a="1"/>
  <c r="BM20" i="1" s="1"/>
  <c r="BQ20" i="1" a="1"/>
  <c r="BQ20" i="1" s="1"/>
  <c r="BJ20" i="1" a="1"/>
  <c r="BJ20" i="1" s="1"/>
  <c r="HX194" i="1" l="1"/>
  <c r="IK194" i="1"/>
  <c r="IH194" i="1"/>
  <c r="IH193" i="1"/>
  <c r="HW193" i="1"/>
  <c r="II193" i="1"/>
  <c r="FJ193" i="1"/>
  <c r="IL193" i="1"/>
  <c r="IK193" i="1"/>
  <c r="IJ193" i="1"/>
  <c r="HZ193" i="1"/>
  <c r="FE193" i="1"/>
  <c r="HX193" i="1"/>
  <c r="HY193" i="1"/>
  <c r="IM193" i="1"/>
  <c r="BB194" i="1" a="1"/>
  <c r="BB194" i="1" s="1"/>
  <c r="BB193" i="1" a="1"/>
  <c r="BB193" i="1" s="1"/>
  <c r="I193" i="1" a="1"/>
  <c r="I193" i="1" s="1"/>
  <c r="HW194" i="1" l="1"/>
  <c r="FE194" i="1"/>
  <c r="GW193" i="1"/>
  <c r="GU193" i="1"/>
  <c r="V193" i="1"/>
  <c r="GV193" i="1"/>
  <c r="IL194" i="1"/>
  <c r="FJ194" i="1"/>
  <c r="IM194" i="1"/>
  <c r="HZ194" i="1"/>
  <c r="HY194" i="1"/>
  <c r="IJ194" i="1"/>
  <c r="II194" i="1"/>
  <c r="BB195" i="1" l="1" a="1"/>
  <c r="BB195" i="1" s="1"/>
  <c r="GW194" i="1"/>
  <c r="GU194" i="1"/>
  <c r="GV194" i="1"/>
  <c r="V194" i="1"/>
  <c r="FE195" i="1"/>
  <c r="HW195" i="1"/>
  <c r="IK195" i="1"/>
  <c r="HZ195" i="1"/>
  <c r="HY195" i="1"/>
  <c r="IJ195" i="1"/>
  <c r="IM195" i="1"/>
  <c r="IL195" i="1"/>
  <c r="HX195" i="1"/>
  <c r="FJ195" i="1"/>
  <c r="II195" i="1"/>
  <c r="IH195" i="1"/>
  <c r="IK196" i="1" l="1"/>
  <c r="IL196" i="1"/>
  <c r="II196" i="1"/>
  <c r="HZ196" i="1"/>
  <c r="HW196" i="1"/>
  <c r="IJ196" i="1"/>
  <c r="FJ196" i="1"/>
  <c r="IH196" i="1"/>
  <c r="IM196" i="1"/>
  <c r="FE196" i="1"/>
  <c r="HX196" i="1"/>
  <c r="HY196" i="1"/>
  <c r="GU195" i="1"/>
  <c r="GV195" i="1"/>
  <c r="GW195" i="1"/>
  <c r="V195" i="1"/>
  <c r="BB196" i="1" a="1"/>
  <c r="BB196" i="1" s="1"/>
  <c r="BB197" i="1" l="1" a="1"/>
  <c r="BB197" i="1" s="1"/>
  <c r="V196" i="1"/>
  <c r="IJ197" i="1"/>
  <c r="HZ197" i="1"/>
  <c r="IH197" i="1"/>
  <c r="II197" i="1"/>
  <c r="FE197" i="1"/>
  <c r="HW197" i="1"/>
  <c r="FJ197" i="1"/>
  <c r="HY197" i="1"/>
  <c r="HX197" i="1"/>
  <c r="IL197" i="1"/>
  <c r="IK197" i="1"/>
  <c r="IM197" i="1"/>
  <c r="GW196" i="1"/>
  <c r="GV196" i="1"/>
  <c r="GU196" i="1"/>
  <c r="HY198" i="1" l="1"/>
  <c r="IL198" i="1"/>
  <c r="II198" i="1"/>
  <c r="HZ198" i="1"/>
  <c r="IH198" i="1"/>
  <c r="IM198" i="1"/>
  <c r="HW198" i="1"/>
  <c r="FJ198" i="1"/>
  <c r="HX198" i="1"/>
  <c r="IK198" i="1"/>
  <c r="IJ198" i="1"/>
  <c r="FE198" i="1"/>
  <c r="GW197" i="1"/>
  <c r="GU197" i="1"/>
  <c r="GV197" i="1"/>
  <c r="V197" i="1"/>
  <c r="BB198" i="1" a="1"/>
  <c r="BB198" i="1" s="1"/>
  <c r="GU198" i="1" l="1"/>
  <c r="GV198" i="1"/>
  <c r="GW198" i="1"/>
  <c r="V198" i="1"/>
  <c r="S19" i="1" l="1" a="1"/>
  <c r="S19" i="1" s="1"/>
  <c r="S20" i="1" s="1" a="1"/>
  <c r="S20" i="1" s="1"/>
  <c r="JF20" i="1" l="1"/>
  <c r="JL20" i="1"/>
  <c r="JF19" i="1"/>
  <c r="JL19" i="1"/>
  <c r="N19" i="1" a="1"/>
  <c r="N19" i="1" s="1"/>
  <c r="N20" i="1" l="1" a="1"/>
  <c r="N20" i="1" s="1"/>
  <c r="JA20" i="1" s="1"/>
  <c r="M19" i="1" a="1"/>
  <c r="M19" i="1" s="1"/>
  <c r="JA19" i="1"/>
  <c r="L19" i="1" l="1" a="1"/>
  <c r="L19" i="1" s="1"/>
  <c r="IZ19" i="1"/>
  <c r="M20" i="1" a="1"/>
  <c r="M20" i="1" s="1"/>
  <c r="IZ20" i="1" s="1"/>
  <c r="L20" i="1" l="1" a="1"/>
  <c r="L20" i="1" s="1"/>
  <c r="K19" i="1" a="1"/>
  <c r="K19" i="1" s="1"/>
  <c r="K20" i="1" l="1" a="1"/>
  <c r="K20" i="1" s="1"/>
  <c r="J19" i="1" a="1"/>
  <c r="J19" i="1" s="1"/>
  <c r="II19" i="1" l="1"/>
  <c r="IK19" i="1"/>
  <c r="HX19" i="1"/>
  <c r="FJ19" i="1"/>
  <c r="E19" i="1" s="1"/>
  <c r="IH19" i="1"/>
  <c r="HY19" i="1"/>
  <c r="I19" i="1" a="1"/>
  <c r="I19" i="1" s="1"/>
  <c r="IM19" i="1"/>
  <c r="FE19" i="1"/>
  <c r="HZ19" i="1"/>
  <c r="HW19" i="1"/>
  <c r="IL19" i="1"/>
  <c r="IJ19" i="1"/>
  <c r="GU19" i="1" l="1"/>
  <c r="H19" i="1" a="1"/>
  <c r="H19" i="1" s="1"/>
  <c r="GV19" i="1"/>
  <c r="I20" i="1" a="1"/>
  <c r="I20" i="1" s="1"/>
  <c r="GW19" i="1"/>
  <c r="F4" i="1"/>
  <c r="E4" i="1"/>
  <c r="G4" i="1"/>
  <c r="V19" i="1" l="1" a="1"/>
  <c r="V19" i="1" s="1"/>
  <c r="AS19" i="1"/>
  <c r="H20" i="1" a="1"/>
  <c r="H20" i="1" s="1"/>
  <c r="AS20" i="1" s="1"/>
  <c r="GU20" i="1"/>
  <c r="GW20" i="1"/>
  <c r="GV20" i="1"/>
  <c r="V20" i="1" l="1" a="1"/>
  <c r="V20" i="1" s="1"/>
  <c r="W20" i="1" s="1"/>
  <c r="W19" i="1"/>
  <c r="W249" i="1" l="1"/>
  <c r="W248" i="1"/>
  <c r="W247" i="1"/>
  <c r="W246" i="1"/>
  <c r="W253" i="1"/>
  <c r="W245" i="1"/>
  <c r="W252" i="1"/>
  <c r="W244" i="1"/>
  <c r="W251" i="1"/>
  <c r="W243" i="1"/>
  <c r="W250" i="1"/>
  <c r="W242" i="1"/>
  <c r="W234" i="1"/>
  <c r="W232" i="1"/>
  <c r="W230" i="1"/>
  <c r="W233" i="1"/>
  <c r="W235" i="1"/>
  <c r="W231" i="1"/>
  <c r="W51" i="1"/>
  <c r="W50" i="1"/>
  <c r="W142" i="1"/>
  <c r="W49" i="1"/>
  <c r="W21" i="1"/>
  <c r="W227" i="1"/>
  <c r="W57" i="1"/>
  <c r="W42" i="1"/>
  <c r="W188" i="1"/>
  <c r="W46" i="1"/>
  <c r="W228" i="1"/>
  <c r="W27" i="1"/>
  <c r="W123" i="1"/>
  <c r="W60" i="1"/>
  <c r="W74" i="1"/>
  <c r="W239" i="1"/>
  <c r="W237" i="1"/>
  <c r="W151" i="1"/>
  <c r="W98" i="1"/>
  <c r="W172" i="1"/>
  <c r="W117" i="1"/>
  <c r="W82" i="1"/>
  <c r="W196" i="1"/>
  <c r="W92" i="1"/>
  <c r="W254" i="1"/>
  <c r="W217" i="1"/>
  <c r="W148" i="1"/>
  <c r="W103" i="1"/>
  <c r="W116" i="1"/>
  <c r="W216" i="1"/>
  <c r="W158" i="1"/>
  <c r="W129" i="1"/>
  <c r="W125" i="1"/>
  <c r="W191" i="1"/>
  <c r="W139" i="1"/>
  <c r="W194" i="1"/>
  <c r="W218" i="1"/>
  <c r="W146" i="1"/>
  <c r="W105" i="1"/>
  <c r="W200" i="1"/>
  <c r="W212" i="1"/>
  <c r="W154" i="1"/>
  <c r="W133" i="1"/>
  <c r="W107" i="1"/>
  <c r="W255" i="1"/>
  <c r="W178" i="1"/>
  <c r="W94" i="1"/>
  <c r="W153" i="1"/>
  <c r="W214" i="1"/>
  <c r="W150" i="1"/>
  <c r="W140" i="1"/>
  <c r="W203" i="1"/>
  <c r="W185" i="1"/>
  <c r="W95" i="1"/>
  <c r="W85" i="1"/>
  <c r="W166" i="1"/>
  <c r="W183" i="1"/>
  <c r="W76" i="1"/>
  <c r="W81" i="1"/>
  <c r="W97" i="1"/>
  <c r="W65" i="1"/>
  <c r="W169" i="1"/>
  <c r="W128" i="1"/>
  <c r="W207" i="1"/>
  <c r="W199" i="1"/>
  <c r="W61" i="1"/>
  <c r="W114" i="1"/>
  <c r="W45" i="1"/>
  <c r="W121" i="1"/>
  <c r="W37" i="1"/>
  <c r="W64" i="1"/>
  <c r="W77" i="1"/>
  <c r="W211" i="1"/>
  <c r="W99" i="1"/>
  <c r="W54" i="1"/>
  <c r="W141" i="1"/>
  <c r="W52" i="1"/>
  <c r="W29" i="1"/>
  <c r="W102" i="1"/>
  <c r="W182" i="1"/>
  <c r="W33" i="1"/>
  <c r="W130" i="1"/>
  <c r="W213" i="1"/>
  <c r="W205" i="1"/>
  <c r="W181" i="1"/>
  <c r="W135" i="1"/>
  <c r="W89" i="1"/>
  <c r="W138" i="1"/>
  <c r="W72" i="1"/>
  <c r="W25" i="1"/>
  <c r="W66" i="1"/>
  <c r="W23" i="1"/>
  <c r="W155" i="1"/>
  <c r="W210" i="1"/>
  <c r="W137" i="1"/>
  <c r="W41" i="1"/>
  <c r="W208" i="1"/>
  <c r="W132" i="1"/>
  <c r="W84" i="1"/>
  <c r="W215" i="1"/>
  <c r="W43" i="1"/>
  <c r="W111" i="1"/>
  <c r="W204" i="1"/>
  <c r="W149" i="1"/>
  <c r="W106" i="1"/>
  <c r="W176" i="1"/>
  <c r="W229" i="1"/>
  <c r="W124" i="1"/>
  <c r="W224" i="1"/>
  <c r="W40" i="1"/>
  <c r="W30" i="1"/>
  <c r="W120" i="1"/>
  <c r="W165" i="1"/>
  <c r="W58" i="1"/>
  <c r="W170" i="1"/>
  <c r="W62" i="1"/>
  <c r="W127" i="1"/>
  <c r="W48" i="1"/>
  <c r="W156" i="1"/>
  <c r="W134" i="1"/>
  <c r="W143" i="1"/>
  <c r="W78" i="1"/>
  <c r="W53" i="1"/>
  <c r="W226" i="1"/>
  <c r="W91" i="1"/>
  <c r="W201" i="1"/>
  <c r="W35" i="1"/>
  <c r="W221" i="1"/>
  <c r="W240" i="1"/>
  <c r="W59" i="1"/>
  <c r="W164" i="1"/>
  <c r="W157" i="1"/>
  <c r="W175" i="1"/>
  <c r="W71" i="1"/>
  <c r="W31" i="1"/>
  <c r="W147" i="1"/>
  <c r="W26" i="1"/>
  <c r="W115" i="1"/>
  <c r="W80" i="1"/>
  <c r="W190" i="1"/>
  <c r="W209" i="1"/>
  <c r="W32" i="1"/>
  <c r="W70" i="1"/>
  <c r="W160" i="1"/>
  <c r="W118" i="1"/>
  <c r="W193" i="1"/>
  <c r="W171" i="1"/>
  <c r="W67" i="1"/>
  <c r="W55" i="1"/>
  <c r="W22" i="1"/>
  <c r="W162" i="1"/>
  <c r="W75" i="1"/>
  <c r="W68" i="1"/>
  <c r="W109" i="1"/>
  <c r="W86" i="1"/>
  <c r="W159" i="1"/>
  <c r="W131" i="1"/>
  <c r="W122" i="1"/>
  <c r="W192" i="1"/>
  <c r="W187" i="1"/>
  <c r="W179" i="1"/>
  <c r="W198" i="1"/>
  <c r="W197" i="1"/>
  <c r="W241" i="1"/>
  <c r="W73" i="1"/>
  <c r="W38" i="1"/>
  <c r="W202" i="1"/>
  <c r="W222" i="1"/>
  <c r="W88" i="1"/>
  <c r="W145" i="1"/>
  <c r="W238" i="1"/>
  <c r="W184" i="1"/>
  <c r="W112" i="1"/>
  <c r="W83" i="1"/>
  <c r="W36" i="1"/>
  <c r="W256" i="1"/>
  <c r="W163" i="1"/>
  <c r="W168" i="1"/>
  <c r="W90" i="1"/>
  <c r="W56" i="1"/>
  <c r="W126" i="1"/>
  <c r="W39" i="1"/>
  <c r="W186" i="1"/>
  <c r="W144" i="1"/>
  <c r="W110" i="1"/>
  <c r="W173" i="1"/>
  <c r="W104" i="1"/>
  <c r="W47" i="1"/>
  <c r="W223" i="1"/>
  <c r="W152" i="1"/>
  <c r="W87" i="1"/>
  <c r="W180" i="1"/>
  <c r="W108" i="1"/>
  <c r="W44" i="1"/>
  <c r="W96" i="1"/>
  <c r="W136" i="1"/>
  <c r="W79" i="1"/>
  <c r="W113" i="1"/>
  <c r="W28" i="1"/>
  <c r="W24" i="1"/>
  <c r="W100" i="1"/>
  <c r="W236" i="1"/>
  <c r="W161" i="1"/>
  <c r="W119" i="1"/>
  <c r="W177" i="1"/>
  <c r="W34" i="1"/>
  <c r="W195" i="1"/>
  <c r="W167" i="1"/>
  <c r="W206" i="1"/>
  <c r="W69" i="1"/>
  <c r="W63" i="1"/>
  <c r="W174" i="1"/>
  <c r="W219" i="1"/>
  <c r="W220" i="1"/>
  <c r="W101" i="1"/>
  <c r="W189" i="1"/>
  <c r="W93" i="1"/>
  <c r="W225" i="1"/>
  <c r="W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V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CB593AF1-85F0-45CE-8123-5EAE91C06118}">
      <text>
        <r>
          <rPr>
            <b/>
            <sz val="9"/>
            <color indexed="81"/>
            <rFont val="Tahoma"/>
            <family val="2"/>
          </rPr>
          <t>John:</t>
        </r>
        <r>
          <rPr>
            <sz val="9"/>
            <color indexed="81"/>
            <rFont val="Tahoma"/>
            <family val="2"/>
          </rPr>
          <t xml:space="preserve">
only used for fs plk name</t>
        </r>
      </text>
    </comment>
    <comment ref="I2" authorId="2" shapeId="0" xr:uid="{D3CDF64A-9D77-4BF3-A62E-00602A49ED13}">
      <text>
        <r>
          <rPr>
            <b/>
            <sz val="9"/>
            <color indexed="81"/>
            <rFont val="Tahoma"/>
            <family val="2"/>
          </rPr>
          <t>John:</t>
        </r>
        <r>
          <rPr>
            <sz val="9"/>
            <color indexed="81"/>
            <rFont val="Tahoma"/>
            <family val="2"/>
          </rPr>
          <t xml:space="preserve">
These are the farm scenarios
</t>
        </r>
      </text>
    </comment>
    <comment ref="J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L2" authorId="2" shapeId="0" xr:uid="{ACF8FAF4-1DC0-4CD0-BFAA-186410F7C97A}">
      <text>
        <r>
          <rPr>
            <b/>
            <sz val="9"/>
            <color indexed="81"/>
            <rFont val="Tahoma"/>
            <family val="2"/>
          </rPr>
          <t>time and cost factor of feeding sup in confinement</t>
        </r>
      </text>
    </comment>
    <comment ref="V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C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D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G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H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J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K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M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P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R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T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U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V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X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Y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Z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BA2" authorId="0" shapeId="0" xr:uid="{98B5DC67-B229-41C1-9728-8772B24465F2}">
      <text>
        <r>
          <rPr>
            <b/>
            <sz val="9"/>
            <color indexed="81"/>
            <rFont val="Tahoma"/>
            <charset val="1"/>
          </rPr>
          <t>Michael Young (21512438):</t>
        </r>
        <r>
          <rPr>
            <sz val="9"/>
            <color indexed="81"/>
            <rFont val="Tahoma"/>
            <charset val="1"/>
          </rPr>
          <t xml:space="preserve">
is the bnd included which limmits propn of diet vol filled with sup</t>
        </r>
      </text>
    </comment>
    <comment ref="BB2" authorId="0" shapeId="0" xr:uid="{1B0994FB-AF19-4474-98F4-BC31121404AF}">
      <text>
        <r>
          <rPr>
            <b/>
            <sz val="9"/>
            <color indexed="81"/>
            <rFont val="Tahoma"/>
            <charset val="1"/>
          </rPr>
          <t>Michael Young (21512438):</t>
        </r>
        <r>
          <rPr>
            <sz val="9"/>
            <color indexed="81"/>
            <rFont val="Tahoma"/>
            <charset val="1"/>
          </rPr>
          <t xml:space="preserve">
maximum propn of potential intake used by supplement when paddock feeding</t>
        </r>
      </text>
    </comment>
    <comment ref="BC2" authorId="0" shapeId="0" xr:uid="{5F282A47-1BD6-4224-A289-FE96590D3EDA}">
      <text>
        <r>
          <rPr>
            <b/>
            <sz val="9"/>
            <color indexed="81"/>
            <rFont val="Tahoma"/>
            <charset val="1"/>
          </rPr>
          <t>Michael Young (21512438):</t>
        </r>
        <r>
          <rPr>
            <sz val="9"/>
            <color indexed="81"/>
            <rFont val="Tahoma"/>
            <charset val="1"/>
          </rPr>
          <t xml:space="preserve">
proportion of time taken to feed sup in confinement vs trail feeding</t>
        </r>
      </text>
    </comment>
    <comment ref="BE2" authorId="0" shapeId="0" xr:uid="{67247384-BD4C-4BEF-8D29-481D236EA56B}">
      <text>
        <r>
          <rPr>
            <b/>
            <sz val="9"/>
            <color indexed="81"/>
            <rFont val="Tahoma"/>
            <charset val="1"/>
          </rPr>
          <t>Michael Young (21512438):</t>
        </r>
        <r>
          <rPr>
            <sz val="9"/>
            <color indexed="81"/>
            <rFont val="Tahoma"/>
            <charset val="1"/>
          </rPr>
          <t xml:space="preserve">
This control allows confinement to occur if it is turned on for the given p6 period (controlled in feedsupply in property inputs)</t>
        </r>
      </text>
    </comment>
    <comment ref="BF2" authorId="0" shapeId="0" xr:uid="{53480F82-725B-4A60-AF07-5C4A6153964C}">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G2" authorId="0" shapeId="0" xr:uid="{A270D730-A1BE-4883-B959-A73FD211950F}">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Y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Z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Z2" authorId="0" shapeId="0" xr:uid="{2624040F-D8F6-4652-9880-6E1717787BF6}">
      <text>
        <r>
          <rPr>
            <b/>
            <sz val="9"/>
            <color indexed="81"/>
            <rFont val="Tahoma"/>
            <charset val="1"/>
          </rPr>
          <t>Michael Young (21512438):</t>
        </r>
        <r>
          <rPr>
            <sz val="9"/>
            <color indexed="81"/>
            <rFont val="Tahoma"/>
            <charset val="1"/>
          </rPr>
          <t xml:space="preserve">
Mask changeable fvps.
Note if adding season fvp you also need to alter the fvp_is_dvp SAV.</t>
        </r>
      </text>
    </comment>
    <comment ref="DA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DB2" authorId="0" shapeId="0" xr:uid="{E78D51DF-8654-4903-B76F-F074C17EEDEC}">
      <text>
        <r>
          <rPr>
            <b/>
            <sz val="9"/>
            <color indexed="81"/>
            <rFont val="Tahoma"/>
            <family val="2"/>
          </rPr>
          <t>Michael Young:</t>
        </r>
        <r>
          <rPr>
            <sz val="9"/>
            <color indexed="81"/>
            <rFont val="Tahoma"/>
            <family val="2"/>
          </rPr>
          <t xml:space="preserve">
Control if fvp is dvp</t>
        </r>
      </text>
    </comment>
    <comment ref="DC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DD2" authorId="0" shapeId="0" xr:uid="{F3BE25F0-A306-41BC-B1FE-05A4EB76F4F0}">
      <text>
        <r>
          <rPr>
            <b/>
            <sz val="9"/>
            <color indexed="81"/>
            <rFont val="Tahoma"/>
            <family val="2"/>
          </rPr>
          <t>Michael Young:</t>
        </r>
        <r>
          <rPr>
            <sz val="9"/>
            <color indexed="81"/>
            <rFont val="Tahoma"/>
            <family val="2"/>
          </rPr>
          <t xml:space="preserve">
Control if fvp is dvp</t>
        </r>
      </text>
    </comment>
    <comment ref="DE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DF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DI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L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EM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O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P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Q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R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S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T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U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V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W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Y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Z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A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B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C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L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T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W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X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Y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Z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A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B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C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D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E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GG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H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I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J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K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L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M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N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S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T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X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Y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Z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HA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HB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HE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F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HG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HH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I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J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K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L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HS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HT2" authorId="0" shapeId="0" xr:uid="{CBD300F2-C140-49FF-A3D1-19531521668F}">
      <text>
        <r>
          <rPr>
            <b/>
            <sz val="9"/>
            <color indexed="81"/>
            <rFont val="Tahoma"/>
            <family val="2"/>
          </rPr>
          <t>Michael Young:</t>
        </r>
        <r>
          <rPr>
            <sz val="9"/>
            <color indexed="81"/>
            <rFont val="Tahoma"/>
            <family val="2"/>
          </rPr>
          <t xml:space="preserve">
min dams</t>
        </r>
      </text>
    </comment>
    <comment ref="HU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HV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A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B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E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H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I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J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K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IL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M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N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O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Q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R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S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T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U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A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B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C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L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S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JT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V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G3" authorId="2" shapeId="0" xr:uid="{1B3E26D3-18DB-47B9-B8B6-E45B4FF7F462}">
      <text>
        <r>
          <rPr>
            <b/>
            <sz val="9"/>
            <color indexed="81"/>
            <rFont val="Tahoma"/>
            <family val="2"/>
          </rPr>
          <t>John:</t>
        </r>
        <r>
          <rPr>
            <sz val="9"/>
            <color indexed="81"/>
            <rFont val="Tahoma"/>
            <family val="2"/>
          </rPr>
          <t xml:space="preserve">
Pasture type</t>
        </r>
      </text>
    </comment>
    <comment ref="JH3" authorId="2" shapeId="0" xr:uid="{B9E41603-FCEF-4F9A-BE76-2F32246E6316}">
      <text>
        <r>
          <rPr>
            <b/>
            <sz val="9"/>
            <color indexed="81"/>
            <rFont val="Tahoma"/>
            <family val="2"/>
          </rPr>
          <t>John:</t>
        </r>
        <r>
          <rPr>
            <sz val="9"/>
            <color indexed="81"/>
            <rFont val="Tahoma"/>
            <family val="2"/>
          </rPr>
          <t xml:space="preserve">
Pasture type</t>
        </r>
      </text>
    </comment>
    <comment ref="JK3" authorId="2" shapeId="0" xr:uid="{62951F93-A3FB-4B39-B4F3-F28CA8C241C5}">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V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W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H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I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L4" authorId="0" shapeId="0" xr:uid="{40B4DE8B-DB01-43E6-9777-85F97A80C957}">
      <text>
        <r>
          <rPr>
            <b/>
            <sz val="9"/>
            <color indexed="81"/>
            <rFont val="Tahoma"/>
            <family val="2"/>
          </rPr>
          <t>Michael Young (21512438):</t>
        </r>
        <r>
          <rPr>
            <sz val="9"/>
            <color indexed="81"/>
            <rFont val="Tahoma"/>
            <family val="2"/>
          </rPr>
          <t xml:space="preserve">
Understory
</t>
        </r>
      </text>
    </comment>
    <comment ref="AU4" authorId="0" shapeId="0" xr:uid="{1FFA69E7-0806-4E89-B418-84B5B76C2E09}">
      <text>
        <r>
          <rPr>
            <b/>
            <sz val="9"/>
            <color indexed="81"/>
            <rFont val="Tahoma"/>
            <family val="2"/>
          </rPr>
          <t>John:</t>
        </r>
        <r>
          <rPr>
            <sz val="9"/>
            <color indexed="81"/>
            <rFont val="Tahoma"/>
            <family val="2"/>
          </rPr>
          <t xml:space="preserve">
All periods and slices of r2</t>
        </r>
      </text>
    </comment>
    <comment ref="BY4" authorId="0" shapeId="0" xr:uid="{233C0881-C2E6-46E8-9B55-F380130374E3}">
      <text>
        <r>
          <rPr>
            <sz val="9"/>
            <color indexed="81"/>
            <rFont val="Tahoma"/>
            <family val="2"/>
          </rPr>
          <t>LTW Pad level scalar for singles</t>
        </r>
      </text>
    </comment>
    <comment ref="BZ4" authorId="0" shapeId="0" xr:uid="{4F4BE100-A741-4A0D-8DBF-2C8F18FAA110}">
      <text>
        <r>
          <rPr>
            <sz val="9"/>
            <color indexed="81"/>
            <rFont val="Tahoma"/>
            <family val="2"/>
          </rPr>
          <t xml:space="preserve">LTW Pad level scalar for multiples
</t>
        </r>
      </text>
    </comment>
    <comment ref="CB4" authorId="0" shapeId="0" xr:uid="{7861D19F-916D-408A-A538-198C929599E5}">
      <text>
        <r>
          <rPr>
            <b/>
            <sz val="9"/>
            <color indexed="81"/>
            <rFont val="Tahoma"/>
            <family val="2"/>
          </rPr>
          <t>John:</t>
        </r>
        <r>
          <rPr>
            <sz val="9"/>
            <color indexed="81"/>
            <rFont val="Tahoma"/>
            <family val="2"/>
          </rPr>
          <t xml:space="preserve">
Relative availability</t>
        </r>
      </text>
    </comment>
    <comment ref="CC4" authorId="0" shapeId="0" xr:uid="{F2BDF62F-A2C0-480F-B4A2-37C24BFCFD37}">
      <text>
        <r>
          <rPr>
            <b/>
            <sz val="9"/>
            <color indexed="81"/>
            <rFont val="Tahoma"/>
            <family val="2"/>
          </rPr>
          <t>John:</t>
        </r>
        <r>
          <rPr>
            <sz val="9"/>
            <color indexed="81"/>
            <rFont val="Tahoma"/>
            <family val="2"/>
          </rPr>
          <t xml:space="preserve">
Weaner mortality</t>
        </r>
      </text>
    </comment>
    <comment ref="CD4" authorId="0" shapeId="0" xr:uid="{D8F50781-0506-497E-A15D-0AC6218853A7}">
      <text>
        <r>
          <rPr>
            <b/>
            <sz val="9"/>
            <color indexed="81"/>
            <rFont val="Tahoma"/>
            <family val="2"/>
          </rPr>
          <t>John:</t>
        </r>
        <r>
          <rPr>
            <sz val="9"/>
            <color indexed="81"/>
            <rFont val="Tahoma"/>
            <family val="2"/>
          </rPr>
          <t xml:space="preserve">
Dam mortality</t>
        </r>
      </text>
    </comment>
    <comment ref="CE4" authorId="0" shapeId="0" xr:uid="{1E2CC5AE-FD66-4928-899F-555D857AB655}">
      <text>
        <r>
          <rPr>
            <b/>
            <sz val="9"/>
            <color indexed="81"/>
            <rFont val="Tahoma"/>
            <family val="2"/>
          </rPr>
          <t>John:</t>
        </r>
        <r>
          <rPr>
            <sz val="9"/>
            <color indexed="81"/>
            <rFont val="Tahoma"/>
            <family val="2"/>
          </rPr>
          <t xml:space="preserve">
Relative availability</t>
        </r>
      </text>
    </comment>
    <comment ref="CF4" authorId="0" shapeId="0" xr:uid="{DD1BC7DC-9510-49A0-8CF8-2ACF91E46EB3}">
      <text>
        <r>
          <rPr>
            <sz val="9"/>
            <color indexed="81"/>
            <rFont val="Tahoma"/>
            <family val="2"/>
          </rPr>
          <t>Progeny survival</t>
        </r>
      </text>
    </comment>
    <comment ref="CG4" authorId="0" shapeId="0" xr:uid="{0C4CB34C-52A2-4080-A23E-ADED3301A1F0}">
      <text>
        <r>
          <rPr>
            <b/>
            <sz val="9"/>
            <color indexed="81"/>
            <rFont val="Tahoma"/>
            <family val="2"/>
          </rPr>
          <t>John:</t>
        </r>
        <r>
          <rPr>
            <sz val="9"/>
            <color indexed="81"/>
            <rFont val="Tahoma"/>
            <family val="2"/>
          </rPr>
          <t xml:space="preserve">
Relative availability</t>
        </r>
      </text>
    </comment>
    <comment ref="CH4" authorId="0" shapeId="0" xr:uid="{3F3DB6C4-DE2F-419B-AD18-07785C231917}">
      <text>
        <r>
          <rPr>
            <sz val="9"/>
            <color indexed="81"/>
            <rFont val="Tahoma"/>
            <family val="2"/>
          </rPr>
          <t>Birth weight</t>
        </r>
      </text>
    </comment>
    <comment ref="CI4" authorId="0" shapeId="0" xr:uid="{DA1C078D-AA81-4A78-9DFC-37E0A8AB8B86}">
      <text>
        <r>
          <rPr>
            <sz val="9"/>
            <color indexed="81"/>
            <rFont val="Tahoma"/>
            <family val="2"/>
          </rPr>
          <t>Weaning weight</t>
        </r>
      </text>
    </comment>
    <comment ref="CJ4" authorId="0" shapeId="0" xr:uid="{1EC0D7CF-12F9-4F1F-8977-A8F060C09A40}">
      <text>
        <r>
          <rPr>
            <b/>
            <sz val="9"/>
            <color indexed="81"/>
            <rFont val="Tahoma"/>
            <family val="2"/>
          </rPr>
          <t>John:</t>
        </r>
        <r>
          <rPr>
            <sz val="9"/>
            <color indexed="81"/>
            <rFont val="Tahoma"/>
            <family val="2"/>
          </rPr>
          <t xml:space="preserve">
Weaner mortality</t>
        </r>
      </text>
    </comment>
    <comment ref="CK4" authorId="0" shapeId="0" xr:uid="{85ED7518-3248-46F2-BEC1-6F6D2BDF3C8C}">
      <text>
        <r>
          <rPr>
            <b/>
            <sz val="9"/>
            <color indexed="81"/>
            <rFont val="Tahoma"/>
            <family val="2"/>
          </rPr>
          <t>John:</t>
        </r>
        <r>
          <rPr>
            <sz val="9"/>
            <color indexed="81"/>
            <rFont val="Tahoma"/>
            <family val="2"/>
          </rPr>
          <t xml:space="preserve">
Relative availability</t>
        </r>
      </text>
    </comment>
    <comment ref="CL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CM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N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O4" authorId="2" shapeId="0" xr:uid="{7393AF12-0094-4F60-A7AB-F5D1266D3A77}">
      <text>
        <r>
          <rPr>
            <b/>
            <sz val="9"/>
            <color indexed="81"/>
            <rFont val="Tahoma"/>
            <family val="2"/>
          </rPr>
          <t>John:</t>
        </r>
        <r>
          <rPr>
            <sz val="9"/>
            <color indexed="81"/>
            <rFont val="Tahoma"/>
            <family val="2"/>
          </rPr>
          <t xml:space="preserve">
CFW</t>
        </r>
      </text>
    </comment>
    <comment ref="CP4" authorId="2" shapeId="0" xr:uid="{771484C3-46D6-45C5-A026-7EE24A81FF53}">
      <text>
        <r>
          <rPr>
            <b/>
            <sz val="9"/>
            <color indexed="81"/>
            <rFont val="Tahoma"/>
            <family val="2"/>
          </rPr>
          <t>John:</t>
        </r>
        <r>
          <rPr>
            <sz val="9"/>
            <color indexed="81"/>
            <rFont val="Tahoma"/>
            <family val="2"/>
          </rPr>
          <t xml:space="preserve">
FD</t>
        </r>
      </text>
    </comment>
    <comment ref="CQ4" authorId="2" shapeId="0" xr:uid="{ADC52D4F-7C42-4FA7-9F09-55FB9985AC2F}">
      <text>
        <r>
          <rPr>
            <b/>
            <sz val="9"/>
            <color indexed="81"/>
            <rFont val="Tahoma"/>
            <family val="2"/>
          </rPr>
          <t>John:</t>
        </r>
        <r>
          <rPr>
            <sz val="9"/>
            <color indexed="81"/>
            <rFont val="Tahoma"/>
            <family val="2"/>
          </rPr>
          <t xml:space="preserve">
Conception</t>
        </r>
      </text>
    </comment>
    <comment ref="CR4" authorId="2" shapeId="0" xr:uid="{F27BEBBE-D2F8-4576-8FEC-B287BAC0AE61}">
      <text>
        <r>
          <rPr>
            <b/>
            <sz val="9"/>
            <color indexed="81"/>
            <rFont val="Tahoma"/>
            <family val="2"/>
          </rPr>
          <t>John:</t>
        </r>
        <r>
          <rPr>
            <sz val="9"/>
            <color indexed="81"/>
            <rFont val="Tahoma"/>
            <family val="2"/>
          </rPr>
          <t xml:space="preserve">
Litter Size</t>
        </r>
      </text>
    </comment>
    <comment ref="CS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CT4" authorId="2" shapeId="0" xr:uid="{DE7CD090-09BE-40D2-9B12-1E8507B432E6}">
      <text>
        <r>
          <rPr>
            <b/>
            <sz val="9"/>
            <color indexed="81"/>
            <rFont val="Tahoma"/>
            <family val="2"/>
          </rPr>
          <t>John:</t>
        </r>
        <r>
          <rPr>
            <sz val="9"/>
            <color indexed="81"/>
            <rFont val="Tahoma"/>
            <family val="2"/>
          </rPr>
          <t xml:space="preserve">
Mortality</t>
        </r>
      </text>
    </comment>
    <comment ref="CU4" authorId="2" shapeId="0" xr:uid="{6ED1A1EE-0BDB-495F-9681-190BB4699860}">
      <text>
        <r>
          <rPr>
            <b/>
            <sz val="9"/>
            <color indexed="81"/>
            <rFont val="Tahoma"/>
            <family val="2"/>
          </rPr>
          <t>John:</t>
        </r>
        <r>
          <rPr>
            <sz val="9"/>
            <color indexed="81"/>
            <rFont val="Tahoma"/>
            <family val="2"/>
          </rPr>
          <t xml:space="preserve">
LWC (Liveweight change)</t>
        </r>
      </text>
    </comment>
    <comment ref="CV4" authorId="2" shapeId="0" xr:uid="{6D71D5CB-E7C6-4A81-9736-2A0B30A96F03}">
      <text>
        <r>
          <rPr>
            <b/>
            <sz val="9"/>
            <color indexed="81"/>
            <rFont val="Tahoma"/>
            <family val="2"/>
          </rPr>
          <t>John:</t>
        </r>
        <r>
          <rPr>
            <sz val="9"/>
            <color indexed="81"/>
            <rFont val="Tahoma"/>
            <family val="2"/>
          </rPr>
          <t xml:space="preserve">
Random</t>
        </r>
      </text>
    </comment>
    <comment ref="CX4" authorId="0" shapeId="0" xr:uid="{F52D9A55-FD1B-4E9A-BF66-0D170DE2C1E6}">
      <text>
        <r>
          <rPr>
            <b/>
            <sz val="9"/>
            <color indexed="81"/>
            <rFont val="Tahoma"/>
            <charset val="1"/>
          </rPr>
          <t>Michael Young (21512438):</t>
        </r>
        <r>
          <rPr>
            <sz val="9"/>
            <color indexed="81"/>
            <rFont val="Tahoma"/>
            <charset val="1"/>
          </rPr>
          <t xml:space="preserve">
user fvp[0]</t>
        </r>
      </text>
    </comment>
    <comment ref="CY4" authorId="0" shapeId="0" xr:uid="{D8AA5055-B6BF-4D57-BAD2-A7E881010C75}">
      <text>
        <r>
          <rPr>
            <b/>
            <sz val="9"/>
            <color indexed="81"/>
            <rFont val="Tahoma"/>
            <charset val="1"/>
          </rPr>
          <t>Michael Young (21512438):</t>
        </r>
        <r>
          <rPr>
            <sz val="9"/>
            <color indexed="81"/>
            <rFont val="Tahoma"/>
            <charset val="1"/>
          </rPr>
          <t xml:space="preserve">
user fvp[1]</t>
        </r>
      </text>
    </comment>
    <comment ref="DA4" authorId="0" shapeId="0" xr:uid="{61AFFE9A-0964-4591-AA65-431309B7AC83}">
      <text>
        <r>
          <rPr>
            <b/>
            <sz val="9"/>
            <color indexed="81"/>
            <rFont val="Tahoma"/>
            <family val="2"/>
          </rPr>
          <t>Young:</t>
        </r>
        <r>
          <rPr>
            <sz val="9"/>
            <color indexed="81"/>
            <rFont val="Tahoma"/>
            <family val="2"/>
          </rPr>
          <t xml:space="preserve">
1:2 is user defined extra period</t>
        </r>
      </text>
    </comment>
    <comment ref="DC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DV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DW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DX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DY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DZ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O4" authorId="2" shapeId="0" xr:uid="{2264C0C6-E70D-43D3-B87A-30EDC2A40F34}">
      <text>
        <r>
          <rPr>
            <b/>
            <sz val="9"/>
            <color indexed="81"/>
            <rFont val="Tahoma"/>
            <family val="2"/>
          </rPr>
          <t>John:</t>
        </r>
        <r>
          <rPr>
            <sz val="9"/>
            <color indexed="81"/>
            <rFont val="Tahoma"/>
            <family val="2"/>
          </rPr>
          <t xml:space="preserve">
All dams</t>
        </r>
      </text>
    </comment>
    <comment ref="EP4" authorId="2" shapeId="0" xr:uid="{0C26DBE4-BD27-4C07-A035-AB2C76262933}">
      <text>
        <r>
          <rPr>
            <b/>
            <sz val="9"/>
            <color indexed="81"/>
            <rFont val="Tahoma"/>
            <family val="2"/>
          </rPr>
          <t>John:</t>
        </r>
        <r>
          <rPr>
            <sz val="9"/>
            <color indexed="81"/>
            <rFont val="Tahoma"/>
            <family val="2"/>
          </rPr>
          <t xml:space="preserve">
All offspring</t>
        </r>
      </text>
    </comment>
    <comment ref="EQ4" authorId="2" shapeId="0" xr:uid="{ACD28C0C-AE68-4BD9-9EED-7DD6A7DC9B99}">
      <text>
        <r>
          <rPr>
            <b/>
            <sz val="9"/>
            <color indexed="81"/>
            <rFont val="Tahoma"/>
            <family val="2"/>
          </rPr>
          <t>John:</t>
        </r>
        <r>
          <rPr>
            <sz val="9"/>
            <color indexed="81"/>
            <rFont val="Tahoma"/>
            <family val="2"/>
          </rPr>
          <t xml:space="preserve">
All dams</t>
        </r>
      </text>
    </comment>
    <comment ref="ER4" authorId="2" shapeId="0" xr:uid="{92936E11-8E13-4370-BA01-5A7C64DCB7E6}">
      <text>
        <r>
          <rPr>
            <b/>
            <sz val="9"/>
            <color indexed="81"/>
            <rFont val="Tahoma"/>
            <family val="2"/>
          </rPr>
          <t>John:</t>
        </r>
        <r>
          <rPr>
            <sz val="9"/>
            <color indexed="81"/>
            <rFont val="Tahoma"/>
            <family val="2"/>
          </rPr>
          <t xml:space="preserve">
All offspring</t>
        </r>
      </text>
    </comment>
    <comment ref="ES4" authorId="2" shapeId="0" xr:uid="{47717A62-9B44-40A0-AE13-768647E9BB65}">
      <text>
        <r>
          <rPr>
            <b/>
            <sz val="9"/>
            <color indexed="81"/>
            <rFont val="Tahoma"/>
            <family val="2"/>
          </rPr>
          <t>John:</t>
        </r>
        <r>
          <rPr>
            <sz val="9"/>
            <color indexed="81"/>
            <rFont val="Tahoma"/>
            <family val="2"/>
          </rPr>
          <t xml:space="preserve">
All dams</t>
        </r>
      </text>
    </comment>
    <comment ref="ET4" authorId="2" shapeId="0" xr:uid="{824A4D46-16F9-434D-92A9-93CDBAFCFE8D}">
      <text>
        <r>
          <rPr>
            <b/>
            <sz val="9"/>
            <color indexed="81"/>
            <rFont val="Tahoma"/>
            <family val="2"/>
          </rPr>
          <t>John:</t>
        </r>
        <r>
          <rPr>
            <sz val="9"/>
            <color indexed="81"/>
            <rFont val="Tahoma"/>
            <family val="2"/>
          </rPr>
          <t xml:space="preserve">
All offspring</t>
        </r>
      </text>
    </comment>
    <comment ref="EU4" authorId="2" shapeId="0" xr:uid="{5F8D7599-9B1B-4CCD-8F76-B4A1DF99C4FD}">
      <text>
        <r>
          <rPr>
            <b/>
            <sz val="9"/>
            <color indexed="81"/>
            <rFont val="Tahoma"/>
            <family val="2"/>
          </rPr>
          <t>John:</t>
        </r>
        <r>
          <rPr>
            <sz val="9"/>
            <color indexed="81"/>
            <rFont val="Tahoma"/>
            <family val="2"/>
          </rPr>
          <t xml:space="preserve">
aStd - weanage
</t>
        </r>
      </text>
    </comment>
    <comment ref="EV4" authorId="2" shapeId="0" xr:uid="{5A621710-7CA6-4398-BEAD-82F155DBF4A7}">
      <text>
        <r>
          <rPr>
            <b/>
            <sz val="9"/>
            <color indexed="81"/>
            <rFont val="Tahoma"/>
            <family val="2"/>
          </rPr>
          <t>John:</t>
        </r>
        <r>
          <rPr>
            <sz val="9"/>
            <color indexed="81"/>
            <rFont val="Tahoma"/>
            <family val="2"/>
          </rPr>
          <t xml:space="preserve">
aStd - weanage
</t>
        </r>
      </text>
    </comment>
    <comment ref="EW4" authorId="2" shapeId="0" xr:uid="{1FD324B5-731F-4818-8775-5AB906AD49E4}">
      <text>
        <r>
          <rPr>
            <b/>
            <sz val="9"/>
            <color indexed="81"/>
            <rFont val="Tahoma"/>
            <family val="2"/>
          </rPr>
          <t>John:</t>
        </r>
        <r>
          <rPr>
            <sz val="9"/>
            <color indexed="81"/>
            <rFont val="Tahoma"/>
            <family val="2"/>
          </rPr>
          <t xml:space="preserve">
Undifferentiated dams</t>
        </r>
      </text>
    </comment>
    <comment ref="EX4" authorId="2" shapeId="0" xr:uid="{2CCD5A21-A028-4D5C-859A-15011590E0D3}">
      <text>
        <r>
          <rPr>
            <b/>
            <sz val="9"/>
            <color indexed="81"/>
            <rFont val="Tahoma"/>
            <family val="2"/>
          </rPr>
          <t>John:</t>
        </r>
        <r>
          <rPr>
            <sz val="9"/>
            <color indexed="81"/>
            <rFont val="Tahoma"/>
            <family val="2"/>
          </rPr>
          <t xml:space="preserve">
Dry dams </t>
        </r>
      </text>
    </comment>
    <comment ref="EY4" authorId="2" shapeId="0" xr:uid="{CDF6E461-6EFD-4268-BC12-71BD89FEFDD2}">
      <text>
        <r>
          <rPr>
            <b/>
            <sz val="9"/>
            <color indexed="81"/>
            <rFont val="Tahoma"/>
            <family val="2"/>
          </rPr>
          <t>John:</t>
        </r>
        <r>
          <rPr>
            <sz val="9"/>
            <color indexed="81"/>
            <rFont val="Tahoma"/>
            <family val="2"/>
          </rPr>
          <t xml:space="preserve">
Pregnant dams</t>
        </r>
      </text>
    </comment>
    <comment ref="EZ4" authorId="2" shapeId="0" xr:uid="{83A44181-CA52-4FE1-8F1C-722C4F31CE68}">
      <text>
        <r>
          <rPr>
            <b/>
            <sz val="9"/>
            <color indexed="81"/>
            <rFont val="Tahoma"/>
            <family val="2"/>
          </rPr>
          <t>John:</t>
        </r>
        <r>
          <rPr>
            <sz val="9"/>
            <color indexed="81"/>
            <rFont val="Tahoma"/>
            <family val="2"/>
          </rPr>
          <t xml:space="preserve">
Single dams</t>
        </r>
      </text>
    </comment>
    <comment ref="FA4" authorId="2" shapeId="0" xr:uid="{4B55BEE9-662E-40B1-815B-DE633A72AFC3}">
      <text>
        <r>
          <rPr>
            <b/>
            <sz val="9"/>
            <color indexed="81"/>
            <rFont val="Tahoma"/>
            <family val="2"/>
          </rPr>
          <t>John:</t>
        </r>
        <r>
          <rPr>
            <sz val="9"/>
            <color indexed="81"/>
            <rFont val="Tahoma"/>
            <family val="2"/>
          </rPr>
          <t xml:space="preserve">
Multiple dams</t>
        </r>
      </text>
    </comment>
    <comment ref="FB4" authorId="2" shapeId="0" xr:uid="{AEB5DD46-8F1F-4D43-AE86-2A2726BC7ED2}">
      <text>
        <r>
          <rPr>
            <b/>
            <sz val="9"/>
            <color indexed="81"/>
            <rFont val="Tahoma"/>
            <family val="2"/>
          </rPr>
          <t>John:</t>
        </r>
        <r>
          <rPr>
            <sz val="9"/>
            <color indexed="81"/>
            <rFont val="Tahoma"/>
            <family val="2"/>
          </rPr>
          <t xml:space="preserve">
Twin dams</t>
        </r>
      </text>
    </comment>
    <comment ref="FC4" authorId="2" shapeId="0" xr:uid="{070358F4-7D23-4E95-A2AB-E657991D714C}">
      <text>
        <r>
          <rPr>
            <b/>
            <sz val="9"/>
            <color indexed="81"/>
            <rFont val="Tahoma"/>
            <family val="2"/>
          </rPr>
          <t>John:</t>
        </r>
        <r>
          <rPr>
            <sz val="9"/>
            <color indexed="81"/>
            <rFont val="Tahoma"/>
            <family val="2"/>
          </rPr>
          <t xml:space="preserve">
Triplet dams</t>
        </r>
      </text>
    </comment>
    <comment ref="FH4" authorId="2" shapeId="0" xr:uid="{EDBA936A-EB3F-47A4-A727-C6F9EF60B6FA}">
      <text>
        <r>
          <rPr>
            <b/>
            <sz val="9"/>
            <color indexed="81"/>
            <rFont val="Tahoma"/>
            <family val="2"/>
          </rPr>
          <t>John:</t>
        </r>
        <r>
          <rPr>
            <sz val="9"/>
            <color indexed="81"/>
            <rFont val="Tahoma"/>
            <family val="2"/>
          </rPr>
          <t xml:space="preserve">
Include BBB</t>
        </r>
      </text>
    </comment>
    <comment ref="FI4" authorId="2" shapeId="0" xr:uid="{8D9B30BF-7807-4CA4-8B4F-461542872E18}">
      <text>
        <r>
          <rPr>
            <b/>
            <sz val="9"/>
            <color indexed="81"/>
            <rFont val="Tahoma"/>
            <family val="2"/>
          </rPr>
          <t>John:</t>
        </r>
        <r>
          <rPr>
            <sz val="9"/>
            <color indexed="81"/>
            <rFont val="Tahoma"/>
            <family val="2"/>
          </rPr>
          <t xml:space="preserve">
Include BBM</t>
        </r>
      </text>
    </comment>
    <comment ref="FJ4" authorId="2" shapeId="0" xr:uid="{EA5FCC71-3412-4D05-9092-E3A7BA334AF5}">
      <text>
        <r>
          <rPr>
            <b/>
            <sz val="9"/>
            <color indexed="81"/>
            <rFont val="Tahoma"/>
            <family val="2"/>
          </rPr>
          <t>John:</t>
        </r>
        <r>
          <rPr>
            <sz val="9"/>
            <color indexed="81"/>
            <rFont val="Tahoma"/>
            <family val="2"/>
          </rPr>
          <t xml:space="preserve">
Include BBT</t>
        </r>
      </text>
    </comment>
    <comment ref="FK4" authorId="2" shapeId="0" xr:uid="{FBB5830A-BD65-4BB9-B2EA-685EBA0BC799}">
      <text>
        <r>
          <rPr>
            <b/>
            <sz val="9"/>
            <color indexed="81"/>
            <rFont val="Tahoma"/>
            <family val="2"/>
          </rPr>
          <t>John:</t>
        </r>
        <r>
          <rPr>
            <sz val="9"/>
            <color indexed="81"/>
            <rFont val="Tahoma"/>
            <family val="2"/>
          </rPr>
          <t xml:space="preserve">
Include BMT</t>
        </r>
      </text>
    </comment>
    <comment ref="FP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W4" authorId="2" shapeId="0" xr:uid="{FB130362-2347-4565-9BB7-6EAC49766174}">
      <text>
        <r>
          <rPr>
            <b/>
            <sz val="9"/>
            <color indexed="81"/>
            <rFont val="Tahoma"/>
            <family val="2"/>
          </rPr>
          <t>John:</t>
        </r>
        <r>
          <rPr>
            <sz val="9"/>
            <color indexed="81"/>
            <rFont val="Tahoma"/>
            <family val="2"/>
          </rPr>
          <t xml:space="preserve">
CSIRO lamb survival of multiples</t>
        </r>
      </text>
    </comment>
    <comment ref="FX4" authorId="2" shapeId="0" xr:uid="{2B3A8A1C-102C-4B66-A431-BD7DAEF939AB}">
      <text>
        <r>
          <rPr>
            <b/>
            <sz val="9"/>
            <color indexed="81"/>
            <rFont val="Tahoma"/>
            <family val="2"/>
          </rPr>
          <t>John:</t>
        </r>
        <r>
          <rPr>
            <sz val="9"/>
            <color indexed="81"/>
            <rFont val="Tahoma"/>
            <family val="2"/>
          </rPr>
          <t xml:space="preserve">
LTW lamb survival of multiples</t>
        </r>
      </text>
    </comment>
    <comment ref="FY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Z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GA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B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C4" authorId="2" shapeId="0" xr:uid="{6894B36D-9763-43B1-B7B3-D874B037C01A}">
      <text>
        <r>
          <rPr>
            <b/>
            <sz val="9"/>
            <color indexed="81"/>
            <rFont val="Tahoma"/>
            <family val="2"/>
          </rPr>
          <t>John:</t>
        </r>
        <r>
          <rPr>
            <sz val="9"/>
            <color indexed="81"/>
            <rFont val="Tahoma"/>
            <family val="2"/>
          </rPr>
          <t xml:space="preserve">
Singles</t>
        </r>
      </text>
    </comment>
    <comment ref="GD4" authorId="2" shapeId="0" xr:uid="{B8F6071A-7144-4766-AF63-2FB7A8DD7C68}">
      <text>
        <r>
          <rPr>
            <b/>
            <sz val="9"/>
            <color indexed="81"/>
            <rFont val="Tahoma"/>
            <family val="2"/>
          </rPr>
          <t>John:</t>
        </r>
        <r>
          <rPr>
            <sz val="9"/>
            <color indexed="81"/>
            <rFont val="Tahoma"/>
            <family val="2"/>
          </rPr>
          <t xml:space="preserve">
Multiples</t>
        </r>
      </text>
    </comment>
    <comment ref="GE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I4" authorId="2" shapeId="0" xr:uid="{32F4DA07-C1F5-49CA-A47F-89BD263E5FCE}">
      <text>
        <r>
          <rPr>
            <b/>
            <sz val="9"/>
            <color indexed="81"/>
            <rFont val="Tahoma"/>
            <family val="2"/>
          </rPr>
          <t>John:</t>
        </r>
        <r>
          <rPr>
            <sz val="9"/>
            <color indexed="81"/>
            <rFont val="Tahoma"/>
            <family val="2"/>
          </rPr>
          <t xml:space="preserve">
Adjust repro rate of ewe lambs</t>
        </r>
      </text>
    </comment>
    <comment ref="GJ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K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L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M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N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T4" authorId="0" shapeId="0" xr:uid="{75BF48CE-723C-411B-9631-014B4D886458}">
      <text>
        <r>
          <rPr>
            <b/>
            <sz val="9"/>
            <color indexed="81"/>
            <rFont val="Tahoma"/>
            <family val="2"/>
          </rPr>
          <t>Michael Young:</t>
        </r>
        <r>
          <rPr>
            <sz val="9"/>
            <color indexed="81"/>
            <rFont val="Tahoma"/>
            <family val="2"/>
          </rPr>
          <t xml:space="preserve">
All pastures</t>
        </r>
      </text>
    </comment>
    <comment ref="GU4" authorId="2" shapeId="0" xr:uid="{90C07E8A-2A5C-4510-B26D-109EE346383F}">
      <text>
        <r>
          <rPr>
            <b/>
            <sz val="9"/>
            <color indexed="81"/>
            <rFont val="Tahoma"/>
            <family val="2"/>
          </rPr>
          <t>John:</t>
        </r>
        <r>
          <rPr>
            <sz val="9"/>
            <color indexed="81"/>
            <rFont val="Tahoma"/>
            <family val="2"/>
          </rPr>
          <t xml:space="preserve">
Autumn lambing included</t>
        </r>
      </text>
    </comment>
    <comment ref="GV4" authorId="2" shapeId="0" xr:uid="{DDC4B732-0724-4618-967C-94830644C7C0}">
      <text>
        <r>
          <rPr>
            <b/>
            <sz val="9"/>
            <color indexed="81"/>
            <rFont val="Tahoma"/>
            <family val="2"/>
          </rPr>
          <t>John:</t>
        </r>
        <r>
          <rPr>
            <sz val="9"/>
            <color indexed="81"/>
            <rFont val="Tahoma"/>
            <family val="2"/>
          </rPr>
          <t xml:space="preserve">
Winter lambing included</t>
        </r>
      </text>
    </comment>
    <comment ref="GW4" authorId="2" shapeId="0" xr:uid="{E5BCC9AA-3746-43B7-A671-B947067682D5}">
      <text>
        <r>
          <rPr>
            <b/>
            <sz val="9"/>
            <color indexed="81"/>
            <rFont val="Tahoma"/>
            <family val="2"/>
          </rPr>
          <t>John:</t>
        </r>
        <r>
          <rPr>
            <sz val="9"/>
            <color indexed="81"/>
            <rFont val="Tahoma"/>
            <family val="2"/>
          </rPr>
          <t xml:space="preserve">
Spring lambing included</t>
        </r>
      </text>
    </comment>
    <comment ref="GX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Y4" authorId="2" shapeId="0" xr:uid="{F6A63D6B-CC6D-44BF-9483-ED1A61E96B2D}">
      <text>
        <r>
          <rPr>
            <b/>
            <sz val="9"/>
            <color indexed="81"/>
            <rFont val="Tahoma"/>
            <family val="2"/>
          </rPr>
          <t>John:</t>
        </r>
        <r>
          <rPr>
            <sz val="9"/>
            <color indexed="81"/>
            <rFont val="Tahoma"/>
            <family val="2"/>
          </rPr>
          <t xml:space="preserve">
Ewe lambs for all genotypes</t>
        </r>
      </text>
    </comment>
    <comment ref="GZ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HA4" authorId="2" shapeId="0" xr:uid="{1009D4DF-56FA-4849-A964-B6F2A9D0CC8E}">
      <text>
        <r>
          <rPr>
            <b/>
            <sz val="9"/>
            <color indexed="81"/>
            <rFont val="Tahoma"/>
            <family val="2"/>
          </rPr>
          <t>John:</t>
        </r>
        <r>
          <rPr>
            <sz val="9"/>
            <color indexed="81"/>
            <rFont val="Tahoma"/>
            <family val="2"/>
          </rPr>
          <t xml:space="preserve">
0:1 is the yearlings
</t>
        </r>
      </text>
    </comment>
    <comment ref="HB4" authorId="2" shapeId="0" xr:uid="{FD1719A0-8CDF-47F4-8165-6A9FDAA90CEE}">
      <text>
        <r>
          <rPr>
            <b/>
            <sz val="9"/>
            <color indexed="81"/>
            <rFont val="Tahoma"/>
            <family val="2"/>
          </rPr>
          <t>John:</t>
        </r>
        <r>
          <rPr>
            <sz val="9"/>
            <color indexed="81"/>
            <rFont val="Tahoma"/>
            <family val="2"/>
          </rPr>
          <t xml:space="preserve">
0:1 is the yearlings
</t>
        </r>
      </text>
    </comment>
    <comment ref="HC4" authorId="2" shapeId="0" xr:uid="{C201F09B-FDE6-471C-AAE8-29AF72EADD72}">
      <text>
        <r>
          <rPr>
            <b/>
            <sz val="9"/>
            <color indexed="81"/>
            <rFont val="Tahoma"/>
            <family val="2"/>
          </rPr>
          <t>John:</t>
        </r>
        <r>
          <rPr>
            <sz val="9"/>
            <color indexed="81"/>
            <rFont val="Tahoma"/>
            <family val="2"/>
          </rPr>
          <t xml:space="preserve">
1: is maidens and older
</t>
        </r>
      </text>
    </comment>
    <comment ref="HD4" authorId="2" shapeId="0" xr:uid="{CE326799-14A2-4FBE-839D-DFEE07CFA0A6}">
      <text>
        <r>
          <rPr>
            <b/>
            <sz val="9"/>
            <color indexed="81"/>
            <rFont val="Tahoma"/>
            <family val="2"/>
          </rPr>
          <t>John:</t>
        </r>
        <r>
          <rPr>
            <sz val="9"/>
            <color indexed="81"/>
            <rFont val="Tahoma"/>
            <family val="2"/>
          </rPr>
          <t xml:space="preserve">
1: is maidens and older
</t>
        </r>
      </text>
    </comment>
    <comment ref="HE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HG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I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HJ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HL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HV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HW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X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HY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HZ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E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F4" authorId="0" shapeId="0" xr:uid="{45011FBE-C7D8-4383-8F68-AFF71A3E23F7}">
      <text>
        <r>
          <rPr>
            <b/>
            <sz val="9"/>
            <color indexed="81"/>
            <rFont val="Tahoma"/>
            <family val="2"/>
          </rPr>
          <t xml:space="preserve">John:
</t>
        </r>
        <r>
          <rPr>
            <sz val="9"/>
            <color indexed="81"/>
            <rFont val="Tahoma"/>
            <family val="2"/>
          </rPr>
          <t>1:2, : is maidens of all genotypes</t>
        </r>
      </text>
    </comment>
    <comment ref="IG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I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J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K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IL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M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Q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R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S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T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U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C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G4" authorId="2" shapeId="0" xr:uid="{7EE1B866-6B1B-4ECF-9220-D36C0076B715}">
      <text>
        <r>
          <rPr>
            <b/>
            <sz val="9"/>
            <color indexed="81"/>
            <rFont val="Tahoma"/>
            <family val="2"/>
          </rPr>
          <t>John:</t>
        </r>
        <r>
          <rPr>
            <sz val="9"/>
            <color indexed="81"/>
            <rFont val="Tahoma"/>
            <family val="2"/>
          </rPr>
          <t xml:space="preserve">
Feed period 1</t>
        </r>
      </text>
    </comment>
    <comment ref="JH4" authorId="2" shapeId="0" xr:uid="{E6E7820A-16F4-4860-A35F-25195FE0D661}">
      <text>
        <r>
          <rPr>
            <b/>
            <sz val="9"/>
            <color indexed="81"/>
            <rFont val="Tahoma"/>
            <family val="2"/>
          </rPr>
          <t>John:</t>
        </r>
        <r>
          <rPr>
            <sz val="9"/>
            <color indexed="81"/>
            <rFont val="Tahoma"/>
            <family val="2"/>
          </rPr>
          <t xml:space="preserve">
Feed period 4</t>
        </r>
      </text>
    </comment>
    <comment ref="JK4" authorId="2" shapeId="0" xr:uid="{FDC0DD09-23C7-4217-A32B-53B22B076B76}">
      <text>
        <r>
          <rPr>
            <b/>
            <sz val="9"/>
            <color indexed="81"/>
            <rFont val="Tahoma"/>
            <family val="2"/>
          </rPr>
          <t>John:</t>
        </r>
        <r>
          <rPr>
            <sz val="9"/>
            <color indexed="81"/>
            <rFont val="Tahoma"/>
            <family val="2"/>
          </rPr>
          <t xml:space="preserve">
Feed period 5</t>
        </r>
      </text>
    </comment>
    <comment ref="V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V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V7" authorId="2" shapeId="0" xr:uid="{44C4DC79-3810-47B9-8C2A-72D2B72B6FAC}">
      <text>
        <r>
          <rPr>
            <sz val="9"/>
            <color indexed="81"/>
            <rFont val="Tahoma"/>
            <family val="2"/>
          </rPr>
          <t>Make changes to SA variables to define the standard model for this experiment</t>
        </r>
      </text>
    </comment>
    <comment ref="GY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Z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V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J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L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EU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L15" authorId="2" shapeId="0" xr:uid="{3E6BD2DB-8FA8-4F7C-9F3A-DE9084E92180}">
      <text>
        <r>
          <rPr>
            <b/>
            <sz val="9"/>
            <color indexed="81"/>
            <rFont val="Tahoma"/>
            <family val="2"/>
          </rPr>
          <t>John:</t>
        </r>
        <r>
          <rPr>
            <sz val="9"/>
            <color indexed="81"/>
            <rFont val="Tahoma"/>
            <family val="2"/>
          </rPr>
          <t xml:space="preserve">
from i_dryman
</t>
        </r>
      </text>
    </comment>
    <comment ref="HE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V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V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8" authorId="2" shapeId="0" xr:uid="{2B75D0D1-5472-46F7-8C4B-BDDE55D05894}">
      <text>
        <r>
          <rPr>
            <b/>
            <sz val="9"/>
            <color indexed="81"/>
            <rFont val="Tahoma"/>
            <family val="2"/>
          </rPr>
          <t>John:</t>
        </r>
        <r>
          <rPr>
            <sz val="9"/>
            <color indexed="81"/>
            <rFont val="Tahoma"/>
            <family val="2"/>
          </rPr>
          <t xml:space="preserve">
Manually entered options</t>
        </r>
      </text>
    </comment>
    <comment ref="I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I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V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V23" authorId="2" shapeId="0" xr:uid="{0012C921-E084-49F4-B8EC-B8F08DC55DE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I24" authorId="2" shapeId="0" xr:uid="{AFE42F36-CF64-4986-B8D3-4F45022A4F91}">
      <text>
        <r>
          <rPr>
            <b/>
            <sz val="9"/>
            <color indexed="81"/>
            <rFont val="Tahoma"/>
            <family val="2"/>
          </rPr>
          <t>John:</t>
        </r>
        <r>
          <rPr>
            <sz val="9"/>
            <color indexed="81"/>
            <rFont val="Tahoma"/>
            <family val="2"/>
          </rPr>
          <t xml:space="preserve">
Manually entered options</t>
        </r>
      </text>
    </comment>
    <comment ref="AT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X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IE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IG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8"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29"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D4FBFF78-47AD-4B42-AD7F-867B1DCAD6E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9BC96C1-F677-498C-9B7B-B39C1BA1204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FBCC7EB8-D127-4145-949E-2F5EFD32C99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33" authorId="2" shapeId="0" xr:uid="{000AD9FD-4842-4409-894E-B54B3A2DD427}">
      <text>
        <r>
          <rPr>
            <b/>
            <sz val="9"/>
            <color indexed="81"/>
            <rFont val="Tahoma"/>
            <family val="2"/>
          </rPr>
          <t>John:</t>
        </r>
        <r>
          <rPr>
            <sz val="9"/>
            <color indexed="81"/>
            <rFont val="Tahoma"/>
            <family val="2"/>
          </rPr>
          <t xml:space="preserve">
This report is removed so that a report with a w axis is formatted correctly</t>
        </r>
      </text>
    </comment>
    <comment ref="I33" authorId="2" shapeId="0" xr:uid="{4529FD5A-86C5-4973-8392-04EB5DA2D486}">
      <text>
        <r>
          <rPr>
            <b/>
            <sz val="9"/>
            <color indexed="81"/>
            <rFont val="Tahoma"/>
            <family val="2"/>
          </rPr>
          <t>John:</t>
        </r>
        <r>
          <rPr>
            <sz val="9"/>
            <color indexed="81"/>
            <rFont val="Tahoma"/>
            <family val="2"/>
          </rPr>
          <t xml:space="preserve">
Manually entered options</t>
        </r>
      </text>
    </comment>
    <comment ref="AT33" authorId="2" shapeId="0" xr:uid="{FA157526-33A6-4AA3-8F8E-0391BD8E0859}">
      <text>
        <r>
          <rPr>
            <b/>
            <sz val="9"/>
            <color indexed="81"/>
            <rFont val="Tahoma"/>
            <family val="2"/>
          </rPr>
          <t>John:</t>
        </r>
        <r>
          <rPr>
            <sz val="9"/>
            <color indexed="81"/>
            <rFont val="Tahoma"/>
            <family val="2"/>
          </rPr>
          <t xml:space="preserve">
Include r2 adjust because using Property.xl feed supply</t>
        </r>
      </text>
    </comment>
    <comment ref="AX33" authorId="2" shapeId="0" xr:uid="{645891A6-9820-44F0-86E0-FADEB714CAF8}">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33" authorId="2" shapeId="0" xr:uid="{332242AA-35AF-49F2-89EF-8220E8860CF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33" authorId="2" shapeId="0" xr:uid="{13C84E31-3FDB-4EEA-B900-3658E99ABDCA}">
      <text>
        <r>
          <rPr>
            <b/>
            <sz val="9"/>
            <color indexed="81"/>
            <rFont val="Tahoma"/>
            <family val="2"/>
          </rPr>
          <t>John:</t>
        </r>
        <r>
          <rPr>
            <sz val="9"/>
            <color indexed="81"/>
            <rFont val="Tahoma"/>
            <family val="2"/>
          </rPr>
          <t xml:space="preserve">
Force a minimum of 2 head so that a LW pattern is created for each class of dams.</t>
        </r>
      </text>
    </comment>
    <comment ref="IE33" authorId="2" shapeId="0" xr:uid="{3A148E8C-F84E-463C-93CE-4612582E0C11}">
      <text>
        <r>
          <rPr>
            <b/>
            <sz val="9"/>
            <color indexed="81"/>
            <rFont val="Tahoma"/>
            <family val="2"/>
          </rPr>
          <t>John:</t>
        </r>
        <r>
          <rPr>
            <sz val="9"/>
            <color indexed="81"/>
            <rFont val="Tahoma"/>
            <family val="2"/>
          </rPr>
          <t xml:space="preserve">
RC14+1  so that 0 is active (and it implies optimised)</t>
        </r>
      </text>
    </comment>
    <comment ref="IG33" authorId="2" shapeId="0" xr:uid="{A5BC2713-CAB5-4659-B741-3A1760406F6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34" authorId="2" shapeId="0" xr:uid="{5A1CF49D-C3BF-4B65-A63D-C88C91695E0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12C976F-1104-4FBA-93B9-7AC6EBDAB8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16BC63BA-30FA-426F-A584-0F090D3AC0E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FE22D273-FBE0-4DF2-AEDF-6EEB80C6A3D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37" authorId="2" shapeId="0" xr:uid="{D07BDDA6-90C3-4682-9364-AED7DB8FC483}">
      <text>
        <r>
          <rPr>
            <b/>
            <sz val="9"/>
            <color indexed="81"/>
            <rFont val="Tahoma"/>
            <family val="2"/>
          </rPr>
          <t>John:</t>
        </r>
        <r>
          <rPr>
            <sz val="9"/>
            <color indexed="81"/>
            <rFont val="Tahoma"/>
            <family val="2"/>
          </rPr>
          <t xml:space="preserve">
FWM GI1 doesn't have a prior GI to copy so this cell doesn't have a formula</t>
        </r>
      </text>
    </comment>
    <comment ref="C38" authorId="2" shapeId="0" xr:uid="{4186403A-D609-4319-A748-B4D2493DE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E597BBDA-9259-4806-B3EA-CD5F4312FCA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5DD0F88E-8969-4997-9ABF-F19E5BB8032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00127DE8-5B06-4CA8-A492-743CEAEA2E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EAB7F0C4-41B7-47DA-8392-FAC60A3551A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42" authorId="2" shapeId="0" xr:uid="{B6C44CE7-CFF4-4B61-A89C-14A56B593109}">
      <text>
        <r>
          <rPr>
            <b/>
            <sz val="9"/>
            <color indexed="81"/>
            <rFont val="Tahoma"/>
            <family val="2"/>
          </rPr>
          <t>John:</t>
        </r>
        <r>
          <rPr>
            <sz val="9"/>
            <color indexed="81"/>
            <rFont val="Tahoma"/>
            <family val="2"/>
          </rPr>
          <t xml:space="preserve">
This report is removed so that a report with a w axis is formatted correctly</t>
        </r>
      </text>
    </comment>
    <comment ref="I42" authorId="2" shapeId="0" xr:uid="{4A39A066-5A98-453F-B94C-7C8D66066FF7}">
      <text>
        <r>
          <rPr>
            <b/>
            <sz val="9"/>
            <color indexed="81"/>
            <rFont val="Tahoma"/>
            <family val="2"/>
          </rPr>
          <t>John:</t>
        </r>
        <r>
          <rPr>
            <sz val="9"/>
            <color indexed="81"/>
            <rFont val="Tahoma"/>
            <family val="2"/>
          </rPr>
          <t xml:space="preserve">
Manually entered options</t>
        </r>
      </text>
    </comment>
    <comment ref="AT42" authorId="2" shapeId="0" xr:uid="{C483949E-F473-4CF2-AE99-537BE228C63B}">
      <text>
        <r>
          <rPr>
            <b/>
            <sz val="9"/>
            <color indexed="81"/>
            <rFont val="Tahoma"/>
            <family val="2"/>
          </rPr>
          <t>John:</t>
        </r>
        <r>
          <rPr>
            <sz val="9"/>
            <color indexed="81"/>
            <rFont val="Tahoma"/>
            <family val="2"/>
          </rPr>
          <t xml:space="preserve">
Include r2 adjust because using Property.xl feed supply</t>
        </r>
      </text>
    </comment>
    <comment ref="AX42" authorId="2" shapeId="0" xr:uid="{7CBFCAAF-2AC1-42C1-A659-1FD700D139E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42" authorId="2" shapeId="0" xr:uid="{A1440D56-7F06-4468-83DE-C776817CEC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42" authorId="2" shapeId="0" xr:uid="{007C36E4-9FFA-4455-BDE5-379E0CD7AC19}">
      <text>
        <r>
          <rPr>
            <b/>
            <sz val="9"/>
            <color indexed="81"/>
            <rFont val="Tahoma"/>
            <family val="2"/>
          </rPr>
          <t>John:</t>
        </r>
        <r>
          <rPr>
            <sz val="9"/>
            <color indexed="81"/>
            <rFont val="Tahoma"/>
            <family val="2"/>
          </rPr>
          <t xml:space="preserve">
Force a minimum of 2 head so that a LW pattern is created for each class of dams.</t>
        </r>
      </text>
    </comment>
    <comment ref="IE42" authorId="2" shapeId="0" xr:uid="{766A4BA0-B508-4E4F-AB99-3716306E9D9A}">
      <text>
        <r>
          <rPr>
            <b/>
            <sz val="9"/>
            <color indexed="81"/>
            <rFont val="Tahoma"/>
            <family val="2"/>
          </rPr>
          <t>John:</t>
        </r>
        <r>
          <rPr>
            <sz val="9"/>
            <color indexed="81"/>
            <rFont val="Tahoma"/>
            <family val="2"/>
          </rPr>
          <t xml:space="preserve">
RC14+1  so that 0 is active (and it implies optimised)</t>
        </r>
      </text>
    </comment>
    <comment ref="IG42" authorId="2" shapeId="0" xr:uid="{A9205B29-9F0E-4CB2-906F-4A1C374B5C06}">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43" authorId="2" shapeId="0" xr:uid="{E19A44D0-A654-4016-8E1A-50DCBE662D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75D026EB-F52B-44FB-AA77-0352202AE8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8DD9B492-0769-4C4A-A7BF-B570459015C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6" authorId="2" shapeId="0" xr:uid="{F20D4AA5-D5E7-42DC-AAC0-84ACA76FF5C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46" authorId="2" shapeId="0" xr:uid="{1975FE99-7329-4CE2-91EF-077A7ED6DF05}">
      <text>
        <r>
          <rPr>
            <b/>
            <sz val="9"/>
            <color indexed="81"/>
            <rFont val="Tahoma"/>
            <family val="2"/>
          </rPr>
          <t>John:</t>
        </r>
        <r>
          <rPr>
            <sz val="9"/>
            <color indexed="81"/>
            <rFont val="Tahoma"/>
            <family val="2"/>
          </rPr>
          <t xml:space="preserve">
FWM GI1 doesn't have a prior GI to copy so this cell doesn't have a formula</t>
        </r>
      </text>
    </comment>
    <comment ref="C47" authorId="2" shapeId="0" xr:uid="{06072E45-CBC1-4025-B05D-2E7DF8AB962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8" authorId="2" shapeId="0" xr:uid="{C891089B-6E2A-4D1B-B0E0-5AD8E92979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9" authorId="2" shapeId="0" xr:uid="{54BC86E0-1A93-455F-B2D0-400C36D46C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0" authorId="2" shapeId="0" xr:uid="{9B267B8E-F234-436E-84FA-8825801CE12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1" authorId="2" shapeId="0" xr:uid="{ECEC8AE2-97B9-4509-8639-4F8B53F541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51" authorId="2" shapeId="0" xr:uid="{EBA2159B-6FA0-48BA-9A22-8395E3C66E80}">
      <text>
        <r>
          <rPr>
            <b/>
            <sz val="9"/>
            <color indexed="81"/>
            <rFont val="Tahoma"/>
            <family val="2"/>
          </rPr>
          <t>John:</t>
        </r>
        <r>
          <rPr>
            <sz val="9"/>
            <color indexed="81"/>
            <rFont val="Tahoma"/>
            <family val="2"/>
          </rPr>
          <t xml:space="preserve">
This report is removed so that a report with a w axis is formatted correctly</t>
        </r>
      </text>
    </comment>
    <comment ref="I51" authorId="2" shapeId="0" xr:uid="{C9A2CC3F-6193-492D-AF41-ADD3D0776F61}">
      <text>
        <r>
          <rPr>
            <b/>
            <sz val="9"/>
            <color indexed="81"/>
            <rFont val="Tahoma"/>
            <family val="2"/>
          </rPr>
          <t>John:</t>
        </r>
        <r>
          <rPr>
            <sz val="9"/>
            <color indexed="81"/>
            <rFont val="Tahoma"/>
            <family val="2"/>
          </rPr>
          <t xml:space="preserve">
Manually entered options</t>
        </r>
      </text>
    </comment>
    <comment ref="AT51" authorId="2" shapeId="0" xr:uid="{89E3B587-6B41-41E6-9B71-692D2C6E4D38}">
      <text>
        <r>
          <rPr>
            <b/>
            <sz val="9"/>
            <color indexed="81"/>
            <rFont val="Tahoma"/>
            <family val="2"/>
          </rPr>
          <t>John:</t>
        </r>
        <r>
          <rPr>
            <sz val="9"/>
            <color indexed="81"/>
            <rFont val="Tahoma"/>
            <family val="2"/>
          </rPr>
          <t xml:space="preserve">
Include r2 adjust because using Property.xl feed supply</t>
        </r>
      </text>
    </comment>
    <comment ref="AX51" authorId="2" shapeId="0" xr:uid="{770DD21E-4B9F-4A13-80B1-3AE784A6775C}">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51" authorId="2" shapeId="0" xr:uid="{7657A6B9-1678-4E5C-8F6F-DEA1D41DAF1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51" authorId="2" shapeId="0" xr:uid="{29CB5545-BEA1-4B8C-9807-54E864EF5F6F}">
      <text>
        <r>
          <rPr>
            <b/>
            <sz val="9"/>
            <color indexed="81"/>
            <rFont val="Tahoma"/>
            <family val="2"/>
          </rPr>
          <t>John:</t>
        </r>
        <r>
          <rPr>
            <sz val="9"/>
            <color indexed="81"/>
            <rFont val="Tahoma"/>
            <family val="2"/>
          </rPr>
          <t xml:space="preserve">
Force a minimum of 2 head so that a LW pattern is created for each class of dams.</t>
        </r>
      </text>
    </comment>
    <comment ref="IE51" authorId="2" shapeId="0" xr:uid="{CCF22437-4D8A-4F39-A120-F0124CAC5BBA}">
      <text>
        <r>
          <rPr>
            <b/>
            <sz val="9"/>
            <color indexed="81"/>
            <rFont val="Tahoma"/>
            <family val="2"/>
          </rPr>
          <t>John:</t>
        </r>
        <r>
          <rPr>
            <sz val="9"/>
            <color indexed="81"/>
            <rFont val="Tahoma"/>
            <family val="2"/>
          </rPr>
          <t xml:space="preserve">
RC14+1  so that 0 is active (and it implies optimised)</t>
        </r>
      </text>
    </comment>
    <comment ref="IG51" authorId="2" shapeId="0" xr:uid="{08E5EDAB-78DA-4756-97E5-137F992064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52" authorId="2" shapeId="0" xr:uid="{D6E877A9-C67A-4F4C-A0B7-0E475A8631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3" authorId="2" shapeId="0" xr:uid="{74A91074-1EC9-425C-BB7C-E3ED6A767D3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4" authorId="2" shapeId="0" xr:uid="{989F50C9-1674-4C8C-A376-9FA350BD774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5" authorId="2" shapeId="0" xr:uid="{3AFBD2C5-727B-4834-8B6A-1D362C5EE7A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55" authorId="2" shapeId="0" xr:uid="{82A20991-E60F-4603-B1D2-D3C2D2B278ED}">
      <text>
        <r>
          <rPr>
            <b/>
            <sz val="9"/>
            <color indexed="81"/>
            <rFont val="Tahoma"/>
            <family val="2"/>
          </rPr>
          <t>John:</t>
        </r>
        <r>
          <rPr>
            <sz val="9"/>
            <color indexed="81"/>
            <rFont val="Tahoma"/>
            <family val="2"/>
          </rPr>
          <t xml:space="preserve">
FWM GI1 doesn't have a prior GI to copy so this cell doesn't have a formula</t>
        </r>
      </text>
    </comment>
    <comment ref="C56" authorId="2" shapeId="0" xr:uid="{C0BA2033-486A-47A0-A9A2-8989DE5B0CD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7" authorId="2" shapeId="0" xr:uid="{2E2B61D0-B99F-4D03-9A3C-D6542A87D18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8" authorId="2" shapeId="0" xr:uid="{907B598B-2A28-4416-BD48-E7100462EAB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9" authorId="2" shapeId="0" xr:uid="{F849E67D-FA83-4155-8E35-9956165232C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0" authorId="2" shapeId="0" xr:uid="{F45D18CB-329D-4B67-827B-6947555E276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0" authorId="2" shapeId="0" xr:uid="{9FF1B429-AF7E-4812-9702-C7C93A3F7CE1}">
      <text>
        <r>
          <rPr>
            <b/>
            <sz val="9"/>
            <color indexed="81"/>
            <rFont val="Tahoma"/>
            <family val="2"/>
          </rPr>
          <t>John:</t>
        </r>
        <r>
          <rPr>
            <sz val="9"/>
            <color indexed="81"/>
            <rFont val="Tahoma"/>
            <family val="2"/>
          </rPr>
          <t xml:space="preserve">
This report is removed so that a report with a w axis is formatted correctly</t>
        </r>
      </text>
    </comment>
    <comment ref="I60" authorId="2" shapeId="0" xr:uid="{3937C19E-DBC5-4B87-BD95-13C94908D26E}">
      <text>
        <r>
          <rPr>
            <b/>
            <sz val="9"/>
            <color indexed="81"/>
            <rFont val="Tahoma"/>
            <family val="2"/>
          </rPr>
          <t>John:</t>
        </r>
        <r>
          <rPr>
            <sz val="9"/>
            <color indexed="81"/>
            <rFont val="Tahoma"/>
            <family val="2"/>
          </rPr>
          <t xml:space="preserve">
Manually entered options</t>
        </r>
      </text>
    </comment>
    <comment ref="AT60" authorId="2" shapeId="0" xr:uid="{7F4F3D97-0954-4E30-B3D1-38049FD764FE}">
      <text>
        <r>
          <rPr>
            <b/>
            <sz val="9"/>
            <color indexed="81"/>
            <rFont val="Tahoma"/>
            <family val="2"/>
          </rPr>
          <t>John:</t>
        </r>
        <r>
          <rPr>
            <sz val="9"/>
            <color indexed="81"/>
            <rFont val="Tahoma"/>
            <family val="2"/>
          </rPr>
          <t xml:space="preserve">
Include r2 adjust because using Property.xl feed supply</t>
        </r>
      </text>
    </comment>
    <comment ref="AX60" authorId="2" shapeId="0" xr:uid="{F7FCF3F5-CEBE-4079-8DC1-DDA2156BAB7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60" authorId="2" shapeId="0" xr:uid="{5F7E9C50-665B-479A-B09A-D5C8963883E4}">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60" authorId="2" shapeId="0" xr:uid="{420E53CC-FEC3-4EDC-ADAA-B4FEBFF8B363}">
      <text>
        <r>
          <rPr>
            <b/>
            <sz val="9"/>
            <color indexed="81"/>
            <rFont val="Tahoma"/>
            <family val="2"/>
          </rPr>
          <t>John:</t>
        </r>
        <r>
          <rPr>
            <sz val="9"/>
            <color indexed="81"/>
            <rFont val="Tahoma"/>
            <family val="2"/>
          </rPr>
          <t xml:space="preserve">
Force a minimum of 2 head so that a LW pattern is created for each class of dams.</t>
        </r>
      </text>
    </comment>
    <comment ref="IE60" authorId="2" shapeId="0" xr:uid="{A4A0FACC-175F-4D1A-9368-6E4B5A94EBF8}">
      <text>
        <r>
          <rPr>
            <b/>
            <sz val="9"/>
            <color indexed="81"/>
            <rFont val="Tahoma"/>
            <family val="2"/>
          </rPr>
          <t>John:</t>
        </r>
        <r>
          <rPr>
            <sz val="9"/>
            <color indexed="81"/>
            <rFont val="Tahoma"/>
            <family val="2"/>
          </rPr>
          <t xml:space="preserve">
RC14+1  so that 0 is active (and it implies optimised)</t>
        </r>
      </text>
    </comment>
    <comment ref="IG60" authorId="2" shapeId="0" xr:uid="{E689BB59-B711-48BF-9705-C937DE9565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61" authorId="2" shapeId="0" xr:uid="{269DF96E-2193-4871-B230-A3AF9BBC35B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2" authorId="2" shapeId="0" xr:uid="{903EA236-5E04-4681-B5DB-BCA931D708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3" authorId="2" shapeId="0" xr:uid="{68E21EB5-9B54-4C50-8407-37C3856B12F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4" authorId="2" shapeId="0" xr:uid="{182D9CF3-63E0-4189-A0BE-5F761060D03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64" authorId="2" shapeId="0" xr:uid="{5EA29152-9BBC-4E44-B3CE-695E8C9B3D07}">
      <text>
        <r>
          <rPr>
            <b/>
            <sz val="9"/>
            <color indexed="81"/>
            <rFont val="Tahoma"/>
            <family val="2"/>
          </rPr>
          <t>John:</t>
        </r>
        <r>
          <rPr>
            <sz val="9"/>
            <color indexed="81"/>
            <rFont val="Tahoma"/>
            <family val="2"/>
          </rPr>
          <t xml:space="preserve">
FWM GI1 doesn't have a prior GI to copy so this cell doesn't have a formula</t>
        </r>
      </text>
    </comment>
    <comment ref="C65" authorId="2" shapeId="0" xr:uid="{857C7B45-4906-45F2-BB40-2D4293E7AD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6" authorId="2" shapeId="0" xr:uid="{051BE8B6-C57B-4DB4-8809-3461B23EF98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7" authorId="2" shapeId="0" xr:uid="{9D952E53-48F0-4930-8918-4141A45A8BF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8" authorId="2" shapeId="0" xr:uid="{CEC33DF6-D929-498E-BFA0-E670C5B2B8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9" authorId="2" shapeId="0" xr:uid="{2AB3FBC7-239F-4713-B0B8-930B58DD51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9" authorId="2" shapeId="0" xr:uid="{F0E0A0F3-6126-4746-AA2E-C68D04E2970D}">
      <text>
        <r>
          <rPr>
            <b/>
            <sz val="9"/>
            <color indexed="81"/>
            <rFont val="Tahoma"/>
            <family val="2"/>
          </rPr>
          <t>John:</t>
        </r>
        <r>
          <rPr>
            <sz val="9"/>
            <color indexed="81"/>
            <rFont val="Tahoma"/>
            <family val="2"/>
          </rPr>
          <t xml:space="preserve">
This report is removed so that a report with a w axis is formatted correctly</t>
        </r>
      </text>
    </comment>
    <comment ref="I69" authorId="2" shapeId="0" xr:uid="{ED717E77-7D1C-44AA-AF76-4F09B1A5C9A1}">
      <text>
        <r>
          <rPr>
            <b/>
            <sz val="9"/>
            <color indexed="81"/>
            <rFont val="Tahoma"/>
            <family val="2"/>
          </rPr>
          <t>John:</t>
        </r>
        <r>
          <rPr>
            <sz val="9"/>
            <color indexed="81"/>
            <rFont val="Tahoma"/>
            <family val="2"/>
          </rPr>
          <t xml:space="preserve">
Manually entered options</t>
        </r>
      </text>
    </comment>
    <comment ref="AT69" authorId="2" shapeId="0" xr:uid="{97A57411-7958-48DB-9596-8D56B00AF5D2}">
      <text>
        <r>
          <rPr>
            <b/>
            <sz val="9"/>
            <color indexed="81"/>
            <rFont val="Tahoma"/>
            <family val="2"/>
          </rPr>
          <t>John:</t>
        </r>
        <r>
          <rPr>
            <sz val="9"/>
            <color indexed="81"/>
            <rFont val="Tahoma"/>
            <family val="2"/>
          </rPr>
          <t xml:space="preserve">
Include r2 adjust because using Property.xl feed supply</t>
        </r>
      </text>
    </comment>
    <comment ref="AX69" authorId="2" shapeId="0" xr:uid="{7FFBB50A-48B1-4EC5-81DA-1AEE96D90DC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69" authorId="2" shapeId="0" xr:uid="{03354D50-E8F1-4C30-849D-A120687ACB3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69" authorId="2" shapeId="0" xr:uid="{42DC0D5B-7E9B-4E5D-9D1C-08471887AAEF}">
      <text>
        <r>
          <rPr>
            <b/>
            <sz val="9"/>
            <color indexed="81"/>
            <rFont val="Tahoma"/>
            <family val="2"/>
          </rPr>
          <t>John:</t>
        </r>
        <r>
          <rPr>
            <sz val="9"/>
            <color indexed="81"/>
            <rFont val="Tahoma"/>
            <family val="2"/>
          </rPr>
          <t xml:space="preserve">
Force a minimum of 2 head so that a LW pattern is created for each class of dams.</t>
        </r>
      </text>
    </comment>
    <comment ref="IE69" authorId="2" shapeId="0" xr:uid="{A4D2498D-242B-42E8-97C0-0DAF78EE18DC}">
      <text>
        <r>
          <rPr>
            <b/>
            <sz val="9"/>
            <color indexed="81"/>
            <rFont val="Tahoma"/>
            <family val="2"/>
          </rPr>
          <t>John:</t>
        </r>
        <r>
          <rPr>
            <sz val="9"/>
            <color indexed="81"/>
            <rFont val="Tahoma"/>
            <family val="2"/>
          </rPr>
          <t xml:space="preserve">
RC14+1  so that 0 is active (and it implies optimised)</t>
        </r>
      </text>
    </comment>
    <comment ref="IG69" authorId="2" shapeId="0" xr:uid="{42FD5F9B-0003-42F5-9D3F-4DFFDBDF2872}">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0" authorId="2" shapeId="0" xr:uid="{B7EAFC31-8851-4024-A606-9A45D8E01D8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1" authorId="2" shapeId="0" xr:uid="{A34A17B9-F87E-4F56-B7DE-3EAFFCFAA0A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2" authorId="2" shapeId="0" xr:uid="{AF12AEB5-1A53-487B-8B53-FFB06D1B9B9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3" authorId="2" shapeId="0" xr:uid="{60D62F1F-2F6D-4716-99FE-F2EAE58F8AB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73" authorId="2" shapeId="0" xr:uid="{BE1A7995-558E-480B-9D98-982D12C6A28B}">
      <text>
        <r>
          <rPr>
            <b/>
            <sz val="9"/>
            <color indexed="81"/>
            <rFont val="Tahoma"/>
            <family val="2"/>
          </rPr>
          <t>John:</t>
        </r>
        <r>
          <rPr>
            <sz val="9"/>
            <color indexed="81"/>
            <rFont val="Tahoma"/>
            <family val="2"/>
          </rPr>
          <t xml:space="preserve">
FWM GI1 doesn't have a prior GI to copy so this cell doesn't have a formula</t>
        </r>
      </text>
    </comment>
    <comment ref="C74" authorId="2" shapeId="0" xr:uid="{40F5E5C0-97FF-4655-BA9D-15988E2DBCF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5" authorId="2" shapeId="0" xr:uid="{3F12DA61-2C26-4C62-AC81-72D1504DB9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6" authorId="2" shapeId="0" xr:uid="{93B7CDF2-C40B-4113-9863-1B816414622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7" authorId="2" shapeId="0" xr:uid="{FD0FA894-D848-4F34-A177-2D893AC9D0C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8" authorId="2" shapeId="0" xr:uid="{73790963-2EB1-414C-8014-8145449043D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78" authorId="2" shapeId="0" xr:uid="{843EA6C3-347E-4494-88A8-C7F0F17A40D6}">
      <text>
        <r>
          <rPr>
            <b/>
            <sz val="9"/>
            <color indexed="81"/>
            <rFont val="Tahoma"/>
            <family val="2"/>
          </rPr>
          <t>John:</t>
        </r>
        <r>
          <rPr>
            <sz val="9"/>
            <color indexed="81"/>
            <rFont val="Tahoma"/>
            <family val="2"/>
          </rPr>
          <t xml:space="preserve">
This report is removed so that a report with a w axis is formatted correctly</t>
        </r>
      </text>
    </comment>
    <comment ref="I78" authorId="2" shapeId="0" xr:uid="{84F575B3-9BAF-46DD-B2EB-5D918C63EB89}">
      <text>
        <r>
          <rPr>
            <b/>
            <sz val="9"/>
            <color indexed="81"/>
            <rFont val="Tahoma"/>
            <family val="2"/>
          </rPr>
          <t>John:</t>
        </r>
        <r>
          <rPr>
            <sz val="9"/>
            <color indexed="81"/>
            <rFont val="Tahoma"/>
            <family val="2"/>
          </rPr>
          <t xml:space="preserve">
Manually entered options</t>
        </r>
      </text>
    </comment>
    <comment ref="AT78" authorId="2" shapeId="0" xr:uid="{1A1CC861-CE76-415B-A64E-79B38A240018}">
      <text>
        <r>
          <rPr>
            <b/>
            <sz val="9"/>
            <color indexed="81"/>
            <rFont val="Tahoma"/>
            <family val="2"/>
          </rPr>
          <t>John:</t>
        </r>
        <r>
          <rPr>
            <sz val="9"/>
            <color indexed="81"/>
            <rFont val="Tahoma"/>
            <family val="2"/>
          </rPr>
          <t xml:space="preserve">
Include r2 adjust because using Property.xl feed supply</t>
        </r>
      </text>
    </comment>
    <comment ref="AX78" authorId="2" shapeId="0" xr:uid="{C3382A8A-A340-41FA-BB91-BAAE32FB8FD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78" authorId="2" shapeId="0" xr:uid="{1FE66368-2013-4856-B6FB-FD6AFA1CA5D7}">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78" authorId="2" shapeId="0" xr:uid="{F318C4A3-AA07-4718-8DE8-C87BD2333DAA}">
      <text>
        <r>
          <rPr>
            <b/>
            <sz val="9"/>
            <color indexed="81"/>
            <rFont val="Tahoma"/>
            <family val="2"/>
          </rPr>
          <t>John:</t>
        </r>
        <r>
          <rPr>
            <sz val="9"/>
            <color indexed="81"/>
            <rFont val="Tahoma"/>
            <family val="2"/>
          </rPr>
          <t xml:space="preserve">
Force a minimum of 2 head so that a LW pattern is created for each class of dams.</t>
        </r>
      </text>
    </comment>
    <comment ref="IE78" authorId="2" shapeId="0" xr:uid="{B2C1CBE0-73BF-41F3-BBF5-43E71045CEF7}">
      <text>
        <r>
          <rPr>
            <b/>
            <sz val="9"/>
            <color indexed="81"/>
            <rFont val="Tahoma"/>
            <family val="2"/>
          </rPr>
          <t>John:</t>
        </r>
        <r>
          <rPr>
            <sz val="9"/>
            <color indexed="81"/>
            <rFont val="Tahoma"/>
            <family val="2"/>
          </rPr>
          <t xml:space="preserve">
RC14+1  so that 0 is active (and it implies optimised)</t>
        </r>
      </text>
    </comment>
    <comment ref="IG78" authorId="2" shapeId="0" xr:uid="{4DEE16DE-0E03-42C2-B19D-97EC2EF9F74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9" authorId="2" shapeId="0" xr:uid="{8EAD055A-C645-4F14-815D-AC59A731EF5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0" authorId="2" shapeId="0" xr:uid="{68914CE5-BD1B-4842-A87F-806B5EB3B5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1" authorId="2" shapeId="0" xr:uid="{561171A4-B87B-4A21-AC71-65335CF4B8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2" authorId="2" shapeId="0" xr:uid="{751B3EDE-1D3D-43E9-9ADB-EA902DB4558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82" authorId="2" shapeId="0" xr:uid="{8EF4AC5B-3A61-4B51-BAF1-4F133567E7A1}">
      <text>
        <r>
          <rPr>
            <b/>
            <sz val="9"/>
            <color indexed="81"/>
            <rFont val="Tahoma"/>
            <family val="2"/>
          </rPr>
          <t>John:</t>
        </r>
        <r>
          <rPr>
            <sz val="9"/>
            <color indexed="81"/>
            <rFont val="Tahoma"/>
            <family val="2"/>
          </rPr>
          <t xml:space="preserve">
FWM GI1 doesn't have a prior GI to copy so this cell doesn't have a formula</t>
        </r>
      </text>
    </comment>
    <comment ref="C83" authorId="2" shapeId="0" xr:uid="{F512EA03-0CDD-4D4B-A46E-D3E49CC67E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4" authorId="2" shapeId="0" xr:uid="{5BFCA261-A46F-46C9-942F-0E5AE5BF90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5" authorId="2" shapeId="0" xr:uid="{0BE6AE3D-4B5F-4FCC-B438-F11161F751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6" authorId="2" shapeId="0" xr:uid="{08195771-4C08-45E0-A11E-FE06388CBDF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7" authorId="2" shapeId="0" xr:uid="{505A7FF6-13C7-4532-9377-8D30DD760F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87" authorId="2" shapeId="0" xr:uid="{0C8D6F56-EA69-4D4A-9A54-3E669E602286}">
      <text>
        <r>
          <rPr>
            <b/>
            <sz val="9"/>
            <color indexed="81"/>
            <rFont val="Tahoma"/>
            <family val="2"/>
          </rPr>
          <t>John:</t>
        </r>
        <r>
          <rPr>
            <sz val="9"/>
            <color indexed="81"/>
            <rFont val="Tahoma"/>
            <family val="2"/>
          </rPr>
          <t xml:space="preserve">
This report is removed so that a report with a w axis is formatted correctly</t>
        </r>
      </text>
    </comment>
    <comment ref="I87" authorId="2" shapeId="0" xr:uid="{CAB652BD-8D38-43A6-B04F-EE29C4FE90A5}">
      <text>
        <r>
          <rPr>
            <b/>
            <sz val="9"/>
            <color indexed="81"/>
            <rFont val="Tahoma"/>
            <family val="2"/>
          </rPr>
          <t>John:</t>
        </r>
        <r>
          <rPr>
            <sz val="9"/>
            <color indexed="81"/>
            <rFont val="Tahoma"/>
            <family val="2"/>
          </rPr>
          <t xml:space="preserve">
Manually entered options</t>
        </r>
      </text>
    </comment>
    <comment ref="AT87" authorId="2" shapeId="0" xr:uid="{9531BAB2-3FEA-4122-BD08-D40DB47B7F67}">
      <text>
        <r>
          <rPr>
            <b/>
            <sz val="9"/>
            <color indexed="81"/>
            <rFont val="Tahoma"/>
            <family val="2"/>
          </rPr>
          <t>John:</t>
        </r>
        <r>
          <rPr>
            <sz val="9"/>
            <color indexed="81"/>
            <rFont val="Tahoma"/>
            <family val="2"/>
          </rPr>
          <t xml:space="preserve">
Include r2 adjust because using Property.xl feed supply</t>
        </r>
      </text>
    </comment>
    <comment ref="AX87" authorId="2" shapeId="0" xr:uid="{F73ADA28-8484-4801-8322-238826B7B015}">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87" authorId="2" shapeId="0" xr:uid="{EEA4DE02-1D28-4375-9795-7854AECE0CC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87" authorId="2" shapeId="0" xr:uid="{01B8D67C-211A-4819-9BF7-B67E5BE85A01}">
      <text>
        <r>
          <rPr>
            <b/>
            <sz val="9"/>
            <color indexed="81"/>
            <rFont val="Tahoma"/>
            <family val="2"/>
          </rPr>
          <t>John:</t>
        </r>
        <r>
          <rPr>
            <sz val="9"/>
            <color indexed="81"/>
            <rFont val="Tahoma"/>
            <family val="2"/>
          </rPr>
          <t xml:space="preserve">
Force a minimum of 2 head so that a LW pattern is created for each class of dams.</t>
        </r>
      </text>
    </comment>
    <comment ref="IE87" authorId="2" shapeId="0" xr:uid="{A90CC277-2A73-4748-83B2-6B0A66D18203}">
      <text>
        <r>
          <rPr>
            <b/>
            <sz val="9"/>
            <color indexed="81"/>
            <rFont val="Tahoma"/>
            <family val="2"/>
          </rPr>
          <t>John:</t>
        </r>
        <r>
          <rPr>
            <sz val="9"/>
            <color indexed="81"/>
            <rFont val="Tahoma"/>
            <family val="2"/>
          </rPr>
          <t xml:space="preserve">
RC14+1  so that 0 is active (and it implies optimised)</t>
        </r>
      </text>
    </comment>
    <comment ref="IG87" authorId="2" shapeId="0" xr:uid="{7808651B-175F-4E44-BD50-1D258D8A279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88" authorId="2" shapeId="0" xr:uid="{ACE85AE1-4603-4B39-8676-46D4B7AEDE0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9" authorId="2" shapeId="0" xr:uid="{2CDDCD83-884E-4233-B18D-5224B027E4B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0" authorId="2" shapeId="0" xr:uid="{FC6E66BA-EF2E-449D-BD0A-DFB6A74163B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1" authorId="2" shapeId="0" xr:uid="{51D90032-FE7F-4A9E-BF21-9E6CBB3CC45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91" authorId="2" shapeId="0" xr:uid="{363F4A09-69C1-4461-86BC-FE8670A81D2D}">
      <text>
        <r>
          <rPr>
            <b/>
            <sz val="9"/>
            <color indexed="81"/>
            <rFont val="Tahoma"/>
            <family val="2"/>
          </rPr>
          <t>John:</t>
        </r>
        <r>
          <rPr>
            <sz val="9"/>
            <color indexed="81"/>
            <rFont val="Tahoma"/>
            <family val="2"/>
          </rPr>
          <t xml:space="preserve">
FWM GI1 doesn't have a prior GI to copy so this cell doesn't have a formula</t>
        </r>
      </text>
    </comment>
    <comment ref="C92" authorId="2" shapeId="0" xr:uid="{DDE4EFB1-5C6D-4D4C-96E5-05E38575AB5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3" authorId="2" shapeId="0" xr:uid="{AB444148-DA17-4AE5-AFF2-62161E3678D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4" authorId="2" shapeId="0" xr:uid="{7A429643-70DA-43E2-B495-7A360A497A8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5" authorId="2" shapeId="0" xr:uid="{E949CB4C-DF79-4718-84B7-2702D01E52E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6" authorId="2" shapeId="0" xr:uid="{E0A16AAC-A570-472B-A4E7-ED8E80CCA4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96" authorId="2" shapeId="0" xr:uid="{7D4DE751-EE54-4FF4-A117-E4E0121A6A1F}">
      <text>
        <r>
          <rPr>
            <b/>
            <sz val="9"/>
            <color indexed="81"/>
            <rFont val="Tahoma"/>
            <family val="2"/>
          </rPr>
          <t>John:</t>
        </r>
        <r>
          <rPr>
            <sz val="9"/>
            <color indexed="81"/>
            <rFont val="Tahoma"/>
            <family val="2"/>
          </rPr>
          <t xml:space="preserve">
This report is removed so that a report with a w axis is formatted correctly</t>
        </r>
      </text>
    </comment>
    <comment ref="I96" authorId="2" shapeId="0" xr:uid="{D2F3823A-336C-46F9-A411-C49299AF4FB7}">
      <text>
        <r>
          <rPr>
            <b/>
            <sz val="9"/>
            <color indexed="81"/>
            <rFont val="Tahoma"/>
            <family val="2"/>
          </rPr>
          <t>John:</t>
        </r>
        <r>
          <rPr>
            <sz val="9"/>
            <color indexed="81"/>
            <rFont val="Tahoma"/>
            <family val="2"/>
          </rPr>
          <t xml:space="preserve">
Manually entered options</t>
        </r>
      </text>
    </comment>
    <comment ref="AT96" authorId="2" shapeId="0" xr:uid="{9C458E70-2622-4AA1-B5A9-81D9B1AC28D4}">
      <text>
        <r>
          <rPr>
            <b/>
            <sz val="9"/>
            <color indexed="81"/>
            <rFont val="Tahoma"/>
            <family val="2"/>
          </rPr>
          <t>John:</t>
        </r>
        <r>
          <rPr>
            <sz val="9"/>
            <color indexed="81"/>
            <rFont val="Tahoma"/>
            <family val="2"/>
          </rPr>
          <t xml:space="preserve">
Include r2 adjust because using Property.xl feed supply</t>
        </r>
      </text>
    </comment>
    <comment ref="AX96" authorId="2" shapeId="0" xr:uid="{88F44B14-A69C-4AD4-9C2B-BC073A8B09F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96" authorId="2" shapeId="0" xr:uid="{6E31C81B-6A62-48E4-9A71-53B9237C5E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96" authorId="2" shapeId="0" xr:uid="{2F834359-6263-49DD-AB39-891E25321F59}">
      <text>
        <r>
          <rPr>
            <b/>
            <sz val="9"/>
            <color indexed="81"/>
            <rFont val="Tahoma"/>
            <family val="2"/>
          </rPr>
          <t>John:</t>
        </r>
        <r>
          <rPr>
            <sz val="9"/>
            <color indexed="81"/>
            <rFont val="Tahoma"/>
            <family val="2"/>
          </rPr>
          <t xml:space="preserve">
Force a minimum of 2 head so that a LW pattern is created for each class of dams.</t>
        </r>
      </text>
    </comment>
    <comment ref="IE96" authorId="2" shapeId="0" xr:uid="{73004040-4611-49D8-82F0-B8DC738EB7D5}">
      <text>
        <r>
          <rPr>
            <b/>
            <sz val="9"/>
            <color indexed="81"/>
            <rFont val="Tahoma"/>
            <family val="2"/>
          </rPr>
          <t>John:</t>
        </r>
        <r>
          <rPr>
            <sz val="9"/>
            <color indexed="81"/>
            <rFont val="Tahoma"/>
            <family val="2"/>
          </rPr>
          <t xml:space="preserve">
RC14+1  so that 0 is active (and it implies optimised)</t>
        </r>
      </text>
    </comment>
    <comment ref="IG96" authorId="2" shapeId="0" xr:uid="{4C47D50E-4C63-47F3-A947-AE0F2552F844}">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97" authorId="2" shapeId="0" xr:uid="{584A80DB-8A4F-4163-87DF-ABE19BCC3AC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8" authorId="2" shapeId="0" xr:uid="{5EC3B572-4490-4173-9CF8-9237AF8C43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9" authorId="2" shapeId="0" xr:uid="{61E775CB-37E9-4863-99B7-27443CDB2E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0" authorId="2" shapeId="0" xr:uid="{C2BAB3ED-104C-4EE7-A4F7-A688FE1103C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00" authorId="2" shapeId="0" xr:uid="{D1832A04-2C33-405A-BD0E-C4AA3E38FE9E}">
      <text>
        <r>
          <rPr>
            <b/>
            <sz val="9"/>
            <color indexed="81"/>
            <rFont val="Tahoma"/>
            <family val="2"/>
          </rPr>
          <t>John:</t>
        </r>
        <r>
          <rPr>
            <sz val="9"/>
            <color indexed="81"/>
            <rFont val="Tahoma"/>
            <family val="2"/>
          </rPr>
          <t xml:space="preserve">
FWM GI1 doesn't have a prior GI to copy so this cell doesn't have a formula</t>
        </r>
      </text>
    </comment>
    <comment ref="C101" authorId="2" shapeId="0" xr:uid="{9F5577FA-4741-4F01-A1A4-BD58C6468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2" authorId="2" shapeId="0" xr:uid="{180E375B-1754-4913-A7B1-335342EB9B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3" authorId="2" shapeId="0" xr:uid="{C02D069C-5D4C-416B-B965-08007EE94B3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4" authorId="2" shapeId="0" xr:uid="{D5DF0EB7-1BB1-409E-A57A-6266F8F04A1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5" authorId="2" shapeId="0" xr:uid="{903E56A3-0C8D-420F-B0E1-161880B742C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05" authorId="2" shapeId="0" xr:uid="{31244095-FCD3-4DAD-AE6E-63591B91B83E}">
      <text>
        <r>
          <rPr>
            <b/>
            <sz val="9"/>
            <color indexed="81"/>
            <rFont val="Tahoma"/>
            <family val="2"/>
          </rPr>
          <t>John:</t>
        </r>
        <r>
          <rPr>
            <sz val="9"/>
            <color indexed="81"/>
            <rFont val="Tahoma"/>
            <family val="2"/>
          </rPr>
          <t xml:space="preserve">
This report is removed so that a report with a w axis is formatted correctly</t>
        </r>
      </text>
    </comment>
    <comment ref="I105" authorId="2" shapeId="0" xr:uid="{1791550E-1546-4AAF-855B-290D13FD4E37}">
      <text>
        <r>
          <rPr>
            <b/>
            <sz val="9"/>
            <color indexed="81"/>
            <rFont val="Tahoma"/>
            <family val="2"/>
          </rPr>
          <t>John:</t>
        </r>
        <r>
          <rPr>
            <sz val="9"/>
            <color indexed="81"/>
            <rFont val="Tahoma"/>
            <family val="2"/>
          </rPr>
          <t xml:space="preserve">
Manually entered options</t>
        </r>
      </text>
    </comment>
    <comment ref="AT105" authorId="2" shapeId="0" xr:uid="{9CDB8ABA-26A3-4522-832D-B1E4D39A47CC}">
      <text>
        <r>
          <rPr>
            <b/>
            <sz val="9"/>
            <color indexed="81"/>
            <rFont val="Tahoma"/>
            <family val="2"/>
          </rPr>
          <t>John:</t>
        </r>
        <r>
          <rPr>
            <sz val="9"/>
            <color indexed="81"/>
            <rFont val="Tahoma"/>
            <family val="2"/>
          </rPr>
          <t xml:space="preserve">
Include r2 adjust because using Property.xl feed supply</t>
        </r>
      </text>
    </comment>
    <comment ref="AX105" authorId="2" shapeId="0" xr:uid="{DB42444D-9F71-41BA-AF86-87422BA26380}">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05" authorId="2" shapeId="0" xr:uid="{58BCE322-9ECE-44F1-8E0D-DE5BD881B93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05" authorId="2" shapeId="0" xr:uid="{7B7129A6-1206-4B37-9F3D-28716F1F4A1B}">
      <text>
        <r>
          <rPr>
            <b/>
            <sz val="9"/>
            <color indexed="81"/>
            <rFont val="Tahoma"/>
            <family val="2"/>
          </rPr>
          <t>John:</t>
        </r>
        <r>
          <rPr>
            <sz val="9"/>
            <color indexed="81"/>
            <rFont val="Tahoma"/>
            <family val="2"/>
          </rPr>
          <t xml:space="preserve">
Force a minimum of 2 head so that a LW pattern is created for each class of dams.</t>
        </r>
      </text>
    </comment>
    <comment ref="IE105" authorId="2" shapeId="0" xr:uid="{02AB48AC-9CFB-43FB-B44D-59E6AF035D1D}">
      <text>
        <r>
          <rPr>
            <b/>
            <sz val="9"/>
            <color indexed="81"/>
            <rFont val="Tahoma"/>
            <family val="2"/>
          </rPr>
          <t>John:</t>
        </r>
        <r>
          <rPr>
            <sz val="9"/>
            <color indexed="81"/>
            <rFont val="Tahoma"/>
            <family val="2"/>
          </rPr>
          <t xml:space="preserve">
RC14+1  so that 0 is active (and it implies optimised)</t>
        </r>
      </text>
    </comment>
    <comment ref="IG105" authorId="2" shapeId="0" xr:uid="{28AB2AF0-C95A-49E2-AAEF-920F20D80129}">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06" authorId="2" shapeId="0" xr:uid="{14B26E0D-2C3D-4B06-A906-2C67E2E2309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7" authorId="2" shapeId="0" xr:uid="{8066AA13-98FD-466F-92DD-95F2C3C6E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8" authorId="2" shapeId="0" xr:uid="{476C6611-23D0-4225-82B2-219F855D506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9" authorId="2" shapeId="0" xr:uid="{C9A6C7A0-C34B-476E-90A8-6930D2CC993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09" authorId="2" shapeId="0" xr:uid="{5409D0AB-0707-4874-81C3-3427CB092FF6}">
      <text>
        <r>
          <rPr>
            <b/>
            <sz val="9"/>
            <color indexed="81"/>
            <rFont val="Tahoma"/>
            <family val="2"/>
          </rPr>
          <t>John:</t>
        </r>
        <r>
          <rPr>
            <sz val="9"/>
            <color indexed="81"/>
            <rFont val="Tahoma"/>
            <family val="2"/>
          </rPr>
          <t xml:space="preserve">
FWM GI1 doesn't have a prior GI to copy so this cell doesn't have a formula</t>
        </r>
      </text>
    </comment>
    <comment ref="C110" authorId="2" shapeId="0" xr:uid="{2A802EBD-E366-4274-9560-CF066B7A1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1" authorId="2" shapeId="0" xr:uid="{A0546C6F-1F11-4F72-BD01-1061F0FE9AC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2" authorId="2" shapeId="0" xr:uid="{E2F2B720-13D6-47EB-B47A-E251DDD7FB6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3" authorId="2" shapeId="0" xr:uid="{2499D8EB-BFD7-498F-A066-F72B2ECAA5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4" authorId="2" shapeId="0" xr:uid="{7396EA33-D2F1-4057-B6BD-6BF9AA90E15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14" authorId="2" shapeId="0" xr:uid="{AE2D7E19-D4A0-4A37-8550-8C388CCAD85F}">
      <text>
        <r>
          <rPr>
            <b/>
            <sz val="9"/>
            <color indexed="81"/>
            <rFont val="Tahoma"/>
            <family val="2"/>
          </rPr>
          <t>John:</t>
        </r>
        <r>
          <rPr>
            <sz val="9"/>
            <color indexed="81"/>
            <rFont val="Tahoma"/>
            <family val="2"/>
          </rPr>
          <t xml:space="preserve">
This report is removed so that a report with a w axis is formatted correctly</t>
        </r>
      </text>
    </comment>
    <comment ref="I114" authorId="2" shapeId="0" xr:uid="{5100F8D5-9134-4ED1-86E4-7DFAD18B5ACA}">
      <text>
        <r>
          <rPr>
            <b/>
            <sz val="9"/>
            <color indexed="81"/>
            <rFont val="Tahoma"/>
            <family val="2"/>
          </rPr>
          <t>John:</t>
        </r>
        <r>
          <rPr>
            <sz val="9"/>
            <color indexed="81"/>
            <rFont val="Tahoma"/>
            <family val="2"/>
          </rPr>
          <t xml:space="preserve">
Manually entered options</t>
        </r>
      </text>
    </comment>
    <comment ref="AT114" authorId="2" shapeId="0" xr:uid="{77553299-9B47-41A6-BC9B-7044126344E5}">
      <text>
        <r>
          <rPr>
            <b/>
            <sz val="9"/>
            <color indexed="81"/>
            <rFont val="Tahoma"/>
            <family val="2"/>
          </rPr>
          <t>John:</t>
        </r>
        <r>
          <rPr>
            <sz val="9"/>
            <color indexed="81"/>
            <rFont val="Tahoma"/>
            <family val="2"/>
          </rPr>
          <t xml:space="preserve">
Include r2 adjust because using Property.xl feed supply</t>
        </r>
      </text>
    </comment>
    <comment ref="AX114" authorId="2" shapeId="0" xr:uid="{8B378479-1BAD-48FC-867D-D5E6F49AB6D6}">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14" authorId="2" shapeId="0" xr:uid="{6B8D1D1D-4F1D-43A5-85CF-E6433686606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14" authorId="2" shapeId="0" xr:uid="{54ECDA33-B7FE-4385-A8E7-267EF0BF90AE}">
      <text>
        <r>
          <rPr>
            <b/>
            <sz val="9"/>
            <color indexed="81"/>
            <rFont val="Tahoma"/>
            <family val="2"/>
          </rPr>
          <t>John:</t>
        </r>
        <r>
          <rPr>
            <sz val="9"/>
            <color indexed="81"/>
            <rFont val="Tahoma"/>
            <family val="2"/>
          </rPr>
          <t xml:space="preserve">
Force a minimum of 2 head so that a LW pattern is created for each class of dams.</t>
        </r>
      </text>
    </comment>
    <comment ref="IE114" authorId="2" shapeId="0" xr:uid="{FCE22C4A-F0DC-4480-B5BF-21D9CBE9DA07}">
      <text>
        <r>
          <rPr>
            <b/>
            <sz val="9"/>
            <color indexed="81"/>
            <rFont val="Tahoma"/>
            <family val="2"/>
          </rPr>
          <t>John:</t>
        </r>
        <r>
          <rPr>
            <sz val="9"/>
            <color indexed="81"/>
            <rFont val="Tahoma"/>
            <family val="2"/>
          </rPr>
          <t xml:space="preserve">
RC14+1  so that 0 is active (and it implies optimised)</t>
        </r>
      </text>
    </comment>
    <comment ref="IG114" authorId="2" shapeId="0" xr:uid="{5361EC15-EBC6-4DCD-997C-1C61BCEBB6F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15" authorId="2" shapeId="0" xr:uid="{956ABD70-3139-4437-85EB-4B97E5B397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6" authorId="2" shapeId="0" xr:uid="{7EC98E4E-3D30-44C9-826F-09C6DD0EBF8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7" authorId="2" shapeId="0" xr:uid="{BC28F459-19B4-42E3-BCA2-1467924D50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8" authorId="2" shapeId="0" xr:uid="{F183B438-94E9-4A94-9F6D-B75417C627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18" authorId="2" shapeId="0" xr:uid="{8B74F8DF-91D1-484F-BD6B-22FCF242D4FE}">
      <text>
        <r>
          <rPr>
            <b/>
            <sz val="9"/>
            <color indexed="81"/>
            <rFont val="Tahoma"/>
            <family val="2"/>
          </rPr>
          <t>John:</t>
        </r>
        <r>
          <rPr>
            <sz val="9"/>
            <color indexed="81"/>
            <rFont val="Tahoma"/>
            <family val="2"/>
          </rPr>
          <t xml:space="preserve">
FWM GI1 doesn't have a prior GI to copy so this cell doesn't have a formula</t>
        </r>
      </text>
    </comment>
    <comment ref="C119" authorId="2" shapeId="0" xr:uid="{489463DB-2FD1-48B0-94CB-E3AFCA4F8D6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0" authorId="2" shapeId="0" xr:uid="{2C075E1F-5DD8-45D1-B03D-CE9BCA06E1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1" authorId="2" shapeId="0" xr:uid="{5764E89C-74BA-4F26-A3AC-CBB9370C30C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2" authorId="2" shapeId="0" xr:uid="{1E4708E2-F047-4249-AE9A-7A442B9C07F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3" authorId="2" shapeId="0" xr:uid="{1AF8A554-545A-4848-B1D4-A275086512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23" authorId="2" shapeId="0" xr:uid="{71691068-7DE2-4B10-9886-F13476A112EF}">
      <text>
        <r>
          <rPr>
            <b/>
            <sz val="9"/>
            <color indexed="81"/>
            <rFont val="Tahoma"/>
            <family val="2"/>
          </rPr>
          <t>John:</t>
        </r>
        <r>
          <rPr>
            <sz val="9"/>
            <color indexed="81"/>
            <rFont val="Tahoma"/>
            <family val="2"/>
          </rPr>
          <t xml:space="preserve">
This report is removed so that a report with a w axis is formatted correctly</t>
        </r>
      </text>
    </comment>
    <comment ref="I123" authorId="2" shapeId="0" xr:uid="{A578AD28-B613-4F2F-B1D7-32D28247F363}">
      <text>
        <r>
          <rPr>
            <b/>
            <sz val="9"/>
            <color indexed="81"/>
            <rFont val="Tahoma"/>
            <family val="2"/>
          </rPr>
          <t>John:</t>
        </r>
        <r>
          <rPr>
            <sz val="9"/>
            <color indexed="81"/>
            <rFont val="Tahoma"/>
            <family val="2"/>
          </rPr>
          <t xml:space="preserve">
Manually entered options</t>
        </r>
      </text>
    </comment>
    <comment ref="AT123" authorId="2" shapeId="0" xr:uid="{414ABB6D-8655-4609-A891-77BBD9A5356B}">
      <text>
        <r>
          <rPr>
            <b/>
            <sz val="9"/>
            <color indexed="81"/>
            <rFont val="Tahoma"/>
            <family val="2"/>
          </rPr>
          <t>John:</t>
        </r>
        <r>
          <rPr>
            <sz val="9"/>
            <color indexed="81"/>
            <rFont val="Tahoma"/>
            <family val="2"/>
          </rPr>
          <t xml:space="preserve">
Include r2 adjust because using Property.xl feed supply</t>
        </r>
      </text>
    </comment>
    <comment ref="AX123" authorId="2" shapeId="0" xr:uid="{9E835A82-D9B1-43A8-A8F3-A36C474BE9A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23" authorId="2" shapeId="0" xr:uid="{139F8F02-0789-4BBE-976D-5C04F58FD07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23" authorId="2" shapeId="0" xr:uid="{45F3E647-DA4B-4589-9FC2-2F1D7E7B5230}">
      <text>
        <r>
          <rPr>
            <b/>
            <sz val="9"/>
            <color indexed="81"/>
            <rFont val="Tahoma"/>
            <family val="2"/>
          </rPr>
          <t>John:</t>
        </r>
        <r>
          <rPr>
            <sz val="9"/>
            <color indexed="81"/>
            <rFont val="Tahoma"/>
            <family val="2"/>
          </rPr>
          <t xml:space="preserve">
Force a minimum of 2 head so that a LW pattern is created for each class of dams.</t>
        </r>
      </text>
    </comment>
    <comment ref="IE123" authorId="2" shapeId="0" xr:uid="{82875F8B-4446-4CA2-A031-2D1218786640}">
      <text>
        <r>
          <rPr>
            <b/>
            <sz val="9"/>
            <color indexed="81"/>
            <rFont val="Tahoma"/>
            <family val="2"/>
          </rPr>
          <t>John:</t>
        </r>
        <r>
          <rPr>
            <sz val="9"/>
            <color indexed="81"/>
            <rFont val="Tahoma"/>
            <family val="2"/>
          </rPr>
          <t xml:space="preserve">
RC14+1  so that 0 is active (and it implies optimised)</t>
        </r>
      </text>
    </comment>
    <comment ref="IG123" authorId="2" shapeId="0" xr:uid="{B0D1CDE3-D55D-48B5-AEB1-A4EEF201FDB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24" authorId="2" shapeId="0" xr:uid="{8E237789-8E54-4F2D-BC23-B73C869472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5" authorId="2" shapeId="0" xr:uid="{49EDF082-04C2-42CF-9294-803A9B46B3C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6" authorId="2" shapeId="0" xr:uid="{4263616C-D9A5-4C92-B60A-8AEA0446EA8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7" authorId="2" shapeId="0" xr:uid="{05A2F648-4F09-441C-A3D1-E28B62DC2C8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27" authorId="2" shapeId="0" xr:uid="{428413B5-C609-4EE3-80C5-5DAF9616FDC5}">
      <text>
        <r>
          <rPr>
            <b/>
            <sz val="9"/>
            <color indexed="81"/>
            <rFont val="Tahoma"/>
            <family val="2"/>
          </rPr>
          <t>John:</t>
        </r>
        <r>
          <rPr>
            <sz val="9"/>
            <color indexed="81"/>
            <rFont val="Tahoma"/>
            <family val="2"/>
          </rPr>
          <t xml:space="preserve">
FWM GI1 doesn't have a prior GI to copy so this cell doesn't have a formula</t>
        </r>
      </text>
    </comment>
    <comment ref="C128" authorId="2" shapeId="0" xr:uid="{C48E8CD8-35BB-49AB-8313-1EE5778E11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9" authorId="2" shapeId="0" xr:uid="{283838B5-1390-4E4F-834E-95887E9C9F0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0" authorId="2" shapeId="0" xr:uid="{3750D8C5-C540-4E0A-8877-986C842518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1" authorId="2" shapeId="0" xr:uid="{69A28602-E6FA-4D17-A925-FEB8D840C34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V133" authorId="2" shapeId="0" xr:uid="{6585A160-D338-4765-9CC6-EACD393DBB0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4" authorId="2" shapeId="0" xr:uid="{E69BD730-8C48-4237-A795-E5D1AE8203BD}">
      <text>
        <r>
          <rPr>
            <b/>
            <sz val="9"/>
            <color indexed="81"/>
            <rFont val="Tahoma"/>
            <family val="2"/>
          </rPr>
          <t>John:</t>
        </r>
        <r>
          <rPr>
            <sz val="9"/>
            <color indexed="81"/>
            <rFont val="Tahoma"/>
            <family val="2"/>
          </rPr>
          <t xml:space="preserve">
Yellow highlight means that this value has been altered for this experiment</t>
        </r>
      </text>
    </comment>
    <comment ref="V134" authorId="2" shapeId="0" xr:uid="{E539ED28-42AE-4928-A3D3-FA8D5E69997B}">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35" authorId="2" shapeId="0" xr:uid="{66A09289-B7A1-4F9B-B4EE-1A677B8FFC1D}">
      <text>
        <r>
          <rPr>
            <b/>
            <sz val="9"/>
            <color indexed="81"/>
            <rFont val="Tahoma"/>
            <family val="2"/>
          </rPr>
          <t>John:</t>
        </r>
        <r>
          <rPr>
            <sz val="9"/>
            <color indexed="81"/>
            <rFont val="Tahoma"/>
            <family val="2"/>
          </rPr>
          <t xml:space="preserve">
Manually entered options</t>
        </r>
      </text>
    </comment>
    <comment ref="I136" authorId="2" shapeId="0" xr:uid="{E0C3CA82-FBA9-43B7-9D31-0D912119686F}">
      <text>
        <r>
          <rPr>
            <b/>
            <sz val="9"/>
            <color indexed="81"/>
            <rFont val="Tahoma"/>
            <family val="2"/>
          </rPr>
          <t>John:</t>
        </r>
        <r>
          <rPr>
            <sz val="9"/>
            <color indexed="81"/>
            <rFont val="Tahoma"/>
            <family val="2"/>
          </rPr>
          <t xml:space="preserve">
Runs through all options. Set the first trial with the lowest value for all pointers</t>
        </r>
      </text>
    </comment>
    <comment ref="I137" authorId="2" shapeId="0" xr:uid="{48A3C6D3-FF1C-4B90-98C6-48008BB967B9}">
      <text>
        <r>
          <rPr>
            <b/>
            <sz val="9"/>
            <color indexed="81"/>
            <rFont val="Tahoma"/>
            <family val="2"/>
          </rPr>
          <t>John:</t>
        </r>
        <r>
          <rPr>
            <sz val="9"/>
            <color indexed="81"/>
            <rFont val="Tahoma"/>
            <family val="2"/>
          </rPr>
          <t xml:space="preserve">
Runs through all options. Set the first trial with the lowest value for all pointers</t>
        </r>
      </text>
    </comment>
    <comment ref="V138" authorId="2" shapeId="0" xr:uid="{C5783C5D-547E-47F4-B7B4-8C98C2A75C6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9" authorId="2" shapeId="0" xr:uid="{7FB0FD4A-A760-48A8-8EFB-44E20C10D20F}">
      <text>
        <r>
          <rPr>
            <b/>
            <sz val="9"/>
            <color indexed="81"/>
            <rFont val="Tahoma"/>
            <family val="2"/>
          </rPr>
          <t>John:</t>
        </r>
        <r>
          <rPr>
            <sz val="9"/>
            <color indexed="81"/>
            <rFont val="Tahoma"/>
            <family val="2"/>
          </rPr>
          <t xml:space="preserve">
Yellow highlight means that this value has been altered for this experiment</t>
        </r>
      </text>
    </comment>
    <comment ref="V139" authorId="2" shapeId="0" xr:uid="{3DFCD2EF-8C52-4307-A4E2-F391989189B3}">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40" authorId="2" shapeId="0" xr:uid="{C8B23627-C3E6-4C21-B98C-AB9C4FFFA659}">
      <text>
        <r>
          <rPr>
            <b/>
            <sz val="9"/>
            <color indexed="81"/>
            <rFont val="Tahoma"/>
            <family val="2"/>
          </rPr>
          <t>John:</t>
        </r>
        <r>
          <rPr>
            <sz val="9"/>
            <color indexed="81"/>
            <rFont val="Tahoma"/>
            <family val="2"/>
          </rPr>
          <t xml:space="preserve">
Manually entered options</t>
        </r>
      </text>
    </comment>
    <comment ref="I145" authorId="2" shapeId="0" xr:uid="{F6A840F2-AABA-49D2-B5AB-A6F231C76C42}">
      <text>
        <r>
          <rPr>
            <b/>
            <sz val="9"/>
            <color indexed="81"/>
            <rFont val="Tahoma"/>
            <family val="2"/>
          </rPr>
          <t>John:</t>
        </r>
        <r>
          <rPr>
            <sz val="9"/>
            <color indexed="81"/>
            <rFont val="Tahoma"/>
            <family val="2"/>
          </rPr>
          <t xml:space="preserve">
Manually entered options</t>
        </r>
      </text>
    </comment>
    <comment ref="V150" authorId="2" shapeId="0" xr:uid="{15DE3895-46DD-4DA5-BC88-FA8063FA7EC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51" authorId="2" shapeId="0" xr:uid="{DDB50058-20E0-4C60-8D3C-0DA32213843A}">
      <text>
        <r>
          <rPr>
            <b/>
            <sz val="9"/>
            <color indexed="81"/>
            <rFont val="Tahoma"/>
            <family val="2"/>
          </rPr>
          <t>John:</t>
        </r>
        <r>
          <rPr>
            <sz val="9"/>
            <color indexed="81"/>
            <rFont val="Tahoma"/>
            <family val="2"/>
          </rPr>
          <t xml:space="preserve">
Yellow highlight means that this value has been altered for this experiment</t>
        </r>
      </text>
    </comment>
    <comment ref="V151" authorId="2" shapeId="0" xr:uid="{F434A1F5-9831-4D9D-B6A3-95F3F7668ED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52" authorId="2" shapeId="0" xr:uid="{9BD9F7CF-653C-42BB-8451-6876EBB05F30}">
      <text>
        <r>
          <rPr>
            <b/>
            <sz val="9"/>
            <color indexed="81"/>
            <rFont val="Tahoma"/>
            <family val="2"/>
          </rPr>
          <t>John:</t>
        </r>
        <r>
          <rPr>
            <sz val="9"/>
            <color indexed="81"/>
            <rFont val="Tahoma"/>
            <family val="2"/>
          </rPr>
          <t xml:space="preserve">
Manually entered options</t>
        </r>
      </text>
    </comment>
    <comment ref="V191" authorId="2" shapeId="0" xr:uid="{FF370775-1E54-47D4-8B90-B883BD22D73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92" authorId="2" shapeId="0" xr:uid="{EDF71F29-087C-4A70-9202-FD0756248491}">
      <text>
        <r>
          <rPr>
            <b/>
            <sz val="9"/>
            <color indexed="81"/>
            <rFont val="Tahoma"/>
            <family val="2"/>
          </rPr>
          <t>John:</t>
        </r>
        <r>
          <rPr>
            <sz val="9"/>
            <color indexed="81"/>
            <rFont val="Tahoma"/>
            <family val="2"/>
          </rPr>
          <t xml:space="preserve">
Yellow highlight means that this value has been altered for this experiment</t>
        </r>
      </text>
    </comment>
    <comment ref="I193" authorId="2" shapeId="0" xr:uid="{37A238DA-87E4-4285-B2E6-6D053B4F731B}">
      <text>
        <r>
          <rPr>
            <b/>
            <sz val="9"/>
            <color indexed="81"/>
            <rFont val="Tahoma"/>
            <family val="2"/>
          </rPr>
          <t>John:</t>
        </r>
        <r>
          <rPr>
            <sz val="9"/>
            <color indexed="81"/>
            <rFont val="Tahoma"/>
            <family val="2"/>
          </rPr>
          <t xml:space="preserve">
Manually entered options</t>
        </r>
      </text>
    </comment>
    <comment ref="C199" authorId="2" shapeId="0" xr:uid="{AEC2AE1D-54D5-42C0-BC6B-01DA956BEB83}">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V199" authorId="2" shapeId="0" xr:uid="{C533C5A0-170E-48BC-95F1-5D4038CF19A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00" authorId="2" shapeId="0" xr:uid="{5CA131B9-E9D2-4D81-AA03-3507BC86C23E}">
      <text>
        <r>
          <rPr>
            <b/>
            <sz val="9"/>
            <color indexed="81"/>
            <rFont val="Tahoma"/>
            <family val="2"/>
          </rPr>
          <t>John:</t>
        </r>
        <r>
          <rPr>
            <sz val="9"/>
            <color indexed="81"/>
            <rFont val="Tahoma"/>
            <family val="2"/>
          </rPr>
          <t xml:space="preserve">
Yellow highlight means that this value has been altered for this experiment</t>
        </r>
      </text>
    </comment>
    <comment ref="V200" authorId="2" shapeId="0" xr:uid="{02F6B22F-389E-419B-AE43-C94B5D6034C2}">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01" authorId="2" shapeId="0" xr:uid="{D0B2BBC7-ED18-4A43-B96B-72812DA52D3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01" authorId="2" shapeId="0" xr:uid="{F0D7452D-4FBC-4071-9C84-EA275E5AB951}">
      <text>
        <r>
          <rPr>
            <b/>
            <sz val="9"/>
            <color indexed="81"/>
            <rFont val="Tahoma"/>
            <family val="2"/>
          </rPr>
          <t>John:</t>
        </r>
        <r>
          <rPr>
            <sz val="9"/>
            <color indexed="81"/>
            <rFont val="Tahoma"/>
            <family val="2"/>
          </rPr>
          <t xml:space="preserve">
This report is removed so that a report with a w axis is formatted correctly</t>
        </r>
      </text>
    </comment>
    <comment ref="I201" authorId="2" shapeId="0" xr:uid="{D5375DB0-2ABE-4981-8F69-581F77A6E57F}">
      <text>
        <r>
          <rPr>
            <b/>
            <sz val="9"/>
            <color indexed="81"/>
            <rFont val="Tahoma"/>
            <family val="2"/>
          </rPr>
          <t>John:</t>
        </r>
        <r>
          <rPr>
            <sz val="9"/>
            <color indexed="81"/>
            <rFont val="Tahoma"/>
            <family val="2"/>
          </rPr>
          <t xml:space="preserve">
Manually entered options</t>
        </r>
      </text>
    </comment>
    <comment ref="AT201" authorId="2" shapeId="0" xr:uid="{F06D9A3C-113A-4A4B-B9FE-1682DD8C0D74}">
      <text>
        <r>
          <rPr>
            <b/>
            <sz val="9"/>
            <color indexed="81"/>
            <rFont val="Tahoma"/>
            <family val="2"/>
          </rPr>
          <t>John:</t>
        </r>
        <r>
          <rPr>
            <sz val="9"/>
            <color indexed="81"/>
            <rFont val="Tahoma"/>
            <family val="2"/>
          </rPr>
          <t xml:space="preserve">
Include r2 adjust because using Property.xl feed supply</t>
        </r>
      </text>
    </comment>
    <comment ref="AX201" authorId="2" shapeId="0" xr:uid="{09EE51F9-38D9-4CBF-ACF8-00B7F9F68F1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01" authorId="2" shapeId="0" xr:uid="{E73A5A41-CDBA-4C26-B919-60EAD2C7BFF8}">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01" authorId="2" shapeId="0" xr:uid="{A59FDC95-2FFB-43DF-B74F-DCE77C7557F8}">
      <text>
        <r>
          <rPr>
            <b/>
            <sz val="9"/>
            <color indexed="81"/>
            <rFont val="Tahoma"/>
            <family val="2"/>
          </rPr>
          <t>John:</t>
        </r>
        <r>
          <rPr>
            <sz val="9"/>
            <color indexed="81"/>
            <rFont val="Tahoma"/>
            <family val="2"/>
          </rPr>
          <t xml:space="preserve">
Force a minimum of 2 head so that a LW pattern is created for each class of dams.</t>
        </r>
      </text>
    </comment>
    <comment ref="IE201" authorId="2" shapeId="0" xr:uid="{7E019687-BAB6-4C92-A9B0-443ED42BDA2D}">
      <text>
        <r>
          <rPr>
            <b/>
            <sz val="9"/>
            <color indexed="81"/>
            <rFont val="Tahoma"/>
            <family val="2"/>
          </rPr>
          <t>John:</t>
        </r>
        <r>
          <rPr>
            <sz val="9"/>
            <color indexed="81"/>
            <rFont val="Tahoma"/>
            <family val="2"/>
          </rPr>
          <t xml:space="preserve">
RC14+1  so that 0 is active (and it implies optimised)</t>
        </r>
      </text>
    </comment>
    <comment ref="IG201" authorId="2" shapeId="0" xr:uid="{D3FA6F11-BECE-4DEF-A44A-7B3C45D084F6}">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02" authorId="2" shapeId="0" xr:uid="{6DC374F7-1808-417F-94E5-D21529E0EF7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3" authorId="2" shapeId="0" xr:uid="{6B63654F-D759-42C9-ACC0-37B8581C7F8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4" authorId="2" shapeId="0" xr:uid="{831E6A5E-3B26-4B1E-A962-FD090167715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5" authorId="2" shapeId="0" xr:uid="{82F9EDF0-3C57-4762-9CEB-320891818F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05" authorId="2" shapeId="0" xr:uid="{BF6BF503-BD6E-4D46-9758-B308CE28D758}">
      <text>
        <r>
          <rPr>
            <b/>
            <sz val="9"/>
            <color indexed="81"/>
            <rFont val="Tahoma"/>
            <family val="2"/>
          </rPr>
          <t>John:</t>
        </r>
        <r>
          <rPr>
            <sz val="9"/>
            <color indexed="81"/>
            <rFont val="Tahoma"/>
            <family val="2"/>
          </rPr>
          <t xml:space="preserve">
FWM GI1 doesn't have a prior GI to copy so this cell doesn't have a formula</t>
        </r>
      </text>
    </comment>
    <comment ref="C206" authorId="2" shapeId="0" xr:uid="{290145D0-BF81-4DD8-80CE-F416E6F2608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7" authorId="2" shapeId="0" xr:uid="{C6516945-AC28-4399-BD75-324F950FD4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8" authorId="2" shapeId="0" xr:uid="{2547B579-7EA3-4732-B5DA-C519037E9A6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9" authorId="2" shapeId="0" xr:uid="{18A86AAF-7BD9-4E41-88F5-867097B073A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0" authorId="2" shapeId="0" xr:uid="{3A78F73D-C7F0-4325-A9DD-3C77C72953E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10" authorId="2" shapeId="0" xr:uid="{E8C9FF2D-BD22-4983-B1A9-FAC267F8FFC4}">
      <text>
        <r>
          <rPr>
            <b/>
            <sz val="9"/>
            <color indexed="81"/>
            <rFont val="Tahoma"/>
            <family val="2"/>
          </rPr>
          <t>John:</t>
        </r>
        <r>
          <rPr>
            <sz val="9"/>
            <color indexed="81"/>
            <rFont val="Tahoma"/>
            <family val="2"/>
          </rPr>
          <t xml:space="preserve">
This report is removed so that a report with a w axis is formatted correctly</t>
        </r>
      </text>
    </comment>
    <comment ref="I210" authorId="2" shapeId="0" xr:uid="{548ADC60-A030-4082-8BD0-AD8C94C42C11}">
      <text>
        <r>
          <rPr>
            <b/>
            <sz val="9"/>
            <color indexed="81"/>
            <rFont val="Tahoma"/>
            <family val="2"/>
          </rPr>
          <t>John:</t>
        </r>
        <r>
          <rPr>
            <sz val="9"/>
            <color indexed="81"/>
            <rFont val="Tahoma"/>
            <family val="2"/>
          </rPr>
          <t xml:space="preserve">
Manually entered options</t>
        </r>
      </text>
    </comment>
    <comment ref="AT210" authorId="2" shapeId="0" xr:uid="{040C6F28-695B-4548-B295-26A5B7CD17B9}">
      <text>
        <r>
          <rPr>
            <b/>
            <sz val="9"/>
            <color indexed="81"/>
            <rFont val="Tahoma"/>
            <family val="2"/>
          </rPr>
          <t>John:</t>
        </r>
        <r>
          <rPr>
            <sz val="9"/>
            <color indexed="81"/>
            <rFont val="Tahoma"/>
            <family val="2"/>
          </rPr>
          <t xml:space="preserve">
Include r2 adjust because using Property.xl feed supply</t>
        </r>
      </text>
    </comment>
    <comment ref="AX210" authorId="2" shapeId="0" xr:uid="{431FFE0E-8CDF-40D7-8B61-7417C9044B40}">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10" authorId="2" shapeId="0" xr:uid="{C1C860A0-553E-4A23-9B67-945B7F789141}">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H210" authorId="0" shapeId="0" xr:uid="{932FB829-F399-40EA-AF5E-2026D0D1B61A}">
      <text>
        <r>
          <rPr>
            <b/>
            <sz val="9"/>
            <color indexed="81"/>
            <rFont val="Tahoma"/>
            <charset val="1"/>
          </rPr>
          <t>Michael Young (21512438):</t>
        </r>
        <r>
          <rPr>
            <sz val="9"/>
            <color indexed="81"/>
            <rFont val="Tahoma"/>
            <charset val="1"/>
          </rPr>
          <t xml:space="preserve">
turn off because it made bbt infeasible</t>
        </r>
      </text>
    </comment>
    <comment ref="HI210" authorId="2" shapeId="0" xr:uid="{5E35995A-9BAB-44D7-804D-17E769A5569C}">
      <text>
        <r>
          <rPr>
            <b/>
            <sz val="9"/>
            <color indexed="81"/>
            <rFont val="Tahoma"/>
            <family val="2"/>
          </rPr>
          <t>John:</t>
        </r>
        <r>
          <rPr>
            <sz val="9"/>
            <color indexed="81"/>
            <rFont val="Tahoma"/>
            <family val="2"/>
          </rPr>
          <t xml:space="preserve">
Force a minimum of 2 head so that a LW pattern is created for each class of dams.</t>
        </r>
      </text>
    </comment>
    <comment ref="IE210" authorId="2" shapeId="0" xr:uid="{71DEF052-E429-463A-9783-A8362A3A37BE}">
      <text>
        <r>
          <rPr>
            <b/>
            <sz val="9"/>
            <color indexed="81"/>
            <rFont val="Tahoma"/>
            <family val="2"/>
          </rPr>
          <t>John:</t>
        </r>
        <r>
          <rPr>
            <sz val="9"/>
            <color indexed="81"/>
            <rFont val="Tahoma"/>
            <family val="2"/>
          </rPr>
          <t xml:space="preserve">
RC14+1  so that 0 is active (and it implies optimised)</t>
        </r>
      </text>
    </comment>
    <comment ref="IG210" authorId="2" shapeId="0" xr:uid="{72BC1342-4029-4DE0-93DE-90ADB748FF9C}">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11" authorId="2" shapeId="0" xr:uid="{6D411410-5B02-4B4F-B94E-482FD0709AF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2" authorId="2" shapeId="0" xr:uid="{2C13FAE7-7329-4ABC-870B-D0B7C5919C3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3" authorId="2" shapeId="0" xr:uid="{1561EB2E-C12E-4A50-B6E6-2FB8F0F95A3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4" authorId="2" shapeId="0" xr:uid="{938CAE19-5530-40F4-831E-C1E730BD55E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14" authorId="2" shapeId="0" xr:uid="{02865944-A41C-4B42-A6B0-1E17655B730E}">
      <text>
        <r>
          <rPr>
            <b/>
            <sz val="9"/>
            <color indexed="81"/>
            <rFont val="Tahoma"/>
            <family val="2"/>
          </rPr>
          <t>John:</t>
        </r>
        <r>
          <rPr>
            <sz val="9"/>
            <color indexed="81"/>
            <rFont val="Tahoma"/>
            <family val="2"/>
          </rPr>
          <t xml:space="preserve">
FWM GI1 doesn't have a prior GI to copy so this cell doesn't have a formula</t>
        </r>
      </text>
    </comment>
    <comment ref="C215" authorId="2" shapeId="0" xr:uid="{BDBE262E-5801-4A4D-A26E-6899A8DA3E4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6" authorId="2" shapeId="0" xr:uid="{558B7EB2-D416-4756-BC39-C135A000316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7" authorId="2" shapeId="0" xr:uid="{786D23E3-AC06-4E9C-ACA2-920760C9BEE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8" authorId="2" shapeId="0" xr:uid="{E7CBED87-ABC7-47F0-AE08-B880C55B88B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9" authorId="2" shapeId="0" xr:uid="{C74A9872-4E19-4E6D-9628-C3923906D5E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19" authorId="2" shapeId="0" xr:uid="{7545EC76-ACD4-4FAB-A2BB-9541DA989FEC}">
      <text>
        <r>
          <rPr>
            <b/>
            <sz val="9"/>
            <color indexed="81"/>
            <rFont val="Tahoma"/>
            <family val="2"/>
          </rPr>
          <t>John:</t>
        </r>
        <r>
          <rPr>
            <sz val="9"/>
            <color indexed="81"/>
            <rFont val="Tahoma"/>
            <family val="2"/>
          </rPr>
          <t xml:space="preserve">
This report is removed so that a report with a w axis is formatted correctly</t>
        </r>
      </text>
    </comment>
    <comment ref="I219" authorId="2" shapeId="0" xr:uid="{BBF5424C-8168-4CBB-9933-401763F108FA}">
      <text>
        <r>
          <rPr>
            <b/>
            <sz val="9"/>
            <color indexed="81"/>
            <rFont val="Tahoma"/>
            <family val="2"/>
          </rPr>
          <t>John:</t>
        </r>
        <r>
          <rPr>
            <sz val="9"/>
            <color indexed="81"/>
            <rFont val="Tahoma"/>
            <family val="2"/>
          </rPr>
          <t xml:space="preserve">
Manually entered options</t>
        </r>
      </text>
    </comment>
    <comment ref="AT219" authorId="2" shapeId="0" xr:uid="{B3985501-8936-48CB-BB71-B3B5311B6BE4}">
      <text>
        <r>
          <rPr>
            <b/>
            <sz val="9"/>
            <color indexed="81"/>
            <rFont val="Tahoma"/>
            <family val="2"/>
          </rPr>
          <t>John:</t>
        </r>
        <r>
          <rPr>
            <sz val="9"/>
            <color indexed="81"/>
            <rFont val="Tahoma"/>
            <family val="2"/>
          </rPr>
          <t xml:space="preserve">
Include r2 adjust because using Property.xl feed supply</t>
        </r>
      </text>
    </comment>
    <comment ref="AX219" authorId="2" shapeId="0" xr:uid="{791E0CC0-0B31-4F49-AD04-1BB656E91098}">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19" authorId="2" shapeId="0" xr:uid="{1C1C2BDF-C50B-447A-BE0B-11A4BA15DC7D}">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19" authorId="2" shapeId="0" xr:uid="{0255D548-4415-454D-8706-CC6BE5FA7ED9}">
      <text>
        <r>
          <rPr>
            <b/>
            <sz val="9"/>
            <color indexed="81"/>
            <rFont val="Tahoma"/>
            <family val="2"/>
          </rPr>
          <t>John:</t>
        </r>
        <r>
          <rPr>
            <sz val="9"/>
            <color indexed="81"/>
            <rFont val="Tahoma"/>
            <family val="2"/>
          </rPr>
          <t xml:space="preserve">
Force a minimum of 2 head so that a LW pattern is created for each class of dams.</t>
        </r>
      </text>
    </comment>
    <comment ref="IE219" authorId="2" shapeId="0" xr:uid="{DEE35007-9929-4D7C-82AE-FBE6AA5C0D88}">
      <text>
        <r>
          <rPr>
            <b/>
            <sz val="9"/>
            <color indexed="81"/>
            <rFont val="Tahoma"/>
            <family val="2"/>
          </rPr>
          <t>John:</t>
        </r>
        <r>
          <rPr>
            <sz val="9"/>
            <color indexed="81"/>
            <rFont val="Tahoma"/>
            <family val="2"/>
          </rPr>
          <t xml:space="preserve">
RC14+1  so that 0 is active (and it implies optimised)</t>
        </r>
      </text>
    </comment>
    <comment ref="IG219" authorId="2" shapeId="0" xr:uid="{602C02AE-FD99-4F66-B165-FE7A353DCB5C}">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20" authorId="2" shapeId="0" xr:uid="{0AEFF983-AADA-400D-839B-031CC27A24D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1" authorId="2" shapeId="0" xr:uid="{754DAF31-8F31-4945-AF7F-5D4478F450B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2" authorId="2" shapeId="0" xr:uid="{33C0EB1C-C52A-4F34-8C5F-8DE27F06CA8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3" authorId="2" shapeId="0" xr:uid="{E1835C64-4618-4F3F-AB00-489D153CF04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23" authorId="2" shapeId="0" xr:uid="{E1B1C043-2FBF-48B8-BADE-66345ED9B27E}">
      <text>
        <r>
          <rPr>
            <b/>
            <sz val="9"/>
            <color indexed="81"/>
            <rFont val="Tahoma"/>
            <family val="2"/>
          </rPr>
          <t>John:</t>
        </r>
        <r>
          <rPr>
            <sz val="9"/>
            <color indexed="81"/>
            <rFont val="Tahoma"/>
            <family val="2"/>
          </rPr>
          <t xml:space="preserve">
FWM GI1 doesn't have a prior GI to copy so this cell doesn't have a formula</t>
        </r>
      </text>
    </comment>
    <comment ref="C224" authorId="2" shapeId="0" xr:uid="{DC76659C-DE4A-4399-936A-FC1C6A3D99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5" authorId="2" shapeId="0" xr:uid="{2A9FAE79-90A3-42A8-A768-96E4BB84DB7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6" authorId="2" shapeId="0" xr:uid="{5E23E5AD-D349-46EB-95E4-BD828EBAD8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7" authorId="2" shapeId="0" xr:uid="{CF6BC697-45C5-4555-8CB5-DCB6AD756C2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29" authorId="2" shapeId="0" xr:uid="{D820877C-16DA-40EF-8450-3C0858859387}">
      <text>
        <r>
          <rPr>
            <b/>
            <sz val="9"/>
            <color indexed="81"/>
            <rFont val="Tahoma"/>
            <family val="2"/>
          </rPr>
          <t>John:</t>
        </r>
        <r>
          <rPr>
            <sz val="9"/>
            <color indexed="81"/>
            <rFont val="Tahoma"/>
            <family val="2"/>
          </rPr>
          <t xml:space="preserve">
Yellow highlight means that this value has been altered for this experiment</t>
        </r>
      </text>
    </comment>
    <comment ref="V229" authorId="2" shapeId="0" xr:uid="{2AA0F851-00FC-4B4D-A317-875B6DF87C33}">
      <text>
        <r>
          <rPr>
            <sz val="9"/>
            <color indexed="81"/>
            <rFont val="Tahoma"/>
            <family val="2"/>
          </rPr>
          <t>Value of extra pasture for each of the case study properties</t>
        </r>
      </text>
    </comment>
    <comment ref="I230" authorId="2" shapeId="0" xr:uid="{771BC338-29A8-42D1-8A88-AB7483375564}">
      <text>
        <r>
          <rPr>
            <b/>
            <sz val="9"/>
            <color indexed="81"/>
            <rFont val="Tahoma"/>
            <family val="2"/>
          </rPr>
          <t>John:</t>
        </r>
        <r>
          <rPr>
            <sz val="9"/>
            <color indexed="81"/>
            <rFont val="Tahoma"/>
            <family val="2"/>
          </rPr>
          <t xml:space="preserve">
Manually entered options</t>
        </r>
      </text>
    </comment>
    <comment ref="I231" authorId="2" shapeId="0" xr:uid="{C80AFB05-200A-4F40-935F-88CD08109A99}">
      <text>
        <r>
          <rPr>
            <b/>
            <sz val="9"/>
            <color indexed="81"/>
            <rFont val="Tahoma"/>
            <family val="2"/>
          </rPr>
          <t>John:</t>
        </r>
        <r>
          <rPr>
            <sz val="9"/>
            <color indexed="81"/>
            <rFont val="Tahoma"/>
            <family val="2"/>
          </rPr>
          <t xml:space="preserve">
Manually entered options</t>
        </r>
      </text>
    </comment>
    <comment ref="I236" authorId="2" shapeId="0" xr:uid="{3509446D-19E2-4201-95A5-2AF452F24CDC}">
      <text>
        <r>
          <rPr>
            <b/>
            <sz val="9"/>
            <color indexed="81"/>
            <rFont val="Tahoma"/>
            <family val="2"/>
          </rPr>
          <t>John:</t>
        </r>
        <r>
          <rPr>
            <sz val="9"/>
            <color indexed="81"/>
            <rFont val="Tahoma"/>
            <family val="2"/>
          </rPr>
          <t xml:space="preserve">
Manually entered options</t>
        </r>
      </text>
    </comment>
    <comment ref="I242" authorId="2" shapeId="0" xr:uid="{A713CD24-BC2D-4D81-9679-245BE2A0618B}">
      <text>
        <r>
          <rPr>
            <b/>
            <sz val="9"/>
            <color indexed="81"/>
            <rFont val="Tahoma"/>
            <family val="2"/>
          </rPr>
          <t>John:</t>
        </r>
        <r>
          <rPr>
            <sz val="9"/>
            <color indexed="81"/>
            <rFont val="Tahoma"/>
            <family val="2"/>
          </rPr>
          <t xml:space="preserve">
Manually entered options</t>
        </r>
      </text>
    </comment>
    <comment ref="I248" authorId="2" shapeId="0" xr:uid="{102232D0-4ECD-4E55-BFD2-CE465B5DD725}">
      <text>
        <r>
          <rPr>
            <b/>
            <sz val="9"/>
            <color indexed="81"/>
            <rFont val="Tahoma"/>
            <family val="2"/>
          </rPr>
          <t>John:</t>
        </r>
        <r>
          <rPr>
            <sz val="9"/>
            <color indexed="81"/>
            <rFont val="Tahoma"/>
            <family val="2"/>
          </rPr>
          <t xml:space="preserve">
Manually entered options</t>
        </r>
      </text>
    </comment>
    <comment ref="V25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U25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C49" authorId="1" shapeId="0" xr:uid="{4B20E034-C527-44E5-821F-AF2F0343010E}">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I49" authorId="1" shapeId="0" xr:uid="{AE3000EB-5FC1-40C0-BB6B-015DE6CCCA7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O49" authorId="1" shapeId="0" xr:uid="{6C99D280-9519-46BB-8FA8-CF73961EC0F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W50" authorId="1" shapeId="0" xr:uid="{F2CB6CFE-D01E-480D-813E-14C178EACB8D}">
      <text>
        <r>
          <rPr>
            <b/>
            <sz val="9"/>
            <color indexed="81"/>
            <rFont val="Tahoma"/>
            <charset val="1"/>
          </rPr>
          <t>Michael Young (21512438):</t>
        </r>
        <r>
          <rPr>
            <sz val="9"/>
            <color indexed="81"/>
            <rFont val="Tahoma"/>
            <charset val="1"/>
          </rPr>
          <t xml:space="preserve">
user fvp[0] - start of confinement</t>
        </r>
      </text>
    </comment>
    <comment ref="X50" authorId="1" shapeId="0" xr:uid="{63C26F8B-19D6-4143-B3A5-E416200E4013}">
      <text>
        <r>
          <rPr>
            <b/>
            <sz val="9"/>
            <color indexed="81"/>
            <rFont val="Tahoma"/>
            <charset val="1"/>
          </rPr>
          <t>Michael Young (21512438):</t>
        </r>
        <r>
          <rPr>
            <sz val="9"/>
            <color indexed="81"/>
            <rFont val="Tahoma"/>
            <charset val="1"/>
          </rPr>
          <t xml:space="preserve">
user fvp[1] - end of confinement</t>
        </r>
      </text>
    </comment>
    <comment ref="W52" authorId="1" shapeId="0" xr:uid="{D4AB2101-4382-494B-8FAD-C1807B4A92FB}">
      <text>
        <r>
          <rPr>
            <b/>
            <sz val="9"/>
            <color indexed="81"/>
            <rFont val="Tahoma"/>
            <family val="2"/>
          </rPr>
          <t>Michael Young (21512438):</t>
        </r>
        <r>
          <rPr>
            <sz val="9"/>
            <color indexed="81"/>
            <rFont val="Tahoma"/>
            <family val="2"/>
          </rPr>
          <t xml:space="preserve">
std just get the average. To keep it fair incase the extra fvp produce a better fs</t>
        </r>
      </text>
    </comment>
    <comment ref="C59" authorId="0" shapeId="0" xr:uid="{DFE93A3A-443E-4A67-ADA5-9D905FCE85DE}">
      <text>
        <r>
          <rPr>
            <b/>
            <sz val="9"/>
            <color indexed="81"/>
            <rFont val="Tahoma"/>
            <family val="2"/>
          </rPr>
          <t>John:</t>
        </r>
        <r>
          <rPr>
            <sz val="9"/>
            <color indexed="81"/>
            <rFont val="Tahoma"/>
            <family val="2"/>
          </rPr>
          <t xml:space="preserve">
Pasture growth rate by feed period (all LMUs)</t>
        </r>
      </text>
    </comment>
    <comment ref="D59" authorId="0" shapeId="0" xr:uid="{8D71B9F1-C2C5-4756-9FA7-6BA2AC77599C}">
      <text>
        <r>
          <rPr>
            <b/>
            <sz val="9"/>
            <color indexed="81"/>
            <rFont val="Tahoma"/>
            <family val="2"/>
          </rPr>
          <t>John:</t>
        </r>
        <r>
          <rPr>
            <sz val="9"/>
            <color indexed="81"/>
            <rFont val="Tahoma"/>
            <family val="2"/>
          </rPr>
          <t xml:space="preserve">
Germination of pasture across all lmus</t>
        </r>
      </text>
    </comment>
    <comment ref="C60" authorId="0" shapeId="0" xr:uid="{982D94F4-54E3-45CF-8ECD-C3A268CD40A8}">
      <text>
        <r>
          <rPr>
            <b/>
            <sz val="9"/>
            <color indexed="81"/>
            <rFont val="Tahoma"/>
            <family val="2"/>
          </rPr>
          <t>John:</t>
        </r>
        <r>
          <rPr>
            <sz val="9"/>
            <color indexed="81"/>
            <rFont val="Tahoma"/>
            <family val="2"/>
          </rPr>
          <t xml:space="preserve">
Pasture type</t>
        </r>
      </text>
    </comment>
    <comment ref="C61" authorId="0" shapeId="0" xr:uid="{F40DFB2B-E1D9-432A-A475-3C44BD1D8E4E}">
      <text>
        <r>
          <rPr>
            <b/>
            <sz val="9"/>
            <color indexed="81"/>
            <rFont val="Tahoma"/>
            <family val="2"/>
          </rPr>
          <t>John:</t>
        </r>
        <r>
          <rPr>
            <sz val="9"/>
            <color indexed="81"/>
            <rFont val="Tahoma"/>
            <family val="2"/>
          </rPr>
          <t xml:space="preserve">
Feed period 1 &amp; 2</t>
        </r>
      </text>
    </comment>
    <comment ref="H69" authorId="1" shapeId="0" xr:uid="{8D01E7AD-0783-488D-9B8B-6B220C91C28B}">
      <text>
        <r>
          <rPr>
            <b/>
            <sz val="9"/>
            <color indexed="81"/>
            <rFont val="Tahoma"/>
            <family val="2"/>
          </rPr>
          <t>Michael Young:</t>
        </r>
        <r>
          <rPr>
            <sz val="9"/>
            <color indexed="81"/>
            <rFont val="Tahoma"/>
            <family val="2"/>
          </rPr>
          <t xml:space="preserve">
set the SR for each pasture. (DSE/ha)</t>
        </r>
      </text>
    </comment>
    <comment ref="I69" authorId="1" shapeId="0" xr:uid="{226EECD2-0AE4-436E-8AB5-BE3332ACD2C7}">
      <text>
        <r>
          <rPr>
            <b/>
            <sz val="9"/>
            <color indexed="81"/>
            <rFont val="Tahoma"/>
            <charset val="1"/>
          </rPr>
          <t>Michael Young (21512438):</t>
        </r>
        <r>
          <rPr>
            <sz val="9"/>
            <color indexed="81"/>
            <rFont val="Tahoma"/>
            <charset val="1"/>
          </rPr>
          <t xml:space="preserve">
extra foo post deferrment = grazing days in confinement x estimated intake x propn diet pasture / pas area</t>
        </r>
      </text>
    </comment>
    <comment ref="R69" authorId="0" shapeId="0" xr:uid="{9CEEC218-A754-48FC-9535-4198C6A0E18B}">
      <text>
        <r>
          <rPr>
            <b/>
            <sz val="9"/>
            <color indexed="81"/>
            <rFont val="Tahoma"/>
            <family val="2"/>
          </rPr>
          <t>John:</t>
        </r>
        <r>
          <rPr>
            <sz val="9"/>
            <color indexed="81"/>
            <rFont val="Tahoma"/>
            <family val="2"/>
          </rPr>
          <t xml:space="preserve">
These are the farm scenarios
</t>
        </r>
      </text>
    </comment>
    <comment ref="S69" authorId="0" shapeId="0" xr:uid="{C5946048-543C-4775-81CE-1D05732BDB44}">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U69" authorId="0" shapeId="0" xr:uid="{53DB74D0-DFB4-487A-92E3-55949E62690F}">
      <text>
        <r>
          <rPr>
            <b/>
            <sz val="9"/>
            <color indexed="81"/>
            <rFont val="Tahoma"/>
            <family val="2"/>
          </rPr>
          <t>John:</t>
        </r>
        <r>
          <rPr>
            <sz val="9"/>
            <color indexed="81"/>
            <rFont val="Tahoma"/>
            <family val="2"/>
          </rPr>
          <t xml:space="preserve">
Vary minroe</t>
        </r>
      </text>
    </comment>
    <comment ref="M72" authorId="1" shapeId="0" xr:uid="{2A6C0E6A-8BE4-4938-AAE7-1F6F5013DFB9}">
      <text>
        <r>
          <rPr>
            <b/>
            <sz val="9"/>
            <color indexed="81"/>
            <rFont val="Tahoma"/>
            <charset val="1"/>
          </rPr>
          <t>Michael Young (21512438):</t>
        </r>
        <r>
          <rPr>
            <sz val="9"/>
            <color indexed="81"/>
            <rFont val="Tahoma"/>
            <charset val="1"/>
          </rPr>
          <t xml:space="preserve">
divide by 2 because half stock came out deferment in jun and half at end of july</t>
        </r>
      </text>
    </comment>
    <comment ref="G92"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2"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2"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2"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4" authorId="0" shapeId="0" xr:uid="{014F0FDB-FDD5-4EA1-A56A-0072593AC843}">
      <text>
        <r>
          <rPr>
            <b/>
            <sz val="9"/>
            <color indexed="81"/>
            <rFont val="Tahoma"/>
            <family val="2"/>
          </rPr>
          <t>John:</t>
        </r>
        <r>
          <rPr>
            <sz val="9"/>
            <color indexed="81"/>
            <rFont val="Tahoma"/>
            <family val="2"/>
          </rPr>
          <t xml:space="preserve">
Fine wool merino</t>
        </r>
      </text>
    </comment>
    <comment ref="D94" authorId="0" shapeId="0" xr:uid="{9EA1FDE4-1DB1-4F34-8986-9D4193402830}">
      <text>
        <r>
          <rPr>
            <b/>
            <sz val="9"/>
            <color indexed="81"/>
            <rFont val="Tahoma"/>
            <family val="2"/>
          </rPr>
          <t>John:</t>
        </r>
        <r>
          <rPr>
            <sz val="9"/>
            <color indexed="81"/>
            <rFont val="Tahoma"/>
            <family val="2"/>
          </rPr>
          <t xml:space="preserve">
BBB</t>
        </r>
      </text>
    </comment>
    <comment ref="E94" authorId="0" shapeId="0" xr:uid="{E378D495-5FF2-4AAB-976A-26AA53FE3729}">
      <text>
        <r>
          <rPr>
            <b/>
            <sz val="9"/>
            <color indexed="81"/>
            <rFont val="Tahoma"/>
            <family val="2"/>
          </rPr>
          <t>John:</t>
        </r>
        <r>
          <rPr>
            <sz val="9"/>
            <color indexed="81"/>
            <rFont val="Tahoma"/>
            <family val="2"/>
          </rPr>
          <t xml:space="preserve">
Sell 0 to 8mths</t>
        </r>
      </text>
    </comment>
    <comment ref="K94" authorId="0" shapeId="0" xr:uid="{A1C3EF3F-36E5-4687-A555-CC19315BD6D9}">
      <text>
        <r>
          <rPr>
            <b/>
            <sz val="9"/>
            <color indexed="81"/>
            <rFont val="Tahoma"/>
            <family val="2"/>
          </rPr>
          <t>John:</t>
        </r>
        <r>
          <rPr>
            <sz val="9"/>
            <color indexed="81"/>
            <rFont val="Tahoma"/>
            <family val="2"/>
          </rPr>
          <t xml:space="preserve">
Sell any age (hopefully as a lamb)</t>
        </r>
      </text>
    </comment>
    <comment ref="L94"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4"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5" authorId="0" shapeId="0" xr:uid="{7FC65395-37C8-4580-A0A6-0F84045D51D7}">
      <text>
        <r>
          <rPr>
            <b/>
            <sz val="9"/>
            <color indexed="81"/>
            <rFont val="Tahoma"/>
            <family val="2"/>
          </rPr>
          <t>John:</t>
        </r>
        <r>
          <rPr>
            <sz val="9"/>
            <color indexed="81"/>
            <rFont val="Tahoma"/>
            <family val="2"/>
          </rPr>
          <t xml:space="preserve">
Medium merino</t>
        </r>
      </text>
    </comment>
    <comment ref="E95" authorId="0" shapeId="0" xr:uid="{654B64AE-A166-4C29-81C4-4E2CFDD2B6EB}">
      <text>
        <r>
          <rPr>
            <b/>
            <sz val="9"/>
            <color indexed="81"/>
            <rFont val="Tahoma"/>
            <family val="2"/>
          </rPr>
          <t>John:</t>
        </r>
        <r>
          <rPr>
            <sz val="9"/>
            <color indexed="81"/>
            <rFont val="Tahoma"/>
            <family val="2"/>
          </rPr>
          <t xml:space="preserve">
Sell 15 mths to 21 mths</t>
        </r>
      </text>
    </comment>
    <comment ref="K95" authorId="0" shapeId="0" xr:uid="{FF193044-FE2E-4D11-8B22-F9877CB5D8EB}">
      <text>
        <r>
          <rPr>
            <b/>
            <sz val="9"/>
            <color indexed="81"/>
            <rFont val="Tahoma"/>
            <family val="2"/>
          </rPr>
          <t xml:space="preserve">John:
</t>
        </r>
        <r>
          <rPr>
            <sz val="9"/>
            <color indexed="81"/>
            <rFont val="Tahoma"/>
            <family val="2"/>
          </rPr>
          <t>Can't sell till hogget shearing</t>
        </r>
      </text>
    </comment>
    <comment ref="M95"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6" authorId="0" shapeId="0" xr:uid="{10B08A1C-74D4-4D5E-A000-55C242B7BD88}">
      <text>
        <r>
          <rPr>
            <b/>
            <sz val="9"/>
            <color indexed="81"/>
            <rFont val="Tahoma"/>
            <family val="2"/>
          </rPr>
          <t>John:</t>
        </r>
        <r>
          <rPr>
            <sz val="9"/>
            <color indexed="81"/>
            <rFont val="Tahoma"/>
            <family val="2"/>
          </rPr>
          <t xml:space="preserve">
BBT</t>
        </r>
      </text>
    </comment>
    <comment ref="E96" authorId="0" shapeId="0" xr:uid="{8DBBE291-7593-49F8-BDCC-D9F2F067AA25}">
      <text>
        <r>
          <rPr>
            <b/>
            <sz val="9"/>
            <color indexed="81"/>
            <rFont val="Tahoma"/>
            <family val="2"/>
          </rPr>
          <t>John:</t>
        </r>
        <r>
          <rPr>
            <sz val="9"/>
            <color indexed="81"/>
            <rFont val="Tahoma"/>
            <family val="2"/>
          </rPr>
          <t xml:space="preserve">
Sell older</t>
        </r>
      </text>
    </comment>
    <comment ref="C97" authorId="0" shapeId="0" xr:uid="{252D0767-43F3-42C0-9FDD-C015A92C6765}">
      <text>
        <r>
          <rPr>
            <b/>
            <sz val="9"/>
            <color indexed="81"/>
            <rFont val="Tahoma"/>
            <family val="2"/>
          </rPr>
          <t>John:</t>
        </r>
        <r>
          <rPr>
            <sz val="9"/>
            <color indexed="81"/>
            <rFont val="Tahoma"/>
            <family val="2"/>
          </rPr>
          <t xml:space="preserve">
Maternal</t>
        </r>
      </text>
    </comment>
    <comment ref="P98"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9"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100"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30"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3"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3"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ABC6A545-CBC5-4D16-AC7F-F48A2B99B00F}">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BE53F370-17FC-4F40-ABCA-E696BD6C01CB}">
      <text>
        <r>
          <rPr>
            <b/>
            <sz val="9"/>
            <color indexed="81"/>
            <rFont val="Tahoma"/>
            <family val="2"/>
          </rPr>
          <t>John:</t>
        </r>
        <r>
          <rPr>
            <sz val="9"/>
            <color indexed="81"/>
            <rFont val="Tahoma"/>
            <family val="2"/>
          </rPr>
          <t xml:space="preserve">
All reports except profitarea</t>
        </r>
      </text>
    </comment>
    <comment ref="D2" authorId="0" shapeId="0" xr:uid="{BACF3FC2-80FD-4A81-8F5D-43422B22B9AF}">
      <text>
        <r>
          <rPr>
            <b/>
            <sz val="9"/>
            <color indexed="81"/>
            <rFont val="Tahoma"/>
            <family val="2"/>
          </rPr>
          <t>John:</t>
        </r>
        <r>
          <rPr>
            <sz val="9"/>
            <color indexed="81"/>
            <rFont val="Tahoma"/>
            <family val="2"/>
          </rPr>
          <t xml:space="preserve">
All reports except profitarea &amp; nv</t>
        </r>
      </text>
    </comment>
    <comment ref="E2" authorId="0" shapeId="0" xr:uid="{C983768F-CC96-4F82-8A7B-0785B614867F}">
      <text>
        <r>
          <rPr>
            <b/>
            <sz val="9"/>
            <color indexed="81"/>
            <rFont val="Tahoma"/>
            <family val="2"/>
          </rPr>
          <t>John:</t>
        </r>
        <r>
          <rPr>
            <sz val="9"/>
            <color indexed="81"/>
            <rFont val="Tahoma"/>
            <family val="2"/>
          </rPr>
          <t xml:space="preserve">
Minimum info - little feed budget info</t>
        </r>
      </text>
    </comment>
    <comment ref="F2" authorId="0" shapeId="0" xr:uid="{839344A0-BC43-4366-969B-1B72A6C514E3}">
      <text>
        <r>
          <rPr>
            <b/>
            <sz val="9"/>
            <color indexed="81"/>
            <rFont val="Tahoma"/>
            <family val="2"/>
          </rPr>
          <t>John:</t>
        </r>
        <r>
          <rPr>
            <sz val="9"/>
            <color indexed="81"/>
            <rFont val="Tahoma"/>
            <family val="2"/>
          </rPr>
          <t xml:space="preserve">
Default plus Area graph</t>
        </r>
      </text>
    </comment>
    <comment ref="G2" authorId="0" shapeId="0" xr:uid="{AD347487-0DDC-4AA0-9BB6-A7CB467B3EEE}">
      <text>
        <r>
          <rPr>
            <b/>
            <sz val="9"/>
            <color indexed="81"/>
            <rFont val="Tahoma"/>
            <family val="2"/>
          </rPr>
          <t>John:</t>
        </r>
        <r>
          <rPr>
            <sz val="9"/>
            <color indexed="81"/>
            <rFont val="Tahoma"/>
            <family val="2"/>
          </rPr>
          <t xml:space="preserve">
For EL minimal report</t>
        </r>
      </text>
    </comment>
    <comment ref="H2" authorId="0" shapeId="0" xr:uid="{01358966-9953-4DA7-B3A4-D97630AB3EC4}">
      <text>
        <r>
          <rPr>
            <b/>
            <sz val="9"/>
            <color indexed="81"/>
            <rFont val="Tahoma"/>
            <family val="2"/>
          </rPr>
          <t>John:</t>
        </r>
        <r>
          <rPr>
            <sz val="9"/>
            <color indexed="81"/>
            <rFont val="Tahoma"/>
            <family val="2"/>
          </rPr>
          <t xml:space="preserve">
For PS feed calibration with extra numbers info</t>
        </r>
      </text>
    </comment>
    <comment ref="A25" authorId="0" shapeId="0" xr:uid="{C19DF0E4-2BB6-4DF6-B886-8D89EA063C16}">
      <text>
        <r>
          <rPr>
            <b/>
            <sz val="9"/>
            <color indexed="81"/>
            <rFont val="Tahoma"/>
            <family val="2"/>
          </rPr>
          <t>John:</t>
        </r>
        <r>
          <rPr>
            <sz val="9"/>
            <color indexed="81"/>
            <rFont val="Tahoma"/>
            <family val="2"/>
          </rPr>
          <t xml:space="preserve">
A single line report for the EL project</t>
        </r>
      </text>
    </comment>
    <comment ref="B33" authorId="0" shapeId="0" xr:uid="{D86FAAE4-578B-4AF2-97C0-C7AF9A849FA9}">
      <text>
        <r>
          <rPr>
            <b/>
            <sz val="9"/>
            <color indexed="81"/>
            <rFont val="Tahoma"/>
            <family val="2"/>
          </rPr>
          <t>John:</t>
        </r>
        <r>
          <rPr>
            <sz val="9"/>
            <color indexed="81"/>
            <rFont val="Tahoma"/>
            <family val="2"/>
          </rPr>
          <t xml:space="preserve">
These are the detailed results that require extra r_vals to be stored during the soultion</t>
        </r>
      </text>
    </comment>
    <comment ref="C33" authorId="0" shapeId="0" xr:uid="{47856146-95CF-41EB-8393-00882EA7DAD6}">
      <text>
        <r>
          <rPr>
            <b/>
            <sz val="9"/>
            <color indexed="81"/>
            <rFont val="Tahoma"/>
            <family val="2"/>
          </rPr>
          <t>John:</t>
        </r>
        <r>
          <rPr>
            <sz val="9"/>
            <color indexed="81"/>
            <rFont val="Tahoma"/>
            <family val="2"/>
          </rPr>
          <t xml:space="preserve">
These are the detailed results that require extra r_vals to be stored during the soultion</t>
        </r>
      </text>
    </comment>
    <comment ref="D33" authorId="0" shapeId="0" xr:uid="{D8B43C3B-391E-4AB2-9FCE-AF131865AF3D}">
      <text>
        <r>
          <rPr>
            <b/>
            <sz val="9"/>
            <color indexed="81"/>
            <rFont val="Tahoma"/>
            <family val="2"/>
          </rPr>
          <t>John:</t>
        </r>
        <r>
          <rPr>
            <sz val="9"/>
            <color indexed="81"/>
            <rFont val="Tahoma"/>
            <family val="2"/>
          </rPr>
          <t xml:space="preserve">
These are the detailed results that require extra r_vals to be stored during the soultion</t>
        </r>
      </text>
    </comment>
    <comment ref="E33" authorId="0" shapeId="0" xr:uid="{BB084A6E-C0C7-4DB0-ADED-80FDBDA8D947}">
      <text>
        <r>
          <rPr>
            <b/>
            <sz val="9"/>
            <color indexed="81"/>
            <rFont val="Tahoma"/>
            <family val="2"/>
          </rPr>
          <t>John:</t>
        </r>
        <r>
          <rPr>
            <sz val="9"/>
            <color indexed="81"/>
            <rFont val="Tahoma"/>
            <family val="2"/>
          </rPr>
          <t xml:space="preserve">
These are the detailed results that require extra r_vals to be stored during the soultion</t>
        </r>
      </text>
    </comment>
    <comment ref="F33" authorId="0" shapeId="0" xr:uid="{6F32EF20-4635-4010-BA95-E33E381D9D04}">
      <text>
        <r>
          <rPr>
            <b/>
            <sz val="9"/>
            <color indexed="81"/>
            <rFont val="Tahoma"/>
            <family val="2"/>
          </rPr>
          <t>John:</t>
        </r>
        <r>
          <rPr>
            <sz val="9"/>
            <color indexed="81"/>
            <rFont val="Tahoma"/>
            <family val="2"/>
          </rPr>
          <t xml:space="preserve">
These are the detailed results that require extra r_vals to be stored during the soultion</t>
        </r>
      </text>
    </comment>
    <comment ref="G33" authorId="0" shapeId="0" xr:uid="{2996697F-54B8-4403-B17A-8195E5FC3305}">
      <text>
        <r>
          <rPr>
            <b/>
            <sz val="9"/>
            <color indexed="81"/>
            <rFont val="Tahoma"/>
            <family val="2"/>
          </rPr>
          <t>John:</t>
        </r>
        <r>
          <rPr>
            <sz val="9"/>
            <color indexed="81"/>
            <rFont val="Tahoma"/>
            <family val="2"/>
          </rPr>
          <t xml:space="preserve">
These are the detailed results that require extra r_vals to be stored during the soultion</t>
        </r>
      </text>
    </comment>
    <comment ref="H33" authorId="0" shapeId="0" xr:uid="{B713E008-24B2-42AA-94A7-C904FF9ED7AB}">
      <text>
        <r>
          <rPr>
            <b/>
            <sz val="9"/>
            <color indexed="81"/>
            <rFont val="Tahoma"/>
            <family val="2"/>
          </rPr>
          <t>John:</t>
        </r>
        <r>
          <rPr>
            <sz val="9"/>
            <color indexed="81"/>
            <rFont val="Tahoma"/>
            <family val="2"/>
          </rPr>
          <t xml:space="preserve">
These are the detailed results that require extra r_vals to be stored during the soultion</t>
        </r>
      </text>
    </comment>
    <comment ref="B51" authorId="0" shapeId="0" xr:uid="{B497A6C6-9F5A-4F85-99DF-6A38E71D8880}">
      <text>
        <r>
          <rPr>
            <b/>
            <sz val="9"/>
            <color indexed="81"/>
            <rFont val="Tahoma"/>
            <family val="2"/>
          </rPr>
          <t>John:</t>
        </r>
        <r>
          <rPr>
            <sz val="9"/>
            <color indexed="81"/>
            <rFont val="Tahoma"/>
            <family val="2"/>
          </rPr>
          <t xml:space="preserve">
These are the detailed results that require extra r_vals to be stored during the soultion</t>
        </r>
      </text>
    </comment>
    <comment ref="C51" authorId="0" shapeId="0" xr:uid="{6E4C6608-D4A5-4E61-95DB-FA1B6410BFCE}">
      <text>
        <r>
          <rPr>
            <b/>
            <sz val="9"/>
            <color indexed="81"/>
            <rFont val="Tahoma"/>
            <family val="2"/>
          </rPr>
          <t>John:</t>
        </r>
        <r>
          <rPr>
            <sz val="9"/>
            <color indexed="81"/>
            <rFont val="Tahoma"/>
            <family val="2"/>
          </rPr>
          <t xml:space="preserve">
These are the detailed results that require extra r_vals to be stored during the soultion</t>
        </r>
      </text>
    </comment>
    <comment ref="D51" authorId="0" shapeId="0" xr:uid="{62156FEA-57E8-4AE0-80C8-D9A276D49CA4}">
      <text>
        <r>
          <rPr>
            <b/>
            <sz val="9"/>
            <color indexed="81"/>
            <rFont val="Tahoma"/>
            <family val="2"/>
          </rPr>
          <t>John:</t>
        </r>
        <r>
          <rPr>
            <sz val="9"/>
            <color indexed="81"/>
            <rFont val="Tahoma"/>
            <family val="2"/>
          </rPr>
          <t xml:space="preserve">
These are the detailed results that require extra r_vals to be stored during the soultion</t>
        </r>
      </text>
    </comment>
    <comment ref="E51" authorId="0" shapeId="0" xr:uid="{EEC99CB6-0BC6-463A-B5C1-AD802848E683}">
      <text>
        <r>
          <rPr>
            <b/>
            <sz val="9"/>
            <color indexed="81"/>
            <rFont val="Tahoma"/>
            <family val="2"/>
          </rPr>
          <t>John:</t>
        </r>
        <r>
          <rPr>
            <sz val="9"/>
            <color indexed="81"/>
            <rFont val="Tahoma"/>
            <family val="2"/>
          </rPr>
          <t xml:space="preserve">
These are the detailed results that require extra r_vals to be stored during the soultion</t>
        </r>
      </text>
    </comment>
    <comment ref="F51" authorId="0" shapeId="0" xr:uid="{B3C1C752-E572-430C-9E98-9160D72A50A5}">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4F2DB7C1-2F69-4C87-9CAD-A3EDC1F0A592}">
      <text>
        <r>
          <rPr>
            <b/>
            <sz val="9"/>
            <color indexed="81"/>
            <rFont val="Tahoma"/>
            <family val="2"/>
          </rPr>
          <t>John:</t>
        </r>
        <r>
          <rPr>
            <sz val="9"/>
            <color indexed="81"/>
            <rFont val="Tahoma"/>
            <family val="2"/>
          </rPr>
          <t xml:space="preserve">
These are the detailed results that require extra r_vals to be stored during the soultion</t>
        </r>
      </text>
    </comment>
    <comment ref="H51" authorId="0" shapeId="0" xr:uid="{EFBCB4F6-9E00-441D-A87D-771A50B11BBC}">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4C77D91B-A1E2-4F2F-9913-FFAA00E3C9AE}">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<sst xmlns="http://schemas.openxmlformats.org/spreadsheetml/2006/main" count="8411" uniqueCount="1767">
  <si>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</si>
  <si>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</si>
  <si>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</si>
  <si>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</si>
  <si>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</si>
  <si>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</si>
  <si>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</si>
  <si>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</si>
  <si>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</si>
  <si>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</si>
  <si>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</si>
  <si>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</si>
  <si>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</si>
  <si>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</si>
  <si>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</si>
  <si>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</si>
  <si>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</si>
  <si>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</si>
  <si>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</si>
  <si>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</si>
  <si>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</si>
  <si>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</si>
  <si>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</si>
  <si>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</si>
  <si>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</si>
  <si>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</si>
  <si>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</si>
  <si>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</si>
  <si>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</si>
  <si>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</si>
  <si>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</si>
  <si>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</si>
  <si>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</si>
  <si>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</si>
  <si>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</si>
  <si>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</si>
  <si>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</si>
  <si>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</si>
  <si>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</si>
  <si>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</si>
  <si>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</si>
  <si>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</si>
  <si>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</si>
  <si>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</si>
  <si>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</si>
  <si>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</si>
  <si>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</si>
  <si>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</si>
  <si>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</si>
  <si>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</si>
  <si>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</si>
  <si>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</si>
  <si>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</si>
  <si>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</si>
  <si>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</si>
  <si>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</si>
  <si>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</si>
  <si>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</si>
  <si>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</si>
  <si>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</si>
  <si>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</si>
  <si>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</si>
  <si>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</si>
  <si>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</si>
  <si>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</si>
  <si>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</si>
  <si>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</si>
  <si>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</si>
  <si>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</si>
  <si>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</si>
  <si>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</si>
  <si>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</si>
  <si>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</si>
  <si>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</si>
  <si>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</si>
  <si>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</si>
  <si>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</si>
  <si>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</si>
  <si>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</si>
  <si>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</si>
  <si>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</si>
  <si>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</si>
  <si>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</si>
  <si>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</si>
  <si>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</si>
  <si>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</si>
  <si>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</si>
  <si>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</si>
  <si>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</si>
  <si>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</si>
  <si>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</si>
  <si>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</si>
  <si>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</si>
  <si>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</si>
  <si>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</si>
  <si>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</si>
  <si>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</si>
  <si>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</si>
  <si>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</si>
  <si>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</si>
  <si>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</si>
  <si>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</si>
  <si>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</si>
  <si>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</si>
  <si>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</si>
  <si>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</si>
  <si>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</si>
  <si>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</si>
  <si>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</si>
  <si>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</si>
  <si>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</si>
  <si>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</si>
  <si>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</si>
  <si>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</si>
  <si>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</si>
  <si>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</si>
  <si>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</si>
  <si>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</si>
  <si>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</si>
  <si>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</si>
  <si>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</si>
  <si>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</si>
  <si>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</si>
  <si>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</si>
  <si>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</si>
  <si>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</si>
  <si>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</si>
  <si>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</si>
  <si>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</si>
  <si>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</si>
  <si>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</si>
  <si>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</si>
  <si>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</si>
  <si>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</si>
  <si>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</si>
  <si>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</si>
  <si>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</si>
  <si>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</si>
  <si>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</si>
  <si>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</si>
  <si>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</si>
  <si>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</si>
  <si>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</si>
  <si>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</si>
  <si>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</si>
  <si>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</si>
  <si>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</si>
  <si>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</si>
  <si>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</si>
  <si>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</si>
  <si>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</si>
  <si>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</si>
  <si>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</si>
  <si>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</si>
  <si>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</si>
  <si>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</si>
  <si>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</si>
  <si>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</si>
  <si>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</si>
  <si>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</si>
  <si>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</si>
  <si>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</si>
  <si>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</si>
  <si>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</si>
  <si>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</si>
  <si>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</si>
  <si>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</si>
  <si>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</si>
  <si>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</si>
  <si>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</si>
  <si>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</si>
  <si>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</si>
  <si>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</si>
  <si>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</si>
  <si>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</si>
  <si>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</si>
  <si>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</si>
  <si>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</si>
  <si>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</si>
  <si>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</si>
  <si>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</si>
  <si>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</si>
  <si>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</si>
  <si>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</si>
  <si>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</si>
  <si>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</si>
  <si>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</si>
  <si>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</si>
  <si>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</si>
  <si>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</si>
  <si>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</si>
  <si>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</si>
  <si>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</si>
  <si>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</si>
  <si>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</si>
  <si>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</si>
  <si>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</si>
  <si>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</si>
  <si>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</si>
  <si>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</si>
  <si>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</si>
  <si>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</si>
  <si>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</si>
  <si>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</si>
  <si>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</si>
  <si>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</si>
  <si>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</si>
  <si>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</si>
  <si>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</si>
  <si>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</si>
  <si>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</si>
  <si>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</si>
  <si>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</si>
  <si>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</si>
  <si>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</si>
  <si>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</si>
  <si>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</si>
  <si>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</si>
  <si>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</si>
  <si>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</si>
  <si>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</si>
  <si>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</si>
  <si>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</si>
  <si>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</si>
  <si>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</si>
  <si>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</si>
  <si>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</si>
  <si>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</si>
  <si>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</si>
  <si>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</si>
  <si>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</si>
  <si>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</si>
  <si>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</si>
  <si>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</si>
  <si>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</si>
  <si>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</si>
  <si>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</si>
  <si>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</si>
  <si>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</si>
  <si>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</si>
  <si>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</si>
  <si>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</si>
  <si>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</si>
  <si>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</si>
  <si>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</si>
  <si>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</si>
  <si>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</si>
  <si>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</si>
  <si>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</si>
  <si>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</si>
  <si>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</si>
  <si>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</si>
  <si>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</si>
  <si>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</si>
  <si>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</si>
  <si>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</si>
  <si>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</si>
  <si>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</si>
  <si>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</si>
  <si>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</si>
  <si>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</si>
  <si>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</si>
  <si>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</si>
  <si>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</si>
  <si>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</si>
  <si>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</si>
  <si>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</si>
  <si>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</si>
  <si>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</si>
  <si>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</si>
  <si>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</si>
  <si>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</si>
  <si>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</si>
  <si>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</si>
  <si>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</si>
  <si>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</si>
  <si>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</si>
  <si>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</si>
  <si>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</si>
  <si>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</si>
  <si>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</si>
  <si>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</si>
  <si>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</si>
  <si>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</si>
  <si>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</si>
  <si>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</si>
  <si>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</si>
  <si>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</si>
  <si>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</si>
  <si>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</si>
  <si>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</si>
  <si>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</si>
  <si>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</si>
  <si>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</si>
  <si>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</si>
  <si>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</si>
  <si>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</si>
  <si>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</si>
  <si>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</si>
  <si>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</si>
  <si>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</si>
  <si>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</si>
  <si>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</si>
  <si>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</si>
  <si>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</si>
  <si>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</si>
  <si>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</si>
  <si>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</si>
  <si>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</si>
  <si>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</si>
  <si>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</si>
  <si>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</si>
  <si>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</si>
  <si>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</si>
  <si>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</si>
  <si>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</si>
  <si>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</si>
  <si>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</si>
  <si>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</si>
  <si>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</si>
  <si>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</si>
  <si>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</si>
  <si>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</si>
  <si>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</si>
  <si>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</si>
  <si>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</si>
  <si>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</si>
  <si>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</si>
  <si>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</si>
  <si>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</si>
  <si>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</si>
  <si>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</si>
  <si>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</si>
  <si>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</si>
  <si>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</si>
  <si>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</si>
  <si>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</si>
  <si>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</si>
  <si>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</si>
  <si>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</si>
  <si>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</si>
  <si>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</si>
  <si>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</si>
  <si>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</si>
  <si>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</si>
  <si>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</si>
  <si>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</si>
  <si>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</si>
  <si>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</si>
  <si>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</si>
  <si>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</si>
  <si>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</si>
  <si>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</si>
  <si>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</si>
  <si>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</si>
  <si>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</si>
  <si>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</si>
  <si>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</si>
  <si>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</si>
  <si>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</si>
  <si>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</si>
  <si>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</si>
  <si>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</si>
  <si>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</si>
  <si>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</si>
  <si>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</si>
  <si>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</si>
  <si>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</si>
  <si>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</si>
  <si>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</si>
  <si>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</si>
  <si>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</si>
  <si>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</si>
  <si>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</si>
  <si>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</si>
  <si>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</si>
  <si>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</si>
  <si>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</si>
  <si>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</si>
  <si>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</si>
  <si>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</si>
  <si>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</si>
  <si>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</si>
  <si>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</si>
  <si>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</si>
  <si>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</si>
  <si>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</si>
  <si>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</si>
  <si>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</si>
  <si>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</si>
  <si>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</si>
  <si>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</si>
  <si>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</si>
  <si>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</si>
  <si>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</si>
  <si>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</si>
  <si>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</si>
  <si>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</si>
  <si>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</si>
  <si>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</si>
  <si>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</si>
  <si>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</si>
  <si>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</si>
  <si>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</si>
  <si>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</si>
  <si>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</si>
  <si>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</si>
  <si>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</si>
  <si>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</si>
  <si>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</si>
  <si>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</si>
  <si>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</si>
  <si>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</si>
  <si>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</si>
  <si>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</si>
  <si>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</si>
  <si>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</si>
  <si>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</si>
  <si>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</si>
  <si>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</si>
  <si>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</si>
  <si>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</si>
  <si>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</si>
  <si>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</si>
  <si>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</si>
  <si>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</si>
  <si>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</si>
  <si>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</si>
  <si>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</si>
  <si>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</si>
  <si>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</si>
  <si>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</si>
  <si>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</si>
  <si>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</si>
  <si>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</si>
  <si>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</si>
  <si>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</si>
  <si>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</si>
  <si>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</si>
  <si>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</si>
  <si>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</si>
  <si>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</si>
  <si>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</si>
  <si>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</si>
  <si>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</si>
  <si>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</si>
  <si>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</si>
  <si>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</si>
  <si>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</si>
  <si>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</si>
  <si>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</si>
  <si>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</si>
  <si>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</si>
  <si>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</si>
  <si>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</si>
  <si>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</si>
  <si>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</si>
  <si>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</si>
  <si>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</si>
  <si>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</si>
  <si>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</si>
  <si>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</si>
  <si>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</si>
  <si>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</si>
  <si>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</si>
  <si>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</si>
  <si>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</si>
  <si>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</si>
  <si>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</si>
  <si>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</si>
  <si>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</si>
  <si>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</si>
  <si>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</si>
  <si>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</si>
  <si>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</si>
  <si>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</si>
  <si>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</si>
  <si>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</si>
  <si>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</si>
  <si>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</si>
  <si>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</si>
  <si>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</si>
  <si>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</si>
  <si>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</si>
  <si>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</si>
  <si>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</si>
  <si>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</si>
  <si>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</si>
  <si>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</si>
  <si>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</si>
  <si>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</si>
  <si>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</si>
  <si>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</si>
  <si>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</si>
  <si>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</si>
  <si>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</si>
  <si>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</si>
  <si>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</si>
  <si>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</si>
  <si>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</si>
  <si>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</si>
  <si>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</si>
  <si>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</si>
  <si>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</si>
  <si>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</si>
  <si>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</si>
  <si>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</si>
  <si>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</si>
  <si>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</si>
  <si>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</si>
  <si>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</si>
  <si>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</si>
  <si>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</si>
  <si>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</si>
  <si>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</si>
  <si>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</si>
  <si>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</si>
  <si>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</si>
  <si>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</si>
  <si>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</si>
  <si>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</si>
  <si>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</si>
  <si>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</si>
  <si>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</si>
  <si>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</si>
  <si>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</si>
  <si>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</si>
  <si>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</si>
  <si>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</si>
  <si>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</si>
  <si>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</si>
  <si>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</si>
  <si>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</si>
  <si>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</si>
  <si>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</si>
  <si>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</si>
  <si>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</si>
  <si>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</si>
  <si>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</si>
  <si>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</si>
  <si>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</si>
  <si>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</si>
  <si>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</si>
  <si>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</si>
  <si>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</si>
  <si>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</si>
  <si>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</si>
  <si>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</si>
  <si>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</si>
  <si>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</si>
  <si>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</si>
  <si>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</si>
  <si>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</si>
  <si>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</si>
  <si>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</si>
  <si>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</si>
  <si>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</si>
  <si>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</si>
  <si>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</si>
  <si>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</si>
  <si>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</si>
  <si>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</si>
  <si>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</si>
  <si>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</si>
  <si>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</si>
  <si>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</si>
  <si>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</si>
  <si>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</si>
  <si>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</si>
  <si>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</si>
  <si>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</si>
  <si>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</si>
  <si>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</si>
  <si>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</si>
  <si>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</si>
  <si>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</si>
  <si>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</si>
  <si>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</si>
  <si>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</si>
  <si>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</si>
  <si>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</si>
  <si>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</si>
  <si>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</si>
  <si>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</si>
  <si>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</si>
  <si>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</si>
  <si>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</si>
  <si>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</si>
  <si>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</si>
  <si>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</si>
  <si>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</si>
  <si>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</si>
  <si>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</si>
  <si>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</si>
  <si>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</si>
  <si>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</si>
  <si>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</si>
  <si>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</si>
  <si>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</si>
  <si>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</si>
  <si>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</si>
  <si>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</si>
  <si>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</si>
  <si>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</si>
  <si>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</si>
  <si>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</si>
  <si>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</si>
  <si>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</si>
  <si>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</si>
  <si>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</si>
  <si>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</si>
  <si>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</si>
  <si>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</si>
  <si>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</si>
  <si>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</si>
  <si>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</si>
  <si>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</si>
  <si>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</si>
  <si>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</si>
  <si>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</si>
  <si>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</si>
  <si>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</si>
  <si>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</si>
  <si>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</si>
  <si>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</si>
  <si>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</si>
  <si>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</si>
  <si>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</si>
  <si>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</si>
  <si>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</si>
  <si>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</si>
  <si>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</si>
  <si>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</si>
  <si>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</si>
  <si>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</si>
  <si>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</si>
  <si>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</si>
  <si>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</si>
  <si>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</si>
  <si>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</si>
  <si>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</si>
  <si>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</si>
  <si>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</si>
  <si>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</si>
  <si>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</si>
  <si>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</si>
  <si>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</si>
  <si>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</si>
  <si>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</si>
  <si>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</si>
  <si>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</si>
  <si>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</si>
  <si>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</si>
  <si>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</si>
  <si>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</si>
  <si>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</si>
  <si>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</si>
  <si>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</si>
  <si>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</si>
  <si>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</si>
  <si>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</si>
  <si>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</si>
  <si>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</si>
  <si>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</si>
  <si>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</si>
  <si>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</si>
  <si>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</si>
  <si>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</si>
  <si>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</si>
  <si>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</si>
  <si>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</si>
  <si>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</si>
  <si>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</si>
  <si>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</si>
  <si>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</si>
  <si>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</si>
  <si>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</si>
  <si>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</si>
  <si>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</si>
  <si>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</si>
  <si>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</si>
  <si>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</si>
  <si>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</si>
  <si>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</si>
  <si>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</si>
  <si>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</si>
  <si>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</si>
  <si>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</si>
  <si>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</si>
  <si>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</si>
  <si>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</si>
  <si>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</si>
  <si>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</si>
  <si>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</si>
  <si>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</si>
  <si>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</si>
  <si>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</si>
  <si>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</si>
  <si>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</si>
  <si>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</si>
  <si>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</si>
  <si>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</si>
  <si>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</si>
  <si>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</si>
  <si>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</si>
  <si>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</si>
  <si>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</si>
  <si>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</si>
  <si>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</si>
  <si>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</si>
  <si>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</si>
  <si>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</si>
  <si>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</si>
  <si>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</si>
  <si>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</si>
  <si>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</si>
  <si>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</si>
  <si>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</si>
  <si>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</si>
  <si>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</si>
  <si>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</si>
  <si>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</si>
  <si>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</si>
  <si>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</si>
  <si>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</si>
  <si>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</si>
  <si>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</si>
  <si>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</si>
  <si>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</si>
  <si>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</si>
  <si>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</si>
  <si>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</si>
  <si>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</si>
  <si>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</si>
  <si>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</si>
  <si>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</si>
  <si>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</si>
  <si>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</si>
  <si>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</si>
  <si>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</si>
  <si>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</si>
  <si>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</si>
  <si>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</si>
  <si>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</si>
  <si>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</si>
  <si>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</si>
  <si>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</si>
  <si>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</si>
  <si>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</si>
  <si>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</si>
  <si>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</si>
  <si>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</si>
  <si>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</si>
  <si>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</si>
  <si>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</si>
  <si>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</si>
  <si>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</si>
  <si>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</si>
  <si>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</si>
  <si>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</si>
  <si>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</si>
  <si>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</si>
  <si>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</si>
  <si>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</si>
  <si>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</si>
  <si>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</si>
  <si>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</si>
  <si>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</si>
  <si>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</si>
  <si>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</si>
  <si>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</si>
  <si>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</si>
  <si>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</si>
  <si>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</si>
  <si>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</si>
  <si>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</si>
  <si>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</si>
  <si>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</si>
  <si>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</si>
  <si>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</si>
  <si>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</si>
  <si>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</si>
  <si>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</si>
  <si>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</si>
  <si>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</si>
  <si>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</si>
  <si>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</si>
  <si>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</si>
  <si>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</si>
  <si>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</si>
  <si>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</si>
  <si>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</si>
  <si>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</si>
  <si>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</si>
  <si>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</si>
  <si>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</si>
  <si>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</si>
  <si>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</si>
  <si>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</si>
  <si>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</si>
  <si>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</si>
  <si>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</si>
  <si>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</si>
  <si>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</si>
  <si>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</si>
  <si>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</si>
  <si>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</si>
  <si>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</si>
  <si>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</si>
  <si>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</si>
  <si>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</si>
  <si>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</si>
  <si>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</si>
  <si>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</si>
  <si>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</si>
  <si>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</si>
  <si>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</si>
  <si>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</si>
  <si>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</si>
  <si>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</si>
  <si>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</si>
  <si>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</si>
  <si>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</si>
  <si>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</si>
  <si>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</si>
  <si>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</si>
  <si>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</si>
  <si>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</si>
  <si>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</si>
  <si>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</si>
  <si>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</si>
  <si>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</si>
  <si>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</si>
  <si>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</si>
  <si>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</si>
  <si>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</si>
  <si>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</si>
  <si>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</si>
  <si>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</si>
  <si>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</si>
  <si>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</si>
  <si>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</si>
  <si>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</si>
  <si>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</si>
  <si>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</si>
  <si>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</si>
  <si>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</si>
  <si>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</si>
  <si>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</si>
  <si>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</si>
  <si>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</si>
  <si>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</si>
  <si>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</si>
  <si>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</si>
  <si>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</si>
  <si>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</si>
  <si>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</si>
  <si>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</si>
  <si>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</si>
  <si>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</si>
  <si>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</si>
  <si>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</si>
  <si>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</si>
  <si>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</si>
  <si>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</si>
  <si>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</si>
  <si>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</si>
  <si>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</si>
  <si>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</si>
  <si>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</si>
  <si>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</si>
  <si>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</si>
  <si>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</si>
  <si>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</si>
  <si>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</si>
  <si>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</si>
  <si>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</si>
  <si>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</si>
  <si>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</si>
  <si>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</si>
  <si>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</si>
  <si>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</si>
  <si>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</si>
  <si>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</si>
  <si>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</si>
  <si>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</si>
  <si>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</si>
  <si>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</si>
  <si>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</si>
  <si>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</si>
  <si>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</si>
  <si>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</si>
  <si>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</si>
  <si>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</si>
  <si>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</si>
  <si>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</si>
  <si>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</si>
  <si>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</si>
  <si>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</si>
  <si>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</si>
  <si>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</si>
  <si>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</si>
  <si>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</si>
  <si>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</si>
  <si>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</si>
  <si>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</si>
  <si>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</si>
  <si>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</si>
  <si>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</si>
  <si>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</si>
  <si>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</si>
  <si>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</si>
  <si>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</si>
  <si>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</si>
  <si>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</si>
  <si>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</si>
  <si>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</si>
  <si>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</si>
  <si>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</si>
  <si>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</si>
  <si>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</si>
  <si>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</si>
  <si>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</si>
  <si>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</si>
  <si>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</si>
  <si>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</si>
  <si>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</si>
  <si>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</si>
  <si>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</si>
  <si>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</si>
  <si>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</si>
  <si>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</si>
  <si>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</si>
  <si>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</si>
  <si>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</si>
  <si>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</si>
  <si>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</si>
  <si>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</si>
  <si>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</si>
  <si>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</si>
  <si>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</si>
  <si>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</si>
  <si>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</si>
  <si>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</si>
  <si>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</si>
  <si>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</si>
  <si>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</si>
  <si>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</si>
  <si>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</si>
  <si>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</si>
  <si>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</si>
  <si>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</si>
  <si>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</si>
  <si>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</si>
  <si>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</si>
  <si>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</si>
  <si>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</si>
  <si>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</si>
  <si>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</si>
  <si>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</si>
  <si>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</si>
  <si>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</si>
  <si>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</si>
  <si>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</si>
  <si>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</si>
  <si>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</si>
  <si>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</si>
  <si>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</si>
  <si>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</si>
  <si>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</si>
  <si>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</si>
  <si>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</si>
  <si>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</si>
  <si>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</si>
  <si>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</si>
  <si>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</si>
  <si>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</si>
  <si>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</si>
  <si>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</si>
  <si>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</si>
  <si>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</si>
  <si>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</si>
  <si>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</si>
  <si>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</si>
  <si>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</si>
  <si>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</si>
  <si>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</si>
  <si>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</si>
  <si>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</si>
  <si>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</si>
  <si>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</si>
  <si>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</si>
  <si>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</si>
  <si>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</si>
  <si>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</si>
  <si>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</si>
  <si>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</si>
  <si>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</si>
  <si>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</si>
  <si>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</si>
  <si>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</si>
  <si>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</si>
  <si>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</si>
  <si>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</si>
  <si>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</si>
  <si>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</si>
  <si>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</si>
  <si>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</si>
  <si>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</si>
  <si>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</si>
  <si>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</si>
  <si>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</si>
  <si>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</si>
  <si>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</si>
  <si>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</si>
  <si>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</si>
  <si>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</si>
  <si>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</si>
  <si>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</si>
  <si>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</si>
  <si>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</si>
  <si>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</si>
  <si>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</si>
  <si>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</si>
  <si>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</si>
  <si>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</si>
  <si>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</si>
  <si>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</si>
  <si>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</si>
  <si>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</si>
  <si>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</si>
  <si>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</si>
  <si>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</si>
  <si>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</si>
  <si>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</si>
  <si>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</si>
  <si>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</si>
  <si>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</si>
  <si>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</si>
  <si>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</si>
  <si>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</si>
  <si>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</si>
  <si>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</si>
  <si>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</si>
  <si>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</si>
  <si>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</si>
  <si>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</si>
  <si>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</si>
  <si>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</si>
  <si>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</si>
  <si>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</si>
  <si>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</si>
  <si>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</si>
  <si>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</si>
  <si>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</si>
  <si>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</si>
  <si>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</si>
  <si>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</si>
  <si>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</si>
  <si>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</si>
  <si>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</si>
  <si>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</si>
  <si>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</si>
  <si>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</si>
  <si>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</si>
  <si>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</si>
  <si>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</si>
  <si>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</si>
  <si>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</si>
  <si>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</si>
  <si>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</si>
  <si>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</si>
  <si>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</si>
  <si>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</si>
  <si>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</si>
  <si>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</si>
  <si>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</si>
  <si>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</si>
  <si>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</si>
  <si>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</si>
  <si>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</si>
  <si>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</si>
  <si>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</si>
  <si>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</si>
  <si>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</si>
  <si>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</si>
  <si>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</si>
  <si>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</si>
  <si>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</si>
  <si>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</si>
  <si>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</si>
  <si>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</si>
  <si>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</si>
  <si>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</si>
  <si>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</si>
  <si>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</si>
  <si>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</si>
  <si>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</si>
  <si>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</si>
  <si>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</si>
  <si>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</si>
  <si>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</si>
  <si>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</si>
  <si>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</si>
  <si>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</si>
  <si>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</si>
  <si>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</si>
  <si>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</si>
  <si>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</si>
  <si>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</si>
  <si>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</si>
  <si>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</si>
  <si>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</si>
  <si>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</si>
  <si>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</si>
  <si>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</si>
  <si>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</si>
  <si>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</si>
  <si>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</si>
  <si>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</si>
  <si>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</si>
  <si>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</si>
  <si>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</si>
  <si>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</si>
  <si>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</si>
  <si>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</si>
  <si>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</si>
  <si>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</si>
  <si>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</si>
  <si>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</si>
  <si>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</si>
  <si>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</si>
  <si>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</si>
  <si>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</si>
  <si>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</si>
  <si>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</si>
  <si>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</si>
  <si>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</si>
  <si>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</si>
  <si>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</si>
  <si>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</si>
  <si>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</si>
  <si>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</si>
  <si>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</si>
  <si>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</si>
  <si>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</si>
  <si>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</si>
  <si>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</si>
  <si>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</si>
  <si>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</si>
  <si>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</si>
  <si>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</si>
  <si>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</si>
  <si>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</si>
  <si>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</si>
  <si>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</si>
  <si>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</si>
  <si>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</si>
  <si>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</si>
  <si>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</si>
  <si>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</si>
  <si>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</si>
  <si>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</si>
  <si>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</si>
  <si>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</si>
  <si>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</si>
  <si>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</si>
  <si>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</si>
  <si>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</si>
  <si>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</si>
  <si>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</si>
  <si>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</si>
  <si>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</si>
  <si>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</si>
  <si>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</si>
  <si>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</si>
  <si>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</si>
  <si>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</si>
  <si>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</si>
  <si>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</si>
  <si>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</si>
  <si>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</si>
  <si>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</si>
  <si>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</si>
  <si>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</si>
  <si>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</si>
  <si>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</si>
  <si>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</si>
  <si>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</si>
  <si>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</si>
  <si>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</si>
  <si>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</si>
  <si>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</si>
  <si>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</si>
  <si>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</si>
  <si>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</si>
  <si>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</si>
  <si>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</si>
  <si>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</si>
  <si>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</si>
  <si>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</si>
  <si>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</si>
  <si>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</si>
  <si>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</si>
  <si>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</si>
  <si>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</si>
  <si>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</si>
  <si>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</si>
  <si>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</si>
  <si>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</si>
  <si>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</si>
  <si>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</si>
  <si>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</si>
  <si>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</si>
  <si>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</si>
  <si>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</si>
  <si>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</si>
  <si>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</si>
  <si>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</si>
  <si>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</si>
  <si>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</si>
  <si>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</si>
  <si>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</si>
  <si>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</si>
  <si>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</si>
  <si>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</si>
  <si>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</si>
  <si>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</si>
  <si>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</si>
  <si>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</si>
  <si>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</si>
  <si>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</si>
  <si>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</si>
  <si>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</si>
  <si>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</si>
  <si>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</si>
  <si>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</si>
  <si>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</si>
  <si>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</si>
  <si>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</si>
  <si>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</si>
  <si>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</si>
  <si>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</si>
  <si>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</si>
  <si>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</si>
  <si>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</si>
  <si>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</si>
  <si>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</si>
  <si>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</si>
  <si>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</si>
  <si>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</si>
  <si>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</si>
  <si>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</si>
  <si>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</si>
  <si>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</si>
  <si>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</si>
  <si>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</si>
  <si>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</si>
  <si>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</si>
  <si>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</si>
  <si>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</si>
  <si>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</si>
  <si>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</si>
  <si>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</si>
  <si>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</si>
  <si>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</si>
  <si>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</si>
  <si>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</si>
  <si>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</si>
  <si>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</si>
  <si>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</si>
  <si>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</si>
  <si>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</si>
  <si>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</si>
  <si>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</si>
  <si>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</si>
  <si>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</si>
  <si>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</si>
  <si>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</si>
  <si>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</si>
  <si>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</si>
  <si>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</si>
  <si>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</si>
  <si>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</si>
  <si>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</si>
  <si>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</si>
  <si>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</si>
  <si>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</si>
  <si>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</si>
  <si>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</si>
  <si>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</si>
  <si>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</si>
  <si>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</si>
  <si>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</si>
  <si>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</si>
  <si>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</si>
  <si>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</si>
  <si>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</si>
  <si>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</si>
  <si>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</si>
  <si>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</si>
  <si>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</si>
  <si>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</si>
  <si>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</si>
  <si>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</si>
  <si>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</si>
  <si>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</si>
  <si>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</si>
  <si>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</si>
  <si>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</si>
  <si>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</si>
  <si>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</si>
  <si>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</si>
  <si>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</si>
  <si>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</si>
  <si>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</si>
  <si>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</si>
  <si>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</si>
  <si>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</si>
  <si>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</si>
  <si>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</si>
  <si>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</si>
  <si>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</si>
  <si>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</si>
  <si>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</si>
  <si>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</si>
  <si>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</si>
  <si>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</si>
  <si>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</si>
  <si>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</si>
  <si>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</si>
  <si>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</si>
  <si>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</si>
  <si>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</si>
  <si>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</si>
  <si>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</si>
  <si>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</si>
  <si>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</si>
  <si>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</si>
  <si>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</si>
  <si>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</si>
  <si>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</si>
  <si>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</si>
  <si>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</si>
  <si>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</si>
  <si>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</si>
  <si>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</si>
  <si>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</si>
  <si>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</si>
  <si>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</si>
  <si>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</si>
  <si>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</si>
  <si>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</si>
  <si>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</si>
  <si>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</si>
  <si>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</si>
  <si>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</si>
  <si>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</si>
  <si>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</si>
  <si>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</si>
  <si>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</si>
  <si>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</si>
  <si>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</si>
  <si>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</si>
  <si>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</si>
  <si>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</si>
  <si>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</si>
  <si>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</si>
  <si>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</si>
  <si>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</si>
  <si>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</si>
  <si>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</si>
  <si>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</si>
  <si>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</si>
  <si>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</si>
  <si>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</si>
  <si>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</si>
  <si>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</si>
  <si>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</si>
  <si>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</si>
  <si>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</si>
  <si>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</si>
  <si>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</si>
  <si>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</si>
  <si>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</si>
  <si>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</si>
  <si>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</si>
  <si>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</si>
  <si>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</si>
  <si>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</si>
  <si>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</si>
  <si>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</si>
  <si>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</si>
  <si>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</si>
  <si>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</si>
  <si>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</si>
  <si>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</si>
  <si>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</si>
  <si>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</si>
  <si>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</si>
  <si>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</si>
  <si>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</si>
  <si>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</si>
  <si>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</si>
  <si>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</si>
  <si>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</si>
  <si>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</si>
  <si>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</si>
  <si>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</si>
  <si>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</si>
  <si>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</si>
  <si>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</si>
  <si>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</si>
  <si>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</si>
  <si>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</si>
  <si>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</si>
  <si>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</si>
  <si>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</si>
  <si>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</si>
  <si>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</si>
  <si>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</si>
  <si>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</si>
  <si>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</si>
  <si>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</si>
  <si>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</si>
  <si>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</si>
  <si>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</si>
  <si>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</si>
  <si>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</si>
  <si>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</si>
  <si>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</si>
  <si>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</si>
  <si>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</si>
  <si>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</si>
  <si>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</si>
  <si>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</si>
  <si>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</si>
  <si>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</si>
  <si>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</si>
  <si>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</si>
  <si>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</si>
  <si>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</si>
  <si>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</si>
  <si>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</si>
  <si>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</si>
  <si>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</si>
  <si>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</si>
  <si>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</si>
  <si>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</si>
  <si>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</si>
  <si>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</si>
  <si>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</si>
  <si>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</si>
  <si>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</si>
  <si>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</si>
  <si>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</si>
  <si>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</si>
  <si>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</si>
  <si>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</si>
  <si>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</si>
  <si>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</si>
  <si>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</si>
  <si>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</si>
  <si>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</si>
  <si>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</si>
  <si>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</si>
  <si>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</si>
  <si>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</si>
  <si>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</si>
  <si>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</si>
  <si>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</si>
  <si>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</si>
  <si>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</si>
  <si>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</si>
  <si>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</si>
  <si>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</si>
  <si>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</si>
  <si>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</si>
  <si>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</si>
  <si>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</si>
  <si>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</si>
  <si>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</si>
  <si>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</si>
  <si>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</si>
  <si>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</si>
  <si>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</si>
  <si>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</si>
  <si>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</si>
  <si>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</si>
  <si>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</si>
  <si>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</si>
  <si>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</si>
  <si>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</si>
  <si>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</si>
  <si>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</si>
  <si>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</si>
  <si>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</si>
  <si>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</si>
  <si>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</si>
  <si>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</si>
  <si>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</si>
  <si>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</si>
  <si>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</si>
  <si>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</si>
  <si>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</si>
  <si>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</si>
  <si>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</si>
  <si>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</si>
  <si>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</si>
  <si>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</si>
  <si>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</si>
  <si>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</si>
  <si>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</si>
  <si>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</si>
  <si>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</si>
  <si>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</si>
  <si>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</si>
  <si>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</si>
  <si>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</si>
  <si>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</si>
  <si>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</si>
  <si>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</si>
  <si>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</si>
  <si>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</si>
  <si>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</si>
  <si>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</si>
  <si>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</si>
  <si>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</si>
  <si>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</si>
  <si>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</si>
  <si>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</si>
  <si>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</si>
  <si>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</si>
  <si>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</si>
  <si>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</si>
  <si>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</si>
  <si>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</si>
  <si>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</si>
  <si>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</si>
  <si>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</si>
  <si>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</si>
  <si>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</si>
  <si>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</si>
  <si>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</si>
  <si>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</si>
  <si>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</si>
  <si>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</si>
  <si>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</si>
  <si>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</si>
  <si>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</si>
  <si>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</si>
  <si>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</si>
  <si>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</si>
  <si>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</si>
  <si>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</si>
  <si>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</si>
  <si>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</si>
  <si>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</si>
  <si>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</si>
  <si>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</si>
  <si>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</si>
  <si>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</si>
  <si>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</si>
  <si>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</si>
  <si>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</si>
  <si>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</si>
  <si>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</si>
  <si>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</si>
  <si>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</si>
  <si>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</si>
  <si>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</si>
  <si>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</si>
  <si>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</si>
  <si>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</si>
  <si>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</si>
  <si>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</si>
  <si>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</si>
  <si>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</si>
  <si>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</si>
  <si>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</si>
  <si>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</si>
  <si>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</si>
  <si>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</si>
  <si>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</si>
  <si>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</si>
  <si>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</si>
  <si>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</si>
  <si>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</si>
  <si>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</si>
  <si>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</si>
  <si>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</si>
  <si>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</si>
  <si>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</si>
  <si>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</si>
  <si>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</si>
  <si>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</si>
  <si>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</si>
  <si>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</si>
  <si>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</si>
  <si>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</si>
  <si>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</si>
  <si>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</si>
  <si>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</si>
  <si>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</si>
  <si>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</si>
  <si>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</si>
  <si>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</si>
  <si>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</si>
  <si>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</si>
  <si>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</si>
  <si>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</si>
  <si>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</si>
  <si>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</si>
  <si>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</si>
  <si>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</si>
  <si>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</si>
  <si>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</si>
  <si>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</si>
  <si>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</si>
  <si>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</si>
  <si>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</si>
  <si>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</si>
  <si>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</si>
  <si>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</si>
  <si>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</si>
  <si>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</si>
  <si>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</si>
  <si>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</si>
  <si>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</si>
  <si>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</si>
  <si>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</si>
  <si>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</si>
  <si>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</si>
  <si>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</si>
  <si>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</si>
  <si>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</si>
  <si>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</si>
  <si>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</si>
  <si>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</si>
  <si>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</si>
  <si>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</si>
  <si>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</si>
  <si>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</si>
  <si>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</si>
  <si>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</si>
  <si>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</si>
  <si>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</si>
  <si>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</si>
  <si>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</si>
  <si>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</si>
  <si>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</si>
  <si>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</si>
  <si>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</si>
  <si>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</si>
  <si>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</si>
  <si>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</si>
  <si>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</si>
  <si>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</si>
  <si>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</si>
  <si>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</si>
  <si>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</si>
  <si>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</si>
  <si>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</si>
  <si>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</si>
  <si>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</si>
  <si>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</si>
  <si>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</si>
  <si>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</si>
  <si>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</si>
  <si>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</si>
  <si>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</si>
  <si>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</si>
  <si>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</si>
  <si>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</si>
  <si>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</si>
  <si>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</si>
  <si>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Length of confinement</t>
  </si>
  <si>
    <t>1yo</t>
  </si>
  <si>
    <t>4yo</t>
  </si>
  <si>
    <t>5yo</t>
  </si>
  <si>
    <t>None</t>
  </si>
  <si>
    <t>user_fvp_date_dams_iu</t>
  </si>
  <si>
    <t>i.dams_confinement_P</t>
  </si>
  <si>
    <t>Dams confinement</t>
  </si>
  <si>
    <t>:,1:2</t>
  </si>
  <si>
    <t>Pas area and SR bnd</t>
  </si>
  <si>
    <t>farm 4</t>
  </si>
  <si>
    <t>Area</t>
  </si>
  <si>
    <t>% pas</t>
  </si>
  <si>
    <t>sa 1</t>
  </si>
  <si>
    <t>sa 2</t>
  </si>
  <si>
    <t>sa 3</t>
  </si>
  <si>
    <t>sa 4</t>
  </si>
  <si>
    <t>sa 5</t>
  </si>
  <si>
    <t>sa 6</t>
  </si>
  <si>
    <t>Pas area</t>
  </si>
  <si>
    <t>SR</t>
  </si>
  <si>
    <t>nut_mask_offs_sWix</t>
  </si>
  <si>
    <t>:,0:1,:,:</t>
  </si>
  <si>
    <t>use_pkl_condensed_start_condition</t>
  </si>
  <si>
    <t>confinement_n1</t>
  </si>
  <si>
    <t>mortalityx_ol0g1</t>
  </si>
  <si>
    <t>:,2:4,:</t>
  </si>
  <si>
    <t>farm 1 - Jeremy</t>
  </si>
  <si>
    <t>farm 2 - claire</t>
  </si>
  <si>
    <t>inc_sup_selectivity</t>
  </si>
  <si>
    <t>:,:,1:,:,:</t>
  </si>
  <si>
    <t>run_biomass_penalty</t>
  </si>
  <si>
    <t>run_saleage_offs</t>
  </si>
  <si>
    <t>non confinement with confinement fs</t>
  </si>
  <si>
    <t>non confinement with non confinement fs</t>
  </si>
  <si>
    <t>confinement with confinement fs</t>
  </si>
  <si>
    <t>PGR</t>
  </si>
  <si>
    <t>std</t>
  </si>
  <si>
    <t>high</t>
  </si>
  <si>
    <t>low</t>
  </si>
  <si>
    <t>pgr</t>
  </si>
  <si>
    <t>Early season PGR</t>
  </si>
  <si>
    <t>pgr/germ</t>
  </si>
  <si>
    <t>13:25</t>
  </si>
  <si>
    <t>13:21</t>
  </si>
  <si>
    <t>:,0:1</t>
  </si>
  <si>
    <t>sup_selectivity exp</t>
  </si>
  <si>
    <t>fs_Test</t>
  </si>
  <si>
    <t>General_SA Experiment</t>
  </si>
  <si>
    <t>Farm</t>
  </si>
  <si>
    <t>Case_study Experiment</t>
  </si>
  <si>
    <t>farm1</t>
  </si>
  <si>
    <t>farm2</t>
  </si>
  <si>
    <t>farm1_nc</t>
  </si>
  <si>
    <t>farm2_nc</t>
  </si>
  <si>
    <t>farm3</t>
  </si>
  <si>
    <t>farm4</t>
  </si>
  <si>
    <t>farm3_nc</t>
  </si>
  <si>
    <t>farm4_nc</t>
  </si>
  <si>
    <t>*nc mean no confinement</t>
  </si>
  <si>
    <t>sup selectivity</t>
  </si>
  <si>
    <t>Sup selectivity</t>
  </si>
  <si>
    <t>labour &amp; cost factor</t>
  </si>
  <si>
    <t>farm 3 - Griffiths</t>
  </si>
  <si>
    <t>sup feeding factor</t>
  </si>
  <si>
    <t>confinement_feeding_cost_factor</t>
  </si>
  <si>
    <t>confinement_feeding_labour_factor</t>
  </si>
  <si>
    <t>pgr_zp6</t>
  </si>
  <si>
    <t>0:1,3:4</t>
  </si>
  <si>
    <t>0:1,4:5</t>
  </si>
  <si>
    <t>0:1,5:6</t>
  </si>
  <si>
    <t>run_profit</t>
  </si>
  <si>
    <t>run_numbers_qsz</t>
  </si>
  <si>
    <t>run_croparea_qsz</t>
  </si>
  <si>
    <t>run_cropcon</t>
  </si>
  <si>
    <t>Medium  (2mo mid march to mid may)</t>
  </si>
  <si>
    <t>Long  (2.5mo April to mid june)</t>
  </si>
  <si>
    <t>Short (1.5mo april-mid may)</t>
  </si>
  <si>
    <t>17:19</t>
  </si>
  <si>
    <t>add foo</t>
  </si>
  <si>
    <t>propn of diet that is pasture if not in confinement</t>
  </si>
  <si>
    <t>daily intake</t>
  </si>
  <si>
    <t>germ_p6lz</t>
  </si>
  <si>
    <t>2:3,2:3,0:1</t>
  </si>
  <si>
    <t>2:3,3:4,0:1</t>
  </si>
  <si>
    <t>3:4,2:3,0:1</t>
  </si>
  <si>
    <t>3:4,3:4,0:1</t>
  </si>
  <si>
    <t>3:4,4:5,0:1</t>
  </si>
  <si>
    <t xml:space="preserve">Feed supply Experimentt </t>
  </si>
  <si>
    <t xml:space="preserve">Case_study Experiment </t>
  </si>
  <si>
    <t>lmu scalar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</si>
</sst>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4">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
      <sz val="11"/>
      <color rgb="FF9C5700"/>
      <name val="Calibri"/>
      <family val="2"/>
      <scheme val="minor"/>
    </font>
    <font>
      <sz val="11"/>
      <color rgb="FF9C0006"/>
      <name val="Calibri"/>
      <family val="2"/>
      <scheme val="minor"/>
    </font>
    <font>
      <sz val="10"/>
      <color rgb="FF0000CC"/>
      <name val="Times New Roman"/>
      <family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EB9C"/>
      </patternFill>
    </fill>
    <fill>
      <patternFill patternType="solid">
        <fgColor rgb="FFFFC7CE"/>
      </patternFill>
    </fill>
    <fill>
      <patternFill patternType="solid">
        <fgColor rgb="FFCCFFFF"/>
        <bgColor indexed="64"/>
      </patternFill>
    </fill>
  </fills>
  <borders count="52">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indexed="64"/>
      </left>
      <right style="hair">
        <color indexed="64"/>
      </right>
      <top style="hair">
        <color indexed="64"/>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51" fillId="25" borderId="0" applyNumberFormat="0" applyBorder="0" applyAlignment="0" applyProtection="0"/>
    <xf numFmtId="0" fontId="52" fillId="26" borderId="0" applyNumberFormat="0" applyBorder="0" applyAlignment="0" applyProtection="0"/>
    <xf numFmtId="0" fontId="53" fillId="27" borderId="51" applyNumberFormat="0" applyBorder="0" applyAlignment="0">
      <protection locked="0"/>
    </xf>
  </cellStyleXfs>
  <cellXfs count="30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0" xfId="2" applyFont="1" applyBorder="1">
      <protection locked="0"/>
    </xf>
    <xf numFmtId="0" fontId="20" fillId="4" borderId="6" xfId="2" applyFont="1" applyBorder="1">
      <protection locked="0"/>
    </xf>
    <xf numFmtId="0" fontId="20" fillId="4" borderId="21" xfId="2" applyFont="1" applyBorder="1">
      <protection locked="0"/>
    </xf>
    <xf numFmtId="0" fontId="5" fillId="4" borderId="22"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3" xfId="0" applyFont="1" applyBorder="1" applyAlignment="1">
      <alignment vertical="center"/>
    </xf>
    <xf numFmtId="0" fontId="12" fillId="0" borderId="24" xfId="0" applyFont="1" applyBorder="1" applyAlignment="1">
      <alignment vertical="center"/>
    </xf>
    <xf numFmtId="0" fontId="0" fillId="0" borderId="2" xfId="0" applyBorder="1"/>
    <xf numFmtId="0" fontId="12" fillId="0" borderId="25" xfId="0" applyFont="1" applyBorder="1" applyAlignment="1">
      <alignment vertical="center"/>
    </xf>
    <xf numFmtId="0" fontId="0" fillId="0" borderId="6" xfId="0" applyBorder="1"/>
    <xf numFmtId="0" fontId="0" fillId="0" borderId="0" xfId="0" applyFill="1" applyAlignment="1">
      <alignment wrapText="1"/>
    </xf>
    <xf numFmtId="0" fontId="0" fillId="0" borderId="0" xfId="0" applyAlignment="1">
      <alignment wrapText="1"/>
    </xf>
    <xf numFmtId="0" fontId="20" fillId="5" borderId="26" xfId="3" applyFont="1" applyBorder="1" applyAlignment="1">
      <alignment horizontal="center"/>
    </xf>
    <xf numFmtId="0" fontId="20" fillId="4" borderId="26" xfId="2" applyFont="1" applyBorder="1">
      <protection locked="0"/>
    </xf>
    <xf numFmtId="0" fontId="20" fillId="4" borderId="27" xfId="2" applyFont="1" applyBorder="1">
      <protection locked="0"/>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2" xfId="2" applyFont="1" applyBorder="1">
      <protection locked="0"/>
    </xf>
    <xf numFmtId="0" fontId="20" fillId="4" borderId="10" xfId="2" applyFont="1" applyBorder="1">
      <protection locked="0"/>
    </xf>
    <xf numFmtId="0" fontId="0" fillId="0" borderId="33" xfId="0" applyBorder="1"/>
    <xf numFmtId="0" fontId="0" fillId="0" borderId="11" xfId="0" applyBorder="1"/>
    <xf numFmtId="0" fontId="0" fillId="0" borderId="34" xfId="0" applyBorder="1"/>
    <xf numFmtId="0" fontId="0" fillId="0" borderId="5" xfId="0" applyBorder="1"/>
    <xf numFmtId="0" fontId="0" fillId="0" borderId="35" xfId="0" applyBorder="1"/>
    <xf numFmtId="0" fontId="0" fillId="0" borderId="36" xfId="0" applyBorder="1"/>
    <xf numFmtId="0" fontId="0" fillId="0" borderId="9" xfId="0" applyBorder="1"/>
    <xf numFmtId="0" fontId="0" fillId="0" borderId="37" xfId="0" applyBorder="1"/>
    <xf numFmtId="0" fontId="20" fillId="4" borderId="33" xfId="2" applyFont="1" applyBorder="1">
      <protection locked="0"/>
    </xf>
    <xf numFmtId="0" fontId="20" fillId="4" borderId="11" xfId="2" applyFont="1" applyBorder="1">
      <protection locked="0"/>
    </xf>
    <xf numFmtId="0" fontId="20" fillId="4" borderId="34" xfId="2" applyFont="1" applyBorder="1">
      <protection locked="0"/>
    </xf>
    <xf numFmtId="0" fontId="20" fillId="4" borderId="5" xfId="2" applyFont="1" applyBorder="1">
      <protection locked="0"/>
    </xf>
    <xf numFmtId="0" fontId="20" fillId="4" borderId="0" xfId="2" applyFont="1" applyBorder="1">
      <protection locked="0"/>
    </xf>
    <xf numFmtId="0" fontId="20" fillId="4" borderId="36"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38" xfId="2" applyFont="1" applyBorder="1" applyAlignment="1">
      <alignment horizontal="center"/>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5" xfId="0" applyFont="1" applyBorder="1" applyAlignment="1">
      <alignment horizontal="center" textRotation="90"/>
    </xf>
    <xf numFmtId="0" fontId="0" fillId="0" borderId="35" xfId="0" applyBorder="1" applyAlignment="1">
      <alignment horizontal="centerContinuous" vertical="center"/>
    </xf>
    <xf numFmtId="166" fontId="16" fillId="0" borderId="35" xfId="0" applyNumberFormat="1" applyFont="1" applyBorder="1" applyAlignment="1">
      <alignment horizontal="center"/>
    </xf>
    <xf numFmtId="0" fontId="0" fillId="0" borderId="42" xfId="0" applyBorder="1"/>
    <xf numFmtId="0" fontId="17" fillId="0" borderId="42" xfId="0" applyFont="1" applyBorder="1" applyAlignment="1">
      <alignment horizontal="center" textRotation="90"/>
    </xf>
    <xf numFmtId="0" fontId="0" fillId="0" borderId="42" xfId="0" applyBorder="1" applyAlignment="1">
      <alignment horizontal="centerContinuous" vertical="center"/>
    </xf>
    <xf numFmtId="166" fontId="16" fillId="0" borderId="42"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2" xfId="0" applyFont="1" applyBorder="1" applyAlignment="1">
      <alignment horizontal="centerContinuous"/>
    </xf>
    <xf numFmtId="0" fontId="30" fillId="0" borderId="43" xfId="0" applyFont="1" applyBorder="1" applyAlignment="1">
      <alignment horizontal="centerContinuous"/>
    </xf>
    <xf numFmtId="0" fontId="19" fillId="0" borderId="35"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2" xfId="0" applyFont="1" applyBorder="1"/>
    <xf numFmtId="0" fontId="35" fillId="0" borderId="35" xfId="0" applyFont="1" applyBorder="1"/>
    <xf numFmtId="0" fontId="35" fillId="18" borderId="2" xfId="13" applyFont="1"/>
    <xf numFmtId="0" fontId="35" fillId="4" borderId="41" xfId="2" applyFont="1" applyBorder="1">
      <protection locked="0"/>
    </xf>
    <xf numFmtId="0" fontId="35" fillId="4" borderId="2" xfId="2" applyFont="1" applyBorder="1">
      <protection locked="0"/>
    </xf>
    <xf numFmtId="0" fontId="35" fillId="4" borderId="44" xfId="2" applyFont="1" applyBorder="1">
      <protection locked="0"/>
    </xf>
    <xf numFmtId="0" fontId="35" fillId="4" borderId="19"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10" fillId="9" borderId="2" xfId="8"/>
    <xf numFmtId="0" fontId="11" fillId="19" borderId="2" xfId="16"/>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6" xfId="11" applyFont="1" applyBorder="1">
      <protection locked="0"/>
    </xf>
    <xf numFmtId="0" fontId="20" fillId="14" borderId="45"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48" xfId="2" applyBorder="1" applyAlignment="1">
      <alignment horizontal="center"/>
      <protection locked="0"/>
    </xf>
    <xf numFmtId="0" fontId="0" fillId="0" borderId="47" xfId="0" applyBorder="1"/>
    <xf numFmtId="0" fontId="0" fillId="24" borderId="0" xfId="0" applyFill="1"/>
    <xf numFmtId="0" fontId="12" fillId="0" borderId="49" xfId="0" applyFont="1" applyBorder="1" applyAlignment="1">
      <alignment vertical="center"/>
    </xf>
    <xf numFmtId="0" fontId="5" fillId="4" borderId="50"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xf numFmtId="0" fontId="3" fillId="15" borderId="1" xfId="1" applyAlignment="1">
      <alignment horizontal="center" textRotation="90"/>
    </xf>
    <xf numFmtId="0" fontId="5" fillId="4" borderId="2" xfId="2" quotePrefix="1" applyNumberFormat="1" applyAlignment="1">
      <alignment horizontal="center" textRotation="90"/>
      <protection locked="0"/>
    </xf>
    <xf numFmtId="0" fontId="51" fillId="25" borderId="4" xfId="21" applyBorder="1" applyProtection="1">
      <protection locked="0"/>
    </xf>
    <xf numFmtId="0" fontId="3" fillId="15" borderId="1" xfId="1" quotePrefix="1" applyNumberFormat="1" applyAlignment="1">
      <alignment horizontal="left" textRotation="90"/>
    </xf>
    <xf numFmtId="0" fontId="0" fillId="0" borderId="0" xfId="0" quotePrefix="1"/>
    <xf numFmtId="14" fontId="0" fillId="0" borderId="0" xfId="0" applyNumberFormat="1"/>
    <xf numFmtId="1" fontId="5" fillId="4" borderId="2" xfId="2" applyNumberFormat="1">
      <protection locked="0"/>
    </xf>
    <xf numFmtId="0" fontId="3" fillId="15" borderId="1" xfId="1" applyAlignment="1" applyProtection="1">
      <alignment horizontal="center"/>
      <protection locked="0"/>
    </xf>
    <xf numFmtId="0" fontId="52" fillId="26" borderId="8" xfId="22" applyBorder="1" applyProtection="1">
      <protection locked="0"/>
    </xf>
    <xf numFmtId="0" fontId="52" fillId="26" borderId="2" xfId="22" applyBorder="1"/>
    <xf numFmtId="0" fontId="5" fillId="14" borderId="8" xfId="11">
      <protection locked="0"/>
    </xf>
    <xf numFmtId="2" fontId="5" fillId="4" borderId="2" xfId="15" applyNumberFormat="1" applyFont="1" applyFill="1" applyBorder="1" applyProtection="1">
      <protection locked="0"/>
    </xf>
    <xf numFmtId="9" fontId="5" fillId="4" borderId="2" xfId="2" applyNumberFormat="1">
      <protection locked="0"/>
    </xf>
    <xf numFmtId="9" fontId="53" fillId="27" borderId="51" xfId="23" applyNumberFormat="1" applyBorder="1" applyAlignment="1">
      <protection locked="0"/>
    </xf>
    <xf numFmtId="9" fontId="3" fillId="15" borderId="1" xfId="1" applyNumberFormat="1" applyAlignment="1" applyProtection="1">
      <protection locked="0"/>
    </xf>
    <xf numFmtId="9" fontId="53" fillId="27" borderId="0" xfId="23" applyNumberFormat="1" applyBorder="1" applyAlignment="1">
      <protection locked="0"/>
    </xf>
    <xf numFmtId="0" fontId="5" fillId="14" borderId="8" xfId="11" applyAlignment="1">
      <alignment horizontal="center"/>
      <protection locked="0"/>
    </xf>
    <xf numFmtId="0" fontId="52" fillId="26" borderId="2" xfId="22" applyBorder="1" applyProtection="1">
      <protection locked="0"/>
    </xf>
  </cellXfs>
  <cellStyles count="24">
    <cellStyle name="20% - Accent3" xfId="19" builtinId="38"/>
    <cellStyle name="Above" xfId="8" xr:uid="{72CEC041-4C58-4048-94A0-F2D8C1D87BE4}"/>
    <cellStyle name="Above2" xfId="9" xr:uid="{0F0E7D07-52C8-4C8B-BF71-5781CB577BF2}"/>
    <cellStyle name="Above-x" xfId="12" xr:uid="{FE4E424E-8CC1-44E5-ABC9-591266FF4E6F}"/>
    <cellStyle name="Bad" xfId="22"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Py" xfId="23" xr:uid="{23CEC0D7-8603-4F03-B0FF-1D04B8359349}"/>
    <cellStyle name="Input" xfId="2" builtinId="20" customBuiltin="1"/>
    <cellStyle name="Neutral" xfId="21"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91">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FF00"/>
        </patternFill>
      </fill>
    </dxf>
    <dxf>
      <fill>
        <patternFill>
          <bgColor rgb="FFFFFF00"/>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13</xdr:col>
      <xdr:colOff>28575</xdr:colOff>
      <xdr:row>105</xdr:row>
      <xdr:rowOff>29633</xdr:rowOff>
    </xdr:from>
    <xdr:to>
      <xdr:col>13</xdr:col>
      <xdr:colOff>409575</xdr:colOff>
      <xdr:row>105</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12</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JU257"/>
  <sheetViews>
    <sheetView zoomScale="80" zoomScaleNormal="80" workbookViewId="0">
      <pane xSplit="22" ySplit="4" topLeftCell="JL234" activePane="bottomRight" state="frozen"/>
      <selection pane="topRight" activeCell="R1" sqref="R1"/>
      <selection pane="bottomLeft" activeCell="A5" sqref="A5"/>
      <selection pane="bottomRight" activeCell="JP243" sqref="JP243:JR243"/>
    </sheetView>
  </sheetViews>
  <sheetFormatPr defaultRowHeight="15" outlineLevelRow="2" outlineLevelCol="1"/>
  <cols>
    <col min="1" max="1" width="8.140625" customWidth="1"/>
    <col min="2" max="2" width="5.85546875" customWidth="1"/>
    <col min="4" max="4" width="9.140625" style="228"/>
    <col min="5" max="5" width="10.5703125" customWidth="1"/>
    <col min="8" max="8" width="3.85546875" style="228" customWidth="1"/>
    <col min="9" max="15" width="3.85546875" customWidth="1"/>
    <col min="16" max="17" width="3.85546875" style="228" customWidth="1"/>
    <col min="18" max="18" width="3.5703125" style="228" customWidth="1"/>
    <col min="19" max="20" width="3.85546875" style="228" customWidth="1"/>
    <col min="21" max="21" width="3.85546875" customWidth="1"/>
    <col min="22" max="22" width="85.42578125" style="3" customWidth="1"/>
    <col min="23" max="23" width="6.140625" customWidth="1"/>
    <col min="24" max="24" width="6.140625" style="228" customWidth="1" collapsed="1"/>
    <col min="25" max="29" width="6.28515625" hidden="1" customWidth="1" outlineLevel="1"/>
    <col min="30" max="30" width="6.28515625" style="228" hidden="1" customWidth="1" outlineLevel="1"/>
    <col min="31" max="31" width="6.140625" style="228" customWidth="1"/>
    <col min="32" max="32" width="6.28515625" customWidth="1" outlineLevel="1"/>
    <col min="33" max="35" width="6.28515625" style="228" customWidth="1" outlineLevel="1"/>
    <col min="36" max="37" width="6.28515625" customWidth="1" outlineLevel="1"/>
    <col min="38" max="40" width="6.28515625" style="228" customWidth="1" outlineLevel="1"/>
    <col min="41" max="41" width="6.140625" style="228" customWidth="1"/>
    <col min="42" max="42" width="6.28515625" customWidth="1" outlineLevel="1"/>
    <col min="43" max="43" width="6.28515625" style="228" customWidth="1" outlineLevel="1"/>
    <col min="44" max="44" width="6.28515625" customWidth="1" outlineLevel="1"/>
    <col min="45" max="45" width="10.5703125" customWidth="1" outlineLevel="1"/>
    <col min="46" max="46" width="6.28515625" style="203" customWidth="1" outlineLevel="1"/>
    <col min="47" max="47" width="6.28515625" style="228" customWidth="1" outlineLevel="1"/>
    <col min="48" max="48" width="6.28515625" customWidth="1" outlineLevel="1"/>
    <col min="49" max="49" width="9.85546875" style="203" bestFit="1" customWidth="1" outlineLevel="1"/>
    <col min="50" max="50" width="6.85546875" style="203" customWidth="1" outlineLevel="1"/>
    <col min="51" max="52" width="6.28515625" customWidth="1" outlineLevel="1"/>
    <col min="53" max="76" width="6.28515625" style="228" customWidth="1" outlineLevel="1"/>
    <col min="77" max="78" width="6.28515625" customWidth="1" outlineLevel="1"/>
    <col min="79" max="79" width="6.140625" style="228" customWidth="1" collapsed="1"/>
    <col min="80" max="100" width="6.28515625" hidden="1" customWidth="1" outlineLevel="1"/>
    <col min="101" max="101" width="6.140625" style="228" customWidth="1"/>
    <col min="102" max="102" width="8.85546875" bestFit="1" customWidth="1" outlineLevel="1"/>
    <col min="103" max="104" width="6.28515625" style="228" customWidth="1" outlineLevel="1"/>
    <col min="105" max="110" width="6.28515625" customWidth="1" outlineLevel="1"/>
    <col min="111" max="112" width="6.28515625" style="228" customWidth="1" outlineLevel="1"/>
    <col min="113" max="113" width="6.28515625" customWidth="1" outlineLevel="1"/>
    <col min="114" max="125" width="6.28515625" style="228" customWidth="1" outlineLevel="1"/>
    <col min="126" max="142" width="6.28515625" customWidth="1" outlineLevel="1"/>
    <col min="143" max="144" width="6.28515625" style="228" customWidth="1" outlineLevel="1"/>
    <col min="145" max="159" width="6.28515625" customWidth="1" outlineLevel="1"/>
    <col min="160" max="160" width="6.140625" style="228" customWidth="1"/>
    <col min="161" max="193" width="6.28515625" customWidth="1" outlineLevel="1"/>
    <col min="194" max="194" width="6.28515625" style="203" customWidth="1" outlineLevel="1"/>
    <col min="195" max="196" width="6.28515625" customWidth="1" outlineLevel="1"/>
    <col min="197" max="197" width="6.140625" style="228" customWidth="1"/>
    <col min="198" max="199" width="6.28515625" customWidth="1" outlineLevel="1"/>
    <col min="200" max="200" width="6.28515625" style="228" customWidth="1" outlineLevel="1"/>
    <col min="201" max="215" width="6.28515625" customWidth="1" outlineLevel="1"/>
    <col min="216" max="216" width="6.42578125" customWidth="1" outlineLevel="1"/>
    <col min="217" max="217" width="6.28515625" customWidth="1" outlineLevel="1"/>
    <col min="218" max="218" width="6.28515625" style="228" customWidth="1" outlineLevel="1"/>
    <col min="219" max="220" width="6.28515625" customWidth="1" outlineLevel="1"/>
    <col min="221" max="224" width="6.28515625" style="228" customWidth="1" outlineLevel="1"/>
    <col min="225" max="225" width="6.28515625" customWidth="1" outlineLevel="1"/>
    <col min="226" max="226" width="6.28515625" style="228" customWidth="1" outlineLevel="1"/>
    <col min="227" max="235" width="6.28515625" customWidth="1" outlineLevel="1"/>
    <col min="236" max="238" width="6.28515625" style="228" customWidth="1" outlineLevel="1"/>
    <col min="239" max="246" width="6.28515625" customWidth="1" outlineLevel="1"/>
    <col min="247" max="247" width="6.28515625" style="203" customWidth="1" outlineLevel="1"/>
    <col min="248" max="249" width="6.28515625" customWidth="1" outlineLevel="1"/>
    <col min="250" max="250" width="6.140625" style="228" customWidth="1"/>
    <col min="251" max="263" width="6.28515625" customWidth="1" outlineLevel="1"/>
    <col min="264" max="264" width="6.140625" style="228" customWidth="1"/>
    <col min="265" max="265" width="6.28515625" customWidth="1" outlineLevel="1"/>
    <col min="266" max="266" width="6.28515625" style="228" customWidth="1" outlineLevel="1"/>
    <col min="267" max="267" width="6.28515625" customWidth="1" outlineLevel="1"/>
    <col min="268" max="271" width="6.28515625" style="228" customWidth="1" outlineLevel="1"/>
    <col min="272" max="272" width="6.7109375" customWidth="1" outlineLevel="1"/>
    <col min="273" max="278" width="6.7109375" style="228" customWidth="1" outlineLevel="1"/>
    <col min="279" max="279" width="6.28515625" style="228" customWidth="1" outlineLevel="1"/>
    <col min="280" max="280" width="6.28515625" customWidth="1"/>
    <col min="281" max="281" width="2.85546875" customWidth="1"/>
  </cols>
  <sheetData>
    <row r="1" spans="1:281" s="1" customFormat="1" ht="41.25" customHeight="1">
      <c r="A1" s="4" t="s">
        <v>18</v>
      </c>
      <c r="B1" s="4" t="s">
        <v>18</v>
      </c>
      <c r="C1" s="4" t="s">
        <v>18</v>
      </c>
      <c r="D1" s="229" t="s">
        <v>18</v>
      </c>
      <c r="E1" s="6" t="s">
        <v>12</v>
      </c>
      <c r="H1" s="229" t="s">
        <v>18</v>
      </c>
      <c r="I1" s="4" t="s">
        <v>18</v>
      </c>
      <c r="J1" s="4" t="s">
        <v>18</v>
      </c>
      <c r="K1" s="4" t="s">
        <v>18</v>
      </c>
      <c r="L1" s="4" t="s">
        <v>18</v>
      </c>
      <c r="M1" s="4" t="s">
        <v>18</v>
      </c>
      <c r="N1" s="4" t="s">
        <v>18</v>
      </c>
      <c r="O1" s="4" t="s">
        <v>18</v>
      </c>
      <c r="P1" s="229" t="s">
        <v>18</v>
      </c>
      <c r="Q1" s="229" t="s">
        <v>18</v>
      </c>
      <c r="R1" s="229" t="s">
        <v>18</v>
      </c>
      <c r="S1" s="229" t="s">
        <v>18</v>
      </c>
      <c r="T1" s="229" t="s">
        <v>18</v>
      </c>
      <c r="U1" s="4" t="s">
        <v>18</v>
      </c>
      <c r="V1" s="216" t="s">
        <v>1</v>
      </c>
      <c r="W1" s="8" t="s">
        <v>18</v>
      </c>
      <c r="X1" s="8" t="s">
        <v>18</v>
      </c>
      <c r="Y1" s="4" t="s">
        <v>10</v>
      </c>
      <c r="Z1" s="4" t="s">
        <v>10</v>
      </c>
      <c r="AA1" s="4" t="s">
        <v>10</v>
      </c>
      <c r="AB1" s="4" t="s">
        <v>10</v>
      </c>
      <c r="AC1" s="4" t="s">
        <v>10</v>
      </c>
      <c r="AD1" s="229" t="s">
        <v>10</v>
      </c>
      <c r="AE1" s="8" t="s">
        <v>18</v>
      </c>
      <c r="AF1" s="4" t="s">
        <v>10</v>
      </c>
      <c r="AG1" s="229" t="s">
        <v>10</v>
      </c>
      <c r="AH1" s="229" t="s">
        <v>10</v>
      </c>
      <c r="AI1" s="229" t="s">
        <v>10</v>
      </c>
      <c r="AJ1" s="4" t="s">
        <v>10</v>
      </c>
      <c r="AK1" s="4" t="s">
        <v>10</v>
      </c>
      <c r="AL1" s="229" t="s">
        <v>10</v>
      </c>
      <c r="AM1" s="229" t="s">
        <v>10</v>
      </c>
      <c r="AN1" s="229" t="s">
        <v>10</v>
      </c>
      <c r="AO1" s="8" t="s">
        <v>18</v>
      </c>
      <c r="AP1" s="4" t="s">
        <v>10</v>
      </c>
      <c r="AQ1" s="229" t="s">
        <v>10</v>
      </c>
      <c r="AR1" s="4" t="s">
        <v>10</v>
      </c>
      <c r="AS1" s="4" t="s">
        <v>10</v>
      </c>
      <c r="AT1" s="4" t="s">
        <v>10</v>
      </c>
      <c r="AU1" s="229" t="s">
        <v>10</v>
      </c>
      <c r="AV1" s="4" t="s">
        <v>10</v>
      </c>
      <c r="AW1" s="4" t="s">
        <v>10</v>
      </c>
      <c r="AX1" s="4" t="s">
        <v>10</v>
      </c>
      <c r="AY1" s="1" t="s">
        <v>0</v>
      </c>
      <c r="AZ1" s="1" t="s">
        <v>0</v>
      </c>
      <c r="BA1" s="1" t="s">
        <v>10</v>
      </c>
      <c r="BB1" s="1" t="s">
        <v>10</v>
      </c>
      <c r="BC1" s="1" t="s">
        <v>10</v>
      </c>
      <c r="BD1" s="1" t="s">
        <v>10</v>
      </c>
      <c r="BE1" s="1" t="s">
        <v>10</v>
      </c>
      <c r="BF1" s="1" t="s">
        <v>10</v>
      </c>
      <c r="BG1" s="1" t="s">
        <v>10</v>
      </c>
      <c r="BH1" s="1" t="s">
        <v>10</v>
      </c>
      <c r="BI1" s="1" t="s">
        <v>10</v>
      </c>
      <c r="BJ1" s="1" t="s">
        <v>10</v>
      </c>
      <c r="BK1" s="1" t="s">
        <v>10</v>
      </c>
      <c r="BL1" s="1" t="s">
        <v>10</v>
      </c>
      <c r="BM1" s="1" t="s">
        <v>10</v>
      </c>
      <c r="BN1" s="1" t="s">
        <v>10</v>
      </c>
      <c r="BO1" s="1" t="s">
        <v>10</v>
      </c>
      <c r="BP1" s="1" t="s">
        <v>10</v>
      </c>
      <c r="BQ1" s="1" t="s">
        <v>10</v>
      </c>
      <c r="BR1" s="1" t="s">
        <v>10</v>
      </c>
      <c r="BS1" s="1" t="s">
        <v>10</v>
      </c>
      <c r="BT1" s="1" t="s">
        <v>10</v>
      </c>
      <c r="BU1" s="1" t="s">
        <v>10</v>
      </c>
      <c r="BV1" s="1" t="s">
        <v>10</v>
      </c>
      <c r="BW1" s="1" t="s">
        <v>10</v>
      </c>
      <c r="BX1" s="1" t="s">
        <v>10</v>
      </c>
      <c r="BY1" s="4" t="s">
        <v>10</v>
      </c>
      <c r="BZ1" s="4" t="s">
        <v>10</v>
      </c>
      <c r="CA1" s="8" t="s">
        <v>18</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8" t="s">
        <v>18</v>
      </c>
      <c r="CX1" s="4" t="s">
        <v>10</v>
      </c>
      <c r="CY1" s="229" t="s">
        <v>10</v>
      </c>
      <c r="CZ1" s="229" t="s">
        <v>10</v>
      </c>
      <c r="DA1" s="4" t="s">
        <v>10</v>
      </c>
      <c r="DB1" s="4" t="s">
        <v>10</v>
      </c>
      <c r="DC1" s="4" t="s">
        <v>10</v>
      </c>
      <c r="DD1" s="4" t="s">
        <v>10</v>
      </c>
      <c r="DE1" s="4" t="s">
        <v>10</v>
      </c>
      <c r="DF1" s="4" t="s">
        <v>10</v>
      </c>
      <c r="DG1" s="229" t="s">
        <v>10</v>
      </c>
      <c r="DH1" s="229" t="s">
        <v>10</v>
      </c>
      <c r="DI1" s="4" t="s">
        <v>10</v>
      </c>
      <c r="DJ1" s="229" t="s">
        <v>10</v>
      </c>
      <c r="DK1" s="229" t="s">
        <v>10</v>
      </c>
      <c r="DL1" s="229" t="s">
        <v>10</v>
      </c>
      <c r="DM1" s="229" t="s">
        <v>10</v>
      </c>
      <c r="DN1" s="229" t="s">
        <v>10</v>
      </c>
      <c r="DO1" s="229" t="s">
        <v>10</v>
      </c>
      <c r="DP1" s="229" t="s">
        <v>10</v>
      </c>
      <c r="DQ1" s="229" t="s">
        <v>10</v>
      </c>
      <c r="DR1" s="229" t="s">
        <v>10</v>
      </c>
      <c r="DS1" s="229" t="s">
        <v>10</v>
      </c>
      <c r="DT1" s="229" t="s">
        <v>10</v>
      </c>
      <c r="DU1" s="229" t="s">
        <v>10</v>
      </c>
      <c r="DV1" s="4" t="s">
        <v>10</v>
      </c>
      <c r="DW1" s="4" t="s">
        <v>10</v>
      </c>
      <c r="DX1" s="4" t="s">
        <v>10</v>
      </c>
      <c r="DY1" s="4" t="s">
        <v>10</v>
      </c>
      <c r="DZ1" s="4" t="s">
        <v>10</v>
      </c>
      <c r="EA1" s="4" t="s">
        <v>10</v>
      </c>
      <c r="EB1" s="4" t="s">
        <v>10</v>
      </c>
      <c r="EC1" s="4" t="s">
        <v>10</v>
      </c>
      <c r="ED1" s="4" t="s">
        <v>10</v>
      </c>
      <c r="EE1" s="4" t="s">
        <v>10</v>
      </c>
      <c r="EF1" s="4" t="s">
        <v>10</v>
      </c>
      <c r="EG1" s="4" t="s">
        <v>10</v>
      </c>
      <c r="EH1" s="4" t="s">
        <v>10</v>
      </c>
      <c r="EI1" s="4" t="s">
        <v>10</v>
      </c>
      <c r="EJ1" s="4" t="s">
        <v>10</v>
      </c>
      <c r="EK1" s="4" t="s">
        <v>10</v>
      </c>
      <c r="EL1" s="4" t="s">
        <v>9</v>
      </c>
      <c r="EM1" s="229" t="s">
        <v>9</v>
      </c>
      <c r="EN1" s="229" t="s">
        <v>9</v>
      </c>
      <c r="EO1" s="4" t="s">
        <v>9</v>
      </c>
      <c r="EP1" s="4" t="s">
        <v>9</v>
      </c>
      <c r="EQ1" s="4" t="s">
        <v>9</v>
      </c>
      <c r="ER1" s="4" t="s">
        <v>9</v>
      </c>
      <c r="ES1" s="4" t="s">
        <v>10</v>
      </c>
      <c r="ET1" s="4" t="s">
        <v>10</v>
      </c>
      <c r="EU1" s="4" t="s">
        <v>10</v>
      </c>
      <c r="EV1" s="4" t="s">
        <v>10</v>
      </c>
      <c r="EW1" s="4" t="s">
        <v>10</v>
      </c>
      <c r="EX1" s="4" t="s">
        <v>10</v>
      </c>
      <c r="EY1" s="4" t="s">
        <v>10</v>
      </c>
      <c r="EZ1" s="4" t="s">
        <v>10</v>
      </c>
      <c r="FA1" s="4" t="s">
        <v>10</v>
      </c>
      <c r="FB1" s="4" t="s">
        <v>10</v>
      </c>
      <c r="FC1" s="4" t="s">
        <v>10</v>
      </c>
      <c r="FD1" s="8" t="s">
        <v>18</v>
      </c>
      <c r="FE1" s="4" t="s">
        <v>10</v>
      </c>
      <c r="FF1" s="4" t="s">
        <v>10</v>
      </c>
      <c r="FG1" s="4" t="s">
        <v>10</v>
      </c>
      <c r="FH1" s="4" t="s">
        <v>10</v>
      </c>
      <c r="FI1" s="4" t="s">
        <v>10</v>
      </c>
      <c r="FJ1" s="4" t="s">
        <v>10</v>
      </c>
      <c r="FK1" s="4" t="s">
        <v>10</v>
      </c>
      <c r="FL1" s="4" t="s">
        <v>9</v>
      </c>
      <c r="FM1" s="4" t="s">
        <v>10</v>
      </c>
      <c r="FN1" s="4" t="s">
        <v>0</v>
      </c>
      <c r="FO1" s="4" t="s">
        <v>9</v>
      </c>
      <c r="FP1" s="4" t="s">
        <v>0</v>
      </c>
      <c r="FQ1" s="4" t="s">
        <v>11</v>
      </c>
      <c r="FR1" s="4" t="s">
        <v>0</v>
      </c>
      <c r="FS1" s="4" t="s">
        <v>0</v>
      </c>
      <c r="FT1" s="4" t="s">
        <v>0</v>
      </c>
      <c r="FU1" s="4" t="s">
        <v>11</v>
      </c>
      <c r="FV1" s="4" t="s">
        <v>11</v>
      </c>
      <c r="FW1" s="4" t="s">
        <v>9</v>
      </c>
      <c r="FX1" s="4" t="s">
        <v>9</v>
      </c>
      <c r="FY1" s="4" t="s">
        <v>9</v>
      </c>
      <c r="FZ1" s="4" t="s">
        <v>9</v>
      </c>
      <c r="GA1" s="4" t="s">
        <v>9</v>
      </c>
      <c r="GB1" s="4" t="s">
        <v>9</v>
      </c>
      <c r="GC1" s="1" t="s">
        <v>9</v>
      </c>
      <c r="GD1" s="1" t="s">
        <v>9</v>
      </c>
      <c r="GE1" s="4" t="s">
        <v>11</v>
      </c>
      <c r="GF1" s="4" t="s">
        <v>11</v>
      </c>
      <c r="GG1" s="1" t="s">
        <v>0</v>
      </c>
      <c r="GH1" s="1" t="s">
        <v>9</v>
      </c>
      <c r="GI1" s="1" t="s">
        <v>9</v>
      </c>
      <c r="GJ1" s="1" t="s">
        <v>9</v>
      </c>
      <c r="GK1" s="1" t="s">
        <v>9</v>
      </c>
      <c r="GL1" s="1" t="s">
        <v>9</v>
      </c>
      <c r="GM1" s="1" t="s">
        <v>9</v>
      </c>
      <c r="GN1" s="1" t="s">
        <v>9</v>
      </c>
      <c r="GO1" s="8" t="s">
        <v>18</v>
      </c>
      <c r="GP1" s="4" t="s">
        <v>10</v>
      </c>
      <c r="GQ1" s="4" t="s">
        <v>10</v>
      </c>
      <c r="GR1" s="229" t="s">
        <v>10</v>
      </c>
      <c r="GS1" s="4" t="s">
        <v>10</v>
      </c>
      <c r="GT1" s="4" t="s">
        <v>10</v>
      </c>
      <c r="GU1" s="4" t="s">
        <v>10</v>
      </c>
      <c r="GV1" s="4" t="s">
        <v>10</v>
      </c>
      <c r="GW1" s="4" t="s">
        <v>10</v>
      </c>
      <c r="GX1" s="1" t="s">
        <v>9</v>
      </c>
      <c r="GY1" s="4" t="s">
        <v>10</v>
      </c>
      <c r="GZ1" s="4" t="s">
        <v>10</v>
      </c>
      <c r="HA1" s="4" t="s">
        <v>10</v>
      </c>
      <c r="HB1" s="4" t="s">
        <v>10</v>
      </c>
      <c r="HC1" s="4" t="s">
        <v>10</v>
      </c>
      <c r="HD1" s="4" t="s">
        <v>10</v>
      </c>
      <c r="HE1" s="4" t="s">
        <v>10</v>
      </c>
      <c r="HF1" s="4" t="s">
        <v>10</v>
      </c>
      <c r="HG1" s="4" t="s">
        <v>10</v>
      </c>
      <c r="HH1" s="4" t="s">
        <v>10</v>
      </c>
      <c r="HI1" s="4" t="s">
        <v>10</v>
      </c>
      <c r="HJ1" s="229" t="s">
        <v>10</v>
      </c>
      <c r="HK1" s="4" t="s">
        <v>10</v>
      </c>
      <c r="HL1" s="4" t="s">
        <v>10</v>
      </c>
      <c r="HM1" s="229" t="s">
        <v>10</v>
      </c>
      <c r="HN1" s="229" t="s">
        <v>10</v>
      </c>
      <c r="HO1" s="229" t="s">
        <v>10</v>
      </c>
      <c r="HP1" s="229" t="s">
        <v>10</v>
      </c>
      <c r="HQ1" s="4" t="s">
        <v>10</v>
      </c>
      <c r="HR1" s="229" t="s">
        <v>10</v>
      </c>
      <c r="HS1" s="4" t="s">
        <v>10</v>
      </c>
      <c r="HT1" s="4" t="s">
        <v>10</v>
      </c>
      <c r="HU1" s="4" t="s">
        <v>10</v>
      </c>
      <c r="HV1" s="4" t="s">
        <v>10</v>
      </c>
      <c r="HW1" s="4" t="s">
        <v>10</v>
      </c>
      <c r="HX1" s="4" t="s">
        <v>10</v>
      </c>
      <c r="HY1" s="4" t="s">
        <v>10</v>
      </c>
      <c r="HZ1" s="4" t="s">
        <v>10</v>
      </c>
      <c r="IA1" s="4" t="s">
        <v>10</v>
      </c>
      <c r="IB1" s="229" t="s">
        <v>10</v>
      </c>
      <c r="IC1" s="229" t="s">
        <v>10</v>
      </c>
      <c r="ID1" s="229" t="s">
        <v>10</v>
      </c>
      <c r="IE1" s="4" t="s">
        <v>10</v>
      </c>
      <c r="IF1" s="4" t="s">
        <v>10</v>
      </c>
      <c r="IG1" s="4" t="s">
        <v>10</v>
      </c>
      <c r="IH1" s="4" t="s">
        <v>10</v>
      </c>
      <c r="II1" s="4" t="s">
        <v>10</v>
      </c>
      <c r="IJ1" s="4" t="s">
        <v>10</v>
      </c>
      <c r="IK1" s="4" t="s">
        <v>10</v>
      </c>
      <c r="IL1" s="4" t="s">
        <v>10</v>
      </c>
      <c r="IM1" s="4" t="s">
        <v>10</v>
      </c>
      <c r="IN1" s="1" t="s">
        <v>10</v>
      </c>
      <c r="IO1" s="1" t="s">
        <v>10</v>
      </c>
      <c r="IP1" s="8" t="s">
        <v>18</v>
      </c>
      <c r="IQ1" s="4" t="s">
        <v>0</v>
      </c>
      <c r="IR1" s="4" t="s">
        <v>9</v>
      </c>
      <c r="IS1" s="4" t="s">
        <v>0</v>
      </c>
      <c r="IT1" s="4" t="s">
        <v>0</v>
      </c>
      <c r="IU1" s="4" t="s">
        <v>9</v>
      </c>
      <c r="IV1" s="4" t="s">
        <v>10</v>
      </c>
      <c r="IW1" s="4" t="s">
        <v>10</v>
      </c>
      <c r="IX1" s="4" t="s">
        <v>10</v>
      </c>
      <c r="IY1" s="4" t="s">
        <v>10</v>
      </c>
      <c r="IZ1" s="4" t="s">
        <v>0</v>
      </c>
      <c r="JA1" s="4" t="s">
        <v>0</v>
      </c>
      <c r="JB1" s="4" t="s">
        <v>0</v>
      </c>
      <c r="JC1" s="4" t="s">
        <v>0</v>
      </c>
      <c r="JD1" s="8" t="s">
        <v>18</v>
      </c>
      <c r="JE1" s="4" t="s">
        <v>0</v>
      </c>
      <c r="JF1" s="229" t="s">
        <v>0</v>
      </c>
      <c r="JG1" s="1" t="s">
        <v>0</v>
      </c>
      <c r="JH1" s="1" t="s">
        <v>0</v>
      </c>
      <c r="JI1" s="1" t="s">
        <v>0</v>
      </c>
      <c r="JJ1" s="1" t="s">
        <v>0</v>
      </c>
      <c r="JK1" s="1" t="s">
        <v>0</v>
      </c>
      <c r="JL1" s="4" t="s">
        <v>0</v>
      </c>
      <c r="JM1" s="229" t="s">
        <v>9</v>
      </c>
      <c r="JN1" s="229" t="s">
        <v>9</v>
      </c>
      <c r="JO1" s="229" t="s">
        <v>9</v>
      </c>
      <c r="JP1" s="229" t="s">
        <v>9</v>
      </c>
      <c r="JQ1" s="229" t="s">
        <v>9</v>
      </c>
      <c r="JR1" s="229" t="s">
        <v>9</v>
      </c>
      <c r="JS1" s="1" t="s">
        <v>10</v>
      </c>
      <c r="JT1" s="4" t="s">
        <v>0</v>
      </c>
      <c r="JU1" s="8" t="s">
        <v>18</v>
      </c>
    </row>
    <row r="2" spans="1:281" s="2" customFormat="1" ht="84.75" customHeight="1">
      <c r="A2" s="94"/>
      <c r="B2" s="94"/>
      <c r="C2" s="95" t="s">
        <v>69</v>
      </c>
      <c r="D2" s="95" t="s">
        <v>69</v>
      </c>
      <c r="E2" s="94"/>
      <c r="F2" s="94"/>
      <c r="G2" s="94"/>
      <c r="H2" s="212" t="s">
        <v>1725</v>
      </c>
      <c r="I2" s="212" t="s">
        <v>571</v>
      </c>
      <c r="J2" s="212" t="s">
        <v>855</v>
      </c>
      <c r="K2" s="212" t="s">
        <v>1736</v>
      </c>
      <c r="L2" s="212" t="s">
        <v>1740</v>
      </c>
      <c r="M2" s="212" t="s">
        <v>872</v>
      </c>
      <c r="N2" s="212" t="s">
        <v>873</v>
      </c>
      <c r="O2" s="212" t="s">
        <v>874</v>
      </c>
      <c r="P2" s="212" t="s">
        <v>1683</v>
      </c>
      <c r="Q2" s="212" t="s">
        <v>1755</v>
      </c>
      <c r="R2" s="212" t="s">
        <v>1695</v>
      </c>
      <c r="S2" s="212" t="s">
        <v>1712</v>
      </c>
      <c r="T2" s="212" t="s">
        <v>1696</v>
      </c>
      <c r="U2" s="34" t="s">
        <v>987</v>
      </c>
      <c r="V2" s="217" t="s">
        <v>2</v>
      </c>
      <c r="W2" s="40"/>
      <c r="X2" s="283" t="s">
        <v>1634</v>
      </c>
      <c r="Y2" s="134" t="s">
        <v>661</v>
      </c>
      <c r="Z2" s="134" t="s">
        <v>24</v>
      </c>
      <c r="AA2" s="134" t="s">
        <v>25</v>
      </c>
      <c r="AB2" s="134" t="s">
        <v>490</v>
      </c>
      <c r="AC2" s="134" t="s">
        <v>199</v>
      </c>
      <c r="AD2" s="240" t="s">
        <v>1621</v>
      </c>
      <c r="AE2" s="283" t="s">
        <v>1635</v>
      </c>
      <c r="AF2" s="134" t="s">
        <v>23</v>
      </c>
      <c r="AG2" s="240" t="s">
        <v>1632</v>
      </c>
      <c r="AH2" s="240" t="s">
        <v>1624</v>
      </c>
      <c r="AI2" s="240" t="s">
        <v>1624</v>
      </c>
      <c r="AJ2" s="134" t="s">
        <v>698</v>
      </c>
      <c r="AK2" s="134" t="s">
        <v>820</v>
      </c>
      <c r="AL2" s="240" t="s">
        <v>1662</v>
      </c>
      <c r="AM2" s="240" t="s">
        <v>1649</v>
      </c>
      <c r="AN2" s="240" t="s">
        <v>1648</v>
      </c>
      <c r="AO2" s="283" t="s">
        <v>1636</v>
      </c>
      <c r="AP2" s="134" t="s">
        <v>836</v>
      </c>
      <c r="AQ2" s="240" t="s">
        <v>1699</v>
      </c>
      <c r="AR2" s="134" t="s">
        <v>835</v>
      </c>
      <c r="AS2" s="134" t="s">
        <v>1054</v>
      </c>
      <c r="AT2" s="134" t="s">
        <v>1060</v>
      </c>
      <c r="AU2" s="240" t="s">
        <v>535</v>
      </c>
      <c r="AV2" s="134" t="s">
        <v>1056</v>
      </c>
      <c r="AW2" s="134" t="s">
        <v>1055</v>
      </c>
      <c r="AX2" s="134" t="s">
        <v>1629</v>
      </c>
      <c r="AY2" s="134" t="s">
        <v>378</v>
      </c>
      <c r="AZ2" s="134" t="s">
        <v>379</v>
      </c>
      <c r="BA2" s="240" t="s">
        <v>1705</v>
      </c>
      <c r="BB2" s="240" t="s">
        <v>1674</v>
      </c>
      <c r="BC2" s="240" t="s">
        <v>1741</v>
      </c>
      <c r="BD2" s="240" t="s">
        <v>1742</v>
      </c>
      <c r="BE2" s="240" t="s">
        <v>1700</v>
      </c>
      <c r="BF2" s="240" t="s">
        <v>1675</v>
      </c>
      <c r="BG2" s="240" t="s">
        <v>1675</v>
      </c>
      <c r="BH2" s="240" t="s">
        <v>1675</v>
      </c>
      <c r="BI2" s="240" t="s">
        <v>1675</v>
      </c>
      <c r="BJ2" s="240" t="s">
        <v>1675</v>
      </c>
      <c r="BK2" s="240" t="s">
        <v>1675</v>
      </c>
      <c r="BL2" s="240" t="s">
        <v>1675</v>
      </c>
      <c r="BM2" s="240" t="s">
        <v>1675</v>
      </c>
      <c r="BN2" s="240" t="s">
        <v>1675</v>
      </c>
      <c r="BO2" s="240" t="s">
        <v>1675</v>
      </c>
      <c r="BP2" s="240" t="s">
        <v>1675</v>
      </c>
      <c r="BQ2" s="240" t="s">
        <v>1675</v>
      </c>
      <c r="BR2" s="240" t="s">
        <v>1675</v>
      </c>
      <c r="BS2" s="240" t="s">
        <v>1675</v>
      </c>
      <c r="BT2" s="240" t="s">
        <v>1675</v>
      </c>
      <c r="BU2" s="240" t="s">
        <v>1675</v>
      </c>
      <c r="BV2" s="240" t="s">
        <v>1675</v>
      </c>
      <c r="BW2" s="240" t="s">
        <v>1675</v>
      </c>
      <c r="BX2" s="240" t="s">
        <v>1675</v>
      </c>
      <c r="BY2" s="134" t="s">
        <v>28</v>
      </c>
      <c r="BZ2" s="134" t="s">
        <v>28</v>
      </c>
      <c r="CA2" s="283" t="s">
        <v>1637</v>
      </c>
      <c r="CB2" s="134" t="s">
        <v>769</v>
      </c>
      <c r="CC2" s="134" t="s">
        <v>22</v>
      </c>
      <c r="CD2" s="134" t="s">
        <v>22</v>
      </c>
      <c r="CE2" s="134" t="s">
        <v>22</v>
      </c>
      <c r="CF2" s="134" t="s">
        <v>21</v>
      </c>
      <c r="CG2" s="134" t="s">
        <v>21</v>
      </c>
      <c r="CH2" s="134" t="s">
        <v>21</v>
      </c>
      <c r="CI2" s="134" t="s">
        <v>21</v>
      </c>
      <c r="CJ2" s="134" t="s">
        <v>20</v>
      </c>
      <c r="CK2" s="134" t="s">
        <v>20</v>
      </c>
      <c r="CL2" s="134" t="s">
        <v>13</v>
      </c>
      <c r="CM2" s="134" t="s">
        <v>240</v>
      </c>
      <c r="CN2" s="134" t="s">
        <v>241</v>
      </c>
      <c r="CO2" s="134" t="s">
        <v>242</v>
      </c>
      <c r="CP2" s="134" t="s">
        <v>242</v>
      </c>
      <c r="CQ2" s="134" t="s">
        <v>242</v>
      </c>
      <c r="CR2" s="134" t="s">
        <v>242</v>
      </c>
      <c r="CS2" s="134" t="s">
        <v>242</v>
      </c>
      <c r="CT2" s="134" t="s">
        <v>242</v>
      </c>
      <c r="CU2" s="134" t="s">
        <v>242</v>
      </c>
      <c r="CV2" s="134" t="s">
        <v>242</v>
      </c>
      <c r="CW2" s="283" t="s">
        <v>1638</v>
      </c>
      <c r="CX2" s="134" t="s">
        <v>1681</v>
      </c>
      <c r="CY2" s="240" t="s">
        <v>1681</v>
      </c>
      <c r="CZ2" s="240" t="s">
        <v>243</v>
      </c>
      <c r="DA2" s="134" t="s">
        <v>243</v>
      </c>
      <c r="DB2" s="134" t="s">
        <v>244</v>
      </c>
      <c r="DC2" s="134" t="s">
        <v>245</v>
      </c>
      <c r="DD2" s="134" t="s">
        <v>246</v>
      </c>
      <c r="DE2" s="134" t="s">
        <v>345</v>
      </c>
      <c r="DF2" s="134" t="s">
        <v>346</v>
      </c>
      <c r="DG2" s="240" t="s">
        <v>1697</v>
      </c>
      <c r="DH2" s="240" t="s">
        <v>1697</v>
      </c>
      <c r="DI2" s="134" t="s">
        <v>1128</v>
      </c>
      <c r="DJ2" s="240" t="s">
        <v>1656</v>
      </c>
      <c r="DK2" s="240" t="s">
        <v>1656</v>
      </c>
      <c r="DL2" s="240" t="s">
        <v>1656</v>
      </c>
      <c r="DM2" s="240" t="s">
        <v>1657</v>
      </c>
      <c r="DN2" s="240" t="s">
        <v>1657</v>
      </c>
      <c r="DO2" s="240" t="s">
        <v>1657</v>
      </c>
      <c r="DP2" s="240" t="s">
        <v>1658</v>
      </c>
      <c r="DQ2" s="240" t="s">
        <v>1658</v>
      </c>
      <c r="DR2" s="240" t="s">
        <v>1658</v>
      </c>
      <c r="DS2" s="240" t="s">
        <v>1659</v>
      </c>
      <c r="DT2" s="240" t="s">
        <v>1659</v>
      </c>
      <c r="DU2" s="240" t="s">
        <v>1659</v>
      </c>
      <c r="DV2" s="134" t="s">
        <v>238</v>
      </c>
      <c r="DW2" s="134" t="s">
        <v>239</v>
      </c>
      <c r="DX2" s="134" t="s">
        <v>35</v>
      </c>
      <c r="DY2" s="134" t="s">
        <v>35</v>
      </c>
      <c r="DZ2" s="134" t="s">
        <v>35</v>
      </c>
      <c r="EA2" s="134" t="s">
        <v>35</v>
      </c>
      <c r="EB2" s="134" t="s">
        <v>35</v>
      </c>
      <c r="EC2" s="134" t="s">
        <v>35</v>
      </c>
      <c r="ED2" s="134" t="s">
        <v>35</v>
      </c>
      <c r="EE2" s="134" t="s">
        <v>35</v>
      </c>
      <c r="EF2" s="134" t="s">
        <v>37</v>
      </c>
      <c r="EG2" s="134" t="s">
        <v>37</v>
      </c>
      <c r="EH2" s="134" t="s">
        <v>37</v>
      </c>
      <c r="EI2" s="134" t="s">
        <v>37</v>
      </c>
      <c r="EJ2" s="134" t="s">
        <v>37</v>
      </c>
      <c r="EK2" s="134" t="s">
        <v>37</v>
      </c>
      <c r="EL2" s="134" t="s">
        <v>536</v>
      </c>
      <c r="EM2" s="240" t="s">
        <v>535</v>
      </c>
      <c r="EN2" s="240" t="s">
        <v>535</v>
      </c>
      <c r="EO2" s="134" t="s">
        <v>252</v>
      </c>
      <c r="EP2" s="134" t="s">
        <v>314</v>
      </c>
      <c r="EQ2" s="134" t="s">
        <v>513</v>
      </c>
      <c r="ER2" s="134" t="s">
        <v>706</v>
      </c>
      <c r="ES2" s="134" t="s">
        <v>252</v>
      </c>
      <c r="ET2" s="134" t="s">
        <v>314</v>
      </c>
      <c r="EU2" s="134" t="s">
        <v>890</v>
      </c>
      <c r="EV2" s="134" t="s">
        <v>892</v>
      </c>
      <c r="EW2" s="134" t="s">
        <v>513</v>
      </c>
      <c r="EX2" s="134" t="s">
        <v>513</v>
      </c>
      <c r="EY2" s="134" t="s">
        <v>513</v>
      </c>
      <c r="EZ2" s="134" t="s">
        <v>513</v>
      </c>
      <c r="FA2" s="134" t="s">
        <v>513</v>
      </c>
      <c r="FB2" s="134" t="s">
        <v>513</v>
      </c>
      <c r="FC2" s="134" t="s">
        <v>513</v>
      </c>
      <c r="FD2" s="283" t="s">
        <v>1639</v>
      </c>
      <c r="FE2" s="134" t="s">
        <v>34</v>
      </c>
      <c r="FF2" s="134" t="s">
        <v>34</v>
      </c>
      <c r="FG2" s="134" t="s">
        <v>34</v>
      </c>
      <c r="FH2" s="134" t="s">
        <v>15</v>
      </c>
      <c r="FI2" s="134" t="s">
        <v>15</v>
      </c>
      <c r="FJ2" s="134" t="s">
        <v>15</v>
      </c>
      <c r="FK2" s="134" t="s">
        <v>15</v>
      </c>
      <c r="FL2" s="134" t="s">
        <v>214</v>
      </c>
      <c r="FM2" s="134" t="s">
        <v>27</v>
      </c>
      <c r="FN2" s="134" t="s">
        <v>29</v>
      </c>
      <c r="FO2" s="134" t="s">
        <v>30</v>
      </c>
      <c r="FP2" s="134" t="s">
        <v>169</v>
      </c>
      <c r="FQ2" s="134" t="s">
        <v>76</v>
      </c>
      <c r="FR2" s="134" t="s">
        <v>31</v>
      </c>
      <c r="FS2" s="134" t="s">
        <v>166</v>
      </c>
      <c r="FT2" s="134" t="s">
        <v>247</v>
      </c>
      <c r="FU2" s="134" t="s">
        <v>248</v>
      </c>
      <c r="FV2" s="134" t="s">
        <v>249</v>
      </c>
      <c r="FW2" s="134" t="s">
        <v>28</v>
      </c>
      <c r="FX2" s="134" t="s">
        <v>28</v>
      </c>
      <c r="FY2" s="134" t="s">
        <v>28</v>
      </c>
      <c r="FZ2" s="134" t="s">
        <v>28</v>
      </c>
      <c r="GA2" s="134" t="s">
        <v>28</v>
      </c>
      <c r="GB2" s="134" t="s">
        <v>28</v>
      </c>
      <c r="GC2" s="134" t="s">
        <v>1701</v>
      </c>
      <c r="GD2" s="134" t="s">
        <v>1701</v>
      </c>
      <c r="GE2" s="134" t="s">
        <v>32</v>
      </c>
      <c r="GF2" s="134" t="s">
        <v>206</v>
      </c>
      <c r="GG2" s="134" t="s">
        <v>386</v>
      </c>
      <c r="GH2" s="134" t="s">
        <v>386</v>
      </c>
      <c r="GI2" s="134" t="s">
        <v>416</v>
      </c>
      <c r="GJ2" s="134" t="s">
        <v>416</v>
      </c>
      <c r="GK2" s="134" t="s">
        <v>416</v>
      </c>
      <c r="GL2" s="134" t="s">
        <v>416</v>
      </c>
      <c r="GM2" s="134" t="s">
        <v>416</v>
      </c>
      <c r="GN2" s="134" t="s">
        <v>416</v>
      </c>
      <c r="GO2" s="283" t="s">
        <v>1640</v>
      </c>
      <c r="GP2" s="134" t="s">
        <v>17</v>
      </c>
      <c r="GQ2" s="134" t="s">
        <v>16</v>
      </c>
      <c r="GR2" s="240" t="s">
        <v>1650</v>
      </c>
      <c r="GS2" s="134" t="s">
        <v>294</v>
      </c>
      <c r="GT2" s="134" t="s">
        <v>295</v>
      </c>
      <c r="GU2" s="134" t="s">
        <v>14</v>
      </c>
      <c r="GV2" s="134" t="s">
        <v>14</v>
      </c>
      <c r="GW2" s="134" t="s">
        <v>14</v>
      </c>
      <c r="GX2" s="134" t="s">
        <v>934</v>
      </c>
      <c r="GY2" s="134" t="s">
        <v>19</v>
      </c>
      <c r="GZ2" s="134" t="s">
        <v>19</v>
      </c>
      <c r="HA2" s="134" t="s">
        <v>727</v>
      </c>
      <c r="HB2" s="134" t="s">
        <v>839</v>
      </c>
      <c r="HC2" s="134" t="s">
        <v>727</v>
      </c>
      <c r="HD2" s="134" t="s">
        <v>839</v>
      </c>
      <c r="HE2" s="134" t="s">
        <v>946</v>
      </c>
      <c r="HF2" s="134" t="s">
        <v>370</v>
      </c>
      <c r="HG2" s="134" t="s">
        <v>371</v>
      </c>
      <c r="HH2" s="134" t="s">
        <v>837</v>
      </c>
      <c r="HI2" s="134" t="s">
        <v>901</v>
      </c>
      <c r="HJ2" s="240" t="s">
        <v>901</v>
      </c>
      <c r="HK2" s="134" t="s">
        <v>838</v>
      </c>
      <c r="HL2" s="134" t="s">
        <v>902</v>
      </c>
      <c r="HM2" s="240" t="s">
        <v>902</v>
      </c>
      <c r="HN2" s="240" t="s">
        <v>902</v>
      </c>
      <c r="HO2" s="240" t="s">
        <v>902</v>
      </c>
      <c r="HP2" s="240" t="s">
        <v>902</v>
      </c>
      <c r="HQ2" s="134" t="s">
        <v>902</v>
      </c>
      <c r="HR2" s="240" t="s">
        <v>902</v>
      </c>
      <c r="HS2" s="134" t="s">
        <v>840</v>
      </c>
      <c r="HT2" s="134" t="s">
        <v>844</v>
      </c>
      <c r="HU2" s="134" t="s">
        <v>841</v>
      </c>
      <c r="HV2" s="134" t="s">
        <v>843</v>
      </c>
      <c r="HW2" s="134" t="s">
        <v>843</v>
      </c>
      <c r="HX2" s="134" t="s">
        <v>843</v>
      </c>
      <c r="HY2" s="134" t="s">
        <v>843</v>
      </c>
      <c r="HZ2" s="134" t="s">
        <v>843</v>
      </c>
      <c r="IA2" s="134" t="s">
        <v>404</v>
      </c>
      <c r="IB2" s="240" t="s">
        <v>1663</v>
      </c>
      <c r="IC2" s="240" t="s">
        <v>1661</v>
      </c>
      <c r="ID2" s="240" t="s">
        <v>1661</v>
      </c>
      <c r="IE2" s="134" t="s">
        <v>319</v>
      </c>
      <c r="IF2" s="134" t="s">
        <v>319</v>
      </c>
      <c r="IG2" s="134" t="s">
        <v>945</v>
      </c>
      <c r="IH2" s="134" t="s">
        <v>405</v>
      </c>
      <c r="II2" s="134" t="s">
        <v>361</v>
      </c>
      <c r="IJ2" s="134" t="s">
        <v>846</v>
      </c>
      <c r="IK2" s="134" t="s">
        <v>1045</v>
      </c>
      <c r="IL2" s="134" t="s">
        <v>296</v>
      </c>
      <c r="IM2" s="134" t="s">
        <v>297</v>
      </c>
      <c r="IN2" s="134" t="s">
        <v>928</v>
      </c>
      <c r="IO2" s="134" t="s">
        <v>923</v>
      </c>
      <c r="IP2" s="283" t="s">
        <v>1641</v>
      </c>
      <c r="IQ2" s="134" t="s">
        <v>216</v>
      </c>
      <c r="IR2" s="134" t="s">
        <v>216</v>
      </c>
      <c r="IS2" s="134" t="s">
        <v>589</v>
      </c>
      <c r="IT2" s="134" t="s">
        <v>215</v>
      </c>
      <c r="IU2" s="134" t="s">
        <v>215</v>
      </c>
      <c r="IV2" s="134" t="s">
        <v>79</v>
      </c>
      <c r="IW2" s="134" t="s">
        <v>118</v>
      </c>
      <c r="IX2" s="134" t="s">
        <v>80</v>
      </c>
      <c r="IY2" s="134" t="s">
        <v>375</v>
      </c>
      <c r="IZ2" s="134" t="s">
        <v>852</v>
      </c>
      <c r="JA2" s="134" t="s">
        <v>853</v>
      </c>
      <c r="JB2" s="134" t="s">
        <v>854</v>
      </c>
      <c r="JC2" s="134" t="s">
        <v>654</v>
      </c>
      <c r="JD2" s="283" t="s">
        <v>1642</v>
      </c>
      <c r="JE2" s="134" t="s">
        <v>372</v>
      </c>
      <c r="JF2" s="240" t="s">
        <v>1716</v>
      </c>
      <c r="JG2" s="240" t="s">
        <v>1743</v>
      </c>
      <c r="JH2" s="240" t="s">
        <v>1743</v>
      </c>
      <c r="JI2" s="240" t="s">
        <v>1743</v>
      </c>
      <c r="JJ2" s="240" t="s">
        <v>1743</v>
      </c>
      <c r="JK2" s="240" t="s">
        <v>1743</v>
      </c>
      <c r="JL2" s="134" t="s">
        <v>804</v>
      </c>
      <c r="JM2" s="240" t="s">
        <v>1758</v>
      </c>
      <c r="JN2" s="240" t="s">
        <v>1758</v>
      </c>
      <c r="JO2" s="240" t="s">
        <v>1758</v>
      </c>
      <c r="JP2" s="240" t="s">
        <v>1758</v>
      </c>
      <c r="JQ2" s="240" t="s">
        <v>1758</v>
      </c>
      <c r="JR2" s="240" t="s">
        <v>1758</v>
      </c>
      <c r="JS2" s="240" t="s">
        <v>1633</v>
      </c>
      <c r="JT2" s="134" t="s">
        <v>499</v>
      </c>
      <c r="JU2" s="135" t="s">
        <v>195</v>
      </c>
    </row>
    <row r="3" spans="1:281" s="2" customFormat="1" ht="42" customHeight="1">
      <c r="A3" s="77">
        <v>201</v>
      </c>
      <c r="B3" s="76">
        <f>COUNTIFS($C$5:$C$256,$A3,$E$5:$E$256,TRUE)</f>
        <v>0</v>
      </c>
      <c r="C3" s="95" t="s">
        <v>69</v>
      </c>
      <c r="D3" s="95" t="s">
        <v>69</v>
      </c>
      <c r="E3" s="94"/>
      <c r="F3" s="94"/>
      <c r="G3" s="94"/>
      <c r="H3" s="40"/>
      <c r="I3" s="40"/>
      <c r="J3" s="40"/>
      <c r="K3" s="40"/>
      <c r="L3" s="40"/>
      <c r="M3" s="40"/>
      <c r="N3" s="40"/>
      <c r="O3" s="40"/>
      <c r="P3" s="40"/>
      <c r="Q3" s="40"/>
      <c r="R3" s="40"/>
      <c r="S3" s="40"/>
      <c r="T3" s="40"/>
      <c r="U3" s="40"/>
      <c r="V3" s="217" t="s">
        <v>3</v>
      </c>
      <c r="W3" s="34"/>
      <c r="X3" s="34"/>
      <c r="Y3" s="34"/>
      <c r="Z3" s="34"/>
      <c r="AA3" s="34"/>
      <c r="AB3" s="34"/>
      <c r="AC3" s="34"/>
      <c r="AD3" s="34"/>
      <c r="AE3" s="34"/>
      <c r="AF3" s="34"/>
      <c r="AG3" s="34"/>
      <c r="AH3" s="34"/>
      <c r="AI3" s="34"/>
      <c r="AJ3" s="34"/>
      <c r="AK3" s="34"/>
      <c r="AL3" s="34"/>
      <c r="AM3" s="34"/>
      <c r="AN3" s="34"/>
      <c r="AO3" s="34"/>
      <c r="AP3" s="34"/>
      <c r="AQ3" s="34"/>
      <c r="AR3" s="34"/>
      <c r="AS3" s="34"/>
      <c r="AT3" s="34"/>
      <c r="AU3" s="238"/>
      <c r="AV3" s="34"/>
      <c r="AW3" s="34"/>
      <c r="AX3" s="34"/>
      <c r="AY3" s="97"/>
      <c r="AZ3" s="97"/>
      <c r="BA3" s="238"/>
      <c r="BB3" s="238"/>
      <c r="BC3" s="238"/>
      <c r="BD3" s="238"/>
      <c r="BE3" s="238"/>
      <c r="BF3" s="238"/>
      <c r="BG3" s="238"/>
      <c r="BH3" s="238"/>
      <c r="BI3" s="238"/>
      <c r="BJ3" s="238"/>
      <c r="BK3" s="238"/>
      <c r="BL3" s="238"/>
      <c r="BM3" s="238"/>
      <c r="BN3" s="238"/>
      <c r="BO3" s="238"/>
      <c r="BP3" s="238"/>
      <c r="BQ3" s="238"/>
      <c r="BR3" s="238"/>
      <c r="BS3" s="238"/>
      <c r="BT3" s="238"/>
      <c r="BU3" s="238"/>
      <c r="BV3" s="238"/>
      <c r="BW3" s="238"/>
      <c r="BX3" s="238"/>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97"/>
      <c r="EM3" s="238"/>
      <c r="EN3" s="238"/>
      <c r="EO3" s="97"/>
      <c r="EP3" s="97"/>
      <c r="EQ3" s="97"/>
      <c r="ER3" s="97"/>
      <c r="ES3" s="97"/>
      <c r="ET3" s="97"/>
      <c r="EU3" s="97"/>
      <c r="EV3" s="97"/>
      <c r="EW3" s="97"/>
      <c r="EX3" s="97"/>
      <c r="EY3" s="97"/>
      <c r="EZ3" s="97"/>
      <c r="FA3" s="97"/>
      <c r="FB3" s="97"/>
      <c r="FC3" s="97"/>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97"/>
      <c r="GD3" s="97"/>
      <c r="GE3" s="34"/>
      <c r="GF3" s="34"/>
      <c r="GG3" s="97"/>
      <c r="GH3" s="97"/>
      <c r="GI3" s="97"/>
      <c r="GJ3" s="97"/>
      <c r="GK3" s="97"/>
      <c r="GL3" s="97"/>
      <c r="GM3" s="97"/>
      <c r="GN3" s="97"/>
      <c r="GO3" s="34"/>
      <c r="GP3" s="34"/>
      <c r="GQ3" s="34"/>
      <c r="GR3" s="34"/>
      <c r="GS3" s="97"/>
      <c r="GT3" s="97"/>
      <c r="GU3" s="34"/>
      <c r="GV3" s="34"/>
      <c r="GW3" s="34"/>
      <c r="GX3" s="97"/>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97"/>
      <c r="II3" s="97"/>
      <c r="IJ3" s="97"/>
      <c r="IK3" s="97"/>
      <c r="IL3" s="97"/>
      <c r="IM3" s="97"/>
      <c r="IN3" s="97"/>
      <c r="IO3" s="97"/>
      <c r="IP3" s="34"/>
      <c r="IQ3" s="34"/>
      <c r="IR3" s="34"/>
      <c r="IS3" s="34"/>
      <c r="IT3" s="34"/>
      <c r="IU3" s="34"/>
      <c r="IV3" s="34"/>
      <c r="IW3" s="34"/>
      <c r="IX3" s="34"/>
      <c r="IY3" s="34"/>
      <c r="IZ3" s="97"/>
      <c r="JA3" s="97"/>
      <c r="JB3" s="97"/>
      <c r="JC3" s="34"/>
      <c r="JD3" s="34"/>
      <c r="JE3" s="34"/>
      <c r="JF3" s="34" t="s">
        <v>276</v>
      </c>
      <c r="JG3" s="238" t="s">
        <v>276</v>
      </c>
      <c r="JH3" s="238" t="s">
        <v>276</v>
      </c>
      <c r="JI3" s="238" t="s">
        <v>276</v>
      </c>
      <c r="JJ3" s="238" t="s">
        <v>276</v>
      </c>
      <c r="JK3" s="238" t="s">
        <v>276</v>
      </c>
      <c r="JL3" s="97" t="s">
        <v>276</v>
      </c>
      <c r="JM3" s="238" t="s">
        <v>276</v>
      </c>
      <c r="JN3" s="238" t="s">
        <v>276</v>
      </c>
      <c r="JO3" s="238" t="s">
        <v>276</v>
      </c>
      <c r="JP3" s="238" t="s">
        <v>276</v>
      </c>
      <c r="JQ3" s="238" t="s">
        <v>276</v>
      </c>
      <c r="JR3" s="238" t="s">
        <v>276</v>
      </c>
      <c r="JS3" s="238"/>
      <c r="JT3" s="97"/>
      <c r="JU3" s="96" t="s">
        <v>195</v>
      </c>
    </row>
    <row r="4" spans="1:281" s="2" customFormat="1" ht="65.25" customHeight="1">
      <c r="A4" s="102" t="str">
        <f>"Trial Number
("&amp;COUNT(A$5:A$256)-1&amp;")"</f>
        <v>Trial Number
(250)</v>
      </c>
      <c r="B4" s="102" t="s">
        <v>72</v>
      </c>
      <c r="C4" s="102" t="s">
        <v>68</v>
      </c>
      <c r="D4" s="102" t="s">
        <v>1673</v>
      </c>
      <c r="E4" s="102" t="str">
        <f ca="1">"Run Trials
("&amp;COUNTIFS(E$5:E$256,TRUE)&amp;")
("&amp;TEXT(COUNTIFS(E$5:E$256,TRUE)/(COUNTA($A$5:$A$256)-1),"0.0%)")</f>
        <v>Run Trials
(90)
(36.0%)</v>
      </c>
      <c r="F4" s="103" t="str">
        <f ca="1">"Full output
("&amp;TEXT(COUNTIFS($E$5:$E$256,TRUE,F$5:F$256,TRUE)/COUNTIFS($E$5:$E$256,TRUE),"0%)")</f>
        <v>Full output
(6%)</v>
      </c>
      <c r="G4" s="102" t="str">
        <f ca="1">"Report
("&amp;TEXT(COUNTIFS(G$5:G$256,TRUE)/(COUNTA(G$5:G$256)-1),"0.0%)")&amp;"
("&amp;TEXT(COUNTIFS(G$5:G$256,TRUE,$E$5:$E$256,TRUE)/COUNTIFS($E$5:$E$256,TRUE),"0%)")</f>
        <v>Report
(39.8%)
(96%)</v>
      </c>
      <c r="H4" s="104" t="s">
        <v>850</v>
      </c>
      <c r="I4" s="104" t="s">
        <v>850</v>
      </c>
      <c r="J4" s="104"/>
      <c r="K4" s="104"/>
      <c r="L4" s="104"/>
      <c r="M4" s="104"/>
      <c r="N4" s="104"/>
      <c r="O4" s="104"/>
      <c r="P4" s="104"/>
      <c r="Q4" s="104"/>
      <c r="R4" s="104"/>
      <c r="S4" s="104"/>
      <c r="T4" s="104"/>
      <c r="U4" s="104"/>
      <c r="V4" s="217" t="s">
        <v>4</v>
      </c>
      <c r="W4" s="98" t="str">
        <f ca="1">IF(COUNTIFS(W$5:W$256,"Dup")&gt;0,"Dup","")</f>
        <v/>
      </c>
      <c r="X4" s="98"/>
      <c r="Y4" s="99"/>
      <c r="Z4" s="99"/>
      <c r="AA4" s="99"/>
      <c r="AB4" s="99"/>
      <c r="AC4" s="239"/>
      <c r="AD4" s="239"/>
      <c r="AE4" s="98"/>
      <c r="AF4" s="99"/>
      <c r="AG4" s="239"/>
      <c r="AH4" s="239" t="s">
        <v>1625</v>
      </c>
      <c r="AI4" s="239" t="s">
        <v>1626</v>
      </c>
      <c r="AJ4" s="99"/>
      <c r="AK4" s="99"/>
      <c r="AL4" s="239" t="s">
        <v>173</v>
      </c>
      <c r="AM4" s="239"/>
      <c r="AN4" s="239"/>
      <c r="AO4" s="98"/>
      <c r="AP4" s="99"/>
      <c r="AQ4" s="239"/>
      <c r="AR4" s="99"/>
      <c r="AS4" s="99"/>
      <c r="AT4" s="99"/>
      <c r="AU4" s="239" t="s">
        <v>1062</v>
      </c>
      <c r="AV4" s="99"/>
      <c r="AW4" s="99"/>
      <c r="AX4" s="99"/>
      <c r="AY4" s="99"/>
      <c r="AZ4" s="99"/>
      <c r="BA4" s="239"/>
      <c r="BB4" s="239"/>
      <c r="BC4" s="239"/>
      <c r="BD4" s="239"/>
      <c r="BE4" s="239" t="s">
        <v>1625</v>
      </c>
      <c r="BF4" s="239" t="s">
        <v>1625</v>
      </c>
      <c r="BG4" s="294" t="str">
        <f>DataMaster!C50</f>
        <v>17:19</v>
      </c>
      <c r="BH4" s="294" t="str">
        <f>DataMaster!D50</f>
        <v>69:71</v>
      </c>
      <c r="BI4" s="294" t="str">
        <f>DataMaster!E50</f>
        <v>121:123</v>
      </c>
      <c r="BJ4" s="294" t="str">
        <f>DataMaster!F50</f>
        <v>173:175</v>
      </c>
      <c r="BK4" s="294" t="str">
        <f>DataMaster!G50</f>
        <v>225:227</v>
      </c>
      <c r="BL4" s="294" t="str">
        <f>DataMaster!H50</f>
        <v>277:279</v>
      </c>
      <c r="BM4" s="294" t="str">
        <f>DataMaster!I50</f>
        <v>13:21</v>
      </c>
      <c r="BN4" s="294" t="str">
        <f>DataMaster!J50</f>
        <v>65:73</v>
      </c>
      <c r="BO4" s="294" t="str">
        <f>DataMaster!K50</f>
        <v>117:125</v>
      </c>
      <c r="BP4" s="294" t="str">
        <f>DataMaster!L50</f>
        <v>169:177</v>
      </c>
      <c r="BQ4" s="294" t="str">
        <f>DataMaster!M50</f>
        <v>221:229</v>
      </c>
      <c r="BR4" s="294" t="str">
        <f>DataMaster!N50</f>
        <v>273:281</v>
      </c>
      <c r="BS4" s="294" t="str">
        <f>DataMaster!O50</f>
        <v>13:25</v>
      </c>
      <c r="BT4" s="294" t="str">
        <f>DataMaster!P50</f>
        <v>65:77</v>
      </c>
      <c r="BU4" s="294" t="str">
        <f>DataMaster!Q50</f>
        <v>117:129</v>
      </c>
      <c r="BV4" s="294" t="str">
        <f>DataMaster!R50</f>
        <v>169:181</v>
      </c>
      <c r="BW4" s="294" t="str">
        <f>DataMaster!S50</f>
        <v>221:233</v>
      </c>
      <c r="BX4" s="294" t="str">
        <f>DataMaster!T50</f>
        <v>273:285</v>
      </c>
      <c r="BY4" s="99" t="s">
        <v>396</v>
      </c>
      <c r="BZ4" s="99" t="s">
        <v>669</v>
      </c>
      <c r="CA4" s="98"/>
      <c r="CB4" s="99" t="s">
        <v>771</v>
      </c>
      <c r="CC4" s="99" t="s">
        <v>392</v>
      </c>
      <c r="CD4" s="99" t="s">
        <v>111</v>
      </c>
      <c r="CE4" s="99" t="s">
        <v>771</v>
      </c>
      <c r="CF4" s="99" t="s">
        <v>394</v>
      </c>
      <c r="CG4" s="99" t="s">
        <v>771</v>
      </c>
      <c r="CH4" s="99" t="s">
        <v>393</v>
      </c>
      <c r="CI4" s="99" t="s">
        <v>367</v>
      </c>
      <c r="CJ4" s="99" t="s">
        <v>392</v>
      </c>
      <c r="CK4" s="99" t="s">
        <v>771</v>
      </c>
      <c r="CL4" s="99"/>
      <c r="CM4" s="99"/>
      <c r="CN4" s="99"/>
      <c r="CO4" s="99" t="s">
        <v>6</v>
      </c>
      <c r="CP4" s="99" t="s">
        <v>7</v>
      </c>
      <c r="CQ4" s="99" t="s">
        <v>8</v>
      </c>
      <c r="CR4" s="99" t="s">
        <v>173</v>
      </c>
      <c r="CS4" s="99" t="s">
        <v>188</v>
      </c>
      <c r="CT4" s="99" t="s">
        <v>254</v>
      </c>
      <c r="CU4" s="99" t="s">
        <v>256</v>
      </c>
      <c r="CV4" s="99" t="s">
        <v>291</v>
      </c>
      <c r="CW4" s="98"/>
      <c r="CX4" s="239" t="s">
        <v>1721</v>
      </c>
      <c r="CY4" s="239" t="s">
        <v>1684</v>
      </c>
      <c r="CZ4" s="239" t="s">
        <v>6</v>
      </c>
      <c r="DA4" s="239" t="s">
        <v>7</v>
      </c>
      <c r="DB4" s="99"/>
      <c r="DC4" s="99" t="s">
        <v>8</v>
      </c>
      <c r="DD4" s="99"/>
      <c r="DE4" s="99"/>
      <c r="DF4" s="99"/>
      <c r="DG4" s="239" t="s">
        <v>707</v>
      </c>
      <c r="DH4" s="239" t="s">
        <v>1698</v>
      </c>
      <c r="DI4" s="99" t="s">
        <v>309</v>
      </c>
      <c r="DJ4" s="239" t="s">
        <v>6</v>
      </c>
      <c r="DK4" s="239" t="s">
        <v>7</v>
      </c>
      <c r="DL4" s="239" t="s">
        <v>8</v>
      </c>
      <c r="DM4" s="239" t="s">
        <v>6</v>
      </c>
      <c r="DN4" s="239" t="s">
        <v>7</v>
      </c>
      <c r="DO4" s="239" t="s">
        <v>8</v>
      </c>
      <c r="DP4" s="239" t="s">
        <v>6</v>
      </c>
      <c r="DQ4" s="239" t="s">
        <v>7</v>
      </c>
      <c r="DR4" s="239" t="s">
        <v>8</v>
      </c>
      <c r="DS4" s="239" t="s">
        <v>6</v>
      </c>
      <c r="DT4" s="239" t="s">
        <v>7</v>
      </c>
      <c r="DU4" s="239" t="s">
        <v>8</v>
      </c>
      <c r="DV4" s="99"/>
      <c r="DW4" s="99"/>
      <c r="DX4" s="99" t="s">
        <v>6</v>
      </c>
      <c r="DY4" s="99" t="s">
        <v>7</v>
      </c>
      <c r="DZ4" s="99" t="s">
        <v>8</v>
      </c>
      <c r="EA4" s="99" t="s">
        <v>173</v>
      </c>
      <c r="EB4" s="99" t="s">
        <v>188</v>
      </c>
      <c r="EC4" s="99" t="s">
        <v>254</v>
      </c>
      <c r="ED4" s="99" t="s">
        <v>256</v>
      </c>
      <c r="EE4" s="99" t="s">
        <v>291</v>
      </c>
      <c r="EF4" s="99" t="s">
        <v>6</v>
      </c>
      <c r="EG4" s="99" t="s">
        <v>7</v>
      </c>
      <c r="EH4" s="99" t="s">
        <v>8</v>
      </c>
      <c r="EI4" s="99" t="s">
        <v>173</v>
      </c>
      <c r="EJ4" s="99" t="s">
        <v>188</v>
      </c>
      <c r="EK4" s="99" t="s">
        <v>254</v>
      </c>
      <c r="EL4" s="100" t="s">
        <v>309</v>
      </c>
      <c r="EM4" s="100" t="s">
        <v>1062</v>
      </c>
      <c r="EN4" s="100" t="s">
        <v>1062</v>
      </c>
      <c r="EO4" s="99" t="s">
        <v>309</v>
      </c>
      <c r="EP4" s="99" t="s">
        <v>309</v>
      </c>
      <c r="EQ4" s="99" t="s">
        <v>707</v>
      </c>
      <c r="ER4" s="99" t="s">
        <v>309</v>
      </c>
      <c r="ES4" s="99" t="s">
        <v>309</v>
      </c>
      <c r="ET4" s="99" t="s">
        <v>309</v>
      </c>
      <c r="EU4" s="99" t="s">
        <v>891</v>
      </c>
      <c r="EV4" s="99" t="s">
        <v>891</v>
      </c>
      <c r="EW4" s="99" t="s">
        <v>618</v>
      </c>
      <c r="EX4" s="99" t="s">
        <v>516</v>
      </c>
      <c r="EY4" s="99" t="s">
        <v>517</v>
      </c>
      <c r="EZ4" s="99" t="s">
        <v>620</v>
      </c>
      <c r="FA4" s="99" t="s">
        <v>621</v>
      </c>
      <c r="FB4" s="99" t="s">
        <v>648</v>
      </c>
      <c r="FC4" s="99" t="s">
        <v>649</v>
      </c>
      <c r="FD4" s="98"/>
      <c r="FE4" s="99" t="s">
        <v>6</v>
      </c>
      <c r="FF4" s="99" t="s">
        <v>7</v>
      </c>
      <c r="FG4" s="99" t="s">
        <v>8</v>
      </c>
      <c r="FH4" s="99" t="s">
        <v>6</v>
      </c>
      <c r="FI4" s="99" t="s">
        <v>7</v>
      </c>
      <c r="FJ4" s="99" t="s">
        <v>8</v>
      </c>
      <c r="FK4" s="99" t="s">
        <v>173</v>
      </c>
      <c r="FL4" s="99"/>
      <c r="FM4" s="99"/>
      <c r="FN4" s="99"/>
      <c r="FO4" s="99"/>
      <c r="FP4" s="99"/>
      <c r="FQ4" s="99"/>
      <c r="FR4" s="99"/>
      <c r="FS4" s="99"/>
      <c r="FT4" s="99"/>
      <c r="FU4" s="99"/>
      <c r="FV4" s="99"/>
      <c r="FW4" s="99" t="s">
        <v>668</v>
      </c>
      <c r="FX4" s="99" t="s">
        <v>667</v>
      </c>
      <c r="FY4" s="99" t="s">
        <v>808</v>
      </c>
      <c r="FZ4" s="99" t="s">
        <v>809</v>
      </c>
      <c r="GA4" s="99" t="s">
        <v>33</v>
      </c>
      <c r="GB4" s="99" t="s">
        <v>96</v>
      </c>
      <c r="GC4" s="239" t="s">
        <v>891</v>
      </c>
      <c r="GD4" s="239" t="s">
        <v>1702</v>
      </c>
      <c r="GE4" s="99"/>
      <c r="GF4" s="99"/>
      <c r="GG4" s="99"/>
      <c r="GH4" s="99"/>
      <c r="GI4" s="99" t="s">
        <v>851</v>
      </c>
      <c r="GJ4" s="99" t="s">
        <v>394</v>
      </c>
      <c r="GK4" s="99" t="s">
        <v>1002</v>
      </c>
      <c r="GL4" s="99" t="s">
        <v>392</v>
      </c>
      <c r="GM4" s="99" t="s">
        <v>611</v>
      </c>
      <c r="GN4" s="99" t="s">
        <v>417</v>
      </c>
      <c r="GO4" s="98"/>
      <c r="GP4" s="99"/>
      <c r="GQ4" s="99"/>
      <c r="GR4" s="239" t="s">
        <v>1625</v>
      </c>
      <c r="GS4" s="99"/>
      <c r="GT4" s="99"/>
      <c r="GU4" s="99" t="s">
        <v>6</v>
      </c>
      <c r="GV4" s="99" t="s">
        <v>7</v>
      </c>
      <c r="GW4" s="99" t="s">
        <v>8</v>
      </c>
      <c r="GX4" s="99" t="s">
        <v>933</v>
      </c>
      <c r="GY4" s="99" t="s">
        <v>851</v>
      </c>
      <c r="GZ4" s="99" t="s">
        <v>586</v>
      </c>
      <c r="HA4" s="99" t="s">
        <v>6</v>
      </c>
      <c r="HB4" s="99" t="s">
        <v>6</v>
      </c>
      <c r="HC4" s="99" t="s">
        <v>728</v>
      </c>
      <c r="HD4" s="99" t="s">
        <v>728</v>
      </c>
      <c r="HE4" s="99" t="s">
        <v>6</v>
      </c>
      <c r="HF4" s="99"/>
      <c r="HG4" s="99"/>
      <c r="HH4" s="99"/>
      <c r="HI4" s="151" t="s">
        <v>309</v>
      </c>
      <c r="HJ4" s="151" t="str">
        <f t="shared" ref="HJ4" si="0">INDEX(EweNo_index,1,HJ$15)</f>
        <v>2:3,1:2,0:1</v>
      </c>
      <c r="HK4" s="99"/>
      <c r="HL4" s="239" t="s">
        <v>1670</v>
      </c>
      <c r="HM4" s="249" t="s">
        <v>1671</v>
      </c>
      <c r="HN4" s="249" t="s">
        <v>1666</v>
      </c>
      <c r="HO4" s="249" t="s">
        <v>1667</v>
      </c>
      <c r="HP4" s="249" t="s">
        <v>1668</v>
      </c>
      <c r="HQ4" s="249" t="s">
        <v>1669</v>
      </c>
      <c r="HR4" s="249" t="s">
        <v>1672</v>
      </c>
      <c r="HS4" s="99"/>
      <c r="HT4" s="239" t="s">
        <v>1706</v>
      </c>
      <c r="HU4" s="99"/>
      <c r="HV4" s="99" t="s">
        <v>921</v>
      </c>
      <c r="HW4" s="99" t="s">
        <v>978</v>
      </c>
      <c r="HX4" s="99" t="s">
        <v>979</v>
      </c>
      <c r="HY4" s="99" t="s">
        <v>980</v>
      </c>
      <c r="HZ4" s="99" t="s">
        <v>977</v>
      </c>
      <c r="IA4" s="99"/>
      <c r="IB4" s="239"/>
      <c r="IC4" s="239" t="s">
        <v>1664</v>
      </c>
      <c r="ID4" s="239" t="s">
        <v>1665</v>
      </c>
      <c r="IE4" s="99" t="s">
        <v>360</v>
      </c>
      <c r="IF4" s="99" t="s">
        <v>394</v>
      </c>
      <c r="IG4" s="99" t="s">
        <v>360</v>
      </c>
      <c r="IH4" s="99"/>
      <c r="II4" s="99" t="s">
        <v>362</v>
      </c>
      <c r="IJ4" s="99" t="s">
        <v>847</v>
      </c>
      <c r="IK4" s="99" t="s">
        <v>6</v>
      </c>
      <c r="IL4" s="99" t="s">
        <v>6</v>
      </c>
      <c r="IM4" s="99" t="s">
        <v>6</v>
      </c>
      <c r="IN4" s="99"/>
      <c r="IO4" s="151"/>
      <c r="IP4" s="98"/>
      <c r="IQ4" s="99" t="s">
        <v>414</v>
      </c>
      <c r="IR4" s="99" t="s">
        <v>419</v>
      </c>
      <c r="IS4" s="99" t="s">
        <v>414</v>
      </c>
      <c r="IT4" s="99" t="s">
        <v>426</v>
      </c>
      <c r="IU4" s="99" t="s">
        <v>420</v>
      </c>
      <c r="IV4" s="99"/>
      <c r="IW4" s="99"/>
      <c r="IX4" s="99"/>
      <c r="IY4" s="99"/>
      <c r="IZ4" s="99"/>
      <c r="JA4" s="99"/>
      <c r="JB4" s="99"/>
      <c r="JC4" s="99" t="s">
        <v>539</v>
      </c>
      <c r="JD4" s="98"/>
      <c r="JE4" s="99"/>
      <c r="JF4" s="239"/>
      <c r="JG4" s="239" t="s">
        <v>1597</v>
      </c>
      <c r="JH4" s="239" t="s">
        <v>1608</v>
      </c>
      <c r="JI4" s="239" t="s">
        <v>1744</v>
      </c>
      <c r="JJ4" s="239" t="s">
        <v>1745</v>
      </c>
      <c r="JK4" s="239" t="s">
        <v>1746</v>
      </c>
      <c r="JL4" s="99"/>
      <c r="JM4" s="239" t="s">
        <v>1759</v>
      </c>
      <c r="JN4" s="239" t="s">
        <v>1760</v>
      </c>
      <c r="JO4" s="239" t="s">
        <v>1558</v>
      </c>
      <c r="JP4" s="239" t="s">
        <v>1761</v>
      </c>
      <c r="JQ4" s="239" t="s">
        <v>1762</v>
      </c>
      <c r="JR4" s="239" t="s">
        <v>1763</v>
      </c>
      <c r="JS4" s="239"/>
      <c r="JT4" s="99"/>
      <c r="JU4" s="101" t="s">
        <v>195</v>
      </c>
    </row>
    <row r="5" spans="1:281">
      <c r="A5" s="24">
        <f>ROW(A5)-5</f>
        <v>0</v>
      </c>
      <c r="B5" s="24"/>
      <c r="C5">
        <v>0</v>
      </c>
      <c r="D5" s="228" t="s">
        <v>941</v>
      </c>
      <c r="E5" t="b">
        <v>0</v>
      </c>
      <c r="F5" t="b">
        <v>0</v>
      </c>
      <c r="G5" t="b">
        <v>0</v>
      </c>
      <c r="V5" s="218" t="s">
        <v>5</v>
      </c>
      <c r="Y5" s="5" t="str">
        <f t="shared" ref="Y5:AD5" si="1">_xlfn.IFS(OR(Y$1="sam",Y$1="sai"),1,Y$1="sav","-",OR(Y$1="sap",Y$1="saa",Y$1="sar",Y$1="sat"),0)</f>
        <v>-</v>
      </c>
      <c r="Z5" s="5" t="str">
        <f t="shared" si="1"/>
        <v>-</v>
      </c>
      <c r="AA5" s="5" t="str">
        <f t="shared" si="1"/>
        <v>-</v>
      </c>
      <c r="AB5" s="5" t="str">
        <f t="shared" si="1"/>
        <v>-</v>
      </c>
      <c r="AC5" s="5" t="str">
        <f t="shared" si="1"/>
        <v>-</v>
      </c>
      <c r="AD5" s="246" t="str">
        <f t="shared" si="1"/>
        <v>-</v>
      </c>
      <c r="AF5" s="5" t="str">
        <f t="shared" ref="AF5:BZ5" si="2">_xlfn.IFS(OR(AF$1="sam",AF$1="sai"),1,AF$1="sav","-",OR(AF$1="sap",AF$1="saa",AF$1="sar",AF$1="sat"),0)</f>
        <v>-</v>
      </c>
      <c r="AG5" s="246" t="str">
        <f t="shared" si="2"/>
        <v>-</v>
      </c>
      <c r="AH5" s="246" t="str">
        <f t="shared" si="2"/>
        <v>-</v>
      </c>
      <c r="AI5" s="246" t="str">
        <f t="shared" si="2"/>
        <v>-</v>
      </c>
      <c r="AJ5" s="5" t="str">
        <f t="shared" si="2"/>
        <v>-</v>
      </c>
      <c r="AK5" s="5" t="str">
        <f>_xlfn.IFS(OR(AK$1="sam",AK$1="sai"),1,AK$1="sav","-",OR(AK$1="sap",AK$1="saa",AK$1="sar",AK$1="sat"),0)</f>
        <v>-</v>
      </c>
      <c r="AL5" s="246" t="str">
        <f>_xlfn.IFS(OR(AL$1="sam",AL$1="sai"),1,AL$1="sav","-",OR(AL$1="sap",AL$1="saa",AL$1="sar",AL$1="sat"),0)</f>
        <v>-</v>
      </c>
      <c r="AM5" s="246" t="str">
        <f>_xlfn.IFS(OR(AM$1="sam",AM$1="sai"),1,AM$1="sav","-",OR(AM$1="sap",AM$1="saa",AM$1="sar",AM$1="sat"),0)</f>
        <v>-</v>
      </c>
      <c r="AN5" s="246" t="str">
        <f>_xlfn.IFS(OR(AN$1="sam",AN$1="sai"),1,AN$1="sav","-",OR(AN$1="sap",AN$1="saa",AN$1="sar",AN$1="sat"),0)</f>
        <v>-</v>
      </c>
      <c r="AP5" s="5" t="str">
        <f t="shared" si="2"/>
        <v>-</v>
      </c>
      <c r="AQ5" s="246" t="str">
        <f>_xlfn.IFS(OR(AQ$1="sam",AQ$1="sai"),1,AQ$1="sav","-",OR(AQ$1="sap",AQ$1="saa",AQ$1="sar",AQ$1="sat"),0)</f>
        <v>-</v>
      </c>
      <c r="AR5" s="5" t="str">
        <f>_xlfn.IFS(OR(AR$1="sam",AR$1="sai"),1,AR$1="sav","-",OR(AR$1="sap",AR$1="saa",AR$1="sar",AR$1="sat"),0)</f>
        <v>-</v>
      </c>
      <c r="AS5" s="5" t="str">
        <f>_xlfn.IFS(OR(AS$1="sam",AS$1="sai"),1,AS$1="sav","-",OR(AS$1="sap",AS$1="saa",AS$1="sar",AS$1="sat"),0)</f>
        <v>-</v>
      </c>
      <c r="AT5" s="5" t="str">
        <f t="shared" si="2"/>
        <v>-</v>
      </c>
      <c r="AU5" s="230" t="str">
        <f t="shared" si="2"/>
        <v>-</v>
      </c>
      <c r="AV5" s="5" t="str">
        <f t="shared" si="2"/>
        <v>-</v>
      </c>
      <c r="AW5" s="5" t="str">
        <f t="shared" si="2"/>
        <v>-</v>
      </c>
      <c r="AX5" s="5" t="str">
        <f t="shared" si="2"/>
        <v>-</v>
      </c>
      <c r="AY5" s="5">
        <f t="shared" si="2"/>
        <v>1</v>
      </c>
      <c r="AZ5" s="5">
        <f t="shared" si="2"/>
        <v>1</v>
      </c>
      <c r="BA5" s="246" t="str">
        <f t="shared" si="2"/>
        <v>-</v>
      </c>
      <c r="BB5" s="246" t="str">
        <f t="shared" si="2"/>
        <v>-</v>
      </c>
      <c r="BC5" s="246" t="str">
        <f t="shared" si="2"/>
        <v>-</v>
      </c>
      <c r="BD5" s="246" t="str">
        <f t="shared" si="2"/>
        <v>-</v>
      </c>
      <c r="BE5" s="246" t="str">
        <f t="shared" si="2"/>
        <v>-</v>
      </c>
      <c r="BF5" s="246" t="str">
        <f t="shared" si="2"/>
        <v>-</v>
      </c>
      <c r="BG5" s="246" t="str">
        <f t="shared" si="2"/>
        <v>-</v>
      </c>
      <c r="BH5" s="246" t="str">
        <f t="shared" si="2"/>
        <v>-</v>
      </c>
      <c r="BI5" s="246" t="str">
        <f t="shared" si="2"/>
        <v>-</v>
      </c>
      <c r="BJ5" s="246" t="str">
        <f t="shared" si="2"/>
        <v>-</v>
      </c>
      <c r="BK5" s="246" t="str">
        <f t="shared" si="2"/>
        <v>-</v>
      </c>
      <c r="BL5" s="246" t="str">
        <f t="shared" si="2"/>
        <v>-</v>
      </c>
      <c r="BM5" s="246" t="str">
        <f t="shared" si="2"/>
        <v>-</v>
      </c>
      <c r="BN5" s="246" t="str">
        <f t="shared" si="2"/>
        <v>-</v>
      </c>
      <c r="BO5" s="246" t="str">
        <f t="shared" si="2"/>
        <v>-</v>
      </c>
      <c r="BP5" s="246" t="str">
        <f t="shared" si="2"/>
        <v>-</v>
      </c>
      <c r="BQ5" s="246" t="str">
        <f t="shared" si="2"/>
        <v>-</v>
      </c>
      <c r="BR5" s="246" t="str">
        <f t="shared" si="2"/>
        <v>-</v>
      </c>
      <c r="BS5" s="246" t="str">
        <f t="shared" si="2"/>
        <v>-</v>
      </c>
      <c r="BT5" s="246" t="str">
        <f t="shared" si="2"/>
        <v>-</v>
      </c>
      <c r="BU5" s="246" t="str">
        <f t="shared" si="2"/>
        <v>-</v>
      </c>
      <c r="BV5" s="246" t="str">
        <f t="shared" si="2"/>
        <v>-</v>
      </c>
      <c r="BW5" s="246" t="str">
        <f t="shared" si="2"/>
        <v>-</v>
      </c>
      <c r="BX5" s="246" t="str">
        <f t="shared" si="2"/>
        <v>-</v>
      </c>
      <c r="BY5" s="5" t="str">
        <f t="shared" si="2"/>
        <v>-</v>
      </c>
      <c r="BZ5" s="5" t="str">
        <f t="shared" si="2"/>
        <v>-</v>
      </c>
      <c r="CB5" s="5" t="str">
        <f t="shared" ref="CB5:CL5" si="3">_xlfn.IFS(OR(CB$1="sam",CB$1="sai"),1,CB$1="sav","-",OR(CB$1="sap",CB$1="saa",CB$1="sar",CB$1="sat"),0)</f>
        <v>-</v>
      </c>
      <c r="CC5" s="5" t="str">
        <f t="shared" si="3"/>
        <v>-</v>
      </c>
      <c r="CD5" s="5" t="str">
        <f t="shared" si="3"/>
        <v>-</v>
      </c>
      <c r="CE5" s="5" t="str">
        <f t="shared" si="3"/>
        <v>-</v>
      </c>
      <c r="CF5" s="5" t="str">
        <f t="shared" si="3"/>
        <v>-</v>
      </c>
      <c r="CG5" s="5" t="str">
        <f t="shared" si="3"/>
        <v>-</v>
      </c>
      <c r="CH5" s="5" t="str">
        <f t="shared" si="3"/>
        <v>-</v>
      </c>
      <c r="CI5" s="5" t="str">
        <f t="shared" si="3"/>
        <v>-</v>
      </c>
      <c r="CJ5" s="5" t="str">
        <f t="shared" si="3"/>
        <v>-</v>
      </c>
      <c r="CK5" s="5" t="str">
        <f t="shared" si="3"/>
        <v>-</v>
      </c>
      <c r="CL5" s="5" t="str">
        <f t="shared" si="3"/>
        <v>-</v>
      </c>
      <c r="CM5" s="5" t="str">
        <f t="shared" ref="CM5:DW5" si="4">_xlfn.IFS(OR(CM$1="sam",CM$1="sai"),1,CM$1="sav","-",OR(CM$1="sap",CM$1="saa",CM$1="sar",CM$1="sat"),0)</f>
        <v>-</v>
      </c>
      <c r="CN5" s="5" t="str">
        <f t="shared" si="4"/>
        <v>-</v>
      </c>
      <c r="CO5" s="5" t="str">
        <f t="shared" si="4"/>
        <v>-</v>
      </c>
      <c r="CP5" s="5" t="str">
        <f t="shared" si="4"/>
        <v>-</v>
      </c>
      <c r="CQ5" s="5" t="str">
        <f t="shared" si="4"/>
        <v>-</v>
      </c>
      <c r="CR5" s="5" t="str">
        <f t="shared" si="4"/>
        <v>-</v>
      </c>
      <c r="CS5" s="5" t="str">
        <f t="shared" si="4"/>
        <v>-</v>
      </c>
      <c r="CT5" s="5" t="str">
        <f t="shared" si="4"/>
        <v>-</v>
      </c>
      <c r="CU5" s="5" t="str">
        <f t="shared" si="4"/>
        <v>-</v>
      </c>
      <c r="CV5" s="5" t="str">
        <f t="shared" si="4"/>
        <v>-</v>
      </c>
      <c r="CX5" s="5" t="str">
        <f t="shared" si="4"/>
        <v>-</v>
      </c>
      <c r="CY5" s="246" t="str">
        <f t="shared" si="4"/>
        <v>-</v>
      </c>
      <c r="CZ5" s="246" t="str">
        <f t="shared" si="4"/>
        <v>-</v>
      </c>
      <c r="DA5" s="5" t="str">
        <f t="shared" si="4"/>
        <v>-</v>
      </c>
      <c r="DB5" s="5" t="str">
        <f t="shared" si="4"/>
        <v>-</v>
      </c>
      <c r="DC5" s="5" t="str">
        <f t="shared" si="4"/>
        <v>-</v>
      </c>
      <c r="DD5" s="5" t="str">
        <f t="shared" si="4"/>
        <v>-</v>
      </c>
      <c r="DE5" s="5" t="str">
        <f t="shared" si="4"/>
        <v>-</v>
      </c>
      <c r="DF5" s="5" t="str">
        <f t="shared" si="4"/>
        <v>-</v>
      </c>
      <c r="DG5" s="246" t="str">
        <f t="shared" si="4"/>
        <v>-</v>
      </c>
      <c r="DH5" s="246" t="str">
        <f t="shared" si="4"/>
        <v>-</v>
      </c>
      <c r="DI5" s="5" t="str">
        <f t="shared" si="4"/>
        <v>-</v>
      </c>
      <c r="DJ5" s="246" t="str">
        <f t="shared" si="4"/>
        <v>-</v>
      </c>
      <c r="DK5" s="246" t="str">
        <f t="shared" si="4"/>
        <v>-</v>
      </c>
      <c r="DL5" s="246" t="str">
        <f t="shared" si="4"/>
        <v>-</v>
      </c>
      <c r="DM5" s="246" t="str">
        <f t="shared" si="4"/>
        <v>-</v>
      </c>
      <c r="DN5" s="246" t="str">
        <f t="shared" si="4"/>
        <v>-</v>
      </c>
      <c r="DO5" s="246" t="str">
        <f t="shared" si="4"/>
        <v>-</v>
      </c>
      <c r="DP5" s="246" t="str">
        <f t="shared" si="4"/>
        <v>-</v>
      </c>
      <c r="DQ5" s="246" t="str">
        <f t="shared" si="4"/>
        <v>-</v>
      </c>
      <c r="DR5" s="246" t="str">
        <f t="shared" si="4"/>
        <v>-</v>
      </c>
      <c r="DS5" s="246" t="str">
        <f t="shared" si="4"/>
        <v>-</v>
      </c>
      <c r="DT5" s="246" t="str">
        <f t="shared" si="4"/>
        <v>-</v>
      </c>
      <c r="DU5" s="246" t="str">
        <f t="shared" si="4"/>
        <v>-</v>
      </c>
      <c r="DV5" s="5" t="str">
        <f t="shared" si="4"/>
        <v>-</v>
      </c>
      <c r="DW5" s="5" t="str">
        <f t="shared" si="4"/>
        <v>-</v>
      </c>
      <c r="DX5" s="5" t="str">
        <f t="shared" ref="DX5:FB5" si="5">_xlfn.IFS(OR(DX$1="sam",DX$1="sai"),1,DX$1="sav","-",OR(DX$1="sap",DX$1="saa",DX$1="sar",DX$1="sat"),0)</f>
        <v>-</v>
      </c>
      <c r="DY5" s="5" t="str">
        <f t="shared" si="5"/>
        <v>-</v>
      </c>
      <c r="DZ5" s="5" t="str">
        <f t="shared" si="5"/>
        <v>-</v>
      </c>
      <c r="EA5" s="5" t="str">
        <f t="shared" si="5"/>
        <v>-</v>
      </c>
      <c r="EB5" s="5" t="str">
        <f t="shared" si="5"/>
        <v>-</v>
      </c>
      <c r="EC5" s="5" t="str">
        <f t="shared" si="5"/>
        <v>-</v>
      </c>
      <c r="ED5" s="5" t="str">
        <f t="shared" si="5"/>
        <v>-</v>
      </c>
      <c r="EE5" s="5" t="str">
        <f t="shared" si="5"/>
        <v>-</v>
      </c>
      <c r="EF5" s="5" t="str">
        <f t="shared" si="5"/>
        <v>-</v>
      </c>
      <c r="EG5" s="5" t="str">
        <f t="shared" si="5"/>
        <v>-</v>
      </c>
      <c r="EH5" s="5" t="str">
        <f t="shared" si="5"/>
        <v>-</v>
      </c>
      <c r="EI5" s="5" t="str">
        <f t="shared" si="5"/>
        <v>-</v>
      </c>
      <c r="EJ5" s="5" t="str">
        <f t="shared" si="5"/>
        <v>-</v>
      </c>
      <c r="EK5" s="5" t="str">
        <f t="shared" si="5"/>
        <v>-</v>
      </c>
      <c r="EL5" s="5">
        <f t="shared" si="5"/>
        <v>0</v>
      </c>
      <c r="EM5" s="246">
        <f t="shared" si="5"/>
        <v>0</v>
      </c>
      <c r="EN5" s="246">
        <f t="shared" si="5"/>
        <v>0</v>
      </c>
      <c r="EO5" s="5">
        <f t="shared" si="5"/>
        <v>0</v>
      </c>
      <c r="EP5" s="5">
        <f t="shared" si="5"/>
        <v>0</v>
      </c>
      <c r="EQ5" s="5">
        <f t="shared" si="5"/>
        <v>0</v>
      </c>
      <c r="ER5" s="5">
        <f t="shared" si="5"/>
        <v>0</v>
      </c>
      <c r="ES5" s="5" t="str">
        <f t="shared" si="5"/>
        <v>-</v>
      </c>
      <c r="ET5" s="5" t="str">
        <f t="shared" si="5"/>
        <v>-</v>
      </c>
      <c r="EU5" s="5" t="str">
        <f t="shared" si="5"/>
        <v>-</v>
      </c>
      <c r="EV5" s="5" t="str">
        <f t="shared" si="5"/>
        <v>-</v>
      </c>
      <c r="EW5" s="5" t="str">
        <f t="shared" si="5"/>
        <v>-</v>
      </c>
      <c r="EX5" s="5" t="str">
        <f t="shared" si="5"/>
        <v>-</v>
      </c>
      <c r="EY5" s="5" t="str">
        <f t="shared" si="5"/>
        <v>-</v>
      </c>
      <c r="EZ5" s="5" t="str">
        <f t="shared" si="5"/>
        <v>-</v>
      </c>
      <c r="FA5" s="5" t="str">
        <f t="shared" si="5"/>
        <v>-</v>
      </c>
      <c r="FB5" s="5" t="str">
        <f t="shared" si="5"/>
        <v>-</v>
      </c>
      <c r="FC5" s="5" t="str">
        <f>_xlfn.IFS(OR(FC$1="sam",FC$1="sai"),1,FC$1="sav","-",OR(FC$1="sap",FC$1="saa",FC$1="sar",FC$1="sat"),0)</f>
        <v>-</v>
      </c>
      <c r="FE5" s="5" t="str">
        <f t="shared" ref="FE5:FK5" si="6">_xlfn.IFS(OR(FE$1="sam",FE$1="sai"),1,FE$1="sav","-",OR(FE$1="sap",FE$1="saa",FE$1="sar",FE$1="sat"),0)</f>
        <v>-</v>
      </c>
      <c r="FF5" s="5" t="str">
        <f t="shared" si="6"/>
        <v>-</v>
      </c>
      <c r="FG5" s="5" t="str">
        <f t="shared" si="6"/>
        <v>-</v>
      </c>
      <c r="FH5" s="5" t="str">
        <f t="shared" si="6"/>
        <v>-</v>
      </c>
      <c r="FI5" s="5" t="str">
        <f t="shared" si="6"/>
        <v>-</v>
      </c>
      <c r="FJ5" s="5" t="str">
        <f t="shared" si="6"/>
        <v>-</v>
      </c>
      <c r="FK5" s="5" t="str">
        <f t="shared" si="6"/>
        <v>-</v>
      </c>
      <c r="FL5" s="5">
        <f t="shared" ref="FL5:GX5" si="7">_xlfn.IFS(OR(FL$1="sam",FL$1="sai"),1,FL$1="sav","-",OR(FL$1="sap",FL$1="saa",FL$1="sar",FL$1="sat"),0)</f>
        <v>0</v>
      </c>
      <c r="FM5" s="5" t="str">
        <f t="shared" si="7"/>
        <v>-</v>
      </c>
      <c r="FN5" s="5">
        <f>_xlfn.IFS(OR(FN$1="sam",FN$1="sai"),1,FN$1="sav","-",OR(FN$1="sap",FN$1="saa",FN$1="sar",FN$1="sat"),0)</f>
        <v>1</v>
      </c>
      <c r="FO5" s="5">
        <f>_xlfn.IFS(OR(FO$1="sam",FO$1="sai"),1,FO$1="sav","-",OR(FO$1="sap",FO$1="saa",FO$1="sar",FO$1="sat"),0)</f>
        <v>0</v>
      </c>
      <c r="FP5" s="5">
        <f t="shared" si="7"/>
        <v>1</v>
      </c>
      <c r="FQ5" s="5">
        <f t="shared" si="7"/>
        <v>0</v>
      </c>
      <c r="FR5" s="5">
        <f t="shared" si="7"/>
        <v>1</v>
      </c>
      <c r="FS5" s="5">
        <f t="shared" si="7"/>
        <v>1</v>
      </c>
      <c r="FT5" s="5">
        <f t="shared" si="7"/>
        <v>1</v>
      </c>
      <c r="FU5" s="5">
        <f t="shared" si="7"/>
        <v>0</v>
      </c>
      <c r="FV5" s="5">
        <f t="shared" si="7"/>
        <v>0</v>
      </c>
      <c r="FW5" s="5">
        <f t="shared" si="7"/>
        <v>0</v>
      </c>
      <c r="FX5" s="5">
        <f t="shared" si="7"/>
        <v>0</v>
      </c>
      <c r="FY5" s="5">
        <f t="shared" si="7"/>
        <v>0</v>
      </c>
      <c r="FZ5" s="5">
        <f t="shared" si="7"/>
        <v>0</v>
      </c>
      <c r="GA5" s="5">
        <f t="shared" si="7"/>
        <v>0</v>
      </c>
      <c r="GB5" s="5">
        <f t="shared" si="7"/>
        <v>0</v>
      </c>
      <c r="GC5" s="5">
        <f>_xlfn.IFS(OR(GC$1="sam",GC$1="sai"),1,GC$1="sav","-",OR(GC$1="sap",GC$1="saa",GC$1="sar",GC$1="sat"),0)</f>
        <v>0</v>
      </c>
      <c r="GD5" s="5">
        <f>_xlfn.IFS(OR(GD$1="sam",GD$1="sai"),1,GD$1="sav","-",OR(GD$1="sap",GD$1="saa",GD$1="sar",GD$1="sat"),0)</f>
        <v>0</v>
      </c>
      <c r="GE5" s="5">
        <f t="shared" si="7"/>
        <v>0</v>
      </c>
      <c r="GF5" s="5">
        <f t="shared" si="7"/>
        <v>0</v>
      </c>
      <c r="GG5" s="5">
        <f t="shared" ref="GG5:GN5" si="8">_xlfn.IFS(OR(GG$1="sam",GG$1="sai"),1,GG$1="sav","-",OR(GG$1="sap",GG$1="saa",GG$1="sar",GG$1="sat"),0)</f>
        <v>1</v>
      </c>
      <c r="GH5" s="5">
        <f t="shared" si="8"/>
        <v>0</v>
      </c>
      <c r="GI5" s="5">
        <f t="shared" si="8"/>
        <v>0</v>
      </c>
      <c r="GJ5" s="5">
        <f t="shared" si="8"/>
        <v>0</v>
      </c>
      <c r="GK5" s="5">
        <f t="shared" si="8"/>
        <v>0</v>
      </c>
      <c r="GL5" s="5">
        <f t="shared" si="8"/>
        <v>0</v>
      </c>
      <c r="GM5" s="5">
        <f t="shared" si="8"/>
        <v>0</v>
      </c>
      <c r="GN5" s="5">
        <f t="shared" si="8"/>
        <v>0</v>
      </c>
      <c r="GP5" s="5" t="str">
        <f t="shared" ref="GP5:GT5" si="9">_xlfn.IFS(OR(GP$1="sam",GP$1="sai"),1,GP$1="sav","-",OR(GP$1="sap",GP$1="saa",GP$1="sar",GP$1="sat"),0)</f>
        <v>-</v>
      </c>
      <c r="GQ5" s="5" t="str">
        <f t="shared" si="9"/>
        <v>-</v>
      </c>
      <c r="GR5" s="246" t="str">
        <f t="shared" si="9"/>
        <v>-</v>
      </c>
      <c r="GS5" s="5" t="str">
        <f t="shared" si="9"/>
        <v>-</v>
      </c>
      <c r="GT5" s="5" t="str">
        <f t="shared" si="9"/>
        <v>-</v>
      </c>
      <c r="GU5" s="5" t="str">
        <f t="shared" si="7"/>
        <v>-</v>
      </c>
      <c r="GV5" s="5" t="str">
        <f t="shared" si="7"/>
        <v>-</v>
      </c>
      <c r="GW5" s="5" t="str">
        <f t="shared" si="7"/>
        <v>-</v>
      </c>
      <c r="GX5" s="5">
        <f t="shared" si="7"/>
        <v>0</v>
      </c>
      <c r="GY5" s="5" t="str">
        <f t="shared" ref="GY5:JT5" si="10">_xlfn.IFS(OR(GY$1="sam",GY$1="sai"),1,GY$1="sav","-",OR(GY$1="sap",GY$1="saa",GY$1="sar",GY$1="sat"),0)</f>
        <v>-</v>
      </c>
      <c r="GZ5" s="5" t="str">
        <f t="shared" si="10"/>
        <v>-</v>
      </c>
      <c r="HA5" s="5" t="str">
        <f t="shared" si="10"/>
        <v>-</v>
      </c>
      <c r="HB5" s="5" t="str">
        <f>_xlfn.IFS(OR(HB$1="sam",HB$1="sai"),1,HB$1="sav","-",OR(HB$1="sap",HB$1="saa",HB$1="sar",HB$1="sat"),0)</f>
        <v>-</v>
      </c>
      <c r="HC5" s="5" t="str">
        <f t="shared" si="10"/>
        <v>-</v>
      </c>
      <c r="HD5" s="5" t="str">
        <f t="shared" si="10"/>
        <v>-</v>
      </c>
      <c r="HE5" s="5" t="str">
        <f t="shared" si="10"/>
        <v>-</v>
      </c>
      <c r="HF5" s="5" t="str">
        <f t="shared" si="10"/>
        <v>-</v>
      </c>
      <c r="HG5" s="5" t="str">
        <f t="shared" si="10"/>
        <v>-</v>
      </c>
      <c r="HH5" s="5" t="str">
        <f t="shared" si="10"/>
        <v>-</v>
      </c>
      <c r="HI5" s="5" t="str">
        <f t="shared" si="10"/>
        <v>-</v>
      </c>
      <c r="HJ5" s="230" t="str">
        <f t="shared" si="10"/>
        <v>-</v>
      </c>
      <c r="HK5" s="5" t="str">
        <f t="shared" si="10"/>
        <v>-</v>
      </c>
      <c r="HL5" s="5" t="str">
        <f t="shared" si="10"/>
        <v>-</v>
      </c>
      <c r="HM5" s="246" t="str">
        <f t="shared" si="10"/>
        <v>-</v>
      </c>
      <c r="HN5" s="246" t="str">
        <f t="shared" si="10"/>
        <v>-</v>
      </c>
      <c r="HO5" s="246" t="str">
        <f t="shared" si="10"/>
        <v>-</v>
      </c>
      <c r="HP5" s="246" t="str">
        <f t="shared" si="10"/>
        <v>-</v>
      </c>
      <c r="HQ5" s="5" t="str">
        <f t="shared" si="10"/>
        <v>-</v>
      </c>
      <c r="HR5" s="246" t="str">
        <f t="shared" si="10"/>
        <v>-</v>
      </c>
      <c r="HS5" s="5" t="str">
        <f>_xlfn.IFS(OR(HS$1="sam",HS$1="sai"),1,HS$1="sav","-",OR(HS$1="sap",HS$1="saa",HS$1="sar",HS$1="sat"),0)</f>
        <v>-</v>
      </c>
      <c r="HT5" s="5" t="str">
        <f>_xlfn.IFS(OR(HT$1="sam",HT$1="sai"),1,HT$1="sav","-",OR(HT$1="sap",HT$1="saa",HT$1="sar",HT$1="sat"),0)</f>
        <v>-</v>
      </c>
      <c r="HU5" s="5" t="str">
        <f>_xlfn.IFS(OR(HU$1="sam",HU$1="sai"),1,HU$1="sav","-",OR(HU$1="sap",HU$1="saa",HU$1="sar",HU$1="sat"),0)</f>
        <v>-</v>
      </c>
      <c r="HV5" s="5" t="str">
        <f>_xlfn.IFS(OR(HV$1="sam",HV$1="sai"),1,HV$1="sav","-",OR(HV$1="sap",HV$1="saa",HV$1="sar",HV$1="sat"),0)</f>
        <v>-</v>
      </c>
      <c r="HW5" s="5" t="str">
        <f>_xlfn.IFS(OR(HW$1="sam",HW$1="sai"),1,HW$1="sav","-",OR(HW$1="sap",HW$1="saa",HW$1="sar",HW$1="sat"),0)</f>
        <v>-</v>
      </c>
      <c r="HX5" s="5" t="str">
        <f t="shared" ref="HX5:HZ5" si="11">_xlfn.IFS(OR(HX$1="sam",HX$1="sai"),1,HX$1="sav","-",OR(HX$1="sap",HX$1="saa",HX$1="sar",HX$1="sat"),0)</f>
        <v>-</v>
      </c>
      <c r="HY5" s="5" t="str">
        <f t="shared" si="11"/>
        <v>-</v>
      </c>
      <c r="HZ5" s="5" t="str">
        <f t="shared" si="11"/>
        <v>-</v>
      </c>
      <c r="IA5" s="5" t="str">
        <f t="shared" si="10"/>
        <v>-</v>
      </c>
      <c r="IB5" s="246" t="str">
        <f>_xlfn.IFS(OR(IB$1="sam",IB$1="sai"),1,IB$1="sav","-",OR(IB$1="sap",IB$1="saa",IB$1="sar",IB$1="sat"),0)</f>
        <v>-</v>
      </c>
      <c r="IC5" s="246" t="str">
        <f t="shared" si="10"/>
        <v>-</v>
      </c>
      <c r="ID5" s="246" t="str">
        <f t="shared" si="10"/>
        <v>-</v>
      </c>
      <c r="IE5" s="5" t="str">
        <f t="shared" si="10"/>
        <v>-</v>
      </c>
      <c r="IF5" s="5" t="str">
        <f t="shared" si="10"/>
        <v>-</v>
      </c>
      <c r="IG5" s="5" t="str">
        <f t="shared" si="10"/>
        <v>-</v>
      </c>
      <c r="IH5" s="5" t="str">
        <f t="shared" si="10"/>
        <v>-</v>
      </c>
      <c r="II5" s="5" t="str">
        <f t="shared" si="10"/>
        <v>-</v>
      </c>
      <c r="IJ5" s="5" t="str">
        <f t="shared" si="10"/>
        <v>-</v>
      </c>
      <c r="IK5" s="5" t="str">
        <f>_xlfn.IFS(OR(IK$1="sam",IK$1="sai"),1,IK$1="sav","-",OR(IK$1="sap",IK$1="saa",IK$1="sar",IK$1="sat"),0)</f>
        <v>-</v>
      </c>
      <c r="IL5" s="5" t="str">
        <f>_xlfn.IFS(OR(IL$1="sam",IL$1="sai"),1,IL$1="sav","-",OR(IL$1="sap",IL$1="saa",IL$1="sar",IL$1="sat"),0)</f>
        <v>-</v>
      </c>
      <c r="IM5" s="5" t="str">
        <f>_xlfn.IFS(OR(IM$1="sam",IM$1="sai"),1,IM$1="sav","-",OR(IM$1="sap",IM$1="saa",IM$1="sar",IM$1="sat"),0)</f>
        <v>-</v>
      </c>
      <c r="IN5" s="5" t="str">
        <f>_xlfn.IFS(OR(IN$1="sam",IN$1="sai"),1,IN$1="sav","-",OR(IN$1="sap",IN$1="saa",IN$1="sar",IN$1="sat"),0)</f>
        <v>-</v>
      </c>
      <c r="IO5" s="5" t="str">
        <f>_xlfn.IFS(OR(IO$1="sam",IO$1="sai"),1,IO$1="sav","-",OR(IO$1="sap",IO$1="saa",IO$1="sar",IO$1="sat"),0)</f>
        <v>-</v>
      </c>
      <c r="IQ5" s="5">
        <f t="shared" si="10"/>
        <v>1</v>
      </c>
      <c r="IR5" s="5">
        <f t="shared" si="10"/>
        <v>0</v>
      </c>
      <c r="IS5" s="5">
        <f t="shared" si="10"/>
        <v>1</v>
      </c>
      <c r="IT5" s="5">
        <f t="shared" si="10"/>
        <v>1</v>
      </c>
      <c r="IU5" s="5">
        <f t="shared" si="10"/>
        <v>0</v>
      </c>
      <c r="IV5" s="5" t="str">
        <f t="shared" si="10"/>
        <v>-</v>
      </c>
      <c r="IW5" s="5" t="str">
        <f t="shared" si="10"/>
        <v>-</v>
      </c>
      <c r="IX5" s="5" t="str">
        <f t="shared" si="10"/>
        <v>-</v>
      </c>
      <c r="IY5" s="5" t="str">
        <f t="shared" si="10"/>
        <v>-</v>
      </c>
      <c r="IZ5" s="5">
        <f t="shared" si="10"/>
        <v>1</v>
      </c>
      <c r="JA5" s="5">
        <f t="shared" si="10"/>
        <v>1</v>
      </c>
      <c r="JB5" s="5">
        <f t="shared" si="10"/>
        <v>1</v>
      </c>
      <c r="JC5" s="5">
        <f t="shared" si="10"/>
        <v>1</v>
      </c>
      <c r="JE5" s="5">
        <f t="shared" si="10"/>
        <v>1</v>
      </c>
      <c r="JF5" s="246">
        <f t="shared" si="10"/>
        <v>1</v>
      </c>
      <c r="JG5" s="5">
        <f t="shared" si="10"/>
        <v>1</v>
      </c>
      <c r="JH5" s="246">
        <f t="shared" si="10"/>
        <v>1</v>
      </c>
      <c r="JI5" s="246">
        <f t="shared" si="10"/>
        <v>1</v>
      </c>
      <c r="JJ5" s="246">
        <f t="shared" si="10"/>
        <v>1</v>
      </c>
      <c r="JK5" s="246">
        <f t="shared" si="10"/>
        <v>1</v>
      </c>
      <c r="JL5" s="5">
        <f t="shared" si="10"/>
        <v>1</v>
      </c>
      <c r="JM5" s="246">
        <f t="shared" si="10"/>
        <v>0</v>
      </c>
      <c r="JN5" s="246">
        <f t="shared" si="10"/>
        <v>0</v>
      </c>
      <c r="JO5" s="246">
        <f t="shared" si="10"/>
        <v>0</v>
      </c>
      <c r="JP5" s="246">
        <f t="shared" si="10"/>
        <v>0</v>
      </c>
      <c r="JQ5" s="246">
        <f t="shared" si="10"/>
        <v>0</v>
      </c>
      <c r="JR5" s="246">
        <f t="shared" si="10"/>
        <v>0</v>
      </c>
      <c r="JS5" s="246" t="str">
        <f t="shared" si="10"/>
        <v>-</v>
      </c>
      <c r="JT5" s="5">
        <f t="shared" si="10"/>
        <v>1</v>
      </c>
      <c r="JU5" s="27">
        <v>0</v>
      </c>
    </row>
    <row r="6" spans="1:281">
      <c r="A6" s="24">
        <f t="shared" ref="A6:A255" si="12">ROW(A6)-5</f>
        <v>1</v>
      </c>
      <c r="B6" s="24">
        <v>0</v>
      </c>
      <c r="C6">
        <v>0</v>
      </c>
      <c r="D6" s="228" t="s">
        <v>941</v>
      </c>
      <c r="E6" t="b">
        <v>1</v>
      </c>
      <c r="F6" t="b">
        <v>1</v>
      </c>
      <c r="G6" t="b">
        <v>1</v>
      </c>
      <c r="V6" s="218" t="s">
        <v>388</v>
      </c>
      <c r="W6" s="10" t="str">
        <f>IF(COUNTIF(V$5:V6,V6)=1,"-","Dup")</f>
        <v>-</v>
      </c>
      <c r="X6" s="10"/>
      <c r="Y6" s="12" t="str">
        <f t="shared" ref="Y6:AD6" si="13">Y$5</f>
        <v>-</v>
      </c>
      <c r="Z6" s="12" t="str">
        <f t="shared" si="13"/>
        <v>-</v>
      </c>
      <c r="AA6" s="12" t="str">
        <f t="shared" si="13"/>
        <v>-</v>
      </c>
      <c r="AB6" s="12" t="str">
        <f t="shared" si="13"/>
        <v>-</v>
      </c>
      <c r="AC6" s="12" t="str">
        <f t="shared" si="13"/>
        <v>-</v>
      </c>
      <c r="AD6" s="232" t="str">
        <f t="shared" si="13"/>
        <v>-</v>
      </c>
      <c r="AE6" s="10"/>
      <c r="AF6" s="12" t="str">
        <f t="shared" ref="AF6:CH6" si="14">AF$5</f>
        <v>-</v>
      </c>
      <c r="AG6" s="232" t="str">
        <f t="shared" si="14"/>
        <v>-</v>
      </c>
      <c r="AH6" s="232" t="str">
        <f t="shared" si="14"/>
        <v>-</v>
      </c>
      <c r="AI6" s="232" t="str">
        <f t="shared" si="14"/>
        <v>-</v>
      </c>
      <c r="AJ6" s="12" t="str">
        <f t="shared" si="14"/>
        <v>-</v>
      </c>
      <c r="AK6" s="12" t="str">
        <f>AK$5</f>
        <v>-</v>
      </c>
      <c r="AL6" s="232" t="str">
        <f>AL$5</f>
        <v>-</v>
      </c>
      <c r="AM6" s="232" t="str">
        <f>AM$5</f>
        <v>-</v>
      </c>
      <c r="AN6" s="232" t="str">
        <f>AN$5</f>
        <v>-</v>
      </c>
      <c r="AO6" s="10"/>
      <c r="AP6" s="12" t="str">
        <f t="shared" si="14"/>
        <v>-</v>
      </c>
      <c r="AQ6" s="232" t="str">
        <f>AQ$5</f>
        <v>-</v>
      </c>
      <c r="AR6" s="12" t="str">
        <f>AR$5</f>
        <v>-</v>
      </c>
      <c r="AS6" s="12" t="str">
        <f>AS$5</f>
        <v>-</v>
      </c>
      <c r="AT6" s="12" t="str">
        <f t="shared" si="14"/>
        <v>-</v>
      </c>
      <c r="AU6" s="232" t="str">
        <f t="shared" si="14"/>
        <v>-</v>
      </c>
      <c r="AV6" s="12" t="str">
        <f t="shared" si="14"/>
        <v>-</v>
      </c>
      <c r="AW6" s="12" t="str">
        <f t="shared" si="14"/>
        <v>-</v>
      </c>
      <c r="AX6" s="12" t="str">
        <f t="shared" si="14"/>
        <v>-</v>
      </c>
      <c r="AY6" s="12">
        <f t="shared" si="14"/>
        <v>1</v>
      </c>
      <c r="AZ6" s="12">
        <f t="shared" si="14"/>
        <v>1</v>
      </c>
      <c r="BA6" s="232" t="str">
        <f t="shared" si="14"/>
        <v>-</v>
      </c>
      <c r="BB6" s="232" t="str">
        <f t="shared" si="14"/>
        <v>-</v>
      </c>
      <c r="BC6" s="232" t="str">
        <f t="shared" si="14"/>
        <v>-</v>
      </c>
      <c r="BD6" s="232" t="str">
        <f t="shared" si="14"/>
        <v>-</v>
      </c>
      <c r="BE6" s="232" t="str">
        <f t="shared" si="14"/>
        <v>-</v>
      </c>
      <c r="BF6" s="232" t="str">
        <f t="shared" si="14"/>
        <v>-</v>
      </c>
      <c r="BG6" s="232" t="str">
        <f t="shared" si="14"/>
        <v>-</v>
      </c>
      <c r="BH6" s="232" t="str">
        <f t="shared" si="14"/>
        <v>-</v>
      </c>
      <c r="BI6" s="232" t="str">
        <f t="shared" si="14"/>
        <v>-</v>
      </c>
      <c r="BJ6" s="232" t="str">
        <f t="shared" si="14"/>
        <v>-</v>
      </c>
      <c r="BK6" s="232" t="str">
        <f t="shared" si="14"/>
        <v>-</v>
      </c>
      <c r="BL6" s="232" t="str">
        <f t="shared" si="14"/>
        <v>-</v>
      </c>
      <c r="BM6" s="232" t="str">
        <f t="shared" si="14"/>
        <v>-</v>
      </c>
      <c r="BN6" s="232" t="str">
        <f t="shared" si="14"/>
        <v>-</v>
      </c>
      <c r="BO6" s="232" t="str">
        <f t="shared" si="14"/>
        <v>-</v>
      </c>
      <c r="BP6" s="232" t="str">
        <f t="shared" si="14"/>
        <v>-</v>
      </c>
      <c r="BQ6" s="232" t="str">
        <f t="shared" si="14"/>
        <v>-</v>
      </c>
      <c r="BR6" s="232" t="str">
        <f t="shared" si="14"/>
        <v>-</v>
      </c>
      <c r="BS6" s="232" t="str">
        <f t="shared" si="14"/>
        <v>-</v>
      </c>
      <c r="BT6" s="232" t="str">
        <f t="shared" si="14"/>
        <v>-</v>
      </c>
      <c r="BU6" s="232" t="str">
        <f t="shared" si="14"/>
        <v>-</v>
      </c>
      <c r="BV6" s="232" t="str">
        <f t="shared" si="14"/>
        <v>-</v>
      </c>
      <c r="BW6" s="232" t="str">
        <f t="shared" si="14"/>
        <v>-</v>
      </c>
      <c r="BX6" s="232" t="str">
        <f t="shared" si="14"/>
        <v>-</v>
      </c>
      <c r="BY6" s="12" t="str">
        <f t="shared" si="14"/>
        <v>-</v>
      </c>
      <c r="BZ6" s="12" t="str">
        <f t="shared" si="14"/>
        <v>-</v>
      </c>
      <c r="CA6" s="10"/>
      <c r="CB6" s="12" t="str">
        <f t="shared" si="14"/>
        <v>-</v>
      </c>
      <c r="CC6" s="12" t="str">
        <f t="shared" si="14"/>
        <v>-</v>
      </c>
      <c r="CD6" s="12" t="str">
        <f t="shared" si="14"/>
        <v>-</v>
      </c>
      <c r="CE6" s="12" t="str">
        <f t="shared" si="14"/>
        <v>-</v>
      </c>
      <c r="CF6" s="12" t="str">
        <f t="shared" si="14"/>
        <v>-</v>
      </c>
      <c r="CG6" s="12" t="str">
        <f t="shared" si="14"/>
        <v>-</v>
      </c>
      <c r="CH6" s="12" t="str">
        <f t="shared" si="14"/>
        <v>-</v>
      </c>
      <c r="CI6" s="12" t="str">
        <f>CI$5</f>
        <v>-</v>
      </c>
      <c r="CJ6" s="12" t="str">
        <f>CJ$5</f>
        <v>-</v>
      </c>
      <c r="CK6" s="12" t="str">
        <f>CK$5</f>
        <v>-</v>
      </c>
      <c r="CL6" s="12" t="str">
        <f>CL$5</f>
        <v>-</v>
      </c>
      <c r="CM6" s="12" t="str">
        <f t="shared" ref="CM6:DW6" si="15">CM$5</f>
        <v>-</v>
      </c>
      <c r="CN6" s="12" t="str">
        <f t="shared" si="15"/>
        <v>-</v>
      </c>
      <c r="CO6" s="12" t="str">
        <f t="shared" si="15"/>
        <v>-</v>
      </c>
      <c r="CP6" s="12" t="str">
        <f t="shared" si="15"/>
        <v>-</v>
      </c>
      <c r="CQ6" s="12" t="str">
        <f t="shared" si="15"/>
        <v>-</v>
      </c>
      <c r="CR6" s="12" t="str">
        <f t="shared" si="15"/>
        <v>-</v>
      </c>
      <c r="CS6" s="12" t="str">
        <f t="shared" si="15"/>
        <v>-</v>
      </c>
      <c r="CT6" s="12" t="str">
        <f t="shared" si="15"/>
        <v>-</v>
      </c>
      <c r="CU6" s="12" t="str">
        <f t="shared" si="15"/>
        <v>-</v>
      </c>
      <c r="CV6" s="12" t="str">
        <f t="shared" si="15"/>
        <v>-</v>
      </c>
      <c r="CW6" s="10"/>
      <c r="CX6" s="12" t="str">
        <f t="shared" ref="CX6:DD6" si="16">CX$5</f>
        <v>-</v>
      </c>
      <c r="CY6" s="232" t="str">
        <f t="shared" si="16"/>
        <v>-</v>
      </c>
      <c r="CZ6" s="232" t="str">
        <f t="shared" si="16"/>
        <v>-</v>
      </c>
      <c r="DA6" s="12" t="str">
        <f t="shared" si="16"/>
        <v>-</v>
      </c>
      <c r="DB6" s="12" t="str">
        <f t="shared" si="16"/>
        <v>-</v>
      </c>
      <c r="DC6" s="12" t="str">
        <f t="shared" si="16"/>
        <v>-</v>
      </c>
      <c r="DD6" s="12" t="str">
        <f t="shared" si="16"/>
        <v>-</v>
      </c>
      <c r="DE6" s="12" t="str">
        <f t="shared" si="15"/>
        <v>-</v>
      </c>
      <c r="DF6" s="12" t="str">
        <f t="shared" si="15"/>
        <v>-</v>
      </c>
      <c r="DG6" s="232" t="str">
        <f t="shared" si="15"/>
        <v>-</v>
      </c>
      <c r="DH6" s="232" t="str">
        <f t="shared" si="15"/>
        <v>-</v>
      </c>
      <c r="DI6" s="12" t="str">
        <f t="shared" si="15"/>
        <v>-</v>
      </c>
      <c r="DJ6" s="232" t="str">
        <f t="shared" si="15"/>
        <v>-</v>
      </c>
      <c r="DK6" s="232" t="str">
        <f t="shared" si="15"/>
        <v>-</v>
      </c>
      <c r="DL6" s="232" t="str">
        <f t="shared" si="15"/>
        <v>-</v>
      </c>
      <c r="DM6" s="232" t="str">
        <f t="shared" si="15"/>
        <v>-</v>
      </c>
      <c r="DN6" s="232" t="str">
        <f t="shared" si="15"/>
        <v>-</v>
      </c>
      <c r="DO6" s="232" t="str">
        <f t="shared" si="15"/>
        <v>-</v>
      </c>
      <c r="DP6" s="232" t="str">
        <f t="shared" si="15"/>
        <v>-</v>
      </c>
      <c r="DQ6" s="232" t="str">
        <f t="shared" si="15"/>
        <v>-</v>
      </c>
      <c r="DR6" s="232" t="str">
        <f t="shared" si="15"/>
        <v>-</v>
      </c>
      <c r="DS6" s="232" t="str">
        <f t="shared" si="15"/>
        <v>-</v>
      </c>
      <c r="DT6" s="232" t="str">
        <f t="shared" si="15"/>
        <v>-</v>
      </c>
      <c r="DU6" s="232" t="str">
        <f t="shared" si="15"/>
        <v>-</v>
      </c>
      <c r="DV6" s="12" t="str">
        <f t="shared" si="15"/>
        <v>-</v>
      </c>
      <c r="DW6" s="12" t="str">
        <f t="shared" si="15"/>
        <v>-</v>
      </c>
      <c r="DX6" s="12" t="str">
        <f t="shared" ref="DX6:FB6" si="17">DX$5</f>
        <v>-</v>
      </c>
      <c r="DY6" s="12" t="str">
        <f t="shared" si="17"/>
        <v>-</v>
      </c>
      <c r="DZ6" s="12" t="str">
        <f t="shared" si="17"/>
        <v>-</v>
      </c>
      <c r="EA6" s="12" t="str">
        <f t="shared" si="17"/>
        <v>-</v>
      </c>
      <c r="EB6" s="12" t="str">
        <f t="shared" si="17"/>
        <v>-</v>
      </c>
      <c r="EC6" s="12" t="str">
        <f t="shared" si="17"/>
        <v>-</v>
      </c>
      <c r="ED6" s="12" t="str">
        <f t="shared" si="17"/>
        <v>-</v>
      </c>
      <c r="EE6" s="12" t="str">
        <f t="shared" si="17"/>
        <v>-</v>
      </c>
      <c r="EF6" s="12" t="str">
        <f t="shared" si="17"/>
        <v>-</v>
      </c>
      <c r="EG6" s="12" t="str">
        <f t="shared" si="17"/>
        <v>-</v>
      </c>
      <c r="EH6" s="12" t="str">
        <f t="shared" si="17"/>
        <v>-</v>
      </c>
      <c r="EI6" s="12" t="str">
        <f t="shared" si="17"/>
        <v>-</v>
      </c>
      <c r="EJ6" s="12" t="str">
        <f t="shared" si="17"/>
        <v>-</v>
      </c>
      <c r="EK6" s="12" t="str">
        <f t="shared" si="17"/>
        <v>-</v>
      </c>
      <c r="EL6" s="12">
        <f t="shared" si="17"/>
        <v>0</v>
      </c>
      <c r="EM6" s="232">
        <f t="shared" si="17"/>
        <v>0</v>
      </c>
      <c r="EN6" s="232">
        <f t="shared" si="17"/>
        <v>0</v>
      </c>
      <c r="EO6" s="12">
        <f t="shared" si="17"/>
        <v>0</v>
      </c>
      <c r="EP6" s="12">
        <f t="shared" si="17"/>
        <v>0</v>
      </c>
      <c r="EQ6" s="12">
        <f t="shared" si="17"/>
        <v>0</v>
      </c>
      <c r="ER6" s="12">
        <f t="shared" si="17"/>
        <v>0</v>
      </c>
      <c r="ES6" s="12" t="str">
        <f t="shared" si="17"/>
        <v>-</v>
      </c>
      <c r="ET6" s="12" t="str">
        <f t="shared" si="17"/>
        <v>-</v>
      </c>
      <c r="EU6" s="12" t="str">
        <f t="shared" si="17"/>
        <v>-</v>
      </c>
      <c r="EV6" s="12" t="str">
        <f t="shared" si="17"/>
        <v>-</v>
      </c>
      <c r="EW6" s="12" t="str">
        <f t="shared" si="17"/>
        <v>-</v>
      </c>
      <c r="EX6" s="12" t="str">
        <f t="shared" si="17"/>
        <v>-</v>
      </c>
      <c r="EY6" s="12" t="str">
        <f t="shared" si="17"/>
        <v>-</v>
      </c>
      <c r="EZ6" s="12" t="str">
        <f t="shared" si="17"/>
        <v>-</v>
      </c>
      <c r="FA6" s="12" t="str">
        <f t="shared" si="17"/>
        <v>-</v>
      </c>
      <c r="FB6" s="12" t="str">
        <f t="shared" si="17"/>
        <v>-</v>
      </c>
      <c r="FC6" s="12" t="str">
        <f>FC$5</f>
        <v>-</v>
      </c>
      <c r="FD6" s="10"/>
      <c r="FE6" s="21">
        <v>1</v>
      </c>
      <c r="FF6" s="12" t="str">
        <f>FF$5</f>
        <v>-</v>
      </c>
      <c r="FG6" s="12" t="str">
        <f>FG$5</f>
        <v>-</v>
      </c>
      <c r="FH6" s="12" t="str">
        <f>FH$5</f>
        <v>-</v>
      </c>
      <c r="FI6" s="12" t="str">
        <f>FI$5</f>
        <v>-</v>
      </c>
      <c r="FJ6" s="21" t="b">
        <v>0</v>
      </c>
      <c r="FK6" s="12" t="str">
        <f>FK$5</f>
        <v>-</v>
      </c>
      <c r="FL6" s="12">
        <f t="shared" ref="FL6:GF6" si="18">FL$5</f>
        <v>0</v>
      </c>
      <c r="FM6" s="12" t="str">
        <f t="shared" si="18"/>
        <v>-</v>
      </c>
      <c r="FN6" s="12">
        <f>FN$5</f>
        <v>1</v>
      </c>
      <c r="FO6" s="12">
        <f>FO$5</f>
        <v>0</v>
      </c>
      <c r="FP6" s="12">
        <f t="shared" si="18"/>
        <v>1</v>
      </c>
      <c r="FQ6" s="12">
        <f t="shared" si="18"/>
        <v>0</v>
      </c>
      <c r="FR6" s="12">
        <f t="shared" si="18"/>
        <v>1</v>
      </c>
      <c r="FS6" s="12">
        <f t="shared" si="18"/>
        <v>1</v>
      </c>
      <c r="FT6" s="12">
        <f t="shared" si="18"/>
        <v>1</v>
      </c>
      <c r="FU6" s="12">
        <f t="shared" si="18"/>
        <v>0</v>
      </c>
      <c r="FV6" s="12">
        <f t="shared" si="18"/>
        <v>0</v>
      </c>
      <c r="FW6" s="12">
        <f t="shared" si="18"/>
        <v>0</v>
      </c>
      <c r="FX6" s="12">
        <f t="shared" si="18"/>
        <v>0</v>
      </c>
      <c r="FY6" s="12">
        <f t="shared" si="18"/>
        <v>0</v>
      </c>
      <c r="FZ6" s="12">
        <f t="shared" si="18"/>
        <v>0</v>
      </c>
      <c r="GA6" s="12">
        <f t="shared" si="18"/>
        <v>0</v>
      </c>
      <c r="GB6" s="12">
        <f t="shared" si="18"/>
        <v>0</v>
      </c>
      <c r="GC6" s="12">
        <f>GC$5</f>
        <v>0</v>
      </c>
      <c r="GD6" s="12">
        <f>GD$5</f>
        <v>0</v>
      </c>
      <c r="GE6" s="12">
        <f t="shared" si="18"/>
        <v>0</v>
      </c>
      <c r="GF6" s="12">
        <f t="shared" si="18"/>
        <v>0</v>
      </c>
      <c r="GG6" s="12">
        <f t="shared" ref="GG6:GN6" si="19">GG$5</f>
        <v>1</v>
      </c>
      <c r="GH6" s="12">
        <f t="shared" si="19"/>
        <v>0</v>
      </c>
      <c r="GI6" s="12">
        <f t="shared" si="19"/>
        <v>0</v>
      </c>
      <c r="GJ6" s="12">
        <f t="shared" si="19"/>
        <v>0</v>
      </c>
      <c r="GK6" s="12">
        <f t="shared" si="19"/>
        <v>0</v>
      </c>
      <c r="GL6" s="12">
        <f t="shared" si="19"/>
        <v>0</v>
      </c>
      <c r="GM6" s="12">
        <f t="shared" si="19"/>
        <v>0</v>
      </c>
      <c r="GN6" s="12">
        <f t="shared" si="19"/>
        <v>0</v>
      </c>
      <c r="GO6" s="10"/>
      <c r="GP6" s="12" t="str">
        <f t="shared" ref="GP6:GT6" si="20">GP$5</f>
        <v>-</v>
      </c>
      <c r="GQ6" s="12" t="str">
        <f t="shared" si="20"/>
        <v>-</v>
      </c>
      <c r="GR6" s="232" t="str">
        <f t="shared" si="20"/>
        <v>-</v>
      </c>
      <c r="GS6" s="12" t="str">
        <f t="shared" si="20"/>
        <v>-</v>
      </c>
      <c r="GT6" s="12" t="str">
        <f t="shared" si="20"/>
        <v>-</v>
      </c>
      <c r="GU6" s="13" t="b">
        <v>0</v>
      </c>
      <c r="GV6" s="13" t="b">
        <v>0</v>
      </c>
      <c r="GW6" s="13" t="b">
        <v>1</v>
      </c>
      <c r="GX6" s="12">
        <f t="shared" ref="GX6" si="21">GX$5</f>
        <v>0</v>
      </c>
      <c r="GY6" s="21">
        <v>1</v>
      </c>
      <c r="GZ6" s="21">
        <v>1</v>
      </c>
      <c r="HA6" s="12" t="str">
        <f t="shared" ref="HA6:IB6" si="22">HA$5</f>
        <v>-</v>
      </c>
      <c r="HB6" s="12" t="str">
        <f>HB$5</f>
        <v>-</v>
      </c>
      <c r="HC6" s="12" t="str">
        <f t="shared" si="22"/>
        <v>-</v>
      </c>
      <c r="HD6" s="12" t="str">
        <f t="shared" si="22"/>
        <v>-</v>
      </c>
      <c r="HE6" s="12" t="str">
        <f t="shared" si="22"/>
        <v>-</v>
      </c>
      <c r="HF6" s="12" t="str">
        <f t="shared" si="22"/>
        <v>-</v>
      </c>
      <c r="HG6" s="12" t="str">
        <f t="shared" si="22"/>
        <v>-</v>
      </c>
      <c r="HH6" s="12" t="str">
        <f t="shared" si="22"/>
        <v>-</v>
      </c>
      <c r="HI6" s="12" t="str">
        <f t="shared" si="22"/>
        <v>-</v>
      </c>
      <c r="HJ6" s="232" t="str">
        <f t="shared" si="22"/>
        <v>-</v>
      </c>
      <c r="HK6" s="13" t="b">
        <v>1</v>
      </c>
      <c r="HL6" s="232" t="str">
        <f t="shared" si="22"/>
        <v>-</v>
      </c>
      <c r="HM6" s="287" t="str">
        <f t="shared" si="22"/>
        <v>-</v>
      </c>
      <c r="HN6" s="287" t="str">
        <f t="shared" si="22"/>
        <v>-</v>
      </c>
      <c r="HO6" s="287" t="str">
        <f t="shared" si="22"/>
        <v>-</v>
      </c>
      <c r="HP6" s="287" t="str">
        <f t="shared" si="22"/>
        <v>-</v>
      </c>
      <c r="HQ6" s="287" t="str">
        <f t="shared" si="22"/>
        <v>-</v>
      </c>
      <c r="HR6" s="287" t="str">
        <f t="shared" si="22"/>
        <v>-</v>
      </c>
      <c r="HS6" s="12" t="str">
        <f>HS$5</f>
        <v>-</v>
      </c>
      <c r="HT6" s="12" t="str">
        <f>HT$5</f>
        <v>-</v>
      </c>
      <c r="HU6" s="13" t="b">
        <v>1</v>
      </c>
      <c r="HV6" s="13">
        <v>0</v>
      </c>
      <c r="HW6" s="232" t="str">
        <f t="shared" si="22"/>
        <v>-</v>
      </c>
      <c r="HX6" s="232" t="str">
        <f t="shared" si="22"/>
        <v>-</v>
      </c>
      <c r="HY6" s="232" t="str">
        <f t="shared" si="22"/>
        <v>-</v>
      </c>
      <c r="HZ6" s="232" t="str">
        <f t="shared" si="22"/>
        <v>-</v>
      </c>
      <c r="IA6" s="12" t="str">
        <f t="shared" si="22"/>
        <v>-</v>
      </c>
      <c r="IB6" s="232" t="str">
        <f t="shared" si="22"/>
        <v>-</v>
      </c>
      <c r="IC6" s="247" t="s">
        <v>36</v>
      </c>
      <c r="ID6" s="247" t="s">
        <v>36</v>
      </c>
      <c r="IE6" s="21" t="s">
        <v>36</v>
      </c>
      <c r="IF6" s="12" t="str">
        <f>IF$5</f>
        <v>-</v>
      </c>
      <c r="IG6" s="12" t="str">
        <f>IG$5</f>
        <v>-</v>
      </c>
      <c r="IH6" s="12" t="str">
        <f>IH$5</f>
        <v>-</v>
      </c>
      <c r="II6" s="21">
        <v>500</v>
      </c>
      <c r="IJ6" s="21">
        <v>500</v>
      </c>
      <c r="IK6" s="12" t="str">
        <f>IK$5</f>
        <v>-</v>
      </c>
      <c r="IL6" s="12" t="str">
        <f>IL$5</f>
        <v>-</v>
      </c>
      <c r="IM6" s="12" t="str">
        <f>IM$5</f>
        <v>-</v>
      </c>
      <c r="IN6" s="12" t="str">
        <f>IN$5</f>
        <v>-</v>
      </c>
      <c r="IO6" s="12" t="str">
        <f>IO$5</f>
        <v>-</v>
      </c>
      <c r="IP6" s="10"/>
      <c r="IQ6" s="12">
        <f t="shared" ref="IQ6:JR6" si="23">IQ$5</f>
        <v>1</v>
      </c>
      <c r="IR6" s="12">
        <f t="shared" si="23"/>
        <v>0</v>
      </c>
      <c r="IS6" s="12">
        <f t="shared" si="23"/>
        <v>1</v>
      </c>
      <c r="IT6" s="12">
        <f t="shared" si="23"/>
        <v>1</v>
      </c>
      <c r="IU6" s="12">
        <f t="shared" si="23"/>
        <v>0</v>
      </c>
      <c r="IV6" s="12" t="str">
        <f t="shared" si="23"/>
        <v>-</v>
      </c>
      <c r="IW6" s="12" t="str">
        <f t="shared" si="23"/>
        <v>-</v>
      </c>
      <c r="IX6" s="12" t="str">
        <f t="shared" si="23"/>
        <v>-</v>
      </c>
      <c r="IY6" s="12" t="str">
        <f t="shared" si="23"/>
        <v>-</v>
      </c>
      <c r="IZ6" s="12">
        <f t="shared" si="23"/>
        <v>1</v>
      </c>
      <c r="JA6" s="12">
        <f t="shared" si="23"/>
        <v>1</v>
      </c>
      <c r="JB6" s="12">
        <f t="shared" si="23"/>
        <v>1</v>
      </c>
      <c r="JC6" s="12">
        <f t="shared" si="23"/>
        <v>1</v>
      </c>
      <c r="JD6" s="10"/>
      <c r="JE6" s="12">
        <f t="shared" si="23"/>
        <v>1</v>
      </c>
      <c r="JF6" s="232">
        <f t="shared" si="23"/>
        <v>1</v>
      </c>
      <c r="JG6" s="12">
        <f t="shared" si="23"/>
        <v>1</v>
      </c>
      <c r="JH6" s="232">
        <f t="shared" si="23"/>
        <v>1</v>
      </c>
      <c r="JI6" s="232">
        <f t="shared" si="23"/>
        <v>1</v>
      </c>
      <c r="JJ6" s="232">
        <f t="shared" si="23"/>
        <v>1</v>
      </c>
      <c r="JK6" s="232">
        <f t="shared" si="23"/>
        <v>1</v>
      </c>
      <c r="JL6" s="12">
        <f t="shared" si="23"/>
        <v>1</v>
      </c>
      <c r="JM6" s="232">
        <f t="shared" si="23"/>
        <v>0</v>
      </c>
      <c r="JN6" s="232">
        <f t="shared" si="23"/>
        <v>0</v>
      </c>
      <c r="JO6" s="232">
        <f t="shared" si="23"/>
        <v>0</v>
      </c>
      <c r="JP6" s="232">
        <f t="shared" si="23"/>
        <v>0</v>
      </c>
      <c r="JQ6" s="232">
        <f t="shared" si="23"/>
        <v>0</v>
      </c>
      <c r="JR6" s="232">
        <f t="shared" si="23"/>
        <v>0</v>
      </c>
      <c r="JS6" s="232" t="str">
        <f t="shared" ref="JS6" si="24">JS$5</f>
        <v>-</v>
      </c>
      <c r="JT6" s="21">
        <v>0</v>
      </c>
      <c r="JU6" s="27">
        <v>0</v>
      </c>
    </row>
    <row r="7" spans="1:281">
      <c r="A7" s="24">
        <f t="shared" si="12"/>
        <v>2</v>
      </c>
      <c r="B7" s="24">
        <f>$A$6</f>
        <v>1</v>
      </c>
      <c r="C7">
        <v>0</v>
      </c>
      <c r="D7" s="228" t="s">
        <v>941</v>
      </c>
      <c r="E7" t="b">
        <v>1</v>
      </c>
      <c r="F7" t="b">
        <v>1</v>
      </c>
      <c r="G7" t="b">
        <v>1</v>
      </c>
      <c r="V7" s="219" t="s">
        <v>1660</v>
      </c>
      <c r="W7" s="10" t="str">
        <f>IF(COUNTIF(V$5:V7,V7)=1,"-","Dup")</f>
        <v>-</v>
      </c>
      <c r="X7" s="10"/>
      <c r="Y7" s="22" t="str">
        <f t="shared" ref="Y7:AC7" ca="1" si="25">OFFSET(Y$5,$B7,0)</f>
        <v>-</v>
      </c>
      <c r="Z7" s="22" t="str">
        <f t="shared" ca="1" si="25"/>
        <v>-</v>
      </c>
      <c r="AA7" s="22" t="str">
        <f t="shared" ca="1" si="25"/>
        <v>-</v>
      </c>
      <c r="AB7" s="22" t="str">
        <f t="shared" ca="1" si="25"/>
        <v>-</v>
      </c>
      <c r="AC7" s="22" t="str">
        <f t="shared" ca="1" si="25"/>
        <v>-</v>
      </c>
      <c r="AD7" s="247" t="b">
        <v>1</v>
      </c>
      <c r="AE7" s="10"/>
      <c r="AF7" s="21" t="b">
        <v>1</v>
      </c>
      <c r="AG7" s="248" t="str">
        <f t="shared" ref="AG7:AI7" ca="1" si="26">OFFSET(AG$5,$B7,0)</f>
        <v>-</v>
      </c>
      <c r="AH7" s="248" t="str">
        <f t="shared" ca="1" si="26"/>
        <v>-</v>
      </c>
      <c r="AI7" s="248" t="str">
        <f t="shared" ca="1" si="26"/>
        <v>-</v>
      </c>
      <c r="AJ7" s="21" t="b">
        <v>0</v>
      </c>
      <c r="AK7" s="248" t="str">
        <f ca="1">OFFSET(AK$5,$B7,0)</f>
        <v>-</v>
      </c>
      <c r="AL7" s="248" t="str">
        <f ca="1">OFFSET(AL$5,$B7,0)</f>
        <v>-</v>
      </c>
      <c r="AM7" s="248" t="str">
        <f ca="1">OFFSET(AM$5,$B7,0)</f>
        <v>-</v>
      </c>
      <c r="AN7" s="247" t="b">
        <v>0</v>
      </c>
      <c r="AO7" s="10"/>
      <c r="AP7" s="247" t="b">
        <v>1</v>
      </c>
      <c r="AQ7" s="247" t="b">
        <v>1</v>
      </c>
      <c r="AR7" s="247" t="b">
        <v>1</v>
      </c>
      <c r="AS7" s="22" t="str">
        <f ca="1">OFFSET(AS$5,$B7,0)</f>
        <v>-</v>
      </c>
      <c r="AT7" s="247" t="b">
        <v>0</v>
      </c>
      <c r="AU7" s="236" t="str">
        <f t="shared" ref="AU7:AX7" ca="1" si="27">OFFSET(AU$5,$B7,0)</f>
        <v>-</v>
      </c>
      <c r="AV7" s="22" t="str">
        <f t="shared" ca="1" si="27"/>
        <v>-</v>
      </c>
      <c r="AW7" s="22" t="str">
        <f t="shared" ca="1" si="27"/>
        <v>-</v>
      </c>
      <c r="AX7" s="248" t="str">
        <f t="shared" ca="1" si="27"/>
        <v>-</v>
      </c>
      <c r="AY7" s="248">
        <f t="shared" ref="AY7:AZ7" ca="1" si="28">OFFSET(AY$5,$B7,0)</f>
        <v>1</v>
      </c>
      <c r="AZ7" s="248">
        <f t="shared" ca="1" si="28"/>
        <v>1</v>
      </c>
      <c r="BA7" s="247" t="b">
        <v>1</v>
      </c>
      <c r="BB7" s="247">
        <v>0.2</v>
      </c>
      <c r="BC7" s="247" t="str">
        <f t="shared" ref="BC7:BD7" ca="1" si="29">OFFSET(BC$5,$B7,0)</f>
        <v>-</v>
      </c>
      <c r="BD7" s="247" t="str">
        <f t="shared" ca="1" si="29"/>
        <v>-</v>
      </c>
      <c r="BE7" s="247" t="b">
        <v>1</v>
      </c>
      <c r="BF7" s="247" t="b">
        <v>0</v>
      </c>
      <c r="BG7" s="248" t="str">
        <f t="shared" ref="BG7:FX7" ca="1" si="30">OFFSET(BG$5,$B7,0)</f>
        <v>-</v>
      </c>
      <c r="BH7" s="248" t="str">
        <f t="shared" ca="1" si="30"/>
        <v>-</v>
      </c>
      <c r="BI7" s="248" t="str">
        <f t="shared" ca="1" si="30"/>
        <v>-</v>
      </c>
      <c r="BJ7" s="248" t="str">
        <f t="shared" ca="1" si="30"/>
        <v>-</v>
      </c>
      <c r="BK7" s="248" t="str">
        <f t="shared" ca="1" si="30"/>
        <v>-</v>
      </c>
      <c r="BL7" s="248" t="str">
        <f t="shared" ca="1" si="30"/>
        <v>-</v>
      </c>
      <c r="BM7" s="248" t="str">
        <f t="shared" ca="1" si="30"/>
        <v>-</v>
      </c>
      <c r="BN7" s="248" t="str">
        <f t="shared" ca="1" si="30"/>
        <v>-</v>
      </c>
      <c r="BO7" s="248" t="str">
        <f t="shared" ca="1" si="30"/>
        <v>-</v>
      </c>
      <c r="BP7" s="248" t="str">
        <f t="shared" ca="1" si="30"/>
        <v>-</v>
      </c>
      <c r="BQ7" s="248" t="str">
        <f t="shared" ca="1" si="30"/>
        <v>-</v>
      </c>
      <c r="BR7" s="248" t="str">
        <f t="shared" ca="1" si="30"/>
        <v>-</v>
      </c>
      <c r="BS7" s="248" t="str">
        <f t="shared" ca="1" si="30"/>
        <v>-</v>
      </c>
      <c r="BT7" s="248" t="str">
        <f t="shared" ca="1" si="30"/>
        <v>-</v>
      </c>
      <c r="BU7" s="248" t="str">
        <f t="shared" ca="1" si="30"/>
        <v>-</v>
      </c>
      <c r="BV7" s="248" t="str">
        <f t="shared" ca="1" si="30"/>
        <v>-</v>
      </c>
      <c r="BW7" s="248" t="str">
        <f t="shared" ca="1" si="30"/>
        <v>-</v>
      </c>
      <c r="BX7" s="248" t="str">
        <f t="shared" ca="1" si="30"/>
        <v>-</v>
      </c>
      <c r="BY7" s="22" t="str">
        <f t="shared" ca="1" si="30"/>
        <v>-</v>
      </c>
      <c r="BZ7" s="22" t="str">
        <f t="shared" ca="1" si="30"/>
        <v>-</v>
      </c>
      <c r="CA7" s="10"/>
      <c r="CB7" s="22" t="str">
        <f ca="1">OFFSET(CB$5,$B7,0)</f>
        <v>-</v>
      </c>
      <c r="CC7" s="22" t="str">
        <f t="shared" ca="1" si="30"/>
        <v>-</v>
      </c>
      <c r="CD7" s="22" t="str">
        <f t="shared" ca="1" si="30"/>
        <v>-</v>
      </c>
      <c r="CE7" s="22" t="str">
        <f ca="1">OFFSET(CE$5,$B7,0)</f>
        <v>-</v>
      </c>
      <c r="CF7" s="22" t="str">
        <f t="shared" ca="1" si="30"/>
        <v>-</v>
      </c>
      <c r="CG7" s="22" t="str">
        <f ca="1">OFFSET(CG$5,$B7,0)</f>
        <v>-</v>
      </c>
      <c r="CH7" s="22" t="str">
        <f t="shared" ca="1" si="30"/>
        <v>-</v>
      </c>
      <c r="CI7" s="22" t="str">
        <f t="shared" ca="1" si="30"/>
        <v>-</v>
      </c>
      <c r="CJ7" s="22" t="str">
        <f t="shared" ca="1" si="30"/>
        <v>-</v>
      </c>
      <c r="CK7" s="22" t="str">
        <f ca="1">OFFSET(CK$5,$B7,0)</f>
        <v>-</v>
      </c>
      <c r="CL7" s="22" t="str">
        <f t="shared" ca="1" si="30"/>
        <v>-</v>
      </c>
      <c r="CM7" s="22" t="str">
        <f t="shared" ca="1" si="30"/>
        <v>-</v>
      </c>
      <c r="CN7" s="22" t="str">
        <f t="shared" ca="1" si="30"/>
        <v>-</v>
      </c>
      <c r="CO7" s="22" t="str">
        <f t="shared" ca="1" si="30"/>
        <v>-</v>
      </c>
      <c r="CP7" s="22" t="str">
        <f t="shared" ca="1" si="30"/>
        <v>-</v>
      </c>
      <c r="CQ7" s="22" t="str">
        <f t="shared" ca="1" si="30"/>
        <v>-</v>
      </c>
      <c r="CR7" s="22" t="str">
        <f t="shared" ca="1" si="30"/>
        <v>-</v>
      </c>
      <c r="CS7" s="22" t="str">
        <f t="shared" ca="1" si="30"/>
        <v>-</v>
      </c>
      <c r="CT7" s="22" t="str">
        <f t="shared" ca="1" si="30"/>
        <v>-</v>
      </c>
      <c r="CU7" s="22" t="str">
        <f t="shared" ca="1" si="30"/>
        <v>-</v>
      </c>
      <c r="CV7" s="22" t="str">
        <f t="shared" ca="1" si="30"/>
        <v>-</v>
      </c>
      <c r="CW7" s="10"/>
      <c r="CX7" s="22" t="str">
        <f t="shared" ca="1" si="30"/>
        <v>-</v>
      </c>
      <c r="CY7" s="248" t="str">
        <f t="shared" ca="1" si="30"/>
        <v>-</v>
      </c>
      <c r="CZ7" s="247" t="b">
        <v>0</v>
      </c>
      <c r="DA7" s="247" t="b">
        <v>0</v>
      </c>
      <c r="DB7" s="22" t="str">
        <f t="shared" ca="1" si="30"/>
        <v>-</v>
      </c>
      <c r="DC7" s="22" t="str">
        <f t="shared" ca="1" si="30"/>
        <v>-</v>
      </c>
      <c r="DD7" s="22" t="str">
        <f t="shared" ca="1" si="30"/>
        <v>-</v>
      </c>
      <c r="DE7" s="22" t="str">
        <f t="shared" ca="1" si="30"/>
        <v>-</v>
      </c>
      <c r="DF7" s="22" t="str">
        <f t="shared" ca="1" si="30"/>
        <v>-</v>
      </c>
      <c r="DG7" s="248" t="str">
        <f ca="1">OFFSET(DG$5,$B7,0)</f>
        <v>-</v>
      </c>
      <c r="DH7" s="248" t="str">
        <f ca="1">OFFSET(DH$5,$B7,0)</f>
        <v>-</v>
      </c>
      <c r="DI7" s="22" t="str">
        <f ca="1">OFFSET(DI$5,$B7,0)</f>
        <v>-</v>
      </c>
      <c r="DJ7" s="128">
        <v>0.125</v>
      </c>
      <c r="DK7" s="128">
        <v>0.3</v>
      </c>
      <c r="DL7" s="128">
        <v>-0.05</v>
      </c>
      <c r="DM7" s="128">
        <v>0.1</v>
      </c>
      <c r="DN7" s="128">
        <v>0.25</v>
      </c>
      <c r="DO7" s="128">
        <v>-0.05</v>
      </c>
      <c r="DP7" s="128">
        <v>0.05</v>
      </c>
      <c r="DQ7" s="128">
        <v>0.1</v>
      </c>
      <c r="DR7" s="128">
        <v>-0.02</v>
      </c>
      <c r="DS7" s="128">
        <v>0.1</v>
      </c>
      <c r="DT7" s="128">
        <v>0.25</v>
      </c>
      <c r="DU7" s="128">
        <v>-0.05</v>
      </c>
      <c r="DV7" s="21">
        <v>1</v>
      </c>
      <c r="DW7" s="21">
        <v>1</v>
      </c>
      <c r="DX7" s="247">
        <v>0</v>
      </c>
      <c r="DY7" s="22" t="str">
        <f t="shared" ca="1" si="30"/>
        <v>-</v>
      </c>
      <c r="DZ7" s="22" t="str">
        <f t="shared" ca="1" si="30"/>
        <v>-</v>
      </c>
      <c r="EA7" s="22" t="str">
        <f t="shared" ca="1" si="30"/>
        <v>-</v>
      </c>
      <c r="EB7" s="22" t="str">
        <f t="shared" ca="1" si="30"/>
        <v>-</v>
      </c>
      <c r="EC7" s="22" t="str">
        <f t="shared" ca="1" si="30"/>
        <v>-</v>
      </c>
      <c r="ED7" s="22" t="str">
        <f t="shared" ca="1" si="30"/>
        <v>-</v>
      </c>
      <c r="EE7" s="22" t="str">
        <f t="shared" ca="1" si="30"/>
        <v>-</v>
      </c>
      <c r="EF7" s="21">
        <v>0</v>
      </c>
      <c r="EG7" s="22" t="str">
        <f t="shared" ca="1" si="30"/>
        <v>-</v>
      </c>
      <c r="EH7" s="22" t="str">
        <f t="shared" ca="1" si="30"/>
        <v>-</v>
      </c>
      <c r="EI7" s="22" t="str">
        <f t="shared" ca="1" si="30"/>
        <v>-</v>
      </c>
      <c r="EJ7" s="22" t="str">
        <f t="shared" ca="1" si="30"/>
        <v>-</v>
      </c>
      <c r="EK7" s="22" t="str">
        <f t="shared" ca="1" si="30"/>
        <v>-</v>
      </c>
      <c r="EL7" s="22">
        <f t="shared" ca="1" si="30"/>
        <v>0</v>
      </c>
      <c r="EM7" s="248">
        <f t="shared" ca="1" si="30"/>
        <v>0</v>
      </c>
      <c r="EN7" s="248">
        <f t="shared" ca="1" si="30"/>
        <v>0</v>
      </c>
      <c r="EO7" s="22">
        <f t="shared" ca="1" si="30"/>
        <v>0</v>
      </c>
      <c r="EP7" s="22">
        <f t="shared" ca="1" si="30"/>
        <v>0</v>
      </c>
      <c r="EQ7" s="22">
        <f ca="1">OFFSET(EQ$5,$B7,0)</f>
        <v>0</v>
      </c>
      <c r="ER7" s="22">
        <f ca="1">OFFSET(ER$5,$B7,0)</f>
        <v>0</v>
      </c>
      <c r="ES7" s="22" t="str">
        <f ca="1">OFFSET(ES$5,$B7,0)</f>
        <v>-</v>
      </c>
      <c r="ET7" s="22" t="str">
        <f ca="1">OFFSET(ET$5,$B7,0)</f>
        <v>-</v>
      </c>
      <c r="EU7" s="22" t="str">
        <f t="shared" ref="EU7:EV7" ca="1" si="31">OFFSET(EU$5,$B7,0)</f>
        <v>-</v>
      </c>
      <c r="EV7" s="22" t="str">
        <f t="shared" ca="1" si="31"/>
        <v>-</v>
      </c>
      <c r="EW7" s="22" t="str">
        <f t="shared" ca="1" si="30"/>
        <v>-</v>
      </c>
      <c r="EX7" s="22" t="str">
        <f t="shared" ca="1" si="30"/>
        <v>-</v>
      </c>
      <c r="EY7" s="22" t="str">
        <f t="shared" ca="1" si="30"/>
        <v>-</v>
      </c>
      <c r="EZ7" s="22" t="str">
        <f t="shared" ca="1" si="30"/>
        <v>-</v>
      </c>
      <c r="FA7" s="22" t="str">
        <f t="shared" ca="1" si="30"/>
        <v>-</v>
      </c>
      <c r="FB7" s="22" t="str">
        <f ca="1">OFFSET(FB$5,$B7,0)</f>
        <v>-</v>
      </c>
      <c r="FC7" s="22" t="str">
        <f ca="1">OFFSET(FC$5,$B7,0)</f>
        <v>-</v>
      </c>
      <c r="FD7" s="10"/>
      <c r="FE7" s="22">
        <f t="shared" ca="1" si="30"/>
        <v>1</v>
      </c>
      <c r="FF7" s="22" t="str">
        <f t="shared" ca="1" si="30"/>
        <v>-</v>
      </c>
      <c r="FG7" s="22" t="str">
        <f t="shared" ca="1" si="30"/>
        <v>-</v>
      </c>
      <c r="FH7" s="22" t="str">
        <f t="shared" ca="1" si="30"/>
        <v>-</v>
      </c>
      <c r="FI7" s="22" t="str">
        <f t="shared" ca="1" si="30"/>
        <v>-</v>
      </c>
      <c r="FJ7" s="22" t="b">
        <f ca="1">OFFSET(FJ$5,$B7,0)</f>
        <v>0</v>
      </c>
      <c r="FK7" s="22" t="str">
        <f t="shared" ca="1" si="30"/>
        <v>-</v>
      </c>
      <c r="FL7" s="22">
        <f t="shared" ca="1" si="30"/>
        <v>0</v>
      </c>
      <c r="FM7" s="22" t="str">
        <f t="shared" ca="1" si="30"/>
        <v>-</v>
      </c>
      <c r="FN7" s="22">
        <f ca="1">OFFSET(FN$5,$B7,0)</f>
        <v>1</v>
      </c>
      <c r="FO7" s="22">
        <f ca="1">OFFSET(FO$5,$B7,0)</f>
        <v>0</v>
      </c>
      <c r="FP7" s="22">
        <f t="shared" ca="1" si="30"/>
        <v>1</v>
      </c>
      <c r="FQ7" s="22">
        <f t="shared" ca="1" si="30"/>
        <v>0</v>
      </c>
      <c r="FR7" s="22">
        <f t="shared" ca="1" si="30"/>
        <v>1</v>
      </c>
      <c r="FS7" s="22">
        <f t="shared" ca="1" si="30"/>
        <v>1</v>
      </c>
      <c r="FT7" s="22">
        <f t="shared" ca="1" si="30"/>
        <v>1</v>
      </c>
      <c r="FU7" s="22">
        <f t="shared" ca="1" si="30"/>
        <v>0</v>
      </c>
      <c r="FV7" s="22">
        <f t="shared" ca="1" si="30"/>
        <v>0</v>
      </c>
      <c r="FW7" s="22">
        <f t="shared" ca="1" si="30"/>
        <v>0</v>
      </c>
      <c r="FX7" s="22">
        <f t="shared" ca="1" si="30"/>
        <v>0</v>
      </c>
      <c r="FY7" s="22">
        <f t="shared" ref="FY7:JS7" ca="1" si="32">OFFSET(FY$5,$B7,0)</f>
        <v>0</v>
      </c>
      <c r="FZ7" s="22">
        <f t="shared" ca="1" si="32"/>
        <v>0</v>
      </c>
      <c r="GA7" s="22">
        <f t="shared" ca="1" si="32"/>
        <v>0</v>
      </c>
      <c r="GB7" s="22">
        <f t="shared" ca="1" si="32"/>
        <v>0</v>
      </c>
      <c r="GC7" s="22">
        <f ca="1">OFFSET(GC$5,$B7,0)</f>
        <v>0</v>
      </c>
      <c r="GD7" s="22">
        <f ca="1">OFFSET(GD$5,$B7,0)</f>
        <v>0</v>
      </c>
      <c r="GE7" s="22">
        <f t="shared" ca="1" si="32"/>
        <v>0</v>
      </c>
      <c r="GF7" s="22">
        <f t="shared" ca="1" si="32"/>
        <v>0</v>
      </c>
      <c r="GG7" s="22">
        <f t="shared" ca="1" si="32"/>
        <v>1</v>
      </c>
      <c r="GH7" s="22">
        <f t="shared" ca="1" si="32"/>
        <v>0</v>
      </c>
      <c r="GI7" s="22">
        <f t="shared" ca="1" si="32"/>
        <v>0</v>
      </c>
      <c r="GJ7" s="22">
        <f t="shared" ca="1" si="32"/>
        <v>0</v>
      </c>
      <c r="GK7" s="22">
        <f t="shared" ca="1" si="32"/>
        <v>0</v>
      </c>
      <c r="GL7" s="22">
        <f t="shared" ca="1" si="32"/>
        <v>0</v>
      </c>
      <c r="GM7" s="22">
        <f t="shared" ca="1" si="32"/>
        <v>0</v>
      </c>
      <c r="GN7" s="22">
        <f t="shared" ca="1" si="32"/>
        <v>0</v>
      </c>
      <c r="GO7" s="10"/>
      <c r="GP7" s="22" t="str">
        <f t="shared" ca="1" si="32"/>
        <v>-</v>
      </c>
      <c r="GQ7" s="22" t="str">
        <f t="shared" ca="1" si="32"/>
        <v>-</v>
      </c>
      <c r="GR7" s="248" t="str">
        <f t="shared" ca="1" si="32"/>
        <v>-</v>
      </c>
      <c r="GS7" s="22" t="str">
        <f t="shared" ca="1" si="32"/>
        <v>-</v>
      </c>
      <c r="GT7" s="22" t="str">
        <f t="shared" ca="1" si="32"/>
        <v>-</v>
      </c>
      <c r="GU7" s="22" t="b">
        <f t="shared" ca="1" si="32"/>
        <v>0</v>
      </c>
      <c r="GV7" s="22" t="b">
        <f t="shared" ca="1" si="32"/>
        <v>0</v>
      </c>
      <c r="GW7" s="22" t="b">
        <f t="shared" ca="1" si="32"/>
        <v>1</v>
      </c>
      <c r="GX7" s="22">
        <f t="shared" ca="1" si="32"/>
        <v>0</v>
      </c>
      <c r="GY7" s="21">
        <v>2</v>
      </c>
      <c r="GZ7" s="21">
        <v>2</v>
      </c>
      <c r="HA7" s="22" t="str">
        <f t="shared" ca="1" si="32"/>
        <v>-</v>
      </c>
      <c r="HB7" s="22" t="str">
        <f ca="1">OFFSET(HB$5,$B7,0)</f>
        <v>-</v>
      </c>
      <c r="HC7" s="22" t="str">
        <f t="shared" ca="1" si="32"/>
        <v>-</v>
      </c>
      <c r="HD7" s="22" t="str">
        <f t="shared" ca="1" si="32"/>
        <v>-</v>
      </c>
      <c r="HE7" s="22" t="str">
        <f t="shared" ca="1" si="32"/>
        <v>-</v>
      </c>
      <c r="HF7" s="22" t="str">
        <f t="shared" ca="1" si="32"/>
        <v>-</v>
      </c>
      <c r="HG7" s="22" t="str">
        <f t="shared" ca="1" si="32"/>
        <v>-</v>
      </c>
      <c r="HH7" s="22" t="str">
        <f t="shared" ca="1" si="32"/>
        <v>-</v>
      </c>
      <c r="HI7" s="22" t="str">
        <f t="shared" ca="1" si="32"/>
        <v>-</v>
      </c>
      <c r="HJ7" s="236" t="str">
        <f t="shared" ca="1" si="32"/>
        <v>-</v>
      </c>
      <c r="HK7" s="22" t="b">
        <f t="shared" ca="1" si="32"/>
        <v>1</v>
      </c>
      <c r="HL7" s="21">
        <v>0</v>
      </c>
      <c r="HM7" s="286" t="s">
        <v>36</v>
      </c>
      <c r="HN7" s="288" t="str">
        <f t="shared" ca="1" si="32"/>
        <v>-</v>
      </c>
      <c r="HO7" s="288" t="str">
        <f t="shared" ca="1" si="32"/>
        <v>-</v>
      </c>
      <c r="HP7" s="288" t="str">
        <f t="shared" ca="1" si="32"/>
        <v>-</v>
      </c>
      <c r="HQ7" s="288" t="str">
        <f t="shared" ca="1" si="32"/>
        <v>-</v>
      </c>
      <c r="HR7" s="288" t="str">
        <f t="shared" ca="1" si="32"/>
        <v>-</v>
      </c>
      <c r="HS7" s="22" t="str">
        <f ca="1">OFFSET(HS$5,$B7,0)</f>
        <v>-</v>
      </c>
      <c r="HT7" s="22" t="str">
        <f ca="1">OFFSET(HT$5,$B7,0)</f>
        <v>-</v>
      </c>
      <c r="HU7" s="22" t="b">
        <f ca="1">OFFSET(HU$5,$B7,0)</f>
        <v>1</v>
      </c>
      <c r="HV7" s="22">
        <f ca="1">OFFSET(HV$5,$B7,0)</f>
        <v>0</v>
      </c>
      <c r="HW7" s="22" t="str">
        <f ca="1">OFFSET(HW$5,$B7,0)</f>
        <v>-</v>
      </c>
      <c r="HX7" s="22" t="str">
        <f t="shared" ref="HX7:HZ7" ca="1" si="33">OFFSET(HX$5,$B7,0)</f>
        <v>-</v>
      </c>
      <c r="HY7" s="22" t="str">
        <f t="shared" ca="1" si="33"/>
        <v>-</v>
      </c>
      <c r="HZ7" s="22" t="str">
        <f t="shared" ca="1" si="33"/>
        <v>-</v>
      </c>
      <c r="IA7" s="22" t="str">
        <f t="shared" ca="1" si="32"/>
        <v>-</v>
      </c>
      <c r="IB7" s="248" t="str">
        <f ca="1">OFFSET(IB$5,$B7,0)</f>
        <v>-</v>
      </c>
      <c r="IC7" s="248" t="str">
        <f t="shared" ca="1" si="32"/>
        <v>-</v>
      </c>
      <c r="ID7" s="248" t="str">
        <f t="shared" ca="1" si="32"/>
        <v>-</v>
      </c>
      <c r="IE7" s="247">
        <v>0</v>
      </c>
      <c r="IF7" s="22" t="str">
        <f t="shared" ca="1" si="32"/>
        <v>-</v>
      </c>
      <c r="IG7" s="247">
        <v>0</v>
      </c>
      <c r="IH7" s="22" t="str">
        <f t="shared" ca="1" si="32"/>
        <v>-</v>
      </c>
      <c r="II7" s="22">
        <f t="shared" ca="1" si="32"/>
        <v>500</v>
      </c>
      <c r="IJ7" s="22">
        <f t="shared" ca="1" si="32"/>
        <v>500</v>
      </c>
      <c r="IK7" s="22" t="str">
        <f ca="1">OFFSET(IK$5,$B7,0)</f>
        <v>-</v>
      </c>
      <c r="IL7" s="22" t="str">
        <f ca="1">OFFSET(IL$5,$B7,0)</f>
        <v>-</v>
      </c>
      <c r="IM7" s="22" t="str">
        <f ca="1">OFFSET(IM$5,$B7,0)</f>
        <v>-</v>
      </c>
      <c r="IN7" s="22" t="str">
        <f ca="1">OFFSET(IN$5,$B7,0)</f>
        <v>-</v>
      </c>
      <c r="IO7" s="22" t="str">
        <f ca="1">OFFSET(IO$5,$B7,0)</f>
        <v>-</v>
      </c>
      <c r="IP7" s="10"/>
      <c r="IQ7" s="22">
        <f ca="1">OFFSET(IQ$5,$B7,0)</f>
        <v>1</v>
      </c>
      <c r="IR7" s="22">
        <f t="shared" ca="1" si="32"/>
        <v>0</v>
      </c>
      <c r="IS7" s="22">
        <f ca="1">OFFSET(IS$5,$B7,0)</f>
        <v>1</v>
      </c>
      <c r="IT7" s="22">
        <f ca="1">OFFSET(IT$5,$B7,0)</f>
        <v>1</v>
      </c>
      <c r="IU7" s="22">
        <f t="shared" ca="1" si="32"/>
        <v>0</v>
      </c>
      <c r="IV7" s="5">
        <f>INDEX(i.std_prices,1,1)</f>
        <v>70</v>
      </c>
      <c r="IW7" s="5">
        <f>INDEX(i.std_prices,1,2)</f>
        <v>50</v>
      </c>
      <c r="IX7" s="5">
        <v>85</v>
      </c>
      <c r="IY7" s="5">
        <v>70</v>
      </c>
      <c r="IZ7" s="22">
        <f t="shared" ref="IZ7:JB7" ca="1" si="34">OFFSET(IZ$5,$B7,0)</f>
        <v>1</v>
      </c>
      <c r="JA7" s="22">
        <f t="shared" ca="1" si="34"/>
        <v>1</v>
      </c>
      <c r="JB7" s="22">
        <f t="shared" ca="1" si="34"/>
        <v>1</v>
      </c>
      <c r="JC7" s="22">
        <f t="shared" ca="1" si="32"/>
        <v>1</v>
      </c>
      <c r="JD7" s="10"/>
      <c r="JE7" s="22">
        <f t="shared" ca="1" si="32"/>
        <v>1</v>
      </c>
      <c r="JF7" s="248">
        <f t="shared" ca="1" si="32"/>
        <v>1</v>
      </c>
      <c r="JG7" s="301">
        <v>0.75</v>
      </c>
      <c r="JH7" s="301">
        <v>0.8</v>
      </c>
      <c r="JI7" s="301">
        <v>0.82499999999999996</v>
      </c>
      <c r="JJ7" s="301">
        <v>0.875</v>
      </c>
      <c r="JK7" s="301">
        <v>0.9</v>
      </c>
      <c r="JL7" s="22">
        <f ca="1">OFFSET(JL$5,$B7,0)</f>
        <v>1</v>
      </c>
      <c r="JM7" s="248">
        <f ca="1">OFFSET(JM$5,$B7,0)</f>
        <v>0</v>
      </c>
      <c r="JN7" s="248">
        <f t="shared" ref="JN7:JR7" ca="1" si="35">OFFSET(JN$5,$B7,0)</f>
        <v>0</v>
      </c>
      <c r="JO7" s="248">
        <f t="shared" ca="1" si="35"/>
        <v>0</v>
      </c>
      <c r="JP7" s="248">
        <f t="shared" ca="1" si="35"/>
        <v>0</v>
      </c>
      <c r="JQ7" s="248">
        <f t="shared" ca="1" si="35"/>
        <v>0</v>
      </c>
      <c r="JR7" s="248">
        <f t="shared" ca="1" si="35"/>
        <v>0</v>
      </c>
      <c r="JS7" s="248" t="str">
        <f t="shared" ca="1" si="32"/>
        <v>-</v>
      </c>
      <c r="JT7" s="22">
        <f ca="1">OFFSET(JT$5,$B7,0)</f>
        <v>0</v>
      </c>
      <c r="JU7" s="27">
        <v>0</v>
      </c>
    </row>
    <row r="8" spans="1:281" collapsed="1">
      <c r="A8" s="24"/>
      <c r="B8" s="24"/>
      <c r="E8" t="b">
        <v>0</v>
      </c>
      <c r="F8" s="15"/>
      <c r="G8" s="15"/>
      <c r="V8" s="220" t="s">
        <v>387</v>
      </c>
      <c r="W8" s="10" t="str">
        <f>IF(COUNTIF(V$5:V8,V8)=1,"-","Dup")</f>
        <v>-</v>
      </c>
      <c r="X8" s="10"/>
      <c r="Y8" s="16"/>
      <c r="Z8" s="16"/>
      <c r="AA8" s="16"/>
      <c r="AB8" s="16"/>
      <c r="AC8" s="16"/>
      <c r="AD8" s="234"/>
      <c r="AE8" s="10"/>
      <c r="AF8" s="16"/>
      <c r="AG8" s="234"/>
      <c r="AH8" s="234"/>
      <c r="AI8" s="234"/>
      <c r="AJ8" s="16"/>
      <c r="AK8" s="16"/>
      <c r="AL8" s="284"/>
      <c r="AM8" s="284"/>
      <c r="AN8" s="284"/>
      <c r="AO8" s="10"/>
      <c r="AP8" s="16"/>
      <c r="AQ8" s="234"/>
      <c r="AR8" s="16"/>
      <c r="AS8" s="16"/>
      <c r="AT8" s="16"/>
      <c r="AU8" s="234"/>
      <c r="AV8" s="16"/>
      <c r="AW8" s="16"/>
      <c r="AX8" s="16"/>
      <c r="AY8" s="16"/>
      <c r="AZ8" s="16"/>
      <c r="BA8" s="234"/>
      <c r="BB8" s="234"/>
      <c r="BC8" s="234"/>
      <c r="BD8" s="234"/>
      <c r="BE8" s="234"/>
      <c r="BF8" s="234"/>
      <c r="BG8" s="234"/>
      <c r="BH8" s="234"/>
      <c r="BI8" s="234"/>
      <c r="BJ8" s="234"/>
      <c r="BK8" s="234"/>
      <c r="BL8" s="234"/>
      <c r="BM8" s="234"/>
      <c r="BN8" s="234"/>
      <c r="BO8" s="234"/>
      <c r="BP8" s="234"/>
      <c r="BQ8" s="234"/>
      <c r="BR8" s="234"/>
      <c r="BS8" s="234"/>
      <c r="BT8" s="234"/>
      <c r="BU8" s="234"/>
      <c r="BV8" s="234"/>
      <c r="BW8" s="234"/>
      <c r="BX8" s="234"/>
      <c r="BY8" s="16"/>
      <c r="BZ8" s="16"/>
      <c r="CA8" s="10"/>
      <c r="CB8" s="16"/>
      <c r="CC8" s="16"/>
      <c r="CD8" s="16"/>
      <c r="CE8" s="16"/>
      <c r="CF8" s="16"/>
      <c r="CG8" s="16"/>
      <c r="CH8" s="16"/>
      <c r="CI8" s="16"/>
      <c r="CJ8" s="16"/>
      <c r="CK8" s="16"/>
      <c r="CL8" s="16"/>
      <c r="CM8" s="16"/>
      <c r="CN8" s="16"/>
      <c r="CO8" s="16"/>
      <c r="CP8" s="16"/>
      <c r="CQ8" s="16"/>
      <c r="CR8" s="16"/>
      <c r="CS8" s="16"/>
      <c r="CT8" s="16"/>
      <c r="CU8" s="16"/>
      <c r="CV8" s="16"/>
      <c r="CW8" s="10"/>
      <c r="CX8" s="16"/>
      <c r="CY8" s="234"/>
      <c r="CZ8" s="234"/>
      <c r="DA8" s="16"/>
      <c r="DB8" s="16"/>
      <c r="DC8" s="16"/>
      <c r="DD8" s="16"/>
      <c r="DE8" s="16"/>
      <c r="DF8" s="16"/>
      <c r="DG8" s="234"/>
      <c r="DH8" s="234"/>
      <c r="DI8" s="16"/>
      <c r="DJ8" s="234"/>
      <c r="DK8" s="234"/>
      <c r="DL8" s="234"/>
      <c r="DM8" s="234"/>
      <c r="DN8" s="234"/>
      <c r="DO8" s="234"/>
      <c r="DP8" s="234"/>
      <c r="DQ8" s="234"/>
      <c r="DR8" s="234"/>
      <c r="DS8" s="234"/>
      <c r="DT8" s="234"/>
      <c r="DU8" s="234"/>
      <c r="DV8" s="16"/>
      <c r="DW8" s="16"/>
      <c r="DX8" s="16"/>
      <c r="DY8" s="16"/>
      <c r="DZ8" s="16"/>
      <c r="EA8" s="16"/>
      <c r="EB8" s="16"/>
      <c r="EC8" s="16"/>
      <c r="ED8" s="16"/>
      <c r="EE8" s="16"/>
      <c r="EF8" s="16"/>
      <c r="EG8" s="16"/>
      <c r="EH8" s="16"/>
      <c r="EI8" s="16"/>
      <c r="EJ8" s="16"/>
      <c r="EK8" s="16"/>
      <c r="EL8" s="16"/>
      <c r="EM8" s="234"/>
      <c r="EN8" s="234"/>
      <c r="EO8" s="16"/>
      <c r="EP8" s="16"/>
      <c r="EQ8" s="16"/>
      <c r="ER8" s="16"/>
      <c r="ES8" s="16"/>
      <c r="ET8" s="16"/>
      <c r="EU8" s="16"/>
      <c r="EV8" s="16"/>
      <c r="EW8" s="16"/>
      <c r="EX8" s="16"/>
      <c r="EY8" s="16"/>
      <c r="EZ8" s="16"/>
      <c r="FA8" s="16"/>
      <c r="FB8" s="16"/>
      <c r="FC8" s="16"/>
      <c r="FD8" s="10"/>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0"/>
      <c r="GP8" s="16"/>
      <c r="GQ8" s="16"/>
      <c r="GR8" s="234"/>
      <c r="GS8" s="16"/>
      <c r="GT8" s="16"/>
      <c r="GU8" s="16"/>
      <c r="GV8" s="16"/>
      <c r="GW8" s="16"/>
      <c r="GX8" s="16"/>
      <c r="GY8" s="16"/>
      <c r="GZ8" s="16"/>
      <c r="HA8" s="16"/>
      <c r="HB8" s="16"/>
      <c r="HC8" s="16"/>
      <c r="HD8" s="16"/>
      <c r="HE8" s="16"/>
      <c r="HF8" s="16"/>
      <c r="HG8" s="16"/>
      <c r="HH8" s="16"/>
      <c r="HI8" s="16"/>
      <c r="HJ8" s="234"/>
      <c r="HK8" s="16"/>
      <c r="HL8" s="16"/>
      <c r="HM8" s="289"/>
      <c r="HN8" s="289"/>
      <c r="HO8" s="289"/>
      <c r="HP8" s="289"/>
      <c r="HQ8" s="289"/>
      <c r="HR8" s="289"/>
      <c r="HS8" s="16"/>
      <c r="HT8" s="16"/>
      <c r="HU8" s="16"/>
      <c r="HV8" s="16"/>
      <c r="HW8" s="16"/>
      <c r="HX8" s="16"/>
      <c r="HY8" s="16"/>
      <c r="HZ8" s="16"/>
      <c r="IA8" s="16"/>
      <c r="IB8" s="234"/>
      <c r="IC8" s="234"/>
      <c r="ID8" s="234"/>
      <c r="IE8" s="16"/>
      <c r="IF8" s="16"/>
      <c r="IG8" s="16"/>
      <c r="IH8" s="16"/>
      <c r="II8" s="16"/>
      <c r="IJ8" s="16"/>
      <c r="IK8" s="16"/>
      <c r="IL8" s="16"/>
      <c r="IM8" s="16"/>
      <c r="IN8" s="16"/>
      <c r="IO8" s="16"/>
      <c r="IP8" s="10"/>
      <c r="IQ8" s="16"/>
      <c r="IR8" s="16"/>
      <c r="IS8" s="16"/>
      <c r="IT8" s="16"/>
      <c r="IU8" s="16"/>
      <c r="IV8" s="16"/>
      <c r="IW8" s="16"/>
      <c r="IX8" s="16"/>
      <c r="IY8" s="16"/>
      <c r="IZ8" s="16"/>
      <c r="JA8" s="16"/>
      <c r="JB8" s="16"/>
      <c r="JC8" s="16"/>
      <c r="JD8" s="10"/>
      <c r="JE8" s="16"/>
      <c r="JF8" s="234"/>
      <c r="JG8" s="16"/>
      <c r="JH8" s="234"/>
      <c r="JI8" s="234"/>
      <c r="JJ8" s="234"/>
      <c r="JK8" s="234"/>
      <c r="JL8" s="16"/>
      <c r="JM8" s="234"/>
      <c r="JN8" s="234"/>
      <c r="JO8" s="234"/>
      <c r="JP8" s="234"/>
      <c r="JQ8" s="234"/>
      <c r="JR8" s="234"/>
      <c r="JS8" s="234"/>
      <c r="JT8" s="16"/>
      <c r="JU8" s="27">
        <v>0</v>
      </c>
    </row>
    <row r="9" spans="1:281">
      <c r="A9" s="24">
        <f t="shared" si="12"/>
        <v>4</v>
      </c>
      <c r="B9" s="24"/>
      <c r="C9">
        <v>1</v>
      </c>
      <c r="D9" s="228" t="s">
        <v>941</v>
      </c>
      <c r="E9" t="b">
        <v>1</v>
      </c>
      <c r="F9" s="272" t="b">
        <v>1</v>
      </c>
      <c r="G9" t="b">
        <v>1</v>
      </c>
      <c r="H9" s="228">
        <f>MATCH(TRUE,$GU9:$GW9,0)</f>
        <v>3</v>
      </c>
      <c r="I9">
        <f>MATCH(TRUE,$GU9:$GW9,0)</f>
        <v>3</v>
      </c>
      <c r="V9" s="218" t="str">
        <f>"Quick test"</f>
        <v>Quick test</v>
      </c>
      <c r="W9" s="10" t="str">
        <f>IF(COUNTIF(V$5:V9,V9)=1,"-","Dup")</f>
        <v>-</v>
      </c>
      <c r="X9" s="10"/>
      <c r="Y9" s="21" t="b">
        <v>1</v>
      </c>
      <c r="Z9" s="21" t="b">
        <v>1</v>
      </c>
      <c r="AA9" s="21" t="b">
        <v>1</v>
      </c>
      <c r="AB9" s="21" t="b">
        <v>1</v>
      </c>
      <c r="AC9" s="21" t="b">
        <v>1</v>
      </c>
      <c r="AD9" s="247" t="b">
        <v>1</v>
      </c>
      <c r="AE9" s="10"/>
      <c r="AF9" s="14" t="b">
        <v>0</v>
      </c>
      <c r="AG9" s="248" t="str">
        <f t="shared" ref="AG9:AI12" ca="1" si="36">OFFSET(AG$5,$B9,0)</f>
        <v>-</v>
      </c>
      <c r="AH9" s="248" t="str">
        <f t="shared" ca="1" si="36"/>
        <v>-</v>
      </c>
      <c r="AI9" s="248" t="str">
        <f t="shared" ca="1" si="36"/>
        <v>-</v>
      </c>
      <c r="AJ9" s="14" t="b">
        <v>0</v>
      </c>
      <c r="AK9" s="14" t="str">
        <f>AK$6</f>
        <v>-</v>
      </c>
      <c r="AL9" s="233" t="str">
        <f t="shared" ref="AL9:AM9" si="37">AL$6</f>
        <v>-</v>
      </c>
      <c r="AM9" s="233" t="str">
        <f t="shared" si="37"/>
        <v>-</v>
      </c>
      <c r="AN9" s="233" t="str">
        <f>AN$6</f>
        <v>-</v>
      </c>
      <c r="AO9" s="10"/>
      <c r="AP9" s="14" t="b">
        <v>0</v>
      </c>
      <c r="AQ9" s="248" t="str">
        <f t="shared" ref="AQ9:AQ13" ca="1" si="38">OFFSET(AQ$5,$B9,0)</f>
        <v>-</v>
      </c>
      <c r="AR9" s="14" t="b">
        <v>0</v>
      </c>
      <c r="AS9" s="14">
        <v>0</v>
      </c>
      <c r="AT9" s="21" t="b">
        <v>1</v>
      </c>
      <c r="AU9" s="233" t="str">
        <f t="shared" ref="AU9" si="39">AU$6</f>
        <v>-</v>
      </c>
      <c r="AV9" s="14" t="b">
        <v>1</v>
      </c>
      <c r="AW9" s="14">
        <v>0</v>
      </c>
      <c r="AX9" s="233" t="str">
        <f t="shared" ref="AX9" si="40">AX$6</f>
        <v>-</v>
      </c>
      <c r="AY9" s="14">
        <f t="shared" ref="AY9:DD9" si="41">AY$6</f>
        <v>1</v>
      </c>
      <c r="AZ9" s="14">
        <f t="shared" si="41"/>
        <v>1</v>
      </c>
      <c r="BA9" s="233" t="str">
        <f t="shared" si="41"/>
        <v>-</v>
      </c>
      <c r="BB9" s="233" t="str">
        <f t="shared" si="41"/>
        <v>-</v>
      </c>
      <c r="BC9" s="233" t="str">
        <f t="shared" si="41"/>
        <v>-</v>
      </c>
      <c r="BD9" s="233" t="str">
        <f t="shared" si="41"/>
        <v>-</v>
      </c>
      <c r="BE9" s="233" t="str">
        <f t="shared" si="41"/>
        <v>-</v>
      </c>
      <c r="BF9" s="233" t="str">
        <f t="shared" si="41"/>
        <v>-</v>
      </c>
      <c r="BG9" s="233" t="str">
        <f t="shared" si="41"/>
        <v>-</v>
      </c>
      <c r="BH9" s="233" t="str">
        <f t="shared" si="41"/>
        <v>-</v>
      </c>
      <c r="BI9" s="233" t="str">
        <f t="shared" si="41"/>
        <v>-</v>
      </c>
      <c r="BJ9" s="233" t="str">
        <f t="shared" si="41"/>
        <v>-</v>
      </c>
      <c r="BK9" s="233" t="str">
        <f t="shared" si="41"/>
        <v>-</v>
      </c>
      <c r="BL9" s="233" t="str">
        <f t="shared" si="41"/>
        <v>-</v>
      </c>
      <c r="BM9" s="233" t="str">
        <f t="shared" si="41"/>
        <v>-</v>
      </c>
      <c r="BN9" s="233" t="str">
        <f t="shared" si="41"/>
        <v>-</v>
      </c>
      <c r="BO9" s="233" t="str">
        <f t="shared" si="41"/>
        <v>-</v>
      </c>
      <c r="BP9" s="233" t="str">
        <f t="shared" si="41"/>
        <v>-</v>
      </c>
      <c r="BQ9" s="233" t="str">
        <f t="shared" si="41"/>
        <v>-</v>
      </c>
      <c r="BR9" s="233" t="str">
        <f t="shared" si="41"/>
        <v>-</v>
      </c>
      <c r="BS9" s="233" t="str">
        <f t="shared" si="41"/>
        <v>-</v>
      </c>
      <c r="BT9" s="233" t="str">
        <f t="shared" si="41"/>
        <v>-</v>
      </c>
      <c r="BU9" s="233" t="str">
        <f t="shared" si="41"/>
        <v>-</v>
      </c>
      <c r="BV9" s="233" t="str">
        <f t="shared" si="41"/>
        <v>-</v>
      </c>
      <c r="BW9" s="233" t="str">
        <f t="shared" si="41"/>
        <v>-</v>
      </c>
      <c r="BX9" s="233" t="str">
        <f t="shared" si="41"/>
        <v>-</v>
      </c>
      <c r="BY9" s="14" t="str">
        <f t="shared" si="41"/>
        <v>-</v>
      </c>
      <c r="BZ9" s="14" t="str">
        <f t="shared" si="41"/>
        <v>-</v>
      </c>
      <c r="CA9" s="10"/>
      <c r="CB9" s="14" t="str">
        <f t="shared" si="41"/>
        <v>-</v>
      </c>
      <c r="CC9" s="14" t="str">
        <f t="shared" si="41"/>
        <v>-</v>
      </c>
      <c r="CD9" s="14" t="str">
        <f t="shared" si="41"/>
        <v>-</v>
      </c>
      <c r="CE9" s="14" t="str">
        <f t="shared" si="41"/>
        <v>-</v>
      </c>
      <c r="CF9" s="14" t="str">
        <f t="shared" si="41"/>
        <v>-</v>
      </c>
      <c r="CG9" s="14" t="str">
        <f t="shared" si="41"/>
        <v>-</v>
      </c>
      <c r="CH9" s="14" t="str">
        <f t="shared" si="41"/>
        <v>-</v>
      </c>
      <c r="CI9" s="14" t="str">
        <f t="shared" si="41"/>
        <v>-</v>
      </c>
      <c r="CJ9" s="14" t="str">
        <f t="shared" si="41"/>
        <v>-</v>
      </c>
      <c r="CK9" s="14" t="str">
        <f t="shared" si="41"/>
        <v>-</v>
      </c>
      <c r="CL9" s="14" t="str">
        <f t="shared" si="41"/>
        <v>-</v>
      </c>
      <c r="CM9" s="14" t="str">
        <f t="shared" si="41"/>
        <v>-</v>
      </c>
      <c r="CN9" s="14" t="str">
        <f t="shared" si="41"/>
        <v>-</v>
      </c>
      <c r="CO9" s="14" t="str">
        <f t="shared" si="41"/>
        <v>-</v>
      </c>
      <c r="CP9" s="14" t="str">
        <f t="shared" si="41"/>
        <v>-</v>
      </c>
      <c r="CQ9" s="14" t="str">
        <f t="shared" si="41"/>
        <v>-</v>
      </c>
      <c r="CR9" s="14" t="str">
        <f t="shared" si="41"/>
        <v>-</v>
      </c>
      <c r="CS9" s="14" t="str">
        <f t="shared" si="41"/>
        <v>-</v>
      </c>
      <c r="CT9" s="14" t="str">
        <f t="shared" si="41"/>
        <v>-</v>
      </c>
      <c r="CU9" s="14" t="str">
        <f t="shared" si="41"/>
        <v>-</v>
      </c>
      <c r="CV9" s="14" t="str">
        <f t="shared" si="41"/>
        <v>-</v>
      </c>
      <c r="CW9" s="10"/>
      <c r="CX9" s="14" t="str">
        <f t="shared" si="41"/>
        <v>-</v>
      </c>
      <c r="CY9" s="233" t="str">
        <f t="shared" si="41"/>
        <v>-</v>
      </c>
      <c r="CZ9" s="233" t="str">
        <f t="shared" si="41"/>
        <v>-</v>
      </c>
      <c r="DA9" s="14" t="str">
        <f t="shared" si="41"/>
        <v>-</v>
      </c>
      <c r="DB9" s="14" t="str">
        <f t="shared" si="41"/>
        <v>-</v>
      </c>
      <c r="DC9" s="14" t="str">
        <f t="shared" si="41"/>
        <v>-</v>
      </c>
      <c r="DD9" s="14" t="str">
        <f t="shared" si="41"/>
        <v>-</v>
      </c>
      <c r="DE9" s="14" t="str">
        <f>DE$6</f>
        <v>-</v>
      </c>
      <c r="DF9" s="14" t="str">
        <f>DF$6</f>
        <v>-</v>
      </c>
      <c r="DG9" s="233" t="str">
        <f>DG$6</f>
        <v>-</v>
      </c>
      <c r="DH9" s="233" t="str">
        <f>DH$6</f>
        <v>-</v>
      </c>
      <c r="DI9" s="14" t="str">
        <f>DI$6</f>
        <v>-</v>
      </c>
      <c r="DJ9" s="128">
        <v>0.125</v>
      </c>
      <c r="DK9" s="128">
        <v>0.3</v>
      </c>
      <c r="DL9" s="128">
        <v>-0.05</v>
      </c>
      <c r="DM9" s="128">
        <v>0.1</v>
      </c>
      <c r="DN9" s="128">
        <v>0.25</v>
      </c>
      <c r="DO9" s="128">
        <v>-0.05</v>
      </c>
      <c r="DP9" s="128">
        <v>0.05</v>
      </c>
      <c r="DQ9" s="128">
        <v>0.1</v>
      </c>
      <c r="DR9" s="128">
        <v>-0.02</v>
      </c>
      <c r="DS9" s="128">
        <v>0.1</v>
      </c>
      <c r="DT9" s="128">
        <v>0.25</v>
      </c>
      <c r="DU9" s="128">
        <v>-0.05</v>
      </c>
      <c r="DV9" s="21">
        <v>1</v>
      </c>
      <c r="DW9" s="21">
        <v>1</v>
      </c>
      <c r="DX9" s="233" t="str">
        <f t="shared" ref="DX9:EF9" si="42">DX$6</f>
        <v>-</v>
      </c>
      <c r="DY9" s="14" t="str">
        <f t="shared" ref="DY9:EN9" si="43">DY$6</f>
        <v>-</v>
      </c>
      <c r="DZ9" s="233" t="str">
        <f t="shared" si="42"/>
        <v>-</v>
      </c>
      <c r="EA9" s="233" t="str">
        <f t="shared" si="42"/>
        <v>-</v>
      </c>
      <c r="EB9" s="233" t="str">
        <f t="shared" si="42"/>
        <v>-</v>
      </c>
      <c r="EC9" s="233" t="str">
        <f t="shared" si="42"/>
        <v>-</v>
      </c>
      <c r="ED9" s="233" t="str">
        <f t="shared" si="42"/>
        <v>-</v>
      </c>
      <c r="EE9" s="233" t="str">
        <f t="shared" si="42"/>
        <v>-</v>
      </c>
      <c r="EF9" s="233" t="str">
        <f t="shared" si="42"/>
        <v>-</v>
      </c>
      <c r="EG9" s="14" t="str">
        <f t="shared" si="43"/>
        <v>-</v>
      </c>
      <c r="EH9" s="14" t="str">
        <f t="shared" si="43"/>
        <v>-</v>
      </c>
      <c r="EI9" s="14" t="str">
        <f t="shared" si="43"/>
        <v>-</v>
      </c>
      <c r="EJ9" s="14" t="str">
        <f t="shared" si="43"/>
        <v>-</v>
      </c>
      <c r="EK9" s="14" t="str">
        <f t="shared" si="43"/>
        <v>-</v>
      </c>
      <c r="EL9" s="14">
        <f t="shared" si="43"/>
        <v>0</v>
      </c>
      <c r="EM9" s="233">
        <f t="shared" si="43"/>
        <v>0</v>
      </c>
      <c r="EN9" s="233">
        <f t="shared" si="43"/>
        <v>0</v>
      </c>
      <c r="EO9" s="14">
        <f t="shared" ref="EO9:FI9" si="44">EO$6</f>
        <v>0</v>
      </c>
      <c r="EP9" s="14">
        <f t="shared" si="44"/>
        <v>0</v>
      </c>
      <c r="EQ9" s="14">
        <f t="shared" si="44"/>
        <v>0</v>
      </c>
      <c r="ER9" s="14">
        <f t="shared" si="44"/>
        <v>0</v>
      </c>
      <c r="ES9" s="14" t="str">
        <f t="shared" si="44"/>
        <v>-</v>
      </c>
      <c r="ET9" s="14" t="str">
        <f t="shared" si="44"/>
        <v>-</v>
      </c>
      <c r="EU9" s="14" t="str">
        <f t="shared" si="44"/>
        <v>-</v>
      </c>
      <c r="EV9" s="14" t="str">
        <f t="shared" si="44"/>
        <v>-</v>
      </c>
      <c r="EW9" s="14" t="str">
        <f t="shared" si="44"/>
        <v>-</v>
      </c>
      <c r="EX9" s="14" t="str">
        <f t="shared" si="44"/>
        <v>-</v>
      </c>
      <c r="EY9" s="14" t="str">
        <f t="shared" si="44"/>
        <v>-</v>
      </c>
      <c r="EZ9" s="14" t="str">
        <f t="shared" si="44"/>
        <v>-</v>
      </c>
      <c r="FA9" s="14" t="str">
        <f t="shared" si="44"/>
        <v>-</v>
      </c>
      <c r="FB9" s="14" t="str">
        <f t="shared" si="44"/>
        <v>-</v>
      </c>
      <c r="FC9" s="14" t="str">
        <f t="shared" si="44"/>
        <v>-</v>
      </c>
      <c r="FD9" s="10"/>
      <c r="FE9" s="14">
        <f t="shared" si="44"/>
        <v>1</v>
      </c>
      <c r="FF9" s="14" t="str">
        <f t="shared" si="44"/>
        <v>-</v>
      </c>
      <c r="FG9" s="14" t="str">
        <f t="shared" si="44"/>
        <v>-</v>
      </c>
      <c r="FH9" s="14" t="str">
        <f t="shared" si="44"/>
        <v>-</v>
      </c>
      <c r="FI9" s="14" t="str">
        <f t="shared" si="44"/>
        <v>-</v>
      </c>
      <c r="FJ9" s="21" t="s">
        <v>36</v>
      </c>
      <c r="FK9" s="14" t="str">
        <f t="shared" ref="FK9:GT9" si="45">FK$6</f>
        <v>-</v>
      </c>
      <c r="FL9" s="14">
        <f t="shared" si="45"/>
        <v>0</v>
      </c>
      <c r="FM9" s="14" t="str">
        <f t="shared" si="45"/>
        <v>-</v>
      </c>
      <c r="FN9" s="14">
        <f>FN$6</f>
        <v>1</v>
      </c>
      <c r="FO9" s="14">
        <f>FO$6</f>
        <v>0</v>
      </c>
      <c r="FP9" s="14">
        <f t="shared" si="45"/>
        <v>1</v>
      </c>
      <c r="FQ9" s="14">
        <f t="shared" si="45"/>
        <v>0</v>
      </c>
      <c r="FR9" s="14">
        <f t="shared" si="45"/>
        <v>1</v>
      </c>
      <c r="FS9" s="14">
        <f t="shared" si="45"/>
        <v>1</v>
      </c>
      <c r="FT9" s="14">
        <f t="shared" si="45"/>
        <v>1</v>
      </c>
      <c r="FU9" s="14">
        <f t="shared" si="45"/>
        <v>0</v>
      </c>
      <c r="FV9" s="14">
        <f t="shared" si="45"/>
        <v>0</v>
      </c>
      <c r="FW9" s="14">
        <f t="shared" si="45"/>
        <v>0</v>
      </c>
      <c r="FX9" s="14">
        <f t="shared" si="45"/>
        <v>0</v>
      </c>
      <c r="FY9" s="14">
        <f t="shared" si="45"/>
        <v>0</v>
      </c>
      <c r="FZ9" s="14">
        <f t="shared" si="45"/>
        <v>0</v>
      </c>
      <c r="GA9" s="14">
        <f t="shared" si="45"/>
        <v>0</v>
      </c>
      <c r="GB9" s="14">
        <f t="shared" si="45"/>
        <v>0</v>
      </c>
      <c r="GC9" s="14">
        <f>GC$6</f>
        <v>0</v>
      </c>
      <c r="GD9" s="14">
        <f>GD$6</f>
        <v>0</v>
      </c>
      <c r="GE9" s="14">
        <f t="shared" si="45"/>
        <v>0</v>
      </c>
      <c r="GF9" s="14">
        <f t="shared" si="45"/>
        <v>0</v>
      </c>
      <c r="GG9" s="14">
        <f t="shared" si="45"/>
        <v>1</v>
      </c>
      <c r="GH9" s="14">
        <f t="shared" si="45"/>
        <v>0</v>
      </c>
      <c r="GI9" s="14">
        <f t="shared" si="45"/>
        <v>0</v>
      </c>
      <c r="GJ9" s="14">
        <f t="shared" si="45"/>
        <v>0</v>
      </c>
      <c r="GK9" s="14">
        <f t="shared" si="45"/>
        <v>0</v>
      </c>
      <c r="GL9" s="14">
        <f t="shared" si="45"/>
        <v>0</v>
      </c>
      <c r="GM9" s="14">
        <f t="shared" si="45"/>
        <v>0</v>
      </c>
      <c r="GN9" s="14">
        <f t="shared" si="45"/>
        <v>0</v>
      </c>
      <c r="GO9" s="10"/>
      <c r="GP9" s="14" t="str">
        <f t="shared" si="45"/>
        <v>-</v>
      </c>
      <c r="GQ9" s="14" t="str">
        <f t="shared" si="45"/>
        <v>-</v>
      </c>
      <c r="GR9" s="233" t="str">
        <f t="shared" si="45"/>
        <v>-</v>
      </c>
      <c r="GS9" s="14" t="str">
        <f t="shared" si="45"/>
        <v>-</v>
      </c>
      <c r="GT9" s="14" t="str">
        <f t="shared" si="45"/>
        <v>-</v>
      </c>
      <c r="GU9" s="14" t="b">
        <f t="shared" ref="GU9:JT9" si="46">GU$6</f>
        <v>0</v>
      </c>
      <c r="GV9" s="14" t="b">
        <f t="shared" si="46"/>
        <v>0</v>
      </c>
      <c r="GW9" s="14" t="b">
        <f t="shared" si="46"/>
        <v>1</v>
      </c>
      <c r="GX9" s="14">
        <f t="shared" si="46"/>
        <v>0</v>
      </c>
      <c r="GY9" s="14">
        <f t="shared" si="46"/>
        <v>1</v>
      </c>
      <c r="GZ9" s="14">
        <f t="shared" si="46"/>
        <v>1</v>
      </c>
      <c r="HA9" s="14" t="str">
        <f t="shared" si="46"/>
        <v>-</v>
      </c>
      <c r="HB9" s="14" t="str">
        <f>HB$6</f>
        <v>-</v>
      </c>
      <c r="HC9" s="14" t="str">
        <f t="shared" si="46"/>
        <v>-</v>
      </c>
      <c r="HD9" s="14" t="str">
        <f t="shared" si="46"/>
        <v>-</v>
      </c>
      <c r="HE9" s="21">
        <v>1</v>
      </c>
      <c r="HF9" s="14" t="str">
        <f t="shared" si="46"/>
        <v>-</v>
      </c>
      <c r="HG9" s="14" t="str">
        <f t="shared" si="46"/>
        <v>-</v>
      </c>
      <c r="HH9" s="14" t="str">
        <f t="shared" si="46"/>
        <v>-</v>
      </c>
      <c r="HI9" s="14" t="str">
        <f t="shared" si="46"/>
        <v>-</v>
      </c>
      <c r="HJ9" s="233" t="str">
        <f t="shared" si="46"/>
        <v>-</v>
      </c>
      <c r="HK9" s="14" t="b">
        <f t="shared" si="46"/>
        <v>1</v>
      </c>
      <c r="HL9" s="247">
        <v>0</v>
      </c>
      <c r="HM9" s="285" t="str">
        <f t="shared" si="46"/>
        <v>-</v>
      </c>
      <c r="HN9" s="286">
        <v>999999</v>
      </c>
      <c r="HO9" s="286">
        <v>999999</v>
      </c>
      <c r="HP9" s="286">
        <v>999999</v>
      </c>
      <c r="HQ9" s="286">
        <v>999999</v>
      </c>
      <c r="HR9" s="286">
        <v>999999</v>
      </c>
      <c r="HS9" s="14" t="str">
        <f>HS$6</f>
        <v>-</v>
      </c>
      <c r="HT9" s="14" t="str">
        <f>HT$6</f>
        <v>-</v>
      </c>
      <c r="HU9" s="14" t="b">
        <f>HU$6</f>
        <v>1</v>
      </c>
      <c r="HV9" s="14">
        <f>HV$6</f>
        <v>0</v>
      </c>
      <c r="HW9" s="14" t="str">
        <f>HW$6</f>
        <v>-</v>
      </c>
      <c r="HX9" s="14" t="str">
        <f t="shared" ref="HX9:HZ9" si="47">HX$6</f>
        <v>-</v>
      </c>
      <c r="HY9" s="14" t="str">
        <f t="shared" si="47"/>
        <v>-</v>
      </c>
      <c r="HZ9" s="14" t="str">
        <f t="shared" si="47"/>
        <v>-</v>
      </c>
      <c r="IA9" s="14" t="str">
        <f t="shared" si="46"/>
        <v>-</v>
      </c>
      <c r="IB9" s="233" t="str">
        <f>IB$6</f>
        <v>-</v>
      </c>
      <c r="IC9" s="233" t="str">
        <f t="shared" si="46"/>
        <v>-</v>
      </c>
      <c r="ID9" s="233" t="str">
        <f t="shared" si="46"/>
        <v>-</v>
      </c>
      <c r="IE9" s="233" t="str">
        <f t="shared" si="46"/>
        <v>-</v>
      </c>
      <c r="IF9" s="14" t="str">
        <f t="shared" si="46"/>
        <v>-</v>
      </c>
      <c r="IG9" s="14" t="str">
        <f t="shared" si="46"/>
        <v>-</v>
      </c>
      <c r="IH9" s="14" t="str">
        <f t="shared" si="46"/>
        <v>-</v>
      </c>
      <c r="II9" s="14">
        <f t="shared" si="46"/>
        <v>500</v>
      </c>
      <c r="IJ9" s="14">
        <f t="shared" si="46"/>
        <v>500</v>
      </c>
      <c r="IK9" s="14" t="str">
        <f>IK$6</f>
        <v>-</v>
      </c>
      <c r="IL9" s="14" t="str">
        <f>IL$6</f>
        <v>-</v>
      </c>
      <c r="IM9" s="14" t="str">
        <f>IM$6</f>
        <v>-</v>
      </c>
      <c r="IN9" s="14" t="str">
        <f>IN$6</f>
        <v>-</v>
      </c>
      <c r="IO9" s="14" t="str">
        <f>IO$6</f>
        <v>-</v>
      </c>
      <c r="IP9" s="10"/>
      <c r="IQ9" s="14">
        <f t="shared" si="46"/>
        <v>1</v>
      </c>
      <c r="IR9" s="14">
        <f t="shared" si="46"/>
        <v>0</v>
      </c>
      <c r="IS9" s="14">
        <f t="shared" si="46"/>
        <v>1</v>
      </c>
      <c r="IT9" s="14">
        <f t="shared" si="46"/>
        <v>1</v>
      </c>
      <c r="IU9" s="14">
        <f t="shared" si="46"/>
        <v>0</v>
      </c>
      <c r="IV9" s="14" t="str">
        <f t="shared" si="46"/>
        <v>-</v>
      </c>
      <c r="IW9" s="14" t="str">
        <f t="shared" si="46"/>
        <v>-</v>
      </c>
      <c r="IX9" s="14" t="str">
        <f t="shared" si="46"/>
        <v>-</v>
      </c>
      <c r="IY9" s="14" t="str">
        <f t="shared" si="46"/>
        <v>-</v>
      </c>
      <c r="IZ9" s="14">
        <f t="shared" si="46"/>
        <v>1</v>
      </c>
      <c r="JA9" s="14">
        <f t="shared" si="46"/>
        <v>1</v>
      </c>
      <c r="JB9" s="14">
        <f t="shared" si="46"/>
        <v>1</v>
      </c>
      <c r="JC9" s="14">
        <f t="shared" si="46"/>
        <v>1</v>
      </c>
      <c r="JD9" s="10"/>
      <c r="JE9" s="14">
        <f t="shared" si="46"/>
        <v>1</v>
      </c>
      <c r="JF9" s="233">
        <f t="shared" si="46"/>
        <v>1</v>
      </c>
      <c r="JG9" s="233">
        <f>JG$7</f>
        <v>0.75</v>
      </c>
      <c r="JH9" s="233">
        <f t="shared" ref="JH9:JK9" si="48">JH$7</f>
        <v>0.8</v>
      </c>
      <c r="JI9" s="233">
        <f t="shared" si="48"/>
        <v>0.82499999999999996</v>
      </c>
      <c r="JJ9" s="233">
        <f t="shared" si="48"/>
        <v>0.875</v>
      </c>
      <c r="JK9" s="233">
        <f t="shared" si="48"/>
        <v>0.9</v>
      </c>
      <c r="JL9" s="14">
        <f t="shared" si="46"/>
        <v>1</v>
      </c>
      <c r="JM9" s="233">
        <f t="shared" si="46"/>
        <v>0</v>
      </c>
      <c r="JN9" s="233">
        <f t="shared" si="46"/>
        <v>0</v>
      </c>
      <c r="JO9" s="233">
        <f t="shared" si="46"/>
        <v>0</v>
      </c>
      <c r="JP9" s="233">
        <f t="shared" si="46"/>
        <v>0</v>
      </c>
      <c r="JQ9" s="233">
        <f t="shared" si="46"/>
        <v>0</v>
      </c>
      <c r="JR9" s="233">
        <f t="shared" si="46"/>
        <v>0</v>
      </c>
      <c r="JS9" s="233" t="str">
        <f t="shared" si="46"/>
        <v>-</v>
      </c>
      <c r="JT9" s="14">
        <f t="shared" si="46"/>
        <v>0</v>
      </c>
      <c r="JU9" s="27">
        <v>0</v>
      </c>
    </row>
    <row r="10" spans="1:281" outlineLevel="1">
      <c r="A10" s="24">
        <f t="shared" si="12"/>
        <v>5</v>
      </c>
      <c r="B10" s="24">
        <f>$A$9</f>
        <v>4</v>
      </c>
      <c r="C10">
        <v>1</v>
      </c>
      <c r="D10" s="228" t="s">
        <v>941</v>
      </c>
      <c r="E10" s="228" t="b">
        <v>0</v>
      </c>
      <c r="F10" t="b">
        <v>0</v>
      </c>
      <c r="G10" t="b">
        <f>E10</f>
        <v>0</v>
      </c>
      <c r="V10" s="242" t="s">
        <v>1655</v>
      </c>
      <c r="W10" s="10" t="str">
        <f>IF(COUNTIF(V$5:V10,V10)=1,"-","Dup")</f>
        <v>-</v>
      </c>
      <c r="X10" s="10"/>
      <c r="Y10" s="248" t="b">
        <f t="shared" ref="Y10:AD10" ca="1" si="49">OFFSET(Y$5,$B10,0)</f>
        <v>1</v>
      </c>
      <c r="Z10" s="248" t="b">
        <f t="shared" ca="1" si="49"/>
        <v>1</v>
      </c>
      <c r="AA10" s="248" t="b">
        <f t="shared" ca="1" si="49"/>
        <v>1</v>
      </c>
      <c r="AB10" s="248" t="b">
        <f t="shared" ca="1" si="49"/>
        <v>1</v>
      </c>
      <c r="AC10" s="248" t="b">
        <f t="shared" ca="1" si="49"/>
        <v>1</v>
      </c>
      <c r="AD10" s="248" t="b">
        <f t="shared" ca="1" si="49"/>
        <v>1</v>
      </c>
      <c r="AE10" s="10"/>
      <c r="AF10" s="22" t="b">
        <f t="shared" ref="AF10:CB31" ca="1" si="50">OFFSET(AF$5,$B10,0)</f>
        <v>0</v>
      </c>
      <c r="AG10" s="248" t="str">
        <f t="shared" ca="1" si="50"/>
        <v>-</v>
      </c>
      <c r="AH10" s="248" t="str">
        <f t="shared" ca="1" si="36"/>
        <v>-</v>
      </c>
      <c r="AI10" s="248" t="str">
        <f t="shared" ca="1" si="36"/>
        <v>-</v>
      </c>
      <c r="AJ10" s="22" t="b">
        <f t="shared" ca="1" si="50"/>
        <v>0</v>
      </c>
      <c r="AK10" s="22" t="str">
        <f t="shared" ref="AK10:AN13" ca="1" si="51">OFFSET(AK$5,$B10,0)</f>
        <v>-</v>
      </c>
      <c r="AL10" s="248" t="str">
        <f t="shared" ca="1" si="51"/>
        <v>-</v>
      </c>
      <c r="AM10" s="248" t="str">
        <f t="shared" ca="1" si="51"/>
        <v>-</v>
      </c>
      <c r="AN10" s="248" t="str">
        <f t="shared" ca="1" si="51"/>
        <v>-</v>
      </c>
      <c r="AO10" s="10"/>
      <c r="AP10" s="248" t="b">
        <f ca="1">OFFSET(AP$5,$B10,0)</f>
        <v>0</v>
      </c>
      <c r="AQ10" s="248" t="str">
        <f t="shared" ca="1" si="38"/>
        <v>-</v>
      </c>
      <c r="AR10" s="248" t="b">
        <f t="shared" ref="AR10:AU10" ca="1" si="52">OFFSET(AR$5,$B10,0)</f>
        <v>0</v>
      </c>
      <c r="AS10" s="248">
        <f t="shared" ca="1" si="52"/>
        <v>0</v>
      </c>
      <c r="AT10" s="248" t="b">
        <f t="shared" ca="1" si="52"/>
        <v>1</v>
      </c>
      <c r="AU10" s="248" t="str">
        <f t="shared" ca="1" si="52"/>
        <v>-</v>
      </c>
      <c r="AV10" s="248" t="b">
        <f t="shared" ca="1" si="50"/>
        <v>1</v>
      </c>
      <c r="AW10" s="248">
        <f t="shared" ca="1" si="50"/>
        <v>0</v>
      </c>
      <c r="AX10" s="248" t="str">
        <f t="shared" ca="1" si="50"/>
        <v>-</v>
      </c>
      <c r="AY10" s="248">
        <f t="shared" ca="1" si="50"/>
        <v>1</v>
      </c>
      <c r="AZ10" s="248">
        <f t="shared" ca="1" si="50"/>
        <v>1</v>
      </c>
      <c r="BA10" s="248" t="str">
        <f t="shared" ca="1" si="50"/>
        <v>-</v>
      </c>
      <c r="BB10" s="248" t="str">
        <f t="shared" ca="1" si="50"/>
        <v>-</v>
      </c>
      <c r="BC10" s="248" t="str">
        <f t="shared" ca="1" si="50"/>
        <v>-</v>
      </c>
      <c r="BD10" s="248" t="str">
        <f t="shared" ca="1" si="50"/>
        <v>-</v>
      </c>
      <c r="BE10" s="248" t="str">
        <f t="shared" ca="1" si="50"/>
        <v>-</v>
      </c>
      <c r="BF10" s="248" t="str">
        <f t="shared" ca="1" si="50"/>
        <v>-</v>
      </c>
      <c r="BG10" s="248" t="str">
        <f t="shared" ca="1" si="50"/>
        <v>-</v>
      </c>
      <c r="BH10" s="248" t="str">
        <f t="shared" ca="1" si="50"/>
        <v>-</v>
      </c>
      <c r="BI10" s="248" t="str">
        <f t="shared" ca="1" si="50"/>
        <v>-</v>
      </c>
      <c r="BJ10" s="248" t="str">
        <f t="shared" ca="1" si="50"/>
        <v>-</v>
      </c>
      <c r="BK10" s="248" t="str">
        <f t="shared" ca="1" si="50"/>
        <v>-</v>
      </c>
      <c r="BL10" s="248" t="str">
        <f t="shared" ca="1" si="50"/>
        <v>-</v>
      </c>
      <c r="BM10" s="248" t="str">
        <f t="shared" ca="1" si="50"/>
        <v>-</v>
      </c>
      <c r="BN10" s="248" t="str">
        <f t="shared" ca="1" si="50"/>
        <v>-</v>
      </c>
      <c r="BO10" s="248" t="str">
        <f t="shared" ca="1" si="50"/>
        <v>-</v>
      </c>
      <c r="BP10" s="248" t="str">
        <f t="shared" ca="1" si="50"/>
        <v>-</v>
      </c>
      <c r="BQ10" s="248" t="str">
        <f t="shared" ca="1" si="50"/>
        <v>-</v>
      </c>
      <c r="BR10" s="248" t="str">
        <f t="shared" ca="1" si="50"/>
        <v>-</v>
      </c>
      <c r="BS10" s="248" t="str">
        <f t="shared" ca="1" si="50"/>
        <v>-</v>
      </c>
      <c r="BT10" s="248" t="str">
        <f t="shared" ca="1" si="50"/>
        <v>-</v>
      </c>
      <c r="BU10" s="248" t="str">
        <f t="shared" ca="1" si="50"/>
        <v>-</v>
      </c>
      <c r="BV10" s="248" t="str">
        <f t="shared" ca="1" si="50"/>
        <v>-</v>
      </c>
      <c r="BW10" s="248" t="str">
        <f t="shared" ca="1" si="50"/>
        <v>-</v>
      </c>
      <c r="BX10" s="248" t="str">
        <f t="shared" ca="1" si="50"/>
        <v>-</v>
      </c>
      <c r="BY10" s="248" t="str">
        <f t="shared" ca="1" si="50"/>
        <v>-</v>
      </c>
      <c r="BZ10" s="248" t="str">
        <f t="shared" ca="1" si="50"/>
        <v>-</v>
      </c>
      <c r="CA10" s="10"/>
      <c r="CB10" s="22" t="str">
        <f t="shared" ca="1" si="50"/>
        <v>-</v>
      </c>
      <c r="CC10" s="22" t="str">
        <f t="shared" ref="CC10:CV10" ca="1" si="53">OFFSET(CC$5,$B10,0)</f>
        <v>-</v>
      </c>
      <c r="CD10" s="22" t="str">
        <f t="shared" ca="1" si="53"/>
        <v>-</v>
      </c>
      <c r="CE10" s="22" t="str">
        <f t="shared" ca="1" si="53"/>
        <v>-</v>
      </c>
      <c r="CF10" s="22" t="str">
        <f t="shared" ca="1" si="53"/>
        <v>-</v>
      </c>
      <c r="CG10" s="22" t="str">
        <f t="shared" ca="1" si="53"/>
        <v>-</v>
      </c>
      <c r="CH10" s="22" t="str">
        <f t="shared" ca="1" si="53"/>
        <v>-</v>
      </c>
      <c r="CI10" s="22" t="str">
        <f t="shared" ca="1" si="53"/>
        <v>-</v>
      </c>
      <c r="CJ10" s="22" t="str">
        <f t="shared" ca="1" si="53"/>
        <v>-</v>
      </c>
      <c r="CK10" s="22" t="str">
        <f t="shared" ca="1" si="53"/>
        <v>-</v>
      </c>
      <c r="CL10" s="22" t="str">
        <f t="shared" ca="1" si="53"/>
        <v>-</v>
      </c>
      <c r="CM10" s="22" t="str">
        <f t="shared" ca="1" si="53"/>
        <v>-</v>
      </c>
      <c r="CN10" s="22" t="str">
        <f t="shared" ca="1" si="53"/>
        <v>-</v>
      </c>
      <c r="CO10" s="22" t="str">
        <f t="shared" ca="1" si="53"/>
        <v>-</v>
      </c>
      <c r="CP10" s="22" t="str">
        <f t="shared" ca="1" si="53"/>
        <v>-</v>
      </c>
      <c r="CQ10" s="22" t="str">
        <f t="shared" ca="1" si="53"/>
        <v>-</v>
      </c>
      <c r="CR10" s="22" t="str">
        <f t="shared" ca="1" si="53"/>
        <v>-</v>
      </c>
      <c r="CS10" s="22" t="str">
        <f t="shared" ca="1" si="53"/>
        <v>-</v>
      </c>
      <c r="CT10" s="22" t="str">
        <f t="shared" ca="1" si="53"/>
        <v>-</v>
      </c>
      <c r="CU10" s="22" t="str">
        <f t="shared" ca="1" si="53"/>
        <v>-</v>
      </c>
      <c r="CV10" s="22" t="str">
        <f t="shared" ca="1" si="53"/>
        <v>-</v>
      </c>
      <c r="CW10" s="10"/>
      <c r="CX10" s="248" t="str">
        <f t="shared" ref="CX10:FC10" ca="1" si="54">OFFSET(CX$5,$B10,0)</f>
        <v>-</v>
      </c>
      <c r="CY10" s="248" t="str">
        <f t="shared" ca="1" si="54"/>
        <v>-</v>
      </c>
      <c r="CZ10" s="248" t="str">
        <f t="shared" ca="1" si="54"/>
        <v>-</v>
      </c>
      <c r="DA10" s="248" t="str">
        <f t="shared" ca="1" si="54"/>
        <v>-</v>
      </c>
      <c r="DB10" s="248" t="str">
        <f t="shared" ca="1" si="54"/>
        <v>-</v>
      </c>
      <c r="DC10" s="248" t="str">
        <f t="shared" ca="1" si="54"/>
        <v>-</v>
      </c>
      <c r="DD10" s="248" t="str">
        <f t="shared" ca="1" si="54"/>
        <v>-</v>
      </c>
      <c r="DE10" s="248" t="str">
        <f t="shared" ca="1" si="54"/>
        <v>-</v>
      </c>
      <c r="DF10" s="248" t="str">
        <f t="shared" ca="1" si="54"/>
        <v>-</v>
      </c>
      <c r="DG10" s="248" t="str">
        <f t="shared" ca="1" si="54"/>
        <v>-</v>
      </c>
      <c r="DH10" s="248" t="str">
        <f t="shared" ca="1" si="54"/>
        <v>-</v>
      </c>
      <c r="DI10" s="248" t="str">
        <f t="shared" ca="1" si="54"/>
        <v>-</v>
      </c>
      <c r="DJ10" s="248">
        <f t="shared" ref="AY10:EN13" ca="1" si="55">OFFSET(DJ$5,$B10,0)</f>
        <v>0.125</v>
      </c>
      <c r="DK10" s="248">
        <f t="shared" ca="1" si="55"/>
        <v>0.3</v>
      </c>
      <c r="DL10" s="248">
        <f t="shared" ca="1" si="55"/>
        <v>-0.05</v>
      </c>
      <c r="DM10" s="248">
        <f t="shared" ca="1" si="55"/>
        <v>0.1</v>
      </c>
      <c r="DN10" s="248">
        <f t="shared" ca="1" si="55"/>
        <v>0.25</v>
      </c>
      <c r="DO10" s="248">
        <f t="shared" ca="1" si="55"/>
        <v>-0.05</v>
      </c>
      <c r="DP10" s="248">
        <f t="shared" ca="1" si="55"/>
        <v>0.05</v>
      </c>
      <c r="DQ10" s="248">
        <f t="shared" ca="1" si="55"/>
        <v>0.1</v>
      </c>
      <c r="DR10" s="248">
        <f t="shared" ca="1" si="55"/>
        <v>-0.02</v>
      </c>
      <c r="DS10" s="248">
        <f t="shared" ca="1" si="55"/>
        <v>0.1</v>
      </c>
      <c r="DT10" s="248">
        <f t="shared" ca="1" si="55"/>
        <v>0.25</v>
      </c>
      <c r="DU10" s="248">
        <f t="shared" ca="1" si="55"/>
        <v>-0.05</v>
      </c>
      <c r="DV10" s="248">
        <f t="shared" ca="1" si="54"/>
        <v>1</v>
      </c>
      <c r="DW10" s="248">
        <f t="shared" ca="1" si="54"/>
        <v>1</v>
      </c>
      <c r="DX10" s="248" t="str">
        <f t="shared" ca="1" si="54"/>
        <v>-</v>
      </c>
      <c r="DY10" s="248" t="str">
        <f t="shared" ca="1" si="54"/>
        <v>-</v>
      </c>
      <c r="DZ10" s="248" t="str">
        <f t="shared" ca="1" si="54"/>
        <v>-</v>
      </c>
      <c r="EA10" s="248" t="str">
        <f t="shared" ca="1" si="54"/>
        <v>-</v>
      </c>
      <c r="EB10" s="248" t="str">
        <f t="shared" ca="1" si="54"/>
        <v>-</v>
      </c>
      <c r="EC10" s="248" t="str">
        <f t="shared" ca="1" si="54"/>
        <v>-</v>
      </c>
      <c r="ED10" s="248" t="str">
        <f t="shared" ca="1" si="54"/>
        <v>-</v>
      </c>
      <c r="EE10" s="248" t="str">
        <f t="shared" ca="1" si="54"/>
        <v>-</v>
      </c>
      <c r="EF10" s="248" t="str">
        <f t="shared" ca="1" si="54"/>
        <v>-</v>
      </c>
      <c r="EG10" s="248" t="str">
        <f t="shared" ca="1" si="54"/>
        <v>-</v>
      </c>
      <c r="EH10" s="248" t="str">
        <f t="shared" ca="1" si="54"/>
        <v>-</v>
      </c>
      <c r="EI10" s="248" t="str">
        <f t="shared" ca="1" si="54"/>
        <v>-</v>
      </c>
      <c r="EJ10" s="248" t="str">
        <f t="shared" ca="1" si="54"/>
        <v>-</v>
      </c>
      <c r="EK10" s="248" t="str">
        <f t="shared" ca="1" si="54"/>
        <v>-</v>
      </c>
      <c r="EL10" s="248">
        <f t="shared" ca="1" si="54"/>
        <v>0</v>
      </c>
      <c r="EM10" s="248">
        <f t="shared" ca="1" si="54"/>
        <v>0</v>
      </c>
      <c r="EN10" s="248">
        <f t="shared" ca="1" si="54"/>
        <v>0</v>
      </c>
      <c r="EO10" s="248">
        <f t="shared" ca="1" si="54"/>
        <v>0</v>
      </c>
      <c r="EP10" s="248">
        <f t="shared" ca="1" si="54"/>
        <v>0</v>
      </c>
      <c r="EQ10" s="248">
        <f t="shared" ca="1" si="54"/>
        <v>0</v>
      </c>
      <c r="ER10" s="248">
        <f t="shared" ca="1" si="54"/>
        <v>0</v>
      </c>
      <c r="ES10" s="248" t="str">
        <f t="shared" ca="1" si="54"/>
        <v>-</v>
      </c>
      <c r="ET10" s="248" t="str">
        <f t="shared" ca="1" si="54"/>
        <v>-</v>
      </c>
      <c r="EU10" s="248" t="str">
        <f t="shared" ca="1" si="54"/>
        <v>-</v>
      </c>
      <c r="EV10" s="248" t="str">
        <f t="shared" ca="1" si="54"/>
        <v>-</v>
      </c>
      <c r="EW10" s="248" t="str">
        <f t="shared" ca="1" si="54"/>
        <v>-</v>
      </c>
      <c r="EX10" s="248" t="str">
        <f t="shared" ca="1" si="54"/>
        <v>-</v>
      </c>
      <c r="EY10" s="248" t="str">
        <f t="shared" ca="1" si="54"/>
        <v>-</v>
      </c>
      <c r="EZ10" s="248" t="str">
        <f t="shared" ca="1" si="54"/>
        <v>-</v>
      </c>
      <c r="FA10" s="248" t="str">
        <f t="shared" ca="1" si="54"/>
        <v>-</v>
      </c>
      <c r="FB10" s="248" t="str">
        <f t="shared" ca="1" si="54"/>
        <v>-</v>
      </c>
      <c r="FC10" s="248" t="str">
        <f t="shared" ca="1" si="54"/>
        <v>-</v>
      </c>
      <c r="FD10" s="10"/>
      <c r="FE10" s="248">
        <f t="shared" ref="FE10:GN10" ca="1" si="56">OFFSET(FE$5,$B10,0)</f>
        <v>1</v>
      </c>
      <c r="FF10" s="248" t="str">
        <f t="shared" ca="1" si="56"/>
        <v>-</v>
      </c>
      <c r="FG10" s="248" t="str">
        <f t="shared" ca="1" si="56"/>
        <v>-</v>
      </c>
      <c r="FH10" s="248" t="str">
        <f t="shared" ca="1" si="56"/>
        <v>-</v>
      </c>
      <c r="FI10" s="248" t="str">
        <f t="shared" ca="1" si="56"/>
        <v>-</v>
      </c>
      <c r="FJ10" s="248" t="str">
        <f t="shared" ca="1" si="56"/>
        <v>-</v>
      </c>
      <c r="FK10" s="248" t="str">
        <f t="shared" ca="1" si="56"/>
        <v>-</v>
      </c>
      <c r="FL10" s="248">
        <f t="shared" ca="1" si="56"/>
        <v>0</v>
      </c>
      <c r="FM10" s="248" t="str">
        <f t="shared" ca="1" si="56"/>
        <v>-</v>
      </c>
      <c r="FN10" s="248">
        <f t="shared" ca="1" si="56"/>
        <v>1</v>
      </c>
      <c r="FO10" s="248">
        <f t="shared" ca="1" si="56"/>
        <v>0</v>
      </c>
      <c r="FP10" s="248">
        <f t="shared" ca="1" si="56"/>
        <v>1</v>
      </c>
      <c r="FQ10" s="248">
        <f t="shared" ca="1" si="56"/>
        <v>0</v>
      </c>
      <c r="FR10" s="248">
        <f t="shared" ca="1" si="56"/>
        <v>1</v>
      </c>
      <c r="FS10" s="248">
        <f t="shared" ca="1" si="56"/>
        <v>1</v>
      </c>
      <c r="FT10" s="248">
        <f t="shared" ca="1" si="56"/>
        <v>1</v>
      </c>
      <c r="FU10" s="248">
        <f t="shared" ca="1" si="56"/>
        <v>0</v>
      </c>
      <c r="FV10" s="248">
        <f t="shared" ca="1" si="56"/>
        <v>0</v>
      </c>
      <c r="FW10" s="248">
        <f t="shared" ca="1" si="56"/>
        <v>0</v>
      </c>
      <c r="FX10" s="248">
        <f t="shared" ca="1" si="56"/>
        <v>0</v>
      </c>
      <c r="FY10" s="248">
        <f t="shared" ca="1" si="56"/>
        <v>0</v>
      </c>
      <c r="FZ10" s="248">
        <f t="shared" ca="1" si="56"/>
        <v>0</v>
      </c>
      <c r="GA10" s="248">
        <f t="shared" ca="1" si="56"/>
        <v>0</v>
      </c>
      <c r="GB10" s="248">
        <f t="shared" ca="1" si="56"/>
        <v>0</v>
      </c>
      <c r="GC10" s="248">
        <f t="shared" ca="1" si="56"/>
        <v>0</v>
      </c>
      <c r="GD10" s="248">
        <f t="shared" ca="1" si="56"/>
        <v>0</v>
      </c>
      <c r="GE10" s="248">
        <f t="shared" ca="1" si="56"/>
        <v>0</v>
      </c>
      <c r="GF10" s="248">
        <f t="shared" ca="1" si="56"/>
        <v>0</v>
      </c>
      <c r="GG10" s="248">
        <f t="shared" ca="1" si="56"/>
        <v>1</v>
      </c>
      <c r="GH10" s="248">
        <f t="shared" ca="1" si="56"/>
        <v>0</v>
      </c>
      <c r="GI10" s="248">
        <f t="shared" ca="1" si="56"/>
        <v>0</v>
      </c>
      <c r="GJ10" s="248">
        <f t="shared" ca="1" si="56"/>
        <v>0</v>
      </c>
      <c r="GK10" s="248">
        <f t="shared" ca="1" si="56"/>
        <v>0</v>
      </c>
      <c r="GL10" s="248">
        <f t="shared" ca="1" si="56"/>
        <v>0</v>
      </c>
      <c r="GM10" s="248">
        <f t="shared" ca="1" si="56"/>
        <v>0</v>
      </c>
      <c r="GN10" s="248">
        <f t="shared" ca="1" si="56"/>
        <v>0</v>
      </c>
      <c r="GO10" s="10"/>
      <c r="GP10" s="248" t="str">
        <f t="shared" ref="GP10:IO10" ca="1" si="57">OFFSET(GP$5,$B10,0)</f>
        <v>-</v>
      </c>
      <c r="GQ10" s="248" t="str">
        <f t="shared" ca="1" si="57"/>
        <v>-</v>
      </c>
      <c r="GR10" s="248" t="str">
        <f t="shared" ca="1" si="57"/>
        <v>-</v>
      </c>
      <c r="GS10" s="248" t="str">
        <f t="shared" ca="1" si="57"/>
        <v>-</v>
      </c>
      <c r="GT10" s="248" t="str">
        <f t="shared" ca="1" si="57"/>
        <v>-</v>
      </c>
      <c r="GU10" s="248" t="b">
        <f t="shared" ca="1" si="57"/>
        <v>0</v>
      </c>
      <c r="GV10" s="248" t="b">
        <f t="shared" ca="1" si="57"/>
        <v>0</v>
      </c>
      <c r="GW10" s="248" t="b">
        <f t="shared" ca="1" si="57"/>
        <v>1</v>
      </c>
      <c r="GX10" s="248">
        <f t="shared" ca="1" si="57"/>
        <v>0</v>
      </c>
      <c r="GY10" s="248">
        <f t="shared" ca="1" si="57"/>
        <v>1</v>
      </c>
      <c r="GZ10" s="248">
        <f t="shared" ca="1" si="57"/>
        <v>1</v>
      </c>
      <c r="HA10" s="248" t="str">
        <f t="shared" ca="1" si="57"/>
        <v>-</v>
      </c>
      <c r="HB10" s="248" t="str">
        <f t="shared" ca="1" si="57"/>
        <v>-</v>
      </c>
      <c r="HC10" s="248" t="str">
        <f t="shared" ca="1" si="57"/>
        <v>-</v>
      </c>
      <c r="HD10" s="248" t="str">
        <f t="shared" ca="1" si="57"/>
        <v>-</v>
      </c>
      <c r="HE10" s="248">
        <f t="shared" ca="1" si="57"/>
        <v>1</v>
      </c>
      <c r="HF10" s="248" t="str">
        <f t="shared" ca="1" si="57"/>
        <v>-</v>
      </c>
      <c r="HG10" s="248" t="str">
        <f t="shared" ca="1" si="57"/>
        <v>-</v>
      </c>
      <c r="HH10" s="248" t="str">
        <f t="shared" ca="1" si="57"/>
        <v>-</v>
      </c>
      <c r="HI10" s="248" t="str">
        <f t="shared" ca="1" si="57"/>
        <v>-</v>
      </c>
      <c r="HJ10" s="248" t="str">
        <f t="shared" ca="1" si="57"/>
        <v>-</v>
      </c>
      <c r="HK10" s="248" t="b">
        <f t="shared" ca="1" si="57"/>
        <v>1</v>
      </c>
      <c r="HL10" s="248">
        <f t="shared" ca="1" si="57"/>
        <v>0</v>
      </c>
      <c r="HM10" s="286">
        <v>999999</v>
      </c>
      <c r="HN10" s="288">
        <f t="shared" ca="1" si="57"/>
        <v>999999</v>
      </c>
      <c r="HO10" s="288">
        <f t="shared" ca="1" si="57"/>
        <v>999999</v>
      </c>
      <c r="HP10" s="288">
        <f t="shared" ca="1" si="57"/>
        <v>999999</v>
      </c>
      <c r="HQ10" s="288">
        <f t="shared" ca="1" si="57"/>
        <v>999999</v>
      </c>
      <c r="HR10" s="288">
        <f t="shared" ca="1" si="57"/>
        <v>999999</v>
      </c>
      <c r="HS10" s="248" t="str">
        <f t="shared" ca="1" si="57"/>
        <v>-</v>
      </c>
      <c r="HT10" s="248" t="str">
        <f t="shared" ca="1" si="57"/>
        <v>-</v>
      </c>
      <c r="HU10" s="248" t="b">
        <f t="shared" ca="1" si="57"/>
        <v>1</v>
      </c>
      <c r="HV10" s="248">
        <f t="shared" ca="1" si="57"/>
        <v>0</v>
      </c>
      <c r="HW10" s="248" t="str">
        <f t="shared" ca="1" si="57"/>
        <v>-</v>
      </c>
      <c r="HX10" s="248" t="str">
        <f t="shared" ca="1" si="57"/>
        <v>-</v>
      </c>
      <c r="HY10" s="248" t="str">
        <f t="shared" ca="1" si="57"/>
        <v>-</v>
      </c>
      <c r="HZ10" s="248" t="str">
        <f t="shared" ca="1" si="57"/>
        <v>-</v>
      </c>
      <c r="IA10" s="248" t="str">
        <f t="shared" ca="1" si="57"/>
        <v>-</v>
      </c>
      <c r="IB10" s="247" t="b">
        <v>1</v>
      </c>
      <c r="IC10" s="247">
        <v>0</v>
      </c>
      <c r="ID10" s="247">
        <v>0</v>
      </c>
      <c r="IE10" s="247">
        <v>0.5</v>
      </c>
      <c r="IF10" s="248" t="str">
        <f t="shared" ca="1" si="57"/>
        <v>-</v>
      </c>
      <c r="IG10" s="248" t="str">
        <f t="shared" ca="1" si="57"/>
        <v>-</v>
      </c>
      <c r="IH10" s="248" t="str">
        <f t="shared" ca="1" si="57"/>
        <v>-</v>
      </c>
      <c r="II10" s="247">
        <v>0</v>
      </c>
      <c r="IJ10" s="247">
        <v>0</v>
      </c>
      <c r="IK10" s="248" t="str">
        <f t="shared" ca="1" si="57"/>
        <v>-</v>
      </c>
      <c r="IL10" s="248" t="str">
        <f t="shared" ca="1" si="57"/>
        <v>-</v>
      </c>
      <c r="IM10" s="248" t="str">
        <f t="shared" ca="1" si="57"/>
        <v>-</v>
      </c>
      <c r="IN10" s="248" t="str">
        <f t="shared" ca="1" si="57"/>
        <v>-</v>
      </c>
      <c r="IO10" s="248" t="str">
        <f t="shared" ca="1" si="57"/>
        <v>-</v>
      </c>
      <c r="IP10" s="10"/>
      <c r="IQ10" s="248">
        <f t="shared" ref="IQ10:JC10" ca="1" si="58">OFFSET(IQ$5,$B10,0)</f>
        <v>1</v>
      </c>
      <c r="IR10" s="248">
        <f t="shared" ca="1" si="58"/>
        <v>0</v>
      </c>
      <c r="IS10" s="248">
        <f t="shared" ca="1" si="58"/>
        <v>1</v>
      </c>
      <c r="IT10" s="248">
        <f t="shared" ca="1" si="58"/>
        <v>1</v>
      </c>
      <c r="IU10" s="248">
        <f t="shared" ca="1" si="58"/>
        <v>0</v>
      </c>
      <c r="IV10" s="248" t="str">
        <f t="shared" ca="1" si="58"/>
        <v>-</v>
      </c>
      <c r="IW10" s="248" t="str">
        <f t="shared" ca="1" si="58"/>
        <v>-</v>
      </c>
      <c r="IX10" s="248" t="str">
        <f t="shared" ca="1" si="58"/>
        <v>-</v>
      </c>
      <c r="IY10" s="248" t="str">
        <f t="shared" ca="1" si="58"/>
        <v>-</v>
      </c>
      <c r="IZ10" s="248">
        <f t="shared" ca="1" si="58"/>
        <v>1</v>
      </c>
      <c r="JA10" s="248">
        <f t="shared" ca="1" si="58"/>
        <v>1</v>
      </c>
      <c r="JB10" s="248">
        <f t="shared" ca="1" si="58"/>
        <v>1</v>
      </c>
      <c r="JC10" s="248">
        <f t="shared" ca="1" si="58"/>
        <v>1</v>
      </c>
      <c r="JD10" s="10"/>
      <c r="JE10" s="248">
        <f t="shared" ref="JE10:JT10" ca="1" si="59">OFFSET(JE$5,$B10,0)</f>
        <v>1</v>
      </c>
      <c r="JF10" s="248">
        <f t="shared" ca="1" si="59"/>
        <v>1</v>
      </c>
      <c r="JG10" s="248">
        <f ca="1">OFFSET(JG$5,$B10,0)</f>
        <v>0.75</v>
      </c>
      <c r="JH10" s="248">
        <f t="shared" ca="1" si="59"/>
        <v>0.8</v>
      </c>
      <c r="JI10" s="248">
        <f t="shared" ca="1" si="59"/>
        <v>0.82499999999999996</v>
      </c>
      <c r="JJ10" s="248">
        <f t="shared" ca="1" si="59"/>
        <v>0.875</v>
      </c>
      <c r="JK10" s="248">
        <f t="shared" ca="1" si="59"/>
        <v>0.9</v>
      </c>
      <c r="JL10" s="248">
        <f t="shared" ca="1" si="59"/>
        <v>1</v>
      </c>
      <c r="JM10" s="248">
        <f t="shared" ca="1" si="59"/>
        <v>0</v>
      </c>
      <c r="JN10" s="248">
        <f t="shared" ca="1" si="59"/>
        <v>0</v>
      </c>
      <c r="JO10" s="248">
        <f t="shared" ca="1" si="59"/>
        <v>0</v>
      </c>
      <c r="JP10" s="248">
        <f t="shared" ca="1" si="59"/>
        <v>0</v>
      </c>
      <c r="JQ10" s="248">
        <f t="shared" ca="1" si="59"/>
        <v>0</v>
      </c>
      <c r="JR10" s="248">
        <f t="shared" ca="1" si="59"/>
        <v>0</v>
      </c>
      <c r="JS10" s="248" t="str">
        <f t="shared" ca="1" si="59"/>
        <v>-</v>
      </c>
      <c r="JT10" s="248">
        <f t="shared" ca="1" si="59"/>
        <v>0</v>
      </c>
      <c r="JU10" s="27">
        <v>0</v>
      </c>
    </row>
    <row r="11" spans="1:281" outlineLevel="1">
      <c r="A11" s="24">
        <f t="shared" si="12"/>
        <v>6</v>
      </c>
      <c r="B11" s="24">
        <f t="shared" ref="B11" si="60">$A$9</f>
        <v>4</v>
      </c>
      <c r="C11">
        <v>1</v>
      </c>
      <c r="D11" s="228" t="s">
        <v>941</v>
      </c>
      <c r="E11" t="b">
        <v>0</v>
      </c>
      <c r="F11" t="b">
        <v>0</v>
      </c>
      <c r="G11" t="b">
        <v>0</v>
      </c>
      <c r="V11" s="242" t="s">
        <v>1061</v>
      </c>
      <c r="W11" s="10" t="str">
        <f>IF(COUNTIF(V$5:V11,V11)=1,"-","Dup")</f>
        <v>-</v>
      </c>
      <c r="X11" s="10"/>
      <c r="Y11" s="21" t="s">
        <v>36</v>
      </c>
      <c r="Z11" s="21" t="s">
        <v>36</v>
      </c>
      <c r="AA11" s="21" t="s">
        <v>36</v>
      </c>
      <c r="AB11" s="21" t="s">
        <v>36</v>
      </c>
      <c r="AC11" s="21" t="s">
        <v>36</v>
      </c>
      <c r="AD11" s="247" t="s">
        <v>36</v>
      </c>
      <c r="AE11" s="10"/>
      <c r="AF11" s="22" t="b">
        <f t="shared" ca="1" si="50"/>
        <v>0</v>
      </c>
      <c r="AG11" s="248" t="str">
        <f t="shared" ca="1" si="50"/>
        <v>-</v>
      </c>
      <c r="AH11" s="248" t="str">
        <f t="shared" ca="1" si="36"/>
        <v>-</v>
      </c>
      <c r="AI11" s="248" t="str">
        <f t="shared" ca="1" si="36"/>
        <v>-</v>
      </c>
      <c r="AJ11" s="22" t="b">
        <f t="shared" ca="1" si="50"/>
        <v>0</v>
      </c>
      <c r="AK11" s="22" t="str">
        <f t="shared" ca="1" si="51"/>
        <v>-</v>
      </c>
      <c r="AL11" s="248" t="str">
        <f t="shared" ca="1" si="51"/>
        <v>-</v>
      </c>
      <c r="AM11" s="248" t="str">
        <f t="shared" ca="1" si="51"/>
        <v>-</v>
      </c>
      <c r="AN11" s="248" t="str">
        <f t="shared" ca="1" si="51"/>
        <v>-</v>
      </c>
      <c r="AO11" s="10"/>
      <c r="AP11" s="22" t="b">
        <f ca="1">OFFSET(AP$5,$B11,0)</f>
        <v>0</v>
      </c>
      <c r="AQ11" s="248" t="str">
        <f t="shared" ca="1" si="38"/>
        <v>-</v>
      </c>
      <c r="AR11" s="21" t="b">
        <v>1</v>
      </c>
      <c r="AS11" s="21">
        <v>1</v>
      </c>
      <c r="AT11" s="21" t="s">
        <v>36</v>
      </c>
      <c r="AU11" s="236" t="str">
        <f t="shared" ca="1" si="50"/>
        <v>-</v>
      </c>
      <c r="AV11" s="22" t="b">
        <f t="shared" ca="1" si="50"/>
        <v>1</v>
      </c>
      <c r="AW11" s="22">
        <f t="shared" ref="AW11:AX19" ca="1" si="61">OFFSET(AW$5,$B11,0)</f>
        <v>0</v>
      </c>
      <c r="AX11" s="21">
        <v>1</v>
      </c>
      <c r="AY11" s="22">
        <f t="shared" ca="1" si="55"/>
        <v>1</v>
      </c>
      <c r="AZ11" s="22">
        <f t="shared" ca="1" si="55"/>
        <v>1</v>
      </c>
      <c r="BA11" s="248" t="str">
        <f t="shared" ca="1" si="55"/>
        <v>-</v>
      </c>
      <c r="BB11" s="248" t="str">
        <f t="shared" ca="1" si="55"/>
        <v>-</v>
      </c>
      <c r="BC11" s="248" t="str">
        <f t="shared" ca="1" si="50"/>
        <v>-</v>
      </c>
      <c r="BD11" s="248" t="str">
        <f t="shared" ca="1" si="50"/>
        <v>-</v>
      </c>
      <c r="BE11" s="248" t="str">
        <f t="shared" ca="1" si="55"/>
        <v>-</v>
      </c>
      <c r="BF11" s="248" t="str">
        <f t="shared" ca="1" si="55"/>
        <v>-</v>
      </c>
      <c r="BG11" s="248" t="str">
        <f t="shared" ca="1" si="55"/>
        <v>-</v>
      </c>
      <c r="BH11" s="248" t="str">
        <f t="shared" ca="1" si="55"/>
        <v>-</v>
      </c>
      <c r="BI11" s="248" t="str">
        <f t="shared" ca="1" si="55"/>
        <v>-</v>
      </c>
      <c r="BJ11" s="248" t="str">
        <f t="shared" ca="1" si="55"/>
        <v>-</v>
      </c>
      <c r="BK11" s="248" t="str">
        <f t="shared" ca="1" si="55"/>
        <v>-</v>
      </c>
      <c r="BL11" s="248" t="str">
        <f t="shared" ca="1" si="55"/>
        <v>-</v>
      </c>
      <c r="BM11" s="248" t="str">
        <f t="shared" ca="1" si="55"/>
        <v>-</v>
      </c>
      <c r="BN11" s="248" t="str">
        <f t="shared" ca="1" si="55"/>
        <v>-</v>
      </c>
      <c r="BO11" s="248" t="str">
        <f t="shared" ca="1" si="55"/>
        <v>-</v>
      </c>
      <c r="BP11" s="248" t="str">
        <f t="shared" ca="1" si="55"/>
        <v>-</v>
      </c>
      <c r="BQ11" s="248" t="str">
        <f t="shared" ca="1" si="55"/>
        <v>-</v>
      </c>
      <c r="BR11" s="248" t="str">
        <f t="shared" ca="1" si="55"/>
        <v>-</v>
      </c>
      <c r="BS11" s="248" t="str">
        <f t="shared" ca="1" si="55"/>
        <v>-</v>
      </c>
      <c r="BT11" s="248" t="str">
        <f t="shared" ca="1" si="55"/>
        <v>-</v>
      </c>
      <c r="BU11" s="248" t="str">
        <f t="shared" ca="1" si="55"/>
        <v>-</v>
      </c>
      <c r="BV11" s="248" t="str">
        <f t="shared" ca="1" si="55"/>
        <v>-</v>
      </c>
      <c r="BW11" s="248" t="str">
        <f t="shared" ca="1" si="55"/>
        <v>-</v>
      </c>
      <c r="BX11" s="248" t="str">
        <f t="shared" ca="1" si="55"/>
        <v>-</v>
      </c>
      <c r="BY11" s="22" t="str">
        <f t="shared" ca="1" si="55"/>
        <v>-</v>
      </c>
      <c r="BZ11" s="22" t="str">
        <f t="shared" ca="1" si="55"/>
        <v>-</v>
      </c>
      <c r="CA11" s="10"/>
      <c r="CB11" s="22" t="str">
        <f t="shared" ca="1" si="55"/>
        <v>-</v>
      </c>
      <c r="CC11" s="22" t="str">
        <f t="shared" ca="1" si="55"/>
        <v>-</v>
      </c>
      <c r="CD11" s="22" t="str">
        <f t="shared" ca="1" si="55"/>
        <v>-</v>
      </c>
      <c r="CE11" s="22" t="str">
        <f t="shared" ca="1" si="55"/>
        <v>-</v>
      </c>
      <c r="CF11" s="22" t="str">
        <f t="shared" ca="1" si="55"/>
        <v>-</v>
      </c>
      <c r="CG11" s="22" t="str">
        <f t="shared" ca="1" si="55"/>
        <v>-</v>
      </c>
      <c r="CH11" s="22" t="str">
        <f t="shared" ca="1" si="55"/>
        <v>-</v>
      </c>
      <c r="CI11" s="22" t="str">
        <f t="shared" ca="1" si="55"/>
        <v>-</v>
      </c>
      <c r="CJ11" s="22" t="str">
        <f t="shared" ca="1" si="55"/>
        <v>-</v>
      </c>
      <c r="CK11" s="22" t="str">
        <f t="shared" ca="1" si="55"/>
        <v>-</v>
      </c>
      <c r="CL11" s="22" t="str">
        <f t="shared" ca="1" si="55"/>
        <v>-</v>
      </c>
      <c r="CM11" s="22" t="str">
        <f t="shared" ca="1" si="55"/>
        <v>-</v>
      </c>
      <c r="CN11" s="22" t="str">
        <f t="shared" ca="1" si="55"/>
        <v>-</v>
      </c>
      <c r="CO11" s="22" t="str">
        <f t="shared" ca="1" si="55"/>
        <v>-</v>
      </c>
      <c r="CP11" s="22" t="str">
        <f t="shared" ca="1" si="55"/>
        <v>-</v>
      </c>
      <c r="CQ11" s="22" t="str">
        <f t="shared" ca="1" si="55"/>
        <v>-</v>
      </c>
      <c r="CR11" s="22" t="str">
        <f t="shared" ca="1" si="55"/>
        <v>-</v>
      </c>
      <c r="CS11" s="22" t="str">
        <f t="shared" ca="1" si="55"/>
        <v>-</v>
      </c>
      <c r="CT11" s="22" t="str">
        <f t="shared" ca="1" si="55"/>
        <v>-</v>
      </c>
      <c r="CU11" s="22" t="str">
        <f t="shared" ca="1" si="55"/>
        <v>-</v>
      </c>
      <c r="CV11" s="22" t="str">
        <f t="shared" ca="1" si="55"/>
        <v>-</v>
      </c>
      <c r="CW11" s="10"/>
      <c r="CX11" s="22" t="str">
        <f t="shared" ca="1" si="55"/>
        <v>-</v>
      </c>
      <c r="CY11" s="248" t="str">
        <f t="shared" ca="1" si="55"/>
        <v>-</v>
      </c>
      <c r="CZ11" s="248" t="str">
        <f t="shared" ca="1" si="55"/>
        <v>-</v>
      </c>
      <c r="DA11" s="22" t="str">
        <f t="shared" ca="1" si="55"/>
        <v>-</v>
      </c>
      <c r="DB11" s="22" t="str">
        <f t="shared" ca="1" si="55"/>
        <v>-</v>
      </c>
      <c r="DC11" s="22" t="str">
        <f t="shared" ca="1" si="55"/>
        <v>-</v>
      </c>
      <c r="DD11" s="22" t="str">
        <f t="shared" ca="1" si="55"/>
        <v>-</v>
      </c>
      <c r="DE11" s="22" t="str">
        <f t="shared" ca="1" si="55"/>
        <v>-</v>
      </c>
      <c r="DF11" s="22" t="str">
        <f t="shared" ca="1" si="55"/>
        <v>-</v>
      </c>
      <c r="DG11" s="248" t="str">
        <f t="shared" ca="1" si="55"/>
        <v>-</v>
      </c>
      <c r="DH11" s="248" t="str">
        <f t="shared" ca="1" si="55"/>
        <v>-</v>
      </c>
      <c r="DI11" s="22" t="str">
        <f t="shared" ca="1" si="55"/>
        <v>-</v>
      </c>
      <c r="DJ11" s="248">
        <f t="shared" ca="1" si="55"/>
        <v>0.125</v>
      </c>
      <c r="DK11" s="248">
        <f t="shared" ca="1" si="55"/>
        <v>0.3</v>
      </c>
      <c r="DL11" s="248">
        <f t="shared" ca="1" si="55"/>
        <v>-0.05</v>
      </c>
      <c r="DM11" s="248">
        <f t="shared" ca="1" si="55"/>
        <v>0.1</v>
      </c>
      <c r="DN11" s="248">
        <f t="shared" ca="1" si="55"/>
        <v>0.25</v>
      </c>
      <c r="DO11" s="248">
        <f t="shared" ca="1" si="55"/>
        <v>-0.05</v>
      </c>
      <c r="DP11" s="248">
        <f t="shared" ca="1" si="55"/>
        <v>0.05</v>
      </c>
      <c r="DQ11" s="248">
        <f t="shared" ca="1" si="55"/>
        <v>0.1</v>
      </c>
      <c r="DR11" s="248">
        <f t="shared" ca="1" si="55"/>
        <v>-0.02</v>
      </c>
      <c r="DS11" s="248">
        <f t="shared" ca="1" si="55"/>
        <v>0.1</v>
      </c>
      <c r="DT11" s="248">
        <f t="shared" ca="1" si="55"/>
        <v>0.25</v>
      </c>
      <c r="DU11" s="248">
        <f t="shared" ca="1" si="55"/>
        <v>-0.05</v>
      </c>
      <c r="DV11" s="22">
        <f t="shared" ca="1" si="55"/>
        <v>1</v>
      </c>
      <c r="DW11" s="22">
        <f t="shared" ca="1" si="55"/>
        <v>1</v>
      </c>
      <c r="DX11" s="248" t="str">
        <f t="shared" ref="DX11:EF12" ca="1" si="62">OFFSET(DX$5,$B11,0)</f>
        <v>-</v>
      </c>
      <c r="DY11" s="22" t="str">
        <f t="shared" ca="1" si="55"/>
        <v>-</v>
      </c>
      <c r="DZ11" s="248" t="str">
        <f t="shared" ca="1" si="62"/>
        <v>-</v>
      </c>
      <c r="EA11" s="248" t="str">
        <f t="shared" ca="1" si="62"/>
        <v>-</v>
      </c>
      <c r="EB11" s="248" t="str">
        <f t="shared" ca="1" si="62"/>
        <v>-</v>
      </c>
      <c r="EC11" s="248" t="str">
        <f t="shared" ca="1" si="62"/>
        <v>-</v>
      </c>
      <c r="ED11" s="248" t="str">
        <f t="shared" ca="1" si="62"/>
        <v>-</v>
      </c>
      <c r="EE11" s="248" t="str">
        <f t="shared" ca="1" si="62"/>
        <v>-</v>
      </c>
      <c r="EF11" s="248" t="str">
        <f t="shared" ca="1" si="62"/>
        <v>-</v>
      </c>
      <c r="EG11" s="22" t="str">
        <f t="shared" ca="1" si="55"/>
        <v>-</v>
      </c>
      <c r="EH11" s="22" t="str">
        <f t="shared" ca="1" si="55"/>
        <v>-</v>
      </c>
      <c r="EI11" s="22" t="str">
        <f t="shared" ca="1" si="55"/>
        <v>-</v>
      </c>
      <c r="EJ11" s="22" t="str">
        <f t="shared" ca="1" si="55"/>
        <v>-</v>
      </c>
      <c r="EK11" s="22" t="str">
        <f t="shared" ca="1" si="55"/>
        <v>-</v>
      </c>
      <c r="EL11" s="22">
        <f t="shared" ca="1" si="55"/>
        <v>0</v>
      </c>
      <c r="EM11" s="248">
        <f t="shared" ca="1" si="55"/>
        <v>0</v>
      </c>
      <c r="EN11" s="248">
        <f t="shared" ca="1" si="55"/>
        <v>0</v>
      </c>
      <c r="EO11" s="22">
        <f t="shared" ref="EO11:GL11" ca="1" si="63">OFFSET(EO$5,$B11,0)</f>
        <v>0</v>
      </c>
      <c r="EP11" s="22">
        <f t="shared" ca="1" si="63"/>
        <v>0</v>
      </c>
      <c r="EQ11" s="22">
        <f t="shared" ca="1" si="63"/>
        <v>0</v>
      </c>
      <c r="ER11" s="22">
        <f t="shared" ca="1" si="63"/>
        <v>0</v>
      </c>
      <c r="ES11" s="22" t="str">
        <f t="shared" ca="1" si="63"/>
        <v>-</v>
      </c>
      <c r="ET11" s="22" t="str">
        <f t="shared" ca="1" si="63"/>
        <v>-</v>
      </c>
      <c r="EU11" s="22" t="str">
        <f t="shared" ca="1" si="63"/>
        <v>-</v>
      </c>
      <c r="EV11" s="22" t="str">
        <f t="shared" ca="1" si="63"/>
        <v>-</v>
      </c>
      <c r="EW11" s="22" t="str">
        <f t="shared" ca="1" si="63"/>
        <v>-</v>
      </c>
      <c r="EX11" s="22" t="str">
        <f t="shared" ca="1" si="63"/>
        <v>-</v>
      </c>
      <c r="EY11" s="22" t="str">
        <f t="shared" ca="1" si="63"/>
        <v>-</v>
      </c>
      <c r="EZ11" s="22" t="str">
        <f t="shared" ca="1" si="63"/>
        <v>-</v>
      </c>
      <c r="FA11" s="22" t="str">
        <f t="shared" ca="1" si="63"/>
        <v>-</v>
      </c>
      <c r="FB11" s="22" t="str">
        <f t="shared" ca="1" si="63"/>
        <v>-</v>
      </c>
      <c r="FC11" s="22" t="str">
        <f t="shared" ca="1" si="63"/>
        <v>-</v>
      </c>
      <c r="FD11" s="10"/>
      <c r="FE11" s="22">
        <f t="shared" ca="1" si="63"/>
        <v>1</v>
      </c>
      <c r="FF11" s="22" t="str">
        <f t="shared" ca="1" si="63"/>
        <v>-</v>
      </c>
      <c r="FG11" s="22" t="str">
        <f t="shared" ca="1" si="63"/>
        <v>-</v>
      </c>
      <c r="FH11" s="22" t="str">
        <f t="shared" ca="1" si="63"/>
        <v>-</v>
      </c>
      <c r="FI11" s="22" t="str">
        <f t="shared" ca="1" si="63"/>
        <v>-</v>
      </c>
      <c r="FJ11" s="236" t="str">
        <f t="shared" ca="1" si="63"/>
        <v>-</v>
      </c>
      <c r="FK11" s="22" t="str">
        <f t="shared" ca="1" si="63"/>
        <v>-</v>
      </c>
      <c r="FL11" s="22">
        <f t="shared" ca="1" si="63"/>
        <v>0</v>
      </c>
      <c r="FM11" s="22" t="str">
        <f t="shared" ca="1" si="63"/>
        <v>-</v>
      </c>
      <c r="FN11" s="22">
        <f t="shared" ref="FN11:FO13" ca="1" si="64">OFFSET(FN$5,$B11,0)</f>
        <v>1</v>
      </c>
      <c r="FO11" s="22">
        <f t="shared" ca="1" si="64"/>
        <v>0</v>
      </c>
      <c r="FP11" s="22">
        <f t="shared" ca="1" si="63"/>
        <v>1</v>
      </c>
      <c r="FQ11" s="22">
        <f t="shared" ca="1" si="63"/>
        <v>0</v>
      </c>
      <c r="FR11" s="22">
        <f t="shared" ca="1" si="63"/>
        <v>1</v>
      </c>
      <c r="FS11" s="22">
        <f t="shared" ca="1" si="63"/>
        <v>1</v>
      </c>
      <c r="FT11" s="22">
        <f t="shared" ca="1" si="63"/>
        <v>1</v>
      </c>
      <c r="FU11" s="22">
        <f t="shared" ca="1" si="63"/>
        <v>0</v>
      </c>
      <c r="FV11" s="22">
        <f t="shared" ca="1" si="63"/>
        <v>0</v>
      </c>
      <c r="FW11" s="22">
        <f t="shared" ca="1" si="63"/>
        <v>0</v>
      </c>
      <c r="FX11" s="22">
        <f t="shared" ca="1" si="63"/>
        <v>0</v>
      </c>
      <c r="FY11" s="22">
        <f t="shared" ca="1" si="63"/>
        <v>0</v>
      </c>
      <c r="FZ11" s="22">
        <f t="shared" ca="1" si="63"/>
        <v>0</v>
      </c>
      <c r="GA11" s="22">
        <f t="shared" ca="1" si="63"/>
        <v>0</v>
      </c>
      <c r="GB11" s="22">
        <f t="shared" ca="1" si="63"/>
        <v>0</v>
      </c>
      <c r="GC11" s="22">
        <f t="shared" ref="GC11:GD13" ca="1" si="65">OFFSET(GC$5,$B11,0)</f>
        <v>0</v>
      </c>
      <c r="GD11" s="22">
        <f t="shared" ca="1" si="65"/>
        <v>0</v>
      </c>
      <c r="GE11" s="22">
        <f t="shared" ca="1" si="63"/>
        <v>0</v>
      </c>
      <c r="GF11" s="22">
        <f t="shared" ca="1" si="63"/>
        <v>0</v>
      </c>
      <c r="GG11" s="22">
        <f t="shared" ca="1" si="63"/>
        <v>1</v>
      </c>
      <c r="GH11" s="22">
        <f t="shared" ca="1" si="63"/>
        <v>0</v>
      </c>
      <c r="GI11" s="22">
        <f t="shared" ca="1" si="63"/>
        <v>0</v>
      </c>
      <c r="GJ11" s="22">
        <f t="shared" ca="1" si="63"/>
        <v>0</v>
      </c>
      <c r="GK11" s="22">
        <f t="shared" ca="1" si="63"/>
        <v>0</v>
      </c>
      <c r="GL11" s="22">
        <f t="shared" ca="1" si="63"/>
        <v>0</v>
      </c>
      <c r="GM11" s="22">
        <f t="shared" ref="GM11:IG13" ca="1" si="66">OFFSET(GM$5,$B11,0)</f>
        <v>0</v>
      </c>
      <c r="GN11" s="22">
        <f t="shared" ca="1" si="66"/>
        <v>0</v>
      </c>
      <c r="GO11" s="10"/>
      <c r="GP11" s="22" t="str">
        <f t="shared" ca="1" si="66"/>
        <v>-</v>
      </c>
      <c r="GQ11" s="22" t="str">
        <f t="shared" ca="1" si="66"/>
        <v>-</v>
      </c>
      <c r="GR11" s="248" t="str">
        <f t="shared" ca="1" si="66"/>
        <v>-</v>
      </c>
      <c r="GS11" s="22" t="str">
        <f t="shared" ca="1" si="66"/>
        <v>-</v>
      </c>
      <c r="GT11" s="22" t="str">
        <f t="shared" ca="1" si="66"/>
        <v>-</v>
      </c>
      <c r="GU11" s="22" t="b">
        <f t="shared" ca="1" si="66"/>
        <v>0</v>
      </c>
      <c r="GV11" s="22" t="b">
        <f t="shared" ca="1" si="66"/>
        <v>0</v>
      </c>
      <c r="GW11" s="22" t="b">
        <f t="shared" ca="1" si="66"/>
        <v>1</v>
      </c>
      <c r="GX11" s="22">
        <f t="shared" ca="1" si="66"/>
        <v>0</v>
      </c>
      <c r="GY11" s="22">
        <f t="shared" ca="1" si="66"/>
        <v>1</v>
      </c>
      <c r="GZ11" s="22">
        <f t="shared" ca="1" si="66"/>
        <v>1</v>
      </c>
      <c r="HA11" s="22" t="str">
        <f t="shared" ca="1" si="66"/>
        <v>-</v>
      </c>
      <c r="HB11" s="22" t="str">
        <f t="shared" ca="1" si="66"/>
        <v>-</v>
      </c>
      <c r="HC11" s="22" t="str">
        <f t="shared" ca="1" si="66"/>
        <v>-</v>
      </c>
      <c r="HD11" s="22" t="str">
        <f t="shared" ca="1" si="66"/>
        <v>-</v>
      </c>
      <c r="HE11" s="22">
        <f t="shared" ca="1" si="66"/>
        <v>1</v>
      </c>
      <c r="HF11" s="22" t="str">
        <f t="shared" ca="1" si="66"/>
        <v>-</v>
      </c>
      <c r="HG11" s="22" t="str">
        <f t="shared" ca="1" si="66"/>
        <v>-</v>
      </c>
      <c r="HH11" s="22" t="str">
        <f t="shared" ca="1" si="66"/>
        <v>-</v>
      </c>
      <c r="HI11" s="22" t="str">
        <f t="shared" ca="1" si="66"/>
        <v>-</v>
      </c>
      <c r="HJ11" s="236" t="str">
        <f t="shared" ca="1" si="66"/>
        <v>-</v>
      </c>
      <c r="HK11" s="22" t="b">
        <f t="shared" ca="1" si="66"/>
        <v>1</v>
      </c>
      <c r="HL11" s="22">
        <f t="shared" ca="1" si="66"/>
        <v>0</v>
      </c>
      <c r="HM11" s="288" t="str">
        <f t="shared" ca="1" si="66"/>
        <v>-</v>
      </c>
      <c r="HN11" s="288">
        <f t="shared" ca="1" si="66"/>
        <v>999999</v>
      </c>
      <c r="HO11" s="288">
        <f t="shared" ca="1" si="66"/>
        <v>999999</v>
      </c>
      <c r="HP11" s="288">
        <f t="shared" ca="1" si="66"/>
        <v>999999</v>
      </c>
      <c r="HQ11" s="288">
        <f t="shared" ca="1" si="66"/>
        <v>999999</v>
      </c>
      <c r="HR11" s="288">
        <f t="shared" ca="1" si="66"/>
        <v>999999</v>
      </c>
      <c r="HS11" s="22" t="str">
        <f t="shared" ca="1" si="66"/>
        <v>-</v>
      </c>
      <c r="HT11" s="22" t="str">
        <f t="shared" ca="1" si="66"/>
        <v>-</v>
      </c>
      <c r="HU11" s="22" t="b">
        <f t="shared" ca="1" si="66"/>
        <v>1</v>
      </c>
      <c r="HV11" s="22">
        <f t="shared" ca="1" si="66"/>
        <v>0</v>
      </c>
      <c r="HW11" s="22" t="str">
        <f t="shared" ca="1" si="66"/>
        <v>-</v>
      </c>
      <c r="HX11" s="22" t="str">
        <f t="shared" ca="1" si="66"/>
        <v>-</v>
      </c>
      <c r="HY11" s="22" t="str">
        <f t="shared" ca="1" si="66"/>
        <v>-</v>
      </c>
      <c r="HZ11" s="22" t="str">
        <f t="shared" ca="1" si="66"/>
        <v>-</v>
      </c>
      <c r="IA11" s="22" t="str">
        <f t="shared" ca="1" si="66"/>
        <v>-</v>
      </c>
      <c r="IB11" s="248" t="str">
        <f t="shared" ca="1" si="66"/>
        <v>-</v>
      </c>
      <c r="IC11" s="248" t="str">
        <f t="shared" ca="1" si="66"/>
        <v>-</v>
      </c>
      <c r="ID11" s="248" t="str">
        <f t="shared" ca="1" si="66"/>
        <v>-</v>
      </c>
      <c r="IE11" s="248" t="str">
        <f t="shared" ca="1" si="66"/>
        <v>-</v>
      </c>
      <c r="IF11" s="22" t="str">
        <f t="shared" ca="1" si="66"/>
        <v>-</v>
      </c>
      <c r="IG11" s="22" t="str">
        <f t="shared" ca="1" si="66"/>
        <v>-</v>
      </c>
      <c r="IH11" s="22" t="str">
        <f t="shared" ref="IH11:JR11" ca="1" si="67">OFFSET(IH$5,$B11,0)</f>
        <v>-</v>
      </c>
      <c r="II11" s="22">
        <f t="shared" ca="1" si="67"/>
        <v>500</v>
      </c>
      <c r="IJ11" s="22">
        <f t="shared" ca="1" si="67"/>
        <v>500</v>
      </c>
      <c r="IK11" s="22" t="str">
        <f ca="1">OFFSET(IK$5,$B11,0)</f>
        <v>-</v>
      </c>
      <c r="IL11" s="22" t="str">
        <f t="shared" ca="1" si="67"/>
        <v>-</v>
      </c>
      <c r="IM11" s="22" t="str">
        <f t="shared" ref="IM11:IO12" ca="1" si="68">OFFSET(IM$5,$B11,0)</f>
        <v>-</v>
      </c>
      <c r="IN11" s="22" t="str">
        <f t="shared" ca="1" si="68"/>
        <v>-</v>
      </c>
      <c r="IO11" s="22" t="str">
        <f t="shared" ca="1" si="68"/>
        <v>-</v>
      </c>
      <c r="IP11" s="10"/>
      <c r="IQ11" s="22">
        <f t="shared" ca="1" si="67"/>
        <v>1</v>
      </c>
      <c r="IR11" s="22">
        <f t="shared" ca="1" si="67"/>
        <v>0</v>
      </c>
      <c r="IS11" s="22">
        <f t="shared" ca="1" si="67"/>
        <v>1</v>
      </c>
      <c r="IT11" s="22">
        <f t="shared" ca="1" si="67"/>
        <v>1</v>
      </c>
      <c r="IU11" s="22">
        <f t="shared" ca="1" si="67"/>
        <v>0</v>
      </c>
      <c r="IV11" s="22" t="str">
        <f t="shared" ca="1" si="67"/>
        <v>-</v>
      </c>
      <c r="IW11" s="22" t="str">
        <f t="shared" ca="1" si="67"/>
        <v>-</v>
      </c>
      <c r="IX11" s="22" t="str">
        <f t="shared" ca="1" si="67"/>
        <v>-</v>
      </c>
      <c r="IY11" s="22" t="str">
        <f t="shared" ca="1" si="67"/>
        <v>-</v>
      </c>
      <c r="IZ11" s="22">
        <f t="shared" ca="1" si="67"/>
        <v>1</v>
      </c>
      <c r="JA11" s="22">
        <f t="shared" ca="1" si="67"/>
        <v>1</v>
      </c>
      <c r="JB11" s="22">
        <f t="shared" ca="1" si="67"/>
        <v>1</v>
      </c>
      <c r="JC11" s="22">
        <f t="shared" ca="1" si="67"/>
        <v>1</v>
      </c>
      <c r="JD11" s="10"/>
      <c r="JE11" s="22">
        <f t="shared" ca="1" si="67"/>
        <v>1</v>
      </c>
      <c r="JF11" s="248">
        <f t="shared" ca="1" si="67"/>
        <v>1</v>
      </c>
      <c r="JG11" s="22">
        <f t="shared" ca="1" si="67"/>
        <v>0.75</v>
      </c>
      <c r="JH11" s="248">
        <f t="shared" ca="1" si="67"/>
        <v>0.8</v>
      </c>
      <c r="JI11" s="248">
        <f t="shared" ca="1" si="67"/>
        <v>0.82499999999999996</v>
      </c>
      <c r="JJ11" s="248">
        <f t="shared" ca="1" si="67"/>
        <v>0.875</v>
      </c>
      <c r="JK11" s="248">
        <f t="shared" ca="1" si="67"/>
        <v>0.9</v>
      </c>
      <c r="JL11" s="22">
        <f t="shared" ca="1" si="67"/>
        <v>1</v>
      </c>
      <c r="JM11" s="248">
        <f t="shared" ca="1" si="67"/>
        <v>0</v>
      </c>
      <c r="JN11" s="248">
        <f t="shared" ca="1" si="67"/>
        <v>0</v>
      </c>
      <c r="JO11" s="248">
        <f t="shared" ca="1" si="67"/>
        <v>0</v>
      </c>
      <c r="JP11" s="248">
        <f t="shared" ca="1" si="67"/>
        <v>0</v>
      </c>
      <c r="JQ11" s="248">
        <f t="shared" ca="1" si="67"/>
        <v>0</v>
      </c>
      <c r="JR11" s="248">
        <f t="shared" ca="1" si="67"/>
        <v>0</v>
      </c>
      <c r="JS11" s="248" t="str">
        <f t="shared" ref="JS11:JT11" ca="1" si="69">OFFSET(JS$5,$B11,0)</f>
        <v>-</v>
      </c>
      <c r="JT11" s="22">
        <f t="shared" ca="1" si="69"/>
        <v>0</v>
      </c>
      <c r="JU11" s="27">
        <v>0</v>
      </c>
    </row>
    <row r="12" spans="1:281">
      <c r="A12" s="24">
        <f t="shared" si="12"/>
        <v>7</v>
      </c>
      <c r="B12" s="24">
        <f>$A$9</f>
        <v>4</v>
      </c>
      <c r="C12">
        <v>2</v>
      </c>
      <c r="D12" s="228" t="s">
        <v>941</v>
      </c>
      <c r="E12" t="b">
        <v>1</v>
      </c>
      <c r="F12" t="b">
        <v>1</v>
      </c>
      <c r="G12" t="b">
        <v>1</v>
      </c>
      <c r="V12" s="218" t="str">
        <f ca="1">"Nutrition test with LTW"&amp;" (F"&amp;3+IFERROR(1*$CX12,0)+IFERROR(1*$DA12,0)&amp;3-IFERROR(1*NOT($DC12),0)&amp;"N"&amp;$DV12&amp;$DW12&amp;")"</f>
        <v>Nutrition test with LTW (F33N33)</v>
      </c>
      <c r="W12" s="10" t="str">
        <f ca="1">IF(COUNTIF(V$5:V12,V12)=1,"-","Dup")</f>
        <v>-</v>
      </c>
      <c r="X12" s="10"/>
      <c r="Y12" s="22" t="b">
        <f t="shared" ref="Y12:AD13" ca="1" si="70">OFFSET(Y$5,$B12,0)</f>
        <v>1</v>
      </c>
      <c r="Z12" s="22" t="b">
        <f t="shared" ca="1" si="70"/>
        <v>1</v>
      </c>
      <c r="AA12" s="22" t="b">
        <f t="shared" ca="1" si="70"/>
        <v>1</v>
      </c>
      <c r="AB12" s="22" t="b">
        <f t="shared" ca="1" si="70"/>
        <v>1</v>
      </c>
      <c r="AC12" s="22" t="b">
        <f t="shared" ca="1" si="70"/>
        <v>1</v>
      </c>
      <c r="AD12" s="248" t="b">
        <f t="shared" ca="1" si="70"/>
        <v>1</v>
      </c>
      <c r="AE12" s="10"/>
      <c r="AF12" s="22" t="b">
        <f t="shared" ca="1" si="50"/>
        <v>0</v>
      </c>
      <c r="AG12" s="248" t="str">
        <f t="shared" ca="1" si="50"/>
        <v>-</v>
      </c>
      <c r="AH12" s="248" t="str">
        <f t="shared" ca="1" si="36"/>
        <v>-</v>
      </c>
      <c r="AI12" s="248" t="str">
        <f t="shared" ca="1" si="36"/>
        <v>-</v>
      </c>
      <c r="AJ12" s="22" t="b">
        <f t="shared" ca="1" si="50"/>
        <v>0</v>
      </c>
      <c r="AK12" s="22" t="str">
        <f t="shared" ca="1" si="51"/>
        <v>-</v>
      </c>
      <c r="AL12" s="248" t="str">
        <f t="shared" ca="1" si="51"/>
        <v>-</v>
      </c>
      <c r="AM12" s="248" t="str">
        <f t="shared" ca="1" si="51"/>
        <v>-</v>
      </c>
      <c r="AN12" s="248" t="str">
        <f t="shared" ca="1" si="51"/>
        <v>-</v>
      </c>
      <c r="AO12" s="10"/>
      <c r="AP12" s="22" t="b">
        <f t="shared" ca="1" si="50"/>
        <v>0</v>
      </c>
      <c r="AQ12" s="248" t="str">
        <f t="shared" ca="1" si="38"/>
        <v>-</v>
      </c>
      <c r="AR12" s="22" t="b">
        <f t="shared" ref="AR12:AT13" ca="1" si="71">OFFSET(AR$5,$B12,0)</f>
        <v>0</v>
      </c>
      <c r="AS12" s="22">
        <f t="shared" ca="1" si="71"/>
        <v>0</v>
      </c>
      <c r="AT12" s="21" t="s">
        <v>36</v>
      </c>
      <c r="AU12" s="236" t="str">
        <f t="shared" ca="1" si="50"/>
        <v>-</v>
      </c>
      <c r="AV12" s="22" t="b">
        <f t="shared" ca="1" si="50"/>
        <v>1</v>
      </c>
      <c r="AW12" s="22">
        <f t="shared" ca="1" si="61"/>
        <v>0</v>
      </c>
      <c r="AX12" s="22" t="str">
        <f t="shared" ca="1" si="61"/>
        <v>-</v>
      </c>
      <c r="AY12" s="22">
        <f t="shared" ca="1" si="50"/>
        <v>1</v>
      </c>
      <c r="AZ12" s="22">
        <f t="shared" ca="1" si="50"/>
        <v>1</v>
      </c>
      <c r="BA12" s="248" t="str">
        <f t="shared" ref="BA12:EN19" ca="1" si="72">OFFSET(BA$5,$B12,0)</f>
        <v>-</v>
      </c>
      <c r="BB12" s="248" t="str">
        <f t="shared" ca="1" si="72"/>
        <v>-</v>
      </c>
      <c r="BC12" s="248" t="str">
        <f t="shared" ca="1" si="72"/>
        <v>-</v>
      </c>
      <c r="BD12" s="248" t="str">
        <f t="shared" ca="1" si="72"/>
        <v>-</v>
      </c>
      <c r="BE12" s="248" t="str">
        <f t="shared" ca="1" si="72"/>
        <v>-</v>
      </c>
      <c r="BF12" s="248" t="str">
        <f t="shared" ca="1" si="72"/>
        <v>-</v>
      </c>
      <c r="BG12" s="248" t="str">
        <f t="shared" ca="1" si="72"/>
        <v>-</v>
      </c>
      <c r="BH12" s="248" t="str">
        <f t="shared" ca="1" si="72"/>
        <v>-</v>
      </c>
      <c r="BI12" s="248" t="str">
        <f t="shared" ca="1" si="72"/>
        <v>-</v>
      </c>
      <c r="BJ12" s="248" t="str">
        <f t="shared" ca="1" si="72"/>
        <v>-</v>
      </c>
      <c r="BK12" s="248" t="str">
        <f t="shared" ca="1" si="72"/>
        <v>-</v>
      </c>
      <c r="BL12" s="248" t="str">
        <f t="shared" ca="1" si="72"/>
        <v>-</v>
      </c>
      <c r="BM12" s="248" t="str">
        <f t="shared" ca="1" si="72"/>
        <v>-</v>
      </c>
      <c r="BN12" s="248" t="str">
        <f t="shared" ca="1" si="72"/>
        <v>-</v>
      </c>
      <c r="BO12" s="248" t="str">
        <f t="shared" ca="1" si="72"/>
        <v>-</v>
      </c>
      <c r="BP12" s="248" t="str">
        <f t="shared" ca="1" si="72"/>
        <v>-</v>
      </c>
      <c r="BQ12" s="248" t="str">
        <f t="shared" ca="1" si="72"/>
        <v>-</v>
      </c>
      <c r="BR12" s="248" t="str">
        <f t="shared" ca="1" si="72"/>
        <v>-</v>
      </c>
      <c r="BS12" s="248" t="str">
        <f t="shared" ca="1" si="72"/>
        <v>-</v>
      </c>
      <c r="BT12" s="248" t="str">
        <f t="shared" ca="1" si="72"/>
        <v>-</v>
      </c>
      <c r="BU12" s="248" t="str">
        <f t="shared" ca="1" si="72"/>
        <v>-</v>
      </c>
      <c r="BV12" s="248" t="str">
        <f t="shared" ca="1" si="72"/>
        <v>-</v>
      </c>
      <c r="BW12" s="248" t="str">
        <f t="shared" ca="1" si="72"/>
        <v>-</v>
      </c>
      <c r="BX12" s="248" t="str">
        <f t="shared" ca="1" si="72"/>
        <v>-</v>
      </c>
      <c r="BY12" s="22" t="str">
        <f t="shared" ca="1" si="72"/>
        <v>-</v>
      </c>
      <c r="BZ12" s="22" t="str">
        <f t="shared" ca="1" si="72"/>
        <v>-</v>
      </c>
      <c r="CA12" s="10"/>
      <c r="CB12" s="22" t="str">
        <f t="shared" ca="1" si="72"/>
        <v>-</v>
      </c>
      <c r="CC12" s="22" t="str">
        <f t="shared" ca="1" si="72"/>
        <v>-</v>
      </c>
      <c r="CD12" s="22" t="str">
        <f t="shared" ca="1" si="72"/>
        <v>-</v>
      </c>
      <c r="CE12" s="22" t="str">
        <f t="shared" ca="1" si="72"/>
        <v>-</v>
      </c>
      <c r="CF12" s="22" t="str">
        <f t="shared" ca="1" si="72"/>
        <v>-</v>
      </c>
      <c r="CG12" s="22" t="str">
        <f t="shared" ca="1" si="72"/>
        <v>-</v>
      </c>
      <c r="CH12" s="22" t="str">
        <f t="shared" ca="1" si="72"/>
        <v>-</v>
      </c>
      <c r="CI12" s="22" t="str">
        <f t="shared" ca="1" si="72"/>
        <v>-</v>
      </c>
      <c r="CJ12" s="22" t="str">
        <f t="shared" ca="1" si="72"/>
        <v>-</v>
      </c>
      <c r="CK12" s="22" t="str">
        <f t="shared" ca="1" si="72"/>
        <v>-</v>
      </c>
      <c r="CL12" s="22" t="str">
        <f t="shared" ca="1" si="72"/>
        <v>-</v>
      </c>
      <c r="CM12" s="22" t="str">
        <f t="shared" ca="1" si="72"/>
        <v>-</v>
      </c>
      <c r="CN12" s="22" t="str">
        <f t="shared" ca="1" si="72"/>
        <v>-</v>
      </c>
      <c r="CO12" s="22" t="str">
        <f t="shared" ca="1" si="72"/>
        <v>-</v>
      </c>
      <c r="CP12" s="22" t="str">
        <f t="shared" ca="1" si="72"/>
        <v>-</v>
      </c>
      <c r="CQ12" s="22" t="str">
        <f t="shared" ca="1" si="72"/>
        <v>-</v>
      </c>
      <c r="CR12" s="22" t="str">
        <f t="shared" ca="1" si="72"/>
        <v>-</v>
      </c>
      <c r="CS12" s="22" t="str">
        <f t="shared" ca="1" si="72"/>
        <v>-</v>
      </c>
      <c r="CT12" s="22" t="str">
        <f t="shared" ca="1" si="72"/>
        <v>-</v>
      </c>
      <c r="CU12" s="22" t="str">
        <f t="shared" ca="1" si="72"/>
        <v>-</v>
      </c>
      <c r="CV12" s="22" t="str">
        <f t="shared" ca="1" si="72"/>
        <v>-</v>
      </c>
      <c r="CW12" s="10"/>
      <c r="CX12" s="22" t="str">
        <f t="shared" ca="1" si="72"/>
        <v>-</v>
      </c>
      <c r="CY12" s="248" t="str">
        <f t="shared" ca="1" si="72"/>
        <v>-</v>
      </c>
      <c r="CZ12" s="248" t="str">
        <f t="shared" ca="1" si="72"/>
        <v>-</v>
      </c>
      <c r="DA12" s="22" t="str">
        <f t="shared" ca="1" si="72"/>
        <v>-</v>
      </c>
      <c r="DB12" s="22" t="str">
        <f t="shared" ca="1" si="72"/>
        <v>-</v>
      </c>
      <c r="DC12" s="22" t="str">
        <f t="shared" ca="1" si="72"/>
        <v>-</v>
      </c>
      <c r="DD12" s="22" t="str">
        <f t="shared" ca="1" si="72"/>
        <v>-</v>
      </c>
      <c r="DE12" s="22" t="str">
        <f t="shared" ca="1" si="72"/>
        <v>-</v>
      </c>
      <c r="DF12" s="22" t="str">
        <f t="shared" ca="1" si="72"/>
        <v>-</v>
      </c>
      <c r="DG12" s="248" t="str">
        <f t="shared" ca="1" si="72"/>
        <v>-</v>
      </c>
      <c r="DH12" s="248" t="str">
        <f t="shared" ca="1" si="72"/>
        <v>-</v>
      </c>
      <c r="DI12" s="22" t="str">
        <f t="shared" ca="1" si="72"/>
        <v>-</v>
      </c>
      <c r="DJ12" s="248">
        <f t="shared" ca="1" si="72"/>
        <v>0.125</v>
      </c>
      <c r="DK12" s="248">
        <f t="shared" ca="1" si="72"/>
        <v>0.3</v>
      </c>
      <c r="DL12" s="248">
        <f t="shared" ca="1" si="72"/>
        <v>-0.05</v>
      </c>
      <c r="DM12" s="248">
        <f t="shared" ca="1" si="72"/>
        <v>0.1</v>
      </c>
      <c r="DN12" s="248">
        <f t="shared" ca="1" si="72"/>
        <v>0.25</v>
      </c>
      <c r="DO12" s="248">
        <f t="shared" ca="1" si="72"/>
        <v>-0.05</v>
      </c>
      <c r="DP12" s="248">
        <f t="shared" ca="1" si="72"/>
        <v>0.05</v>
      </c>
      <c r="DQ12" s="248">
        <f t="shared" ca="1" si="72"/>
        <v>0.1</v>
      </c>
      <c r="DR12" s="248">
        <f t="shared" ca="1" si="72"/>
        <v>-0.02</v>
      </c>
      <c r="DS12" s="248">
        <f t="shared" ca="1" si="72"/>
        <v>0.1</v>
      </c>
      <c r="DT12" s="248">
        <f t="shared" ca="1" si="72"/>
        <v>0.25</v>
      </c>
      <c r="DU12" s="248">
        <f t="shared" ca="1" si="72"/>
        <v>-0.05</v>
      </c>
      <c r="DV12" s="21">
        <v>3</v>
      </c>
      <c r="DW12" s="21">
        <v>3</v>
      </c>
      <c r="DX12" s="248" t="str">
        <f t="shared" ca="1" si="62"/>
        <v>-</v>
      </c>
      <c r="DY12" s="22" t="str">
        <f t="shared" ca="1" si="72"/>
        <v>-</v>
      </c>
      <c r="DZ12" s="248" t="str">
        <f t="shared" ca="1" si="62"/>
        <v>-</v>
      </c>
      <c r="EA12" s="248" t="str">
        <f t="shared" ca="1" si="62"/>
        <v>-</v>
      </c>
      <c r="EB12" s="248" t="str">
        <f t="shared" ca="1" si="62"/>
        <v>-</v>
      </c>
      <c r="EC12" s="248" t="str">
        <f t="shared" ca="1" si="62"/>
        <v>-</v>
      </c>
      <c r="ED12" s="248" t="str">
        <f t="shared" ca="1" si="62"/>
        <v>-</v>
      </c>
      <c r="EE12" s="248" t="str">
        <f t="shared" ca="1" si="62"/>
        <v>-</v>
      </c>
      <c r="EF12" s="248" t="str">
        <f t="shared" ca="1" si="62"/>
        <v>-</v>
      </c>
      <c r="EG12" s="22" t="str">
        <f t="shared" ca="1" si="72"/>
        <v>-</v>
      </c>
      <c r="EH12" s="22" t="str">
        <f t="shared" ca="1" si="72"/>
        <v>-</v>
      </c>
      <c r="EI12" s="22" t="str">
        <f t="shared" ca="1" si="72"/>
        <v>-</v>
      </c>
      <c r="EJ12" s="22" t="str">
        <f t="shared" ca="1" si="72"/>
        <v>-</v>
      </c>
      <c r="EK12" s="22" t="str">
        <f t="shared" ca="1" si="72"/>
        <v>-</v>
      </c>
      <c r="EL12" s="22">
        <f t="shared" ca="1" si="72"/>
        <v>0</v>
      </c>
      <c r="EM12" s="248">
        <f t="shared" ca="1" si="72"/>
        <v>0</v>
      </c>
      <c r="EN12" s="248">
        <f t="shared" ca="1" si="72"/>
        <v>0</v>
      </c>
      <c r="EO12" s="22">
        <f t="shared" ref="EO12:GN13" ca="1" si="73">OFFSET(EO$5,$B12,0)</f>
        <v>0</v>
      </c>
      <c r="EP12" s="22">
        <f t="shared" ca="1" si="73"/>
        <v>0</v>
      </c>
      <c r="EQ12" s="22">
        <f t="shared" ca="1" si="73"/>
        <v>0</v>
      </c>
      <c r="ER12" s="22">
        <f t="shared" ca="1" si="73"/>
        <v>0</v>
      </c>
      <c r="ES12" s="22" t="str">
        <f t="shared" ca="1" si="73"/>
        <v>-</v>
      </c>
      <c r="ET12" s="22" t="str">
        <f t="shared" ca="1" si="73"/>
        <v>-</v>
      </c>
      <c r="EU12" s="22" t="str">
        <f t="shared" ca="1" si="73"/>
        <v>-</v>
      </c>
      <c r="EV12" s="22" t="str">
        <f t="shared" ca="1" si="73"/>
        <v>-</v>
      </c>
      <c r="EW12" s="22" t="str">
        <f t="shared" ca="1" si="73"/>
        <v>-</v>
      </c>
      <c r="EX12" s="22" t="str">
        <f t="shared" ca="1" si="73"/>
        <v>-</v>
      </c>
      <c r="EY12" s="22" t="str">
        <f t="shared" ca="1" si="73"/>
        <v>-</v>
      </c>
      <c r="EZ12" s="22" t="str">
        <f t="shared" ca="1" si="73"/>
        <v>-</v>
      </c>
      <c r="FA12" s="22" t="str">
        <f t="shared" ca="1" si="73"/>
        <v>-</v>
      </c>
      <c r="FB12" s="22" t="str">
        <f t="shared" ca="1" si="73"/>
        <v>-</v>
      </c>
      <c r="FC12" s="22" t="str">
        <f t="shared" ca="1" si="73"/>
        <v>-</v>
      </c>
      <c r="FD12" s="10"/>
      <c r="FE12" s="22">
        <f t="shared" ca="1" si="73"/>
        <v>1</v>
      </c>
      <c r="FF12" s="22" t="str">
        <f t="shared" ca="1" si="73"/>
        <v>-</v>
      </c>
      <c r="FG12" s="22" t="str">
        <f t="shared" ca="1" si="73"/>
        <v>-</v>
      </c>
      <c r="FH12" s="22" t="str">
        <f t="shared" ca="1" si="73"/>
        <v>-</v>
      </c>
      <c r="FI12" s="22" t="str">
        <f t="shared" ca="1" si="73"/>
        <v>-</v>
      </c>
      <c r="FJ12" s="22" t="str">
        <f t="shared" ca="1" si="73"/>
        <v>-</v>
      </c>
      <c r="FK12" s="22" t="str">
        <f t="shared" ca="1" si="73"/>
        <v>-</v>
      </c>
      <c r="FL12" s="22">
        <f t="shared" ca="1" si="73"/>
        <v>0</v>
      </c>
      <c r="FM12" s="22" t="str">
        <f t="shared" ca="1" si="73"/>
        <v>-</v>
      </c>
      <c r="FN12" s="22">
        <f t="shared" ca="1" si="64"/>
        <v>1</v>
      </c>
      <c r="FO12" s="22">
        <f t="shared" ca="1" si="64"/>
        <v>0</v>
      </c>
      <c r="FP12" s="22">
        <f t="shared" ca="1" si="73"/>
        <v>1</v>
      </c>
      <c r="FQ12" s="22">
        <f t="shared" ca="1" si="73"/>
        <v>0</v>
      </c>
      <c r="FR12" s="22">
        <f t="shared" ca="1" si="73"/>
        <v>1</v>
      </c>
      <c r="FS12" s="22">
        <f t="shared" ca="1" si="73"/>
        <v>1</v>
      </c>
      <c r="FT12" s="22">
        <f t="shared" ca="1" si="73"/>
        <v>1</v>
      </c>
      <c r="FU12" s="22">
        <f t="shared" ca="1" si="73"/>
        <v>0</v>
      </c>
      <c r="FV12" s="22">
        <f t="shared" ca="1" si="73"/>
        <v>0</v>
      </c>
      <c r="FW12" s="22">
        <f t="shared" ca="1" si="73"/>
        <v>0</v>
      </c>
      <c r="FX12" s="22">
        <f t="shared" ca="1" si="73"/>
        <v>0</v>
      </c>
      <c r="FY12" s="22">
        <f t="shared" ca="1" si="73"/>
        <v>0</v>
      </c>
      <c r="FZ12" s="22">
        <f t="shared" ca="1" si="73"/>
        <v>0</v>
      </c>
      <c r="GA12" s="22">
        <f t="shared" ca="1" si="73"/>
        <v>0</v>
      </c>
      <c r="GB12" s="22">
        <f t="shared" ca="1" si="73"/>
        <v>0</v>
      </c>
      <c r="GC12" s="22">
        <f t="shared" ca="1" si="65"/>
        <v>0</v>
      </c>
      <c r="GD12" s="22">
        <f t="shared" ca="1" si="65"/>
        <v>0</v>
      </c>
      <c r="GE12" s="22">
        <f t="shared" ca="1" si="73"/>
        <v>0</v>
      </c>
      <c r="GF12" s="22">
        <f t="shared" ca="1" si="73"/>
        <v>0</v>
      </c>
      <c r="GG12" s="22">
        <f t="shared" ca="1" si="73"/>
        <v>1</v>
      </c>
      <c r="GH12" s="22">
        <f t="shared" ca="1" si="73"/>
        <v>0</v>
      </c>
      <c r="GI12" s="22">
        <f t="shared" ca="1" si="73"/>
        <v>0</v>
      </c>
      <c r="GJ12" s="22">
        <f t="shared" ca="1" si="73"/>
        <v>0</v>
      </c>
      <c r="GK12" s="22">
        <f t="shared" ca="1" si="73"/>
        <v>0</v>
      </c>
      <c r="GL12" s="22">
        <f t="shared" ca="1" si="73"/>
        <v>0</v>
      </c>
      <c r="GM12" s="22">
        <f t="shared" ca="1" si="73"/>
        <v>0</v>
      </c>
      <c r="GN12" s="22">
        <f t="shared" ca="1" si="73"/>
        <v>0</v>
      </c>
      <c r="GO12" s="10"/>
      <c r="GP12" s="22" t="str">
        <f t="shared" ref="GP12:JS13" ca="1" si="74">OFFSET(GP$5,$B12,0)</f>
        <v>-</v>
      </c>
      <c r="GQ12" s="22" t="str">
        <f t="shared" ca="1" si="74"/>
        <v>-</v>
      </c>
      <c r="GR12" s="248" t="str">
        <f t="shared" ca="1" si="74"/>
        <v>-</v>
      </c>
      <c r="GS12" s="22" t="str">
        <f t="shared" ca="1" si="74"/>
        <v>-</v>
      </c>
      <c r="GT12" s="22" t="str">
        <f t="shared" ca="1" si="74"/>
        <v>-</v>
      </c>
      <c r="GU12" s="22" t="b">
        <f t="shared" ca="1" si="74"/>
        <v>0</v>
      </c>
      <c r="GV12" s="22" t="b">
        <f t="shared" ca="1" si="74"/>
        <v>0</v>
      </c>
      <c r="GW12" s="22" t="b">
        <f t="shared" ca="1" si="74"/>
        <v>1</v>
      </c>
      <c r="GX12" s="22">
        <f t="shared" ca="1" si="74"/>
        <v>0</v>
      </c>
      <c r="GY12" s="22">
        <f t="shared" ca="1" si="74"/>
        <v>1</v>
      </c>
      <c r="GZ12" s="22">
        <f t="shared" ca="1" si="74"/>
        <v>1</v>
      </c>
      <c r="HA12" s="22" t="str">
        <f t="shared" ca="1" si="74"/>
        <v>-</v>
      </c>
      <c r="HB12" s="22" t="str">
        <f ca="1">OFFSET(HB$5,$B12,0)</f>
        <v>-</v>
      </c>
      <c r="HC12" s="22" t="str">
        <f t="shared" ca="1" si="74"/>
        <v>-</v>
      </c>
      <c r="HD12" s="22" t="str">
        <f t="shared" ca="1" si="74"/>
        <v>-</v>
      </c>
      <c r="HE12" s="22">
        <f t="shared" ca="1" si="74"/>
        <v>1</v>
      </c>
      <c r="HF12" s="22" t="str">
        <f t="shared" ca="1" si="74"/>
        <v>-</v>
      </c>
      <c r="HG12" s="22" t="str">
        <f t="shared" ca="1" si="74"/>
        <v>-</v>
      </c>
      <c r="HH12" s="22" t="str">
        <f t="shared" ca="1" si="74"/>
        <v>-</v>
      </c>
      <c r="HI12" s="22" t="str">
        <f t="shared" ca="1" si="74"/>
        <v>-</v>
      </c>
      <c r="HJ12" s="236" t="str">
        <f t="shared" ca="1" si="66"/>
        <v>-</v>
      </c>
      <c r="HK12" s="22" t="b">
        <f t="shared" ca="1" si="74"/>
        <v>1</v>
      </c>
      <c r="HL12" s="22">
        <f t="shared" ca="1" si="74"/>
        <v>0</v>
      </c>
      <c r="HM12" s="288" t="str">
        <f t="shared" ca="1" si="74"/>
        <v>-</v>
      </c>
      <c r="HN12" s="288">
        <f t="shared" ca="1" si="74"/>
        <v>999999</v>
      </c>
      <c r="HO12" s="288">
        <f t="shared" ca="1" si="74"/>
        <v>999999</v>
      </c>
      <c r="HP12" s="288">
        <f t="shared" ca="1" si="74"/>
        <v>999999</v>
      </c>
      <c r="HQ12" s="288">
        <f t="shared" ca="1" si="74"/>
        <v>999999</v>
      </c>
      <c r="HR12" s="288">
        <f t="shared" ca="1" si="74"/>
        <v>999999</v>
      </c>
      <c r="HS12" s="22" t="str">
        <f t="shared" ref="HS12:IB13" ca="1" si="75">OFFSET(HS$5,$B12,0)</f>
        <v>-</v>
      </c>
      <c r="HT12" s="22" t="str">
        <f t="shared" ca="1" si="75"/>
        <v>-</v>
      </c>
      <c r="HU12" s="22" t="b">
        <f t="shared" ca="1" si="75"/>
        <v>1</v>
      </c>
      <c r="HV12" s="22">
        <f t="shared" ca="1" si="75"/>
        <v>0</v>
      </c>
      <c r="HW12" s="22" t="str">
        <f t="shared" ca="1" si="75"/>
        <v>-</v>
      </c>
      <c r="HX12" s="22" t="str">
        <f t="shared" ca="1" si="75"/>
        <v>-</v>
      </c>
      <c r="HY12" s="22" t="str">
        <f t="shared" ca="1" si="75"/>
        <v>-</v>
      </c>
      <c r="HZ12" s="22" t="str">
        <f t="shared" ca="1" si="75"/>
        <v>-</v>
      </c>
      <c r="IA12" s="22" t="str">
        <f t="shared" ca="1" si="74"/>
        <v>-</v>
      </c>
      <c r="IB12" s="248" t="str">
        <f t="shared" ca="1" si="75"/>
        <v>-</v>
      </c>
      <c r="IC12" s="248" t="str">
        <f t="shared" ca="1" si="74"/>
        <v>-</v>
      </c>
      <c r="ID12" s="248" t="str">
        <f t="shared" ca="1" si="74"/>
        <v>-</v>
      </c>
      <c r="IE12" s="248" t="str">
        <f t="shared" ca="1" si="74"/>
        <v>-</v>
      </c>
      <c r="IF12" s="22" t="str">
        <f t="shared" ca="1" si="74"/>
        <v>-</v>
      </c>
      <c r="IG12" s="22" t="str">
        <f t="shared" ca="1" si="74"/>
        <v>-</v>
      </c>
      <c r="IH12" s="22" t="str">
        <f t="shared" ca="1" si="74"/>
        <v>-</v>
      </c>
      <c r="II12" s="22">
        <f t="shared" ca="1" si="74"/>
        <v>500</v>
      </c>
      <c r="IJ12" s="22">
        <f t="shared" ca="1" si="74"/>
        <v>500</v>
      </c>
      <c r="IK12" s="22" t="str">
        <f ca="1">OFFSET(IK$5,$B12,0)</f>
        <v>-</v>
      </c>
      <c r="IL12" s="22" t="str">
        <f t="shared" ref="IL12:IM13" ca="1" si="76">OFFSET(IL$5,$B12,0)</f>
        <v>-</v>
      </c>
      <c r="IM12" s="22" t="str">
        <f t="shared" ca="1" si="68"/>
        <v>-</v>
      </c>
      <c r="IN12" s="22" t="str">
        <f t="shared" ca="1" si="68"/>
        <v>-</v>
      </c>
      <c r="IO12" s="22" t="str">
        <f t="shared" ca="1" si="68"/>
        <v>-</v>
      </c>
      <c r="IP12" s="10"/>
      <c r="IQ12" s="22">
        <f t="shared" ca="1" si="74"/>
        <v>1</v>
      </c>
      <c r="IR12" s="22">
        <f t="shared" ca="1" si="74"/>
        <v>0</v>
      </c>
      <c r="IS12" s="22">
        <f t="shared" ca="1" si="74"/>
        <v>1</v>
      </c>
      <c r="IT12" s="22">
        <f t="shared" ca="1" si="74"/>
        <v>1</v>
      </c>
      <c r="IU12" s="22">
        <f t="shared" ca="1" si="74"/>
        <v>0</v>
      </c>
      <c r="IV12" s="22" t="str">
        <f t="shared" ca="1" si="74"/>
        <v>-</v>
      </c>
      <c r="IW12" s="22" t="str">
        <f t="shared" ca="1" si="74"/>
        <v>-</v>
      </c>
      <c r="IX12" s="22" t="str">
        <f t="shared" ca="1" si="74"/>
        <v>-</v>
      </c>
      <c r="IY12" s="22" t="str">
        <f t="shared" ca="1" si="74"/>
        <v>-</v>
      </c>
      <c r="IZ12" s="22">
        <f t="shared" ca="1" si="74"/>
        <v>1</v>
      </c>
      <c r="JA12" s="22">
        <f t="shared" ca="1" si="74"/>
        <v>1</v>
      </c>
      <c r="JB12" s="22">
        <f t="shared" ca="1" si="74"/>
        <v>1</v>
      </c>
      <c r="JC12" s="22">
        <f t="shared" ca="1" si="74"/>
        <v>1</v>
      </c>
      <c r="JD12" s="10"/>
      <c r="JE12" s="22">
        <f t="shared" ca="1" si="74"/>
        <v>1</v>
      </c>
      <c r="JF12" s="248">
        <f t="shared" ca="1" si="74"/>
        <v>1</v>
      </c>
      <c r="JG12" s="22">
        <f t="shared" ca="1" si="74"/>
        <v>0.75</v>
      </c>
      <c r="JH12" s="248">
        <f t="shared" ca="1" si="74"/>
        <v>0.8</v>
      </c>
      <c r="JI12" s="248">
        <f t="shared" ca="1" si="74"/>
        <v>0.82499999999999996</v>
      </c>
      <c r="JJ12" s="248">
        <f t="shared" ca="1" si="74"/>
        <v>0.875</v>
      </c>
      <c r="JK12" s="248">
        <f t="shared" ca="1" si="74"/>
        <v>0.9</v>
      </c>
      <c r="JL12" s="22">
        <f t="shared" ref="JL12:JT13" ca="1" si="77">OFFSET(JL$5,$B12,0)</f>
        <v>1</v>
      </c>
      <c r="JM12" s="248">
        <f t="shared" ca="1" si="77"/>
        <v>0</v>
      </c>
      <c r="JN12" s="248">
        <f t="shared" ca="1" si="77"/>
        <v>0</v>
      </c>
      <c r="JO12" s="248">
        <f t="shared" ca="1" si="77"/>
        <v>0</v>
      </c>
      <c r="JP12" s="248">
        <f t="shared" ca="1" si="77"/>
        <v>0</v>
      </c>
      <c r="JQ12" s="248">
        <f t="shared" ca="1" si="77"/>
        <v>0</v>
      </c>
      <c r="JR12" s="248">
        <f t="shared" ca="1" si="77"/>
        <v>0</v>
      </c>
      <c r="JS12" s="248" t="str">
        <f t="shared" ca="1" si="74"/>
        <v>-</v>
      </c>
      <c r="JT12" s="22">
        <f t="shared" ca="1" si="77"/>
        <v>0</v>
      </c>
      <c r="JU12" s="27">
        <v>0</v>
      </c>
    </row>
    <row r="13" spans="1:281" s="228" customFormat="1" outlineLevel="1">
      <c r="A13" s="202">
        <f t="shared" ref="A13" si="78">ROW(A13)-5</f>
        <v>8</v>
      </c>
      <c r="B13" s="202">
        <f>$A$12</f>
        <v>7</v>
      </c>
      <c r="C13" s="228">
        <v>2</v>
      </c>
      <c r="D13" s="228" t="s">
        <v>941</v>
      </c>
      <c r="E13" s="228" t="b">
        <v>1</v>
      </c>
      <c r="F13" s="228" t="b">
        <v>1</v>
      </c>
      <c r="G13" s="228" t="b">
        <v>1</v>
      </c>
      <c r="V13" s="242" t="str">
        <f ca="1">"Nutrition test  wo  LTW"&amp;" (F"&amp;3+IFERROR(1*$CX13,0)+IFERROR(1*$DA13,0)&amp;3-IFERROR(1*NOT($DC13),0)&amp;"N"&amp;$DV13&amp;$DW13&amp;")"</f>
        <v>Nutrition test  wo  LTW (F33N33)</v>
      </c>
      <c r="W13" s="10" t="str">
        <f ca="1">IF(COUNTIF(V$5:V13,V13)=1,"-","Dup")</f>
        <v>-</v>
      </c>
      <c r="X13" s="10"/>
      <c r="Y13" s="236" t="b">
        <f t="shared" ca="1" si="70"/>
        <v>1</v>
      </c>
      <c r="Z13" s="236" t="b">
        <f t="shared" ca="1" si="70"/>
        <v>1</v>
      </c>
      <c r="AA13" s="236" t="b">
        <f t="shared" ca="1" si="70"/>
        <v>1</v>
      </c>
      <c r="AB13" s="236" t="b">
        <f t="shared" ca="1" si="70"/>
        <v>1</v>
      </c>
      <c r="AC13" s="236" t="b">
        <f t="shared" ca="1" si="70"/>
        <v>1</v>
      </c>
      <c r="AD13" s="248" t="b">
        <f t="shared" ca="1" si="70"/>
        <v>1</v>
      </c>
      <c r="AE13" s="10"/>
      <c r="AF13" s="236" t="b">
        <f t="shared" ca="1" si="50"/>
        <v>0</v>
      </c>
      <c r="AG13" s="248" t="str">
        <f t="shared" ca="1" si="50"/>
        <v>-</v>
      </c>
      <c r="AH13" s="248" t="str">
        <f t="shared" ref="AH13:AI19" ca="1" si="79">OFFSET(AH$5,$B13,0)</f>
        <v>-</v>
      </c>
      <c r="AI13" s="248" t="str">
        <f t="shared" ca="1" si="79"/>
        <v>-</v>
      </c>
      <c r="AJ13" s="236" t="b">
        <f t="shared" ca="1" si="50"/>
        <v>0</v>
      </c>
      <c r="AK13" s="236" t="str">
        <f t="shared" ca="1" si="51"/>
        <v>-</v>
      </c>
      <c r="AL13" s="248" t="str">
        <f t="shared" ca="1" si="51"/>
        <v>-</v>
      </c>
      <c r="AM13" s="248" t="str">
        <f t="shared" ca="1" si="51"/>
        <v>-</v>
      </c>
      <c r="AN13" s="248" t="str">
        <f t="shared" ca="1" si="51"/>
        <v>-</v>
      </c>
      <c r="AO13" s="10"/>
      <c r="AP13" s="236" t="b">
        <f t="shared" ca="1" si="50"/>
        <v>0</v>
      </c>
      <c r="AQ13" s="248" t="str">
        <f t="shared" ca="1" si="38"/>
        <v>-</v>
      </c>
      <c r="AR13" s="236" t="b">
        <f t="shared" ca="1" si="71"/>
        <v>0</v>
      </c>
      <c r="AS13" s="236">
        <f t="shared" ca="1" si="71"/>
        <v>0</v>
      </c>
      <c r="AT13" s="236" t="str">
        <f t="shared" ca="1" si="71"/>
        <v>-</v>
      </c>
      <c r="AU13" s="236" t="str">
        <f t="shared" ca="1" si="50"/>
        <v>-</v>
      </c>
      <c r="AV13" s="236" t="b">
        <f t="shared" ca="1" si="50"/>
        <v>1</v>
      </c>
      <c r="AW13" s="236">
        <f t="shared" ca="1" si="61"/>
        <v>0</v>
      </c>
      <c r="AX13" s="236" t="str">
        <f t="shared" ca="1" si="61"/>
        <v>-</v>
      </c>
      <c r="AY13" s="235">
        <v>0</v>
      </c>
      <c r="AZ13" s="236">
        <f t="shared" ref="AZ13" ca="1" si="80">OFFSET(AZ$5,$B13,0)</f>
        <v>1</v>
      </c>
      <c r="BA13" s="248" t="str">
        <f t="shared" ca="1" si="72"/>
        <v>-</v>
      </c>
      <c r="BB13" s="248" t="str">
        <f t="shared" ca="1" si="72"/>
        <v>-</v>
      </c>
      <c r="BC13" s="248" t="str">
        <f t="shared" ca="1" si="72"/>
        <v>-</v>
      </c>
      <c r="BD13" s="248" t="str">
        <f t="shared" ca="1" si="72"/>
        <v>-</v>
      </c>
      <c r="BE13" s="248" t="str">
        <f t="shared" ca="1" si="72"/>
        <v>-</v>
      </c>
      <c r="BF13" s="248" t="str">
        <f t="shared" ca="1" si="72"/>
        <v>-</v>
      </c>
      <c r="BG13" s="248" t="str">
        <f t="shared" ca="1" si="72"/>
        <v>-</v>
      </c>
      <c r="BH13" s="248" t="str">
        <f t="shared" ca="1" si="72"/>
        <v>-</v>
      </c>
      <c r="BI13" s="248" t="str">
        <f t="shared" ca="1" si="72"/>
        <v>-</v>
      </c>
      <c r="BJ13" s="248" t="str">
        <f t="shared" ca="1" si="72"/>
        <v>-</v>
      </c>
      <c r="BK13" s="248" t="str">
        <f t="shared" ca="1" si="72"/>
        <v>-</v>
      </c>
      <c r="BL13" s="248" t="str">
        <f t="shared" ca="1" si="72"/>
        <v>-</v>
      </c>
      <c r="BM13" s="248" t="str">
        <f t="shared" ca="1" si="72"/>
        <v>-</v>
      </c>
      <c r="BN13" s="248" t="str">
        <f t="shared" ca="1" si="72"/>
        <v>-</v>
      </c>
      <c r="BO13" s="248" t="str">
        <f t="shared" ca="1" si="72"/>
        <v>-</v>
      </c>
      <c r="BP13" s="248" t="str">
        <f t="shared" ca="1" si="72"/>
        <v>-</v>
      </c>
      <c r="BQ13" s="248" t="str">
        <f t="shared" ca="1" si="72"/>
        <v>-</v>
      </c>
      <c r="BR13" s="248" t="str">
        <f t="shared" ca="1" si="72"/>
        <v>-</v>
      </c>
      <c r="BS13" s="248" t="str">
        <f t="shared" ca="1" si="72"/>
        <v>-</v>
      </c>
      <c r="BT13" s="248" t="str">
        <f t="shared" ca="1" si="72"/>
        <v>-</v>
      </c>
      <c r="BU13" s="248" t="str">
        <f t="shared" ca="1" si="72"/>
        <v>-</v>
      </c>
      <c r="BV13" s="248" t="str">
        <f t="shared" ca="1" si="72"/>
        <v>-</v>
      </c>
      <c r="BW13" s="248" t="str">
        <f t="shared" ca="1" si="72"/>
        <v>-</v>
      </c>
      <c r="BX13" s="248" t="str">
        <f t="shared" ca="1" si="72"/>
        <v>-</v>
      </c>
      <c r="BY13" s="236" t="str">
        <f t="shared" ca="1" si="72"/>
        <v>-</v>
      </c>
      <c r="BZ13" s="236" t="str">
        <f t="shared" ca="1" si="72"/>
        <v>-</v>
      </c>
      <c r="CA13" s="10"/>
      <c r="CB13" s="236" t="str">
        <f t="shared" ca="1" si="72"/>
        <v>-</v>
      </c>
      <c r="CC13" s="236" t="str">
        <f t="shared" ca="1" si="72"/>
        <v>-</v>
      </c>
      <c r="CD13" s="236" t="str">
        <f t="shared" ca="1" si="72"/>
        <v>-</v>
      </c>
      <c r="CE13" s="236" t="str">
        <f t="shared" ca="1" si="72"/>
        <v>-</v>
      </c>
      <c r="CF13" s="236" t="str">
        <f t="shared" ca="1" si="72"/>
        <v>-</v>
      </c>
      <c r="CG13" s="236" t="str">
        <f t="shared" ca="1" si="72"/>
        <v>-</v>
      </c>
      <c r="CH13" s="236" t="str">
        <f t="shared" ca="1" si="72"/>
        <v>-</v>
      </c>
      <c r="CI13" s="236" t="str">
        <f t="shared" ca="1" si="72"/>
        <v>-</v>
      </c>
      <c r="CJ13" s="236" t="str">
        <f t="shared" ca="1" si="72"/>
        <v>-</v>
      </c>
      <c r="CK13" s="236" t="str">
        <f t="shared" ca="1" si="72"/>
        <v>-</v>
      </c>
      <c r="CL13" s="236" t="str">
        <f t="shared" ca="1" si="72"/>
        <v>-</v>
      </c>
      <c r="CM13" s="236" t="str">
        <f t="shared" ca="1" si="72"/>
        <v>-</v>
      </c>
      <c r="CN13" s="236" t="str">
        <f t="shared" ca="1" si="72"/>
        <v>-</v>
      </c>
      <c r="CO13" s="236" t="str">
        <f t="shared" ca="1" si="72"/>
        <v>-</v>
      </c>
      <c r="CP13" s="236" t="str">
        <f t="shared" ca="1" si="72"/>
        <v>-</v>
      </c>
      <c r="CQ13" s="236" t="str">
        <f t="shared" ca="1" si="72"/>
        <v>-</v>
      </c>
      <c r="CR13" s="236" t="str">
        <f t="shared" ca="1" si="72"/>
        <v>-</v>
      </c>
      <c r="CS13" s="236" t="str">
        <f t="shared" ca="1" si="72"/>
        <v>-</v>
      </c>
      <c r="CT13" s="236" t="str">
        <f t="shared" ca="1" si="72"/>
        <v>-</v>
      </c>
      <c r="CU13" s="236" t="str">
        <f t="shared" ca="1" si="72"/>
        <v>-</v>
      </c>
      <c r="CV13" s="236" t="str">
        <f t="shared" ca="1" si="72"/>
        <v>-</v>
      </c>
      <c r="CW13" s="10"/>
      <c r="CX13" s="236" t="str">
        <f t="shared" ca="1" si="72"/>
        <v>-</v>
      </c>
      <c r="CY13" s="248" t="str">
        <f t="shared" ca="1" si="72"/>
        <v>-</v>
      </c>
      <c r="CZ13" s="248" t="str">
        <f t="shared" ca="1" si="72"/>
        <v>-</v>
      </c>
      <c r="DA13" s="236" t="str">
        <f t="shared" ca="1" si="72"/>
        <v>-</v>
      </c>
      <c r="DB13" s="236" t="str">
        <f t="shared" ca="1" si="72"/>
        <v>-</v>
      </c>
      <c r="DC13" s="236" t="str">
        <f t="shared" ca="1" si="72"/>
        <v>-</v>
      </c>
      <c r="DD13" s="236" t="str">
        <f t="shared" ca="1" si="72"/>
        <v>-</v>
      </c>
      <c r="DE13" s="236" t="str">
        <f t="shared" ca="1" si="72"/>
        <v>-</v>
      </c>
      <c r="DF13" s="236" t="str">
        <f t="shared" ca="1" si="72"/>
        <v>-</v>
      </c>
      <c r="DG13" s="248" t="str">
        <f t="shared" ca="1" si="72"/>
        <v>-</v>
      </c>
      <c r="DH13" s="248" t="str">
        <f t="shared" ca="1" si="72"/>
        <v>-</v>
      </c>
      <c r="DI13" s="236" t="str">
        <f t="shared" ca="1" si="72"/>
        <v>-</v>
      </c>
      <c r="DJ13" s="248">
        <f t="shared" ca="1" si="72"/>
        <v>0.125</v>
      </c>
      <c r="DK13" s="248">
        <f t="shared" ca="1" si="72"/>
        <v>0.3</v>
      </c>
      <c r="DL13" s="248">
        <f t="shared" ca="1" si="72"/>
        <v>-0.05</v>
      </c>
      <c r="DM13" s="248">
        <f t="shared" ca="1" si="72"/>
        <v>0.1</v>
      </c>
      <c r="DN13" s="248">
        <f t="shared" ca="1" si="72"/>
        <v>0.25</v>
      </c>
      <c r="DO13" s="248">
        <f t="shared" ca="1" si="72"/>
        <v>-0.05</v>
      </c>
      <c r="DP13" s="248">
        <f t="shared" ca="1" si="72"/>
        <v>0.05</v>
      </c>
      <c r="DQ13" s="248">
        <f t="shared" ca="1" si="72"/>
        <v>0.1</v>
      </c>
      <c r="DR13" s="248">
        <f t="shared" ca="1" si="72"/>
        <v>-0.02</v>
      </c>
      <c r="DS13" s="248">
        <f t="shared" ca="1" si="72"/>
        <v>0.1</v>
      </c>
      <c r="DT13" s="248">
        <f t="shared" ca="1" si="72"/>
        <v>0.25</v>
      </c>
      <c r="DU13" s="248">
        <f t="shared" ca="1" si="72"/>
        <v>-0.05</v>
      </c>
      <c r="DV13" s="235">
        <v>3</v>
      </c>
      <c r="DW13" s="236">
        <f t="shared" ref="DW13" ca="1" si="81">OFFSET(DW$5,$B13,0)</f>
        <v>3</v>
      </c>
      <c r="DX13" s="236" t="str">
        <f t="shared" ca="1" si="72"/>
        <v>-</v>
      </c>
      <c r="DY13" s="236" t="str">
        <f t="shared" ca="1" si="72"/>
        <v>-</v>
      </c>
      <c r="DZ13" s="236" t="str">
        <f t="shared" ca="1" si="72"/>
        <v>-</v>
      </c>
      <c r="EA13" s="236" t="str">
        <f t="shared" ca="1" si="72"/>
        <v>-</v>
      </c>
      <c r="EB13" s="236" t="str">
        <f t="shared" ca="1" si="72"/>
        <v>-</v>
      </c>
      <c r="EC13" s="236" t="str">
        <f t="shared" ca="1" si="72"/>
        <v>-</v>
      </c>
      <c r="ED13" s="236" t="str">
        <f t="shared" ca="1" si="72"/>
        <v>-</v>
      </c>
      <c r="EE13" s="236" t="str">
        <f t="shared" ca="1" si="72"/>
        <v>-</v>
      </c>
      <c r="EF13" s="236" t="str">
        <f t="shared" ca="1" si="72"/>
        <v>-</v>
      </c>
      <c r="EG13" s="236" t="str">
        <f t="shared" ca="1" si="72"/>
        <v>-</v>
      </c>
      <c r="EH13" s="236" t="str">
        <f t="shared" ca="1" si="72"/>
        <v>-</v>
      </c>
      <c r="EI13" s="236" t="str">
        <f t="shared" ca="1" si="72"/>
        <v>-</v>
      </c>
      <c r="EJ13" s="236" t="str">
        <f t="shared" ca="1" si="72"/>
        <v>-</v>
      </c>
      <c r="EK13" s="236" t="str">
        <f t="shared" ca="1" si="72"/>
        <v>-</v>
      </c>
      <c r="EL13" s="236">
        <f t="shared" ca="1" si="72"/>
        <v>0</v>
      </c>
      <c r="EM13" s="248">
        <f t="shared" ca="1" si="55"/>
        <v>0</v>
      </c>
      <c r="EN13" s="248">
        <f t="shared" ca="1" si="55"/>
        <v>0</v>
      </c>
      <c r="EO13" s="236">
        <f t="shared" ca="1" si="73"/>
        <v>0</v>
      </c>
      <c r="EP13" s="236">
        <f t="shared" ca="1" si="73"/>
        <v>0</v>
      </c>
      <c r="EQ13" s="236">
        <f t="shared" ca="1" si="73"/>
        <v>0</v>
      </c>
      <c r="ER13" s="236">
        <f t="shared" ca="1" si="73"/>
        <v>0</v>
      </c>
      <c r="ES13" s="236" t="str">
        <f t="shared" ca="1" si="73"/>
        <v>-</v>
      </c>
      <c r="ET13" s="236" t="str">
        <f t="shared" ca="1" si="73"/>
        <v>-</v>
      </c>
      <c r="EU13" s="236" t="str">
        <f t="shared" ca="1" si="73"/>
        <v>-</v>
      </c>
      <c r="EV13" s="236" t="str">
        <f t="shared" ca="1" si="73"/>
        <v>-</v>
      </c>
      <c r="EW13" s="236" t="str">
        <f t="shared" ca="1" si="73"/>
        <v>-</v>
      </c>
      <c r="EX13" s="236" t="str">
        <f t="shared" ca="1" si="73"/>
        <v>-</v>
      </c>
      <c r="EY13" s="236" t="str">
        <f t="shared" ca="1" si="73"/>
        <v>-</v>
      </c>
      <c r="EZ13" s="236" t="str">
        <f t="shared" ca="1" si="73"/>
        <v>-</v>
      </c>
      <c r="FA13" s="236" t="str">
        <f t="shared" ca="1" si="73"/>
        <v>-</v>
      </c>
      <c r="FB13" s="236" t="str">
        <f t="shared" ca="1" si="73"/>
        <v>-</v>
      </c>
      <c r="FC13" s="236" t="str">
        <f t="shared" ca="1" si="73"/>
        <v>-</v>
      </c>
      <c r="FD13" s="10"/>
      <c r="FE13" s="236">
        <f t="shared" ca="1" si="73"/>
        <v>1</v>
      </c>
      <c r="FF13" s="236" t="str">
        <f t="shared" ca="1" si="73"/>
        <v>-</v>
      </c>
      <c r="FG13" s="236" t="str">
        <f t="shared" ca="1" si="73"/>
        <v>-</v>
      </c>
      <c r="FH13" s="236" t="str">
        <f t="shared" ca="1" si="73"/>
        <v>-</v>
      </c>
      <c r="FI13" s="236" t="str">
        <f t="shared" ca="1" si="73"/>
        <v>-</v>
      </c>
      <c r="FJ13" s="236" t="str">
        <f t="shared" ca="1" si="73"/>
        <v>-</v>
      </c>
      <c r="FK13" s="236" t="str">
        <f t="shared" ca="1" si="73"/>
        <v>-</v>
      </c>
      <c r="FL13" s="236">
        <f t="shared" ca="1" si="73"/>
        <v>0</v>
      </c>
      <c r="FM13" s="236" t="str">
        <f t="shared" ca="1" si="73"/>
        <v>-</v>
      </c>
      <c r="FN13" s="236">
        <f t="shared" ca="1" si="64"/>
        <v>1</v>
      </c>
      <c r="FO13" s="236">
        <f t="shared" ca="1" si="64"/>
        <v>0</v>
      </c>
      <c r="FP13" s="236">
        <f t="shared" ca="1" si="73"/>
        <v>1</v>
      </c>
      <c r="FQ13" s="236">
        <f t="shared" ca="1" si="73"/>
        <v>0</v>
      </c>
      <c r="FR13" s="236">
        <f t="shared" ca="1" si="73"/>
        <v>1</v>
      </c>
      <c r="FS13" s="236">
        <f t="shared" ca="1" si="73"/>
        <v>1</v>
      </c>
      <c r="FT13" s="236">
        <f t="shared" ca="1" si="73"/>
        <v>1</v>
      </c>
      <c r="FU13" s="236">
        <f t="shared" ca="1" si="73"/>
        <v>0</v>
      </c>
      <c r="FV13" s="236">
        <f t="shared" ca="1" si="73"/>
        <v>0</v>
      </c>
      <c r="FW13" s="236">
        <f t="shared" ca="1" si="73"/>
        <v>0</v>
      </c>
      <c r="FX13" s="236">
        <f t="shared" ca="1" si="73"/>
        <v>0</v>
      </c>
      <c r="FY13" s="236">
        <f t="shared" ca="1" si="73"/>
        <v>0</v>
      </c>
      <c r="FZ13" s="236">
        <f t="shared" ca="1" si="73"/>
        <v>0</v>
      </c>
      <c r="GA13" s="236">
        <f t="shared" ca="1" si="73"/>
        <v>0</v>
      </c>
      <c r="GB13" s="236">
        <f t="shared" ca="1" si="73"/>
        <v>0</v>
      </c>
      <c r="GC13" s="236">
        <f t="shared" ca="1" si="65"/>
        <v>0</v>
      </c>
      <c r="GD13" s="236">
        <f t="shared" ca="1" si="65"/>
        <v>0</v>
      </c>
      <c r="GE13" s="236">
        <f t="shared" ca="1" si="73"/>
        <v>0</v>
      </c>
      <c r="GF13" s="236">
        <f t="shared" ca="1" si="73"/>
        <v>0</v>
      </c>
      <c r="GG13" s="236">
        <f t="shared" ca="1" si="73"/>
        <v>1</v>
      </c>
      <c r="GH13" s="236">
        <f t="shared" ca="1" si="73"/>
        <v>0</v>
      </c>
      <c r="GI13" s="236">
        <f t="shared" ca="1" si="73"/>
        <v>0</v>
      </c>
      <c r="GJ13" s="236">
        <f t="shared" ca="1" si="73"/>
        <v>0</v>
      </c>
      <c r="GK13" s="236">
        <f t="shared" ca="1" si="73"/>
        <v>0</v>
      </c>
      <c r="GL13" s="236">
        <f t="shared" ca="1" si="73"/>
        <v>0</v>
      </c>
      <c r="GM13" s="236">
        <f t="shared" ca="1" si="73"/>
        <v>0</v>
      </c>
      <c r="GN13" s="236">
        <f t="shared" ca="1" si="73"/>
        <v>0</v>
      </c>
      <c r="GO13" s="10"/>
      <c r="GP13" s="236" t="str">
        <f t="shared" ca="1" si="74"/>
        <v>-</v>
      </c>
      <c r="GQ13" s="236" t="str">
        <f t="shared" ca="1" si="74"/>
        <v>-</v>
      </c>
      <c r="GR13" s="248" t="str">
        <f t="shared" ca="1" si="74"/>
        <v>-</v>
      </c>
      <c r="GS13" s="236" t="str">
        <f t="shared" ca="1" si="74"/>
        <v>-</v>
      </c>
      <c r="GT13" s="236" t="str">
        <f t="shared" ca="1" si="74"/>
        <v>-</v>
      </c>
      <c r="GU13" s="236" t="b">
        <f t="shared" ca="1" si="74"/>
        <v>0</v>
      </c>
      <c r="GV13" s="236" t="b">
        <f t="shared" ca="1" si="74"/>
        <v>0</v>
      </c>
      <c r="GW13" s="236" t="b">
        <f t="shared" ca="1" si="74"/>
        <v>1</v>
      </c>
      <c r="GX13" s="236">
        <f t="shared" ca="1" si="74"/>
        <v>0</v>
      </c>
      <c r="GY13" s="236">
        <f t="shared" ca="1" si="74"/>
        <v>1</v>
      </c>
      <c r="GZ13" s="236">
        <f t="shared" ca="1" si="74"/>
        <v>1</v>
      </c>
      <c r="HA13" s="236" t="str">
        <f t="shared" ca="1" si="74"/>
        <v>-</v>
      </c>
      <c r="HB13" s="236" t="str">
        <f t="shared" ca="1" si="74"/>
        <v>-</v>
      </c>
      <c r="HC13" s="236" t="str">
        <f t="shared" ca="1" si="74"/>
        <v>-</v>
      </c>
      <c r="HD13" s="236" t="str">
        <f t="shared" ca="1" si="74"/>
        <v>-</v>
      </c>
      <c r="HE13" s="236">
        <f t="shared" ca="1" si="74"/>
        <v>1</v>
      </c>
      <c r="HF13" s="236" t="str">
        <f t="shared" ca="1" si="74"/>
        <v>-</v>
      </c>
      <c r="HG13" s="236" t="str">
        <f t="shared" ca="1" si="74"/>
        <v>-</v>
      </c>
      <c r="HH13" s="236" t="str">
        <f t="shared" ca="1" si="74"/>
        <v>-</v>
      </c>
      <c r="HI13" s="236" t="str">
        <f t="shared" ca="1" si="74"/>
        <v>-</v>
      </c>
      <c r="HJ13" s="236" t="str">
        <f t="shared" ca="1" si="66"/>
        <v>-</v>
      </c>
      <c r="HK13" s="236" t="b">
        <f t="shared" ca="1" si="74"/>
        <v>1</v>
      </c>
      <c r="HL13" s="236">
        <f t="shared" ca="1" si="74"/>
        <v>0</v>
      </c>
      <c r="HM13" s="288" t="str">
        <f t="shared" ca="1" si="74"/>
        <v>-</v>
      </c>
      <c r="HN13" s="288">
        <f t="shared" ca="1" si="74"/>
        <v>999999</v>
      </c>
      <c r="HO13" s="288">
        <f t="shared" ca="1" si="74"/>
        <v>999999</v>
      </c>
      <c r="HP13" s="288">
        <f t="shared" ca="1" si="74"/>
        <v>999999</v>
      </c>
      <c r="HQ13" s="288">
        <f t="shared" ca="1" si="74"/>
        <v>999999</v>
      </c>
      <c r="HR13" s="288">
        <f t="shared" ca="1" si="74"/>
        <v>999999</v>
      </c>
      <c r="HS13" s="236" t="str">
        <f t="shared" ca="1" si="75"/>
        <v>-</v>
      </c>
      <c r="HT13" s="236" t="str">
        <f t="shared" ca="1" si="75"/>
        <v>-</v>
      </c>
      <c r="HU13" s="236" t="b">
        <f t="shared" ca="1" si="75"/>
        <v>1</v>
      </c>
      <c r="HV13" s="236">
        <f t="shared" ca="1" si="75"/>
        <v>0</v>
      </c>
      <c r="HW13" s="236" t="str">
        <f t="shared" ca="1" si="75"/>
        <v>-</v>
      </c>
      <c r="HX13" s="236" t="str">
        <f t="shared" ca="1" si="75"/>
        <v>-</v>
      </c>
      <c r="HY13" s="236" t="str">
        <f t="shared" ca="1" si="75"/>
        <v>-</v>
      </c>
      <c r="HZ13" s="236" t="str">
        <f t="shared" ca="1" si="75"/>
        <v>-</v>
      </c>
      <c r="IA13" s="236" t="str">
        <f t="shared" ca="1" si="74"/>
        <v>-</v>
      </c>
      <c r="IB13" s="248" t="str">
        <f t="shared" ca="1" si="75"/>
        <v>-</v>
      </c>
      <c r="IC13" s="248" t="str">
        <f t="shared" ca="1" si="74"/>
        <v>-</v>
      </c>
      <c r="ID13" s="248" t="str">
        <f t="shared" ca="1" si="74"/>
        <v>-</v>
      </c>
      <c r="IE13" s="248" t="str">
        <f t="shared" ca="1" si="74"/>
        <v>-</v>
      </c>
      <c r="IF13" s="236" t="str">
        <f t="shared" ca="1" si="74"/>
        <v>-</v>
      </c>
      <c r="IG13" s="236" t="str">
        <f t="shared" ca="1" si="74"/>
        <v>-</v>
      </c>
      <c r="IH13" s="236" t="str">
        <f t="shared" ca="1" si="74"/>
        <v>-</v>
      </c>
      <c r="II13" s="236">
        <f t="shared" ca="1" si="74"/>
        <v>500</v>
      </c>
      <c r="IJ13" s="236">
        <f t="shared" ca="1" si="74"/>
        <v>500</v>
      </c>
      <c r="IK13" s="236" t="str">
        <f t="shared" ca="1" si="74"/>
        <v>-</v>
      </c>
      <c r="IL13" s="236" t="str">
        <f t="shared" ca="1" si="76"/>
        <v>-</v>
      </c>
      <c r="IM13" s="236" t="str">
        <f t="shared" ca="1" si="76"/>
        <v>-</v>
      </c>
      <c r="IN13" s="236" t="str">
        <f ca="1">OFFSET(IN$5,$B13,0)</f>
        <v>-</v>
      </c>
      <c r="IO13" s="236" t="str">
        <f ca="1">OFFSET(IO$5,$B13,0)</f>
        <v>-</v>
      </c>
      <c r="IP13" s="10"/>
      <c r="IQ13" s="236">
        <f t="shared" ca="1" si="74"/>
        <v>1</v>
      </c>
      <c r="IR13" s="236">
        <f t="shared" ref="IR13:JK13" ca="1" si="82">OFFSET(IR$5,$B13,0)</f>
        <v>0</v>
      </c>
      <c r="IS13" s="236">
        <f t="shared" ca="1" si="82"/>
        <v>1</v>
      </c>
      <c r="IT13" s="236">
        <f t="shared" ca="1" si="82"/>
        <v>1</v>
      </c>
      <c r="IU13" s="236">
        <f t="shared" ca="1" si="82"/>
        <v>0</v>
      </c>
      <c r="IV13" s="236" t="str">
        <f t="shared" ca="1" si="82"/>
        <v>-</v>
      </c>
      <c r="IW13" s="236" t="str">
        <f t="shared" ca="1" si="82"/>
        <v>-</v>
      </c>
      <c r="IX13" s="236" t="str">
        <f t="shared" ca="1" si="82"/>
        <v>-</v>
      </c>
      <c r="IY13" s="236" t="str">
        <f t="shared" ca="1" si="82"/>
        <v>-</v>
      </c>
      <c r="IZ13" s="236">
        <f t="shared" ca="1" si="82"/>
        <v>1</v>
      </c>
      <c r="JA13" s="236">
        <f t="shared" ca="1" si="82"/>
        <v>1</v>
      </c>
      <c r="JB13" s="236">
        <f t="shared" ca="1" si="82"/>
        <v>1</v>
      </c>
      <c r="JC13" s="236">
        <f t="shared" ca="1" si="82"/>
        <v>1</v>
      </c>
      <c r="JD13" s="10"/>
      <c r="JE13" s="236">
        <f t="shared" ca="1" si="82"/>
        <v>1</v>
      </c>
      <c r="JF13" s="248">
        <f t="shared" ca="1" si="82"/>
        <v>1</v>
      </c>
      <c r="JG13" s="236">
        <f t="shared" ca="1" si="82"/>
        <v>0.75</v>
      </c>
      <c r="JH13" s="248">
        <f t="shared" ca="1" si="82"/>
        <v>0.8</v>
      </c>
      <c r="JI13" s="248">
        <f t="shared" ca="1" si="82"/>
        <v>0.82499999999999996</v>
      </c>
      <c r="JJ13" s="248">
        <f t="shared" ca="1" si="82"/>
        <v>0.875</v>
      </c>
      <c r="JK13" s="248">
        <f t="shared" ca="1" si="82"/>
        <v>0.9</v>
      </c>
      <c r="JL13" s="236">
        <f t="shared" ca="1" si="77"/>
        <v>1</v>
      </c>
      <c r="JM13" s="248">
        <f t="shared" ca="1" si="77"/>
        <v>0</v>
      </c>
      <c r="JN13" s="248">
        <f t="shared" ca="1" si="77"/>
        <v>0</v>
      </c>
      <c r="JO13" s="248">
        <f t="shared" ca="1" si="77"/>
        <v>0</v>
      </c>
      <c r="JP13" s="248">
        <f t="shared" ca="1" si="77"/>
        <v>0</v>
      </c>
      <c r="JQ13" s="248">
        <f t="shared" ca="1" si="77"/>
        <v>0</v>
      </c>
      <c r="JR13" s="248">
        <f t="shared" ca="1" si="77"/>
        <v>0</v>
      </c>
      <c r="JS13" s="248" t="str">
        <f t="shared" ref="JS13" ca="1" si="83">OFFSET(JS$5,$B13,0)</f>
        <v>-</v>
      </c>
      <c r="JT13" s="236">
        <f t="shared" ca="1" si="77"/>
        <v>0</v>
      </c>
      <c r="JU13" s="27">
        <v>0</v>
      </c>
    </row>
    <row r="14" spans="1:281" ht="17.25">
      <c r="A14" s="24">
        <f t="shared" si="12"/>
        <v>9</v>
      </c>
      <c r="B14" s="24"/>
      <c r="E14" t="b">
        <v>0</v>
      </c>
      <c r="F14" s="15"/>
      <c r="G14" s="15" t="str" cm="1">
        <f t="array" ref="G14">IF(AND(I16:T16=I16:T16),"l","k")</f>
        <v>l</v>
      </c>
      <c r="V14" s="220" t="s">
        <v>1083</v>
      </c>
      <c r="W14" s="10" t="str">
        <f ca="1">IF(COUNTIF(V$5:V14,V14)=1,"-","Dup")</f>
        <v>-</v>
      </c>
      <c r="X14" s="10"/>
      <c r="Y14" s="16"/>
      <c r="Z14" s="16"/>
      <c r="AA14" s="16"/>
      <c r="AB14" s="16"/>
      <c r="AC14" s="16"/>
      <c r="AD14" s="234"/>
      <c r="AE14" s="10"/>
      <c r="AF14" s="16"/>
      <c r="AG14" s="234"/>
      <c r="AH14" s="234"/>
      <c r="AI14" s="234"/>
      <c r="AJ14" s="16"/>
      <c r="AK14" s="16"/>
      <c r="AL14" s="284"/>
      <c r="AM14" s="284"/>
      <c r="AN14" s="284"/>
      <c r="AO14" s="10"/>
      <c r="AP14" s="16"/>
      <c r="AQ14" s="234"/>
      <c r="AR14" s="16"/>
      <c r="AS14" s="16"/>
      <c r="AT14" s="16"/>
      <c r="AU14" s="237"/>
      <c r="AV14" s="16"/>
      <c r="AW14" s="16"/>
      <c r="AX14" s="16"/>
      <c r="AY14" s="36" t="s">
        <v>709</v>
      </c>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6" t="s">
        <v>710</v>
      </c>
      <c r="BZ14" s="35"/>
      <c r="CA14" s="10"/>
      <c r="CB14" s="16"/>
      <c r="CC14" s="16"/>
      <c r="CD14" s="16"/>
      <c r="CE14" s="16"/>
      <c r="CF14" s="36" t="s">
        <v>710</v>
      </c>
      <c r="CG14" s="16"/>
      <c r="CH14" s="35"/>
      <c r="CI14" s="37" t="s">
        <v>711</v>
      </c>
      <c r="CJ14" s="16"/>
      <c r="CK14" s="16"/>
      <c r="CL14" s="16"/>
      <c r="CM14" s="36" t="s">
        <v>709</v>
      </c>
      <c r="CN14" s="35"/>
      <c r="CO14" s="35"/>
      <c r="CP14" s="35"/>
      <c r="CQ14" s="16"/>
      <c r="CR14" s="16"/>
      <c r="CS14" s="36" t="s">
        <v>709</v>
      </c>
      <c r="CT14" s="35"/>
      <c r="CU14" s="35"/>
      <c r="CV14" s="35"/>
      <c r="CW14" s="10"/>
      <c r="CX14" s="16"/>
      <c r="CY14" s="234"/>
      <c r="CZ14" s="234"/>
      <c r="DA14" s="16"/>
      <c r="DB14" s="16"/>
      <c r="DC14" s="16"/>
      <c r="DD14" s="16"/>
      <c r="DE14" s="16"/>
      <c r="DF14" s="16"/>
      <c r="DG14" s="234"/>
      <c r="DH14" s="234"/>
      <c r="DI14" s="16"/>
      <c r="DJ14" s="234"/>
      <c r="DK14" s="234"/>
      <c r="DL14" s="234"/>
      <c r="DM14" s="234"/>
      <c r="DN14" s="234"/>
      <c r="DO14" s="234"/>
      <c r="DP14" s="234"/>
      <c r="DQ14" s="234"/>
      <c r="DR14" s="234"/>
      <c r="DS14" s="234"/>
      <c r="DT14" s="234"/>
      <c r="DU14" s="234"/>
      <c r="DV14" s="16"/>
      <c r="DW14" s="16"/>
      <c r="DX14" s="16"/>
      <c r="DY14" s="16"/>
      <c r="DZ14" s="16"/>
      <c r="EA14" s="16"/>
      <c r="EB14" s="16"/>
      <c r="EC14" s="16"/>
      <c r="ED14" s="16"/>
      <c r="EE14" s="16"/>
      <c r="EF14" s="16"/>
      <c r="EG14" s="16"/>
      <c r="EH14" s="16"/>
      <c r="EI14" s="16"/>
      <c r="EJ14" s="16"/>
      <c r="EK14" s="16"/>
      <c r="EL14" s="36"/>
      <c r="EM14" s="237" t="s">
        <v>1115</v>
      </c>
      <c r="EN14" s="237"/>
      <c r="EO14" s="16"/>
      <c r="EP14" s="16"/>
      <c r="EQ14" s="16"/>
      <c r="ER14" s="16"/>
      <c r="ES14" s="16"/>
      <c r="ET14" s="16"/>
      <c r="EU14" s="16"/>
      <c r="EV14" s="16"/>
      <c r="EW14" s="36" t="s">
        <v>713</v>
      </c>
      <c r="EX14" s="35"/>
      <c r="EY14" s="35"/>
      <c r="EZ14" s="35"/>
      <c r="FA14" s="35"/>
      <c r="FB14" s="35"/>
      <c r="FC14" s="35"/>
      <c r="FD14" s="10"/>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252"/>
      <c r="GD14" s="35"/>
      <c r="GE14" s="16"/>
      <c r="GF14" s="16"/>
      <c r="GG14" s="37"/>
      <c r="GH14" s="36"/>
      <c r="GI14" s="35" t="s">
        <v>1075</v>
      </c>
      <c r="GJ14" s="35"/>
      <c r="GK14" s="35"/>
      <c r="GL14" s="35" t="s">
        <v>1076</v>
      </c>
      <c r="GM14" s="35"/>
      <c r="GN14" s="35"/>
      <c r="GO14" s="10"/>
      <c r="GP14" s="16"/>
      <c r="GQ14" s="16"/>
      <c r="GR14" s="234"/>
      <c r="GS14" s="16"/>
      <c r="GT14" s="16"/>
      <c r="GU14" s="16"/>
      <c r="GV14" s="16"/>
      <c r="GW14" s="16"/>
      <c r="GX14" s="35" t="s">
        <v>1077</v>
      </c>
      <c r="GY14" s="252"/>
      <c r="GZ14" s="36"/>
      <c r="HA14" s="35" t="s">
        <v>1078</v>
      </c>
      <c r="HB14" s="35"/>
      <c r="HC14" s="35" t="s">
        <v>1079</v>
      </c>
      <c r="HD14" s="35"/>
      <c r="HE14" s="35" t="s">
        <v>1080</v>
      </c>
      <c r="HF14" s="253"/>
      <c r="HG14" s="35"/>
      <c r="HH14" s="16"/>
      <c r="HI14" s="35" t="s">
        <v>1081</v>
      </c>
      <c r="HJ14" s="35" t="s">
        <v>1127</v>
      </c>
      <c r="HK14" s="253"/>
      <c r="HL14" s="16"/>
      <c r="HM14" s="289"/>
      <c r="HN14" s="289"/>
      <c r="HO14" s="289"/>
      <c r="HP14" s="289"/>
      <c r="HQ14" s="290" t="s">
        <v>1127</v>
      </c>
      <c r="HR14" s="289"/>
      <c r="HS14" s="35"/>
      <c r="HT14" s="35" t="s">
        <v>1081</v>
      </c>
      <c r="HU14" s="16"/>
      <c r="HV14" s="16"/>
      <c r="HW14" s="35" t="s">
        <v>1082</v>
      </c>
      <c r="HX14" s="35"/>
      <c r="HY14" s="35"/>
      <c r="HZ14" s="35"/>
      <c r="IA14" s="252"/>
      <c r="IB14" s="234"/>
      <c r="IC14" s="252"/>
      <c r="ID14" s="252"/>
      <c r="IE14" s="234" t="s">
        <v>1084</v>
      </c>
      <c r="IF14" s="16"/>
      <c r="IG14" s="16"/>
      <c r="IH14" s="35" t="s">
        <v>1082</v>
      </c>
      <c r="II14" s="35"/>
      <c r="IJ14" s="35"/>
      <c r="IK14" s="35"/>
      <c r="IL14" s="35"/>
      <c r="IM14" s="35"/>
      <c r="IN14" s="16"/>
      <c r="IO14" s="16" t="s">
        <v>1086</v>
      </c>
      <c r="IP14" s="10"/>
      <c r="IQ14" s="252"/>
      <c r="IR14" s="36"/>
      <c r="IS14" s="36"/>
      <c r="IT14" s="36"/>
      <c r="IU14" s="36"/>
      <c r="IV14" s="36"/>
      <c r="IW14" s="35"/>
      <c r="IX14" s="35"/>
      <c r="IY14" s="35"/>
      <c r="IZ14" s="35" t="s">
        <v>1085</v>
      </c>
      <c r="JA14" s="35"/>
      <c r="JB14" s="35"/>
      <c r="JC14" s="254"/>
      <c r="JD14" s="10"/>
      <c r="JE14" s="37"/>
      <c r="JF14" s="37"/>
      <c r="JG14" s="253" t="s">
        <v>1718</v>
      </c>
      <c r="JH14" s="253" t="s">
        <v>1718</v>
      </c>
      <c r="JI14" s="253" t="s">
        <v>1718</v>
      </c>
      <c r="JJ14" s="253" t="s">
        <v>1718</v>
      </c>
      <c r="JK14" s="253" t="s">
        <v>1718</v>
      </c>
      <c r="JL14" s="35" t="s">
        <v>1718</v>
      </c>
      <c r="JM14" s="35" t="s">
        <v>1718</v>
      </c>
      <c r="JN14" s="35" t="s">
        <v>1718</v>
      </c>
      <c r="JO14" s="35" t="s">
        <v>1718</v>
      </c>
      <c r="JP14" s="35" t="s">
        <v>1718</v>
      </c>
      <c r="JQ14" s="35" t="s">
        <v>1718</v>
      </c>
      <c r="JR14" s="35" t="s">
        <v>1718</v>
      </c>
      <c r="JS14" s="234"/>
      <c r="JT14" s="16"/>
      <c r="JU14" s="27">
        <v>0</v>
      </c>
    </row>
    <row r="15" spans="1:281">
      <c r="A15" s="24">
        <f>ROW(A15)-5</f>
        <v>10</v>
      </c>
      <c r="B15" s="24"/>
      <c r="C15" s="32">
        <v>1</v>
      </c>
      <c r="D15" s="32" t="s">
        <v>941</v>
      </c>
      <c r="E15" t="b">
        <v>0</v>
      </c>
      <c r="F15" s="15"/>
      <c r="G15" s="201" t="s">
        <v>991</v>
      </c>
      <c r="H15" s="228">
        <v>3</v>
      </c>
      <c r="I15">
        <v>3</v>
      </c>
      <c r="J15">
        <v>43</v>
      </c>
      <c r="K15">
        <v>3</v>
      </c>
      <c r="L15">
        <v>3</v>
      </c>
      <c r="M15">
        <v>3</v>
      </c>
      <c r="N15">
        <v>4</v>
      </c>
      <c r="O15">
        <v>3</v>
      </c>
      <c r="P15" s="228">
        <v>4</v>
      </c>
      <c r="Q15" s="228">
        <v>4</v>
      </c>
      <c r="R15" s="228">
        <v>11</v>
      </c>
      <c r="S15" s="228">
        <v>3</v>
      </c>
      <c r="T15" s="228">
        <v>11</v>
      </c>
      <c r="V15" s="220" t="s">
        <v>849</v>
      </c>
      <c r="W15" s="10" t="str">
        <f ca="1">IF(COUNTIF(V$5:V15,V15)=1,"-","Dup")</f>
        <v>-</v>
      </c>
      <c r="X15" s="10"/>
      <c r="Y15" s="16"/>
      <c r="Z15" s="16"/>
      <c r="AA15" s="16"/>
      <c r="AB15" s="16"/>
      <c r="AC15" s="16"/>
      <c r="AD15" s="234"/>
      <c r="AE15" s="10"/>
      <c r="AF15" s="16"/>
      <c r="AG15" s="234"/>
      <c r="AH15" s="234"/>
      <c r="AI15" s="234"/>
      <c r="AJ15" s="16"/>
      <c r="AO15" s="10"/>
      <c r="AP15" s="16"/>
      <c r="AQ15" s="234"/>
      <c r="AR15" s="16"/>
      <c r="AS15" s="16"/>
      <c r="AT15" s="16"/>
      <c r="AU15" s="241"/>
      <c r="AV15" s="16"/>
      <c r="AW15" s="16"/>
      <c r="AX15" s="16"/>
      <c r="AY15" s="16"/>
      <c r="AZ15" s="16"/>
      <c r="BA15" s="234"/>
      <c r="BB15" s="234"/>
      <c r="BC15" s="234"/>
      <c r="BD15" s="234"/>
      <c r="BE15" s="234"/>
      <c r="BF15" s="234"/>
      <c r="BG15" s="234"/>
      <c r="BH15" s="234"/>
      <c r="BI15" s="234"/>
      <c r="BJ15" s="234"/>
      <c r="BK15" s="234"/>
      <c r="BL15" s="234"/>
      <c r="BM15" s="234"/>
      <c r="BN15" s="234"/>
      <c r="BO15" s="234"/>
      <c r="BP15" s="234"/>
      <c r="BQ15" s="234"/>
      <c r="BR15" s="234"/>
      <c r="BS15" s="234"/>
      <c r="BT15" s="234"/>
      <c r="BU15" s="234"/>
      <c r="BV15" s="234"/>
      <c r="BW15" s="234"/>
      <c r="BX15" s="234"/>
      <c r="BY15" s="16"/>
      <c r="BZ15" s="16"/>
      <c r="CA15" s="10"/>
      <c r="CB15" s="16"/>
      <c r="CC15" s="16"/>
      <c r="CD15" s="16"/>
      <c r="CE15" s="16"/>
      <c r="CF15" s="16"/>
      <c r="CG15" s="16"/>
      <c r="CH15" s="16"/>
      <c r="CI15" s="16"/>
      <c r="CJ15" s="16"/>
      <c r="CK15" s="16"/>
      <c r="CL15" s="16"/>
      <c r="CM15" s="16"/>
      <c r="CN15" s="16"/>
      <c r="CO15" s="16"/>
      <c r="CP15" s="16"/>
      <c r="CQ15" s="16"/>
      <c r="CR15" s="16"/>
      <c r="CS15" s="16"/>
      <c r="CT15" s="16"/>
      <c r="CU15" s="16"/>
      <c r="CV15" s="16"/>
      <c r="CW15" s="10"/>
      <c r="CX15" s="234"/>
      <c r="CY15" s="234"/>
      <c r="CZ15" s="234"/>
      <c r="DA15" s="16"/>
      <c r="DB15" s="16"/>
      <c r="DC15" s="16"/>
      <c r="DD15" s="16"/>
      <c r="DE15" s="16"/>
      <c r="DF15" s="16"/>
      <c r="DG15" s="234"/>
      <c r="DH15" s="234"/>
      <c r="DI15" s="16"/>
      <c r="DJ15" s="234"/>
      <c r="DK15" s="234"/>
      <c r="DL15" s="234"/>
      <c r="DM15" s="234"/>
      <c r="DN15" s="234"/>
      <c r="DO15" s="234"/>
      <c r="DP15" s="234"/>
      <c r="DQ15" s="234"/>
      <c r="DR15" s="234"/>
      <c r="DS15" s="234"/>
      <c r="DT15" s="234"/>
      <c r="DU15" s="234"/>
      <c r="DV15" s="16"/>
      <c r="DW15" s="16"/>
      <c r="DX15" s="16"/>
      <c r="DY15" s="16"/>
      <c r="DZ15" s="16"/>
      <c r="EA15" s="16"/>
      <c r="EB15" s="16"/>
      <c r="EC15" s="16"/>
      <c r="ED15" s="16"/>
      <c r="EE15" s="16"/>
      <c r="EF15" s="16"/>
      <c r="EG15" s="16"/>
      <c r="EH15" s="16"/>
      <c r="EI15" s="16"/>
      <c r="EJ15" s="16"/>
      <c r="EK15" s="16"/>
      <c r="EL15" s="16"/>
      <c r="EM15" s="266">
        <v>1</v>
      </c>
      <c r="EN15" s="267">
        <f ca="1">OFFSET(EN15,0,-1)+1</f>
        <v>2</v>
      </c>
      <c r="EO15" s="16"/>
      <c r="EP15" s="16"/>
      <c r="EQ15" s="16"/>
      <c r="ER15" s="16"/>
      <c r="ES15" s="16"/>
      <c r="ET15" s="16"/>
      <c r="EU15" s="21">
        <v>4</v>
      </c>
      <c r="EV15" s="21">
        <v>4</v>
      </c>
      <c r="EW15" s="16"/>
      <c r="EX15" s="16"/>
      <c r="EY15" s="16"/>
      <c r="EZ15" s="16"/>
      <c r="FA15" s="16"/>
      <c r="FB15" s="16"/>
      <c r="FC15" s="16"/>
      <c r="FD15" s="10"/>
      <c r="FE15" s="21">
        <v>1</v>
      </c>
      <c r="FF15" s="16"/>
      <c r="FG15" s="16"/>
      <c r="FH15" s="16"/>
      <c r="FI15" s="16"/>
      <c r="FJ15" s="21">
        <v>2</v>
      </c>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21">
        <v>1</v>
      </c>
      <c r="GJ15" s="21">
        <v>2</v>
      </c>
      <c r="GK15" s="21">
        <v>3</v>
      </c>
      <c r="GL15" s="21">
        <v>7</v>
      </c>
      <c r="GM15" s="21">
        <v>8</v>
      </c>
      <c r="GN15" s="21">
        <v>9</v>
      </c>
      <c r="GO15" s="10"/>
      <c r="GP15" s="16"/>
      <c r="GQ15" s="16"/>
      <c r="GR15" s="234"/>
      <c r="GS15" s="16"/>
      <c r="GT15" s="16"/>
      <c r="GU15" s="21">
        <v>1</v>
      </c>
      <c r="GV15" s="21">
        <v>2</v>
      </c>
      <c r="GW15" s="21">
        <v>3</v>
      </c>
      <c r="GX15" s="21">
        <v>1</v>
      </c>
      <c r="GY15" s="16"/>
      <c r="GZ15" s="16"/>
      <c r="HA15" s="21">
        <v>1</v>
      </c>
      <c r="HB15" s="21">
        <v>2</v>
      </c>
      <c r="HC15" s="21">
        <v>1</v>
      </c>
      <c r="HD15" s="21">
        <v>2</v>
      </c>
      <c r="HE15" s="21">
        <v>10</v>
      </c>
      <c r="HF15" s="21">
        <v>3</v>
      </c>
      <c r="HG15" s="16"/>
      <c r="HH15" s="16"/>
      <c r="HI15" s="234"/>
      <c r="HJ15" s="235">
        <v>1</v>
      </c>
      <c r="HK15" s="16"/>
      <c r="HL15" s="16"/>
      <c r="HM15" s="289"/>
      <c r="HN15" s="289"/>
      <c r="HO15" s="289"/>
      <c r="HP15" s="289"/>
      <c r="HQ15" s="286">
        <v>1</v>
      </c>
      <c r="HR15" s="289"/>
      <c r="HS15" s="16"/>
      <c r="HT15" s="16"/>
      <c r="HU15" s="16"/>
      <c r="HV15" s="16"/>
      <c r="HW15" s="21">
        <v>5</v>
      </c>
      <c r="HX15" s="21">
        <v>6</v>
      </c>
      <c r="HY15" s="21">
        <v>7</v>
      </c>
      <c r="HZ15" s="21">
        <v>8</v>
      </c>
      <c r="IA15" s="16"/>
      <c r="IB15" s="234"/>
      <c r="IC15" s="234"/>
      <c r="ID15" s="234"/>
      <c r="IE15" s="247">
        <v>1</v>
      </c>
      <c r="IF15" s="16"/>
      <c r="IG15" s="16"/>
      <c r="IH15" s="21">
        <v>11</v>
      </c>
      <c r="II15" s="21">
        <v>9</v>
      </c>
      <c r="IJ15" s="21">
        <v>9</v>
      </c>
      <c r="IK15" s="21">
        <v>10</v>
      </c>
      <c r="IL15" s="21">
        <v>3</v>
      </c>
      <c r="IM15" s="21">
        <v>4</v>
      </c>
      <c r="IN15" s="16"/>
      <c r="IO15" s="16">
        <v>1</v>
      </c>
      <c r="IP15" s="10"/>
      <c r="IQ15" s="16"/>
      <c r="IR15" s="16"/>
      <c r="IS15" s="16"/>
      <c r="IT15" s="16"/>
      <c r="IU15" s="16"/>
      <c r="IV15" s="16"/>
      <c r="IW15" s="16"/>
      <c r="IX15" s="16"/>
      <c r="IY15" s="16"/>
      <c r="IZ15" s="21">
        <v>1</v>
      </c>
      <c r="JA15" s="21">
        <v>1</v>
      </c>
      <c r="JB15" s="21">
        <v>1</v>
      </c>
      <c r="JC15" s="16"/>
      <c r="JD15" s="10"/>
      <c r="JE15" s="16"/>
      <c r="JF15" s="247">
        <v>1</v>
      </c>
      <c r="JG15" s="247">
        <v>1</v>
      </c>
      <c r="JH15" s="247">
        <v>1</v>
      </c>
      <c r="JI15" s="247">
        <v>1</v>
      </c>
      <c r="JJ15" s="247">
        <v>1</v>
      </c>
      <c r="JK15" s="247">
        <v>1</v>
      </c>
      <c r="JL15" s="247">
        <v>1</v>
      </c>
      <c r="JM15" s="247">
        <v>1</v>
      </c>
      <c r="JN15" s="247">
        <v>1</v>
      </c>
      <c r="JO15" s="247">
        <v>1</v>
      </c>
      <c r="JP15" s="247">
        <v>1</v>
      </c>
      <c r="JQ15" s="247">
        <v>1</v>
      </c>
      <c r="JR15" s="247">
        <v>1</v>
      </c>
      <c r="JS15" s="234"/>
      <c r="JT15" s="16"/>
      <c r="JU15" s="27">
        <v>0</v>
      </c>
    </row>
    <row r="16" spans="1:281">
      <c r="A16" s="24">
        <f>ROW(A16)-5</f>
        <v>11</v>
      </c>
      <c r="B16" s="24"/>
      <c r="C16" s="228"/>
      <c r="E16" t="b">
        <v>0</v>
      </c>
      <c r="F16" s="15"/>
      <c r="G16" s="201" t="s">
        <v>985</v>
      </c>
      <c r="H16" s="228">
        <v>1</v>
      </c>
      <c r="I16">
        <v>1</v>
      </c>
      <c r="J16">
        <v>1</v>
      </c>
      <c r="K16">
        <v>1</v>
      </c>
      <c r="L16">
        <v>1</v>
      </c>
      <c r="M16">
        <v>1</v>
      </c>
      <c r="N16">
        <v>1</v>
      </c>
      <c r="O16">
        <v>1</v>
      </c>
      <c r="P16" s="228">
        <v>1</v>
      </c>
      <c r="Q16" s="228">
        <v>1</v>
      </c>
      <c r="R16" s="228">
        <v>1</v>
      </c>
      <c r="S16" s="228">
        <v>1</v>
      </c>
      <c r="T16" s="228">
        <v>1</v>
      </c>
      <c r="U16">
        <v>0</v>
      </c>
      <c r="V16" s="220" t="s">
        <v>848</v>
      </c>
      <c r="W16" s="10" t="str">
        <f ca="1">IF(COUNTIF(V$5:V16,V16)=1,"-","Dup")</f>
        <v>-</v>
      </c>
      <c r="X16" s="10"/>
      <c r="Y16" s="16"/>
      <c r="Z16" s="16"/>
      <c r="AA16" s="16"/>
      <c r="AB16" s="16"/>
      <c r="AC16" s="16"/>
      <c r="AD16" s="234"/>
      <c r="AE16" s="10"/>
      <c r="AF16" s="16"/>
      <c r="AG16" s="234"/>
      <c r="AH16" s="234"/>
      <c r="AI16" s="234"/>
      <c r="AJ16" s="16"/>
      <c r="AK16" s="16"/>
      <c r="AL16" s="284"/>
      <c r="AM16" s="284"/>
      <c r="AN16" s="284"/>
      <c r="AO16" s="10"/>
      <c r="AP16" s="16"/>
      <c r="AQ16" s="234"/>
      <c r="AR16" s="16"/>
      <c r="AS16" s="16"/>
      <c r="AT16" s="16"/>
      <c r="AU16" s="234"/>
      <c r="AV16" s="16"/>
      <c r="AW16" s="16"/>
      <c r="AX16" s="16"/>
      <c r="AY16" s="16"/>
      <c r="AZ16" s="16"/>
      <c r="BA16" s="234"/>
      <c r="BB16" s="234"/>
      <c r="BC16" s="234"/>
      <c r="BD16" s="234"/>
      <c r="BE16" s="234"/>
      <c r="BF16" s="293"/>
      <c r="BG16" s="293"/>
      <c r="BH16" s="293"/>
      <c r="BI16" s="293"/>
      <c r="BJ16" s="293"/>
      <c r="BK16" s="293" t="s">
        <v>1682</v>
      </c>
      <c r="BL16" s="293"/>
      <c r="BM16" s="293"/>
      <c r="BN16" s="293"/>
      <c r="BO16" s="293"/>
      <c r="BP16" s="293"/>
      <c r="BQ16" s="293"/>
      <c r="BR16" s="293"/>
      <c r="BS16" s="293"/>
      <c r="BT16" s="293"/>
      <c r="BU16" s="293"/>
      <c r="BV16" s="293"/>
      <c r="BW16" s="293"/>
      <c r="BX16" s="293"/>
      <c r="BY16" s="16"/>
      <c r="BZ16" s="16"/>
      <c r="CA16" s="10"/>
      <c r="CB16" s="16"/>
      <c r="CC16" s="16"/>
      <c r="CD16" s="16"/>
      <c r="CE16" s="16"/>
      <c r="CF16" s="16"/>
      <c r="CG16" s="16"/>
      <c r="CH16" s="16"/>
      <c r="CI16" s="16"/>
      <c r="CJ16" s="16"/>
      <c r="CK16" s="16"/>
      <c r="CL16" s="16"/>
      <c r="CM16" s="16"/>
      <c r="CN16" s="16"/>
      <c r="CO16" s="16"/>
      <c r="CP16" s="16"/>
      <c r="CQ16" s="16"/>
      <c r="CR16" s="16"/>
      <c r="CS16" s="16"/>
      <c r="CT16" s="16"/>
      <c r="CU16" s="16"/>
      <c r="CV16" s="16"/>
      <c r="CW16" s="10"/>
      <c r="CX16" s="16"/>
      <c r="CY16" s="234"/>
      <c r="CZ16" s="234"/>
      <c r="DA16" s="16"/>
      <c r="DB16" s="16"/>
      <c r="DC16" s="16"/>
      <c r="DD16" s="16"/>
      <c r="DE16" s="16"/>
      <c r="DF16" s="16"/>
      <c r="DG16" s="234"/>
      <c r="DH16" s="234"/>
      <c r="DI16" s="16"/>
      <c r="DJ16" s="234"/>
      <c r="DK16" s="234"/>
      <c r="DL16" s="234"/>
      <c r="DM16" s="234"/>
      <c r="DN16" s="234"/>
      <c r="DO16" s="234"/>
      <c r="DP16" s="234"/>
      <c r="DQ16" s="234"/>
      <c r="DR16" s="234"/>
      <c r="DS16" s="234"/>
      <c r="DT16" s="234"/>
      <c r="DU16" s="234"/>
      <c r="DV16" s="16"/>
      <c r="DW16" s="16"/>
      <c r="DX16" s="16"/>
      <c r="DY16" s="16"/>
      <c r="DZ16" s="16"/>
      <c r="EA16" s="16"/>
      <c r="EB16" s="16"/>
      <c r="EC16" s="16"/>
      <c r="ED16" s="16"/>
      <c r="EE16" s="16"/>
      <c r="EF16" s="16"/>
      <c r="EG16" s="16"/>
      <c r="EH16" s="16"/>
      <c r="EI16" s="16"/>
      <c r="EJ16" s="16"/>
      <c r="EK16" s="16"/>
      <c r="EL16" s="268" t="s">
        <v>571</v>
      </c>
      <c r="EM16" s="234">
        <v>1</v>
      </c>
      <c r="EN16" s="234">
        <v>1</v>
      </c>
      <c r="EO16" s="16"/>
      <c r="EP16" s="16"/>
      <c r="EQ16" s="16"/>
      <c r="ER16" s="16"/>
      <c r="ES16" s="16"/>
      <c r="ET16" s="16"/>
      <c r="EU16" s="16"/>
      <c r="EV16" s="16"/>
      <c r="EW16" s="16"/>
      <c r="EX16" s="16"/>
      <c r="EY16" s="16"/>
      <c r="EZ16" s="16"/>
      <c r="FA16" s="16"/>
      <c r="FB16" s="16"/>
      <c r="FC16" s="16"/>
      <c r="FD16" s="10"/>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0"/>
      <c r="GP16" s="16"/>
      <c r="GQ16" s="16"/>
      <c r="GR16" s="234"/>
      <c r="GS16" s="16"/>
      <c r="GT16" s="16"/>
      <c r="GU16" s="16"/>
      <c r="GV16" s="16"/>
      <c r="GW16" s="16"/>
      <c r="GX16" s="16"/>
      <c r="GY16" s="16"/>
      <c r="GZ16" s="16"/>
      <c r="HA16" s="16"/>
      <c r="HB16" s="16"/>
      <c r="HC16" s="16"/>
      <c r="HD16" s="16"/>
      <c r="HE16" s="16"/>
      <c r="HF16" s="16"/>
      <c r="HG16" s="16"/>
      <c r="HH16" s="16"/>
      <c r="HI16" s="16"/>
      <c r="HJ16" s="234"/>
      <c r="HK16" s="16"/>
      <c r="HL16" s="16"/>
      <c r="HM16" s="289"/>
      <c r="HN16" s="289"/>
      <c r="HO16" s="289"/>
      <c r="HP16" s="289"/>
      <c r="HQ16" s="289"/>
      <c r="HR16" s="289"/>
      <c r="HS16" s="16"/>
      <c r="HT16" s="16"/>
      <c r="HU16" s="16"/>
      <c r="HV16" s="16"/>
      <c r="HW16" s="16"/>
      <c r="HX16" s="16"/>
      <c r="HY16" s="16"/>
      <c r="HZ16" s="16"/>
      <c r="IA16" s="16"/>
      <c r="IB16" s="234"/>
      <c r="IC16" s="234"/>
      <c r="ID16" s="234"/>
      <c r="IE16" s="234"/>
      <c r="IF16" s="16"/>
      <c r="IG16" s="16"/>
      <c r="IH16" s="16"/>
      <c r="II16" s="16"/>
      <c r="IJ16" s="16"/>
      <c r="IK16" s="16"/>
      <c r="IL16" s="16"/>
      <c r="IM16" s="16"/>
      <c r="IN16" s="16"/>
      <c r="IO16" s="16"/>
      <c r="IP16" s="10"/>
      <c r="IQ16" s="16"/>
      <c r="IR16" s="16"/>
      <c r="IS16" s="16"/>
      <c r="IT16" s="16"/>
      <c r="IU16" s="16"/>
      <c r="IV16" s="16"/>
      <c r="IW16" s="16"/>
      <c r="IX16" s="16"/>
      <c r="IY16" s="16"/>
      <c r="IZ16" s="16"/>
      <c r="JA16" s="16"/>
      <c r="JB16" s="16"/>
      <c r="JC16" s="16"/>
      <c r="JD16" s="10"/>
      <c r="JE16" s="16"/>
      <c r="JF16" s="234"/>
      <c r="JG16" s="16"/>
      <c r="JH16" s="234"/>
      <c r="JI16" s="234"/>
      <c r="JJ16" s="234"/>
      <c r="JK16" s="234"/>
      <c r="JL16" s="16"/>
      <c r="JM16" s="234"/>
      <c r="JN16" s="234"/>
      <c r="JO16" s="234"/>
      <c r="JP16" s="234"/>
      <c r="JQ16" s="234"/>
      <c r="JR16" s="234"/>
      <c r="JS16" s="234"/>
      <c r="JT16" s="16"/>
      <c r="JU16" s="27">
        <v>0</v>
      </c>
    </row>
    <row r="17" spans="1:281" outlineLevel="1">
      <c r="A17" s="24">
        <f>ROW(A17)-5</f>
        <v>12</v>
      </c>
      <c r="B17" s="24"/>
      <c r="E17" t="b">
        <v>0</v>
      </c>
      <c r="F17" s="15"/>
      <c r="G17" s="201" t="s">
        <v>986</v>
      </c>
      <c r="H17" s="228">
        <v>3</v>
      </c>
      <c r="I17">
        <v>3</v>
      </c>
      <c r="J17">
        <v>43</v>
      </c>
      <c r="K17">
        <v>3</v>
      </c>
      <c r="L17">
        <v>3</v>
      </c>
      <c r="M17">
        <v>3</v>
      </c>
      <c r="N17">
        <v>4</v>
      </c>
      <c r="O17">
        <v>3</v>
      </c>
      <c r="P17" s="228">
        <v>4</v>
      </c>
      <c r="Q17" s="228">
        <v>4</v>
      </c>
      <c r="R17" s="228">
        <v>11</v>
      </c>
      <c r="S17" s="228">
        <v>3</v>
      </c>
      <c r="T17" s="228">
        <v>11</v>
      </c>
      <c r="U17">
        <v>0</v>
      </c>
      <c r="V17" s="221" t="str">
        <f>"00000 "&amp;V16</f>
        <v>00000 Template Experiment</v>
      </c>
      <c r="W17" s="10" t="str">
        <f ca="1">IF(COUNTIF(V$5:V17,V17)=1,"-","Dup")</f>
        <v>-</v>
      </c>
      <c r="X17" s="10"/>
      <c r="Y17" s="16"/>
      <c r="Z17" s="16"/>
      <c r="AA17" s="16"/>
      <c r="AB17" s="16"/>
      <c r="AC17" s="16"/>
      <c r="AD17" s="234"/>
      <c r="AE17" s="10"/>
      <c r="AF17" s="16"/>
      <c r="AG17" s="234"/>
      <c r="AH17" s="234"/>
      <c r="AI17" s="234"/>
      <c r="AJ17" s="16"/>
      <c r="AK17" s="16"/>
      <c r="AL17" s="284"/>
      <c r="AM17" s="284"/>
      <c r="AN17" s="284"/>
      <c r="AO17" s="10"/>
      <c r="AP17" s="16"/>
      <c r="AQ17" s="234"/>
      <c r="AR17" s="16"/>
      <c r="AS17" s="16"/>
      <c r="AT17" s="16"/>
      <c r="AU17" s="241"/>
      <c r="AV17" s="16"/>
      <c r="AW17" s="16"/>
      <c r="AX17" s="16"/>
      <c r="AY17" s="16"/>
      <c r="AZ17" s="16"/>
      <c r="BA17" s="234"/>
      <c r="BB17" s="234"/>
      <c r="BC17" s="234"/>
      <c r="BD17" s="234"/>
      <c r="BE17" s="234"/>
      <c r="BF17" s="234">
        <v>1</v>
      </c>
      <c r="BG17" s="234">
        <v>1</v>
      </c>
      <c r="BH17" s="234">
        <v>2</v>
      </c>
      <c r="BI17" s="234">
        <v>3</v>
      </c>
      <c r="BJ17" s="234">
        <v>4</v>
      </c>
      <c r="BK17" s="234">
        <v>5</v>
      </c>
      <c r="BL17" s="234">
        <v>6</v>
      </c>
      <c r="BM17" s="234">
        <v>7</v>
      </c>
      <c r="BN17" s="234">
        <v>8</v>
      </c>
      <c r="BO17" s="234">
        <v>9</v>
      </c>
      <c r="BP17" s="234">
        <v>10</v>
      </c>
      <c r="BQ17" s="234">
        <v>11</v>
      </c>
      <c r="BR17" s="234">
        <v>12</v>
      </c>
      <c r="BS17" s="234">
        <v>13</v>
      </c>
      <c r="BT17" s="234">
        <v>14</v>
      </c>
      <c r="BU17" s="234">
        <v>15</v>
      </c>
      <c r="BV17" s="234">
        <v>16</v>
      </c>
      <c r="BW17" s="234">
        <v>17</v>
      </c>
      <c r="BX17" s="234">
        <v>18</v>
      </c>
      <c r="BY17" s="16"/>
      <c r="BZ17" s="16"/>
      <c r="CA17" s="10"/>
      <c r="CB17" s="16"/>
      <c r="CC17" s="16"/>
      <c r="CD17" s="16"/>
      <c r="CE17" s="16"/>
      <c r="CF17" s="16"/>
      <c r="CG17" s="16"/>
      <c r="CH17" s="16"/>
      <c r="CI17" s="16"/>
      <c r="CJ17" s="16"/>
      <c r="CK17" s="16"/>
      <c r="CL17" s="16"/>
      <c r="CM17" s="16"/>
      <c r="CN17" s="16"/>
      <c r="CO17" s="16"/>
      <c r="CP17" s="16"/>
      <c r="CQ17" s="16"/>
      <c r="CR17" s="16"/>
      <c r="CS17" s="16"/>
      <c r="CT17" s="16"/>
      <c r="CU17" s="16"/>
      <c r="CV17" s="16"/>
      <c r="CW17" s="10"/>
      <c r="CX17" s="16"/>
      <c r="CY17" s="234"/>
      <c r="CZ17" s="234"/>
      <c r="DA17" s="16"/>
      <c r="DB17" s="16"/>
      <c r="DC17" s="16"/>
      <c r="DD17" s="16"/>
      <c r="DE17" s="16"/>
      <c r="DF17" s="16"/>
      <c r="DG17" s="234"/>
      <c r="DH17" s="234"/>
      <c r="DI17" s="16"/>
      <c r="DJ17" s="234"/>
      <c r="DK17" s="234"/>
      <c r="DL17" s="234"/>
      <c r="DM17" s="234"/>
      <c r="DN17" s="234"/>
      <c r="DO17" s="234"/>
      <c r="DP17" s="234"/>
      <c r="DQ17" s="234"/>
      <c r="DR17" s="234"/>
      <c r="DS17" s="234"/>
      <c r="DT17" s="234"/>
      <c r="DU17" s="234"/>
      <c r="DV17" s="16"/>
      <c r="DW17" s="16"/>
      <c r="DX17" s="16"/>
      <c r="DY17" s="16"/>
      <c r="DZ17" s="16"/>
      <c r="EA17" s="16"/>
      <c r="EB17" s="16"/>
      <c r="EC17" s="16"/>
      <c r="ED17" s="16"/>
      <c r="EE17" s="16"/>
      <c r="EF17" s="16"/>
      <c r="EG17" s="16"/>
      <c r="EH17" s="16"/>
      <c r="EI17" s="16"/>
      <c r="EJ17" s="16"/>
      <c r="EK17" s="16"/>
      <c r="EL17" s="268" t="s">
        <v>1077</v>
      </c>
      <c r="EM17" s="234">
        <v>1</v>
      </c>
      <c r="EN17" s="234">
        <v>1</v>
      </c>
      <c r="EO17" s="16"/>
      <c r="EP17" s="16"/>
      <c r="EQ17" s="16"/>
      <c r="ER17" s="16"/>
      <c r="ES17" s="16"/>
      <c r="ET17" s="16"/>
      <c r="EU17" s="21"/>
      <c r="EV17" s="21"/>
      <c r="EW17" s="16"/>
      <c r="EX17" s="16"/>
      <c r="EY17" s="16"/>
      <c r="EZ17" s="16"/>
      <c r="FA17" s="16"/>
      <c r="FB17" s="16"/>
      <c r="FC17" s="16"/>
      <c r="FD17" s="10"/>
      <c r="FE17" s="21"/>
      <c r="FF17" s="16"/>
      <c r="FG17" s="16"/>
      <c r="FH17" s="16"/>
      <c r="FI17" s="16"/>
      <c r="FJ17" s="21"/>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21"/>
      <c r="GJ17" s="21"/>
      <c r="GK17" s="21"/>
      <c r="GL17" s="21"/>
      <c r="GM17" s="21"/>
      <c r="GN17" s="21"/>
      <c r="GO17" s="10"/>
      <c r="GP17" s="16"/>
      <c r="GQ17" s="16"/>
      <c r="GR17" s="234"/>
      <c r="GS17" s="16"/>
      <c r="GT17" s="16"/>
      <c r="GU17" s="21"/>
      <c r="GV17" s="21"/>
      <c r="GW17" s="21"/>
      <c r="GX17" s="21"/>
      <c r="GY17" s="16"/>
      <c r="GZ17" s="16"/>
      <c r="HA17" s="21"/>
      <c r="HB17" s="21"/>
      <c r="HC17" s="21"/>
      <c r="HD17" s="21"/>
      <c r="HE17" s="21"/>
      <c r="HF17" s="21"/>
      <c r="HG17" s="16"/>
      <c r="HH17" s="16"/>
      <c r="HI17" s="21"/>
      <c r="HJ17" s="235"/>
      <c r="HK17" s="16"/>
      <c r="HL17" s="16"/>
      <c r="HM17" s="289"/>
      <c r="HN17" s="289"/>
      <c r="HO17" s="289"/>
      <c r="HP17" s="289"/>
      <c r="HQ17" s="286"/>
      <c r="HR17" s="289"/>
      <c r="HS17" s="16"/>
      <c r="HT17" s="16"/>
      <c r="HU17" s="16"/>
      <c r="HV17" s="16"/>
      <c r="HW17" s="21"/>
      <c r="HX17" s="21"/>
      <c r="HY17" s="21"/>
      <c r="HZ17" s="21"/>
      <c r="IA17" s="16"/>
      <c r="IB17" s="234"/>
      <c r="IC17" s="234"/>
      <c r="ID17" s="234"/>
      <c r="IE17" s="247"/>
      <c r="IF17" s="16"/>
      <c r="IG17" s="16"/>
      <c r="IH17" s="21"/>
      <c r="II17" s="21"/>
      <c r="IJ17" s="21"/>
      <c r="IK17" s="21"/>
      <c r="IL17" s="21"/>
      <c r="IM17" s="21"/>
      <c r="IN17" s="16"/>
      <c r="IO17" s="16"/>
      <c r="IP17" s="10"/>
      <c r="IQ17" s="16"/>
      <c r="IR17" s="16"/>
      <c r="IS17" s="16"/>
      <c r="IT17" s="16"/>
      <c r="IU17" s="16"/>
      <c r="IV17" s="16"/>
      <c r="IW17" s="16"/>
      <c r="IX17" s="16"/>
      <c r="IY17" s="16"/>
      <c r="IZ17" s="21"/>
      <c r="JA17" s="21"/>
      <c r="JB17" s="21"/>
      <c r="JC17" s="16"/>
      <c r="JD17" s="10"/>
      <c r="JE17" s="16"/>
      <c r="JF17" s="234"/>
      <c r="JG17" s="16"/>
      <c r="JH17" s="234"/>
      <c r="JI17" s="234"/>
      <c r="JJ17" s="234"/>
      <c r="JK17" s="234"/>
      <c r="JL17" s="16"/>
      <c r="JM17" s="234"/>
      <c r="JN17" s="234"/>
      <c r="JO17" s="234"/>
      <c r="JP17" s="234"/>
      <c r="JQ17" s="234"/>
      <c r="JR17" s="234"/>
      <c r="JS17" s="234"/>
      <c r="JT17" s="16"/>
      <c r="JU17" s="27">
        <v>0</v>
      </c>
    </row>
    <row r="18" spans="1:281" outlineLevel="1">
      <c r="A18" s="24">
        <f t="shared" si="12"/>
        <v>13</v>
      </c>
      <c r="B18" s="24">
        <f>$A$7</f>
        <v>2</v>
      </c>
      <c r="C18">
        <f>100</f>
        <v>100</v>
      </c>
      <c r="D18" s="228" t="s">
        <v>941</v>
      </c>
      <c r="E18" t="b">
        <f>NOT($FJ18)</f>
        <v>1</v>
      </c>
      <c r="F18" t="b">
        <v>0</v>
      </c>
      <c r="G18" t="b">
        <v>1</v>
      </c>
      <c r="H18" s="298" cm="1">
        <f t="array" aca="1" ref="H18" ca="1">IF(AND($I18:$T18=DataMaster!$R$70:$AC$70),1,IF(AND($I18:$T18=DataMaster!$R$71:$AC$71),2,IF(AND($I18:$T18=DataMaster!$R$72:$AC$72),3,IF(AND($I18:$T18=DataMaster!$R$73:$AC$73),4,IF(AND($I18:$T18=DataMaster!$R$74:$AC$74),5,IF(AND($I18:$T18=DataMaster!$R$75:$AC$75),6,IF(AND($I18:$T18=DataMaster!$R$76:$AC$76),7,IF(AND($I18:$T18=DataMaster!$R$77:$AC$77),8,0))))))))</f>
        <v>0</v>
      </c>
      <c r="I18" s="32">
        <v>3</v>
      </c>
      <c r="J18" s="32">
        <v>2</v>
      </c>
      <c r="K18" s="32">
        <v>1</v>
      </c>
      <c r="L18" s="32">
        <v>1</v>
      </c>
      <c r="M18" s="32">
        <v>1</v>
      </c>
      <c r="N18" s="32">
        <v>1</v>
      </c>
      <c r="O18" s="32">
        <v>1</v>
      </c>
      <c r="P18" s="32">
        <v>1</v>
      </c>
      <c r="Q18" s="32">
        <v>1</v>
      </c>
      <c r="R18" s="32">
        <v>1</v>
      </c>
      <c r="S18" s="32">
        <v>1</v>
      </c>
      <c r="T18" s="32">
        <v>1</v>
      </c>
      <c r="V18" s="223" t="str" cm="1">
        <f t="array" aca="1" ref="V18" ca="1">TEXT(LEFT(OFFSET(V18,-1,0),5)+1,"00000")&amp;MID(OFFSET(V18,-1,0),6,FIND(" ",OFFSET(V18,-1,0),7)-5)
&amp;IF($H18=0,"",INDEX(DataMaster!$Q$70:$Q$77,Experiment!H18))
 &amp; " Day"&amp;_xlfn.SINGLE(INDEX(i.DOY,$I18,1))                   &amp; IF($FE18=0," FWM","")&amp;IF($FE18=1," MWM","")&amp;IF($FE18=5," Mat","")&amp;IF($FJ18=TRUE,"&amp;BBT","")
&amp;" Confine"&amp;$P18-1       &amp;IF($R18&gt;1," PasArea"&amp;GQ18,"")     &amp;IF($T18&gt;1," SR"&amp;GT18,"")     &amp;IF($S18&gt;1," E_PGR"&amp;JG18,"")
&amp; " WP"&amp;TEXT($IZ18*100,"000p")                &amp; " MP"&amp;TEXT($JA18*100,"000p")                      &amp; " GP"&amp;TEXT($JB18*100,"000p")
&amp; " (F"&amp;3+IFERROR(1*$CZ18,0)+IFERROR(1*$DA18,0)&amp;3-IFERROR(1*NOT($DC18),0)&amp;"N"&amp;$DV18&amp;$DW18&amp;")"</f>
        <v>00001 Template  Day204 MWM Confine0 WP100p MP100p GP100p (F33N11)</v>
      </c>
      <c r="W18" s="10" t="str">
        <f ca="1">IF(COUNTIF(V$5:V18,V18)=1,"-","Dup")</f>
        <v>-</v>
      </c>
      <c r="X18" s="10"/>
      <c r="Y18" s="22" t="str">
        <f t="shared" ref="Y18:AD20" ca="1" si="84">OFFSET(Y$5,$B18,0)</f>
        <v>-</v>
      </c>
      <c r="Z18" s="22" t="str">
        <f t="shared" ca="1" si="84"/>
        <v>-</v>
      </c>
      <c r="AA18" s="22" t="str">
        <f t="shared" ca="1" si="84"/>
        <v>-</v>
      </c>
      <c r="AB18" s="22" t="str">
        <f t="shared" ca="1" si="84"/>
        <v>-</v>
      </c>
      <c r="AC18" s="22" t="str">
        <f t="shared" ca="1" si="84"/>
        <v>-</v>
      </c>
      <c r="AD18" s="248" t="b">
        <f t="shared" ca="1" si="84"/>
        <v>1</v>
      </c>
      <c r="AE18" s="10"/>
      <c r="AF18" s="22" t="b">
        <f t="shared" ref="AF18:AJ18" ca="1" si="85">OFFSET(AF$5,$B18,0)</f>
        <v>1</v>
      </c>
      <c r="AG18" s="248" t="str">
        <f t="shared" ca="1" si="85"/>
        <v>-</v>
      </c>
      <c r="AH18" s="248" t="str">
        <f t="shared" ca="1" si="79"/>
        <v>-</v>
      </c>
      <c r="AI18" s="248" t="str">
        <f t="shared" ca="1" si="79"/>
        <v>-</v>
      </c>
      <c r="AJ18" s="22" t="b">
        <f t="shared" ca="1" si="85"/>
        <v>0</v>
      </c>
      <c r="AK18" s="248" t="str">
        <f t="shared" ref="AK18:AN20" ca="1" si="86">OFFSET(AK$5,$B18,0)</f>
        <v>-</v>
      </c>
      <c r="AL18" s="248" t="str">
        <f t="shared" ca="1" si="86"/>
        <v>-</v>
      </c>
      <c r="AM18" s="248" t="str">
        <f t="shared" ca="1" si="86"/>
        <v>-</v>
      </c>
      <c r="AN18" s="248" t="b">
        <f t="shared" ca="1" si="86"/>
        <v>0</v>
      </c>
      <c r="AO18" s="10"/>
      <c r="AP18" s="22" t="b">
        <f t="shared" ca="1" si="50"/>
        <v>1</v>
      </c>
      <c r="AQ18" s="248" t="b">
        <f t="shared" ref="AQ18:AR20" ca="1" si="87">OFFSET(AQ$5,$B18,0)</f>
        <v>1</v>
      </c>
      <c r="AR18" s="22" t="b">
        <f t="shared" ca="1" si="87"/>
        <v>1</v>
      </c>
      <c r="AS18" s="297">
        <f ca="1">VALUE($H18&amp;$I18&amp;$J18&amp;$P18&amp;"09")</f>
        <v>32109</v>
      </c>
      <c r="AT18" s="22" t="b">
        <f t="shared" ca="1" si="50"/>
        <v>0</v>
      </c>
      <c r="AU18" s="236" t="str">
        <f t="shared" ca="1" si="50"/>
        <v>-</v>
      </c>
      <c r="AV18" s="22" t="str">
        <f t="shared" ca="1" si="50"/>
        <v>-</v>
      </c>
      <c r="AW18" s="22" t="str">
        <f t="shared" ca="1" si="61"/>
        <v>-</v>
      </c>
      <c r="AX18" s="22" t="str">
        <f t="shared" ca="1" si="61"/>
        <v>-</v>
      </c>
      <c r="AY18" s="22">
        <f t="shared" ca="1" si="50"/>
        <v>1</v>
      </c>
      <c r="AZ18" s="22">
        <f t="shared" ca="1" si="50"/>
        <v>1</v>
      </c>
      <c r="BA18" s="248" t="b">
        <f t="shared" ca="1" si="50"/>
        <v>1</v>
      </c>
      <c r="BB18" s="248">
        <f t="shared" ca="1" si="50"/>
        <v>0.2</v>
      </c>
      <c r="BC18" s="248" t="str">
        <f t="shared" ca="1" si="72"/>
        <v>-</v>
      </c>
      <c r="BD18" s="248" t="str">
        <f t="shared" ca="1" si="72"/>
        <v>-</v>
      </c>
      <c r="BE18" s="248" t="b">
        <f t="shared" ca="1" si="50"/>
        <v>1</v>
      </c>
      <c r="BF18" s="248" t="b">
        <f t="shared" ca="1" si="50"/>
        <v>0</v>
      </c>
      <c r="BG18" s="246" t="b" cm="1">
        <f t="array" ref="BG18">INDEX(i.dams_confinement_P,$P18,BG$17)</f>
        <v>0</v>
      </c>
      <c r="BH18" s="246" t="b" cm="1">
        <f t="array" ref="BH18">INDEX(i.dams_confinement_P,$P18,BH$17)</f>
        <v>0</v>
      </c>
      <c r="BI18" s="246" t="b" cm="1">
        <f t="array" ref="BI18">INDEX(i.dams_confinement_P,$P18,BI$17)</f>
        <v>0</v>
      </c>
      <c r="BJ18" s="246" t="b" cm="1">
        <f t="array" ref="BJ18">INDEX(i.dams_confinement_P,$P18,BJ$17)</f>
        <v>0</v>
      </c>
      <c r="BK18" s="246" t="b" cm="1">
        <f t="array" ref="BK18">INDEX(i.dams_confinement_P,$P18,BK$17)</f>
        <v>0</v>
      </c>
      <c r="BL18" s="246" t="b" cm="1">
        <f t="array" ref="BL18">INDEX(i.dams_confinement_P,$P18,BL$17)</f>
        <v>0</v>
      </c>
      <c r="BM18" s="246" t="b" cm="1">
        <f t="array" ref="BM18">INDEX(i.dams_confinement_P,$P18,BM$17)</f>
        <v>0</v>
      </c>
      <c r="BN18" s="246" t="b" cm="1">
        <f t="array" ref="BN18">INDEX(i.dams_confinement_P,$P18,BN$17)</f>
        <v>0</v>
      </c>
      <c r="BO18" s="246" t="b" cm="1">
        <f t="array" ref="BO18">INDEX(i.dams_confinement_P,$P18,BO$17)</f>
        <v>0</v>
      </c>
      <c r="BP18" s="246" t="b" cm="1">
        <f t="array" ref="BP18">INDEX(i.dams_confinement_P,$P18,BP$17)</f>
        <v>0</v>
      </c>
      <c r="BQ18" s="246" t="b" cm="1">
        <f t="array" ref="BQ18">INDEX(i.dams_confinement_P,$P18,BQ$17)</f>
        <v>0</v>
      </c>
      <c r="BR18" s="246" t="b" cm="1">
        <f t="array" ref="BR18">INDEX(i.dams_confinement_P,$P18,BR$17)</f>
        <v>0</v>
      </c>
      <c r="BS18" s="246" t="b" cm="1">
        <f t="array" ref="BS18">INDEX(i.dams_confinement_P,$P18,BS$17)</f>
        <v>0</v>
      </c>
      <c r="BT18" s="246" t="b" cm="1">
        <f t="array" ref="BT18">INDEX(i.dams_confinement_P,$P18,BT$17)</f>
        <v>0</v>
      </c>
      <c r="BU18" s="246" t="b" cm="1">
        <f t="array" ref="BU18">INDEX(i.dams_confinement_P,$P18,BU$17)</f>
        <v>0</v>
      </c>
      <c r="BV18" s="246" t="b" cm="1">
        <f t="array" ref="BV18">INDEX(i.dams_confinement_P,$P18,BV$17)</f>
        <v>0</v>
      </c>
      <c r="BW18" s="246" t="b" cm="1">
        <f t="array" ref="BW18">INDEX(i.dams_confinement_P,$P18,BW$17)</f>
        <v>0</v>
      </c>
      <c r="BX18" s="246" t="b" cm="1">
        <f t="array" ref="BX18">INDEX(i.dams_confinement_P,$P18,BX$17)</f>
        <v>0</v>
      </c>
      <c r="BY18" s="22" t="str">
        <f t="shared" ca="1" si="50"/>
        <v>-</v>
      </c>
      <c r="BZ18" s="22" t="str">
        <f t="shared" ca="1" si="50"/>
        <v>-</v>
      </c>
      <c r="CA18" s="10"/>
      <c r="CB18" s="22" t="str">
        <f t="shared" ca="1" si="50"/>
        <v>-</v>
      </c>
      <c r="CC18" s="22" t="str">
        <f t="shared" ref="CC18:EM24" ca="1" si="88">OFFSET(CC$5,$B18,0)</f>
        <v>-</v>
      </c>
      <c r="CD18" s="22" t="str">
        <f t="shared" ca="1" si="88"/>
        <v>-</v>
      </c>
      <c r="CE18" s="22" t="str">
        <f t="shared" ca="1" si="88"/>
        <v>-</v>
      </c>
      <c r="CF18" s="22" t="str">
        <f t="shared" ca="1" si="88"/>
        <v>-</v>
      </c>
      <c r="CG18" s="22" t="str">
        <f t="shared" ca="1" si="88"/>
        <v>-</v>
      </c>
      <c r="CH18" s="22" t="str">
        <f t="shared" ca="1" si="88"/>
        <v>-</v>
      </c>
      <c r="CI18" s="22" t="str">
        <f t="shared" ca="1" si="88"/>
        <v>-</v>
      </c>
      <c r="CJ18" s="22" t="str">
        <f t="shared" ca="1" si="88"/>
        <v>-</v>
      </c>
      <c r="CK18" s="22" t="str">
        <f t="shared" ca="1" si="88"/>
        <v>-</v>
      </c>
      <c r="CL18" s="22" t="str">
        <f t="shared" ca="1" si="88"/>
        <v>-</v>
      </c>
      <c r="CM18" s="22" t="str">
        <f t="shared" ca="1" si="88"/>
        <v>-</v>
      </c>
      <c r="CN18" s="22" t="str">
        <f t="shared" ca="1" si="88"/>
        <v>-</v>
      </c>
      <c r="CO18" s="22" t="str">
        <f t="shared" ca="1" si="88"/>
        <v>-</v>
      </c>
      <c r="CP18" s="22" t="str">
        <f t="shared" ca="1" si="88"/>
        <v>-</v>
      </c>
      <c r="CQ18" s="22" t="str">
        <f t="shared" ca="1" si="88"/>
        <v>-</v>
      </c>
      <c r="CR18" s="22" t="str">
        <f t="shared" ca="1" si="88"/>
        <v>-</v>
      </c>
      <c r="CS18" s="22" t="str">
        <f t="shared" ca="1" si="88"/>
        <v>-</v>
      </c>
      <c r="CT18" s="22" t="str">
        <f t="shared" ca="1" si="88"/>
        <v>-</v>
      </c>
      <c r="CU18" s="22" t="str">
        <f t="shared" ca="1" si="88"/>
        <v>-</v>
      </c>
      <c r="CV18" s="22" t="str">
        <f t="shared" ca="1" si="88"/>
        <v>-</v>
      </c>
      <c r="CW18" s="10"/>
      <c r="CX18" s="246" t="str" cm="1">
        <f t="array" aca="1" ref="CX18" ca="1">IF(AND($CZ18:$DA18),INDEX(i.dam_user_fvp0_date,$P18),"-")</f>
        <v>-</v>
      </c>
      <c r="CY18" s="246" t="str" cm="1">
        <f t="array" aca="1" ref="CY18" ca="1">IF(AND($CZ18:$DA18),INDEX(i.dam_user_fvp1_date,$P18),"-")</f>
        <v>-</v>
      </c>
      <c r="CZ18" s="248" t="b">
        <f t="shared" ca="1" si="88"/>
        <v>0</v>
      </c>
      <c r="DA18" s="22" t="b">
        <f t="shared" ca="1" si="88"/>
        <v>0</v>
      </c>
      <c r="DB18" s="22" t="str">
        <f t="shared" ca="1" si="88"/>
        <v>-</v>
      </c>
      <c r="DC18" s="22" t="str">
        <f t="shared" ca="1" si="88"/>
        <v>-</v>
      </c>
      <c r="DD18" s="22" t="str">
        <f t="shared" ca="1" si="88"/>
        <v>-</v>
      </c>
      <c r="DE18" s="22" t="str">
        <f t="shared" ca="1" si="88"/>
        <v>-</v>
      </c>
      <c r="DF18" s="22" t="str">
        <f t="shared" ca="1" si="88"/>
        <v>-</v>
      </c>
      <c r="DG18" s="248" t="str">
        <f t="shared" ca="1" si="88"/>
        <v>-</v>
      </c>
      <c r="DH18" s="248" t="str">
        <f t="shared" ca="1" si="88"/>
        <v>-</v>
      </c>
      <c r="DI18" s="22" t="str">
        <f t="shared" ca="1" si="88"/>
        <v>-</v>
      </c>
      <c r="DJ18" s="248">
        <f t="shared" ca="1" si="88"/>
        <v>0.125</v>
      </c>
      <c r="DK18" s="248">
        <f t="shared" ca="1" si="88"/>
        <v>0.3</v>
      </c>
      <c r="DL18" s="248">
        <f t="shared" ca="1" si="88"/>
        <v>-0.05</v>
      </c>
      <c r="DM18" s="248">
        <f t="shared" ca="1" si="88"/>
        <v>0.1</v>
      </c>
      <c r="DN18" s="248">
        <f t="shared" ca="1" si="88"/>
        <v>0.25</v>
      </c>
      <c r="DO18" s="248">
        <f t="shared" ca="1" si="88"/>
        <v>-0.05</v>
      </c>
      <c r="DP18" s="248">
        <f t="shared" ca="1" si="88"/>
        <v>0.05</v>
      </c>
      <c r="DQ18" s="248">
        <f t="shared" ca="1" si="88"/>
        <v>0.1</v>
      </c>
      <c r="DR18" s="248">
        <f t="shared" ca="1" si="88"/>
        <v>-0.02</v>
      </c>
      <c r="DS18" s="248">
        <f t="shared" ca="1" si="88"/>
        <v>0.1</v>
      </c>
      <c r="DT18" s="248">
        <f t="shared" ca="1" si="88"/>
        <v>0.25</v>
      </c>
      <c r="DU18" s="248">
        <f t="shared" ca="1" si="88"/>
        <v>-0.05</v>
      </c>
      <c r="DV18" s="22">
        <f t="shared" ref="DV18:DX18" ca="1" si="89">OFFSET(DV$5,$B18,0)</f>
        <v>1</v>
      </c>
      <c r="DW18" s="22">
        <f t="shared" ca="1" si="89"/>
        <v>1</v>
      </c>
      <c r="DX18" s="22">
        <f t="shared" ca="1" si="89"/>
        <v>0</v>
      </c>
      <c r="DY18" s="22" t="str">
        <f t="shared" ca="1" si="88"/>
        <v>-</v>
      </c>
      <c r="DZ18" s="22" t="str">
        <f t="shared" ca="1" si="88"/>
        <v>-</v>
      </c>
      <c r="EA18" s="22" t="str">
        <f t="shared" ca="1" si="88"/>
        <v>-</v>
      </c>
      <c r="EB18" s="22" t="str">
        <f t="shared" ca="1" si="88"/>
        <v>-</v>
      </c>
      <c r="EC18" s="22" t="str">
        <f t="shared" ca="1" si="88"/>
        <v>-</v>
      </c>
      <c r="ED18" s="22" t="str">
        <f t="shared" ca="1" si="88"/>
        <v>-</v>
      </c>
      <c r="EE18" s="22" t="str">
        <f t="shared" ca="1" si="88"/>
        <v>-</v>
      </c>
      <c r="EF18" s="22">
        <f t="shared" ref="EF18" ca="1" si="90">OFFSET(EF$5,$B18,0)</f>
        <v>0</v>
      </c>
      <c r="EG18" s="22" t="str">
        <f t="shared" ca="1" si="88"/>
        <v>-</v>
      </c>
      <c r="EH18" s="22" t="str">
        <f t="shared" ca="1" si="88"/>
        <v>-</v>
      </c>
      <c r="EI18" s="22" t="str">
        <f t="shared" ca="1" si="88"/>
        <v>-</v>
      </c>
      <c r="EJ18" s="22" t="str">
        <f t="shared" ca="1" si="88"/>
        <v>-</v>
      </c>
      <c r="EK18" s="22" t="str">
        <f t="shared" ca="1" si="88"/>
        <v>-</v>
      </c>
      <c r="EL18" s="248">
        <f t="shared" ca="1" si="88"/>
        <v>0</v>
      </c>
      <c r="EM18" s="248">
        <f t="shared" ref="EL18:EN19" ca="1" si="91">OFFSET(EM$5,$B18,0)</f>
        <v>0</v>
      </c>
      <c r="EN18" s="248">
        <f t="shared" ca="1" si="91"/>
        <v>0</v>
      </c>
      <c r="EO18" s="22">
        <f t="shared" ref="EO18:FC20" ca="1" si="92">OFFSET(EO$5,$B18,0)</f>
        <v>0</v>
      </c>
      <c r="EP18" s="22">
        <f t="shared" ref="EP18:HG33" ca="1" si="93">OFFSET(EP$5,$B18,0)</f>
        <v>0</v>
      </c>
      <c r="EQ18" s="22">
        <f t="shared" ca="1" si="93"/>
        <v>0</v>
      </c>
      <c r="ER18" s="22">
        <f t="shared" ca="1" si="93"/>
        <v>0</v>
      </c>
      <c r="ES18" s="22" t="str">
        <f t="shared" ca="1" si="93"/>
        <v>-</v>
      </c>
      <c r="ET18" s="22" t="str">
        <f t="shared" ca="1" si="93"/>
        <v>-</v>
      </c>
      <c r="EU18" s="248" t="str">
        <f t="shared" ca="1" si="93"/>
        <v>-</v>
      </c>
      <c r="EV18" s="248" t="str">
        <f t="shared" ca="1" si="93"/>
        <v>-</v>
      </c>
      <c r="EW18" s="22" t="str">
        <f t="shared" ca="1" si="93"/>
        <v>-</v>
      </c>
      <c r="EX18" s="22" t="str">
        <f t="shared" ca="1" si="93"/>
        <v>-</v>
      </c>
      <c r="EY18" s="22" t="str">
        <f t="shared" ca="1" si="93"/>
        <v>-</v>
      </c>
      <c r="EZ18" s="22" t="str">
        <f t="shared" ca="1" si="93"/>
        <v>-</v>
      </c>
      <c r="FA18" s="22" t="str">
        <f t="shared" ca="1" si="93"/>
        <v>-</v>
      </c>
      <c r="FB18" s="22" t="str">
        <f t="shared" ca="1" si="93"/>
        <v>-</v>
      </c>
      <c r="FC18" s="22" t="str">
        <f t="shared" ca="1" si="93"/>
        <v>-</v>
      </c>
      <c r="FD18" s="10"/>
      <c r="FE18" s="5">
        <f>INDEX(i.FlkStrctr,$J18,FE$15)</f>
        <v>1</v>
      </c>
      <c r="FF18" s="22" t="str">
        <f t="shared" ca="1" si="93"/>
        <v>-</v>
      </c>
      <c r="FG18" s="22" t="str">
        <f t="shared" ca="1" si="93"/>
        <v>-</v>
      </c>
      <c r="FH18" s="22" t="str">
        <f t="shared" ca="1" si="93"/>
        <v>-</v>
      </c>
      <c r="FI18" s="22" t="str">
        <f t="shared" ca="1" si="93"/>
        <v>-</v>
      </c>
      <c r="FJ18" s="5" t="b">
        <f>INDEX(i.FlkStrctr,$J18,FJ$15)</f>
        <v>0</v>
      </c>
      <c r="FK18" s="22" t="str">
        <f t="shared" ca="1" si="93"/>
        <v>-</v>
      </c>
      <c r="FL18" s="22">
        <f t="shared" ca="1" si="93"/>
        <v>0</v>
      </c>
      <c r="FM18" s="22" t="str">
        <f t="shared" ca="1" si="93"/>
        <v>-</v>
      </c>
      <c r="FN18" s="22">
        <f t="shared" ref="FN18:FO20" ca="1" si="94">OFFSET(FN$5,$B18,0)</f>
        <v>1</v>
      </c>
      <c r="FO18" s="22">
        <f t="shared" ca="1" si="94"/>
        <v>0</v>
      </c>
      <c r="FP18" s="22">
        <f t="shared" ca="1" si="93"/>
        <v>1</v>
      </c>
      <c r="FQ18" s="22">
        <f t="shared" ca="1" si="93"/>
        <v>0</v>
      </c>
      <c r="FR18" s="22">
        <f t="shared" ca="1" si="93"/>
        <v>1</v>
      </c>
      <c r="FS18" s="22">
        <f t="shared" ca="1" si="93"/>
        <v>1</v>
      </c>
      <c r="FT18" s="22">
        <f t="shared" ca="1" si="93"/>
        <v>1</v>
      </c>
      <c r="FU18" s="22">
        <f t="shared" ca="1" si="93"/>
        <v>0</v>
      </c>
      <c r="FV18" s="22">
        <f t="shared" ca="1" si="93"/>
        <v>0</v>
      </c>
      <c r="FW18" s="22">
        <f t="shared" ca="1" si="93"/>
        <v>0</v>
      </c>
      <c r="FX18" s="22">
        <f t="shared" ca="1" si="93"/>
        <v>0</v>
      </c>
      <c r="FY18" s="22">
        <f t="shared" ca="1" si="93"/>
        <v>0</v>
      </c>
      <c r="FZ18" s="22">
        <f t="shared" ca="1" si="93"/>
        <v>0</v>
      </c>
      <c r="GA18" s="22">
        <f t="shared" ca="1" si="93"/>
        <v>0</v>
      </c>
      <c r="GB18" s="22">
        <f t="shared" ca="1" si="93"/>
        <v>0</v>
      </c>
      <c r="GC18" s="22">
        <f t="shared" ref="GC18:GD20" ca="1" si="95">OFFSET(GC$5,$B18,0)</f>
        <v>0</v>
      </c>
      <c r="GD18" s="22">
        <f t="shared" ca="1" si="95"/>
        <v>0</v>
      </c>
      <c r="GE18" s="22">
        <f t="shared" ca="1" si="93"/>
        <v>0</v>
      </c>
      <c r="GF18" s="22">
        <f t="shared" ca="1" si="93"/>
        <v>0</v>
      </c>
      <c r="GG18" s="22">
        <f t="shared" ca="1" si="93"/>
        <v>1</v>
      </c>
      <c r="GH18" s="22">
        <f t="shared" ca="1" si="93"/>
        <v>0</v>
      </c>
      <c r="GI18" s="248">
        <f t="shared" ref="GI18:GK24" ca="1" si="96">OFFSET(GI$5,$B18,0)</f>
        <v>0</v>
      </c>
      <c r="GJ18" s="248">
        <f t="shared" ca="1" si="96"/>
        <v>0</v>
      </c>
      <c r="GK18" s="248">
        <f t="shared" ca="1" si="96"/>
        <v>0</v>
      </c>
      <c r="GL18" s="248">
        <f t="shared" ca="1" si="93"/>
        <v>0</v>
      </c>
      <c r="GM18" s="248">
        <f t="shared" ca="1" si="93"/>
        <v>0</v>
      </c>
      <c r="GN18" s="248">
        <f t="shared" ca="1" si="93"/>
        <v>0</v>
      </c>
      <c r="GO18" s="10"/>
      <c r="GP18" s="246" t="b">
        <f>IF(GQ18&lt;&gt;"-",TRUE,FALSE)</f>
        <v>0</v>
      </c>
      <c r="GQ18" s="246" t="str" cm="1">
        <f t="array" ref="GQ18">INDEX(i.bnd_total_pas_area,$R18,1)</f>
        <v>-</v>
      </c>
      <c r="GR18" s="248" t="str">
        <f t="shared" ca="1" si="93"/>
        <v>-</v>
      </c>
      <c r="GS18" s="246" t="b">
        <f t="shared" ref="GS18:GS20" si="97">IF(GT18&lt;&gt;"-",TRUE,FALSE)</f>
        <v>0</v>
      </c>
      <c r="GT18" s="246" t="str" cm="1">
        <f t="array" ref="GT18">INDEX(i.bnd_sr_t,$T18,1)</f>
        <v>-</v>
      </c>
      <c r="GU18" s="5" t="b">
        <f t="shared" ref="GU18:GW20" si="98">INDEX(i.TOL,$I18,GU$15)</f>
        <v>0</v>
      </c>
      <c r="GV18" s="5" t="b">
        <f t="shared" si="98"/>
        <v>0</v>
      </c>
      <c r="GW18" s="5" t="b">
        <f t="shared" si="98"/>
        <v>1</v>
      </c>
      <c r="GX18" s="248">
        <f t="shared" ca="1" si="93"/>
        <v>0</v>
      </c>
      <c r="GY18" s="248">
        <f t="shared" ca="1" si="93"/>
        <v>2</v>
      </c>
      <c r="GZ18" s="248">
        <f t="shared" ca="1" si="93"/>
        <v>2</v>
      </c>
      <c r="HA18" s="248" t="str">
        <f t="shared" ca="1" si="93"/>
        <v>-</v>
      </c>
      <c r="HB18" s="248" t="str">
        <f t="shared" ca="1" si="93"/>
        <v>-</v>
      </c>
      <c r="HC18" s="248" t="str">
        <f t="shared" ca="1" si="93"/>
        <v>-</v>
      </c>
      <c r="HD18" s="248" t="str">
        <f t="shared" ca="1" si="93"/>
        <v>-</v>
      </c>
      <c r="HE18" s="248" t="str">
        <f t="shared" ca="1" si="93"/>
        <v>-</v>
      </c>
      <c r="HF18" s="248" t="str">
        <f t="shared" ca="1" si="93"/>
        <v>-</v>
      </c>
      <c r="HG18" s="22" t="str">
        <f t="shared" ca="1" si="93"/>
        <v>-</v>
      </c>
      <c r="HH18" s="248" t="str">
        <f t="shared" ref="GX18:HR20" ca="1" si="99">OFFSET(HH$5,$B18,0)</f>
        <v>-</v>
      </c>
      <c r="HI18" s="248" t="str">
        <f t="shared" ca="1" si="99"/>
        <v>-</v>
      </c>
      <c r="HJ18" s="248" t="str">
        <f t="shared" ca="1" si="99"/>
        <v>-</v>
      </c>
      <c r="HK18" s="248" t="b">
        <f t="shared" ca="1" si="99"/>
        <v>1</v>
      </c>
      <c r="HL18" s="248">
        <f t="shared" ca="1" si="99"/>
        <v>0</v>
      </c>
      <c r="HM18" s="288" t="str">
        <f t="shared" ca="1" si="99"/>
        <v>-</v>
      </c>
      <c r="HN18" s="288" t="str">
        <f t="shared" ca="1" si="99"/>
        <v>-</v>
      </c>
      <c r="HO18" s="288" t="str">
        <f t="shared" ca="1" si="99"/>
        <v>-</v>
      </c>
      <c r="HP18" s="288" t="str">
        <f t="shared" ca="1" si="99"/>
        <v>-</v>
      </c>
      <c r="HQ18" s="288" t="str">
        <f t="shared" ca="1" si="99"/>
        <v>-</v>
      </c>
      <c r="HR18" s="288" t="str">
        <f t="shared" ca="1" si="99"/>
        <v>-</v>
      </c>
      <c r="HS18" s="22" t="str">
        <f t="shared" ref="HS18:HT131" ca="1" si="100">OFFSET(HS$5,$B18,0)</f>
        <v>-</v>
      </c>
      <c r="HT18" s="22" t="str">
        <f ca="1">OFFSET(HT$5,$B18,0)</f>
        <v>-</v>
      </c>
      <c r="HU18" s="22" t="b">
        <f t="shared" ref="HU18:HV131" ca="1" si="101">OFFSET(HU$5,$B18,0)</f>
        <v>1</v>
      </c>
      <c r="HV18" s="22">
        <f ca="1">OFFSET(HV$5,$B18,0)</f>
        <v>0</v>
      </c>
      <c r="HW18" s="5" t="str">
        <f t="shared" ref="HW18:HZ20" si="102">INDEX(i.FlkStrctr,$J18,HW$15)</f>
        <v>-</v>
      </c>
      <c r="HX18" s="5" t="str">
        <f t="shared" si="102"/>
        <v>-</v>
      </c>
      <c r="HY18" s="5" t="str">
        <f t="shared" si="102"/>
        <v>-</v>
      </c>
      <c r="HZ18" s="5" t="str">
        <f t="shared" si="102"/>
        <v>-</v>
      </c>
      <c r="IA18" s="22" t="str">
        <f t="shared" ref="IA18:JT31" ca="1" si="103">OFFSET(IA$5,$B18,0)</f>
        <v>-</v>
      </c>
      <c r="IB18" s="248" t="str">
        <f t="shared" ca="1" si="103"/>
        <v>-</v>
      </c>
      <c r="IC18" s="248" t="str">
        <f t="shared" ca="1" si="103"/>
        <v>-</v>
      </c>
      <c r="ID18" s="248" t="str">
        <f t="shared" ca="1" si="103"/>
        <v>-</v>
      </c>
      <c r="IE18" s="248">
        <f t="shared" ca="1" si="103"/>
        <v>0</v>
      </c>
      <c r="IF18" s="248" t="str">
        <f t="shared" ca="1" si="103"/>
        <v>-</v>
      </c>
      <c r="IG18" s="248">
        <f t="shared" ca="1" si="103"/>
        <v>0</v>
      </c>
      <c r="IH18" s="5" t="str">
        <f t="shared" ref="IH18:IL20" si="104">INDEX(i.FlkStrctr,$J18,IH$15)</f>
        <v>-</v>
      </c>
      <c r="II18" s="5">
        <f t="shared" si="104"/>
        <v>500</v>
      </c>
      <c r="IJ18" s="5">
        <f t="shared" si="104"/>
        <v>500</v>
      </c>
      <c r="IK18" s="5">
        <f>INDEX(i.FlkStrctr,$J18,IK$15)</f>
        <v>865</v>
      </c>
      <c r="IL18" s="5" t="str">
        <f t="shared" si="104"/>
        <v>-</v>
      </c>
      <c r="IM18" s="5" t="str">
        <f>INDEX(i.FlkStrctr,$J18,IM$15)</f>
        <v>-</v>
      </c>
      <c r="IN18" s="248" t="str">
        <f t="shared" ref="IN18:IO20" ca="1" si="105">OFFSET(IN$5,$B18,0)</f>
        <v>-</v>
      </c>
      <c r="IO18" s="248" t="str">
        <f t="shared" ca="1" si="105"/>
        <v>-</v>
      </c>
      <c r="IP18" s="10"/>
      <c r="IQ18" s="22">
        <f t="shared" ca="1" si="103"/>
        <v>1</v>
      </c>
      <c r="IR18" s="22">
        <f t="shared" ca="1" si="103"/>
        <v>0</v>
      </c>
      <c r="IS18" s="22">
        <f t="shared" ca="1" si="103"/>
        <v>1</v>
      </c>
      <c r="IT18" s="22">
        <f t="shared" ca="1" si="103"/>
        <v>1</v>
      </c>
      <c r="IU18" s="22">
        <f t="shared" ca="1" si="103"/>
        <v>0</v>
      </c>
      <c r="IV18" s="22">
        <f t="shared" ca="1" si="103"/>
        <v>70</v>
      </c>
      <c r="IW18" s="22">
        <f t="shared" ca="1" si="103"/>
        <v>50</v>
      </c>
      <c r="IX18" s="22">
        <f t="shared" ca="1" si="103"/>
        <v>85</v>
      </c>
      <c r="IY18" s="22">
        <f t="shared" ca="1" si="103"/>
        <v>70</v>
      </c>
      <c r="IZ18" s="5">
        <f>INDEX(i.WoolPrices,$M18,IZ$15)</f>
        <v>1</v>
      </c>
      <c r="JA18" s="5">
        <f>INDEX(i.MeatPrices,$N18,JA$15)</f>
        <v>1</v>
      </c>
      <c r="JB18" s="5">
        <f>INDEX(i.GrainPrices,$O18,JB$15)</f>
        <v>1</v>
      </c>
      <c r="JC18" s="22">
        <f t="shared" ca="1" si="103"/>
        <v>1</v>
      </c>
      <c r="JD18" s="10"/>
      <c r="JE18" s="22">
        <f t="shared" ca="1" si="103"/>
        <v>1</v>
      </c>
      <c r="JF18" s="246">
        <f>INDEX(i.PGR,$S18,JF$15)</f>
        <v>1</v>
      </c>
      <c r="JG18" s="248">
        <f t="shared" ca="1" si="103"/>
        <v>0.75</v>
      </c>
      <c r="JH18" s="248">
        <f t="shared" ca="1" si="103"/>
        <v>0.8</v>
      </c>
      <c r="JI18" s="248">
        <f t="shared" ca="1" si="103"/>
        <v>0.82499999999999996</v>
      </c>
      <c r="JJ18" s="248">
        <f t="shared" ca="1" si="103"/>
        <v>0.875</v>
      </c>
      <c r="JK18" s="248">
        <f t="shared" ca="1" si="103"/>
        <v>0.9</v>
      </c>
      <c r="JL18" s="246">
        <f>INDEX(i.germ,$S18,JL$15)</f>
        <v>1</v>
      </c>
      <c r="JM18" s="248">
        <f t="shared" ca="1" si="103"/>
        <v>0</v>
      </c>
      <c r="JN18" s="248">
        <f t="shared" ca="1" si="103"/>
        <v>0</v>
      </c>
      <c r="JO18" s="248">
        <f t="shared" ca="1" si="103"/>
        <v>0</v>
      </c>
      <c r="JP18" s="248">
        <f t="shared" ca="1" si="103"/>
        <v>0</v>
      </c>
      <c r="JQ18" s="248">
        <f t="shared" ca="1" si="103"/>
        <v>0</v>
      </c>
      <c r="JR18" s="248">
        <f t="shared" ca="1" si="103"/>
        <v>0</v>
      </c>
      <c r="JS18" s="248" t="str">
        <f t="shared" ca="1" si="103"/>
        <v>-</v>
      </c>
      <c r="JT18" s="22">
        <f t="shared" ca="1" si="103"/>
        <v>0</v>
      </c>
      <c r="JU18" s="27">
        <v>0</v>
      </c>
    </row>
    <row r="19" spans="1:281" outlineLevel="1">
      <c r="A19" s="24">
        <f t="shared" si="12"/>
        <v>14</v>
      </c>
      <c r="B19" s="24">
        <f>$A$18</f>
        <v>13</v>
      </c>
      <c r="C19" s="228">
        <f>100</f>
        <v>100</v>
      </c>
      <c r="D19" s="228" t="s">
        <v>941</v>
      </c>
      <c r="E19" t="b">
        <f>NOT($FJ19)</f>
        <v>1</v>
      </c>
      <c r="F19" t="b">
        <v>0</v>
      </c>
      <c r="G19" t="b">
        <v>1</v>
      </c>
      <c r="H19" s="298" cm="1">
        <f t="array" aca="1" ref="H19" ca="1">IF(AND($I19:$T19=DataMaster!$R$70:$AC$70),1,IF(AND($I19:$T19=DataMaster!$R$71:$AC$71),2,IF(AND($I19:$T19=DataMaster!$R$72:$AC$72),3,IF(AND($I19:$T19=DataMaster!$R$73:$AC$73),4,IF(AND($I19:$T19=DataMaster!$R$74:$AC$74),5,IF(AND($I19:$T19=DataMaster!$R$75:$AC$75),6,IF(AND($I19:$T19=DataMaster!$R$76:$AC$76),7,IF(AND($I19:$T19=DataMaster!$R$77:$AC$77),8,0))))))))</f>
        <v>0</v>
      </c>
      <c r="I19" s="187">
        <f t="array" ref="I19">MAX(I$16,MOD(I18+1*AND(J19:$U19=J$16:$U$16),I$17+1))</f>
        <v>3</v>
      </c>
      <c r="J19" s="187">
        <f t="array" ref="J19">MAX(J$16,MOD(J18+1*AND(K19:$U19=K$16:$U$16),J$17+1))</f>
        <v>2</v>
      </c>
      <c r="K19" s="187">
        <f t="array" ref="K19">MAX(K$16,MOD(K18+1*AND(L19:$U19=L$16:$U$16),K$17+1))</f>
        <v>1</v>
      </c>
      <c r="L19" s="187">
        <f t="array" ref="L19">MAX(L$16,MOD(L18+1*AND(M19:$U19=M$16:$U$16),L$17+1))</f>
        <v>1</v>
      </c>
      <c r="M19" s="187">
        <f t="array" ref="M19">MAX(M$16,MOD(M18+1*AND(N19:$U19=N$16:$U$16),M$17+1))</f>
        <v>1</v>
      </c>
      <c r="N19" s="187">
        <f t="array" ref="N19">MAX(N$16,MOD(N18+1*AND(O19:$U19=O$16:$U$16),N$17+1))</f>
        <v>1</v>
      </c>
      <c r="O19" s="187">
        <f t="array" ref="O19">MAX(O$16,MOD(O18+1*AND(U19:$U19=U$16:$U$16),O$17+1))</f>
        <v>2</v>
      </c>
      <c r="P19" s="187" cm="1">
        <f t="array" ref="P19">MAX(P$16,MOD(P18+1*AND($U19:U19=$U$16:U$16),P$17+1))</f>
        <v>2</v>
      </c>
      <c r="Q19" s="32">
        <v>1</v>
      </c>
      <c r="R19" s="187" cm="1">
        <f t="array" ref="R19">MAX(R$16,MOD(R18+1*AND($U19:U19=$U$16:U$16),R$17+1))</f>
        <v>2</v>
      </c>
      <c r="S19" s="187" cm="1">
        <f t="array" ref="S19">MAX(S$16,MOD(S18+1*AND(T19:$U19=T$16:$U$16),S$17+1))</f>
        <v>1</v>
      </c>
      <c r="T19" s="187" cm="1">
        <f t="array" ref="T19">MAX(T$16,MOD(T18+1*AND($U19:U19=$U$16:U$16),T$17+1))</f>
        <v>2</v>
      </c>
      <c r="V19" s="218" t="str" cm="1">
        <f t="array" aca="1" ref="V19" ca="1">TEXT(LEFT(OFFSET(V19,-1,0),5)+1,"00000")&amp;MID(OFFSET(V19,-1,0),6,FIND(" ",OFFSET(V19,-1,0),7)-5)
&amp;IF($H19=0,"",INDEX(DataMaster!$Q$70:$Q$77,Experiment!H19))
 &amp; " Day"&amp;_xlfn.SINGLE(INDEX(i.DOY,$I19,1))                   &amp; IF($FE19=0," FWM","")&amp;IF($FE19=1," MWM","")&amp;IF($FE19=5," Mat","")&amp;IF($FJ19=TRUE,"&amp;BBT","")
&amp;" Confine"&amp;$P19-1       &amp;IF($R19&gt;1," PasArea"&amp;GQ19,"")     &amp;IF($T19&gt;1," SR"&amp;GT19,"")     &amp;IF($S19&gt;1," E_PGR"&amp;JG19,"")
&amp; " WP"&amp;TEXT($IZ19*100,"000p")                &amp; " MP"&amp;TEXT($JA19*100,"000p")                      &amp; " GP"&amp;TEXT($JB19*100,"000p")
&amp; " (F"&amp;3+IFERROR(1*$CZ19,0)+IFERROR(1*$DA19,0)&amp;3-IFERROR(1*NOT($DC19),0)&amp;"N"&amp;$DV19&amp;$DW19&amp;")"</f>
        <v>00002 Template  Day204 MWM Confine1 PasArea852 SR13.6 WP100p MP100p GP075p (F33N11)</v>
      </c>
      <c r="W19" s="10" t="str">
        <f ca="1">IF(COUNTIF(V$5:V19,V19)=1,"-","Dup")</f>
        <v>-</v>
      </c>
      <c r="X19" s="10"/>
      <c r="Y19" s="22" t="str">
        <f t="shared" ca="1" si="84"/>
        <v>-</v>
      </c>
      <c r="Z19" s="22" t="str">
        <f t="shared" ca="1" si="84"/>
        <v>-</v>
      </c>
      <c r="AA19" s="22" t="str">
        <f t="shared" ca="1" si="84"/>
        <v>-</v>
      </c>
      <c r="AB19" s="22" t="str">
        <f t="shared" ca="1" si="84"/>
        <v>-</v>
      </c>
      <c r="AC19" s="22" t="str">
        <f t="shared" ca="1" si="84"/>
        <v>-</v>
      </c>
      <c r="AD19" s="248" t="b">
        <f t="shared" ca="1" si="84"/>
        <v>1</v>
      </c>
      <c r="AE19" s="10"/>
      <c r="AF19" s="22" t="b">
        <f t="shared" ca="1" si="50"/>
        <v>1</v>
      </c>
      <c r="AG19" s="248" t="str">
        <f t="shared" ca="1" si="50"/>
        <v>-</v>
      </c>
      <c r="AH19" s="248" t="str">
        <f t="shared" ca="1" si="79"/>
        <v>-</v>
      </c>
      <c r="AI19" s="248" t="str">
        <f t="shared" ca="1" si="79"/>
        <v>-</v>
      </c>
      <c r="AJ19" s="22" t="b">
        <f t="shared" ca="1" si="50"/>
        <v>0</v>
      </c>
      <c r="AK19" s="248" t="str">
        <f t="shared" ca="1" si="86"/>
        <v>-</v>
      </c>
      <c r="AL19" s="248" t="str">
        <f t="shared" ca="1" si="86"/>
        <v>-</v>
      </c>
      <c r="AM19" s="248" t="str">
        <f t="shared" ca="1" si="86"/>
        <v>-</v>
      </c>
      <c r="AN19" s="248" t="b">
        <f t="shared" ca="1" si="86"/>
        <v>0</v>
      </c>
      <c r="AO19" s="10"/>
      <c r="AP19" s="22" t="b">
        <f t="shared" ca="1" si="50"/>
        <v>1</v>
      </c>
      <c r="AQ19" s="248" t="b">
        <f t="shared" ca="1" si="87"/>
        <v>1</v>
      </c>
      <c r="AR19" s="22" t="b">
        <f t="shared" ca="1" si="87"/>
        <v>1</v>
      </c>
      <c r="AS19" s="297">
        <f t="shared" ref="AS19:AS20" ca="1" si="106">VALUE($H19&amp;$I19&amp;$J19&amp;$P19&amp;"09")</f>
        <v>32209</v>
      </c>
      <c r="AT19" s="22" t="b">
        <f t="shared" ca="1" si="50"/>
        <v>0</v>
      </c>
      <c r="AU19" s="236" t="str">
        <f t="shared" ca="1" si="50"/>
        <v>-</v>
      </c>
      <c r="AV19" s="22" t="str">
        <f t="shared" ca="1" si="50"/>
        <v>-</v>
      </c>
      <c r="AW19" s="22" t="str">
        <f t="shared" ca="1" si="61"/>
        <v>-</v>
      </c>
      <c r="AX19" s="22" t="str">
        <f t="shared" ca="1" si="61"/>
        <v>-</v>
      </c>
      <c r="AY19" s="22">
        <f t="shared" ca="1" si="50"/>
        <v>1</v>
      </c>
      <c r="AZ19" s="22">
        <f t="shared" ca="1" si="50"/>
        <v>1</v>
      </c>
      <c r="BA19" s="248" t="b">
        <f t="shared" ca="1" si="50"/>
        <v>1</v>
      </c>
      <c r="BB19" s="248">
        <f t="shared" ca="1" si="50"/>
        <v>0.2</v>
      </c>
      <c r="BC19" s="248" t="str">
        <f t="shared" ca="1" si="72"/>
        <v>-</v>
      </c>
      <c r="BD19" s="248" t="str">
        <f t="shared" ca="1" si="72"/>
        <v>-</v>
      </c>
      <c r="BE19" s="248" t="b">
        <f t="shared" ca="1" si="50"/>
        <v>1</v>
      </c>
      <c r="BF19" s="248" t="b">
        <f t="shared" ca="1" si="50"/>
        <v>0</v>
      </c>
      <c r="BG19" s="246" t="b" cm="1">
        <f t="array" ref="BG19">INDEX(i.dams_confinement_P,$P19,BG$17)</f>
        <v>1</v>
      </c>
      <c r="BH19" s="246" t="b" cm="1">
        <f t="array" ref="BH19">INDEX(i.dams_confinement_P,$P19,BH$17)</f>
        <v>1</v>
      </c>
      <c r="BI19" s="246" t="b" cm="1">
        <f t="array" ref="BI19">INDEX(i.dams_confinement_P,$P19,BI$17)</f>
        <v>1</v>
      </c>
      <c r="BJ19" s="246" t="b" cm="1">
        <f t="array" ref="BJ19">INDEX(i.dams_confinement_P,$P19,BJ$17)</f>
        <v>1</v>
      </c>
      <c r="BK19" s="246" t="b" cm="1">
        <f t="array" ref="BK19">INDEX(i.dams_confinement_P,$P19,BK$17)</f>
        <v>1</v>
      </c>
      <c r="BL19" s="246" t="b" cm="1">
        <f t="array" ref="BL19">INDEX(i.dams_confinement_P,$P19,BL$17)</f>
        <v>1</v>
      </c>
      <c r="BM19" s="246" t="str" cm="1">
        <f t="array" ref="BM19">INDEX(i.dams_confinement_P,$P19,BM$17)</f>
        <v>-</v>
      </c>
      <c r="BN19" s="246" t="str" cm="1">
        <f t="array" ref="BN19">INDEX(i.dams_confinement_P,$P19,BN$17)</f>
        <v>-</v>
      </c>
      <c r="BO19" s="246" t="str" cm="1">
        <f t="array" ref="BO19">INDEX(i.dams_confinement_P,$P19,BO$17)</f>
        <v>-</v>
      </c>
      <c r="BP19" s="246" t="str" cm="1">
        <f t="array" ref="BP19">INDEX(i.dams_confinement_P,$P19,BP$17)</f>
        <v>-</v>
      </c>
      <c r="BQ19" s="246" t="str" cm="1">
        <f t="array" ref="BQ19">INDEX(i.dams_confinement_P,$P19,BQ$17)</f>
        <v>-</v>
      </c>
      <c r="BR19" s="246" t="str" cm="1">
        <f t="array" ref="BR19">INDEX(i.dams_confinement_P,$P19,BR$17)</f>
        <v>-</v>
      </c>
      <c r="BS19" s="246" t="str" cm="1">
        <f t="array" ref="BS19">INDEX(i.dams_confinement_P,$P19,BS$17)</f>
        <v>-</v>
      </c>
      <c r="BT19" s="246" t="str" cm="1">
        <f t="array" ref="BT19">INDEX(i.dams_confinement_P,$P19,BT$17)</f>
        <v>-</v>
      </c>
      <c r="BU19" s="246" t="str" cm="1">
        <f t="array" ref="BU19">INDEX(i.dams_confinement_P,$P19,BU$17)</f>
        <v>-</v>
      </c>
      <c r="BV19" s="246" t="str" cm="1">
        <f t="array" ref="BV19">INDEX(i.dams_confinement_P,$P19,BV$17)</f>
        <v>-</v>
      </c>
      <c r="BW19" s="246" t="str" cm="1">
        <f t="array" ref="BW19">INDEX(i.dams_confinement_P,$P19,BW$17)</f>
        <v>-</v>
      </c>
      <c r="BX19" s="246" t="str" cm="1">
        <f t="array" ref="BX19">INDEX(i.dams_confinement_P,$P19,BX$17)</f>
        <v>-</v>
      </c>
      <c r="BY19" s="22" t="str">
        <f t="shared" ca="1" si="50"/>
        <v>-</v>
      </c>
      <c r="BZ19" s="22" t="str">
        <f t="shared" ca="1" si="50"/>
        <v>-</v>
      </c>
      <c r="CA19" s="10"/>
      <c r="CB19" s="22" t="str">
        <f t="shared" ca="1" si="50"/>
        <v>-</v>
      </c>
      <c r="CC19" s="22" t="str">
        <f t="shared" ca="1" si="88"/>
        <v>-</v>
      </c>
      <c r="CD19" s="22" t="str">
        <f t="shared" ca="1" si="88"/>
        <v>-</v>
      </c>
      <c r="CE19" s="22" t="str">
        <f t="shared" ca="1" si="88"/>
        <v>-</v>
      </c>
      <c r="CF19" s="22" t="str">
        <f t="shared" ca="1" si="88"/>
        <v>-</v>
      </c>
      <c r="CG19" s="22" t="str">
        <f t="shared" ca="1" si="88"/>
        <v>-</v>
      </c>
      <c r="CH19" s="22" t="str">
        <f t="shared" ca="1" si="88"/>
        <v>-</v>
      </c>
      <c r="CI19" s="22" t="str">
        <f t="shared" ca="1" si="88"/>
        <v>-</v>
      </c>
      <c r="CJ19" s="22" t="str">
        <f t="shared" ca="1" si="88"/>
        <v>-</v>
      </c>
      <c r="CK19" s="22" t="str">
        <f t="shared" ca="1" si="88"/>
        <v>-</v>
      </c>
      <c r="CL19" s="22" t="str">
        <f t="shared" ca="1" si="88"/>
        <v>-</v>
      </c>
      <c r="CM19" s="22" t="str">
        <f t="shared" ca="1" si="88"/>
        <v>-</v>
      </c>
      <c r="CN19" s="22" t="str">
        <f t="shared" ca="1" si="88"/>
        <v>-</v>
      </c>
      <c r="CO19" s="22" t="str">
        <f t="shared" ca="1" si="88"/>
        <v>-</v>
      </c>
      <c r="CP19" s="22" t="str">
        <f t="shared" ca="1" si="88"/>
        <v>-</v>
      </c>
      <c r="CQ19" s="22" t="str">
        <f t="shared" ca="1" si="88"/>
        <v>-</v>
      </c>
      <c r="CR19" s="22" t="str">
        <f t="shared" ca="1" si="88"/>
        <v>-</v>
      </c>
      <c r="CS19" s="22" t="str">
        <f t="shared" ca="1" si="88"/>
        <v>-</v>
      </c>
      <c r="CT19" s="22" t="str">
        <f t="shared" ca="1" si="88"/>
        <v>-</v>
      </c>
      <c r="CU19" s="22" t="str">
        <f t="shared" ca="1" si="88"/>
        <v>-</v>
      </c>
      <c r="CV19" s="22" t="str">
        <f t="shared" ca="1" si="88"/>
        <v>-</v>
      </c>
      <c r="CW19" s="10"/>
      <c r="CX19" s="246" t="str" cm="1">
        <f t="array" aca="1" ref="CX19" ca="1">IF(AND($CZ19:$DA19),INDEX(i.dam_user_fvp0_date,$P19),"-")</f>
        <v>-</v>
      </c>
      <c r="CY19" s="246" t="str" cm="1">
        <f t="array" aca="1" ref="CY19" ca="1">IF(AND($CZ19:$DA19),INDEX(i.dam_user_fvp1_date,$P19),"-")</f>
        <v>-</v>
      </c>
      <c r="CZ19" s="248" t="b">
        <f t="shared" ca="1" si="88"/>
        <v>0</v>
      </c>
      <c r="DA19" s="22" t="b">
        <f t="shared" ca="1" si="88"/>
        <v>0</v>
      </c>
      <c r="DB19" s="22" t="str">
        <f t="shared" ca="1" si="88"/>
        <v>-</v>
      </c>
      <c r="DC19" s="22" t="str">
        <f t="shared" ca="1" si="88"/>
        <v>-</v>
      </c>
      <c r="DD19" s="22" t="str">
        <f t="shared" ca="1" si="88"/>
        <v>-</v>
      </c>
      <c r="DE19" s="22" t="str">
        <f t="shared" ca="1" si="88"/>
        <v>-</v>
      </c>
      <c r="DF19" s="22" t="str">
        <f t="shared" ca="1" si="88"/>
        <v>-</v>
      </c>
      <c r="DG19" s="248" t="str">
        <f t="shared" ca="1" si="88"/>
        <v>-</v>
      </c>
      <c r="DH19" s="248" t="str">
        <f t="shared" ca="1" si="88"/>
        <v>-</v>
      </c>
      <c r="DI19" s="22" t="str">
        <f t="shared" ca="1" si="88"/>
        <v>-</v>
      </c>
      <c r="DJ19" s="248">
        <f t="shared" ca="1" si="88"/>
        <v>0.125</v>
      </c>
      <c r="DK19" s="248">
        <f t="shared" ca="1" si="88"/>
        <v>0.3</v>
      </c>
      <c r="DL19" s="248">
        <f t="shared" ca="1" si="88"/>
        <v>-0.05</v>
      </c>
      <c r="DM19" s="248">
        <f t="shared" ca="1" si="88"/>
        <v>0.1</v>
      </c>
      <c r="DN19" s="248">
        <f t="shared" ca="1" si="88"/>
        <v>0.25</v>
      </c>
      <c r="DO19" s="248">
        <f t="shared" ca="1" si="88"/>
        <v>-0.05</v>
      </c>
      <c r="DP19" s="248">
        <f t="shared" ca="1" si="88"/>
        <v>0.05</v>
      </c>
      <c r="DQ19" s="248">
        <f t="shared" ca="1" si="88"/>
        <v>0.1</v>
      </c>
      <c r="DR19" s="248">
        <f t="shared" ca="1" si="88"/>
        <v>-0.02</v>
      </c>
      <c r="DS19" s="248">
        <f t="shared" ca="1" si="88"/>
        <v>0.1</v>
      </c>
      <c r="DT19" s="248">
        <f t="shared" ca="1" si="88"/>
        <v>0.25</v>
      </c>
      <c r="DU19" s="248">
        <f t="shared" ca="1" si="88"/>
        <v>-0.05</v>
      </c>
      <c r="DV19" s="22">
        <f t="shared" ca="1" si="88"/>
        <v>1</v>
      </c>
      <c r="DW19" s="22">
        <f t="shared" ca="1" si="88"/>
        <v>1</v>
      </c>
      <c r="DX19" s="22">
        <f t="shared" ca="1" si="88"/>
        <v>0</v>
      </c>
      <c r="DY19" s="22" t="str">
        <f t="shared" ca="1" si="88"/>
        <v>-</v>
      </c>
      <c r="DZ19" s="22" t="str">
        <f t="shared" ca="1" si="88"/>
        <v>-</v>
      </c>
      <c r="EA19" s="22" t="str">
        <f t="shared" ca="1" si="88"/>
        <v>-</v>
      </c>
      <c r="EB19" s="22" t="str">
        <f t="shared" ca="1" si="88"/>
        <v>-</v>
      </c>
      <c r="EC19" s="22" t="str">
        <f t="shared" ca="1" si="88"/>
        <v>-</v>
      </c>
      <c r="ED19" s="22" t="str">
        <f t="shared" ca="1" si="88"/>
        <v>-</v>
      </c>
      <c r="EE19" s="22" t="str">
        <f t="shared" ca="1" si="88"/>
        <v>-</v>
      </c>
      <c r="EF19" s="22">
        <f t="shared" ca="1" si="88"/>
        <v>0</v>
      </c>
      <c r="EG19" s="22" t="str">
        <f t="shared" ca="1" si="88"/>
        <v>-</v>
      </c>
      <c r="EH19" s="22" t="str">
        <f t="shared" ca="1" si="88"/>
        <v>-</v>
      </c>
      <c r="EI19" s="22" t="str">
        <f t="shared" ca="1" si="88"/>
        <v>-</v>
      </c>
      <c r="EJ19" s="22" t="str">
        <f t="shared" ca="1" si="88"/>
        <v>-</v>
      </c>
      <c r="EK19" s="22" t="str">
        <f t="shared" ca="1" si="88"/>
        <v>-</v>
      </c>
      <c r="EL19" s="248">
        <f t="shared" ca="1" si="91"/>
        <v>0</v>
      </c>
      <c r="EM19" s="248">
        <f t="shared" ca="1" si="91"/>
        <v>0</v>
      </c>
      <c r="EN19" s="248">
        <f t="shared" ca="1" si="91"/>
        <v>0</v>
      </c>
      <c r="EO19" s="22">
        <f t="shared" ca="1" si="92"/>
        <v>0</v>
      </c>
      <c r="EP19" s="22">
        <f t="shared" ca="1" si="92"/>
        <v>0</v>
      </c>
      <c r="EQ19" s="22">
        <f t="shared" ca="1" si="92"/>
        <v>0</v>
      </c>
      <c r="ER19" s="22">
        <f t="shared" ca="1" si="92"/>
        <v>0</v>
      </c>
      <c r="ES19" s="22" t="str">
        <f t="shared" ca="1" si="92"/>
        <v>-</v>
      </c>
      <c r="ET19" s="22" t="str">
        <f t="shared" ca="1" si="92"/>
        <v>-</v>
      </c>
      <c r="EU19" s="248" t="str">
        <f t="shared" ca="1" si="92"/>
        <v>-</v>
      </c>
      <c r="EV19" s="248" t="str">
        <f t="shared" ca="1" si="92"/>
        <v>-</v>
      </c>
      <c r="EW19" s="22" t="str">
        <f t="shared" ca="1" si="92"/>
        <v>-</v>
      </c>
      <c r="EX19" s="22" t="str">
        <f t="shared" ca="1" si="92"/>
        <v>-</v>
      </c>
      <c r="EY19" s="22" t="str">
        <f t="shared" ca="1" si="92"/>
        <v>-</v>
      </c>
      <c r="EZ19" s="22" t="str">
        <f t="shared" ca="1" si="92"/>
        <v>-</v>
      </c>
      <c r="FA19" s="22" t="str">
        <f t="shared" ca="1" si="92"/>
        <v>-</v>
      </c>
      <c r="FB19" s="22" t="str">
        <f t="shared" ca="1" si="92"/>
        <v>-</v>
      </c>
      <c r="FC19" s="22" t="str">
        <f t="shared" ca="1" si="92"/>
        <v>-</v>
      </c>
      <c r="FD19" s="10"/>
      <c r="FE19" s="5">
        <f>INDEX(i.FlkStrctr,$J19,FE$15)</f>
        <v>1</v>
      </c>
      <c r="FF19" s="22" t="str">
        <f t="shared" ref="FF19:HG20" ca="1" si="107">OFFSET(FF$5,$B19,0)</f>
        <v>-</v>
      </c>
      <c r="FG19" s="22" t="str">
        <f t="shared" ca="1" si="107"/>
        <v>-</v>
      </c>
      <c r="FH19" s="22" t="str">
        <f t="shared" ca="1" si="107"/>
        <v>-</v>
      </c>
      <c r="FI19" s="22" t="str">
        <f t="shared" ca="1" si="107"/>
        <v>-</v>
      </c>
      <c r="FJ19" s="5" t="b">
        <f>INDEX(i.FlkStrctr,$J19,FJ$15)</f>
        <v>0</v>
      </c>
      <c r="FK19" s="22" t="str">
        <f t="shared" ca="1" si="107"/>
        <v>-</v>
      </c>
      <c r="FL19" s="22">
        <f t="shared" ca="1" si="107"/>
        <v>0</v>
      </c>
      <c r="FM19" s="22" t="str">
        <f t="shared" ca="1" si="107"/>
        <v>-</v>
      </c>
      <c r="FN19" s="22">
        <f t="shared" ca="1" si="94"/>
        <v>1</v>
      </c>
      <c r="FO19" s="22">
        <f t="shared" ca="1" si="94"/>
        <v>0</v>
      </c>
      <c r="FP19" s="22">
        <f t="shared" ca="1" si="107"/>
        <v>1</v>
      </c>
      <c r="FQ19" s="22">
        <f t="shared" ca="1" si="107"/>
        <v>0</v>
      </c>
      <c r="FR19" s="22">
        <f t="shared" ca="1" si="107"/>
        <v>1</v>
      </c>
      <c r="FS19" s="22">
        <f t="shared" ca="1" si="107"/>
        <v>1</v>
      </c>
      <c r="FT19" s="22">
        <f t="shared" ca="1" si="107"/>
        <v>1</v>
      </c>
      <c r="FU19" s="22">
        <f t="shared" ca="1" si="107"/>
        <v>0</v>
      </c>
      <c r="FV19" s="22">
        <f t="shared" ca="1" si="107"/>
        <v>0</v>
      </c>
      <c r="FW19" s="22">
        <f t="shared" ca="1" si="107"/>
        <v>0</v>
      </c>
      <c r="FX19" s="22">
        <f t="shared" ca="1" si="107"/>
        <v>0</v>
      </c>
      <c r="FY19" s="22">
        <f t="shared" ca="1" si="107"/>
        <v>0</v>
      </c>
      <c r="FZ19" s="22">
        <f t="shared" ca="1" si="107"/>
        <v>0</v>
      </c>
      <c r="GA19" s="22">
        <f t="shared" ca="1" si="107"/>
        <v>0</v>
      </c>
      <c r="GB19" s="22">
        <f t="shared" ca="1" si="107"/>
        <v>0</v>
      </c>
      <c r="GC19" s="22">
        <f t="shared" ca="1" si="95"/>
        <v>0</v>
      </c>
      <c r="GD19" s="22">
        <f t="shared" ca="1" si="95"/>
        <v>0</v>
      </c>
      <c r="GE19" s="22">
        <f t="shared" ca="1" si="107"/>
        <v>0</v>
      </c>
      <c r="GF19" s="22">
        <f t="shared" ca="1" si="107"/>
        <v>0</v>
      </c>
      <c r="GG19" s="22">
        <f t="shared" ca="1" si="107"/>
        <v>1</v>
      </c>
      <c r="GH19" s="22">
        <f t="shared" ca="1" si="107"/>
        <v>0</v>
      </c>
      <c r="GI19" s="248">
        <f t="shared" ca="1" si="107"/>
        <v>0</v>
      </c>
      <c r="GJ19" s="248">
        <f t="shared" ca="1" si="107"/>
        <v>0</v>
      </c>
      <c r="GK19" s="248">
        <f t="shared" ca="1" si="107"/>
        <v>0</v>
      </c>
      <c r="GL19" s="248">
        <f t="shared" ca="1" si="107"/>
        <v>0</v>
      </c>
      <c r="GM19" s="248">
        <f t="shared" ca="1" si="107"/>
        <v>0</v>
      </c>
      <c r="GN19" s="248">
        <f t="shared" ca="1" si="107"/>
        <v>0</v>
      </c>
      <c r="GO19" s="10"/>
      <c r="GP19" s="246" t="b">
        <f t="shared" ref="GP19:GP20" si="108">IF(GQ19&lt;&gt;"-",TRUE,FALSE)</f>
        <v>1</v>
      </c>
      <c r="GQ19" s="246" cm="1">
        <f t="array" ref="GQ19">INDEX(i.bnd_total_pas_area,$R19,1)</f>
        <v>852</v>
      </c>
      <c r="GR19" s="248" t="str">
        <f t="shared" ca="1" si="107"/>
        <v>-</v>
      </c>
      <c r="GS19" s="246" t="b">
        <f t="shared" si="97"/>
        <v>1</v>
      </c>
      <c r="GT19" s="246" cm="1">
        <f t="array" ref="GT19">INDEX(i.bnd_sr_t,$T19,1)</f>
        <v>13.6</v>
      </c>
      <c r="GU19" s="5" t="b">
        <f t="shared" si="98"/>
        <v>0</v>
      </c>
      <c r="GV19" s="5" t="b">
        <f t="shared" si="98"/>
        <v>0</v>
      </c>
      <c r="GW19" s="5" t="b">
        <f t="shared" si="98"/>
        <v>1</v>
      </c>
      <c r="GX19" s="248">
        <f t="shared" ca="1" si="107"/>
        <v>0</v>
      </c>
      <c r="GY19" s="248">
        <f t="shared" ca="1" si="107"/>
        <v>2</v>
      </c>
      <c r="GZ19" s="248">
        <f t="shared" ca="1" si="107"/>
        <v>2</v>
      </c>
      <c r="HA19" s="248" t="str">
        <f t="shared" ca="1" si="107"/>
        <v>-</v>
      </c>
      <c r="HB19" s="248" t="str">
        <f t="shared" ca="1" si="107"/>
        <v>-</v>
      </c>
      <c r="HC19" s="248" t="str">
        <f t="shared" ca="1" si="107"/>
        <v>-</v>
      </c>
      <c r="HD19" s="248" t="str">
        <f t="shared" ca="1" si="107"/>
        <v>-</v>
      </c>
      <c r="HE19" s="248" t="str">
        <f t="shared" ca="1" si="107"/>
        <v>-</v>
      </c>
      <c r="HF19" s="248" t="str">
        <f t="shared" ca="1" si="107"/>
        <v>-</v>
      </c>
      <c r="HG19" s="22" t="str">
        <f t="shared" ca="1" si="107"/>
        <v>-</v>
      </c>
      <c r="HH19" s="248" t="str">
        <f t="shared" ca="1" si="99"/>
        <v>-</v>
      </c>
      <c r="HI19" s="248" t="str">
        <f t="shared" ca="1" si="99"/>
        <v>-</v>
      </c>
      <c r="HJ19" s="248" t="str">
        <f t="shared" ca="1" si="99"/>
        <v>-</v>
      </c>
      <c r="HK19" s="248" t="b">
        <f t="shared" ca="1" si="99"/>
        <v>1</v>
      </c>
      <c r="HL19" s="248">
        <f t="shared" ca="1" si="99"/>
        <v>0</v>
      </c>
      <c r="HM19" s="288" t="str">
        <f t="shared" ca="1" si="99"/>
        <v>-</v>
      </c>
      <c r="HN19" s="288" t="str">
        <f t="shared" ca="1" si="99"/>
        <v>-</v>
      </c>
      <c r="HO19" s="288" t="str">
        <f t="shared" ca="1" si="99"/>
        <v>-</v>
      </c>
      <c r="HP19" s="288" t="str">
        <f t="shared" ca="1" si="99"/>
        <v>-</v>
      </c>
      <c r="HQ19" s="288" t="str">
        <f t="shared" ca="1" si="99"/>
        <v>-</v>
      </c>
      <c r="HR19" s="288" t="str">
        <f t="shared" ca="1" si="99"/>
        <v>-</v>
      </c>
      <c r="HS19" s="22" t="str">
        <f t="shared" ca="1" si="100"/>
        <v>-</v>
      </c>
      <c r="HT19" s="22" t="str">
        <f ca="1">OFFSET(HT$5,$B19,0)</f>
        <v>-</v>
      </c>
      <c r="HU19" s="22" t="b">
        <f t="shared" ca="1" si="101"/>
        <v>1</v>
      </c>
      <c r="HV19" s="22">
        <f ca="1">OFFSET(HV$5,$B19,0)</f>
        <v>0</v>
      </c>
      <c r="HW19" s="5" t="str">
        <f t="shared" si="102"/>
        <v>-</v>
      </c>
      <c r="HX19" s="5" t="str">
        <f t="shared" si="102"/>
        <v>-</v>
      </c>
      <c r="HY19" s="5" t="str">
        <f t="shared" si="102"/>
        <v>-</v>
      </c>
      <c r="HZ19" s="5" t="str">
        <f t="shared" si="102"/>
        <v>-</v>
      </c>
      <c r="IA19" s="22" t="str">
        <f t="shared" ca="1" si="103"/>
        <v>-</v>
      </c>
      <c r="IB19" s="248" t="str">
        <f t="shared" ca="1" si="103"/>
        <v>-</v>
      </c>
      <c r="IC19" s="248" t="str">
        <f t="shared" ca="1" si="103"/>
        <v>-</v>
      </c>
      <c r="ID19" s="248" t="str">
        <f t="shared" ca="1" si="103"/>
        <v>-</v>
      </c>
      <c r="IE19" s="248">
        <f t="shared" ca="1" si="103"/>
        <v>0</v>
      </c>
      <c r="IF19" s="248" t="str">
        <f t="shared" ca="1" si="103"/>
        <v>-</v>
      </c>
      <c r="IG19" s="248">
        <f t="shared" ca="1" si="103"/>
        <v>0</v>
      </c>
      <c r="IH19" s="5" t="str">
        <f t="shared" si="104"/>
        <v>-</v>
      </c>
      <c r="II19" s="5">
        <f t="shared" si="104"/>
        <v>500</v>
      </c>
      <c r="IJ19" s="5">
        <f t="shared" si="104"/>
        <v>500</v>
      </c>
      <c r="IK19" s="5">
        <f>INDEX(i.FlkStrctr,$J19,IK$15)</f>
        <v>865</v>
      </c>
      <c r="IL19" s="5" t="str">
        <f t="shared" si="104"/>
        <v>-</v>
      </c>
      <c r="IM19" s="5" t="str">
        <f>INDEX(i.FlkStrctr,$J19,IM$15)</f>
        <v>-</v>
      </c>
      <c r="IN19" s="248" t="str">
        <f t="shared" ca="1" si="105"/>
        <v>-</v>
      </c>
      <c r="IO19" s="248" t="str">
        <f t="shared" ca="1" si="105"/>
        <v>-</v>
      </c>
      <c r="IP19" s="10"/>
      <c r="IQ19" s="22">
        <f t="shared" ca="1" si="103"/>
        <v>1</v>
      </c>
      <c r="IR19" s="22">
        <f t="shared" ca="1" si="103"/>
        <v>0</v>
      </c>
      <c r="IS19" s="22">
        <f t="shared" ca="1" si="103"/>
        <v>1</v>
      </c>
      <c r="IT19" s="22">
        <f t="shared" ca="1" si="103"/>
        <v>1</v>
      </c>
      <c r="IU19" s="22">
        <f t="shared" ca="1" si="103"/>
        <v>0</v>
      </c>
      <c r="IV19" s="22">
        <f t="shared" ca="1" si="103"/>
        <v>70</v>
      </c>
      <c r="IW19" s="22">
        <f t="shared" ca="1" si="103"/>
        <v>50</v>
      </c>
      <c r="IX19" s="22">
        <f t="shared" ca="1" si="103"/>
        <v>85</v>
      </c>
      <c r="IY19" s="22">
        <f t="shared" ca="1" si="103"/>
        <v>70</v>
      </c>
      <c r="IZ19" s="5">
        <f>INDEX(i.WoolPrices,$M19,IZ$15)</f>
        <v>1</v>
      </c>
      <c r="JA19" s="5">
        <f>INDEX(i.MeatPrices,$N19,JA$15)</f>
        <v>1</v>
      </c>
      <c r="JB19" s="5">
        <f>INDEX(i.GrainPrices,$O19,JB$15)</f>
        <v>0.75</v>
      </c>
      <c r="JC19" s="22">
        <f t="shared" ca="1" si="103"/>
        <v>1</v>
      </c>
      <c r="JD19" s="10"/>
      <c r="JE19" s="22">
        <f t="shared" ca="1" si="103"/>
        <v>1</v>
      </c>
      <c r="JF19" s="246">
        <f>INDEX(i.PGR,$S19,JF$15)</f>
        <v>1</v>
      </c>
      <c r="JG19" s="248">
        <f t="shared" ca="1" si="103"/>
        <v>0.75</v>
      </c>
      <c r="JH19" s="248">
        <f t="shared" ca="1" si="103"/>
        <v>0.8</v>
      </c>
      <c r="JI19" s="248">
        <f t="shared" ca="1" si="103"/>
        <v>0.82499999999999996</v>
      </c>
      <c r="JJ19" s="248">
        <f t="shared" ca="1" si="103"/>
        <v>0.875</v>
      </c>
      <c r="JK19" s="248">
        <f t="shared" ca="1" si="103"/>
        <v>0.9</v>
      </c>
      <c r="JL19" s="246">
        <f>INDEX(i.germ,$S19,JL$15)</f>
        <v>1</v>
      </c>
      <c r="JM19" s="248">
        <f t="shared" ca="1" si="103"/>
        <v>0</v>
      </c>
      <c r="JN19" s="248">
        <f t="shared" ca="1" si="103"/>
        <v>0</v>
      </c>
      <c r="JO19" s="248">
        <f t="shared" ca="1" si="103"/>
        <v>0</v>
      </c>
      <c r="JP19" s="248">
        <f t="shared" ca="1" si="103"/>
        <v>0</v>
      </c>
      <c r="JQ19" s="248">
        <f t="shared" ca="1" si="103"/>
        <v>0</v>
      </c>
      <c r="JR19" s="248">
        <f t="shared" ca="1" si="103"/>
        <v>0</v>
      </c>
      <c r="JS19" s="248" t="str">
        <f t="shared" ca="1" si="103"/>
        <v>-</v>
      </c>
      <c r="JT19" s="22">
        <f t="shared" ca="1" si="103"/>
        <v>0</v>
      </c>
      <c r="JU19" s="27">
        <v>0</v>
      </c>
    </row>
    <row r="20" spans="1:281" outlineLevel="1">
      <c r="A20" s="24">
        <f t="shared" si="12"/>
        <v>15</v>
      </c>
      <c r="B20" s="24">
        <f>$A$18</f>
        <v>13</v>
      </c>
      <c r="C20" s="228">
        <f>100</f>
        <v>100</v>
      </c>
      <c r="D20" s="228" t="s">
        <v>941</v>
      </c>
      <c r="E20" t="b">
        <f>NOT($FJ20)</f>
        <v>1</v>
      </c>
      <c r="F20" t="b">
        <v>0</v>
      </c>
      <c r="G20" t="b">
        <v>1</v>
      </c>
      <c r="H20" s="298" cm="1">
        <f t="array" aca="1" ref="H20" ca="1">IF(AND($I20:$T20=DataMaster!$R$70:$AC$70),1,IF(AND($I20:$T20=DataMaster!$R$71:$AC$71),2,IF(AND($I20:$T20=DataMaster!$R$72:$AC$72),3,IF(AND($I20:$T20=DataMaster!$R$73:$AC$73),4,IF(AND($I20:$T20=DataMaster!$R$74:$AC$74),5,IF(AND($I20:$T20=DataMaster!$R$75:$AC$75),6,IF(AND($I20:$T20=DataMaster!$R$76:$AC$76),7,IF(AND($I20:$T20=DataMaster!$R$77:$AC$77),8,0))))))))</f>
        <v>0</v>
      </c>
      <c r="I20" s="187">
        <f t="array" ref="I20">MAX(I$16,MOD(I19+1*AND(J20:$U20=J$16:$U$16),I$17+1))</f>
        <v>3</v>
      </c>
      <c r="J20" s="187">
        <v>40</v>
      </c>
      <c r="K20" s="187">
        <f t="array" ref="K20">MAX(K$16,MOD(K19+1*AND(L20:$U20=L$16:$U$16),K$17+1))</f>
        <v>1</v>
      </c>
      <c r="L20" s="187">
        <f t="array" ref="L20">MAX(L$16,MOD(L19+1*AND(M20:$U20=M$16:$U$16),L$17+1))</f>
        <v>1</v>
      </c>
      <c r="M20" s="187">
        <f t="array" ref="M20">MAX(M$16,MOD(M19+1*AND(N20:$U20=N$16:$U$16),M$17+1))</f>
        <v>1</v>
      </c>
      <c r="N20" s="187">
        <f t="array" ref="N20">MAX(N$16,MOD(N19+1*AND(O20:$U20=O$16:$U$16),N$17+1))</f>
        <v>1</v>
      </c>
      <c r="O20" s="187">
        <f t="array" ref="O20">MAX(O$16,MOD(O19+1*AND(U20:$U20=U$16:$U$16),O$17+1))</f>
        <v>3</v>
      </c>
      <c r="P20" s="187" cm="1">
        <f t="array" ref="P20">MAX(P$16,MOD(P19+1*AND($U20:U20=$U$16:U$16),P$17+1))</f>
        <v>3</v>
      </c>
      <c r="Q20" s="32">
        <v>1</v>
      </c>
      <c r="R20" s="187" cm="1">
        <f t="array" ref="R20">MAX(R$16,MOD(R19+1*AND($U20:U20=$U$16:U$16),R$17+1))</f>
        <v>3</v>
      </c>
      <c r="S20" s="187" cm="1">
        <f t="array" ref="S20">MAX(S$16,MOD(S19+1*AND(U20:$U20=U$16:$U$16),S$17+1))</f>
        <v>2</v>
      </c>
      <c r="T20" s="187" cm="1">
        <f t="array" ref="T20">MAX(T$16,MOD(T19+1*AND($U20:U20=$U$16:U$16),T$17+1))</f>
        <v>3</v>
      </c>
      <c r="U20" s="228"/>
      <c r="V20" s="242" t="str" cm="1">
        <f t="array" aca="1" ref="V20" ca="1">TEXT(LEFT(OFFSET(V20,-1,0),5)+1,"00000")&amp;MID(OFFSET(V20,-1,0),6,FIND(" ",OFFSET(V20,-1,0),7)-5)
&amp;IF($H20=0,"",INDEX(DataMaster!$Q$70:$Q$77,Experiment!H20))
 &amp; " Day"&amp;_xlfn.SINGLE(INDEX(i.DOY,$I20,1))                   &amp; IF($FE20=0," FWM","")&amp;IF($FE20=1," MWM","")&amp;IF($FE20=5," Mat","")&amp;IF($FJ20=TRUE,"&amp;BBT","")
&amp;" Confine"&amp;$P20-1       &amp;IF($R20&gt;1," PasArea"&amp;GQ20,"")     &amp;IF($T20&gt;1," SR"&amp;GT20,"")     &amp;IF($S20&gt;1," E_PGR"&amp;JG20,"")
&amp; " WP"&amp;TEXT($IZ20*100,"000p")                &amp; " MP"&amp;TEXT($JA20*100,"000p")                      &amp; " GP"&amp;TEXT($JB20*100,"000p")
&amp; " (F"&amp;3+IFERROR(1*$CZ20,0)+IFERROR(1*$DA20,0)&amp;3-IFERROR(1*NOT($DC20),0)&amp;"N"&amp;$DV20&amp;$DW20&amp;")"</f>
        <v>00003 Template  Day204 Mat Confine2 PasArea477.12 SR12.8 E_PGR0.75 WP100p MP100p GP125p (F33N11)</v>
      </c>
      <c r="W20" s="10" t="str">
        <f ca="1">IF(COUNTIF(V$5:V20,V20)=1,"-","Dup")</f>
        <v>-</v>
      </c>
      <c r="X20" s="10"/>
      <c r="Y20" s="22" t="str">
        <f t="shared" ca="1" si="84"/>
        <v>-</v>
      </c>
      <c r="Z20" s="22" t="str">
        <f t="shared" ca="1" si="84"/>
        <v>-</v>
      </c>
      <c r="AA20" s="22" t="str">
        <f t="shared" ca="1" si="84"/>
        <v>-</v>
      </c>
      <c r="AB20" s="22" t="str">
        <f t="shared" ca="1" si="84"/>
        <v>-</v>
      </c>
      <c r="AC20" s="22" t="str">
        <f t="shared" ca="1" si="84"/>
        <v>-</v>
      </c>
      <c r="AD20" s="248" t="b">
        <f t="shared" ca="1" si="84"/>
        <v>1</v>
      </c>
      <c r="AE20" s="10"/>
      <c r="AF20" s="22" t="b">
        <f t="shared" ref="AF20:CB20" ca="1" si="109">OFFSET(AF$5,$B20,0)</f>
        <v>1</v>
      </c>
      <c r="AG20" s="248" t="str">
        <f t="shared" ca="1" si="109"/>
        <v>-</v>
      </c>
      <c r="AH20" s="248" t="str">
        <f t="shared" ca="1" si="109"/>
        <v>-</v>
      </c>
      <c r="AI20" s="248" t="str">
        <f t="shared" ca="1" si="109"/>
        <v>-</v>
      </c>
      <c r="AJ20" s="22" t="b">
        <f t="shared" ca="1" si="109"/>
        <v>0</v>
      </c>
      <c r="AK20" s="248" t="str">
        <f t="shared" ca="1" si="86"/>
        <v>-</v>
      </c>
      <c r="AL20" s="248" t="str">
        <f t="shared" ca="1" si="86"/>
        <v>-</v>
      </c>
      <c r="AM20" s="248" t="str">
        <f t="shared" ca="1" si="86"/>
        <v>-</v>
      </c>
      <c r="AN20" s="248" t="b">
        <f t="shared" ca="1" si="86"/>
        <v>0</v>
      </c>
      <c r="AO20" s="10"/>
      <c r="AP20" s="22" t="b">
        <f t="shared" ca="1" si="109"/>
        <v>1</v>
      </c>
      <c r="AQ20" s="248" t="b">
        <f t="shared" ca="1" si="87"/>
        <v>1</v>
      </c>
      <c r="AR20" s="22" t="b">
        <f t="shared" ca="1" si="87"/>
        <v>1</v>
      </c>
      <c r="AS20" s="297">
        <f t="shared" ca="1" si="106"/>
        <v>340309</v>
      </c>
      <c r="AT20" s="22" t="b">
        <f t="shared" ca="1" si="109"/>
        <v>0</v>
      </c>
      <c r="AU20" s="236" t="str">
        <f t="shared" ca="1" si="109"/>
        <v>-</v>
      </c>
      <c r="AV20" s="22" t="str">
        <f t="shared" ca="1" si="109"/>
        <v>-</v>
      </c>
      <c r="AW20" s="22" t="str">
        <f t="shared" ca="1" si="109"/>
        <v>-</v>
      </c>
      <c r="AX20" s="22" t="str">
        <f t="shared" ca="1" si="109"/>
        <v>-</v>
      </c>
      <c r="AY20" s="22">
        <f t="shared" ca="1" si="109"/>
        <v>1</v>
      </c>
      <c r="AZ20" s="22">
        <f t="shared" ca="1" si="109"/>
        <v>1</v>
      </c>
      <c r="BA20" s="248" t="b">
        <f t="shared" ca="1" si="109"/>
        <v>1</v>
      </c>
      <c r="BB20" s="248">
        <f t="shared" ca="1" si="109"/>
        <v>0.2</v>
      </c>
      <c r="BC20" s="248" t="str">
        <f t="shared" ca="1" si="109"/>
        <v>-</v>
      </c>
      <c r="BD20" s="248" t="str">
        <f t="shared" ca="1" si="109"/>
        <v>-</v>
      </c>
      <c r="BE20" s="248" t="b">
        <f t="shared" ca="1" si="109"/>
        <v>1</v>
      </c>
      <c r="BF20" s="248" t="b">
        <f t="shared" ca="1" si="109"/>
        <v>0</v>
      </c>
      <c r="BG20" s="246" t="str" cm="1">
        <f t="array" ref="BG20">INDEX(i.dams_confinement_P,$P20,BG$17)</f>
        <v>-</v>
      </c>
      <c r="BH20" s="246" t="str" cm="1">
        <f t="array" ref="BH20">INDEX(i.dams_confinement_P,$P20,BH$17)</f>
        <v>-</v>
      </c>
      <c r="BI20" s="246" t="str" cm="1">
        <f t="array" ref="BI20">INDEX(i.dams_confinement_P,$P20,BI$17)</f>
        <v>-</v>
      </c>
      <c r="BJ20" s="246" t="str" cm="1">
        <f t="array" ref="BJ20">INDEX(i.dams_confinement_P,$P20,BJ$17)</f>
        <v>-</v>
      </c>
      <c r="BK20" s="246" t="str" cm="1">
        <f t="array" ref="BK20">INDEX(i.dams_confinement_P,$P20,BK$17)</f>
        <v>-</v>
      </c>
      <c r="BL20" s="246" t="str" cm="1">
        <f t="array" ref="BL20">INDEX(i.dams_confinement_P,$P20,BL$17)</f>
        <v>-</v>
      </c>
      <c r="BM20" s="246" t="b" cm="1">
        <f t="array" ref="BM20">INDEX(i.dams_confinement_P,$P20,BM$17)</f>
        <v>1</v>
      </c>
      <c r="BN20" s="246" t="b" cm="1">
        <f t="array" ref="BN20">INDEX(i.dams_confinement_P,$P20,BN$17)</f>
        <v>1</v>
      </c>
      <c r="BO20" s="246" t="b" cm="1">
        <f t="array" ref="BO20">INDEX(i.dams_confinement_P,$P20,BO$17)</f>
        <v>1</v>
      </c>
      <c r="BP20" s="246" t="b" cm="1">
        <f t="array" ref="BP20">INDEX(i.dams_confinement_P,$P20,BP$17)</f>
        <v>1</v>
      </c>
      <c r="BQ20" s="246" t="b" cm="1">
        <f t="array" ref="BQ20">INDEX(i.dams_confinement_P,$P20,BQ$17)</f>
        <v>1</v>
      </c>
      <c r="BR20" s="246" t="b" cm="1">
        <f t="array" ref="BR20">INDEX(i.dams_confinement_P,$P20,BR$17)</f>
        <v>1</v>
      </c>
      <c r="BS20" s="246" t="str" cm="1">
        <f t="array" ref="BS20">INDEX(i.dams_confinement_P,$P20,BS$17)</f>
        <v>-</v>
      </c>
      <c r="BT20" s="246" t="str" cm="1">
        <f t="array" ref="BT20">INDEX(i.dams_confinement_P,$P20,BT$17)</f>
        <v>-</v>
      </c>
      <c r="BU20" s="246" t="str" cm="1">
        <f t="array" ref="BU20">INDEX(i.dams_confinement_P,$P20,BU$17)</f>
        <v>-</v>
      </c>
      <c r="BV20" s="246" t="str" cm="1">
        <f t="array" ref="BV20">INDEX(i.dams_confinement_P,$P20,BV$17)</f>
        <v>-</v>
      </c>
      <c r="BW20" s="246" t="str" cm="1">
        <f t="array" ref="BW20">INDEX(i.dams_confinement_P,$P20,BW$17)</f>
        <v>-</v>
      </c>
      <c r="BX20" s="246" t="str" cm="1">
        <f t="array" ref="BX20">INDEX(i.dams_confinement_P,$P20,BX$17)</f>
        <v>-</v>
      </c>
      <c r="BY20" s="22" t="str">
        <f t="shared" ca="1" si="109"/>
        <v>-</v>
      </c>
      <c r="BZ20" s="22" t="str">
        <f t="shared" ca="1" si="109"/>
        <v>-</v>
      </c>
      <c r="CA20" s="10"/>
      <c r="CB20" s="22" t="str">
        <f t="shared" ca="1" si="109"/>
        <v>-</v>
      </c>
      <c r="CC20" s="22" t="str">
        <f t="shared" ref="CC20:EN20" ca="1" si="110">OFFSET(CC$5,$B20,0)</f>
        <v>-</v>
      </c>
      <c r="CD20" s="22" t="str">
        <f t="shared" ca="1" si="110"/>
        <v>-</v>
      </c>
      <c r="CE20" s="22" t="str">
        <f t="shared" ca="1" si="110"/>
        <v>-</v>
      </c>
      <c r="CF20" s="22" t="str">
        <f t="shared" ca="1" si="110"/>
        <v>-</v>
      </c>
      <c r="CG20" s="22" t="str">
        <f t="shared" ca="1" si="110"/>
        <v>-</v>
      </c>
      <c r="CH20" s="22" t="str">
        <f t="shared" ca="1" si="110"/>
        <v>-</v>
      </c>
      <c r="CI20" s="22" t="str">
        <f t="shared" ca="1" si="110"/>
        <v>-</v>
      </c>
      <c r="CJ20" s="22" t="str">
        <f t="shared" ca="1" si="110"/>
        <v>-</v>
      </c>
      <c r="CK20" s="22" t="str">
        <f t="shared" ca="1" si="110"/>
        <v>-</v>
      </c>
      <c r="CL20" s="22" t="str">
        <f t="shared" ca="1" si="110"/>
        <v>-</v>
      </c>
      <c r="CM20" s="22" t="str">
        <f t="shared" ca="1" si="110"/>
        <v>-</v>
      </c>
      <c r="CN20" s="22" t="str">
        <f t="shared" ca="1" si="110"/>
        <v>-</v>
      </c>
      <c r="CO20" s="22" t="str">
        <f t="shared" ca="1" si="110"/>
        <v>-</v>
      </c>
      <c r="CP20" s="22" t="str">
        <f t="shared" ca="1" si="110"/>
        <v>-</v>
      </c>
      <c r="CQ20" s="22" t="str">
        <f t="shared" ca="1" si="110"/>
        <v>-</v>
      </c>
      <c r="CR20" s="22" t="str">
        <f t="shared" ca="1" si="110"/>
        <v>-</v>
      </c>
      <c r="CS20" s="22" t="str">
        <f t="shared" ca="1" si="110"/>
        <v>-</v>
      </c>
      <c r="CT20" s="22" t="str">
        <f t="shared" ca="1" si="110"/>
        <v>-</v>
      </c>
      <c r="CU20" s="22" t="str">
        <f t="shared" ca="1" si="110"/>
        <v>-</v>
      </c>
      <c r="CV20" s="22" t="str">
        <f t="shared" ca="1" si="110"/>
        <v>-</v>
      </c>
      <c r="CW20" s="10"/>
      <c r="CX20" s="246" t="str" cm="1">
        <f t="array" aca="1" ref="CX20" ca="1">IF(AND($CZ20:$DA20),INDEX(i.dam_user_fvp0_date,$P20),"-")</f>
        <v>-</v>
      </c>
      <c r="CY20" s="246" t="str" cm="1">
        <f t="array" aca="1" ref="CY20" ca="1">IF(AND($CZ20:$DA20),INDEX(i.dam_user_fvp1_date,$P20),"-")</f>
        <v>-</v>
      </c>
      <c r="CZ20" s="248" t="b">
        <f t="shared" ca="1" si="110"/>
        <v>0</v>
      </c>
      <c r="DA20" s="22" t="b">
        <f t="shared" ca="1" si="110"/>
        <v>0</v>
      </c>
      <c r="DB20" s="22" t="str">
        <f t="shared" ca="1" si="110"/>
        <v>-</v>
      </c>
      <c r="DC20" s="22" t="str">
        <f t="shared" ca="1" si="110"/>
        <v>-</v>
      </c>
      <c r="DD20" s="22" t="str">
        <f t="shared" ca="1" si="110"/>
        <v>-</v>
      </c>
      <c r="DE20" s="22" t="str">
        <f t="shared" ca="1" si="110"/>
        <v>-</v>
      </c>
      <c r="DF20" s="22" t="str">
        <f t="shared" ca="1" si="110"/>
        <v>-</v>
      </c>
      <c r="DG20" s="248" t="str">
        <f t="shared" ca="1" si="110"/>
        <v>-</v>
      </c>
      <c r="DH20" s="248" t="str">
        <f t="shared" ca="1" si="110"/>
        <v>-</v>
      </c>
      <c r="DI20" s="22" t="str">
        <f t="shared" ca="1" si="110"/>
        <v>-</v>
      </c>
      <c r="DJ20" s="248">
        <f t="shared" ca="1" si="110"/>
        <v>0.125</v>
      </c>
      <c r="DK20" s="248">
        <f t="shared" ca="1" si="110"/>
        <v>0.3</v>
      </c>
      <c r="DL20" s="248">
        <f t="shared" ca="1" si="110"/>
        <v>-0.05</v>
      </c>
      <c r="DM20" s="248">
        <f t="shared" ca="1" si="110"/>
        <v>0.1</v>
      </c>
      <c r="DN20" s="248">
        <f t="shared" ca="1" si="110"/>
        <v>0.25</v>
      </c>
      <c r="DO20" s="248">
        <f t="shared" ca="1" si="110"/>
        <v>-0.05</v>
      </c>
      <c r="DP20" s="248">
        <f t="shared" ca="1" si="110"/>
        <v>0.05</v>
      </c>
      <c r="DQ20" s="248">
        <f t="shared" ca="1" si="110"/>
        <v>0.1</v>
      </c>
      <c r="DR20" s="248">
        <f t="shared" ca="1" si="110"/>
        <v>-0.02</v>
      </c>
      <c r="DS20" s="248">
        <f t="shared" ca="1" si="110"/>
        <v>0.1</v>
      </c>
      <c r="DT20" s="248">
        <f t="shared" ca="1" si="110"/>
        <v>0.25</v>
      </c>
      <c r="DU20" s="248">
        <f t="shared" ca="1" si="110"/>
        <v>-0.05</v>
      </c>
      <c r="DV20" s="22">
        <f t="shared" ca="1" si="110"/>
        <v>1</v>
      </c>
      <c r="DW20" s="22">
        <f t="shared" ca="1" si="110"/>
        <v>1</v>
      </c>
      <c r="DX20" s="22">
        <f t="shared" ca="1" si="110"/>
        <v>0</v>
      </c>
      <c r="DY20" s="22" t="str">
        <f t="shared" ca="1" si="110"/>
        <v>-</v>
      </c>
      <c r="DZ20" s="22" t="str">
        <f t="shared" ca="1" si="110"/>
        <v>-</v>
      </c>
      <c r="EA20" s="22" t="str">
        <f t="shared" ca="1" si="110"/>
        <v>-</v>
      </c>
      <c r="EB20" s="22" t="str">
        <f t="shared" ca="1" si="110"/>
        <v>-</v>
      </c>
      <c r="EC20" s="22" t="str">
        <f t="shared" ca="1" si="110"/>
        <v>-</v>
      </c>
      <c r="ED20" s="22" t="str">
        <f t="shared" ca="1" si="110"/>
        <v>-</v>
      </c>
      <c r="EE20" s="22" t="str">
        <f t="shared" ca="1" si="110"/>
        <v>-</v>
      </c>
      <c r="EF20" s="22">
        <f t="shared" ca="1" si="110"/>
        <v>0</v>
      </c>
      <c r="EG20" s="22" t="str">
        <f t="shared" ca="1" si="110"/>
        <v>-</v>
      </c>
      <c r="EH20" s="22" t="str">
        <f t="shared" ca="1" si="110"/>
        <v>-</v>
      </c>
      <c r="EI20" s="22" t="str">
        <f t="shared" ca="1" si="110"/>
        <v>-</v>
      </c>
      <c r="EJ20" s="22" t="str">
        <f t="shared" ca="1" si="110"/>
        <v>-</v>
      </c>
      <c r="EK20" s="22" t="str">
        <f t="shared" ca="1" si="110"/>
        <v>-</v>
      </c>
      <c r="EL20" s="248">
        <f t="shared" ca="1" si="110"/>
        <v>0</v>
      </c>
      <c r="EM20" s="248">
        <f t="shared" ca="1" si="110"/>
        <v>0</v>
      </c>
      <c r="EN20" s="248">
        <f t="shared" ca="1" si="110"/>
        <v>0</v>
      </c>
      <c r="EO20" s="22">
        <f t="shared" ca="1" si="92"/>
        <v>0</v>
      </c>
      <c r="EP20" s="22">
        <f t="shared" ca="1" si="92"/>
        <v>0</v>
      </c>
      <c r="EQ20" s="22">
        <f t="shared" ca="1" si="92"/>
        <v>0</v>
      </c>
      <c r="ER20" s="22">
        <f t="shared" ca="1" si="92"/>
        <v>0</v>
      </c>
      <c r="ES20" s="22" t="str">
        <f t="shared" ca="1" si="92"/>
        <v>-</v>
      </c>
      <c r="ET20" s="22" t="str">
        <f t="shared" ca="1" si="92"/>
        <v>-</v>
      </c>
      <c r="EU20" s="248" t="str">
        <f t="shared" ca="1" si="92"/>
        <v>-</v>
      </c>
      <c r="EV20" s="248" t="str">
        <f t="shared" ca="1" si="92"/>
        <v>-</v>
      </c>
      <c r="EW20" s="22" t="str">
        <f t="shared" ca="1" si="92"/>
        <v>-</v>
      </c>
      <c r="EX20" s="22" t="str">
        <f t="shared" ca="1" si="92"/>
        <v>-</v>
      </c>
      <c r="EY20" s="22" t="str">
        <f t="shared" ca="1" si="92"/>
        <v>-</v>
      </c>
      <c r="EZ20" s="22" t="str">
        <f t="shared" ca="1" si="92"/>
        <v>-</v>
      </c>
      <c r="FA20" s="22" t="str">
        <f t="shared" ca="1" si="92"/>
        <v>-</v>
      </c>
      <c r="FB20" s="22" t="str">
        <f t="shared" ca="1" si="92"/>
        <v>-</v>
      </c>
      <c r="FC20" s="22" t="str">
        <f t="shared" ca="1" si="92"/>
        <v>-</v>
      </c>
      <c r="FD20" s="10"/>
      <c r="FE20" s="5">
        <f>INDEX(i.FlkStrctr,$J20,FE$15)</f>
        <v>5</v>
      </c>
      <c r="FF20" s="22" t="str">
        <f t="shared" ca="1" si="107"/>
        <v>-</v>
      </c>
      <c r="FG20" s="22" t="str">
        <f t="shared" ca="1" si="107"/>
        <v>-</v>
      </c>
      <c r="FH20" s="22" t="str">
        <f t="shared" ca="1" si="107"/>
        <v>-</v>
      </c>
      <c r="FI20" s="22" t="str">
        <f t="shared" ca="1" si="107"/>
        <v>-</v>
      </c>
      <c r="FJ20" s="5" t="b">
        <f>INDEX(i.FlkStrctr,$J20,FJ$15)</f>
        <v>0</v>
      </c>
      <c r="FK20" s="22" t="str">
        <f t="shared" ca="1" si="107"/>
        <v>-</v>
      </c>
      <c r="FL20" s="22">
        <f t="shared" ca="1" si="107"/>
        <v>0</v>
      </c>
      <c r="FM20" s="22" t="str">
        <f t="shared" ca="1" si="107"/>
        <v>-</v>
      </c>
      <c r="FN20" s="22">
        <f t="shared" ca="1" si="94"/>
        <v>1</v>
      </c>
      <c r="FO20" s="22">
        <f t="shared" ca="1" si="94"/>
        <v>0</v>
      </c>
      <c r="FP20" s="22">
        <f t="shared" ca="1" si="107"/>
        <v>1</v>
      </c>
      <c r="FQ20" s="22">
        <f t="shared" ca="1" si="107"/>
        <v>0</v>
      </c>
      <c r="FR20" s="22">
        <f t="shared" ca="1" si="107"/>
        <v>1</v>
      </c>
      <c r="FS20" s="22">
        <f t="shared" ca="1" si="107"/>
        <v>1</v>
      </c>
      <c r="FT20" s="22">
        <f t="shared" ca="1" si="107"/>
        <v>1</v>
      </c>
      <c r="FU20" s="22">
        <f t="shared" ca="1" si="107"/>
        <v>0</v>
      </c>
      <c r="FV20" s="22">
        <f t="shared" ca="1" si="107"/>
        <v>0</v>
      </c>
      <c r="FW20" s="22">
        <f t="shared" ca="1" si="107"/>
        <v>0</v>
      </c>
      <c r="FX20" s="22">
        <f t="shared" ca="1" si="107"/>
        <v>0</v>
      </c>
      <c r="FY20" s="22">
        <f t="shared" ca="1" si="107"/>
        <v>0</v>
      </c>
      <c r="FZ20" s="22">
        <f t="shared" ca="1" si="107"/>
        <v>0</v>
      </c>
      <c r="GA20" s="22">
        <f t="shared" ca="1" si="107"/>
        <v>0</v>
      </c>
      <c r="GB20" s="22">
        <f t="shared" ca="1" si="107"/>
        <v>0</v>
      </c>
      <c r="GC20" s="22">
        <f t="shared" ca="1" si="95"/>
        <v>0</v>
      </c>
      <c r="GD20" s="22">
        <f t="shared" ca="1" si="95"/>
        <v>0</v>
      </c>
      <c r="GE20" s="22">
        <f t="shared" ca="1" si="107"/>
        <v>0</v>
      </c>
      <c r="GF20" s="22">
        <f t="shared" ca="1" si="107"/>
        <v>0</v>
      </c>
      <c r="GG20" s="22">
        <f t="shared" ca="1" si="107"/>
        <v>1</v>
      </c>
      <c r="GH20" s="22">
        <f t="shared" ca="1" si="107"/>
        <v>0</v>
      </c>
      <c r="GI20" s="248">
        <f t="shared" ca="1" si="107"/>
        <v>0</v>
      </c>
      <c r="GJ20" s="248">
        <f t="shared" ca="1" si="107"/>
        <v>0</v>
      </c>
      <c r="GK20" s="248">
        <f t="shared" ca="1" si="107"/>
        <v>0</v>
      </c>
      <c r="GL20" s="248">
        <f t="shared" ca="1" si="107"/>
        <v>0</v>
      </c>
      <c r="GM20" s="248">
        <f t="shared" ca="1" si="107"/>
        <v>0</v>
      </c>
      <c r="GN20" s="248">
        <f t="shared" ca="1" si="107"/>
        <v>0</v>
      </c>
      <c r="GO20" s="10"/>
      <c r="GP20" s="246" t="b">
        <f t="shared" si="108"/>
        <v>1</v>
      </c>
      <c r="GQ20" s="246" cm="1">
        <f t="array" ref="GQ20">INDEX(i.bnd_total_pas_area,$R20,1)</f>
        <v>477.12</v>
      </c>
      <c r="GR20" s="248" t="str">
        <f t="shared" ca="1" si="107"/>
        <v>-</v>
      </c>
      <c r="GS20" s="246" t="b">
        <f t="shared" si="97"/>
        <v>1</v>
      </c>
      <c r="GT20" s="246" cm="1">
        <f t="array" ref="GT20">INDEX(i.bnd_sr_t,$T20,1)</f>
        <v>12.8</v>
      </c>
      <c r="GU20" s="5" t="b">
        <f t="shared" si="98"/>
        <v>0</v>
      </c>
      <c r="GV20" s="5" t="b">
        <f t="shared" si="98"/>
        <v>0</v>
      </c>
      <c r="GW20" s="5" t="b">
        <f t="shared" si="98"/>
        <v>1</v>
      </c>
      <c r="GX20" s="248">
        <f t="shared" ca="1" si="99"/>
        <v>0</v>
      </c>
      <c r="GY20" s="248">
        <f t="shared" ca="1" si="99"/>
        <v>2</v>
      </c>
      <c r="GZ20" s="248">
        <f t="shared" ca="1" si="99"/>
        <v>2</v>
      </c>
      <c r="HA20" s="248" t="str">
        <f t="shared" ca="1" si="99"/>
        <v>-</v>
      </c>
      <c r="HB20" s="248" t="str">
        <f t="shared" ca="1" si="99"/>
        <v>-</v>
      </c>
      <c r="HC20" s="248" t="str">
        <f t="shared" ca="1" si="99"/>
        <v>-</v>
      </c>
      <c r="HD20" s="248" t="str">
        <f t="shared" ca="1" si="99"/>
        <v>-</v>
      </c>
      <c r="HE20" s="248" t="str">
        <f t="shared" ca="1" si="99"/>
        <v>-</v>
      </c>
      <c r="HF20" s="248" t="str">
        <f t="shared" ca="1" si="99"/>
        <v>-</v>
      </c>
      <c r="HG20" s="22" t="str">
        <f t="shared" ca="1" si="107"/>
        <v>-</v>
      </c>
      <c r="HH20" s="248" t="str">
        <f t="shared" ca="1" si="99"/>
        <v>-</v>
      </c>
      <c r="HI20" s="248" t="str">
        <f t="shared" ca="1" si="99"/>
        <v>-</v>
      </c>
      <c r="HJ20" s="248" t="str">
        <f t="shared" ca="1" si="99"/>
        <v>-</v>
      </c>
      <c r="HK20" s="248" t="b">
        <f t="shared" ca="1" si="99"/>
        <v>1</v>
      </c>
      <c r="HL20" s="248">
        <f t="shared" ca="1" si="99"/>
        <v>0</v>
      </c>
      <c r="HM20" s="288" t="str">
        <f t="shared" ca="1" si="99"/>
        <v>-</v>
      </c>
      <c r="HN20" s="288" t="str">
        <f t="shared" ca="1" si="99"/>
        <v>-</v>
      </c>
      <c r="HO20" s="288" t="str">
        <f t="shared" ca="1" si="99"/>
        <v>-</v>
      </c>
      <c r="HP20" s="288" t="str">
        <f t="shared" ca="1" si="99"/>
        <v>-</v>
      </c>
      <c r="HQ20" s="288" t="str">
        <f t="shared" ca="1" si="99"/>
        <v>-</v>
      </c>
      <c r="HR20" s="288" t="str">
        <f t="shared" ca="1" si="99"/>
        <v>-</v>
      </c>
      <c r="HS20" s="22" t="str">
        <f t="shared" ca="1" si="100"/>
        <v>-</v>
      </c>
      <c r="HT20" s="22" t="str">
        <f t="shared" ca="1" si="100"/>
        <v>-</v>
      </c>
      <c r="HU20" s="22" t="b">
        <f t="shared" ca="1" si="101"/>
        <v>1</v>
      </c>
      <c r="HV20" s="22">
        <f t="shared" ca="1" si="101"/>
        <v>0</v>
      </c>
      <c r="HW20" s="5" t="str">
        <f t="shared" si="102"/>
        <v>-</v>
      </c>
      <c r="HX20" s="5">
        <f t="shared" si="102"/>
        <v>0</v>
      </c>
      <c r="HY20" s="5">
        <f t="shared" si="102"/>
        <v>0</v>
      </c>
      <c r="HZ20" s="5">
        <f t="shared" si="102"/>
        <v>0</v>
      </c>
      <c r="IA20" s="22" t="str">
        <f t="shared" ref="IA20:JT20" ca="1" si="111">OFFSET(IA$5,$B20,0)</f>
        <v>-</v>
      </c>
      <c r="IB20" s="248" t="str">
        <f t="shared" ca="1" si="103"/>
        <v>-</v>
      </c>
      <c r="IC20" s="248" t="str">
        <f t="shared" ca="1" si="111"/>
        <v>-</v>
      </c>
      <c r="ID20" s="248" t="str">
        <f t="shared" ca="1" si="111"/>
        <v>-</v>
      </c>
      <c r="IE20" s="248">
        <f t="shared" ca="1" si="111"/>
        <v>0</v>
      </c>
      <c r="IF20" s="248" t="str">
        <f t="shared" ca="1" si="111"/>
        <v>-</v>
      </c>
      <c r="IG20" s="248">
        <f t="shared" ca="1" si="111"/>
        <v>0</v>
      </c>
      <c r="IH20" s="5">
        <f t="shared" si="104"/>
        <v>0</v>
      </c>
      <c r="II20" s="5">
        <f t="shared" si="104"/>
        <v>0</v>
      </c>
      <c r="IJ20" s="5">
        <f t="shared" si="104"/>
        <v>0</v>
      </c>
      <c r="IK20" s="5">
        <f>INDEX(i.FlkStrctr,$J20,IK$15)</f>
        <v>450</v>
      </c>
      <c r="IL20" s="5">
        <f t="shared" si="104"/>
        <v>0</v>
      </c>
      <c r="IM20" s="5">
        <f>INDEX(i.FlkStrctr,$J20,IM$15)</f>
        <v>450</v>
      </c>
      <c r="IN20" s="248" t="str">
        <f t="shared" ca="1" si="105"/>
        <v>-</v>
      </c>
      <c r="IO20" s="248" t="str">
        <f t="shared" ca="1" si="105"/>
        <v>-</v>
      </c>
      <c r="IP20" s="10"/>
      <c r="IQ20" s="22">
        <f t="shared" ca="1" si="111"/>
        <v>1</v>
      </c>
      <c r="IR20" s="22">
        <f t="shared" ca="1" si="111"/>
        <v>0</v>
      </c>
      <c r="IS20" s="22">
        <f t="shared" ca="1" si="111"/>
        <v>1</v>
      </c>
      <c r="IT20" s="22">
        <f t="shared" ca="1" si="111"/>
        <v>1</v>
      </c>
      <c r="IU20" s="22">
        <f t="shared" ca="1" si="111"/>
        <v>0</v>
      </c>
      <c r="IV20" s="22">
        <f t="shared" ca="1" si="111"/>
        <v>70</v>
      </c>
      <c r="IW20" s="22">
        <f t="shared" ca="1" si="111"/>
        <v>50</v>
      </c>
      <c r="IX20" s="22">
        <f t="shared" ca="1" si="111"/>
        <v>85</v>
      </c>
      <c r="IY20" s="22">
        <f t="shared" ca="1" si="111"/>
        <v>70</v>
      </c>
      <c r="IZ20" s="5">
        <f>INDEX(i.WoolPrices,$M20,IZ$15)</f>
        <v>1</v>
      </c>
      <c r="JA20" s="5">
        <f>INDEX(i.MeatPrices,$N20,JA$15)</f>
        <v>1</v>
      </c>
      <c r="JB20" s="5">
        <f>INDEX(i.GrainPrices,$O20,JB$15)</f>
        <v>1.25</v>
      </c>
      <c r="JC20" s="22">
        <f t="shared" ca="1" si="111"/>
        <v>1</v>
      </c>
      <c r="JD20" s="10"/>
      <c r="JE20" s="22">
        <f t="shared" ca="1" si="111"/>
        <v>1</v>
      </c>
      <c r="JF20" s="246">
        <f>INDEX(i.PGR,$S20,JF$15)</f>
        <v>1.25</v>
      </c>
      <c r="JG20" s="248">
        <f t="shared" ca="1" si="111"/>
        <v>0.75</v>
      </c>
      <c r="JH20" s="248">
        <f t="shared" ca="1" si="111"/>
        <v>0.8</v>
      </c>
      <c r="JI20" s="248">
        <f t="shared" ca="1" si="111"/>
        <v>0.82499999999999996</v>
      </c>
      <c r="JJ20" s="248">
        <f t="shared" ca="1" si="111"/>
        <v>0.875</v>
      </c>
      <c r="JK20" s="248">
        <f t="shared" ca="1" si="111"/>
        <v>0.9</v>
      </c>
      <c r="JL20" s="246">
        <f>INDEX(i.germ,$S20,JL$15)</f>
        <v>1.25</v>
      </c>
      <c r="JM20" s="248">
        <f t="shared" ca="1" si="111"/>
        <v>0</v>
      </c>
      <c r="JN20" s="248">
        <f t="shared" ca="1" si="111"/>
        <v>0</v>
      </c>
      <c r="JO20" s="248">
        <f t="shared" ca="1" si="111"/>
        <v>0</v>
      </c>
      <c r="JP20" s="248">
        <f t="shared" ca="1" si="111"/>
        <v>0</v>
      </c>
      <c r="JQ20" s="248">
        <f t="shared" ca="1" si="111"/>
        <v>0</v>
      </c>
      <c r="JR20" s="248">
        <f t="shared" ca="1" si="111"/>
        <v>0</v>
      </c>
      <c r="JS20" s="248" t="str">
        <f t="shared" ca="1" si="111"/>
        <v>-</v>
      </c>
      <c r="JT20" s="22">
        <f t="shared" ca="1" si="111"/>
        <v>0</v>
      </c>
      <c r="JU20" s="27">
        <v>0</v>
      </c>
    </row>
    <row r="21" spans="1:281" s="203" customFormat="1" outlineLevel="1">
      <c r="A21" s="202">
        <f t="shared" si="12"/>
        <v>16</v>
      </c>
      <c r="B21" s="202"/>
      <c r="D21" s="228"/>
      <c r="E21" s="203" t="b">
        <v>0</v>
      </c>
      <c r="H21" s="202"/>
      <c r="I21" s="202"/>
      <c r="J21" s="202"/>
      <c r="K21" s="202"/>
      <c r="L21" s="202"/>
      <c r="M21" s="202"/>
      <c r="N21" s="202"/>
      <c r="O21" s="202"/>
      <c r="P21" s="202"/>
      <c r="Q21" s="202"/>
      <c r="R21" s="202"/>
      <c r="S21" s="202"/>
      <c r="T21" s="202"/>
      <c r="V21" s="222" t="str">
        <f ca="1">"blank "&amp;TEXT(RAND(),"0.000")</f>
        <v>blank 0.506</v>
      </c>
      <c r="W21" s="10" t="str">
        <f ca="1">IF(COUNTIF(V$5:V21,V21)=1,"-","Dup")</f>
        <v>-</v>
      </c>
      <c r="X21" s="10"/>
      <c r="Y21" s="16"/>
      <c r="Z21" s="16"/>
      <c r="AA21" s="16"/>
      <c r="AB21" s="16"/>
      <c r="AC21" s="16"/>
      <c r="AD21" s="234"/>
      <c r="AE21" s="10"/>
      <c r="AF21" s="16"/>
      <c r="AG21" s="234"/>
      <c r="AH21" s="234"/>
      <c r="AI21" s="234"/>
      <c r="AJ21" s="16"/>
      <c r="AK21" s="234"/>
      <c r="AL21" s="284"/>
      <c r="AM21" s="284"/>
      <c r="AN21" s="284"/>
      <c r="AO21" s="10"/>
      <c r="AP21" s="16"/>
      <c r="AQ21" s="234"/>
      <c r="AR21" s="16"/>
      <c r="AS21" s="16"/>
      <c r="AT21" s="16"/>
      <c r="AU21" s="234"/>
      <c r="AV21" s="16"/>
      <c r="AW21" s="16"/>
      <c r="AX21" s="16"/>
      <c r="AY21" s="16"/>
      <c r="AZ21" s="16"/>
      <c r="BA21" s="234"/>
      <c r="BB21" s="234"/>
      <c r="BC21" s="234"/>
      <c r="BD21" s="234"/>
      <c r="BE21" s="234"/>
      <c r="BF21" s="234"/>
      <c r="BG21" s="234"/>
      <c r="BH21" s="234"/>
      <c r="BI21" s="234"/>
      <c r="BJ21" s="234"/>
      <c r="BK21" s="234"/>
      <c r="BL21" s="234"/>
      <c r="BM21" s="234"/>
      <c r="BN21" s="234"/>
      <c r="BO21" s="234"/>
      <c r="BP21" s="234"/>
      <c r="BQ21" s="234"/>
      <c r="BR21" s="234"/>
      <c r="BS21" s="234"/>
      <c r="BT21" s="234"/>
      <c r="BU21" s="234"/>
      <c r="BV21" s="234"/>
      <c r="BW21" s="234"/>
      <c r="BX21" s="234"/>
      <c r="BY21" s="16"/>
      <c r="BZ21" s="16"/>
      <c r="CA21" s="10"/>
      <c r="CB21" s="16"/>
      <c r="CC21" s="16"/>
      <c r="CD21" s="16"/>
      <c r="CE21" s="16"/>
      <c r="CF21" s="16"/>
      <c r="CG21" s="16"/>
      <c r="CH21" s="16"/>
      <c r="CI21" s="16"/>
      <c r="CJ21" s="16"/>
      <c r="CK21" s="16"/>
      <c r="CL21" s="16"/>
      <c r="CM21" s="16"/>
      <c r="CN21" s="16"/>
      <c r="CO21" s="16"/>
      <c r="CP21" s="16"/>
      <c r="CQ21" s="16"/>
      <c r="CR21" s="16"/>
      <c r="CS21" s="16"/>
      <c r="CT21" s="16"/>
      <c r="CU21" s="16"/>
      <c r="CV21" s="16"/>
      <c r="CW21" s="10"/>
      <c r="CX21" s="16"/>
      <c r="CY21" s="234"/>
      <c r="CZ21" s="234"/>
      <c r="DA21" s="16"/>
      <c r="DB21" s="16"/>
      <c r="DC21" s="16"/>
      <c r="DD21" s="16"/>
      <c r="DE21" s="16"/>
      <c r="DF21" s="16"/>
      <c r="DG21" s="234"/>
      <c r="DH21" s="234"/>
      <c r="DI21" s="16"/>
      <c r="DJ21" s="234"/>
      <c r="DK21" s="234"/>
      <c r="DL21" s="234"/>
      <c r="DM21" s="234"/>
      <c r="DN21" s="234"/>
      <c r="DO21" s="234"/>
      <c r="DP21" s="234"/>
      <c r="DQ21" s="234"/>
      <c r="DR21" s="234"/>
      <c r="DS21" s="234"/>
      <c r="DT21" s="234"/>
      <c r="DU21" s="234"/>
      <c r="DV21" s="16"/>
      <c r="DW21" s="16"/>
      <c r="DX21" s="16"/>
      <c r="DY21" s="16"/>
      <c r="DZ21" s="16"/>
      <c r="EA21" s="16"/>
      <c r="EB21" s="16"/>
      <c r="EC21" s="16"/>
      <c r="ED21" s="16"/>
      <c r="EE21" s="16"/>
      <c r="EF21" s="16"/>
      <c r="EG21" s="16"/>
      <c r="EH21" s="16"/>
      <c r="EI21" s="16"/>
      <c r="EJ21" s="16"/>
      <c r="EK21" s="16"/>
      <c r="EL21" s="16"/>
      <c r="EM21" s="234"/>
      <c r="EN21" s="234"/>
      <c r="EO21" s="16"/>
      <c r="EP21" s="16"/>
      <c r="EQ21" s="16"/>
      <c r="ER21" s="16"/>
      <c r="ES21" s="16"/>
      <c r="ET21" s="16"/>
      <c r="EU21" s="234"/>
      <c r="EV21" s="234"/>
      <c r="EW21" s="16"/>
      <c r="EX21" s="16"/>
      <c r="EY21" s="16"/>
      <c r="EZ21" s="16"/>
      <c r="FA21" s="16"/>
      <c r="FB21" s="16"/>
      <c r="FC21" s="16"/>
      <c r="FD21" s="10"/>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234"/>
      <c r="GJ21" s="234"/>
      <c r="GK21" s="234"/>
      <c r="GL21" s="234"/>
      <c r="GM21" s="234"/>
      <c r="GN21" s="234"/>
      <c r="GO21" s="10"/>
      <c r="GP21" s="16"/>
      <c r="GQ21" s="16"/>
      <c r="GR21" s="234"/>
      <c r="GS21" s="16"/>
      <c r="GT21" s="16"/>
      <c r="GU21" s="16"/>
      <c r="GV21" s="16"/>
      <c r="GW21" s="16"/>
      <c r="GX21" s="16"/>
      <c r="GY21" s="16"/>
      <c r="GZ21" s="16"/>
      <c r="HA21" s="16"/>
      <c r="HB21" s="16"/>
      <c r="HC21" s="16"/>
      <c r="HD21" s="16"/>
      <c r="HE21" s="16"/>
      <c r="HF21" s="16"/>
      <c r="HG21" s="16"/>
      <c r="HH21" s="16"/>
      <c r="HI21" s="16"/>
      <c r="HJ21" s="234"/>
      <c r="HK21" s="16"/>
      <c r="HL21" s="16"/>
      <c r="HM21" s="289"/>
      <c r="HN21" s="289"/>
      <c r="HO21" s="289"/>
      <c r="HP21" s="289"/>
      <c r="HQ21" s="289"/>
      <c r="HR21" s="289"/>
      <c r="HS21" s="16"/>
      <c r="HT21" s="16"/>
      <c r="HU21" s="16"/>
      <c r="HV21" s="16"/>
      <c r="HW21" s="16"/>
      <c r="HX21" s="16"/>
      <c r="HY21" s="16"/>
      <c r="HZ21" s="16"/>
      <c r="IA21" s="16"/>
      <c r="IB21" s="234"/>
      <c r="IC21" s="234"/>
      <c r="ID21" s="234"/>
      <c r="IE21" s="234"/>
      <c r="IF21" s="16"/>
      <c r="IG21" s="16"/>
      <c r="IH21" s="16"/>
      <c r="II21" s="16"/>
      <c r="IJ21" s="16"/>
      <c r="IK21" s="16"/>
      <c r="IL21" s="16"/>
      <c r="IM21" s="16"/>
      <c r="IN21" s="16"/>
      <c r="IO21" s="16"/>
      <c r="IP21" s="10"/>
      <c r="IQ21" s="16"/>
      <c r="IR21" s="16"/>
      <c r="IS21" s="16"/>
      <c r="IT21" s="16"/>
      <c r="IU21" s="16"/>
      <c r="IV21" s="16"/>
      <c r="IW21" s="16"/>
      <c r="IX21" s="16"/>
      <c r="IY21" s="16"/>
      <c r="IZ21" s="16"/>
      <c r="JA21" s="16"/>
      <c r="JB21" s="16"/>
      <c r="JC21" s="16"/>
      <c r="JD21" s="10"/>
      <c r="JE21" s="16"/>
      <c r="JF21" s="234"/>
      <c r="JG21" s="16"/>
      <c r="JH21" s="234"/>
      <c r="JI21" s="234"/>
      <c r="JJ21" s="234"/>
      <c r="JK21" s="234"/>
      <c r="JL21" s="16"/>
      <c r="JM21" s="234"/>
      <c r="JN21" s="234"/>
      <c r="JO21" s="234"/>
      <c r="JP21" s="234"/>
      <c r="JQ21" s="234"/>
      <c r="JR21" s="234"/>
      <c r="JS21" s="234"/>
      <c r="JT21" s="16"/>
      <c r="JU21" s="27">
        <v>0</v>
      </c>
    </row>
    <row r="22" spans="1:281" s="203" customFormat="1">
      <c r="A22" s="202">
        <f>ROW(A22)-5</f>
        <v>17</v>
      </c>
      <c r="B22" s="202"/>
      <c r="C22" s="32">
        <v>2</v>
      </c>
      <c r="D22" s="32" t="s">
        <v>941</v>
      </c>
      <c r="E22" s="203" t="b">
        <v>0</v>
      </c>
      <c r="F22" s="204"/>
      <c r="G22" s="201" t="s">
        <v>985</v>
      </c>
      <c r="H22" s="228">
        <v>1</v>
      </c>
      <c r="I22" s="203">
        <v>1</v>
      </c>
      <c r="J22" s="203">
        <v>1</v>
      </c>
      <c r="K22" s="203">
        <v>1</v>
      </c>
      <c r="L22" s="203">
        <v>1</v>
      </c>
      <c r="M22" s="203">
        <v>1</v>
      </c>
      <c r="N22" s="203">
        <v>1</v>
      </c>
      <c r="O22" s="203">
        <v>1</v>
      </c>
      <c r="P22" s="228">
        <v>1</v>
      </c>
      <c r="Q22" s="228">
        <v>1</v>
      </c>
      <c r="R22" s="228">
        <v>1</v>
      </c>
      <c r="S22" s="228">
        <v>1</v>
      </c>
      <c r="T22" s="228">
        <v>1</v>
      </c>
      <c r="U22" s="203">
        <v>0</v>
      </c>
      <c r="V22" s="220" t="s">
        <v>1053</v>
      </c>
      <c r="W22" s="10" t="str">
        <f ca="1">IF(COUNTIF(V$5:V22,V22)=1,"-","Dup")</f>
        <v>-</v>
      </c>
      <c r="X22" s="10"/>
      <c r="Y22" s="16"/>
      <c r="Z22" s="16"/>
      <c r="AA22" s="16"/>
      <c r="AB22" s="16"/>
      <c r="AC22" s="16"/>
      <c r="AD22" s="234"/>
      <c r="AE22" s="10"/>
      <c r="AF22" s="16"/>
      <c r="AG22" s="234"/>
      <c r="AH22" s="234"/>
      <c r="AI22" s="234"/>
      <c r="AJ22" s="16"/>
      <c r="AK22" s="234"/>
      <c r="AL22" s="284"/>
      <c r="AM22" s="284"/>
      <c r="AN22" s="284"/>
      <c r="AO22" s="10"/>
      <c r="AP22" s="16"/>
      <c r="AQ22" s="234"/>
      <c r="AR22" s="16"/>
      <c r="AS22" s="16" t="s">
        <v>1137</v>
      </c>
      <c r="AT22" s="16"/>
      <c r="AU22" s="234"/>
      <c r="AV22" s="16"/>
      <c r="AW22" s="16"/>
      <c r="AX22" s="16"/>
      <c r="AY22" s="16"/>
      <c r="AZ22" s="16"/>
      <c r="BA22" s="234"/>
      <c r="BB22" s="234"/>
      <c r="BC22" s="234"/>
      <c r="BD22" s="234"/>
      <c r="BE22" s="234"/>
      <c r="BF22" s="234"/>
      <c r="BG22" s="234"/>
      <c r="BH22" s="234"/>
      <c r="BI22" s="234"/>
      <c r="BJ22" s="234"/>
      <c r="BK22" s="234"/>
      <c r="BL22" s="234"/>
      <c r="BM22" s="234"/>
      <c r="BN22" s="234"/>
      <c r="BO22" s="234"/>
      <c r="BP22" s="234"/>
      <c r="BQ22" s="234"/>
      <c r="BR22" s="234"/>
      <c r="BS22" s="234"/>
      <c r="BT22" s="234"/>
      <c r="BU22" s="234"/>
      <c r="BV22" s="234"/>
      <c r="BW22" s="234"/>
      <c r="BX22" s="234"/>
      <c r="BY22" s="16"/>
      <c r="BZ22" s="16"/>
      <c r="CA22" s="10"/>
      <c r="CB22" s="16"/>
      <c r="CC22" s="16"/>
      <c r="CD22" s="16"/>
      <c r="CE22" s="16"/>
      <c r="CF22" s="16"/>
      <c r="CG22" s="16"/>
      <c r="CH22" s="16"/>
      <c r="CI22" s="16"/>
      <c r="CJ22" s="16"/>
      <c r="CK22" s="16"/>
      <c r="CL22" s="16"/>
      <c r="CM22" s="16"/>
      <c r="CN22" s="16"/>
      <c r="CO22" s="16"/>
      <c r="CP22" s="16"/>
      <c r="CQ22" s="16"/>
      <c r="CR22" s="16"/>
      <c r="CS22" s="16"/>
      <c r="CT22" s="16"/>
      <c r="CU22" s="16"/>
      <c r="CV22" s="16"/>
      <c r="CW22" s="10"/>
      <c r="CX22" s="16"/>
      <c r="CY22" s="234"/>
      <c r="CZ22" s="234"/>
      <c r="DA22" s="16"/>
      <c r="DB22" s="16"/>
      <c r="DC22" s="16"/>
      <c r="DD22" s="16"/>
      <c r="DE22" s="16"/>
      <c r="DF22" s="16"/>
      <c r="DG22" s="234"/>
      <c r="DH22" s="234"/>
      <c r="DI22" s="16"/>
      <c r="DJ22" s="234"/>
      <c r="DK22" s="234"/>
      <c r="DL22" s="234"/>
      <c r="DM22" s="234"/>
      <c r="DN22" s="234"/>
      <c r="DO22" s="234"/>
      <c r="DP22" s="234"/>
      <c r="DQ22" s="234"/>
      <c r="DR22" s="234"/>
      <c r="DS22" s="234"/>
      <c r="DT22" s="234"/>
      <c r="DU22" s="234"/>
      <c r="DV22" s="16"/>
      <c r="DW22" s="16"/>
      <c r="DX22" s="16"/>
      <c r="DY22" s="16"/>
      <c r="DZ22" s="16"/>
      <c r="EA22" s="16"/>
      <c r="EB22" s="16"/>
      <c r="EC22" s="16"/>
      <c r="ED22" s="16"/>
      <c r="EE22" s="16"/>
      <c r="EF22" s="16"/>
      <c r="EG22" s="16"/>
      <c r="EH22" s="16"/>
      <c r="EI22" s="16"/>
      <c r="EJ22" s="16"/>
      <c r="EK22" s="16"/>
      <c r="EL22" s="16"/>
      <c r="EM22" s="234"/>
      <c r="EN22" s="234"/>
      <c r="EO22" s="16"/>
      <c r="EP22" s="16"/>
      <c r="EQ22" s="16"/>
      <c r="ER22" s="16"/>
      <c r="ES22" s="16"/>
      <c r="ET22" s="16"/>
      <c r="EU22" s="234"/>
      <c r="EV22" s="234"/>
      <c r="EW22" s="16"/>
      <c r="EX22" s="16"/>
      <c r="EY22" s="16"/>
      <c r="EZ22" s="16"/>
      <c r="FA22" s="16"/>
      <c r="FB22" s="16"/>
      <c r="FC22" s="16"/>
      <c r="FD22" s="10"/>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234"/>
      <c r="GJ22" s="234"/>
      <c r="GK22" s="234"/>
      <c r="GL22" s="234"/>
      <c r="GM22" s="234"/>
      <c r="GN22" s="234"/>
      <c r="GO22" s="10"/>
      <c r="GP22" s="16"/>
      <c r="GQ22" s="16"/>
      <c r="GR22" s="234"/>
      <c r="GS22" s="16"/>
      <c r="GT22" s="16"/>
      <c r="GU22" s="16"/>
      <c r="GV22" s="16"/>
      <c r="GW22" s="16"/>
      <c r="GX22" s="16"/>
      <c r="GY22" s="16"/>
      <c r="GZ22" s="16"/>
      <c r="HA22" s="16"/>
      <c r="HB22" s="16"/>
      <c r="HC22" s="16"/>
      <c r="HD22" s="16"/>
      <c r="HE22" s="16"/>
      <c r="HF22" s="16"/>
      <c r="HG22" s="16"/>
      <c r="HH22" s="16"/>
      <c r="HI22" s="16"/>
      <c r="HJ22" s="234"/>
      <c r="HK22" s="16"/>
      <c r="HL22" s="16"/>
      <c r="HM22" s="289"/>
      <c r="HN22" s="289"/>
      <c r="HO22" s="289"/>
      <c r="HP22" s="289"/>
      <c r="HQ22" s="289"/>
      <c r="HR22" s="289"/>
      <c r="HS22" s="16"/>
      <c r="HT22" s="16"/>
      <c r="HU22" s="16"/>
      <c r="HV22" s="16"/>
      <c r="HW22" s="16"/>
      <c r="HX22" s="16"/>
      <c r="HY22" s="16"/>
      <c r="HZ22" s="16"/>
      <c r="IA22" s="16"/>
      <c r="IB22" s="234"/>
      <c r="IC22" s="234"/>
      <c r="ID22" s="234"/>
      <c r="IE22" s="234"/>
      <c r="IF22" s="16"/>
      <c r="IG22" s="16"/>
      <c r="IH22" s="16"/>
      <c r="II22" s="16"/>
      <c r="IJ22" s="16"/>
      <c r="IK22" s="16"/>
      <c r="IL22" s="16"/>
      <c r="IM22" s="16"/>
      <c r="IN22" s="16"/>
      <c r="IO22" s="16"/>
      <c r="IP22" s="10"/>
      <c r="IQ22" s="16"/>
      <c r="IR22" s="16"/>
      <c r="IS22" s="16"/>
      <c r="IT22" s="16"/>
      <c r="IU22" s="16"/>
      <c r="IV22" s="16"/>
      <c r="IW22" s="16"/>
      <c r="IX22" s="16"/>
      <c r="IY22" s="16"/>
      <c r="IZ22" s="16"/>
      <c r="JA22" s="16"/>
      <c r="JB22" s="16"/>
      <c r="JC22" s="16"/>
      <c r="JD22" s="10"/>
      <c r="JE22" s="16"/>
      <c r="JF22" s="234"/>
      <c r="JG22" s="16"/>
      <c r="JH22" s="234"/>
      <c r="JI22" s="234"/>
      <c r="JJ22" s="234"/>
      <c r="JK22" s="234"/>
      <c r="JL22" s="16"/>
      <c r="JM22" s="234"/>
      <c r="JN22" s="234"/>
      <c r="JO22" s="234"/>
      <c r="JP22" s="234"/>
      <c r="JQ22" s="234"/>
      <c r="JR22" s="234"/>
      <c r="JS22" s="234"/>
      <c r="JT22" s="16"/>
      <c r="JU22" s="27">
        <v>0</v>
      </c>
    </row>
    <row r="23" spans="1:281" s="203" customFormat="1" outlineLevel="1">
      <c r="A23" s="202">
        <f>ROW(A23)-5</f>
        <v>18</v>
      </c>
      <c r="B23" s="202"/>
      <c r="D23" s="228"/>
      <c r="E23" s="203" t="b">
        <v>0</v>
      </c>
      <c r="F23" s="204"/>
      <c r="G23" s="201" t="s">
        <v>986</v>
      </c>
      <c r="H23" s="228">
        <v>3</v>
      </c>
      <c r="I23" s="203">
        <v>3</v>
      </c>
      <c r="J23" s="203">
        <v>4</v>
      </c>
      <c r="K23" s="203">
        <v>1</v>
      </c>
      <c r="L23" s="203">
        <v>3</v>
      </c>
      <c r="M23" s="203">
        <v>1</v>
      </c>
      <c r="N23" s="203">
        <v>1</v>
      </c>
      <c r="O23" s="203">
        <v>1</v>
      </c>
      <c r="P23" s="228">
        <v>1</v>
      </c>
      <c r="Q23" s="228">
        <v>1</v>
      </c>
      <c r="R23" s="228">
        <v>1</v>
      </c>
      <c r="S23" s="228">
        <v>1</v>
      </c>
      <c r="T23" s="228">
        <v>1</v>
      </c>
      <c r="U23" s="203">
        <v>0</v>
      </c>
      <c r="V23" s="221" t="str">
        <f>"00000 "&amp;V22</f>
        <v>00000 Feed supply Experiment</v>
      </c>
      <c r="W23" s="10" t="str">
        <f ca="1">IF(COUNTIF(V$5:V23,V23)=1,"-","Dup")</f>
        <v>-</v>
      </c>
      <c r="X23" s="10"/>
      <c r="Y23" s="16"/>
      <c r="Z23" s="16"/>
      <c r="AA23" s="16"/>
      <c r="AB23" s="16"/>
      <c r="AC23" s="16"/>
      <c r="AD23" s="234"/>
      <c r="AE23" s="10"/>
      <c r="AF23" s="16"/>
      <c r="AG23" s="234"/>
      <c r="AH23" s="234"/>
      <c r="AI23" s="234"/>
      <c r="AJ23" s="16"/>
      <c r="AK23" s="234"/>
      <c r="AL23" s="284"/>
      <c r="AM23" s="284"/>
      <c r="AN23" s="284"/>
      <c r="AO23" s="10"/>
      <c r="AP23" s="16"/>
      <c r="AQ23" s="234"/>
      <c r="AR23" s="16"/>
      <c r="AS23" s="16" t="s">
        <v>1138</v>
      </c>
      <c r="AT23" s="16"/>
      <c r="AU23" s="241"/>
      <c r="AV23" s="16"/>
      <c r="AW23" s="16"/>
      <c r="AX23" s="16"/>
      <c r="AY23" s="16"/>
      <c r="AZ23" s="16"/>
      <c r="BA23" s="234"/>
      <c r="BB23" s="234"/>
      <c r="BC23" s="234"/>
      <c r="BD23" s="234"/>
      <c r="BE23" s="234"/>
      <c r="BF23" s="234"/>
      <c r="BG23" s="234"/>
      <c r="BH23" s="234"/>
      <c r="BI23" s="234"/>
      <c r="BJ23" s="234"/>
      <c r="BK23" s="234"/>
      <c r="BL23" s="234"/>
      <c r="BM23" s="234"/>
      <c r="BN23" s="234"/>
      <c r="BO23" s="234"/>
      <c r="BP23" s="234"/>
      <c r="BQ23" s="234"/>
      <c r="BR23" s="234"/>
      <c r="BS23" s="234"/>
      <c r="BT23" s="234"/>
      <c r="BU23" s="234"/>
      <c r="BV23" s="234"/>
      <c r="BW23" s="234"/>
      <c r="BX23" s="234"/>
      <c r="BY23" s="16"/>
      <c r="BZ23" s="16"/>
      <c r="CA23" s="10"/>
      <c r="CB23" s="16"/>
      <c r="CC23" s="16"/>
      <c r="CD23" s="16"/>
      <c r="CE23" s="16"/>
      <c r="CF23" s="16"/>
      <c r="CG23" s="16"/>
      <c r="CH23" s="16"/>
      <c r="CI23" s="16"/>
      <c r="CJ23" s="16"/>
      <c r="CK23" s="16"/>
      <c r="CL23" s="16"/>
      <c r="CM23" s="16"/>
      <c r="CN23" s="16"/>
      <c r="CO23" s="16"/>
      <c r="CP23" s="16"/>
      <c r="CQ23" s="16"/>
      <c r="CR23" s="16"/>
      <c r="CS23" s="16"/>
      <c r="CT23" s="16"/>
      <c r="CU23" s="16"/>
      <c r="CV23" s="16"/>
      <c r="CW23" s="10"/>
      <c r="CX23" s="16"/>
      <c r="CY23" s="234"/>
      <c r="CZ23" s="234"/>
      <c r="DA23" s="16"/>
      <c r="DB23" s="16"/>
      <c r="DC23" s="16"/>
      <c r="DD23" s="16"/>
      <c r="DE23" s="16"/>
      <c r="DF23" s="16"/>
      <c r="DG23" s="234"/>
      <c r="DH23" s="234"/>
      <c r="DI23" s="16"/>
      <c r="DJ23" s="234"/>
      <c r="DK23" s="234"/>
      <c r="DL23" s="234"/>
      <c r="DM23" s="234"/>
      <c r="DN23" s="234"/>
      <c r="DO23" s="234"/>
      <c r="DP23" s="234"/>
      <c r="DQ23" s="234"/>
      <c r="DR23" s="234"/>
      <c r="DS23" s="234"/>
      <c r="DT23" s="234"/>
      <c r="DU23" s="234"/>
      <c r="DV23" s="16"/>
      <c r="DW23" s="16"/>
      <c r="DX23" s="16"/>
      <c r="DY23" s="16"/>
      <c r="DZ23" s="16"/>
      <c r="EA23" s="16"/>
      <c r="EB23" s="16"/>
      <c r="EC23" s="16"/>
      <c r="ED23" s="16"/>
      <c r="EE23" s="16"/>
      <c r="EF23" s="16"/>
      <c r="EG23" s="16"/>
      <c r="EH23" s="16"/>
      <c r="EI23" s="16"/>
      <c r="EJ23" s="16"/>
      <c r="EK23" s="16"/>
      <c r="EL23" s="16"/>
      <c r="EM23" s="234"/>
      <c r="EN23" s="234"/>
      <c r="EO23" s="16"/>
      <c r="EP23" s="16"/>
      <c r="EQ23" s="16"/>
      <c r="ER23" s="16"/>
      <c r="ES23" s="16"/>
      <c r="ET23" s="16"/>
      <c r="EU23" s="234"/>
      <c r="EV23" s="234"/>
      <c r="EW23" s="16"/>
      <c r="EX23" s="16"/>
      <c r="EY23" s="16"/>
      <c r="EZ23" s="16"/>
      <c r="FA23" s="16"/>
      <c r="FB23" s="16"/>
      <c r="FC23" s="16"/>
      <c r="FD23" s="10"/>
      <c r="FE23" s="21"/>
      <c r="FF23" s="16"/>
      <c r="FG23" s="16"/>
      <c r="FH23" s="16"/>
      <c r="FI23" s="16"/>
      <c r="FJ23" s="21"/>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234"/>
      <c r="GJ23" s="234"/>
      <c r="GK23" s="234"/>
      <c r="GL23" s="234"/>
      <c r="GM23" s="234"/>
      <c r="GN23" s="234"/>
      <c r="GO23" s="10"/>
      <c r="GP23" s="16"/>
      <c r="GQ23" s="16"/>
      <c r="GR23" s="234"/>
      <c r="GS23" s="16"/>
      <c r="GT23" s="16"/>
      <c r="GU23" s="21"/>
      <c r="GV23" s="21"/>
      <c r="GW23" s="21"/>
      <c r="GX23" s="21"/>
      <c r="GY23" s="16"/>
      <c r="GZ23" s="16"/>
      <c r="HA23" s="21"/>
      <c r="HB23" s="21"/>
      <c r="HC23" s="21"/>
      <c r="HD23" s="21"/>
      <c r="HE23" s="21"/>
      <c r="HF23" s="21"/>
      <c r="HG23" s="16"/>
      <c r="HH23" s="16"/>
      <c r="HI23" s="21"/>
      <c r="HJ23" s="235"/>
      <c r="HK23" s="16"/>
      <c r="HL23" s="16"/>
      <c r="HM23" s="289"/>
      <c r="HN23" s="289"/>
      <c r="HO23" s="289"/>
      <c r="HP23" s="289"/>
      <c r="HQ23" s="286"/>
      <c r="HR23" s="289"/>
      <c r="HS23" s="16"/>
      <c r="HT23" s="16"/>
      <c r="HU23" s="16"/>
      <c r="HV23" s="16"/>
      <c r="HW23" s="21"/>
      <c r="HX23" s="21"/>
      <c r="HY23" s="21"/>
      <c r="HZ23" s="21"/>
      <c r="IA23" s="16"/>
      <c r="IB23" s="234"/>
      <c r="IC23" s="234"/>
      <c r="ID23" s="234"/>
      <c r="IE23" s="247"/>
      <c r="IF23" s="16"/>
      <c r="IG23" s="16"/>
      <c r="IH23" s="21"/>
      <c r="II23" s="21"/>
      <c r="IJ23" s="21"/>
      <c r="IK23" s="21"/>
      <c r="IL23" s="21"/>
      <c r="IM23" s="21"/>
      <c r="IN23" s="16"/>
      <c r="IO23" s="16"/>
      <c r="IP23" s="10"/>
      <c r="IQ23" s="16"/>
      <c r="IR23" s="16"/>
      <c r="IS23" s="16"/>
      <c r="IT23" s="16"/>
      <c r="IU23" s="16"/>
      <c r="IV23" s="16"/>
      <c r="IW23" s="16"/>
      <c r="IX23" s="16"/>
      <c r="IY23" s="16"/>
      <c r="IZ23" s="21"/>
      <c r="JA23" s="21"/>
      <c r="JB23" s="21"/>
      <c r="JC23" s="16"/>
      <c r="JD23" s="10"/>
      <c r="JE23" s="16"/>
      <c r="JF23" s="234"/>
      <c r="JG23" s="16"/>
      <c r="JH23" s="234"/>
      <c r="JI23" s="234"/>
      <c r="JJ23" s="234"/>
      <c r="JK23" s="234"/>
      <c r="JL23" s="16"/>
      <c r="JM23" s="234"/>
      <c r="JN23" s="234"/>
      <c r="JO23" s="234"/>
      <c r="JP23" s="234"/>
      <c r="JQ23" s="234"/>
      <c r="JR23" s="234"/>
      <c r="JS23" s="234"/>
      <c r="JT23" s="16"/>
      <c r="JU23" s="27">
        <v>0</v>
      </c>
    </row>
    <row r="24" spans="1:281" s="203" customFormat="1" outlineLevel="1">
      <c r="A24" s="202">
        <f t="shared" si="12"/>
        <v>19</v>
      </c>
      <c r="B24" s="32">
        <f>$A$7</f>
        <v>2</v>
      </c>
      <c r="C24" s="228">
        <v>200</v>
      </c>
      <c r="D24" s="228" t="s">
        <v>941</v>
      </c>
      <c r="E24" s="228" t="b">
        <v>0</v>
      </c>
      <c r="F24" s="203" t="b">
        <v>0</v>
      </c>
      <c r="G24" s="271" t="b">
        <f>$C$22=1</f>
        <v>0</v>
      </c>
      <c r="H24" s="298" cm="1">
        <f t="array" aca="1" ref="H24" ca="1">IF(AND($I24:$T24=DataMaster!$R$70:$AC$70),1,IF(AND($I24:$T24=DataMaster!$R$71:$AC$71),2,IF(AND($I24:$T24=DataMaster!$R$72:$AC$72),3,IF(AND($I24:$T24=DataMaster!$R$73:$AC$73),4,IF(AND($I24:$T24=DataMaster!$R$74:$AC$74),5,IF(AND($I24:$T24=DataMaster!$R$75:$AC$75),6,IF(AND($I24:$T24=DataMaster!$R$76:$AC$76),7,IF(AND($I24:$T24=DataMaster!$R$77:$AC$77),8,0))))))))</f>
        <v>0</v>
      </c>
      <c r="I24" s="270">
        <v>3</v>
      </c>
      <c r="J24" s="32">
        <v>2</v>
      </c>
      <c r="K24" s="32">
        <v>1</v>
      </c>
      <c r="L24" s="32">
        <v>1</v>
      </c>
      <c r="M24" s="32">
        <v>1</v>
      </c>
      <c r="N24" s="32">
        <v>1</v>
      </c>
      <c r="O24" s="32">
        <v>1</v>
      </c>
      <c r="P24" s="32">
        <v>1</v>
      </c>
      <c r="Q24" s="32">
        <v>1</v>
      </c>
      <c r="R24" s="32">
        <v>1</v>
      </c>
      <c r="S24" s="32">
        <v>1</v>
      </c>
      <c r="T24" s="32">
        <v>1</v>
      </c>
      <c r="U24" s="228"/>
      <c r="V24" s="223" t="str" cm="1">
        <f t="array" aca="1" ref="V24" ca="1">TEXT(LEFT(OFFSET(V24,-1,0),5)+1,"00000")&amp;MID(OFFSET(V24,-1,0),6,FIND(" ",OFFSET(V24,-1,0),7)-5)
&amp;IF($H24=0,"",INDEX(DataMaster!$Q$70:$Q$77,Experiment!H24))
 &amp; " Day"&amp;_xlfn.SINGLE(INDEX(i.DOY,$I24,1))                   &amp; IF($FE24=0," FWM","")&amp;IF($FE24=1," MWM","")&amp;IF($FE24=5," Mat","")&amp;IF($FJ24=TRUE,"&amp;BBT","")
&amp;" Confine"&amp;$P24-1       &amp;IF($R24&gt;1," PasArea"&amp;GQ24,"")     &amp;IF($T24&gt;1," SR"&amp;GT24,"")     &amp;IF($S24&gt;1," E_PGR"&amp;JG24,"")
&amp; " WP"&amp;TEXT($IZ24*100,"000p")                &amp; " MP"&amp;TEXT($JA24*100,"000p")                      &amp; " GP"&amp;TEXT($JB24*100,"000p")
&amp; " (F"&amp;3+IFERROR(1*$CZ24,0)+IFERROR(1*$DA24,0)&amp;3-IFERROR(1*NOT($DC24),0)&amp;"N"&amp;$DV24&amp;$DW24&amp;")"</f>
        <v>00001 Feed  Day204 MWM Confine0 WP100p MP100p GP100p (F33N11)</v>
      </c>
      <c r="W24" s="10" t="str">
        <f ca="1">IF(COUNTIF(V$5:V24,V24)=1,"-","Dup")</f>
        <v>-</v>
      </c>
      <c r="X24" s="10"/>
      <c r="Y24" s="21" t="b">
        <v>1</v>
      </c>
      <c r="Z24" s="22" t="str">
        <f t="shared" ref="Z24:Z131" ca="1" si="112">OFFSET(Z$5,$B24,0)</f>
        <v>-</v>
      </c>
      <c r="AA24" s="21" t="b">
        <v>1</v>
      </c>
      <c r="AB24" s="21" t="b">
        <v>1</v>
      </c>
      <c r="AC24" s="22" t="str">
        <f t="shared" ref="AC24:AD131" ca="1" si="113">OFFSET(AC$5,$B24,0)</f>
        <v>-</v>
      </c>
      <c r="AD24" s="248" t="b">
        <f t="shared" ca="1" si="113"/>
        <v>1</v>
      </c>
      <c r="AE24" s="10"/>
      <c r="AF24" s="22" t="b">
        <f t="shared" ref="AF24:CB39" ca="1" si="114">OFFSET(AF$5,$B24,0)</f>
        <v>1</v>
      </c>
      <c r="AG24" s="248" t="str">
        <f t="shared" ca="1" si="114"/>
        <v>-</v>
      </c>
      <c r="AH24" s="248" t="str">
        <f t="shared" ca="1" si="114"/>
        <v>-</v>
      </c>
      <c r="AI24" s="248" t="str">
        <f t="shared" ca="1" si="114"/>
        <v>-</v>
      </c>
      <c r="AJ24" s="22" t="b">
        <f t="shared" ca="1" si="114"/>
        <v>0</v>
      </c>
      <c r="AK24" s="248" t="str">
        <f t="shared" ref="AK24:AN46" ca="1" si="115">OFFSET(AK$5,$B24,0)</f>
        <v>-</v>
      </c>
      <c r="AL24" s="248" t="str">
        <f t="shared" ca="1" si="115"/>
        <v>-</v>
      </c>
      <c r="AM24" s="248" t="str">
        <f t="shared" ca="1" si="115"/>
        <v>-</v>
      </c>
      <c r="AN24" s="248" t="b">
        <f t="shared" ca="1" si="115"/>
        <v>0</v>
      </c>
      <c r="AO24" s="10"/>
      <c r="AP24" s="21" t="b">
        <v>0</v>
      </c>
      <c r="AQ24" s="247" t="b">
        <v>0</v>
      </c>
      <c r="AR24" s="247" t="b">
        <v>0</v>
      </c>
      <c r="AS24" s="22" t="str">
        <f ca="1">OFFSET(AS$5,$B24,0)</f>
        <v>-</v>
      </c>
      <c r="AT24" s="21" t="b">
        <v>1</v>
      </c>
      <c r="AU24" s="236" t="str">
        <f t="shared" ca="1" si="50"/>
        <v>-</v>
      </c>
      <c r="AV24" s="21" t="b">
        <v>1</v>
      </c>
      <c r="AW24" s="297">
        <f ca="1">VALUE($H24&amp;$I24&amp;$J24&amp;$P24&amp;"01")</f>
        <v>32101</v>
      </c>
      <c r="AX24" s="248" t="str">
        <f t="shared" ca="1" si="114"/>
        <v>-</v>
      </c>
      <c r="AY24" s="236">
        <f t="shared" ca="1" si="114"/>
        <v>1</v>
      </c>
      <c r="AZ24" s="236">
        <f t="shared" ca="1" si="114"/>
        <v>1</v>
      </c>
      <c r="BA24" s="248" t="b">
        <f t="shared" ca="1" si="50"/>
        <v>1</v>
      </c>
      <c r="BB24" s="248">
        <f t="shared" ca="1" si="50"/>
        <v>0.2</v>
      </c>
      <c r="BC24" s="248" t="str">
        <f t="shared" ca="1" si="114"/>
        <v>-</v>
      </c>
      <c r="BD24" s="248" t="str">
        <f t="shared" ca="1" si="114"/>
        <v>-</v>
      </c>
      <c r="BE24" s="248" t="b">
        <f t="shared" ca="1" si="50"/>
        <v>1</v>
      </c>
      <c r="BF24" s="248" t="b">
        <f t="shared" ca="1" si="50"/>
        <v>0</v>
      </c>
      <c r="BG24" s="246" t="b" cm="1">
        <f t="array" ref="BG24">INDEX(i.dams_confinement_P,$P24,BG$17)</f>
        <v>0</v>
      </c>
      <c r="BH24" s="246" t="b" cm="1">
        <f t="array" ref="BH24">INDEX(i.dams_confinement_P,$P24,BH$17)</f>
        <v>0</v>
      </c>
      <c r="BI24" s="246" t="b" cm="1">
        <f t="array" ref="BI24">INDEX(i.dams_confinement_P,$P24,BI$17)</f>
        <v>0</v>
      </c>
      <c r="BJ24" s="246" t="b" cm="1">
        <f t="array" ref="BJ24">INDEX(i.dams_confinement_P,$P24,BJ$17)</f>
        <v>0</v>
      </c>
      <c r="BK24" s="246" t="b" cm="1">
        <f t="array" ref="BK24">INDEX(i.dams_confinement_P,$P24,BK$17)</f>
        <v>0</v>
      </c>
      <c r="BL24" s="246" t="b" cm="1">
        <f t="array" ref="BL24">INDEX(i.dams_confinement_P,$P24,BL$17)</f>
        <v>0</v>
      </c>
      <c r="BM24" s="246" t="b" cm="1">
        <f t="array" ref="BM24">INDEX(i.dams_confinement_P,$P24,BM$17)</f>
        <v>0</v>
      </c>
      <c r="BN24" s="246" t="b" cm="1">
        <f t="array" ref="BN24">INDEX(i.dams_confinement_P,$P24,BN$17)</f>
        <v>0</v>
      </c>
      <c r="BO24" s="246" t="b" cm="1">
        <f t="array" ref="BO24">INDEX(i.dams_confinement_P,$P24,BO$17)</f>
        <v>0</v>
      </c>
      <c r="BP24" s="246" t="b" cm="1">
        <f t="array" ref="BP24">INDEX(i.dams_confinement_P,$P24,BP$17)</f>
        <v>0</v>
      </c>
      <c r="BQ24" s="246" t="b" cm="1">
        <f t="array" ref="BQ24">INDEX(i.dams_confinement_P,$P24,BQ$17)</f>
        <v>0</v>
      </c>
      <c r="BR24" s="246" t="b" cm="1">
        <f t="array" ref="BR24">INDEX(i.dams_confinement_P,$P24,BR$17)</f>
        <v>0</v>
      </c>
      <c r="BS24" s="246" t="b" cm="1">
        <f t="array" ref="BS24">INDEX(i.dams_confinement_P,$P24,BS$17)</f>
        <v>0</v>
      </c>
      <c r="BT24" s="246" t="b" cm="1">
        <f t="array" ref="BT24">INDEX(i.dams_confinement_P,$P24,BT$17)</f>
        <v>0</v>
      </c>
      <c r="BU24" s="246" t="b" cm="1">
        <f t="array" ref="BU24">INDEX(i.dams_confinement_P,$P24,BU$17)</f>
        <v>0</v>
      </c>
      <c r="BV24" s="246" t="b" cm="1">
        <f t="array" ref="BV24">INDEX(i.dams_confinement_P,$P24,BV$17)</f>
        <v>0</v>
      </c>
      <c r="BW24" s="246" t="b" cm="1">
        <f t="array" ref="BW24">INDEX(i.dams_confinement_P,$P24,BW$17)</f>
        <v>0</v>
      </c>
      <c r="BX24" s="246" t="b" cm="1">
        <f t="array" ref="BX24">INDEX(i.dams_confinement_P,$P24,BX$17)</f>
        <v>0</v>
      </c>
      <c r="BY24" s="22" t="str">
        <f t="shared" ca="1" si="50"/>
        <v>-</v>
      </c>
      <c r="BZ24" s="22" t="str">
        <f t="shared" ca="1" si="50"/>
        <v>-</v>
      </c>
      <c r="CA24" s="10"/>
      <c r="CB24" s="22" t="str">
        <f t="shared" ca="1" si="50"/>
        <v>-</v>
      </c>
      <c r="CC24" s="22" t="str">
        <f t="shared" ca="1" si="88"/>
        <v>-</v>
      </c>
      <c r="CD24" s="22" t="str">
        <f t="shared" ca="1" si="88"/>
        <v>-</v>
      </c>
      <c r="CE24" s="22" t="str">
        <f t="shared" ca="1" si="88"/>
        <v>-</v>
      </c>
      <c r="CF24" s="22" t="str">
        <f t="shared" ca="1" si="88"/>
        <v>-</v>
      </c>
      <c r="CG24" s="22" t="str">
        <f t="shared" ca="1" si="88"/>
        <v>-</v>
      </c>
      <c r="CH24" s="22" t="str">
        <f t="shared" ca="1" si="88"/>
        <v>-</v>
      </c>
      <c r="CI24" s="22" t="str">
        <f t="shared" ca="1" si="88"/>
        <v>-</v>
      </c>
      <c r="CJ24" s="22" t="str">
        <f t="shared" ca="1" si="88"/>
        <v>-</v>
      </c>
      <c r="CK24" s="22" t="str">
        <f t="shared" ca="1" si="88"/>
        <v>-</v>
      </c>
      <c r="CL24" s="22" t="str">
        <f t="shared" ca="1" si="88"/>
        <v>-</v>
      </c>
      <c r="CM24" s="22" t="str">
        <f t="shared" ca="1" si="88"/>
        <v>-</v>
      </c>
      <c r="CN24" s="22" t="str">
        <f t="shared" ca="1" si="88"/>
        <v>-</v>
      </c>
      <c r="CO24" s="22" t="str">
        <f t="shared" ca="1" si="88"/>
        <v>-</v>
      </c>
      <c r="CP24" s="22" t="str">
        <f t="shared" ca="1" si="88"/>
        <v>-</v>
      </c>
      <c r="CQ24" s="22" t="str">
        <f t="shared" ca="1" si="88"/>
        <v>-</v>
      </c>
      <c r="CR24" s="22" t="str">
        <f t="shared" ca="1" si="88"/>
        <v>-</v>
      </c>
      <c r="CS24" s="22" t="str">
        <f t="shared" ca="1" si="88"/>
        <v>-</v>
      </c>
      <c r="CT24" s="22" t="str">
        <f t="shared" ca="1" si="88"/>
        <v>-</v>
      </c>
      <c r="CU24" s="22" t="str">
        <f t="shared" ca="1" si="88"/>
        <v>-</v>
      </c>
      <c r="CV24" s="22" t="str">
        <f t="shared" ca="1" si="88"/>
        <v>-</v>
      </c>
      <c r="CW24" s="10"/>
      <c r="CX24" s="246" t="str" cm="1">
        <f t="array" aca="1" ref="CX24" ca="1">IF(AND($CZ24:$DA24),INDEX(i.dam_user_fvp0_date,$P24),"-")</f>
        <v>-</v>
      </c>
      <c r="CY24" s="246" t="str" cm="1">
        <f t="array" aca="1" ref="CY24" ca="1">IF(AND($CZ24:$DA24),INDEX(i.dam_user_fvp1_date,$P24),"-")</f>
        <v>-</v>
      </c>
      <c r="CZ24" s="248" t="b">
        <f t="shared" ca="1" si="88"/>
        <v>0</v>
      </c>
      <c r="DA24" s="22" t="b">
        <f t="shared" ca="1" si="88"/>
        <v>0</v>
      </c>
      <c r="DB24" s="22" t="str">
        <f t="shared" ca="1" si="88"/>
        <v>-</v>
      </c>
      <c r="DC24" s="22" t="str">
        <f t="shared" ca="1" si="88"/>
        <v>-</v>
      </c>
      <c r="DD24" s="22" t="str">
        <f t="shared" ca="1" si="88"/>
        <v>-</v>
      </c>
      <c r="DE24" s="22" t="str">
        <f t="shared" ca="1" si="88"/>
        <v>-</v>
      </c>
      <c r="DF24" s="22" t="str">
        <f t="shared" ca="1" si="88"/>
        <v>-</v>
      </c>
      <c r="DG24" s="248" t="str">
        <f t="shared" ca="1" si="88"/>
        <v>-</v>
      </c>
      <c r="DH24" s="248" t="str">
        <f t="shared" ca="1" si="88"/>
        <v>-</v>
      </c>
      <c r="DI24" s="22" t="str">
        <f t="shared" ca="1" si="88"/>
        <v>-</v>
      </c>
      <c r="DJ24" s="128" t="s">
        <v>36</v>
      </c>
      <c r="DK24" s="128" t="s">
        <v>36</v>
      </c>
      <c r="DL24" s="128" t="s">
        <v>36</v>
      </c>
      <c r="DM24" s="128" t="s">
        <v>36</v>
      </c>
      <c r="DN24" s="128" t="s">
        <v>36</v>
      </c>
      <c r="DO24" s="128" t="s">
        <v>36</v>
      </c>
      <c r="DP24" s="128" t="s">
        <v>36</v>
      </c>
      <c r="DQ24" s="128" t="s">
        <v>36</v>
      </c>
      <c r="DR24" s="128" t="s">
        <v>36</v>
      </c>
      <c r="DS24" s="128" t="s">
        <v>36</v>
      </c>
      <c r="DT24" s="128" t="s">
        <v>36</v>
      </c>
      <c r="DU24" s="128" t="s">
        <v>36</v>
      </c>
      <c r="DV24" s="22">
        <f t="shared" ca="1" si="88"/>
        <v>1</v>
      </c>
      <c r="DW24" s="22">
        <f t="shared" ca="1" si="88"/>
        <v>1</v>
      </c>
      <c r="DX24" s="22">
        <f t="shared" ca="1" si="88"/>
        <v>0</v>
      </c>
      <c r="DY24" s="22" t="str">
        <f t="shared" ca="1" si="88"/>
        <v>-</v>
      </c>
      <c r="DZ24" s="22" t="str">
        <f t="shared" ca="1" si="88"/>
        <v>-</v>
      </c>
      <c r="EA24" s="22" t="str">
        <f t="shared" ca="1" si="88"/>
        <v>-</v>
      </c>
      <c r="EB24" s="22" t="str">
        <f t="shared" ca="1" si="88"/>
        <v>-</v>
      </c>
      <c r="EC24" s="22" t="str">
        <f t="shared" ca="1" si="88"/>
        <v>-</v>
      </c>
      <c r="ED24" s="22" t="str">
        <f t="shared" ca="1" si="88"/>
        <v>-</v>
      </c>
      <c r="EE24" s="22" t="str">
        <f t="shared" ca="1" si="88"/>
        <v>-</v>
      </c>
      <c r="EF24" s="22">
        <f t="shared" ca="1" si="88"/>
        <v>0</v>
      </c>
      <c r="EG24" s="22" t="str">
        <f t="shared" ca="1" si="88"/>
        <v>-</v>
      </c>
      <c r="EH24" s="22" t="str">
        <f t="shared" ca="1" si="88"/>
        <v>-</v>
      </c>
      <c r="EI24" s="22" t="str">
        <f t="shared" ca="1" si="88"/>
        <v>-</v>
      </c>
      <c r="EJ24" s="22" t="str">
        <f t="shared" ca="1" si="88"/>
        <v>-</v>
      </c>
      <c r="EK24" s="22" t="str">
        <f t="shared" ca="1" si="88"/>
        <v>-</v>
      </c>
      <c r="EL24" s="22">
        <f t="shared" ca="1" si="88"/>
        <v>0</v>
      </c>
      <c r="EM24" s="248">
        <f t="shared" ca="1" si="88"/>
        <v>0</v>
      </c>
      <c r="EN24" s="248">
        <f t="shared" ref="EM24:EO31" ca="1" si="116">OFFSET(EN$5,$B24,0)</f>
        <v>0</v>
      </c>
      <c r="EO24" s="248">
        <f t="shared" ca="1" si="116"/>
        <v>0</v>
      </c>
      <c r="EP24" s="22">
        <f t="shared" ca="1" si="93"/>
        <v>0</v>
      </c>
      <c r="EQ24" s="22">
        <f t="shared" ca="1" si="93"/>
        <v>0</v>
      </c>
      <c r="ER24" s="22">
        <f t="shared" ca="1" si="93"/>
        <v>0</v>
      </c>
      <c r="ES24" s="22" t="str">
        <f t="shared" ca="1" si="93"/>
        <v>-</v>
      </c>
      <c r="ET24" s="22" t="str">
        <f t="shared" ca="1" si="93"/>
        <v>-</v>
      </c>
      <c r="EU24" s="248" t="str">
        <f t="shared" ref="EU24:EV24" ca="1" si="117">OFFSET(EU$5,$B24,0)</f>
        <v>-</v>
      </c>
      <c r="EV24" s="248" t="str">
        <f t="shared" ca="1" si="117"/>
        <v>-</v>
      </c>
      <c r="EW24" s="22" t="str">
        <f t="shared" ca="1" si="93"/>
        <v>-</v>
      </c>
      <c r="EX24" s="22" t="str">
        <f t="shared" ca="1" si="93"/>
        <v>-</v>
      </c>
      <c r="EY24" s="22" t="str">
        <f t="shared" ca="1" si="93"/>
        <v>-</v>
      </c>
      <c r="EZ24" s="22" t="str">
        <f t="shared" ca="1" si="93"/>
        <v>-</v>
      </c>
      <c r="FA24" s="22" t="str">
        <f t="shared" ca="1" si="93"/>
        <v>-</v>
      </c>
      <c r="FB24" s="22" t="str">
        <f t="shared" ca="1" si="93"/>
        <v>-</v>
      </c>
      <c r="FC24" s="22" t="str">
        <f t="shared" ca="1" si="93"/>
        <v>-</v>
      </c>
      <c r="FD24" s="10"/>
      <c r="FE24" s="5">
        <f t="shared" ref="FE24:FE131" si="118">INDEX(i.FlkStrctr,$J24,FE$15)</f>
        <v>1</v>
      </c>
      <c r="FF24" s="22" t="str">
        <f t="shared" ca="1" si="93"/>
        <v>-</v>
      </c>
      <c r="FG24" s="22" t="str">
        <f t="shared" ca="1" si="93"/>
        <v>-</v>
      </c>
      <c r="FH24" s="22" t="str">
        <f t="shared" ca="1" si="93"/>
        <v>-</v>
      </c>
      <c r="FI24" s="22" t="str">
        <f t="shared" ca="1" si="93"/>
        <v>-</v>
      </c>
      <c r="FJ24" s="5" t="b">
        <f t="shared" ref="FJ24:FJ131" si="119">INDEX(i.FlkStrctr,$J24,FJ$15)</f>
        <v>0</v>
      </c>
      <c r="FK24" s="22" t="str">
        <f t="shared" ca="1" si="93"/>
        <v>-</v>
      </c>
      <c r="FL24" s="22">
        <f t="shared" ca="1" si="93"/>
        <v>0</v>
      </c>
      <c r="FM24" s="22" t="str">
        <f t="shared" ca="1" si="93"/>
        <v>-</v>
      </c>
      <c r="FN24" s="22">
        <f t="shared" ref="FN24:FO131" ca="1" si="120">OFFSET(FN$5,$B24,0)</f>
        <v>1</v>
      </c>
      <c r="FO24" s="22">
        <f t="shared" ca="1" si="120"/>
        <v>0</v>
      </c>
      <c r="FP24" s="22">
        <f t="shared" ca="1" si="93"/>
        <v>1</v>
      </c>
      <c r="FQ24" s="22">
        <f t="shared" ca="1" si="93"/>
        <v>0</v>
      </c>
      <c r="FR24" s="22">
        <f t="shared" ca="1" si="93"/>
        <v>1</v>
      </c>
      <c r="FS24" s="22">
        <f t="shared" ca="1" si="93"/>
        <v>1</v>
      </c>
      <c r="FT24" s="22">
        <f t="shared" ca="1" si="93"/>
        <v>1</v>
      </c>
      <c r="FU24" s="22">
        <f t="shared" ca="1" si="93"/>
        <v>0</v>
      </c>
      <c r="FV24" s="22">
        <f t="shared" ca="1" si="93"/>
        <v>0</v>
      </c>
      <c r="FW24" s="22">
        <f t="shared" ca="1" si="93"/>
        <v>0</v>
      </c>
      <c r="FX24" s="22">
        <f t="shared" ca="1" si="93"/>
        <v>0</v>
      </c>
      <c r="FY24" s="22">
        <f t="shared" ca="1" si="93"/>
        <v>0</v>
      </c>
      <c r="FZ24" s="22">
        <f t="shared" ca="1" si="93"/>
        <v>0</v>
      </c>
      <c r="GA24" s="22">
        <f t="shared" ca="1" si="93"/>
        <v>0</v>
      </c>
      <c r="GB24" s="22">
        <f t="shared" ca="1" si="93"/>
        <v>0</v>
      </c>
      <c r="GC24" s="22">
        <f t="shared" ref="GC24:GN109" ca="1" si="121">OFFSET(GC$5,$B24,0)</f>
        <v>0</v>
      </c>
      <c r="GD24" s="22">
        <f t="shared" ca="1" si="121"/>
        <v>0</v>
      </c>
      <c r="GE24" s="22">
        <f t="shared" ca="1" si="93"/>
        <v>0</v>
      </c>
      <c r="GF24" s="22">
        <f t="shared" ca="1" si="93"/>
        <v>0</v>
      </c>
      <c r="GG24" s="22">
        <f t="shared" ca="1" si="93"/>
        <v>1</v>
      </c>
      <c r="GH24" s="22">
        <f t="shared" ca="1" si="93"/>
        <v>0</v>
      </c>
      <c r="GI24" s="248">
        <f t="shared" ca="1" si="96"/>
        <v>0</v>
      </c>
      <c r="GJ24" s="248">
        <f t="shared" ca="1" si="96"/>
        <v>0</v>
      </c>
      <c r="GK24" s="248">
        <f t="shared" ca="1" si="96"/>
        <v>0</v>
      </c>
      <c r="GL24" s="248">
        <f t="shared" ca="1" si="93"/>
        <v>0</v>
      </c>
      <c r="GM24" s="248">
        <f t="shared" ca="1" si="93"/>
        <v>0</v>
      </c>
      <c r="GN24" s="248">
        <f t="shared" ca="1" si="93"/>
        <v>0</v>
      </c>
      <c r="GO24" s="10"/>
      <c r="GP24" s="246" t="b">
        <f t="shared" ref="GP24:GP31" si="122">IF(GQ24&lt;&gt;"-",TRUE,FALSE)</f>
        <v>0</v>
      </c>
      <c r="GQ24" s="246" t="str" cm="1">
        <f t="array" ref="GQ24">INDEX(i.bnd_total_pas_area,$R24,1)</f>
        <v>-</v>
      </c>
      <c r="GR24" s="248" t="str">
        <f t="shared" ca="1" si="93"/>
        <v>-</v>
      </c>
      <c r="GS24" s="246" t="b">
        <f t="shared" ref="GS24:GS31" si="123">IF(GT24&lt;&gt;"-",TRUE,FALSE)</f>
        <v>0</v>
      </c>
      <c r="GT24" s="246" t="str" cm="1">
        <f t="array" ref="GT24">INDEX(i.bnd_sr_t,$T24,1)</f>
        <v>-</v>
      </c>
      <c r="GU24" s="5" t="b">
        <f t="shared" ref="GU24:GW131" si="124">INDEX(i.TOL,$I24,GU$15)</f>
        <v>0</v>
      </c>
      <c r="GV24" s="5" t="b">
        <f t="shared" si="124"/>
        <v>0</v>
      </c>
      <c r="GW24" s="5" t="b">
        <f t="shared" si="124"/>
        <v>1</v>
      </c>
      <c r="GX24" s="248">
        <f t="shared" ca="1" si="93"/>
        <v>0</v>
      </c>
      <c r="GY24" s="22">
        <f t="shared" ca="1" si="93"/>
        <v>2</v>
      </c>
      <c r="GZ24" s="22">
        <f t="shared" ca="1" si="93"/>
        <v>2</v>
      </c>
      <c r="HA24" s="248" t="str">
        <f t="shared" ca="1" si="93"/>
        <v>-</v>
      </c>
      <c r="HB24" s="248" t="str">
        <f t="shared" ca="1" si="93"/>
        <v>-</v>
      </c>
      <c r="HC24" s="248" t="str">
        <f t="shared" ca="1" si="93"/>
        <v>-</v>
      </c>
      <c r="HD24" s="248" t="str">
        <f t="shared" ca="1" si="93"/>
        <v>-</v>
      </c>
      <c r="HE24" s="248" t="str">
        <f t="shared" ca="1" si="93"/>
        <v>-</v>
      </c>
      <c r="HF24" s="5" t="str">
        <f>IF(TRUE,"-",INDEX(i_dryman,INDEX(CHOOSE($I24,[0]!i.AdultDrys,[0]!i.AdultDrys,[0]!i.AdultDrys),1,#REF!)+1,HF$15))</f>
        <v>-</v>
      </c>
      <c r="HG24" s="22" t="str">
        <f t="shared" ca="1" si="93"/>
        <v>-</v>
      </c>
      <c r="HH24" s="5" t="b">
        <f t="array" aca="1" ref="HH24" ca="1">IF(OR(HI24:HJ24&lt;&gt;"-"),TRUE,"-")</f>
        <v>1</v>
      </c>
      <c r="HI24" s="235">
        <v>2</v>
      </c>
      <c r="HJ24" s="248" t="str">
        <f t="shared" ref="HJ24:HJ131" ca="1" si="125">OFFSET(HJ$5,$B24,0)</f>
        <v>-</v>
      </c>
      <c r="HK24" s="5" t="str">
        <f t="array" aca="1" ref="HK24" ca="1">IF(OR(HL24:HQ24&lt;&gt;"-"),TRUE,"-")</f>
        <v>-</v>
      </c>
      <c r="HL24" s="247" t="s">
        <v>36</v>
      </c>
      <c r="HM24" s="286" t="s">
        <v>36</v>
      </c>
      <c r="HN24" s="286" t="s">
        <v>36</v>
      </c>
      <c r="HO24" s="286" t="s">
        <v>36</v>
      </c>
      <c r="HP24" s="286" t="s">
        <v>36</v>
      </c>
      <c r="HQ24" s="288" t="str">
        <f ca="1">OFFSET(HQ$5,$B24,0)</f>
        <v>-</v>
      </c>
      <c r="HR24" s="286" t="s">
        <v>36</v>
      </c>
      <c r="HS24" s="247" t="b">
        <v>1</v>
      </c>
      <c r="HT24" s="247">
        <v>2</v>
      </c>
      <c r="HU24" s="22" t="b">
        <f t="shared" ca="1" si="101"/>
        <v>1</v>
      </c>
      <c r="HV24" s="247" t="s">
        <v>36</v>
      </c>
      <c r="HW24" s="5" t="str">
        <f t="shared" ref="HW24:HZ46" si="126">INDEX(i.FlkStrctr,$J24,HW$15)</f>
        <v>-</v>
      </c>
      <c r="HX24" s="5" t="str">
        <f t="shared" si="126"/>
        <v>-</v>
      </c>
      <c r="HY24" s="5" t="str">
        <f t="shared" si="126"/>
        <v>-</v>
      </c>
      <c r="HZ24" s="5" t="str">
        <f t="shared" si="126"/>
        <v>-</v>
      </c>
      <c r="IA24" s="22" t="str">
        <f t="shared" ca="1" si="103"/>
        <v>-</v>
      </c>
      <c r="IB24" s="248" t="str">
        <f t="shared" ca="1" si="103"/>
        <v>-</v>
      </c>
      <c r="IC24" s="248" t="str">
        <f t="shared" ca="1" si="103"/>
        <v>-</v>
      </c>
      <c r="ID24" s="248" t="str">
        <f t="shared" ca="1" si="103"/>
        <v>-</v>
      </c>
      <c r="IE24" s="247">
        <v>0</v>
      </c>
      <c r="IF24" s="244">
        <v>0.9</v>
      </c>
      <c r="IG24" s="244">
        <v>0</v>
      </c>
      <c r="IH24" s="244">
        <v>0.5</v>
      </c>
      <c r="II24" s="244">
        <v>0</v>
      </c>
      <c r="IJ24" s="244">
        <v>0</v>
      </c>
      <c r="IK24" s="244" t="s">
        <v>36</v>
      </c>
      <c r="IL24" s="5" t="str">
        <f t="shared" ref="IL24:IM131" si="127">INDEX(i.FlkStrctr,$J24,IL$15)</f>
        <v>-</v>
      </c>
      <c r="IM24" s="5" t="str">
        <f>INDEX(i.FlkStrctr,$J24,IM$15)</f>
        <v>-</v>
      </c>
      <c r="IN24" s="155" t="b">
        <f t="shared" ref="IN24:IN31" ca="1" si="128">SUM(IO24:IO24)&gt;0</f>
        <v>0</v>
      </c>
      <c r="IO24" s="236" t="str">
        <f t="shared" ref="IO24:IO131" ca="1" si="129">OFFSET(IO$5,$B24,0)</f>
        <v>-</v>
      </c>
      <c r="IP24" s="10"/>
      <c r="IQ24" s="22">
        <f t="shared" ca="1" si="103"/>
        <v>1</v>
      </c>
      <c r="IR24" s="22">
        <f t="shared" ca="1" si="103"/>
        <v>0</v>
      </c>
      <c r="IS24" s="22">
        <f t="shared" ca="1" si="103"/>
        <v>1</v>
      </c>
      <c r="IT24" s="22">
        <f t="shared" ca="1" si="103"/>
        <v>1</v>
      </c>
      <c r="IU24" s="22">
        <f t="shared" ca="1" si="103"/>
        <v>0</v>
      </c>
      <c r="IV24" s="22">
        <f t="shared" ca="1" si="103"/>
        <v>70</v>
      </c>
      <c r="IW24" s="22">
        <f t="shared" ca="1" si="103"/>
        <v>50</v>
      </c>
      <c r="IX24" s="22">
        <f t="shared" ca="1" si="103"/>
        <v>85</v>
      </c>
      <c r="IY24" s="22">
        <f t="shared" ca="1" si="103"/>
        <v>70</v>
      </c>
      <c r="IZ24" s="5">
        <f t="shared" ref="IZ24:IZ131" si="130">INDEX(i.WoolPrices,$M24,IZ$15)</f>
        <v>1</v>
      </c>
      <c r="JA24" s="5">
        <f t="shared" ref="JA24:JA131" si="131">INDEX(i.MeatPrices,$N24,JA$15)</f>
        <v>1</v>
      </c>
      <c r="JB24" s="5">
        <f t="shared" ref="JB24:JB131" si="132">INDEX(i.GrainPrices,$O24,JB$15)</f>
        <v>1</v>
      </c>
      <c r="JC24" s="22">
        <f t="shared" ca="1" si="103"/>
        <v>1</v>
      </c>
      <c r="JD24" s="10"/>
      <c r="JE24" s="22">
        <f t="shared" ca="1" si="103"/>
        <v>1</v>
      </c>
      <c r="JF24" s="248">
        <f t="shared" ca="1" si="103"/>
        <v>1</v>
      </c>
      <c r="JG24" s="22">
        <f t="shared" ca="1" si="103"/>
        <v>0.75</v>
      </c>
      <c r="JH24" s="248">
        <f t="shared" ca="1" si="103"/>
        <v>0.8</v>
      </c>
      <c r="JI24" s="248">
        <f t="shared" ca="1" si="103"/>
        <v>0.82499999999999996</v>
      </c>
      <c r="JJ24" s="248">
        <f t="shared" ca="1" si="103"/>
        <v>0.875</v>
      </c>
      <c r="JK24" s="248">
        <f t="shared" ca="1" si="103"/>
        <v>0.9</v>
      </c>
      <c r="JL24" s="22">
        <f t="shared" ca="1" si="103"/>
        <v>1</v>
      </c>
      <c r="JM24" s="248">
        <f t="shared" ca="1" si="103"/>
        <v>0</v>
      </c>
      <c r="JN24" s="248">
        <f t="shared" ca="1" si="103"/>
        <v>0</v>
      </c>
      <c r="JO24" s="248">
        <f t="shared" ca="1" si="103"/>
        <v>0</v>
      </c>
      <c r="JP24" s="248">
        <f t="shared" ca="1" si="103"/>
        <v>0</v>
      </c>
      <c r="JQ24" s="248">
        <f t="shared" ca="1" si="103"/>
        <v>0</v>
      </c>
      <c r="JR24" s="248">
        <f t="shared" ca="1" si="103"/>
        <v>0</v>
      </c>
      <c r="JS24" s="248" t="str">
        <f t="shared" ca="1" si="103"/>
        <v>-</v>
      </c>
      <c r="JT24" s="22">
        <f t="shared" ca="1" si="103"/>
        <v>0</v>
      </c>
      <c r="JU24" s="27">
        <v>0</v>
      </c>
    </row>
    <row r="25" spans="1:281" s="203" customFormat="1" outlineLevel="2">
      <c r="A25" s="202">
        <f t="shared" ref="A25:A131" si="133">ROW(A25)-5</f>
        <v>20</v>
      </c>
      <c r="B25" s="32">
        <f ca="1">OFFSET(B25,-1,-1)</f>
        <v>19</v>
      </c>
      <c r="C25" s="228">
        <v>200</v>
      </c>
      <c r="D25" s="228" t="s">
        <v>941</v>
      </c>
      <c r="E25" s="228" t="b">
        <v>0</v>
      </c>
      <c r="F25" s="203" t="b">
        <v>0</v>
      </c>
      <c r="G25" s="203" t="b">
        <f t="shared" ref="G25:G31" si="134">E25</f>
        <v>0</v>
      </c>
      <c r="H25" s="298" cm="1">
        <f t="array" aca="1" ref="H25" ca="1">IF(AND($I25:$T25=DataMaster!$R$70:$AC$70),1,IF(AND($I25:$T25=DataMaster!$R$71:$AC$71),2,IF(AND($I25:$T25=DataMaster!$R$72:$AC$72),3,IF(AND($I25:$T25=DataMaster!$R$73:$AC$73),4,IF(AND($I25:$T25=DataMaster!$R$74:$AC$74),5,IF(AND($I25:$T25=DataMaster!$R$75:$AC$75),6,IF(AND($I25:$T25=DataMaster!$R$76:$AC$76),7,IF(AND($I25:$T25=DataMaster!$R$77:$AC$77),8,0))))))))</f>
        <v>0</v>
      </c>
      <c r="I25" s="225">
        <f ca="1">OFFSET(I25,-1,0)</f>
        <v>3</v>
      </c>
      <c r="J25" s="225">
        <f t="shared" ref="J25:T31" ca="1" si="135">OFFSET(J25,-1,0)</f>
        <v>2</v>
      </c>
      <c r="K25" s="225">
        <f t="shared" ca="1" si="135"/>
        <v>1</v>
      </c>
      <c r="L25" s="225">
        <f t="shared" ca="1" si="135"/>
        <v>1</v>
      </c>
      <c r="M25" s="225">
        <f t="shared" ca="1" si="135"/>
        <v>1</v>
      </c>
      <c r="N25" s="225">
        <f t="shared" ca="1" si="135"/>
        <v>1</v>
      </c>
      <c r="O25" s="225">
        <f t="shared" ca="1" si="135"/>
        <v>1</v>
      </c>
      <c r="P25" s="225">
        <f t="shared" ca="1" si="135"/>
        <v>1</v>
      </c>
      <c r="Q25" s="225">
        <f t="shared" ca="1" si="135"/>
        <v>1</v>
      </c>
      <c r="R25" s="225">
        <f t="shared" ca="1" si="135"/>
        <v>1</v>
      </c>
      <c r="S25" s="225">
        <f t="shared" ca="1" si="135"/>
        <v>1</v>
      </c>
      <c r="T25" s="225">
        <f t="shared" ca="1" si="135"/>
        <v>1</v>
      </c>
      <c r="V25" s="218" t="str" cm="1">
        <f t="array" aca="1" ref="V25" ca="1">TEXT(LEFT(OFFSET(V25,-1,0),5)+1,"00000")&amp;MID(OFFSET(V25,-1,0),6,FIND(" ",OFFSET(V25,-1,0),7)-5)
&amp;IF($H25=0,"",INDEX(DataMaster!$Q$70:$Q$77,Experiment!H25))
 &amp; " Day"&amp;_xlfn.SINGLE(INDEX(i.DOY,$I25,1))                   &amp; IF($FE25=0," FWM","")&amp;IF($FE25=1," MWM","")&amp;IF($FE25=5," Mat","")&amp;IF($FJ25=TRUE,"&amp;BBT","")
&amp;" Confine"&amp;$P25-1       &amp;IF($R25&gt;1," PasArea"&amp;GQ25,"")     &amp;IF($T25&gt;1," SR"&amp;GT25,"")     &amp;IF($S25&gt;1," E_PGR"&amp;JG25,"")
&amp; " WP"&amp;TEXT($IZ25*100,"000p")                &amp; " MP"&amp;TEXT($JA25*100,"000p")                      &amp; " GP"&amp;TEXT($JB25*100,"000p")
&amp; " (F"&amp;3+IFERROR(1*$CZ25,0)+IFERROR(1*$DA25,0)&amp;3-IFERROR(1*NOT($DC25),0)&amp;"N"&amp;$DV25&amp;$DW25&amp;")"</f>
        <v>00002 Feed  Day204 MWM Confine0 WP100p MP100p GP100p (F43N33)</v>
      </c>
      <c r="W25" s="10" t="str">
        <f ca="1">IF(COUNTIF(V$5:V25,V25)=1,"-","Dup")</f>
        <v>-</v>
      </c>
      <c r="X25" s="10"/>
      <c r="Y25" s="21" t="s">
        <v>36</v>
      </c>
      <c r="Z25" s="22" t="str">
        <f t="shared" ca="1" si="112"/>
        <v>-</v>
      </c>
      <c r="AA25" s="21" t="s">
        <v>36</v>
      </c>
      <c r="AB25" s="21" t="s">
        <v>36</v>
      </c>
      <c r="AC25" s="22" t="str">
        <f t="shared" ca="1" si="113"/>
        <v>-</v>
      </c>
      <c r="AD25" s="248" t="b">
        <f t="shared" ca="1" si="113"/>
        <v>1</v>
      </c>
      <c r="AE25" s="10"/>
      <c r="AF25" s="22" t="b">
        <f t="shared" ca="1" si="114"/>
        <v>1</v>
      </c>
      <c r="AG25" s="248" t="str">
        <f t="shared" ca="1" si="114"/>
        <v>-</v>
      </c>
      <c r="AH25" s="248" t="str">
        <f t="shared" ca="1" si="114"/>
        <v>-</v>
      </c>
      <c r="AI25" s="248" t="str">
        <f t="shared" ca="1" si="114"/>
        <v>-</v>
      </c>
      <c r="AJ25" s="22" t="b">
        <f t="shared" ca="1" si="114"/>
        <v>0</v>
      </c>
      <c r="AK25" s="248" t="str">
        <f t="shared" ca="1" si="115"/>
        <v>-</v>
      </c>
      <c r="AL25" s="248" t="str">
        <f t="shared" ca="1" si="115"/>
        <v>-</v>
      </c>
      <c r="AM25" s="248" t="str">
        <f t="shared" ca="1" si="115"/>
        <v>-</v>
      </c>
      <c r="AN25" s="248" t="b">
        <f t="shared" ca="1" si="115"/>
        <v>0</v>
      </c>
      <c r="AO25" s="10"/>
      <c r="AP25" s="247" t="b">
        <v>1</v>
      </c>
      <c r="AQ25" s="247" t="b">
        <v>0</v>
      </c>
      <c r="AR25" s="21" t="b">
        <v>1</v>
      </c>
      <c r="AS25" s="226">
        <f t="shared" ref="AS25:AS131" ca="1" si="136">OFFSET($AW25,-1,0)</f>
        <v>32101</v>
      </c>
      <c r="AT25" s="235" t="b">
        <v>0</v>
      </c>
      <c r="AU25" s="236" t="str">
        <f t="shared" ca="1" si="114"/>
        <v>-</v>
      </c>
      <c r="AV25" s="22" t="b">
        <f t="shared" ca="1" si="114"/>
        <v>1</v>
      </c>
      <c r="AW25" s="225">
        <f ca="1">OFFSET(AW25,-1,0)+1</f>
        <v>32102</v>
      </c>
      <c r="AX25" s="22" t="str">
        <f t="shared" ca="1" si="114"/>
        <v>-</v>
      </c>
      <c r="AY25" s="22">
        <f t="shared" ca="1" si="114"/>
        <v>1</v>
      </c>
      <c r="AZ25" s="22">
        <f t="shared" ca="1" si="114"/>
        <v>1</v>
      </c>
      <c r="BA25" s="248" t="b">
        <f t="shared" ca="1" si="114"/>
        <v>1</v>
      </c>
      <c r="BB25" s="248">
        <f t="shared" ca="1" si="114"/>
        <v>0.2</v>
      </c>
      <c r="BC25" s="248" t="str">
        <f t="shared" ca="1" si="114"/>
        <v>-</v>
      </c>
      <c r="BD25" s="248" t="str">
        <f t="shared" ca="1" si="114"/>
        <v>-</v>
      </c>
      <c r="BE25" s="248" t="b">
        <f t="shared" ca="1" si="114"/>
        <v>1</v>
      </c>
      <c r="BF25" s="248" t="b">
        <f t="shared" ca="1" si="50"/>
        <v>0</v>
      </c>
      <c r="BG25" s="246" t="b" cm="1">
        <f t="array" aca="1" ref="BG25" ca="1">INDEX(i.dams_confinement_P,$P25,BG$17)</f>
        <v>0</v>
      </c>
      <c r="BH25" s="246" t="b" cm="1">
        <f t="array" aca="1" ref="BH25" ca="1">INDEX(i.dams_confinement_P,$P25,BH$17)</f>
        <v>0</v>
      </c>
      <c r="BI25" s="246" t="b" cm="1">
        <f t="array" aca="1" ref="BI25" ca="1">INDEX(i.dams_confinement_P,$P25,BI$17)</f>
        <v>0</v>
      </c>
      <c r="BJ25" s="246" t="b" cm="1">
        <f t="array" aca="1" ref="BJ25" ca="1">INDEX(i.dams_confinement_P,$P25,BJ$17)</f>
        <v>0</v>
      </c>
      <c r="BK25" s="246" t="b" cm="1">
        <f t="array" aca="1" ref="BK25" ca="1">INDEX(i.dams_confinement_P,$P25,BK$17)</f>
        <v>0</v>
      </c>
      <c r="BL25" s="246" t="b" cm="1">
        <f t="array" aca="1" ref="BL25" ca="1">INDEX(i.dams_confinement_P,$P25,BL$17)</f>
        <v>0</v>
      </c>
      <c r="BM25" s="246" t="b" cm="1">
        <f t="array" aca="1" ref="BM25" ca="1">INDEX(i.dams_confinement_P,$P25,BM$17)</f>
        <v>0</v>
      </c>
      <c r="BN25" s="246" t="b" cm="1">
        <f t="array" aca="1" ref="BN25" ca="1">INDEX(i.dams_confinement_P,$P25,BN$17)</f>
        <v>0</v>
      </c>
      <c r="BO25" s="246" t="b" cm="1">
        <f t="array" aca="1" ref="BO25" ca="1">INDEX(i.dams_confinement_P,$P25,BO$17)</f>
        <v>0</v>
      </c>
      <c r="BP25" s="246" t="b" cm="1">
        <f t="array" aca="1" ref="BP25" ca="1">INDEX(i.dams_confinement_P,$P25,BP$17)</f>
        <v>0</v>
      </c>
      <c r="BQ25" s="246" t="b" cm="1">
        <f t="array" aca="1" ref="BQ25" ca="1">INDEX(i.dams_confinement_P,$P25,BQ$17)</f>
        <v>0</v>
      </c>
      <c r="BR25" s="246" t="b" cm="1">
        <f t="array" aca="1" ref="BR25" ca="1">INDEX(i.dams_confinement_P,$P25,BR$17)</f>
        <v>0</v>
      </c>
      <c r="BS25" s="246" t="b" cm="1">
        <f t="array" aca="1" ref="BS25" ca="1">INDEX(i.dams_confinement_P,$P25,BS$17)</f>
        <v>0</v>
      </c>
      <c r="BT25" s="246" t="b" cm="1">
        <f t="array" aca="1" ref="BT25" ca="1">INDEX(i.dams_confinement_P,$P25,BT$17)</f>
        <v>0</v>
      </c>
      <c r="BU25" s="246" t="b" cm="1">
        <f t="array" aca="1" ref="BU25" ca="1">INDEX(i.dams_confinement_P,$P25,BU$17)</f>
        <v>0</v>
      </c>
      <c r="BV25" s="246" t="b" cm="1">
        <f t="array" aca="1" ref="BV25" ca="1">INDEX(i.dams_confinement_P,$P25,BV$17)</f>
        <v>0</v>
      </c>
      <c r="BW25" s="246" t="b" cm="1">
        <f t="array" aca="1" ref="BW25" ca="1">INDEX(i.dams_confinement_P,$P25,BW$17)</f>
        <v>0</v>
      </c>
      <c r="BX25" s="246" t="b" cm="1">
        <f t="array" aca="1" ref="BX25" ca="1">INDEX(i.dams_confinement_P,$P25,BX$17)</f>
        <v>0</v>
      </c>
      <c r="BY25" s="22" t="str">
        <f t="shared" ca="1" si="114"/>
        <v>-</v>
      </c>
      <c r="BZ25" s="22" t="str">
        <f t="shared" ca="1" si="114"/>
        <v>-</v>
      </c>
      <c r="CA25" s="10"/>
      <c r="CB25" s="22" t="str">
        <f t="shared" ca="1" si="114"/>
        <v>-</v>
      </c>
      <c r="CC25" s="22" t="str">
        <f t="shared" ref="CC25:CR35" ca="1" si="137">OFFSET(CC$5,$B25,0)</f>
        <v>-</v>
      </c>
      <c r="CD25" s="22" t="str">
        <f t="shared" ca="1" si="137"/>
        <v>-</v>
      </c>
      <c r="CE25" s="22" t="str">
        <f t="shared" ca="1" si="137"/>
        <v>-</v>
      </c>
      <c r="CF25" s="22" t="str">
        <f t="shared" ca="1" si="137"/>
        <v>-</v>
      </c>
      <c r="CG25" s="22" t="str">
        <f t="shared" ca="1" si="137"/>
        <v>-</v>
      </c>
      <c r="CH25" s="22" t="str">
        <f t="shared" ca="1" si="137"/>
        <v>-</v>
      </c>
      <c r="CI25" s="22" t="str">
        <f t="shared" ca="1" si="137"/>
        <v>-</v>
      </c>
      <c r="CJ25" s="22" t="str">
        <f t="shared" ca="1" si="137"/>
        <v>-</v>
      </c>
      <c r="CK25" s="22" t="str">
        <f t="shared" ca="1" si="137"/>
        <v>-</v>
      </c>
      <c r="CL25" s="22" t="str">
        <f t="shared" ca="1" si="137"/>
        <v>-</v>
      </c>
      <c r="CM25" s="22" t="str">
        <f t="shared" ca="1" si="137"/>
        <v>-</v>
      </c>
      <c r="CN25" s="22" t="str">
        <f t="shared" ca="1" si="137"/>
        <v>-</v>
      </c>
      <c r="CO25" s="22" t="str">
        <f t="shared" ca="1" si="137"/>
        <v>-</v>
      </c>
      <c r="CP25" s="22" t="str">
        <f t="shared" ca="1" si="137"/>
        <v>-</v>
      </c>
      <c r="CQ25" s="22" t="str">
        <f t="shared" ca="1" si="137"/>
        <v>-</v>
      </c>
      <c r="CR25" s="22" t="str">
        <f t="shared" ca="1" si="137"/>
        <v>-</v>
      </c>
      <c r="CS25" s="22" t="str">
        <f t="shared" ref="CS25:DU34" ca="1" si="138">OFFSET(CS$5,$B25,0)</f>
        <v>-</v>
      </c>
      <c r="CT25" s="22" t="str">
        <f t="shared" ca="1" si="138"/>
        <v>-</v>
      </c>
      <c r="CU25" s="22" t="str">
        <f t="shared" ca="1" si="138"/>
        <v>-</v>
      </c>
      <c r="CV25" s="22" t="str">
        <f t="shared" ca="1" si="138"/>
        <v>-</v>
      </c>
      <c r="CW25" s="10"/>
      <c r="CX25" s="246" t="str" cm="1">
        <f t="array" ref="CX25">IF(AND($CZ25:$DA25),INDEX(i.dam_user_fvp0_date,$P25),"-")</f>
        <v>-</v>
      </c>
      <c r="CY25" s="246" t="str" cm="1">
        <f t="array" ref="CY25">IF(AND($CZ25:$DA25),INDEX(i.dam_user_fvp1_date,$P25),"-")</f>
        <v>-</v>
      </c>
      <c r="CZ25" s="247" t="b">
        <v>1</v>
      </c>
      <c r="DA25" s="235" t="b">
        <v>0</v>
      </c>
      <c r="DB25" s="22" t="str">
        <f t="shared" ca="1" si="138"/>
        <v>-</v>
      </c>
      <c r="DC25" s="236" t="str">
        <f t="shared" ca="1" si="138"/>
        <v>-</v>
      </c>
      <c r="DD25" s="22" t="str">
        <f t="shared" ca="1" si="138"/>
        <v>-</v>
      </c>
      <c r="DE25" s="22" t="str">
        <f t="shared" ca="1" si="138"/>
        <v>-</v>
      </c>
      <c r="DF25" s="22" t="str">
        <f t="shared" ca="1" si="138"/>
        <v>-</v>
      </c>
      <c r="DG25" s="248" t="str">
        <f t="shared" ca="1" si="138"/>
        <v>-</v>
      </c>
      <c r="DH25" s="248" t="str">
        <f t="shared" ca="1" si="138"/>
        <v>-</v>
      </c>
      <c r="DI25" s="22" t="str">
        <f t="shared" ca="1" si="138"/>
        <v>-</v>
      </c>
      <c r="DJ25" s="248" t="str">
        <f t="shared" ca="1" si="138"/>
        <v>-</v>
      </c>
      <c r="DK25" s="248" t="str">
        <f t="shared" ca="1" si="138"/>
        <v>-</v>
      </c>
      <c r="DL25" s="248" t="str">
        <f t="shared" ca="1" si="138"/>
        <v>-</v>
      </c>
      <c r="DM25" s="248" t="str">
        <f t="shared" ca="1" si="138"/>
        <v>-</v>
      </c>
      <c r="DN25" s="248" t="str">
        <f t="shared" ca="1" si="138"/>
        <v>-</v>
      </c>
      <c r="DO25" s="248" t="str">
        <f t="shared" ca="1" si="138"/>
        <v>-</v>
      </c>
      <c r="DP25" s="248" t="str">
        <f t="shared" ca="1" si="138"/>
        <v>-</v>
      </c>
      <c r="DQ25" s="248" t="str">
        <f t="shared" ca="1" si="138"/>
        <v>-</v>
      </c>
      <c r="DR25" s="248" t="str">
        <f t="shared" ca="1" si="138"/>
        <v>-</v>
      </c>
      <c r="DS25" s="248" t="str">
        <f t="shared" ca="1" si="138"/>
        <v>-</v>
      </c>
      <c r="DT25" s="248" t="str">
        <f t="shared" ca="1" si="138"/>
        <v>-</v>
      </c>
      <c r="DU25" s="248" t="str">
        <f t="shared" ca="1" si="138"/>
        <v>-</v>
      </c>
      <c r="DV25" s="21">
        <v>3</v>
      </c>
      <c r="DW25" s="21">
        <v>3</v>
      </c>
      <c r="DX25" s="247">
        <v>0</v>
      </c>
      <c r="DY25" s="247">
        <v>2</v>
      </c>
      <c r="DZ25" s="247">
        <v>-2</v>
      </c>
      <c r="EA25" s="22" t="str">
        <f t="shared" ref="EA25:EN35" ca="1" si="139">OFFSET(EA$5,$B25,0)</f>
        <v>-</v>
      </c>
      <c r="EB25" s="22" t="str">
        <f t="shared" ca="1" si="139"/>
        <v>-</v>
      </c>
      <c r="EC25" s="22" t="str">
        <f t="shared" ca="1" si="139"/>
        <v>-</v>
      </c>
      <c r="ED25" s="22" t="str">
        <f t="shared" ca="1" si="139"/>
        <v>-</v>
      </c>
      <c r="EE25" s="22" t="str">
        <f t="shared" ca="1" si="139"/>
        <v>-</v>
      </c>
      <c r="EF25" s="247">
        <v>0</v>
      </c>
      <c r="EG25" s="247">
        <v>2</v>
      </c>
      <c r="EH25" s="247">
        <v>-2</v>
      </c>
      <c r="EI25" s="22" t="str">
        <f t="shared" ca="1" si="139"/>
        <v>-</v>
      </c>
      <c r="EJ25" s="22" t="str">
        <f t="shared" ca="1" si="139"/>
        <v>-</v>
      </c>
      <c r="EK25" s="22" t="str">
        <f t="shared" ca="1" si="139"/>
        <v>-</v>
      </c>
      <c r="EL25" s="22">
        <f t="shared" ca="1" si="139"/>
        <v>0</v>
      </c>
      <c r="EM25" s="248">
        <f t="shared" ca="1" si="139"/>
        <v>0</v>
      </c>
      <c r="EN25" s="248">
        <f t="shared" ca="1" si="139"/>
        <v>0</v>
      </c>
      <c r="EO25" s="248">
        <f t="shared" ca="1" si="116"/>
        <v>0</v>
      </c>
      <c r="EP25" s="22">
        <f t="shared" ref="EP25:FC39" ca="1" si="140">OFFSET(EP$5,$B25,0)</f>
        <v>0</v>
      </c>
      <c r="EQ25" s="22">
        <f t="shared" ca="1" si="140"/>
        <v>0</v>
      </c>
      <c r="ER25" s="22">
        <f t="shared" ca="1" si="140"/>
        <v>0</v>
      </c>
      <c r="ES25" s="22" t="str">
        <f t="shared" ca="1" si="140"/>
        <v>-</v>
      </c>
      <c r="ET25" s="22" t="str">
        <f t="shared" ca="1" si="140"/>
        <v>-</v>
      </c>
      <c r="EU25" s="248" t="str">
        <f t="shared" ca="1" si="140"/>
        <v>-</v>
      </c>
      <c r="EV25" s="248" t="str">
        <f t="shared" ca="1" si="140"/>
        <v>-</v>
      </c>
      <c r="EW25" s="22" t="str">
        <f t="shared" ca="1" si="140"/>
        <v>-</v>
      </c>
      <c r="EX25" s="22" t="str">
        <f t="shared" ca="1" si="140"/>
        <v>-</v>
      </c>
      <c r="EY25" s="22" t="str">
        <f t="shared" ca="1" si="140"/>
        <v>-</v>
      </c>
      <c r="EZ25" s="22" t="str">
        <f t="shared" ca="1" si="140"/>
        <v>-</v>
      </c>
      <c r="FA25" s="22" t="str">
        <f t="shared" ca="1" si="140"/>
        <v>-</v>
      </c>
      <c r="FB25" s="22" t="str">
        <f t="shared" ca="1" si="140"/>
        <v>-</v>
      </c>
      <c r="FC25" s="22" t="str">
        <f t="shared" ca="1" si="140"/>
        <v>-</v>
      </c>
      <c r="FD25" s="10"/>
      <c r="FE25" s="5">
        <f t="shared" ca="1" si="118"/>
        <v>1</v>
      </c>
      <c r="FF25" s="22" t="str">
        <f t="shared" ref="FF25:FW36" ca="1" si="141">OFFSET(FF$5,$B25,0)</f>
        <v>-</v>
      </c>
      <c r="FG25" s="22" t="str">
        <f t="shared" ca="1" si="141"/>
        <v>-</v>
      </c>
      <c r="FH25" s="22" t="str">
        <f t="shared" ca="1" si="141"/>
        <v>-</v>
      </c>
      <c r="FI25" s="22" t="str">
        <f t="shared" ca="1" si="141"/>
        <v>-</v>
      </c>
      <c r="FJ25" s="5" t="b">
        <f t="shared" ca="1" si="119"/>
        <v>0</v>
      </c>
      <c r="FK25" s="22" t="str">
        <f t="shared" ca="1" si="141"/>
        <v>-</v>
      </c>
      <c r="FL25" s="22">
        <f t="shared" ca="1" si="141"/>
        <v>0</v>
      </c>
      <c r="FM25" s="22" t="str">
        <f t="shared" ca="1" si="141"/>
        <v>-</v>
      </c>
      <c r="FN25" s="22">
        <f t="shared" ca="1" si="120"/>
        <v>1</v>
      </c>
      <c r="FO25" s="22">
        <f t="shared" ca="1" si="120"/>
        <v>0</v>
      </c>
      <c r="FP25" s="22">
        <f t="shared" ca="1" si="141"/>
        <v>1</v>
      </c>
      <c r="FQ25" s="22">
        <f t="shared" ca="1" si="141"/>
        <v>0</v>
      </c>
      <c r="FR25" s="22">
        <f t="shared" ca="1" si="141"/>
        <v>1</v>
      </c>
      <c r="FS25" s="22">
        <f t="shared" ca="1" si="141"/>
        <v>1</v>
      </c>
      <c r="FT25" s="22">
        <f t="shared" ca="1" si="141"/>
        <v>1</v>
      </c>
      <c r="FU25" s="22">
        <f t="shared" ca="1" si="141"/>
        <v>0</v>
      </c>
      <c r="FV25" s="22">
        <f t="shared" ca="1" si="141"/>
        <v>0</v>
      </c>
      <c r="FW25" s="22">
        <f t="shared" ca="1" si="141"/>
        <v>0</v>
      </c>
      <c r="FX25" s="22">
        <f t="shared" ref="FX25:GM36" ca="1" si="142">OFFSET(FX$5,$B25,0)</f>
        <v>0</v>
      </c>
      <c r="FY25" s="22">
        <f t="shared" ca="1" si="142"/>
        <v>0</v>
      </c>
      <c r="FZ25" s="22">
        <f t="shared" ca="1" si="142"/>
        <v>0</v>
      </c>
      <c r="GA25" s="22">
        <f t="shared" ca="1" si="142"/>
        <v>0</v>
      </c>
      <c r="GB25" s="22">
        <f t="shared" ca="1" si="142"/>
        <v>0</v>
      </c>
      <c r="GC25" s="22">
        <f t="shared" ca="1" si="121"/>
        <v>0</v>
      </c>
      <c r="GD25" s="22">
        <f t="shared" ca="1" si="121"/>
        <v>0</v>
      </c>
      <c r="GE25" s="22">
        <f t="shared" ca="1" si="142"/>
        <v>0</v>
      </c>
      <c r="GF25" s="22">
        <f t="shared" ca="1" si="142"/>
        <v>0</v>
      </c>
      <c r="GG25" s="22">
        <f t="shared" ca="1" si="142"/>
        <v>1</v>
      </c>
      <c r="GH25" s="22">
        <f t="shared" ca="1" si="142"/>
        <v>0</v>
      </c>
      <c r="GI25" s="248">
        <f t="shared" ca="1" si="142"/>
        <v>0</v>
      </c>
      <c r="GJ25" s="248">
        <f t="shared" ca="1" si="142"/>
        <v>0</v>
      </c>
      <c r="GK25" s="248">
        <f t="shared" ca="1" si="142"/>
        <v>0</v>
      </c>
      <c r="GL25" s="248">
        <f t="shared" ca="1" si="93"/>
        <v>0</v>
      </c>
      <c r="GM25" s="248">
        <f t="shared" ca="1" si="93"/>
        <v>0</v>
      </c>
      <c r="GN25" s="248">
        <f t="shared" ca="1" si="93"/>
        <v>0</v>
      </c>
      <c r="GO25" s="10"/>
      <c r="GP25" s="246" t="b">
        <f t="shared" ca="1" si="122"/>
        <v>0</v>
      </c>
      <c r="GQ25" s="246" t="str" cm="1">
        <f t="array" aca="1" ref="GQ25" ca="1">INDEX(i.bnd_total_pas_area,$R25,1)</f>
        <v>-</v>
      </c>
      <c r="GR25" s="248" t="str">
        <f t="shared" ref="GR25:HG51" ca="1" si="143">OFFSET(GR$5,$B25,0)</f>
        <v>-</v>
      </c>
      <c r="GS25" s="246" t="b">
        <f t="shared" ca="1" si="123"/>
        <v>0</v>
      </c>
      <c r="GT25" s="246" t="str" cm="1">
        <f t="array" aca="1" ref="GT25" ca="1">INDEX(i.bnd_sr_t,$T25,1)</f>
        <v>-</v>
      </c>
      <c r="GU25" s="5" t="b">
        <f t="shared" ca="1" si="124"/>
        <v>0</v>
      </c>
      <c r="GV25" s="5" t="b">
        <f t="shared" ca="1" si="124"/>
        <v>0</v>
      </c>
      <c r="GW25" s="5" t="b">
        <f t="shared" ca="1" si="124"/>
        <v>1</v>
      </c>
      <c r="GX25" s="248">
        <f t="shared" ca="1" si="143"/>
        <v>0</v>
      </c>
      <c r="GY25" s="22">
        <f t="shared" ca="1" si="143"/>
        <v>2</v>
      </c>
      <c r="GZ25" s="22">
        <f t="shared" ca="1" si="143"/>
        <v>2</v>
      </c>
      <c r="HA25" s="248" t="str">
        <f t="shared" ca="1" si="143"/>
        <v>-</v>
      </c>
      <c r="HB25" s="248" t="str">
        <f t="shared" ca="1" si="143"/>
        <v>-</v>
      </c>
      <c r="HC25" s="248" t="str">
        <f t="shared" ca="1" si="143"/>
        <v>-</v>
      </c>
      <c r="HD25" s="248" t="str">
        <f t="shared" ca="1" si="143"/>
        <v>-</v>
      </c>
      <c r="HE25" s="248" t="str">
        <f t="shared" ca="1" si="93"/>
        <v>-</v>
      </c>
      <c r="HF25" s="22" t="str">
        <f t="shared" ref="HF25:HG131" ca="1" si="144">OFFSET(HF$5,$B25,0)</f>
        <v>-</v>
      </c>
      <c r="HG25" s="22" t="str">
        <f t="shared" ca="1" si="144"/>
        <v>-</v>
      </c>
      <c r="HH25" s="5" t="b">
        <f t="array" aca="1" ref="HH25" ca="1">IF(OR(HI25:HJ25&lt;&gt;"-"),TRUE,"-")</f>
        <v>1</v>
      </c>
      <c r="HI25" s="225">
        <f ca="1">OFFSET(HI25,-1,0)</f>
        <v>2</v>
      </c>
      <c r="HJ25" s="248" t="str">
        <f t="shared" ca="1" si="125"/>
        <v>-</v>
      </c>
      <c r="HK25" s="5" t="str">
        <f t="array" aca="1" ref="HK25" ca="1">IF(OR(HL25:HQ25&lt;&gt;"-"),TRUE,"-")</f>
        <v>-</v>
      </c>
      <c r="HL25" s="22" t="str">
        <f t="shared" ref="HL25:HR131" ca="1" si="145">OFFSET(HL$5,$B25,0)</f>
        <v>-</v>
      </c>
      <c r="HM25" s="288" t="str">
        <f t="shared" ca="1" si="145"/>
        <v>-</v>
      </c>
      <c r="HN25" s="288" t="str">
        <f t="shared" ca="1" si="145"/>
        <v>-</v>
      </c>
      <c r="HO25" s="288" t="str">
        <f t="shared" ca="1" si="145"/>
        <v>-</v>
      </c>
      <c r="HP25" s="288" t="str">
        <f t="shared" ca="1" si="145"/>
        <v>-</v>
      </c>
      <c r="HQ25" s="288" t="str">
        <f t="shared" ref="HQ25:HR131" ca="1" si="146">OFFSET(HQ$5,$B25,0)</f>
        <v>-</v>
      </c>
      <c r="HR25" s="288" t="str">
        <f t="shared" ca="1" si="145"/>
        <v>-</v>
      </c>
      <c r="HS25" s="22" t="b">
        <f t="shared" ca="1" si="100"/>
        <v>1</v>
      </c>
      <c r="HT25" s="22">
        <f t="shared" ca="1" si="100"/>
        <v>2</v>
      </c>
      <c r="HU25" s="22" t="b">
        <f t="shared" ca="1" si="101"/>
        <v>1</v>
      </c>
      <c r="HV25" s="22" t="str">
        <f t="shared" ca="1" si="101"/>
        <v>-</v>
      </c>
      <c r="HW25" s="5" t="str">
        <f t="shared" ca="1" si="126"/>
        <v>-</v>
      </c>
      <c r="HX25" s="5" t="str">
        <f t="shared" ca="1" si="126"/>
        <v>-</v>
      </c>
      <c r="HY25" s="5" t="str">
        <f t="shared" ca="1" si="126"/>
        <v>-</v>
      </c>
      <c r="HZ25" s="5" t="str">
        <f t="shared" ca="1" si="126"/>
        <v>-</v>
      </c>
      <c r="IA25" s="22" t="str">
        <f t="shared" ref="IA25:IV37" ca="1" si="147">OFFSET(IA$5,$B25,0)</f>
        <v>-</v>
      </c>
      <c r="IB25" s="248" t="str">
        <f t="shared" ca="1" si="103"/>
        <v>-</v>
      </c>
      <c r="IC25" s="248" t="str">
        <f t="shared" ca="1" si="147"/>
        <v>-</v>
      </c>
      <c r="ID25" s="248" t="str">
        <f t="shared" ca="1" si="147"/>
        <v>-</v>
      </c>
      <c r="IE25" s="248">
        <f t="shared" ca="1" si="147"/>
        <v>0</v>
      </c>
      <c r="IF25" s="245">
        <f t="shared" ca="1" si="147"/>
        <v>0.9</v>
      </c>
      <c r="IG25" s="245">
        <f t="shared" ca="1" si="147"/>
        <v>0</v>
      </c>
      <c r="IH25" s="245">
        <f t="shared" ca="1" si="147"/>
        <v>0.5</v>
      </c>
      <c r="II25" s="245">
        <f t="shared" ca="1" si="147"/>
        <v>0</v>
      </c>
      <c r="IJ25" s="245">
        <f t="shared" ca="1" si="147"/>
        <v>0</v>
      </c>
      <c r="IK25" s="245" t="str">
        <f t="shared" ca="1" si="147"/>
        <v>-</v>
      </c>
      <c r="IL25" s="5" t="str">
        <f t="shared" ca="1" si="127"/>
        <v>-</v>
      </c>
      <c r="IM25" s="5" t="str">
        <f t="shared" ca="1" si="127"/>
        <v>-</v>
      </c>
      <c r="IN25" s="155" t="b">
        <f t="shared" ca="1" si="128"/>
        <v>0</v>
      </c>
      <c r="IO25" s="236" t="str">
        <f t="shared" ca="1" si="129"/>
        <v>-</v>
      </c>
      <c r="IP25" s="10"/>
      <c r="IQ25" s="22">
        <f t="shared" ca="1" si="147"/>
        <v>1</v>
      </c>
      <c r="IR25" s="22">
        <f t="shared" ca="1" si="147"/>
        <v>0</v>
      </c>
      <c r="IS25" s="22">
        <f t="shared" ca="1" si="147"/>
        <v>1</v>
      </c>
      <c r="IT25" s="22">
        <f t="shared" ca="1" si="147"/>
        <v>1</v>
      </c>
      <c r="IU25" s="22">
        <f t="shared" ca="1" si="147"/>
        <v>0</v>
      </c>
      <c r="IV25" s="22">
        <f t="shared" ca="1" si="147"/>
        <v>70</v>
      </c>
      <c r="IW25" s="22">
        <f t="shared" ref="IW25:JT40" ca="1" si="148">OFFSET(IW$5,$B25,0)</f>
        <v>50</v>
      </c>
      <c r="IX25" s="22">
        <f t="shared" ca="1" si="148"/>
        <v>85</v>
      </c>
      <c r="IY25" s="22">
        <f t="shared" ca="1" si="148"/>
        <v>70</v>
      </c>
      <c r="IZ25" s="5">
        <f t="shared" ca="1" si="130"/>
        <v>1</v>
      </c>
      <c r="JA25" s="5">
        <f t="shared" ca="1" si="131"/>
        <v>1</v>
      </c>
      <c r="JB25" s="5">
        <f t="shared" ca="1" si="132"/>
        <v>1</v>
      </c>
      <c r="JC25" s="22">
        <f t="shared" ca="1" si="148"/>
        <v>1</v>
      </c>
      <c r="JD25" s="10"/>
      <c r="JE25" s="22">
        <f t="shared" ca="1" si="148"/>
        <v>1</v>
      </c>
      <c r="JF25" s="248">
        <f t="shared" ca="1" si="148"/>
        <v>1</v>
      </c>
      <c r="JG25" s="22">
        <f t="shared" ca="1" si="148"/>
        <v>0.75</v>
      </c>
      <c r="JH25" s="248">
        <f t="shared" ca="1" si="148"/>
        <v>0.8</v>
      </c>
      <c r="JI25" s="248">
        <f t="shared" ca="1" si="148"/>
        <v>0.82499999999999996</v>
      </c>
      <c r="JJ25" s="248">
        <f t="shared" ca="1" si="148"/>
        <v>0.875</v>
      </c>
      <c r="JK25" s="248">
        <f t="shared" ca="1" si="148"/>
        <v>0.9</v>
      </c>
      <c r="JL25" s="22">
        <f t="shared" ca="1" si="148"/>
        <v>1</v>
      </c>
      <c r="JM25" s="248">
        <f t="shared" ca="1" si="148"/>
        <v>0</v>
      </c>
      <c r="JN25" s="248">
        <f t="shared" ca="1" si="148"/>
        <v>0</v>
      </c>
      <c r="JO25" s="248">
        <f t="shared" ca="1" si="148"/>
        <v>0</v>
      </c>
      <c r="JP25" s="248">
        <f t="shared" ca="1" si="148"/>
        <v>0</v>
      </c>
      <c r="JQ25" s="248">
        <f t="shared" ca="1" si="148"/>
        <v>0</v>
      </c>
      <c r="JR25" s="248">
        <f t="shared" ca="1" si="148"/>
        <v>0</v>
      </c>
      <c r="JS25" s="248" t="str">
        <f t="shared" ref="JS25:JT131" ca="1" si="149">OFFSET(JS$5,$B25,0)</f>
        <v>-</v>
      </c>
      <c r="JT25" s="22">
        <f t="shared" ca="1" si="149"/>
        <v>0</v>
      </c>
      <c r="JU25" s="27">
        <v>0</v>
      </c>
    </row>
    <row r="26" spans="1:281" s="203" customFormat="1" outlineLevel="2">
      <c r="A26" s="202">
        <f t="shared" si="133"/>
        <v>21</v>
      </c>
      <c r="B26" s="210">
        <f t="shared" ref="B26:B32" ca="1" si="150">OFFSET(B26,-1,0)</f>
        <v>19</v>
      </c>
      <c r="C26" s="228">
        <v>200</v>
      </c>
      <c r="D26" s="228" t="s">
        <v>941</v>
      </c>
      <c r="E26" s="228" t="b">
        <v>0</v>
      </c>
      <c r="F26" s="203" t="b">
        <v>0</v>
      </c>
      <c r="G26" s="203" t="b">
        <f t="shared" si="134"/>
        <v>0</v>
      </c>
      <c r="H26" s="298" cm="1">
        <f t="array" aca="1" ref="H26" ca="1">IF(AND($I26:$T26=DataMaster!$R$70:$AC$70),1,IF(AND($I26:$T26=DataMaster!$R$71:$AC$71),2,IF(AND($I26:$T26=DataMaster!$R$72:$AC$72),3,IF(AND($I26:$T26=DataMaster!$R$73:$AC$73),4,IF(AND($I26:$T26=DataMaster!$R$74:$AC$74),5,IF(AND($I26:$T26=DataMaster!$R$75:$AC$75),6,IF(AND($I26:$T26=DataMaster!$R$76:$AC$76),7,IF(AND($I26:$T26=DataMaster!$R$77:$AC$77),8,0))))))))</f>
        <v>0</v>
      </c>
      <c r="I26" s="225">
        <f t="shared" ref="I26:T32" ca="1" si="151">OFFSET(I26,-1,0)</f>
        <v>3</v>
      </c>
      <c r="J26" s="225">
        <f t="shared" ca="1" si="135"/>
        <v>2</v>
      </c>
      <c r="K26" s="225">
        <f t="shared" ca="1" si="135"/>
        <v>1</v>
      </c>
      <c r="L26" s="225">
        <f t="shared" ca="1" si="135"/>
        <v>1</v>
      </c>
      <c r="M26" s="225">
        <f t="shared" ca="1" si="135"/>
        <v>1</v>
      </c>
      <c r="N26" s="225">
        <f t="shared" ca="1" si="135"/>
        <v>1</v>
      </c>
      <c r="O26" s="225">
        <f t="shared" ca="1" si="135"/>
        <v>1</v>
      </c>
      <c r="P26" s="225">
        <f t="shared" ca="1" si="135"/>
        <v>1</v>
      </c>
      <c r="Q26" s="225">
        <f t="shared" ca="1" si="135"/>
        <v>1</v>
      </c>
      <c r="R26" s="225">
        <f t="shared" ca="1" si="135"/>
        <v>1</v>
      </c>
      <c r="S26" s="225">
        <f t="shared" ca="1" si="135"/>
        <v>1</v>
      </c>
      <c r="T26" s="225">
        <f t="shared" ca="1" si="135"/>
        <v>1</v>
      </c>
      <c r="V26" s="218" t="str" cm="1">
        <f t="array" aca="1" ref="V26" ca="1">TEXT(LEFT(OFFSET(V26,-1,0),5)+1,"00000")&amp;MID(OFFSET(V26,-1,0),6,FIND(" ",OFFSET(V26,-1,0),7)-5)
&amp;IF($H26=0,"",INDEX(DataMaster!$Q$70:$Q$77,Experiment!H26))
 &amp; " Day"&amp;_xlfn.SINGLE(INDEX(i.DOY,$I26,1))                   &amp; IF($FE26=0," FWM","")&amp;IF($FE26=1," MWM","")&amp;IF($FE26=5," Mat","")&amp;IF($FJ26=TRUE,"&amp;BBT","")
&amp;" Confine"&amp;$P26-1       &amp;IF($R26&gt;1," PasArea"&amp;GQ26,"")     &amp;IF($T26&gt;1," SR"&amp;GT26,"")     &amp;IF($S26&gt;1," E_PGR"&amp;JG26,"")
&amp; " WP"&amp;TEXT($IZ26*100,"000p")                &amp; " MP"&amp;TEXT($JA26*100,"000p")                      &amp; " GP"&amp;TEXT($JB26*100,"000p")
&amp; " (F"&amp;3+IFERROR(1*$CZ26,0)+IFERROR(1*$DA26,0)&amp;3-IFERROR(1*NOT($DC26),0)&amp;"N"&amp;$DV26&amp;$DW26&amp;")"</f>
        <v>00003 Feed  Day204 MWM Confine0 WP100p MP100p GP100p (F43N33)</v>
      </c>
      <c r="W26" s="10" t="str">
        <f ca="1">IF(COUNTIF(V$5:V26,V26)=1,"-","Dup")</f>
        <v>-</v>
      </c>
      <c r="X26" s="10"/>
      <c r="Y26" s="225" t="str">
        <f t="shared" ref="Y26:AB32" ca="1" si="152">OFFSET(Y26,-1,0)</f>
        <v>-</v>
      </c>
      <c r="Z26" s="22" t="str">
        <f t="shared" ca="1" si="112"/>
        <v>-</v>
      </c>
      <c r="AA26" s="225" t="str">
        <f t="shared" ca="1" si="152"/>
        <v>-</v>
      </c>
      <c r="AB26" s="225" t="str">
        <f t="shared" ca="1" si="152"/>
        <v>-</v>
      </c>
      <c r="AC26" s="22" t="str">
        <f t="shared" ca="1" si="113"/>
        <v>-</v>
      </c>
      <c r="AD26" s="248" t="b">
        <f t="shared" ca="1" si="113"/>
        <v>1</v>
      </c>
      <c r="AE26" s="10"/>
      <c r="AF26" s="22" t="b">
        <f t="shared" ca="1" si="114"/>
        <v>1</v>
      </c>
      <c r="AG26" s="248" t="str">
        <f t="shared" ca="1" si="114"/>
        <v>-</v>
      </c>
      <c r="AH26" s="248" t="str">
        <f t="shared" ca="1" si="114"/>
        <v>-</v>
      </c>
      <c r="AI26" s="248" t="str">
        <f t="shared" ca="1" si="114"/>
        <v>-</v>
      </c>
      <c r="AJ26" s="22" t="b">
        <f t="shared" ca="1" si="114"/>
        <v>0</v>
      </c>
      <c r="AK26" s="248" t="str">
        <f t="shared" ca="1" si="115"/>
        <v>-</v>
      </c>
      <c r="AL26" s="248" t="str">
        <f t="shared" ca="1" si="115"/>
        <v>-</v>
      </c>
      <c r="AM26" s="248" t="str">
        <f t="shared" ca="1" si="115"/>
        <v>-</v>
      </c>
      <c r="AN26" s="248" t="b">
        <f t="shared" ca="1" si="115"/>
        <v>0</v>
      </c>
      <c r="AO26" s="10"/>
      <c r="AP26" s="225" t="b">
        <f ca="1">OFFSET(AP26,-1,0)</f>
        <v>1</v>
      </c>
      <c r="AQ26" s="247" t="b">
        <v>0</v>
      </c>
      <c r="AR26" s="225" t="b">
        <f t="shared" ref="AR26:AR32" ca="1" si="153">OFFSET(AR26,-1,0)</f>
        <v>1</v>
      </c>
      <c r="AS26" s="243">
        <f t="shared" ca="1" si="136"/>
        <v>32102</v>
      </c>
      <c r="AT26" s="225" t="b">
        <f t="shared" ref="AT26:AT32" ca="1" si="154">OFFSET(AT26,-1,0)</f>
        <v>0</v>
      </c>
      <c r="AU26" s="236" t="str">
        <f t="shared" ca="1" si="114"/>
        <v>-</v>
      </c>
      <c r="AV26" s="22" t="b">
        <f t="shared" ca="1" si="114"/>
        <v>1</v>
      </c>
      <c r="AW26" s="225">
        <f t="shared" ref="AW26:AW32" ca="1" si="155">OFFSET(AW26,-1,0)+1</f>
        <v>32103</v>
      </c>
      <c r="AX26" s="22" t="str">
        <f t="shared" ref="AX26:AX59" ca="1" si="156">OFFSET(AX$5,$B26,0)</f>
        <v>-</v>
      </c>
      <c r="AY26" s="22">
        <f t="shared" ca="1" si="114"/>
        <v>1</v>
      </c>
      <c r="AZ26" s="22">
        <f t="shared" ca="1" si="114"/>
        <v>1</v>
      </c>
      <c r="BA26" s="248" t="b">
        <f t="shared" ca="1" si="114"/>
        <v>1</v>
      </c>
      <c r="BB26" s="248">
        <f t="shared" ca="1" si="114"/>
        <v>0.2</v>
      </c>
      <c r="BC26" s="248" t="str">
        <f t="shared" ca="1" si="114"/>
        <v>-</v>
      </c>
      <c r="BD26" s="248" t="str">
        <f t="shared" ca="1" si="114"/>
        <v>-</v>
      </c>
      <c r="BE26" s="248" t="b">
        <f t="shared" ca="1" si="114"/>
        <v>1</v>
      </c>
      <c r="BF26" s="248" t="b">
        <f t="shared" ca="1" si="50"/>
        <v>0</v>
      </c>
      <c r="BG26" s="246" t="b" cm="1">
        <f t="array" aca="1" ref="BG26" ca="1">INDEX(i.dams_confinement_P,$P26,BG$17)</f>
        <v>0</v>
      </c>
      <c r="BH26" s="246" t="b" cm="1">
        <f t="array" aca="1" ref="BH26" ca="1">INDEX(i.dams_confinement_P,$P26,BH$17)</f>
        <v>0</v>
      </c>
      <c r="BI26" s="246" t="b" cm="1">
        <f t="array" aca="1" ref="BI26" ca="1">INDEX(i.dams_confinement_P,$P26,BI$17)</f>
        <v>0</v>
      </c>
      <c r="BJ26" s="246" t="b" cm="1">
        <f t="array" aca="1" ref="BJ26" ca="1">INDEX(i.dams_confinement_P,$P26,BJ$17)</f>
        <v>0</v>
      </c>
      <c r="BK26" s="246" t="b" cm="1">
        <f t="array" aca="1" ref="BK26" ca="1">INDEX(i.dams_confinement_P,$P26,BK$17)</f>
        <v>0</v>
      </c>
      <c r="BL26" s="246" t="b" cm="1">
        <f t="array" aca="1" ref="BL26" ca="1">INDEX(i.dams_confinement_P,$P26,BL$17)</f>
        <v>0</v>
      </c>
      <c r="BM26" s="246" t="b" cm="1">
        <f t="array" aca="1" ref="BM26" ca="1">INDEX(i.dams_confinement_P,$P26,BM$17)</f>
        <v>0</v>
      </c>
      <c r="BN26" s="246" t="b" cm="1">
        <f t="array" aca="1" ref="BN26" ca="1">INDEX(i.dams_confinement_P,$P26,BN$17)</f>
        <v>0</v>
      </c>
      <c r="BO26" s="246" t="b" cm="1">
        <f t="array" aca="1" ref="BO26" ca="1">INDEX(i.dams_confinement_P,$P26,BO$17)</f>
        <v>0</v>
      </c>
      <c r="BP26" s="246" t="b" cm="1">
        <f t="array" aca="1" ref="BP26" ca="1">INDEX(i.dams_confinement_P,$P26,BP$17)</f>
        <v>0</v>
      </c>
      <c r="BQ26" s="246" t="b" cm="1">
        <f t="array" aca="1" ref="BQ26" ca="1">INDEX(i.dams_confinement_P,$P26,BQ$17)</f>
        <v>0</v>
      </c>
      <c r="BR26" s="246" t="b" cm="1">
        <f t="array" aca="1" ref="BR26" ca="1">INDEX(i.dams_confinement_P,$P26,BR$17)</f>
        <v>0</v>
      </c>
      <c r="BS26" s="246" t="b" cm="1">
        <f t="array" aca="1" ref="BS26" ca="1">INDEX(i.dams_confinement_P,$P26,BS$17)</f>
        <v>0</v>
      </c>
      <c r="BT26" s="246" t="b" cm="1">
        <f t="array" aca="1" ref="BT26" ca="1">INDEX(i.dams_confinement_P,$P26,BT$17)</f>
        <v>0</v>
      </c>
      <c r="BU26" s="246" t="b" cm="1">
        <f t="array" aca="1" ref="BU26" ca="1">INDEX(i.dams_confinement_P,$P26,BU$17)</f>
        <v>0</v>
      </c>
      <c r="BV26" s="246" t="b" cm="1">
        <f t="array" aca="1" ref="BV26" ca="1">INDEX(i.dams_confinement_P,$P26,BV$17)</f>
        <v>0</v>
      </c>
      <c r="BW26" s="246" t="b" cm="1">
        <f t="array" aca="1" ref="BW26" ca="1">INDEX(i.dams_confinement_P,$P26,BW$17)</f>
        <v>0</v>
      </c>
      <c r="BX26" s="246" t="b" cm="1">
        <f t="array" aca="1" ref="BX26" ca="1">INDEX(i.dams_confinement_P,$P26,BX$17)</f>
        <v>0</v>
      </c>
      <c r="BY26" s="22" t="str">
        <f t="shared" ca="1" si="114"/>
        <v>-</v>
      </c>
      <c r="BZ26" s="22" t="str">
        <f t="shared" ca="1" si="114"/>
        <v>-</v>
      </c>
      <c r="CA26" s="10"/>
      <c r="CB26" s="22" t="str">
        <f t="shared" ca="1" si="114"/>
        <v>-</v>
      </c>
      <c r="CC26" s="22" t="str">
        <f t="shared" ca="1" si="137"/>
        <v>-</v>
      </c>
      <c r="CD26" s="22" t="str">
        <f t="shared" ca="1" si="137"/>
        <v>-</v>
      </c>
      <c r="CE26" s="22" t="str">
        <f t="shared" ca="1" si="137"/>
        <v>-</v>
      </c>
      <c r="CF26" s="22" t="str">
        <f t="shared" ca="1" si="137"/>
        <v>-</v>
      </c>
      <c r="CG26" s="22" t="str">
        <f t="shared" ca="1" si="137"/>
        <v>-</v>
      </c>
      <c r="CH26" s="22" t="str">
        <f t="shared" ca="1" si="137"/>
        <v>-</v>
      </c>
      <c r="CI26" s="22" t="str">
        <f t="shared" ca="1" si="137"/>
        <v>-</v>
      </c>
      <c r="CJ26" s="22" t="str">
        <f t="shared" ca="1" si="137"/>
        <v>-</v>
      </c>
      <c r="CK26" s="22" t="str">
        <f t="shared" ca="1" si="137"/>
        <v>-</v>
      </c>
      <c r="CL26" s="22" t="str">
        <f t="shared" ca="1" si="137"/>
        <v>-</v>
      </c>
      <c r="CM26" s="22" t="str">
        <f t="shared" ca="1" si="137"/>
        <v>-</v>
      </c>
      <c r="CN26" s="22" t="str">
        <f t="shared" ca="1" si="137"/>
        <v>-</v>
      </c>
      <c r="CO26" s="22" t="str">
        <f t="shared" ca="1" si="137"/>
        <v>-</v>
      </c>
      <c r="CP26" s="22" t="str">
        <f t="shared" ca="1" si="137"/>
        <v>-</v>
      </c>
      <c r="CQ26" s="22" t="str">
        <f t="shared" ca="1" si="137"/>
        <v>-</v>
      </c>
      <c r="CR26" s="22" t="str">
        <f t="shared" ca="1" si="137"/>
        <v>-</v>
      </c>
      <c r="CS26" s="22" t="str">
        <f t="shared" ca="1" si="138"/>
        <v>-</v>
      </c>
      <c r="CT26" s="22" t="str">
        <f t="shared" ca="1" si="138"/>
        <v>-</v>
      </c>
      <c r="CU26" s="22" t="str">
        <f t="shared" ca="1" si="138"/>
        <v>-</v>
      </c>
      <c r="CV26" s="22" t="str">
        <f t="shared" ca="1" si="138"/>
        <v>-</v>
      </c>
      <c r="CW26" s="10"/>
      <c r="CX26" s="246" t="str" cm="1">
        <f t="array" ref="CX26">IF(AND($CZ26:$DA26),INDEX(i.dam_user_fvp0_date,$P26),"-")</f>
        <v>-</v>
      </c>
      <c r="CY26" s="246" t="str" cm="1">
        <f t="array" ref="CY26">IF(AND($CZ26:$DA26),INDEX(i.dam_user_fvp1_date,$P26),"-")</f>
        <v>-</v>
      </c>
      <c r="CZ26" s="247" t="b">
        <v>0</v>
      </c>
      <c r="DA26" s="247" t="b">
        <v>1</v>
      </c>
      <c r="DB26" s="236" t="str">
        <f t="shared" ca="1" si="138"/>
        <v>-</v>
      </c>
      <c r="DC26" s="236" t="str">
        <f t="shared" ca="1" si="138"/>
        <v>-</v>
      </c>
      <c r="DD26" s="236" t="str">
        <f t="shared" ca="1" si="138"/>
        <v>-</v>
      </c>
      <c r="DE26" s="236" t="str">
        <f t="shared" ca="1" si="138"/>
        <v>-</v>
      </c>
      <c r="DF26" s="236" t="str">
        <f t="shared" ca="1" si="138"/>
        <v>-</v>
      </c>
      <c r="DG26" s="248" t="str">
        <f t="shared" ca="1" si="138"/>
        <v>-</v>
      </c>
      <c r="DH26" s="248" t="str">
        <f t="shared" ca="1" si="138"/>
        <v>-</v>
      </c>
      <c r="DI26" s="236" t="str">
        <f t="shared" ca="1" si="138"/>
        <v>-</v>
      </c>
      <c r="DJ26" s="248" t="str">
        <f t="shared" ca="1" si="138"/>
        <v>-</v>
      </c>
      <c r="DK26" s="248" t="str">
        <f t="shared" ca="1" si="138"/>
        <v>-</v>
      </c>
      <c r="DL26" s="248" t="str">
        <f t="shared" ca="1" si="138"/>
        <v>-</v>
      </c>
      <c r="DM26" s="248" t="str">
        <f t="shared" ca="1" si="138"/>
        <v>-</v>
      </c>
      <c r="DN26" s="248" t="str">
        <f t="shared" ca="1" si="138"/>
        <v>-</v>
      </c>
      <c r="DO26" s="248" t="str">
        <f t="shared" ca="1" si="138"/>
        <v>-</v>
      </c>
      <c r="DP26" s="248" t="str">
        <f t="shared" ca="1" si="138"/>
        <v>-</v>
      </c>
      <c r="DQ26" s="248" t="str">
        <f t="shared" ca="1" si="138"/>
        <v>-</v>
      </c>
      <c r="DR26" s="248" t="str">
        <f t="shared" ca="1" si="138"/>
        <v>-</v>
      </c>
      <c r="DS26" s="248" t="str">
        <f t="shared" ca="1" si="138"/>
        <v>-</v>
      </c>
      <c r="DT26" s="248" t="str">
        <f t="shared" ca="1" si="138"/>
        <v>-</v>
      </c>
      <c r="DU26" s="248" t="str">
        <f t="shared" ca="1" si="138"/>
        <v>-</v>
      </c>
      <c r="DV26" s="225">
        <f t="shared" ref="DV26:DW31" ca="1" si="157">OFFSET(DV26,-1,0)</f>
        <v>3</v>
      </c>
      <c r="DW26" s="225">
        <f t="shared" ca="1" si="157"/>
        <v>3</v>
      </c>
      <c r="DX26" s="247">
        <v>0</v>
      </c>
      <c r="DY26" s="247">
        <v>2</v>
      </c>
      <c r="DZ26" s="247">
        <v>-2</v>
      </c>
      <c r="EA26" s="22" t="str">
        <f t="shared" ca="1" si="139"/>
        <v>-</v>
      </c>
      <c r="EB26" s="22" t="str">
        <f t="shared" ca="1" si="139"/>
        <v>-</v>
      </c>
      <c r="EC26" s="22" t="str">
        <f t="shared" ca="1" si="139"/>
        <v>-</v>
      </c>
      <c r="ED26" s="22" t="str">
        <f t="shared" ca="1" si="139"/>
        <v>-</v>
      </c>
      <c r="EE26" s="22" t="str">
        <f t="shared" ca="1" si="139"/>
        <v>-</v>
      </c>
      <c r="EF26" s="247">
        <v>0</v>
      </c>
      <c r="EG26" s="247">
        <v>2</v>
      </c>
      <c r="EH26" s="247">
        <v>-2</v>
      </c>
      <c r="EI26" s="22" t="str">
        <f t="shared" ca="1" si="139"/>
        <v>-</v>
      </c>
      <c r="EJ26" s="22" t="str">
        <f t="shared" ca="1" si="139"/>
        <v>-</v>
      </c>
      <c r="EK26" s="22" t="str">
        <f t="shared" ca="1" si="139"/>
        <v>-</v>
      </c>
      <c r="EL26" s="22">
        <f t="shared" ca="1" si="139"/>
        <v>0</v>
      </c>
      <c r="EM26" s="248">
        <f t="shared" ca="1" si="116"/>
        <v>0</v>
      </c>
      <c r="EN26" s="248">
        <f t="shared" ca="1" si="116"/>
        <v>0</v>
      </c>
      <c r="EO26" s="248">
        <f t="shared" ca="1" si="116"/>
        <v>0</v>
      </c>
      <c r="EP26" s="22">
        <f t="shared" ca="1" si="140"/>
        <v>0</v>
      </c>
      <c r="EQ26" s="22">
        <f t="shared" ca="1" si="140"/>
        <v>0</v>
      </c>
      <c r="ER26" s="22">
        <f t="shared" ca="1" si="140"/>
        <v>0</v>
      </c>
      <c r="ES26" s="22" t="str">
        <f t="shared" ca="1" si="140"/>
        <v>-</v>
      </c>
      <c r="ET26" s="22" t="str">
        <f t="shared" ca="1" si="140"/>
        <v>-</v>
      </c>
      <c r="EU26" s="248" t="str">
        <f t="shared" ca="1" si="140"/>
        <v>-</v>
      </c>
      <c r="EV26" s="248" t="str">
        <f t="shared" ca="1" si="140"/>
        <v>-</v>
      </c>
      <c r="EW26" s="22" t="str">
        <f t="shared" ca="1" si="140"/>
        <v>-</v>
      </c>
      <c r="EX26" s="22" t="str">
        <f t="shared" ca="1" si="140"/>
        <v>-</v>
      </c>
      <c r="EY26" s="22" t="str">
        <f t="shared" ca="1" si="140"/>
        <v>-</v>
      </c>
      <c r="EZ26" s="22" t="str">
        <f t="shared" ca="1" si="140"/>
        <v>-</v>
      </c>
      <c r="FA26" s="22" t="str">
        <f t="shared" ca="1" si="140"/>
        <v>-</v>
      </c>
      <c r="FB26" s="22" t="str">
        <f t="shared" ca="1" si="140"/>
        <v>-</v>
      </c>
      <c r="FC26" s="22" t="str">
        <f t="shared" ca="1" si="140"/>
        <v>-</v>
      </c>
      <c r="FD26" s="10"/>
      <c r="FE26" s="5">
        <f t="shared" ca="1" si="118"/>
        <v>1</v>
      </c>
      <c r="FF26" s="22" t="str">
        <f t="shared" ca="1" si="141"/>
        <v>-</v>
      </c>
      <c r="FG26" s="22" t="str">
        <f t="shared" ca="1" si="141"/>
        <v>-</v>
      </c>
      <c r="FH26" s="22" t="str">
        <f t="shared" ca="1" si="141"/>
        <v>-</v>
      </c>
      <c r="FI26" s="22" t="str">
        <f t="shared" ca="1" si="141"/>
        <v>-</v>
      </c>
      <c r="FJ26" s="5" t="b">
        <f t="shared" ca="1" si="119"/>
        <v>0</v>
      </c>
      <c r="FK26" s="22" t="str">
        <f t="shared" ca="1" si="141"/>
        <v>-</v>
      </c>
      <c r="FL26" s="22">
        <f t="shared" ca="1" si="141"/>
        <v>0</v>
      </c>
      <c r="FM26" s="22" t="str">
        <f t="shared" ca="1" si="141"/>
        <v>-</v>
      </c>
      <c r="FN26" s="22">
        <f t="shared" ca="1" si="120"/>
        <v>1</v>
      </c>
      <c r="FO26" s="22">
        <f t="shared" ca="1" si="120"/>
        <v>0</v>
      </c>
      <c r="FP26" s="22">
        <f t="shared" ca="1" si="141"/>
        <v>1</v>
      </c>
      <c r="FQ26" s="22">
        <f t="shared" ca="1" si="141"/>
        <v>0</v>
      </c>
      <c r="FR26" s="22">
        <f t="shared" ca="1" si="141"/>
        <v>1</v>
      </c>
      <c r="FS26" s="22">
        <f t="shared" ca="1" si="141"/>
        <v>1</v>
      </c>
      <c r="FT26" s="22">
        <f t="shared" ca="1" si="141"/>
        <v>1</v>
      </c>
      <c r="FU26" s="22">
        <f t="shared" ca="1" si="141"/>
        <v>0</v>
      </c>
      <c r="FV26" s="22">
        <f t="shared" ca="1" si="141"/>
        <v>0</v>
      </c>
      <c r="FW26" s="22">
        <f t="shared" ca="1" si="141"/>
        <v>0</v>
      </c>
      <c r="FX26" s="22">
        <f t="shared" ca="1" si="142"/>
        <v>0</v>
      </c>
      <c r="FY26" s="22">
        <f t="shared" ca="1" si="142"/>
        <v>0</v>
      </c>
      <c r="FZ26" s="22">
        <f t="shared" ca="1" si="142"/>
        <v>0</v>
      </c>
      <c r="GA26" s="22">
        <f t="shared" ca="1" si="142"/>
        <v>0</v>
      </c>
      <c r="GB26" s="22">
        <f t="shared" ca="1" si="142"/>
        <v>0</v>
      </c>
      <c r="GC26" s="22">
        <f t="shared" ca="1" si="121"/>
        <v>0</v>
      </c>
      <c r="GD26" s="22">
        <f t="shared" ca="1" si="121"/>
        <v>0</v>
      </c>
      <c r="GE26" s="22">
        <f t="shared" ca="1" si="142"/>
        <v>0</v>
      </c>
      <c r="GF26" s="22">
        <f t="shared" ca="1" si="142"/>
        <v>0</v>
      </c>
      <c r="GG26" s="22">
        <f t="shared" ca="1" si="142"/>
        <v>1</v>
      </c>
      <c r="GH26" s="22">
        <f t="shared" ca="1" si="142"/>
        <v>0</v>
      </c>
      <c r="GI26" s="248">
        <f t="shared" ca="1" si="142"/>
        <v>0</v>
      </c>
      <c r="GJ26" s="248">
        <f t="shared" ca="1" si="142"/>
        <v>0</v>
      </c>
      <c r="GK26" s="248">
        <f t="shared" ca="1" si="142"/>
        <v>0</v>
      </c>
      <c r="GL26" s="248">
        <f t="shared" ca="1" si="93"/>
        <v>0</v>
      </c>
      <c r="GM26" s="248">
        <f t="shared" ca="1" si="93"/>
        <v>0</v>
      </c>
      <c r="GN26" s="248">
        <f t="shared" ca="1" si="93"/>
        <v>0</v>
      </c>
      <c r="GO26" s="10"/>
      <c r="GP26" s="246" t="b">
        <f t="shared" ca="1" si="122"/>
        <v>0</v>
      </c>
      <c r="GQ26" s="246" t="str" cm="1">
        <f t="array" aca="1" ref="GQ26" ca="1">INDEX(i.bnd_total_pas_area,$R26,1)</f>
        <v>-</v>
      </c>
      <c r="GR26" s="248" t="str">
        <f t="shared" ca="1" si="143"/>
        <v>-</v>
      </c>
      <c r="GS26" s="246" t="b">
        <f t="shared" ca="1" si="123"/>
        <v>0</v>
      </c>
      <c r="GT26" s="246" t="str" cm="1">
        <f t="array" aca="1" ref="GT26" ca="1">INDEX(i.bnd_sr_t,$T26,1)</f>
        <v>-</v>
      </c>
      <c r="GU26" s="5" t="b">
        <f t="shared" ca="1" si="124"/>
        <v>0</v>
      </c>
      <c r="GV26" s="5" t="b">
        <f t="shared" ca="1" si="124"/>
        <v>0</v>
      </c>
      <c r="GW26" s="5" t="b">
        <f t="shared" ca="1" si="124"/>
        <v>1</v>
      </c>
      <c r="GX26" s="248">
        <f t="shared" ca="1" si="143"/>
        <v>0</v>
      </c>
      <c r="GY26" s="22">
        <f t="shared" ca="1" si="143"/>
        <v>2</v>
      </c>
      <c r="GZ26" s="22">
        <f t="shared" ca="1" si="143"/>
        <v>2</v>
      </c>
      <c r="HA26" s="248" t="str">
        <f t="shared" ca="1" si="93"/>
        <v>-</v>
      </c>
      <c r="HB26" s="248" t="str">
        <f t="shared" ca="1" si="93"/>
        <v>-</v>
      </c>
      <c r="HC26" s="248" t="str">
        <f t="shared" ca="1" si="93"/>
        <v>-</v>
      </c>
      <c r="HD26" s="248" t="str">
        <f t="shared" ca="1" si="93"/>
        <v>-</v>
      </c>
      <c r="HE26" s="248" t="str">
        <f t="shared" ca="1" si="93"/>
        <v>-</v>
      </c>
      <c r="HF26" s="22" t="str">
        <f t="shared" ca="1" si="144"/>
        <v>-</v>
      </c>
      <c r="HG26" s="22" t="str">
        <f t="shared" ca="1" si="144"/>
        <v>-</v>
      </c>
      <c r="HH26" s="5" t="b">
        <f t="array" aca="1" ref="HH26" ca="1">IF(OR(HI26:HJ26&lt;&gt;"-"),TRUE,"-")</f>
        <v>1</v>
      </c>
      <c r="HI26" s="225">
        <f t="shared" ref="HI26:HI59" ca="1" si="158">OFFSET(HI26,-1,0)</f>
        <v>2</v>
      </c>
      <c r="HJ26" s="248" t="str">
        <f t="shared" ca="1" si="125"/>
        <v>-</v>
      </c>
      <c r="HK26" s="5" t="str">
        <f t="array" aca="1" ref="HK26" ca="1">IF(OR(HL26:HQ26&lt;&gt;"-"),TRUE,"-")</f>
        <v>-</v>
      </c>
      <c r="HL26" s="22" t="str">
        <f t="shared" ca="1" si="145"/>
        <v>-</v>
      </c>
      <c r="HM26" s="288" t="str">
        <f t="shared" ref="HM26:HR59" ca="1" si="159">OFFSET(HM$5,$B26,0)</f>
        <v>-</v>
      </c>
      <c r="HN26" s="288" t="str">
        <f t="shared" ca="1" si="159"/>
        <v>-</v>
      </c>
      <c r="HO26" s="288" t="str">
        <f t="shared" ca="1" si="159"/>
        <v>-</v>
      </c>
      <c r="HP26" s="288" t="str">
        <f t="shared" ca="1" si="159"/>
        <v>-</v>
      </c>
      <c r="HQ26" s="288" t="str">
        <f t="shared" ca="1" si="146"/>
        <v>-</v>
      </c>
      <c r="HR26" s="288" t="str">
        <f t="shared" ca="1" si="159"/>
        <v>-</v>
      </c>
      <c r="HS26" s="22" t="b">
        <f t="shared" ca="1" si="100"/>
        <v>1</v>
      </c>
      <c r="HT26" s="22">
        <f t="shared" ca="1" si="100"/>
        <v>2</v>
      </c>
      <c r="HU26" s="22" t="b">
        <f t="shared" ca="1" si="101"/>
        <v>1</v>
      </c>
      <c r="HV26" s="22" t="str">
        <f t="shared" ca="1" si="101"/>
        <v>-</v>
      </c>
      <c r="HW26" s="5" t="str">
        <f t="shared" ca="1" si="126"/>
        <v>-</v>
      </c>
      <c r="HX26" s="5" t="str">
        <f t="shared" ca="1" si="126"/>
        <v>-</v>
      </c>
      <c r="HY26" s="5" t="str">
        <f t="shared" ca="1" si="126"/>
        <v>-</v>
      </c>
      <c r="HZ26" s="5" t="str">
        <f t="shared" ca="1" si="126"/>
        <v>-</v>
      </c>
      <c r="IA26" s="22" t="str">
        <f t="shared" ca="1" si="147"/>
        <v>-</v>
      </c>
      <c r="IB26" s="248" t="str">
        <f t="shared" ca="1" si="103"/>
        <v>-</v>
      </c>
      <c r="IC26" s="248" t="str">
        <f t="shared" ca="1" si="147"/>
        <v>-</v>
      </c>
      <c r="ID26" s="248" t="str">
        <f t="shared" ca="1" si="147"/>
        <v>-</v>
      </c>
      <c r="IE26" s="248">
        <f t="shared" ca="1" si="147"/>
        <v>0</v>
      </c>
      <c r="IF26" s="245">
        <f t="shared" ca="1" si="147"/>
        <v>0.9</v>
      </c>
      <c r="IG26" s="245">
        <f t="shared" ca="1" si="147"/>
        <v>0</v>
      </c>
      <c r="IH26" s="245">
        <f t="shared" ca="1" si="147"/>
        <v>0.5</v>
      </c>
      <c r="II26" s="245">
        <f t="shared" ca="1" si="147"/>
        <v>0</v>
      </c>
      <c r="IJ26" s="245">
        <f t="shared" ca="1" si="147"/>
        <v>0</v>
      </c>
      <c r="IK26" s="245" t="str">
        <f t="shared" ca="1" si="147"/>
        <v>-</v>
      </c>
      <c r="IL26" s="5" t="str">
        <f t="shared" ca="1" si="127"/>
        <v>-</v>
      </c>
      <c r="IM26" s="5" t="str">
        <f t="shared" ca="1" si="127"/>
        <v>-</v>
      </c>
      <c r="IN26" s="155" t="b">
        <f t="shared" ca="1" si="128"/>
        <v>0</v>
      </c>
      <c r="IO26" s="236" t="str">
        <f t="shared" ca="1" si="129"/>
        <v>-</v>
      </c>
      <c r="IP26" s="10"/>
      <c r="IQ26" s="22">
        <f t="shared" ca="1" si="147"/>
        <v>1</v>
      </c>
      <c r="IR26" s="22">
        <f t="shared" ca="1" si="147"/>
        <v>0</v>
      </c>
      <c r="IS26" s="22">
        <f t="shared" ca="1" si="147"/>
        <v>1</v>
      </c>
      <c r="IT26" s="22">
        <f t="shared" ca="1" si="147"/>
        <v>1</v>
      </c>
      <c r="IU26" s="22">
        <f t="shared" ca="1" si="147"/>
        <v>0</v>
      </c>
      <c r="IV26" s="22">
        <f t="shared" ca="1" si="147"/>
        <v>70</v>
      </c>
      <c r="IW26" s="22">
        <f t="shared" ca="1" si="148"/>
        <v>50</v>
      </c>
      <c r="IX26" s="22">
        <f t="shared" ca="1" si="148"/>
        <v>85</v>
      </c>
      <c r="IY26" s="22">
        <f t="shared" ca="1" si="148"/>
        <v>70</v>
      </c>
      <c r="IZ26" s="5">
        <f t="shared" ca="1" si="130"/>
        <v>1</v>
      </c>
      <c r="JA26" s="5">
        <f t="shared" ca="1" si="131"/>
        <v>1</v>
      </c>
      <c r="JB26" s="5">
        <f t="shared" ca="1" si="132"/>
        <v>1</v>
      </c>
      <c r="JC26" s="22">
        <f t="shared" ca="1" si="148"/>
        <v>1</v>
      </c>
      <c r="JD26" s="10"/>
      <c r="JE26" s="22">
        <f t="shared" ca="1" si="148"/>
        <v>1</v>
      </c>
      <c r="JF26" s="248">
        <f t="shared" ca="1" si="148"/>
        <v>1</v>
      </c>
      <c r="JG26" s="22">
        <f t="shared" ca="1" si="148"/>
        <v>0.75</v>
      </c>
      <c r="JH26" s="248">
        <f t="shared" ca="1" si="148"/>
        <v>0.8</v>
      </c>
      <c r="JI26" s="248">
        <f t="shared" ca="1" si="148"/>
        <v>0.82499999999999996</v>
      </c>
      <c r="JJ26" s="248">
        <f t="shared" ca="1" si="148"/>
        <v>0.875</v>
      </c>
      <c r="JK26" s="248">
        <f t="shared" ca="1" si="148"/>
        <v>0.9</v>
      </c>
      <c r="JL26" s="22">
        <f t="shared" ca="1" si="148"/>
        <v>1</v>
      </c>
      <c r="JM26" s="248">
        <f t="shared" ca="1" si="148"/>
        <v>0</v>
      </c>
      <c r="JN26" s="248">
        <f t="shared" ca="1" si="148"/>
        <v>0</v>
      </c>
      <c r="JO26" s="248">
        <f t="shared" ca="1" si="148"/>
        <v>0</v>
      </c>
      <c r="JP26" s="248">
        <f t="shared" ca="1" si="148"/>
        <v>0</v>
      </c>
      <c r="JQ26" s="248">
        <f t="shared" ca="1" si="148"/>
        <v>0</v>
      </c>
      <c r="JR26" s="248">
        <f t="shared" ca="1" si="148"/>
        <v>0</v>
      </c>
      <c r="JS26" s="248" t="str">
        <f t="shared" ca="1" si="149"/>
        <v>-</v>
      </c>
      <c r="JT26" s="22">
        <f t="shared" ca="1" si="149"/>
        <v>0</v>
      </c>
      <c r="JU26" s="27">
        <v>0</v>
      </c>
    </row>
    <row r="27" spans="1:281" s="203" customFormat="1" outlineLevel="2">
      <c r="A27" s="202">
        <f t="shared" si="133"/>
        <v>22</v>
      </c>
      <c r="B27" s="210">
        <f t="shared" ca="1" si="150"/>
        <v>19</v>
      </c>
      <c r="C27" s="228">
        <v>200</v>
      </c>
      <c r="D27" s="228" t="s">
        <v>941</v>
      </c>
      <c r="E27" s="228" t="b">
        <v>0</v>
      </c>
      <c r="F27" s="203" t="b">
        <v>0</v>
      </c>
      <c r="G27" s="203" t="b">
        <f t="shared" si="134"/>
        <v>0</v>
      </c>
      <c r="H27" s="298" cm="1">
        <f t="array" aca="1" ref="H27" ca="1">IF(AND($I27:$T27=DataMaster!$R$70:$AC$70),1,IF(AND($I27:$T27=DataMaster!$R$71:$AC$71),2,IF(AND($I27:$T27=DataMaster!$R$72:$AC$72),3,IF(AND($I27:$T27=DataMaster!$R$73:$AC$73),4,IF(AND($I27:$T27=DataMaster!$R$74:$AC$74),5,IF(AND($I27:$T27=DataMaster!$R$75:$AC$75),6,IF(AND($I27:$T27=DataMaster!$R$76:$AC$76),7,IF(AND($I27:$T27=DataMaster!$R$77:$AC$77),8,0))))))))</f>
        <v>0</v>
      </c>
      <c r="I27" s="225">
        <f t="shared" ca="1" si="151"/>
        <v>3</v>
      </c>
      <c r="J27" s="225">
        <f t="shared" ca="1" si="135"/>
        <v>2</v>
      </c>
      <c r="K27" s="225">
        <f t="shared" ca="1" si="135"/>
        <v>1</v>
      </c>
      <c r="L27" s="225">
        <f t="shared" ca="1" si="135"/>
        <v>1</v>
      </c>
      <c r="M27" s="225">
        <f t="shared" ca="1" si="135"/>
        <v>1</v>
      </c>
      <c r="N27" s="225">
        <f t="shared" ca="1" si="135"/>
        <v>1</v>
      </c>
      <c r="O27" s="225">
        <f t="shared" ca="1" si="135"/>
        <v>1</v>
      </c>
      <c r="P27" s="225">
        <f t="shared" ca="1" si="135"/>
        <v>1</v>
      </c>
      <c r="Q27" s="225">
        <f t="shared" ca="1" si="135"/>
        <v>1</v>
      </c>
      <c r="R27" s="225">
        <f t="shared" ca="1" si="135"/>
        <v>1</v>
      </c>
      <c r="S27" s="225">
        <f t="shared" ca="1" si="135"/>
        <v>1</v>
      </c>
      <c r="T27" s="225">
        <f t="shared" ca="1" si="135"/>
        <v>1</v>
      </c>
      <c r="V27" s="218" t="str" cm="1">
        <f t="array" aca="1" ref="V27" ca="1">TEXT(LEFT(OFFSET(V27,-1,0),5)+1,"00000")&amp;MID(OFFSET(V27,-1,0),6,FIND(" ",OFFSET(V27,-1,0),7)-5)
&amp;IF($H27=0,"",INDEX(DataMaster!$Q$70:$Q$77,Experiment!H27))
 &amp; " Day"&amp;_xlfn.SINGLE(INDEX(i.DOY,$I27,1))                   &amp; IF($FE27=0," FWM","")&amp;IF($FE27=1," MWM","")&amp;IF($FE27=5," Mat","")&amp;IF($FJ27=TRUE,"&amp;BBT","")
&amp;" Confine"&amp;$P27-1       &amp;IF($R27&gt;1," PasArea"&amp;GQ27,"")     &amp;IF($T27&gt;1," SR"&amp;GT27,"")     &amp;IF($S27&gt;1," E_PGR"&amp;JG27,"")
&amp; " WP"&amp;TEXT($IZ27*100,"000p")                &amp; " MP"&amp;TEXT($JA27*100,"000p")                      &amp; " GP"&amp;TEXT($JB27*100,"000p")
&amp; " (F"&amp;3+IFERROR(1*$CZ27,0)+IFERROR(1*$DA27,0)&amp;3-IFERROR(1*NOT($DC27),0)&amp;"N"&amp;$DV27&amp;$DW27&amp;")"</f>
        <v>00004 Feed  Day204 MWM Confine0 WP100p MP100p GP100p (F33N33)</v>
      </c>
      <c r="W27" s="10" t="str">
        <f ca="1">IF(COUNTIF(V$5:V27,V27)=1,"-","Dup")</f>
        <v>-</v>
      </c>
      <c r="X27" s="10"/>
      <c r="Y27" s="225" t="str">
        <f t="shared" ca="1" si="152"/>
        <v>-</v>
      </c>
      <c r="Z27" s="22" t="str">
        <f t="shared" ca="1" si="112"/>
        <v>-</v>
      </c>
      <c r="AA27" s="225" t="str">
        <f t="shared" ca="1" si="152"/>
        <v>-</v>
      </c>
      <c r="AB27" s="225" t="str">
        <f t="shared" ca="1" si="152"/>
        <v>-</v>
      </c>
      <c r="AC27" s="22" t="str">
        <f t="shared" ca="1" si="113"/>
        <v>-</v>
      </c>
      <c r="AD27" s="248" t="b">
        <f t="shared" ca="1" si="113"/>
        <v>1</v>
      </c>
      <c r="AE27" s="10"/>
      <c r="AF27" s="22" t="b">
        <f t="shared" ca="1" si="114"/>
        <v>1</v>
      </c>
      <c r="AG27" s="248" t="str">
        <f t="shared" ca="1" si="114"/>
        <v>-</v>
      </c>
      <c r="AH27" s="248" t="str">
        <f t="shared" ca="1" si="114"/>
        <v>-</v>
      </c>
      <c r="AI27" s="248" t="str">
        <f t="shared" ca="1" si="114"/>
        <v>-</v>
      </c>
      <c r="AJ27" s="22" t="b">
        <f t="shared" ca="1" si="114"/>
        <v>0</v>
      </c>
      <c r="AK27" s="248" t="str">
        <f t="shared" ca="1" si="115"/>
        <v>-</v>
      </c>
      <c r="AL27" s="248" t="str">
        <f t="shared" ca="1" si="115"/>
        <v>-</v>
      </c>
      <c r="AM27" s="248" t="str">
        <f t="shared" ca="1" si="115"/>
        <v>-</v>
      </c>
      <c r="AN27" s="248" t="b">
        <f t="shared" ca="1" si="115"/>
        <v>0</v>
      </c>
      <c r="AO27" s="10"/>
      <c r="AP27" s="225" t="b">
        <f t="shared" ref="AP27:AP32" ca="1" si="160">OFFSET(AP27,-1,0)</f>
        <v>1</v>
      </c>
      <c r="AQ27" s="247" t="b">
        <v>0</v>
      </c>
      <c r="AR27" s="225" t="b">
        <f t="shared" ca="1" si="153"/>
        <v>1</v>
      </c>
      <c r="AS27" s="243">
        <f t="shared" ca="1" si="136"/>
        <v>32103</v>
      </c>
      <c r="AT27" s="225" t="b">
        <f t="shared" ca="1" si="154"/>
        <v>0</v>
      </c>
      <c r="AU27" s="236" t="str">
        <f t="shared" ca="1" si="114"/>
        <v>-</v>
      </c>
      <c r="AV27" s="22" t="b">
        <f t="shared" ca="1" si="114"/>
        <v>1</v>
      </c>
      <c r="AW27" s="225">
        <f t="shared" ca="1" si="155"/>
        <v>32104</v>
      </c>
      <c r="AX27" s="22" t="str">
        <f t="shared" ca="1" si="156"/>
        <v>-</v>
      </c>
      <c r="AY27" s="22">
        <f t="shared" ca="1" si="114"/>
        <v>1</v>
      </c>
      <c r="AZ27" s="22">
        <f t="shared" ca="1" si="114"/>
        <v>1</v>
      </c>
      <c r="BA27" s="248" t="b">
        <f t="shared" ca="1" si="114"/>
        <v>1</v>
      </c>
      <c r="BB27" s="248">
        <f t="shared" ca="1" si="114"/>
        <v>0.2</v>
      </c>
      <c r="BC27" s="248" t="str">
        <f t="shared" ca="1" si="114"/>
        <v>-</v>
      </c>
      <c r="BD27" s="248" t="str">
        <f t="shared" ca="1" si="114"/>
        <v>-</v>
      </c>
      <c r="BE27" s="248" t="b">
        <f t="shared" ca="1" si="114"/>
        <v>1</v>
      </c>
      <c r="BF27" s="248" t="b">
        <f t="shared" ca="1" si="50"/>
        <v>0</v>
      </c>
      <c r="BG27" s="246" t="b" cm="1">
        <f t="array" aca="1" ref="BG27" ca="1">INDEX(i.dams_confinement_P,$P27,BG$17)</f>
        <v>0</v>
      </c>
      <c r="BH27" s="246" t="b" cm="1">
        <f t="array" aca="1" ref="BH27" ca="1">INDEX(i.dams_confinement_P,$P27,BH$17)</f>
        <v>0</v>
      </c>
      <c r="BI27" s="246" t="b" cm="1">
        <f t="array" aca="1" ref="BI27" ca="1">INDEX(i.dams_confinement_P,$P27,BI$17)</f>
        <v>0</v>
      </c>
      <c r="BJ27" s="246" t="b" cm="1">
        <f t="array" aca="1" ref="BJ27" ca="1">INDEX(i.dams_confinement_P,$P27,BJ$17)</f>
        <v>0</v>
      </c>
      <c r="BK27" s="246" t="b" cm="1">
        <f t="array" aca="1" ref="BK27" ca="1">INDEX(i.dams_confinement_P,$P27,BK$17)</f>
        <v>0</v>
      </c>
      <c r="BL27" s="246" t="b" cm="1">
        <f t="array" aca="1" ref="BL27" ca="1">INDEX(i.dams_confinement_P,$P27,BL$17)</f>
        <v>0</v>
      </c>
      <c r="BM27" s="246" t="b" cm="1">
        <f t="array" aca="1" ref="BM27" ca="1">INDEX(i.dams_confinement_P,$P27,BM$17)</f>
        <v>0</v>
      </c>
      <c r="BN27" s="246" t="b" cm="1">
        <f t="array" aca="1" ref="BN27" ca="1">INDEX(i.dams_confinement_P,$P27,BN$17)</f>
        <v>0</v>
      </c>
      <c r="BO27" s="246" t="b" cm="1">
        <f t="array" aca="1" ref="BO27" ca="1">INDEX(i.dams_confinement_P,$P27,BO$17)</f>
        <v>0</v>
      </c>
      <c r="BP27" s="246" t="b" cm="1">
        <f t="array" aca="1" ref="BP27" ca="1">INDEX(i.dams_confinement_P,$P27,BP$17)</f>
        <v>0</v>
      </c>
      <c r="BQ27" s="246" t="b" cm="1">
        <f t="array" aca="1" ref="BQ27" ca="1">INDEX(i.dams_confinement_P,$P27,BQ$17)</f>
        <v>0</v>
      </c>
      <c r="BR27" s="246" t="b" cm="1">
        <f t="array" aca="1" ref="BR27" ca="1">INDEX(i.dams_confinement_P,$P27,BR$17)</f>
        <v>0</v>
      </c>
      <c r="BS27" s="246" t="b" cm="1">
        <f t="array" aca="1" ref="BS27" ca="1">INDEX(i.dams_confinement_P,$P27,BS$17)</f>
        <v>0</v>
      </c>
      <c r="BT27" s="246" t="b" cm="1">
        <f t="array" aca="1" ref="BT27" ca="1">INDEX(i.dams_confinement_P,$P27,BT$17)</f>
        <v>0</v>
      </c>
      <c r="BU27" s="246" t="b" cm="1">
        <f t="array" aca="1" ref="BU27" ca="1">INDEX(i.dams_confinement_P,$P27,BU$17)</f>
        <v>0</v>
      </c>
      <c r="BV27" s="246" t="b" cm="1">
        <f t="array" aca="1" ref="BV27" ca="1">INDEX(i.dams_confinement_P,$P27,BV$17)</f>
        <v>0</v>
      </c>
      <c r="BW27" s="246" t="b" cm="1">
        <f t="array" aca="1" ref="BW27" ca="1">INDEX(i.dams_confinement_P,$P27,BW$17)</f>
        <v>0</v>
      </c>
      <c r="BX27" s="246" t="b" cm="1">
        <f t="array" aca="1" ref="BX27" ca="1">INDEX(i.dams_confinement_P,$P27,BX$17)</f>
        <v>0</v>
      </c>
      <c r="BY27" s="22" t="str">
        <f t="shared" ca="1" si="114"/>
        <v>-</v>
      </c>
      <c r="BZ27" s="22" t="str">
        <f t="shared" ca="1" si="114"/>
        <v>-</v>
      </c>
      <c r="CA27" s="10"/>
      <c r="CB27" s="22" t="str">
        <f t="shared" ca="1" si="114"/>
        <v>-</v>
      </c>
      <c r="CC27" s="22" t="str">
        <f t="shared" ca="1" si="137"/>
        <v>-</v>
      </c>
      <c r="CD27" s="22" t="str">
        <f t="shared" ca="1" si="137"/>
        <v>-</v>
      </c>
      <c r="CE27" s="22" t="str">
        <f t="shared" ca="1" si="137"/>
        <v>-</v>
      </c>
      <c r="CF27" s="22" t="str">
        <f t="shared" ca="1" si="137"/>
        <v>-</v>
      </c>
      <c r="CG27" s="22" t="str">
        <f t="shared" ca="1" si="137"/>
        <v>-</v>
      </c>
      <c r="CH27" s="22" t="str">
        <f t="shared" ca="1" si="137"/>
        <v>-</v>
      </c>
      <c r="CI27" s="22" t="str">
        <f t="shared" ca="1" si="137"/>
        <v>-</v>
      </c>
      <c r="CJ27" s="22" t="str">
        <f t="shared" ca="1" si="137"/>
        <v>-</v>
      </c>
      <c r="CK27" s="22" t="str">
        <f t="shared" ca="1" si="137"/>
        <v>-</v>
      </c>
      <c r="CL27" s="22" t="str">
        <f t="shared" ca="1" si="137"/>
        <v>-</v>
      </c>
      <c r="CM27" s="22" t="str">
        <f t="shared" ca="1" si="137"/>
        <v>-</v>
      </c>
      <c r="CN27" s="22" t="str">
        <f t="shared" ca="1" si="137"/>
        <v>-</v>
      </c>
      <c r="CO27" s="22" t="str">
        <f t="shared" ca="1" si="137"/>
        <v>-</v>
      </c>
      <c r="CP27" s="22" t="str">
        <f t="shared" ca="1" si="137"/>
        <v>-</v>
      </c>
      <c r="CQ27" s="22" t="str">
        <f t="shared" ca="1" si="137"/>
        <v>-</v>
      </c>
      <c r="CR27" s="22" t="str">
        <f t="shared" ca="1" si="137"/>
        <v>-</v>
      </c>
      <c r="CS27" s="22" t="str">
        <f t="shared" ca="1" si="138"/>
        <v>-</v>
      </c>
      <c r="CT27" s="22" t="str">
        <f t="shared" ca="1" si="138"/>
        <v>-</v>
      </c>
      <c r="CU27" s="22" t="str">
        <f t="shared" ca="1" si="138"/>
        <v>-</v>
      </c>
      <c r="CV27" s="22" t="str">
        <f t="shared" ca="1" si="138"/>
        <v>-</v>
      </c>
      <c r="CW27" s="10"/>
      <c r="CX27" s="246" t="str" cm="1">
        <f t="array" ref="CX27">IF(AND($CZ27:$DA27),INDEX(i.dam_user_fvp0_date,$P27),"-")</f>
        <v>-</v>
      </c>
      <c r="CY27" s="246" t="str" cm="1">
        <f t="array" ref="CY27">IF(AND($CZ27:$DA27),INDEX(i.dam_user_fvp1_date,$P27),"-")</f>
        <v>-</v>
      </c>
      <c r="CZ27" s="247" t="b">
        <v>0</v>
      </c>
      <c r="DA27" s="247" t="b">
        <v>0</v>
      </c>
      <c r="DB27" s="236" t="str">
        <f t="shared" ca="1" si="138"/>
        <v>-</v>
      </c>
      <c r="DC27" s="236" t="str">
        <f t="shared" ca="1" si="138"/>
        <v>-</v>
      </c>
      <c r="DD27" s="236" t="str">
        <f t="shared" ca="1" si="138"/>
        <v>-</v>
      </c>
      <c r="DE27" s="236" t="str">
        <f t="shared" ca="1" si="138"/>
        <v>-</v>
      </c>
      <c r="DF27" s="236" t="str">
        <f t="shared" ca="1" si="138"/>
        <v>-</v>
      </c>
      <c r="DG27" s="248" t="str">
        <f t="shared" ca="1" si="138"/>
        <v>-</v>
      </c>
      <c r="DH27" s="248" t="str">
        <f t="shared" ca="1" si="138"/>
        <v>-</v>
      </c>
      <c r="DI27" s="236" t="str">
        <f t="shared" ca="1" si="138"/>
        <v>-</v>
      </c>
      <c r="DJ27" s="248" t="str">
        <f t="shared" ca="1" si="138"/>
        <v>-</v>
      </c>
      <c r="DK27" s="248" t="str">
        <f t="shared" ca="1" si="138"/>
        <v>-</v>
      </c>
      <c r="DL27" s="248" t="str">
        <f t="shared" ca="1" si="138"/>
        <v>-</v>
      </c>
      <c r="DM27" s="248" t="str">
        <f t="shared" ca="1" si="138"/>
        <v>-</v>
      </c>
      <c r="DN27" s="248" t="str">
        <f t="shared" ca="1" si="138"/>
        <v>-</v>
      </c>
      <c r="DO27" s="248" t="str">
        <f t="shared" ca="1" si="138"/>
        <v>-</v>
      </c>
      <c r="DP27" s="248" t="str">
        <f t="shared" ca="1" si="138"/>
        <v>-</v>
      </c>
      <c r="DQ27" s="248" t="str">
        <f t="shared" ca="1" si="138"/>
        <v>-</v>
      </c>
      <c r="DR27" s="248" t="str">
        <f t="shared" ca="1" si="138"/>
        <v>-</v>
      </c>
      <c r="DS27" s="248" t="str">
        <f t="shared" ca="1" si="138"/>
        <v>-</v>
      </c>
      <c r="DT27" s="248" t="str">
        <f t="shared" ca="1" si="138"/>
        <v>-</v>
      </c>
      <c r="DU27" s="248" t="str">
        <f t="shared" ca="1" si="138"/>
        <v>-</v>
      </c>
      <c r="DV27" s="225">
        <f t="shared" ca="1" si="157"/>
        <v>3</v>
      </c>
      <c r="DW27" s="225">
        <f t="shared" ca="1" si="157"/>
        <v>3</v>
      </c>
      <c r="DX27" s="247">
        <v>0</v>
      </c>
      <c r="DY27" s="247">
        <v>1</v>
      </c>
      <c r="DZ27" s="247">
        <v>-1</v>
      </c>
      <c r="EA27" s="22" t="str">
        <f t="shared" ca="1" si="139"/>
        <v>-</v>
      </c>
      <c r="EB27" s="22" t="str">
        <f t="shared" ca="1" si="139"/>
        <v>-</v>
      </c>
      <c r="EC27" s="22" t="str">
        <f t="shared" ca="1" si="139"/>
        <v>-</v>
      </c>
      <c r="ED27" s="22" t="str">
        <f t="shared" ca="1" si="139"/>
        <v>-</v>
      </c>
      <c r="EE27" s="22" t="str">
        <f t="shared" ca="1" si="139"/>
        <v>-</v>
      </c>
      <c r="EF27" s="247">
        <v>0</v>
      </c>
      <c r="EG27" s="247">
        <v>1</v>
      </c>
      <c r="EH27" s="247">
        <v>-1</v>
      </c>
      <c r="EI27" s="22" t="str">
        <f t="shared" ca="1" si="139"/>
        <v>-</v>
      </c>
      <c r="EJ27" s="22" t="str">
        <f t="shared" ca="1" si="139"/>
        <v>-</v>
      </c>
      <c r="EK27" s="22" t="str">
        <f t="shared" ca="1" si="139"/>
        <v>-</v>
      </c>
      <c r="EL27" s="22">
        <f t="shared" ca="1" si="139"/>
        <v>0</v>
      </c>
      <c r="EM27" s="248">
        <f t="shared" ca="1" si="116"/>
        <v>0</v>
      </c>
      <c r="EN27" s="248">
        <f t="shared" ca="1" si="116"/>
        <v>0</v>
      </c>
      <c r="EO27" s="248">
        <f t="shared" ca="1" si="116"/>
        <v>0</v>
      </c>
      <c r="EP27" s="22">
        <f t="shared" ca="1" si="140"/>
        <v>0</v>
      </c>
      <c r="EQ27" s="22">
        <f t="shared" ca="1" si="140"/>
        <v>0</v>
      </c>
      <c r="ER27" s="22">
        <f t="shared" ca="1" si="140"/>
        <v>0</v>
      </c>
      <c r="ES27" s="22" t="str">
        <f t="shared" ca="1" si="140"/>
        <v>-</v>
      </c>
      <c r="ET27" s="22" t="str">
        <f t="shared" ca="1" si="140"/>
        <v>-</v>
      </c>
      <c r="EU27" s="248" t="str">
        <f t="shared" ca="1" si="140"/>
        <v>-</v>
      </c>
      <c r="EV27" s="248" t="str">
        <f t="shared" ca="1" si="140"/>
        <v>-</v>
      </c>
      <c r="EW27" s="22" t="str">
        <f t="shared" ca="1" si="140"/>
        <v>-</v>
      </c>
      <c r="EX27" s="22" t="str">
        <f t="shared" ca="1" si="140"/>
        <v>-</v>
      </c>
      <c r="EY27" s="22" t="str">
        <f t="shared" ca="1" si="140"/>
        <v>-</v>
      </c>
      <c r="EZ27" s="22" t="str">
        <f t="shared" ca="1" si="140"/>
        <v>-</v>
      </c>
      <c r="FA27" s="22" t="str">
        <f t="shared" ca="1" si="140"/>
        <v>-</v>
      </c>
      <c r="FB27" s="22" t="str">
        <f t="shared" ca="1" si="140"/>
        <v>-</v>
      </c>
      <c r="FC27" s="22" t="str">
        <f t="shared" ca="1" si="140"/>
        <v>-</v>
      </c>
      <c r="FD27" s="10"/>
      <c r="FE27" s="5">
        <f t="shared" ca="1" si="118"/>
        <v>1</v>
      </c>
      <c r="FF27" s="22" t="str">
        <f t="shared" ca="1" si="141"/>
        <v>-</v>
      </c>
      <c r="FG27" s="22" t="str">
        <f t="shared" ca="1" si="141"/>
        <v>-</v>
      </c>
      <c r="FH27" s="22" t="str">
        <f t="shared" ca="1" si="141"/>
        <v>-</v>
      </c>
      <c r="FI27" s="22" t="str">
        <f t="shared" ca="1" si="141"/>
        <v>-</v>
      </c>
      <c r="FJ27" s="5" t="b">
        <f t="shared" ca="1" si="119"/>
        <v>0</v>
      </c>
      <c r="FK27" s="22" t="str">
        <f t="shared" ca="1" si="141"/>
        <v>-</v>
      </c>
      <c r="FL27" s="22">
        <f t="shared" ca="1" si="141"/>
        <v>0</v>
      </c>
      <c r="FM27" s="22" t="str">
        <f t="shared" ca="1" si="141"/>
        <v>-</v>
      </c>
      <c r="FN27" s="22">
        <f t="shared" ca="1" si="120"/>
        <v>1</v>
      </c>
      <c r="FO27" s="22">
        <f t="shared" ca="1" si="120"/>
        <v>0</v>
      </c>
      <c r="FP27" s="22">
        <f t="shared" ca="1" si="141"/>
        <v>1</v>
      </c>
      <c r="FQ27" s="22">
        <f t="shared" ca="1" si="141"/>
        <v>0</v>
      </c>
      <c r="FR27" s="22">
        <f t="shared" ca="1" si="141"/>
        <v>1</v>
      </c>
      <c r="FS27" s="22">
        <f t="shared" ca="1" si="141"/>
        <v>1</v>
      </c>
      <c r="FT27" s="22">
        <f t="shared" ca="1" si="141"/>
        <v>1</v>
      </c>
      <c r="FU27" s="22">
        <f t="shared" ca="1" si="141"/>
        <v>0</v>
      </c>
      <c r="FV27" s="22">
        <f t="shared" ca="1" si="141"/>
        <v>0</v>
      </c>
      <c r="FW27" s="22">
        <f t="shared" ca="1" si="141"/>
        <v>0</v>
      </c>
      <c r="FX27" s="22">
        <f t="shared" ca="1" si="142"/>
        <v>0</v>
      </c>
      <c r="FY27" s="22">
        <f t="shared" ca="1" si="142"/>
        <v>0</v>
      </c>
      <c r="FZ27" s="22">
        <f t="shared" ca="1" si="142"/>
        <v>0</v>
      </c>
      <c r="GA27" s="22">
        <f t="shared" ca="1" si="142"/>
        <v>0</v>
      </c>
      <c r="GB27" s="22">
        <f t="shared" ca="1" si="142"/>
        <v>0</v>
      </c>
      <c r="GC27" s="22">
        <f t="shared" ca="1" si="121"/>
        <v>0</v>
      </c>
      <c r="GD27" s="22">
        <f t="shared" ca="1" si="121"/>
        <v>0</v>
      </c>
      <c r="GE27" s="22">
        <f t="shared" ca="1" si="142"/>
        <v>0</v>
      </c>
      <c r="GF27" s="22">
        <f t="shared" ca="1" si="142"/>
        <v>0</v>
      </c>
      <c r="GG27" s="22">
        <f t="shared" ca="1" si="142"/>
        <v>1</v>
      </c>
      <c r="GH27" s="22">
        <f t="shared" ca="1" si="142"/>
        <v>0</v>
      </c>
      <c r="GI27" s="248">
        <f t="shared" ca="1" si="142"/>
        <v>0</v>
      </c>
      <c r="GJ27" s="248">
        <f t="shared" ca="1" si="142"/>
        <v>0</v>
      </c>
      <c r="GK27" s="248">
        <f t="shared" ca="1" si="142"/>
        <v>0</v>
      </c>
      <c r="GL27" s="248">
        <f t="shared" ca="1" si="93"/>
        <v>0</v>
      </c>
      <c r="GM27" s="248">
        <f t="shared" ca="1" si="93"/>
        <v>0</v>
      </c>
      <c r="GN27" s="248">
        <f t="shared" ca="1" si="93"/>
        <v>0</v>
      </c>
      <c r="GO27" s="10"/>
      <c r="GP27" s="246" t="b">
        <f t="shared" ca="1" si="122"/>
        <v>0</v>
      </c>
      <c r="GQ27" s="246" t="str" cm="1">
        <f t="array" aca="1" ref="GQ27" ca="1">INDEX(i.bnd_total_pas_area,$R27,1)</f>
        <v>-</v>
      </c>
      <c r="GR27" s="248" t="str">
        <f t="shared" ca="1" si="143"/>
        <v>-</v>
      </c>
      <c r="GS27" s="246" t="b">
        <f t="shared" ca="1" si="123"/>
        <v>0</v>
      </c>
      <c r="GT27" s="246" t="str" cm="1">
        <f t="array" aca="1" ref="GT27" ca="1">INDEX(i.bnd_sr_t,$T27,1)</f>
        <v>-</v>
      </c>
      <c r="GU27" s="5" t="b">
        <f t="shared" ca="1" si="124"/>
        <v>0</v>
      </c>
      <c r="GV27" s="5" t="b">
        <f t="shared" ca="1" si="124"/>
        <v>0</v>
      </c>
      <c r="GW27" s="5" t="b">
        <f t="shared" ca="1" si="124"/>
        <v>1</v>
      </c>
      <c r="GX27" s="248">
        <f t="shared" ca="1" si="143"/>
        <v>0</v>
      </c>
      <c r="GY27" s="22">
        <f t="shared" ca="1" si="143"/>
        <v>2</v>
      </c>
      <c r="GZ27" s="22">
        <f t="shared" ca="1" si="143"/>
        <v>2</v>
      </c>
      <c r="HA27" s="248" t="str">
        <f t="shared" ca="1" si="93"/>
        <v>-</v>
      </c>
      <c r="HB27" s="248" t="str">
        <f t="shared" ca="1" si="93"/>
        <v>-</v>
      </c>
      <c r="HC27" s="248" t="str">
        <f t="shared" ca="1" si="93"/>
        <v>-</v>
      </c>
      <c r="HD27" s="248" t="str">
        <f t="shared" ca="1" si="93"/>
        <v>-</v>
      </c>
      <c r="HE27" s="248" t="str">
        <f t="shared" ca="1" si="93"/>
        <v>-</v>
      </c>
      <c r="HF27" s="22" t="str">
        <f t="shared" ca="1" si="144"/>
        <v>-</v>
      </c>
      <c r="HG27" s="22" t="str">
        <f t="shared" ca="1" si="144"/>
        <v>-</v>
      </c>
      <c r="HH27" s="5" t="b">
        <f t="array" aca="1" ref="HH27" ca="1">IF(OR(HI27:HJ27&lt;&gt;"-"),TRUE,"-")</f>
        <v>1</v>
      </c>
      <c r="HI27" s="225">
        <f t="shared" ca="1" si="158"/>
        <v>2</v>
      </c>
      <c r="HJ27" s="248" t="str">
        <f t="shared" ca="1" si="125"/>
        <v>-</v>
      </c>
      <c r="HK27" s="5" t="str">
        <f t="array" aca="1" ref="HK27" ca="1">IF(OR(HL27:HQ27&lt;&gt;"-"),TRUE,"-")</f>
        <v>-</v>
      </c>
      <c r="HL27" s="22" t="str">
        <f t="shared" ca="1" si="145"/>
        <v>-</v>
      </c>
      <c r="HM27" s="288" t="str">
        <f t="shared" ca="1" si="159"/>
        <v>-</v>
      </c>
      <c r="HN27" s="288" t="str">
        <f t="shared" ca="1" si="159"/>
        <v>-</v>
      </c>
      <c r="HO27" s="288" t="str">
        <f t="shared" ca="1" si="159"/>
        <v>-</v>
      </c>
      <c r="HP27" s="288" t="str">
        <f t="shared" ca="1" si="159"/>
        <v>-</v>
      </c>
      <c r="HQ27" s="288" t="str">
        <f t="shared" ca="1" si="146"/>
        <v>-</v>
      </c>
      <c r="HR27" s="288" t="str">
        <f t="shared" ca="1" si="159"/>
        <v>-</v>
      </c>
      <c r="HS27" s="22" t="b">
        <f t="shared" ca="1" si="100"/>
        <v>1</v>
      </c>
      <c r="HT27" s="22">
        <f t="shared" ca="1" si="100"/>
        <v>2</v>
      </c>
      <c r="HU27" s="22" t="b">
        <f t="shared" ca="1" si="101"/>
        <v>1</v>
      </c>
      <c r="HV27" s="22" t="str">
        <f t="shared" ca="1" si="101"/>
        <v>-</v>
      </c>
      <c r="HW27" s="5" t="str">
        <f t="shared" ca="1" si="126"/>
        <v>-</v>
      </c>
      <c r="HX27" s="5" t="str">
        <f t="shared" ca="1" si="126"/>
        <v>-</v>
      </c>
      <c r="HY27" s="5" t="str">
        <f t="shared" ca="1" si="126"/>
        <v>-</v>
      </c>
      <c r="HZ27" s="5" t="str">
        <f t="shared" ca="1" si="126"/>
        <v>-</v>
      </c>
      <c r="IA27" s="22" t="str">
        <f t="shared" ca="1" si="147"/>
        <v>-</v>
      </c>
      <c r="IB27" s="248" t="str">
        <f t="shared" ca="1" si="103"/>
        <v>-</v>
      </c>
      <c r="IC27" s="248" t="str">
        <f t="shared" ca="1" si="147"/>
        <v>-</v>
      </c>
      <c r="ID27" s="248" t="str">
        <f t="shared" ca="1" si="147"/>
        <v>-</v>
      </c>
      <c r="IE27" s="248">
        <f t="shared" ca="1" si="147"/>
        <v>0</v>
      </c>
      <c r="IF27" s="245">
        <f t="shared" ca="1" si="147"/>
        <v>0.9</v>
      </c>
      <c r="IG27" s="245">
        <f t="shared" ca="1" si="147"/>
        <v>0</v>
      </c>
      <c r="IH27" s="245">
        <f t="shared" ca="1" si="147"/>
        <v>0.5</v>
      </c>
      <c r="II27" s="245">
        <f t="shared" ca="1" si="147"/>
        <v>0</v>
      </c>
      <c r="IJ27" s="245">
        <f t="shared" ca="1" si="147"/>
        <v>0</v>
      </c>
      <c r="IK27" s="245" t="str">
        <f t="shared" ca="1" si="147"/>
        <v>-</v>
      </c>
      <c r="IL27" s="5" t="str">
        <f t="shared" ca="1" si="127"/>
        <v>-</v>
      </c>
      <c r="IM27" s="5" t="str">
        <f t="shared" ca="1" si="127"/>
        <v>-</v>
      </c>
      <c r="IN27" s="155" t="b">
        <f t="shared" ca="1" si="128"/>
        <v>0</v>
      </c>
      <c r="IO27" s="236" t="str">
        <f t="shared" ca="1" si="129"/>
        <v>-</v>
      </c>
      <c r="IP27" s="10"/>
      <c r="IQ27" s="22">
        <f t="shared" ca="1" si="147"/>
        <v>1</v>
      </c>
      <c r="IR27" s="22">
        <f t="shared" ca="1" si="147"/>
        <v>0</v>
      </c>
      <c r="IS27" s="22">
        <f t="shared" ca="1" si="147"/>
        <v>1</v>
      </c>
      <c r="IT27" s="22">
        <f t="shared" ca="1" si="147"/>
        <v>1</v>
      </c>
      <c r="IU27" s="22">
        <f t="shared" ca="1" si="147"/>
        <v>0</v>
      </c>
      <c r="IV27" s="22">
        <f t="shared" ca="1" si="147"/>
        <v>70</v>
      </c>
      <c r="IW27" s="22">
        <f t="shared" ca="1" si="148"/>
        <v>50</v>
      </c>
      <c r="IX27" s="22">
        <f t="shared" ca="1" si="148"/>
        <v>85</v>
      </c>
      <c r="IY27" s="22">
        <f t="shared" ca="1" si="148"/>
        <v>70</v>
      </c>
      <c r="IZ27" s="5">
        <f t="shared" ca="1" si="130"/>
        <v>1</v>
      </c>
      <c r="JA27" s="5">
        <f t="shared" ca="1" si="131"/>
        <v>1</v>
      </c>
      <c r="JB27" s="5">
        <f t="shared" ca="1" si="132"/>
        <v>1</v>
      </c>
      <c r="JC27" s="22">
        <f t="shared" ca="1" si="148"/>
        <v>1</v>
      </c>
      <c r="JD27" s="10"/>
      <c r="JE27" s="22">
        <f t="shared" ca="1" si="148"/>
        <v>1</v>
      </c>
      <c r="JF27" s="248">
        <f t="shared" ca="1" si="148"/>
        <v>1</v>
      </c>
      <c r="JG27" s="22">
        <f t="shared" ca="1" si="148"/>
        <v>0.75</v>
      </c>
      <c r="JH27" s="248">
        <f t="shared" ca="1" si="148"/>
        <v>0.8</v>
      </c>
      <c r="JI27" s="248">
        <f t="shared" ca="1" si="148"/>
        <v>0.82499999999999996</v>
      </c>
      <c r="JJ27" s="248">
        <f t="shared" ca="1" si="148"/>
        <v>0.875</v>
      </c>
      <c r="JK27" s="248">
        <f t="shared" ca="1" si="148"/>
        <v>0.9</v>
      </c>
      <c r="JL27" s="22">
        <f t="shared" ca="1" si="148"/>
        <v>1</v>
      </c>
      <c r="JM27" s="248">
        <f t="shared" ca="1" si="148"/>
        <v>0</v>
      </c>
      <c r="JN27" s="248">
        <f t="shared" ca="1" si="148"/>
        <v>0</v>
      </c>
      <c r="JO27" s="248">
        <f t="shared" ca="1" si="148"/>
        <v>0</v>
      </c>
      <c r="JP27" s="248">
        <f t="shared" ca="1" si="148"/>
        <v>0</v>
      </c>
      <c r="JQ27" s="248">
        <f t="shared" ca="1" si="148"/>
        <v>0</v>
      </c>
      <c r="JR27" s="248">
        <f t="shared" ca="1" si="148"/>
        <v>0</v>
      </c>
      <c r="JS27" s="248" t="str">
        <f t="shared" ca="1" si="149"/>
        <v>-</v>
      </c>
      <c r="JT27" s="22">
        <f t="shared" ca="1" si="149"/>
        <v>0</v>
      </c>
      <c r="JU27" s="27">
        <v>0</v>
      </c>
    </row>
    <row r="28" spans="1:281" s="203" customFormat="1" outlineLevel="2">
      <c r="A28" s="202">
        <f t="shared" si="133"/>
        <v>23</v>
      </c>
      <c r="B28" s="210">
        <f t="shared" ca="1" si="150"/>
        <v>19</v>
      </c>
      <c r="C28" s="228">
        <v>200</v>
      </c>
      <c r="D28" s="228" t="s">
        <v>941</v>
      </c>
      <c r="E28" s="228" t="b">
        <v>0</v>
      </c>
      <c r="F28" s="203" t="b">
        <v>0</v>
      </c>
      <c r="G28" s="203" t="b">
        <f t="shared" si="134"/>
        <v>0</v>
      </c>
      <c r="H28" s="298" cm="1">
        <f t="array" aca="1" ref="H28" ca="1">IF(AND($I28:$T28=DataMaster!$R$70:$AC$70),1,IF(AND($I28:$T28=DataMaster!$R$71:$AC$71),2,IF(AND($I28:$T28=DataMaster!$R$72:$AC$72),3,IF(AND($I28:$T28=DataMaster!$R$73:$AC$73),4,IF(AND($I28:$T28=DataMaster!$R$74:$AC$74),5,IF(AND($I28:$T28=DataMaster!$R$75:$AC$75),6,IF(AND($I28:$T28=DataMaster!$R$76:$AC$76),7,IF(AND($I28:$T28=DataMaster!$R$77:$AC$77),8,0))))))))</f>
        <v>0</v>
      </c>
      <c r="I28" s="225">
        <f t="shared" ca="1" si="151"/>
        <v>3</v>
      </c>
      <c r="J28" s="225">
        <f t="shared" ca="1" si="135"/>
        <v>2</v>
      </c>
      <c r="K28" s="225">
        <f t="shared" ca="1" si="135"/>
        <v>1</v>
      </c>
      <c r="L28" s="225">
        <f t="shared" ca="1" si="135"/>
        <v>1</v>
      </c>
      <c r="M28" s="225">
        <f t="shared" ca="1" si="135"/>
        <v>1</v>
      </c>
      <c r="N28" s="225">
        <f t="shared" ca="1" si="135"/>
        <v>1</v>
      </c>
      <c r="O28" s="225">
        <f t="shared" ca="1" si="135"/>
        <v>1</v>
      </c>
      <c r="P28" s="225">
        <f t="shared" ca="1" si="135"/>
        <v>1</v>
      </c>
      <c r="Q28" s="225">
        <f t="shared" ca="1" si="135"/>
        <v>1</v>
      </c>
      <c r="R28" s="225">
        <f t="shared" ca="1" si="135"/>
        <v>1</v>
      </c>
      <c r="S28" s="225">
        <f t="shared" ca="1" si="135"/>
        <v>1</v>
      </c>
      <c r="T28" s="225">
        <f t="shared" ca="1" si="135"/>
        <v>1</v>
      </c>
      <c r="V28" s="218" t="str" cm="1">
        <f t="array" aca="1" ref="V28" ca="1">TEXT(LEFT(OFFSET(V28,-1,0),5)+1,"00000")&amp;MID(OFFSET(V28,-1,0),6,FIND(" ",OFFSET(V28,-1,0),7)-5)
&amp;IF($H28=0,"",INDEX(DataMaster!$Q$70:$Q$77,Experiment!H28))
 &amp; " Day"&amp;_xlfn.SINGLE(INDEX(i.DOY,$I28,1))                   &amp; IF($FE28=0," FWM","")&amp;IF($FE28=1," MWM","")&amp;IF($FE28=5," Mat","")&amp;IF($FJ28=TRUE,"&amp;BBT","")
&amp;" Confine"&amp;$P28-1       &amp;IF($R28&gt;1," PasArea"&amp;GQ28,"")     &amp;IF($T28&gt;1," SR"&amp;GT28,"")     &amp;IF($S28&gt;1," E_PGR"&amp;JG28,"")
&amp; " WP"&amp;TEXT($IZ28*100,"000p")                &amp; " MP"&amp;TEXT($JA28*100,"000p")                      &amp; " GP"&amp;TEXT($JB28*100,"000p")
&amp; " (F"&amp;3+IFERROR(1*$CZ28,0)+IFERROR(1*$DA28,0)&amp;3-IFERROR(1*NOT($DC28),0)&amp;"N"&amp;$DV28&amp;$DW28&amp;")"</f>
        <v>00005 Feed  Day204 MWM Confine0 WP100p MP100p GP100p (F43N33)</v>
      </c>
      <c r="W28" s="10" t="str">
        <f ca="1">IF(COUNTIF(V$5:V28,V28)=1,"-","Dup")</f>
        <v>-</v>
      </c>
      <c r="X28" s="10"/>
      <c r="Y28" s="225" t="str">
        <f t="shared" ca="1" si="152"/>
        <v>-</v>
      </c>
      <c r="Z28" s="22" t="str">
        <f t="shared" ca="1" si="112"/>
        <v>-</v>
      </c>
      <c r="AA28" s="225" t="str">
        <f t="shared" ca="1" si="152"/>
        <v>-</v>
      </c>
      <c r="AB28" s="225" t="str">
        <f t="shared" ca="1" si="152"/>
        <v>-</v>
      </c>
      <c r="AC28" s="22" t="str">
        <f t="shared" ca="1" si="113"/>
        <v>-</v>
      </c>
      <c r="AD28" s="248" t="b">
        <f t="shared" ca="1" si="113"/>
        <v>1</v>
      </c>
      <c r="AE28" s="10"/>
      <c r="AF28" s="22" t="b">
        <f t="shared" ca="1" si="114"/>
        <v>1</v>
      </c>
      <c r="AG28" s="248" t="str">
        <f t="shared" ca="1" si="114"/>
        <v>-</v>
      </c>
      <c r="AH28" s="248" t="str">
        <f t="shared" ca="1" si="114"/>
        <v>-</v>
      </c>
      <c r="AI28" s="248" t="str">
        <f t="shared" ca="1" si="114"/>
        <v>-</v>
      </c>
      <c r="AJ28" s="22" t="b">
        <f t="shared" ca="1" si="114"/>
        <v>0</v>
      </c>
      <c r="AK28" s="248" t="str">
        <f t="shared" ca="1" si="115"/>
        <v>-</v>
      </c>
      <c r="AL28" s="248" t="str">
        <f t="shared" ca="1" si="115"/>
        <v>-</v>
      </c>
      <c r="AM28" s="248" t="str">
        <f t="shared" ca="1" si="115"/>
        <v>-</v>
      </c>
      <c r="AN28" s="248" t="b">
        <f t="shared" ca="1" si="115"/>
        <v>0</v>
      </c>
      <c r="AO28" s="10"/>
      <c r="AP28" s="225" t="b">
        <f t="shared" ca="1" si="160"/>
        <v>1</v>
      </c>
      <c r="AQ28" s="247" t="b">
        <v>1</v>
      </c>
      <c r="AR28" s="225" t="b">
        <f t="shared" ca="1" si="153"/>
        <v>1</v>
      </c>
      <c r="AS28" s="243">
        <f t="shared" ca="1" si="136"/>
        <v>32104</v>
      </c>
      <c r="AT28" s="225" t="b">
        <f t="shared" ca="1" si="154"/>
        <v>0</v>
      </c>
      <c r="AU28" s="236" t="str">
        <f t="shared" ca="1" si="114"/>
        <v>-</v>
      </c>
      <c r="AV28" s="22" t="b">
        <f t="shared" ca="1" si="114"/>
        <v>1</v>
      </c>
      <c r="AW28" s="225">
        <f t="shared" ca="1" si="155"/>
        <v>32105</v>
      </c>
      <c r="AX28" s="22" t="str">
        <f t="shared" ca="1" si="156"/>
        <v>-</v>
      </c>
      <c r="AY28" s="22">
        <f t="shared" ca="1" si="114"/>
        <v>1</v>
      </c>
      <c r="AZ28" s="22">
        <f t="shared" ca="1" si="114"/>
        <v>1</v>
      </c>
      <c r="BA28" s="248" t="b">
        <f t="shared" ca="1" si="114"/>
        <v>1</v>
      </c>
      <c r="BB28" s="248">
        <f t="shared" ca="1" si="114"/>
        <v>0.2</v>
      </c>
      <c r="BC28" s="248" t="str">
        <f t="shared" ca="1" si="114"/>
        <v>-</v>
      </c>
      <c r="BD28" s="248" t="str">
        <f t="shared" ca="1" si="114"/>
        <v>-</v>
      </c>
      <c r="BE28" s="248" t="b">
        <f t="shared" ca="1" si="114"/>
        <v>1</v>
      </c>
      <c r="BF28" s="248" t="b">
        <f t="shared" ca="1" si="50"/>
        <v>0</v>
      </c>
      <c r="BG28" s="246" t="b" cm="1">
        <f t="array" aca="1" ref="BG28" ca="1">INDEX(i.dams_confinement_P,$P28,BG$17)</f>
        <v>0</v>
      </c>
      <c r="BH28" s="246" t="b" cm="1">
        <f t="array" aca="1" ref="BH28" ca="1">INDEX(i.dams_confinement_P,$P28,BH$17)</f>
        <v>0</v>
      </c>
      <c r="BI28" s="246" t="b" cm="1">
        <f t="array" aca="1" ref="BI28" ca="1">INDEX(i.dams_confinement_P,$P28,BI$17)</f>
        <v>0</v>
      </c>
      <c r="BJ28" s="246" t="b" cm="1">
        <f t="array" aca="1" ref="BJ28" ca="1">INDEX(i.dams_confinement_P,$P28,BJ$17)</f>
        <v>0</v>
      </c>
      <c r="BK28" s="246" t="b" cm="1">
        <f t="array" aca="1" ref="BK28" ca="1">INDEX(i.dams_confinement_P,$P28,BK$17)</f>
        <v>0</v>
      </c>
      <c r="BL28" s="246" t="b" cm="1">
        <f t="array" aca="1" ref="BL28" ca="1">INDEX(i.dams_confinement_P,$P28,BL$17)</f>
        <v>0</v>
      </c>
      <c r="BM28" s="246" t="b" cm="1">
        <f t="array" aca="1" ref="BM28" ca="1">INDEX(i.dams_confinement_P,$P28,BM$17)</f>
        <v>0</v>
      </c>
      <c r="BN28" s="246" t="b" cm="1">
        <f t="array" aca="1" ref="BN28" ca="1">INDEX(i.dams_confinement_P,$P28,BN$17)</f>
        <v>0</v>
      </c>
      <c r="BO28" s="246" t="b" cm="1">
        <f t="array" aca="1" ref="BO28" ca="1">INDEX(i.dams_confinement_P,$P28,BO$17)</f>
        <v>0</v>
      </c>
      <c r="BP28" s="246" t="b" cm="1">
        <f t="array" aca="1" ref="BP28" ca="1">INDEX(i.dams_confinement_P,$P28,BP$17)</f>
        <v>0</v>
      </c>
      <c r="BQ28" s="246" t="b" cm="1">
        <f t="array" aca="1" ref="BQ28" ca="1">INDEX(i.dams_confinement_P,$P28,BQ$17)</f>
        <v>0</v>
      </c>
      <c r="BR28" s="246" t="b" cm="1">
        <f t="array" aca="1" ref="BR28" ca="1">INDEX(i.dams_confinement_P,$P28,BR$17)</f>
        <v>0</v>
      </c>
      <c r="BS28" s="246" t="b" cm="1">
        <f t="array" aca="1" ref="BS28" ca="1">INDEX(i.dams_confinement_P,$P28,BS$17)</f>
        <v>0</v>
      </c>
      <c r="BT28" s="246" t="b" cm="1">
        <f t="array" aca="1" ref="BT28" ca="1">INDEX(i.dams_confinement_P,$P28,BT$17)</f>
        <v>0</v>
      </c>
      <c r="BU28" s="246" t="b" cm="1">
        <f t="array" aca="1" ref="BU28" ca="1">INDEX(i.dams_confinement_P,$P28,BU$17)</f>
        <v>0</v>
      </c>
      <c r="BV28" s="246" t="b" cm="1">
        <f t="array" aca="1" ref="BV28" ca="1">INDEX(i.dams_confinement_P,$P28,BV$17)</f>
        <v>0</v>
      </c>
      <c r="BW28" s="246" t="b" cm="1">
        <f t="array" aca="1" ref="BW28" ca="1">INDEX(i.dams_confinement_P,$P28,BW$17)</f>
        <v>0</v>
      </c>
      <c r="BX28" s="246" t="b" cm="1">
        <f t="array" aca="1" ref="BX28" ca="1">INDEX(i.dams_confinement_P,$P28,BX$17)</f>
        <v>0</v>
      </c>
      <c r="BY28" s="22" t="str">
        <f t="shared" ca="1" si="114"/>
        <v>-</v>
      </c>
      <c r="BZ28" s="22" t="str">
        <f t="shared" ca="1" si="114"/>
        <v>-</v>
      </c>
      <c r="CA28" s="10"/>
      <c r="CB28" s="22" t="str">
        <f t="shared" ca="1" si="114"/>
        <v>-</v>
      </c>
      <c r="CC28" s="22" t="str">
        <f t="shared" ca="1" si="137"/>
        <v>-</v>
      </c>
      <c r="CD28" s="22" t="str">
        <f t="shared" ca="1" si="137"/>
        <v>-</v>
      </c>
      <c r="CE28" s="22" t="str">
        <f t="shared" ca="1" si="137"/>
        <v>-</v>
      </c>
      <c r="CF28" s="22" t="str">
        <f t="shared" ca="1" si="137"/>
        <v>-</v>
      </c>
      <c r="CG28" s="22" t="str">
        <f t="shared" ca="1" si="137"/>
        <v>-</v>
      </c>
      <c r="CH28" s="22" t="str">
        <f t="shared" ca="1" si="137"/>
        <v>-</v>
      </c>
      <c r="CI28" s="22" t="str">
        <f t="shared" ca="1" si="137"/>
        <v>-</v>
      </c>
      <c r="CJ28" s="22" t="str">
        <f t="shared" ca="1" si="137"/>
        <v>-</v>
      </c>
      <c r="CK28" s="22" t="str">
        <f t="shared" ca="1" si="137"/>
        <v>-</v>
      </c>
      <c r="CL28" s="22" t="str">
        <f t="shared" ca="1" si="137"/>
        <v>-</v>
      </c>
      <c r="CM28" s="22" t="str">
        <f t="shared" ca="1" si="137"/>
        <v>-</v>
      </c>
      <c r="CN28" s="22" t="str">
        <f t="shared" ca="1" si="137"/>
        <v>-</v>
      </c>
      <c r="CO28" s="22" t="str">
        <f t="shared" ca="1" si="137"/>
        <v>-</v>
      </c>
      <c r="CP28" s="22" t="str">
        <f t="shared" ca="1" si="137"/>
        <v>-</v>
      </c>
      <c r="CQ28" s="22" t="str">
        <f t="shared" ca="1" si="137"/>
        <v>-</v>
      </c>
      <c r="CR28" s="22" t="str">
        <f t="shared" ca="1" si="137"/>
        <v>-</v>
      </c>
      <c r="CS28" s="22" t="str">
        <f t="shared" ca="1" si="138"/>
        <v>-</v>
      </c>
      <c r="CT28" s="22" t="str">
        <f t="shared" ca="1" si="138"/>
        <v>-</v>
      </c>
      <c r="CU28" s="22" t="str">
        <f t="shared" ca="1" si="138"/>
        <v>-</v>
      </c>
      <c r="CV28" s="22" t="str">
        <f t="shared" ca="1" si="138"/>
        <v>-</v>
      </c>
      <c r="CW28" s="10"/>
      <c r="CX28" s="246" t="str" cm="1">
        <f t="array" ref="CX28">IF(AND($CZ28:$DA28),INDEX(i.dam_user_fvp0_date,$P28),"-")</f>
        <v>-</v>
      </c>
      <c r="CY28" s="246" t="str" cm="1">
        <f t="array" ref="CY28">IF(AND($CZ28:$DA28),INDEX(i.dam_user_fvp1_date,$P28),"-")</f>
        <v>-</v>
      </c>
      <c r="CZ28" s="247" t="b">
        <v>1</v>
      </c>
      <c r="DA28" s="235" t="b">
        <v>0</v>
      </c>
      <c r="DB28" s="236" t="str">
        <f t="shared" ca="1" si="138"/>
        <v>-</v>
      </c>
      <c r="DC28" s="236" t="str">
        <f t="shared" ca="1" si="138"/>
        <v>-</v>
      </c>
      <c r="DD28" s="236" t="str">
        <f t="shared" ca="1" si="138"/>
        <v>-</v>
      </c>
      <c r="DE28" s="236" t="str">
        <f t="shared" ca="1" si="138"/>
        <v>-</v>
      </c>
      <c r="DF28" s="236" t="str">
        <f t="shared" ca="1" si="138"/>
        <v>-</v>
      </c>
      <c r="DG28" s="248" t="str">
        <f t="shared" ca="1" si="138"/>
        <v>-</v>
      </c>
      <c r="DH28" s="248" t="str">
        <f t="shared" ca="1" si="138"/>
        <v>-</v>
      </c>
      <c r="DI28" s="236" t="str">
        <f t="shared" ca="1" si="138"/>
        <v>-</v>
      </c>
      <c r="DJ28" s="248" t="str">
        <f t="shared" ca="1" si="138"/>
        <v>-</v>
      </c>
      <c r="DK28" s="248" t="str">
        <f t="shared" ca="1" si="138"/>
        <v>-</v>
      </c>
      <c r="DL28" s="248" t="str">
        <f t="shared" ca="1" si="138"/>
        <v>-</v>
      </c>
      <c r="DM28" s="248" t="str">
        <f t="shared" ca="1" si="138"/>
        <v>-</v>
      </c>
      <c r="DN28" s="248" t="str">
        <f t="shared" ca="1" si="138"/>
        <v>-</v>
      </c>
      <c r="DO28" s="248" t="str">
        <f t="shared" ca="1" si="138"/>
        <v>-</v>
      </c>
      <c r="DP28" s="248" t="str">
        <f t="shared" ca="1" si="138"/>
        <v>-</v>
      </c>
      <c r="DQ28" s="248" t="str">
        <f t="shared" ca="1" si="138"/>
        <v>-</v>
      </c>
      <c r="DR28" s="248" t="str">
        <f t="shared" ca="1" si="138"/>
        <v>-</v>
      </c>
      <c r="DS28" s="248" t="str">
        <f t="shared" ca="1" si="138"/>
        <v>-</v>
      </c>
      <c r="DT28" s="248" t="str">
        <f t="shared" ca="1" si="138"/>
        <v>-</v>
      </c>
      <c r="DU28" s="248" t="str">
        <f t="shared" ca="1" si="138"/>
        <v>-</v>
      </c>
      <c r="DV28" s="225">
        <f t="shared" ca="1" si="157"/>
        <v>3</v>
      </c>
      <c r="DW28" s="225">
        <f t="shared" ca="1" si="157"/>
        <v>3</v>
      </c>
      <c r="DX28" s="247">
        <v>0</v>
      </c>
      <c r="DY28" s="247">
        <v>1</v>
      </c>
      <c r="DZ28" s="247">
        <v>-1</v>
      </c>
      <c r="EA28" s="22" t="str">
        <f t="shared" ca="1" si="139"/>
        <v>-</v>
      </c>
      <c r="EB28" s="22" t="str">
        <f t="shared" ca="1" si="139"/>
        <v>-</v>
      </c>
      <c r="EC28" s="22" t="str">
        <f t="shared" ca="1" si="139"/>
        <v>-</v>
      </c>
      <c r="ED28" s="22" t="str">
        <f t="shared" ca="1" si="139"/>
        <v>-</v>
      </c>
      <c r="EE28" s="22" t="str">
        <f t="shared" ca="1" si="139"/>
        <v>-</v>
      </c>
      <c r="EF28" s="247">
        <v>0</v>
      </c>
      <c r="EG28" s="247">
        <v>1</v>
      </c>
      <c r="EH28" s="247">
        <v>-1</v>
      </c>
      <c r="EI28" s="22" t="str">
        <f t="shared" ca="1" si="139"/>
        <v>-</v>
      </c>
      <c r="EJ28" s="22" t="str">
        <f t="shared" ca="1" si="139"/>
        <v>-</v>
      </c>
      <c r="EK28" s="22" t="str">
        <f t="shared" ca="1" si="139"/>
        <v>-</v>
      </c>
      <c r="EL28" s="22">
        <f t="shared" ca="1" si="139"/>
        <v>0</v>
      </c>
      <c r="EM28" s="248">
        <f t="shared" ca="1" si="116"/>
        <v>0</v>
      </c>
      <c r="EN28" s="248">
        <f t="shared" ca="1" si="116"/>
        <v>0</v>
      </c>
      <c r="EO28" s="248">
        <f t="shared" ca="1" si="116"/>
        <v>0</v>
      </c>
      <c r="EP28" s="22">
        <f t="shared" ca="1" si="140"/>
        <v>0</v>
      </c>
      <c r="EQ28" s="22">
        <f t="shared" ca="1" si="140"/>
        <v>0</v>
      </c>
      <c r="ER28" s="22">
        <f t="shared" ca="1" si="140"/>
        <v>0</v>
      </c>
      <c r="ES28" s="22" t="str">
        <f t="shared" ca="1" si="140"/>
        <v>-</v>
      </c>
      <c r="ET28" s="22" t="str">
        <f t="shared" ca="1" si="140"/>
        <v>-</v>
      </c>
      <c r="EU28" s="248" t="str">
        <f t="shared" ca="1" si="140"/>
        <v>-</v>
      </c>
      <c r="EV28" s="248" t="str">
        <f t="shared" ca="1" si="140"/>
        <v>-</v>
      </c>
      <c r="EW28" s="22" t="str">
        <f t="shared" ca="1" si="140"/>
        <v>-</v>
      </c>
      <c r="EX28" s="22" t="str">
        <f t="shared" ca="1" si="140"/>
        <v>-</v>
      </c>
      <c r="EY28" s="22" t="str">
        <f t="shared" ca="1" si="140"/>
        <v>-</v>
      </c>
      <c r="EZ28" s="22" t="str">
        <f t="shared" ca="1" si="140"/>
        <v>-</v>
      </c>
      <c r="FA28" s="22" t="str">
        <f t="shared" ca="1" si="140"/>
        <v>-</v>
      </c>
      <c r="FB28" s="22" t="str">
        <f t="shared" ca="1" si="140"/>
        <v>-</v>
      </c>
      <c r="FC28" s="22" t="str">
        <f t="shared" ca="1" si="140"/>
        <v>-</v>
      </c>
      <c r="FD28" s="10"/>
      <c r="FE28" s="5">
        <f t="shared" ca="1" si="118"/>
        <v>1</v>
      </c>
      <c r="FF28" s="22" t="str">
        <f t="shared" ca="1" si="141"/>
        <v>-</v>
      </c>
      <c r="FG28" s="22" t="str">
        <f t="shared" ca="1" si="141"/>
        <v>-</v>
      </c>
      <c r="FH28" s="22" t="str">
        <f t="shared" ca="1" si="141"/>
        <v>-</v>
      </c>
      <c r="FI28" s="22" t="str">
        <f t="shared" ca="1" si="141"/>
        <v>-</v>
      </c>
      <c r="FJ28" s="5" t="b">
        <f t="shared" ca="1" si="119"/>
        <v>0</v>
      </c>
      <c r="FK28" s="22" t="str">
        <f t="shared" ca="1" si="141"/>
        <v>-</v>
      </c>
      <c r="FL28" s="22">
        <f t="shared" ca="1" si="141"/>
        <v>0</v>
      </c>
      <c r="FM28" s="22" t="str">
        <f t="shared" ca="1" si="141"/>
        <v>-</v>
      </c>
      <c r="FN28" s="22">
        <f t="shared" ca="1" si="120"/>
        <v>1</v>
      </c>
      <c r="FO28" s="22">
        <f t="shared" ca="1" si="120"/>
        <v>0</v>
      </c>
      <c r="FP28" s="22">
        <f t="shared" ca="1" si="141"/>
        <v>1</v>
      </c>
      <c r="FQ28" s="22">
        <f t="shared" ca="1" si="141"/>
        <v>0</v>
      </c>
      <c r="FR28" s="22">
        <f t="shared" ca="1" si="141"/>
        <v>1</v>
      </c>
      <c r="FS28" s="22">
        <f t="shared" ca="1" si="141"/>
        <v>1</v>
      </c>
      <c r="FT28" s="22">
        <f t="shared" ca="1" si="141"/>
        <v>1</v>
      </c>
      <c r="FU28" s="22">
        <f t="shared" ca="1" si="141"/>
        <v>0</v>
      </c>
      <c r="FV28" s="22">
        <f t="shared" ca="1" si="141"/>
        <v>0</v>
      </c>
      <c r="FW28" s="22">
        <f t="shared" ca="1" si="141"/>
        <v>0</v>
      </c>
      <c r="FX28" s="22">
        <f t="shared" ca="1" si="142"/>
        <v>0</v>
      </c>
      <c r="FY28" s="22">
        <f t="shared" ca="1" si="142"/>
        <v>0</v>
      </c>
      <c r="FZ28" s="22">
        <f t="shared" ca="1" si="142"/>
        <v>0</v>
      </c>
      <c r="GA28" s="22">
        <f t="shared" ca="1" si="142"/>
        <v>0</v>
      </c>
      <c r="GB28" s="22">
        <f t="shared" ca="1" si="142"/>
        <v>0</v>
      </c>
      <c r="GC28" s="22">
        <f t="shared" ca="1" si="121"/>
        <v>0</v>
      </c>
      <c r="GD28" s="22">
        <f t="shared" ca="1" si="121"/>
        <v>0</v>
      </c>
      <c r="GE28" s="22">
        <f t="shared" ca="1" si="142"/>
        <v>0</v>
      </c>
      <c r="GF28" s="22">
        <f t="shared" ca="1" si="142"/>
        <v>0</v>
      </c>
      <c r="GG28" s="22">
        <f t="shared" ca="1" si="142"/>
        <v>1</v>
      </c>
      <c r="GH28" s="22">
        <f t="shared" ca="1" si="142"/>
        <v>0</v>
      </c>
      <c r="GI28" s="248">
        <f t="shared" ca="1" si="142"/>
        <v>0</v>
      </c>
      <c r="GJ28" s="248">
        <f t="shared" ca="1" si="142"/>
        <v>0</v>
      </c>
      <c r="GK28" s="248">
        <f t="shared" ca="1" si="142"/>
        <v>0</v>
      </c>
      <c r="GL28" s="248">
        <f t="shared" ca="1" si="93"/>
        <v>0</v>
      </c>
      <c r="GM28" s="248">
        <f t="shared" ca="1" si="93"/>
        <v>0</v>
      </c>
      <c r="GN28" s="248">
        <f t="shared" ca="1" si="93"/>
        <v>0</v>
      </c>
      <c r="GO28" s="10"/>
      <c r="GP28" s="246" t="b">
        <f t="shared" ca="1" si="122"/>
        <v>0</v>
      </c>
      <c r="GQ28" s="246" t="str" cm="1">
        <f t="array" aca="1" ref="GQ28" ca="1">INDEX(i.bnd_total_pas_area,$R28,1)</f>
        <v>-</v>
      </c>
      <c r="GR28" s="248" t="str">
        <f t="shared" ca="1" si="143"/>
        <v>-</v>
      </c>
      <c r="GS28" s="246" t="b">
        <f t="shared" ca="1" si="123"/>
        <v>0</v>
      </c>
      <c r="GT28" s="246" t="str" cm="1">
        <f t="array" aca="1" ref="GT28" ca="1">INDEX(i.bnd_sr_t,$T28,1)</f>
        <v>-</v>
      </c>
      <c r="GU28" s="5" t="b">
        <f t="shared" ca="1" si="124"/>
        <v>0</v>
      </c>
      <c r="GV28" s="5" t="b">
        <f t="shared" ca="1" si="124"/>
        <v>0</v>
      </c>
      <c r="GW28" s="5" t="b">
        <f t="shared" ca="1" si="124"/>
        <v>1</v>
      </c>
      <c r="GX28" s="248">
        <f t="shared" ca="1" si="143"/>
        <v>0</v>
      </c>
      <c r="GY28" s="22">
        <f t="shared" ca="1" si="143"/>
        <v>2</v>
      </c>
      <c r="GZ28" s="22">
        <f t="shared" ca="1" si="143"/>
        <v>2</v>
      </c>
      <c r="HA28" s="248" t="str">
        <f t="shared" ca="1" si="93"/>
        <v>-</v>
      </c>
      <c r="HB28" s="248" t="str">
        <f t="shared" ca="1" si="93"/>
        <v>-</v>
      </c>
      <c r="HC28" s="248" t="str">
        <f t="shared" ca="1" si="93"/>
        <v>-</v>
      </c>
      <c r="HD28" s="248" t="str">
        <f t="shared" ca="1" si="93"/>
        <v>-</v>
      </c>
      <c r="HE28" s="248" t="str">
        <f t="shared" ca="1" si="93"/>
        <v>-</v>
      </c>
      <c r="HF28" s="22" t="str">
        <f t="shared" ca="1" si="144"/>
        <v>-</v>
      </c>
      <c r="HG28" s="22" t="str">
        <f t="shared" ca="1" si="144"/>
        <v>-</v>
      </c>
      <c r="HH28" s="5" t="b">
        <f t="array" aca="1" ref="HH28" ca="1">IF(OR(HI28:HJ28&lt;&gt;"-"),TRUE,"-")</f>
        <v>1</v>
      </c>
      <c r="HI28" s="225">
        <f t="shared" ca="1" si="158"/>
        <v>2</v>
      </c>
      <c r="HJ28" s="248" t="str">
        <f t="shared" ca="1" si="125"/>
        <v>-</v>
      </c>
      <c r="HK28" s="5" t="str">
        <f t="array" aca="1" ref="HK28" ca="1">IF(OR(HL28:HQ28&lt;&gt;"-"),TRUE,"-")</f>
        <v>-</v>
      </c>
      <c r="HL28" s="22" t="str">
        <f t="shared" ca="1" si="145"/>
        <v>-</v>
      </c>
      <c r="HM28" s="288" t="str">
        <f t="shared" ca="1" si="159"/>
        <v>-</v>
      </c>
      <c r="HN28" s="288" t="str">
        <f t="shared" ca="1" si="159"/>
        <v>-</v>
      </c>
      <c r="HO28" s="288" t="str">
        <f t="shared" ca="1" si="159"/>
        <v>-</v>
      </c>
      <c r="HP28" s="288" t="str">
        <f t="shared" ca="1" si="159"/>
        <v>-</v>
      </c>
      <c r="HQ28" s="288" t="str">
        <f t="shared" ca="1" si="146"/>
        <v>-</v>
      </c>
      <c r="HR28" s="288" t="str">
        <f t="shared" ca="1" si="159"/>
        <v>-</v>
      </c>
      <c r="HS28" s="22" t="b">
        <f t="shared" ca="1" si="100"/>
        <v>1</v>
      </c>
      <c r="HT28" s="22">
        <f t="shared" ca="1" si="100"/>
        <v>2</v>
      </c>
      <c r="HU28" s="22" t="b">
        <f t="shared" ca="1" si="101"/>
        <v>1</v>
      </c>
      <c r="HV28" s="22" t="str">
        <f t="shared" ca="1" si="101"/>
        <v>-</v>
      </c>
      <c r="HW28" s="5" t="str">
        <f t="shared" ca="1" si="126"/>
        <v>-</v>
      </c>
      <c r="HX28" s="5" t="str">
        <f t="shared" ca="1" si="126"/>
        <v>-</v>
      </c>
      <c r="HY28" s="5" t="str">
        <f t="shared" ca="1" si="126"/>
        <v>-</v>
      </c>
      <c r="HZ28" s="5" t="str">
        <f t="shared" ca="1" si="126"/>
        <v>-</v>
      </c>
      <c r="IA28" s="22" t="str">
        <f t="shared" ca="1" si="147"/>
        <v>-</v>
      </c>
      <c r="IB28" s="248" t="str">
        <f t="shared" ca="1" si="103"/>
        <v>-</v>
      </c>
      <c r="IC28" s="248" t="str">
        <f t="shared" ca="1" si="147"/>
        <v>-</v>
      </c>
      <c r="ID28" s="248" t="str">
        <f t="shared" ca="1" si="147"/>
        <v>-</v>
      </c>
      <c r="IE28" s="248">
        <f t="shared" ca="1" si="147"/>
        <v>0</v>
      </c>
      <c r="IF28" s="245">
        <f t="shared" ca="1" si="147"/>
        <v>0.9</v>
      </c>
      <c r="IG28" s="245">
        <f t="shared" ca="1" si="147"/>
        <v>0</v>
      </c>
      <c r="IH28" s="245">
        <f t="shared" ca="1" si="147"/>
        <v>0.5</v>
      </c>
      <c r="II28" s="245">
        <f t="shared" ca="1" si="147"/>
        <v>0</v>
      </c>
      <c r="IJ28" s="245">
        <f t="shared" ca="1" si="147"/>
        <v>0</v>
      </c>
      <c r="IK28" s="245" t="str">
        <f t="shared" ca="1" si="147"/>
        <v>-</v>
      </c>
      <c r="IL28" s="5" t="str">
        <f t="shared" ca="1" si="127"/>
        <v>-</v>
      </c>
      <c r="IM28" s="5" t="str">
        <f t="shared" ca="1" si="127"/>
        <v>-</v>
      </c>
      <c r="IN28" s="155" t="b">
        <f t="shared" ca="1" si="128"/>
        <v>0</v>
      </c>
      <c r="IO28" s="236" t="str">
        <f t="shared" ca="1" si="129"/>
        <v>-</v>
      </c>
      <c r="IP28" s="10"/>
      <c r="IQ28" s="22">
        <f t="shared" ca="1" si="147"/>
        <v>1</v>
      </c>
      <c r="IR28" s="22">
        <f t="shared" ca="1" si="147"/>
        <v>0</v>
      </c>
      <c r="IS28" s="22">
        <f t="shared" ca="1" si="147"/>
        <v>1</v>
      </c>
      <c r="IT28" s="22">
        <f t="shared" ca="1" si="147"/>
        <v>1</v>
      </c>
      <c r="IU28" s="22">
        <f t="shared" ca="1" si="147"/>
        <v>0</v>
      </c>
      <c r="IV28" s="22">
        <f t="shared" ca="1" si="147"/>
        <v>70</v>
      </c>
      <c r="IW28" s="22">
        <f t="shared" ca="1" si="148"/>
        <v>50</v>
      </c>
      <c r="IX28" s="22">
        <f t="shared" ca="1" si="148"/>
        <v>85</v>
      </c>
      <c r="IY28" s="22">
        <f t="shared" ca="1" si="148"/>
        <v>70</v>
      </c>
      <c r="IZ28" s="5">
        <f t="shared" ca="1" si="130"/>
        <v>1</v>
      </c>
      <c r="JA28" s="5">
        <f t="shared" ca="1" si="131"/>
        <v>1</v>
      </c>
      <c r="JB28" s="5">
        <f t="shared" ca="1" si="132"/>
        <v>1</v>
      </c>
      <c r="JC28" s="22">
        <f t="shared" ca="1" si="148"/>
        <v>1</v>
      </c>
      <c r="JD28" s="10"/>
      <c r="JE28" s="22">
        <f t="shared" ca="1" si="148"/>
        <v>1</v>
      </c>
      <c r="JF28" s="248">
        <f t="shared" ca="1" si="148"/>
        <v>1</v>
      </c>
      <c r="JG28" s="22">
        <f t="shared" ca="1" si="148"/>
        <v>0.75</v>
      </c>
      <c r="JH28" s="248">
        <f t="shared" ca="1" si="148"/>
        <v>0.8</v>
      </c>
      <c r="JI28" s="248">
        <f t="shared" ca="1" si="148"/>
        <v>0.82499999999999996</v>
      </c>
      <c r="JJ28" s="248">
        <f t="shared" ca="1" si="148"/>
        <v>0.875</v>
      </c>
      <c r="JK28" s="248">
        <f t="shared" ca="1" si="148"/>
        <v>0.9</v>
      </c>
      <c r="JL28" s="22">
        <f t="shared" ca="1" si="148"/>
        <v>1</v>
      </c>
      <c r="JM28" s="248">
        <f t="shared" ca="1" si="148"/>
        <v>0</v>
      </c>
      <c r="JN28" s="248">
        <f t="shared" ca="1" si="148"/>
        <v>0</v>
      </c>
      <c r="JO28" s="248">
        <f t="shared" ca="1" si="148"/>
        <v>0</v>
      </c>
      <c r="JP28" s="248">
        <f t="shared" ca="1" si="148"/>
        <v>0</v>
      </c>
      <c r="JQ28" s="248">
        <f t="shared" ca="1" si="148"/>
        <v>0</v>
      </c>
      <c r="JR28" s="248">
        <f t="shared" ca="1" si="148"/>
        <v>0</v>
      </c>
      <c r="JS28" s="248" t="str">
        <f t="shared" ca="1" si="149"/>
        <v>-</v>
      </c>
      <c r="JT28" s="22">
        <f t="shared" ca="1" si="149"/>
        <v>0</v>
      </c>
      <c r="JU28" s="27">
        <v>0</v>
      </c>
    </row>
    <row r="29" spans="1:281" s="203" customFormat="1" outlineLevel="2">
      <c r="A29" s="202">
        <f t="shared" si="133"/>
        <v>24</v>
      </c>
      <c r="B29" s="210">
        <f t="shared" ca="1" si="150"/>
        <v>19</v>
      </c>
      <c r="C29" s="228">
        <v>200</v>
      </c>
      <c r="D29" s="228" t="s">
        <v>941</v>
      </c>
      <c r="E29" s="228" t="b">
        <v>0</v>
      </c>
      <c r="F29" s="203" t="b">
        <v>0</v>
      </c>
      <c r="G29" s="203" t="b">
        <f t="shared" si="134"/>
        <v>0</v>
      </c>
      <c r="H29" s="298" cm="1">
        <f t="array" aca="1" ref="H29" ca="1">IF(AND($I29:$T29=DataMaster!$R$70:$AC$70),1,IF(AND($I29:$T29=DataMaster!$R$71:$AC$71),2,IF(AND($I29:$T29=DataMaster!$R$72:$AC$72),3,IF(AND($I29:$T29=DataMaster!$R$73:$AC$73),4,IF(AND($I29:$T29=DataMaster!$R$74:$AC$74),5,IF(AND($I29:$T29=DataMaster!$R$75:$AC$75),6,IF(AND($I29:$T29=DataMaster!$R$76:$AC$76),7,IF(AND($I29:$T29=DataMaster!$R$77:$AC$77),8,0))))))))</f>
        <v>0</v>
      </c>
      <c r="I29" s="225">
        <f t="shared" ca="1" si="151"/>
        <v>3</v>
      </c>
      <c r="J29" s="225">
        <f t="shared" ca="1" si="135"/>
        <v>2</v>
      </c>
      <c r="K29" s="225">
        <f t="shared" ca="1" si="135"/>
        <v>1</v>
      </c>
      <c r="L29" s="225">
        <f t="shared" ca="1" si="135"/>
        <v>1</v>
      </c>
      <c r="M29" s="225">
        <f t="shared" ca="1" si="135"/>
        <v>1</v>
      </c>
      <c r="N29" s="225">
        <f t="shared" ca="1" si="135"/>
        <v>1</v>
      </c>
      <c r="O29" s="225">
        <f t="shared" ca="1" si="135"/>
        <v>1</v>
      </c>
      <c r="P29" s="225">
        <f t="shared" ca="1" si="135"/>
        <v>1</v>
      </c>
      <c r="Q29" s="225">
        <f t="shared" ca="1" si="135"/>
        <v>1</v>
      </c>
      <c r="R29" s="225">
        <f t="shared" ca="1" si="135"/>
        <v>1</v>
      </c>
      <c r="S29" s="225">
        <f t="shared" ca="1" si="135"/>
        <v>1</v>
      </c>
      <c r="T29" s="225">
        <f t="shared" ca="1" si="135"/>
        <v>1</v>
      </c>
      <c r="V29" s="218" t="str" cm="1">
        <f t="array" aca="1" ref="V29" ca="1">TEXT(LEFT(OFFSET(V29,-1,0),5)+1,"00000")&amp;MID(OFFSET(V29,-1,0),6,FIND(" ",OFFSET(V29,-1,0),7)-5)
&amp;IF($H29=0,"",INDEX(DataMaster!$Q$70:$Q$77,Experiment!H29))
 &amp; " Day"&amp;_xlfn.SINGLE(INDEX(i.DOY,$I29,1))                   &amp; IF($FE29=0," FWM","")&amp;IF($FE29=1," MWM","")&amp;IF($FE29=5," Mat","")&amp;IF($FJ29=TRUE,"&amp;BBT","")
&amp;" Confine"&amp;$P29-1       &amp;IF($R29&gt;1," PasArea"&amp;GQ29,"")     &amp;IF($T29&gt;1," SR"&amp;GT29,"")     &amp;IF($S29&gt;1," E_PGR"&amp;JG29,"")
&amp; " WP"&amp;TEXT($IZ29*100,"000p")                &amp; " MP"&amp;TEXT($JA29*100,"000p")                      &amp; " GP"&amp;TEXT($JB29*100,"000p")
&amp; " (F"&amp;3+IFERROR(1*$CZ29,0)+IFERROR(1*$DA29,0)&amp;3-IFERROR(1*NOT($DC29),0)&amp;"N"&amp;$DV29&amp;$DW29&amp;")"</f>
        <v>00006 Feed  Day204 MWM Confine0 WP100p MP100p GP100p (F43N33)</v>
      </c>
      <c r="W29" s="10" t="str">
        <f ca="1">IF(COUNTIF(V$5:V29,V29)=1,"-","Dup")</f>
        <v>-</v>
      </c>
      <c r="X29" s="10"/>
      <c r="Y29" s="225" t="str">
        <f t="shared" ca="1" si="152"/>
        <v>-</v>
      </c>
      <c r="Z29" s="22" t="str">
        <f t="shared" ca="1" si="112"/>
        <v>-</v>
      </c>
      <c r="AA29" s="225" t="str">
        <f t="shared" ca="1" si="152"/>
        <v>-</v>
      </c>
      <c r="AB29" s="225" t="str">
        <f t="shared" ca="1" si="152"/>
        <v>-</v>
      </c>
      <c r="AC29" s="22" t="str">
        <f t="shared" ca="1" si="113"/>
        <v>-</v>
      </c>
      <c r="AD29" s="248" t="b">
        <f t="shared" ca="1" si="113"/>
        <v>1</v>
      </c>
      <c r="AE29" s="10"/>
      <c r="AF29" s="22" t="b">
        <f t="shared" ca="1" si="114"/>
        <v>1</v>
      </c>
      <c r="AG29" s="248" t="str">
        <f t="shared" ca="1" si="114"/>
        <v>-</v>
      </c>
      <c r="AH29" s="248" t="str">
        <f t="shared" ca="1" si="114"/>
        <v>-</v>
      </c>
      <c r="AI29" s="248" t="str">
        <f t="shared" ca="1" si="114"/>
        <v>-</v>
      </c>
      <c r="AJ29" s="22" t="b">
        <f t="shared" ca="1" si="114"/>
        <v>0</v>
      </c>
      <c r="AK29" s="248" t="str">
        <f t="shared" ca="1" si="115"/>
        <v>-</v>
      </c>
      <c r="AL29" s="248" t="str">
        <f t="shared" ca="1" si="115"/>
        <v>-</v>
      </c>
      <c r="AM29" s="248" t="str">
        <f t="shared" ca="1" si="115"/>
        <v>-</v>
      </c>
      <c r="AN29" s="248" t="b">
        <f t="shared" ca="1" si="115"/>
        <v>0</v>
      </c>
      <c r="AO29" s="10"/>
      <c r="AP29" s="225" t="b">
        <f t="shared" ca="1" si="160"/>
        <v>1</v>
      </c>
      <c r="AQ29" s="247" t="b">
        <v>1</v>
      </c>
      <c r="AR29" s="225" t="b">
        <f t="shared" ca="1" si="153"/>
        <v>1</v>
      </c>
      <c r="AS29" s="243">
        <f t="shared" ca="1" si="136"/>
        <v>32105</v>
      </c>
      <c r="AT29" s="225" t="b">
        <f t="shared" ca="1" si="154"/>
        <v>0</v>
      </c>
      <c r="AU29" s="236" t="str">
        <f t="shared" ca="1" si="114"/>
        <v>-</v>
      </c>
      <c r="AV29" s="22" t="b">
        <f t="shared" ca="1" si="114"/>
        <v>1</v>
      </c>
      <c r="AW29" s="225">
        <f t="shared" ca="1" si="155"/>
        <v>32106</v>
      </c>
      <c r="AX29" s="22" t="str">
        <f t="shared" ca="1" si="156"/>
        <v>-</v>
      </c>
      <c r="AY29" s="22">
        <f t="shared" ca="1" si="114"/>
        <v>1</v>
      </c>
      <c r="AZ29" s="22">
        <f t="shared" ca="1" si="114"/>
        <v>1</v>
      </c>
      <c r="BA29" s="248" t="b">
        <f t="shared" ca="1" si="114"/>
        <v>1</v>
      </c>
      <c r="BB29" s="248">
        <f t="shared" ca="1" si="114"/>
        <v>0.2</v>
      </c>
      <c r="BC29" s="248" t="str">
        <f t="shared" ca="1" si="114"/>
        <v>-</v>
      </c>
      <c r="BD29" s="248" t="str">
        <f t="shared" ca="1" si="114"/>
        <v>-</v>
      </c>
      <c r="BE29" s="248" t="b">
        <f t="shared" ca="1" si="114"/>
        <v>1</v>
      </c>
      <c r="BF29" s="248" t="b">
        <f t="shared" ca="1" si="50"/>
        <v>0</v>
      </c>
      <c r="BG29" s="246" t="b" cm="1">
        <f t="array" aca="1" ref="BG29" ca="1">INDEX(i.dams_confinement_P,$P29,BG$17)</f>
        <v>0</v>
      </c>
      <c r="BH29" s="246" t="b" cm="1">
        <f t="array" aca="1" ref="BH29" ca="1">INDEX(i.dams_confinement_P,$P29,BH$17)</f>
        <v>0</v>
      </c>
      <c r="BI29" s="246" t="b" cm="1">
        <f t="array" aca="1" ref="BI29" ca="1">INDEX(i.dams_confinement_P,$P29,BI$17)</f>
        <v>0</v>
      </c>
      <c r="BJ29" s="246" t="b" cm="1">
        <f t="array" aca="1" ref="BJ29" ca="1">INDEX(i.dams_confinement_P,$P29,BJ$17)</f>
        <v>0</v>
      </c>
      <c r="BK29" s="246" t="b" cm="1">
        <f t="array" aca="1" ref="BK29" ca="1">INDEX(i.dams_confinement_P,$P29,BK$17)</f>
        <v>0</v>
      </c>
      <c r="BL29" s="246" t="b" cm="1">
        <f t="array" aca="1" ref="BL29" ca="1">INDEX(i.dams_confinement_P,$P29,BL$17)</f>
        <v>0</v>
      </c>
      <c r="BM29" s="246" t="b" cm="1">
        <f t="array" aca="1" ref="BM29" ca="1">INDEX(i.dams_confinement_P,$P29,BM$17)</f>
        <v>0</v>
      </c>
      <c r="BN29" s="246" t="b" cm="1">
        <f t="array" aca="1" ref="BN29" ca="1">INDEX(i.dams_confinement_P,$P29,BN$17)</f>
        <v>0</v>
      </c>
      <c r="BO29" s="246" t="b" cm="1">
        <f t="array" aca="1" ref="BO29" ca="1">INDEX(i.dams_confinement_P,$P29,BO$17)</f>
        <v>0</v>
      </c>
      <c r="BP29" s="246" t="b" cm="1">
        <f t="array" aca="1" ref="BP29" ca="1">INDEX(i.dams_confinement_P,$P29,BP$17)</f>
        <v>0</v>
      </c>
      <c r="BQ29" s="246" t="b" cm="1">
        <f t="array" aca="1" ref="BQ29" ca="1">INDEX(i.dams_confinement_P,$P29,BQ$17)</f>
        <v>0</v>
      </c>
      <c r="BR29" s="246" t="b" cm="1">
        <f t="array" aca="1" ref="BR29" ca="1">INDEX(i.dams_confinement_P,$P29,BR$17)</f>
        <v>0</v>
      </c>
      <c r="BS29" s="246" t="b" cm="1">
        <f t="array" aca="1" ref="BS29" ca="1">INDEX(i.dams_confinement_P,$P29,BS$17)</f>
        <v>0</v>
      </c>
      <c r="BT29" s="246" t="b" cm="1">
        <f t="array" aca="1" ref="BT29" ca="1">INDEX(i.dams_confinement_P,$P29,BT$17)</f>
        <v>0</v>
      </c>
      <c r="BU29" s="246" t="b" cm="1">
        <f t="array" aca="1" ref="BU29" ca="1">INDEX(i.dams_confinement_P,$P29,BU$17)</f>
        <v>0</v>
      </c>
      <c r="BV29" s="246" t="b" cm="1">
        <f t="array" aca="1" ref="BV29" ca="1">INDEX(i.dams_confinement_P,$P29,BV$17)</f>
        <v>0</v>
      </c>
      <c r="BW29" s="246" t="b" cm="1">
        <f t="array" aca="1" ref="BW29" ca="1">INDEX(i.dams_confinement_P,$P29,BW$17)</f>
        <v>0</v>
      </c>
      <c r="BX29" s="246" t="b" cm="1">
        <f t="array" aca="1" ref="BX29" ca="1">INDEX(i.dams_confinement_P,$P29,BX$17)</f>
        <v>0</v>
      </c>
      <c r="BY29" s="22" t="str">
        <f t="shared" ca="1" si="114"/>
        <v>-</v>
      </c>
      <c r="BZ29" s="22" t="str">
        <f t="shared" ca="1" si="114"/>
        <v>-</v>
      </c>
      <c r="CA29" s="10"/>
      <c r="CB29" s="22" t="str">
        <f t="shared" ca="1" si="114"/>
        <v>-</v>
      </c>
      <c r="CC29" s="22" t="str">
        <f t="shared" ca="1" si="137"/>
        <v>-</v>
      </c>
      <c r="CD29" s="22" t="str">
        <f t="shared" ca="1" si="137"/>
        <v>-</v>
      </c>
      <c r="CE29" s="22" t="str">
        <f t="shared" ca="1" si="137"/>
        <v>-</v>
      </c>
      <c r="CF29" s="22" t="str">
        <f t="shared" ca="1" si="137"/>
        <v>-</v>
      </c>
      <c r="CG29" s="22" t="str">
        <f t="shared" ca="1" si="137"/>
        <v>-</v>
      </c>
      <c r="CH29" s="22" t="str">
        <f t="shared" ca="1" si="137"/>
        <v>-</v>
      </c>
      <c r="CI29" s="22" t="str">
        <f t="shared" ca="1" si="137"/>
        <v>-</v>
      </c>
      <c r="CJ29" s="22" t="str">
        <f t="shared" ca="1" si="137"/>
        <v>-</v>
      </c>
      <c r="CK29" s="22" t="str">
        <f t="shared" ca="1" si="137"/>
        <v>-</v>
      </c>
      <c r="CL29" s="22" t="str">
        <f t="shared" ca="1" si="137"/>
        <v>-</v>
      </c>
      <c r="CM29" s="22" t="str">
        <f t="shared" ca="1" si="137"/>
        <v>-</v>
      </c>
      <c r="CN29" s="22" t="str">
        <f t="shared" ca="1" si="137"/>
        <v>-</v>
      </c>
      <c r="CO29" s="22" t="str">
        <f t="shared" ca="1" si="137"/>
        <v>-</v>
      </c>
      <c r="CP29" s="22" t="str">
        <f t="shared" ca="1" si="137"/>
        <v>-</v>
      </c>
      <c r="CQ29" s="22" t="str">
        <f t="shared" ca="1" si="137"/>
        <v>-</v>
      </c>
      <c r="CR29" s="22" t="str">
        <f t="shared" ca="1" si="137"/>
        <v>-</v>
      </c>
      <c r="CS29" s="22" t="str">
        <f t="shared" ca="1" si="138"/>
        <v>-</v>
      </c>
      <c r="CT29" s="22" t="str">
        <f t="shared" ca="1" si="138"/>
        <v>-</v>
      </c>
      <c r="CU29" s="22" t="str">
        <f t="shared" ca="1" si="138"/>
        <v>-</v>
      </c>
      <c r="CV29" s="22" t="str">
        <f t="shared" ca="1" si="138"/>
        <v>-</v>
      </c>
      <c r="CW29" s="10"/>
      <c r="CX29" s="246" t="str" cm="1">
        <f t="array" ref="CX29">IF(AND($CZ29:$DA29),INDEX(i.dam_user_fvp0_date,$P29),"-")</f>
        <v>-</v>
      </c>
      <c r="CY29" s="246" t="str" cm="1">
        <f t="array" ref="CY29">IF(AND($CZ29:$DA29),INDEX(i.dam_user_fvp1_date,$P29),"-")</f>
        <v>-</v>
      </c>
      <c r="CZ29" s="247" t="b">
        <v>0</v>
      </c>
      <c r="DA29" s="247" t="b">
        <v>1</v>
      </c>
      <c r="DB29" s="236" t="str">
        <f t="shared" ca="1" si="138"/>
        <v>-</v>
      </c>
      <c r="DC29" s="236" t="str">
        <f t="shared" ca="1" si="138"/>
        <v>-</v>
      </c>
      <c r="DD29" s="236" t="str">
        <f t="shared" ca="1" si="138"/>
        <v>-</v>
      </c>
      <c r="DE29" s="236" t="str">
        <f t="shared" ca="1" si="138"/>
        <v>-</v>
      </c>
      <c r="DF29" s="236" t="str">
        <f t="shared" ca="1" si="138"/>
        <v>-</v>
      </c>
      <c r="DG29" s="248" t="str">
        <f t="shared" ca="1" si="138"/>
        <v>-</v>
      </c>
      <c r="DH29" s="248" t="str">
        <f t="shared" ca="1" si="138"/>
        <v>-</v>
      </c>
      <c r="DI29" s="236" t="str">
        <f t="shared" ca="1" si="138"/>
        <v>-</v>
      </c>
      <c r="DJ29" s="248" t="str">
        <f t="shared" ca="1" si="138"/>
        <v>-</v>
      </c>
      <c r="DK29" s="248" t="str">
        <f t="shared" ca="1" si="138"/>
        <v>-</v>
      </c>
      <c r="DL29" s="248" t="str">
        <f t="shared" ca="1" si="138"/>
        <v>-</v>
      </c>
      <c r="DM29" s="248" t="str">
        <f t="shared" ca="1" si="138"/>
        <v>-</v>
      </c>
      <c r="DN29" s="248" t="str">
        <f t="shared" ca="1" si="138"/>
        <v>-</v>
      </c>
      <c r="DO29" s="248" t="str">
        <f t="shared" ca="1" si="138"/>
        <v>-</v>
      </c>
      <c r="DP29" s="248" t="str">
        <f t="shared" ca="1" si="138"/>
        <v>-</v>
      </c>
      <c r="DQ29" s="248" t="str">
        <f t="shared" ca="1" si="138"/>
        <v>-</v>
      </c>
      <c r="DR29" s="248" t="str">
        <f t="shared" ca="1" si="138"/>
        <v>-</v>
      </c>
      <c r="DS29" s="248" t="str">
        <f t="shared" ca="1" si="138"/>
        <v>-</v>
      </c>
      <c r="DT29" s="248" t="str">
        <f t="shared" ca="1" si="138"/>
        <v>-</v>
      </c>
      <c r="DU29" s="248" t="str">
        <f t="shared" ca="1" si="138"/>
        <v>-</v>
      </c>
      <c r="DV29" s="225">
        <f t="shared" ca="1" si="157"/>
        <v>3</v>
      </c>
      <c r="DW29" s="225">
        <f t="shared" ca="1" si="157"/>
        <v>3</v>
      </c>
      <c r="DX29" s="247">
        <v>0</v>
      </c>
      <c r="DY29" s="247">
        <v>1</v>
      </c>
      <c r="DZ29" s="247">
        <v>-1</v>
      </c>
      <c r="EA29" s="22" t="str">
        <f t="shared" ca="1" si="139"/>
        <v>-</v>
      </c>
      <c r="EB29" s="22" t="str">
        <f t="shared" ca="1" si="139"/>
        <v>-</v>
      </c>
      <c r="EC29" s="22" t="str">
        <f t="shared" ca="1" si="139"/>
        <v>-</v>
      </c>
      <c r="ED29" s="22" t="str">
        <f t="shared" ca="1" si="139"/>
        <v>-</v>
      </c>
      <c r="EE29" s="22" t="str">
        <f t="shared" ca="1" si="139"/>
        <v>-</v>
      </c>
      <c r="EF29" s="247">
        <v>0</v>
      </c>
      <c r="EG29" s="247">
        <v>1</v>
      </c>
      <c r="EH29" s="247">
        <v>-1</v>
      </c>
      <c r="EI29" s="22" t="str">
        <f t="shared" ca="1" si="139"/>
        <v>-</v>
      </c>
      <c r="EJ29" s="22" t="str">
        <f t="shared" ca="1" si="139"/>
        <v>-</v>
      </c>
      <c r="EK29" s="22" t="str">
        <f t="shared" ca="1" si="139"/>
        <v>-</v>
      </c>
      <c r="EL29" s="22">
        <f t="shared" ca="1" si="139"/>
        <v>0</v>
      </c>
      <c r="EM29" s="248">
        <f t="shared" ca="1" si="116"/>
        <v>0</v>
      </c>
      <c r="EN29" s="248">
        <f t="shared" ca="1" si="116"/>
        <v>0</v>
      </c>
      <c r="EO29" s="248">
        <f t="shared" ca="1" si="116"/>
        <v>0</v>
      </c>
      <c r="EP29" s="22">
        <f t="shared" ca="1" si="140"/>
        <v>0</v>
      </c>
      <c r="EQ29" s="22">
        <f t="shared" ca="1" si="140"/>
        <v>0</v>
      </c>
      <c r="ER29" s="22">
        <f t="shared" ca="1" si="140"/>
        <v>0</v>
      </c>
      <c r="ES29" s="22" t="str">
        <f t="shared" ca="1" si="140"/>
        <v>-</v>
      </c>
      <c r="ET29" s="22" t="str">
        <f t="shared" ca="1" si="140"/>
        <v>-</v>
      </c>
      <c r="EU29" s="248" t="str">
        <f t="shared" ca="1" si="140"/>
        <v>-</v>
      </c>
      <c r="EV29" s="248" t="str">
        <f t="shared" ca="1" si="140"/>
        <v>-</v>
      </c>
      <c r="EW29" s="22" t="str">
        <f t="shared" ca="1" si="140"/>
        <v>-</v>
      </c>
      <c r="EX29" s="22" t="str">
        <f t="shared" ca="1" si="140"/>
        <v>-</v>
      </c>
      <c r="EY29" s="22" t="str">
        <f t="shared" ca="1" si="140"/>
        <v>-</v>
      </c>
      <c r="EZ29" s="22" t="str">
        <f t="shared" ca="1" si="140"/>
        <v>-</v>
      </c>
      <c r="FA29" s="22" t="str">
        <f t="shared" ca="1" si="140"/>
        <v>-</v>
      </c>
      <c r="FB29" s="22" t="str">
        <f t="shared" ca="1" si="140"/>
        <v>-</v>
      </c>
      <c r="FC29" s="22" t="str">
        <f t="shared" ca="1" si="140"/>
        <v>-</v>
      </c>
      <c r="FD29" s="10"/>
      <c r="FE29" s="5">
        <f t="shared" ca="1" si="118"/>
        <v>1</v>
      </c>
      <c r="FF29" s="22" t="str">
        <f t="shared" ca="1" si="141"/>
        <v>-</v>
      </c>
      <c r="FG29" s="22" t="str">
        <f t="shared" ca="1" si="141"/>
        <v>-</v>
      </c>
      <c r="FH29" s="22" t="str">
        <f t="shared" ca="1" si="141"/>
        <v>-</v>
      </c>
      <c r="FI29" s="22" t="str">
        <f t="shared" ca="1" si="141"/>
        <v>-</v>
      </c>
      <c r="FJ29" s="5" t="b">
        <f t="shared" ca="1" si="119"/>
        <v>0</v>
      </c>
      <c r="FK29" s="22" t="str">
        <f t="shared" ca="1" si="141"/>
        <v>-</v>
      </c>
      <c r="FL29" s="22">
        <f t="shared" ca="1" si="141"/>
        <v>0</v>
      </c>
      <c r="FM29" s="22" t="str">
        <f t="shared" ca="1" si="141"/>
        <v>-</v>
      </c>
      <c r="FN29" s="22">
        <f t="shared" ca="1" si="120"/>
        <v>1</v>
      </c>
      <c r="FO29" s="22">
        <f t="shared" ca="1" si="120"/>
        <v>0</v>
      </c>
      <c r="FP29" s="22">
        <f t="shared" ca="1" si="141"/>
        <v>1</v>
      </c>
      <c r="FQ29" s="22">
        <f t="shared" ca="1" si="141"/>
        <v>0</v>
      </c>
      <c r="FR29" s="22">
        <f t="shared" ca="1" si="141"/>
        <v>1</v>
      </c>
      <c r="FS29" s="22">
        <f t="shared" ca="1" si="141"/>
        <v>1</v>
      </c>
      <c r="FT29" s="22">
        <f t="shared" ca="1" si="141"/>
        <v>1</v>
      </c>
      <c r="FU29" s="22">
        <f t="shared" ca="1" si="141"/>
        <v>0</v>
      </c>
      <c r="FV29" s="22">
        <f t="shared" ca="1" si="141"/>
        <v>0</v>
      </c>
      <c r="FW29" s="22">
        <f t="shared" ca="1" si="141"/>
        <v>0</v>
      </c>
      <c r="FX29" s="22">
        <f t="shared" ca="1" si="142"/>
        <v>0</v>
      </c>
      <c r="FY29" s="22">
        <f t="shared" ca="1" si="142"/>
        <v>0</v>
      </c>
      <c r="FZ29" s="22">
        <f t="shared" ca="1" si="142"/>
        <v>0</v>
      </c>
      <c r="GA29" s="22">
        <f t="shared" ca="1" si="142"/>
        <v>0</v>
      </c>
      <c r="GB29" s="22">
        <f t="shared" ca="1" si="142"/>
        <v>0</v>
      </c>
      <c r="GC29" s="22">
        <f t="shared" ca="1" si="121"/>
        <v>0</v>
      </c>
      <c r="GD29" s="22">
        <f t="shared" ca="1" si="121"/>
        <v>0</v>
      </c>
      <c r="GE29" s="22">
        <f t="shared" ca="1" si="142"/>
        <v>0</v>
      </c>
      <c r="GF29" s="22">
        <f t="shared" ca="1" si="142"/>
        <v>0</v>
      </c>
      <c r="GG29" s="22">
        <f t="shared" ca="1" si="142"/>
        <v>1</v>
      </c>
      <c r="GH29" s="22">
        <f t="shared" ca="1" si="142"/>
        <v>0</v>
      </c>
      <c r="GI29" s="248">
        <f t="shared" ca="1" si="142"/>
        <v>0</v>
      </c>
      <c r="GJ29" s="248">
        <f t="shared" ca="1" si="142"/>
        <v>0</v>
      </c>
      <c r="GK29" s="248">
        <f t="shared" ca="1" si="142"/>
        <v>0</v>
      </c>
      <c r="GL29" s="248">
        <f t="shared" ca="1" si="93"/>
        <v>0</v>
      </c>
      <c r="GM29" s="248">
        <f t="shared" ca="1" si="93"/>
        <v>0</v>
      </c>
      <c r="GN29" s="248">
        <f t="shared" ca="1" si="93"/>
        <v>0</v>
      </c>
      <c r="GO29" s="10"/>
      <c r="GP29" s="246" t="b">
        <f t="shared" ca="1" si="122"/>
        <v>0</v>
      </c>
      <c r="GQ29" s="246" t="str" cm="1">
        <f t="array" aca="1" ref="GQ29" ca="1">INDEX(i.bnd_total_pas_area,$R29,1)</f>
        <v>-</v>
      </c>
      <c r="GR29" s="248" t="str">
        <f t="shared" ca="1" si="143"/>
        <v>-</v>
      </c>
      <c r="GS29" s="246" t="b">
        <f t="shared" ca="1" si="123"/>
        <v>0</v>
      </c>
      <c r="GT29" s="246" t="str" cm="1">
        <f t="array" aca="1" ref="GT29" ca="1">INDEX(i.bnd_sr_t,$T29,1)</f>
        <v>-</v>
      </c>
      <c r="GU29" s="5" t="b">
        <f t="shared" ca="1" si="124"/>
        <v>0</v>
      </c>
      <c r="GV29" s="5" t="b">
        <f t="shared" ca="1" si="124"/>
        <v>0</v>
      </c>
      <c r="GW29" s="5" t="b">
        <f t="shared" ca="1" si="124"/>
        <v>1</v>
      </c>
      <c r="GX29" s="248">
        <f t="shared" ca="1" si="143"/>
        <v>0</v>
      </c>
      <c r="GY29" s="22">
        <f t="shared" ca="1" si="143"/>
        <v>2</v>
      </c>
      <c r="GZ29" s="22">
        <f t="shared" ca="1" si="143"/>
        <v>2</v>
      </c>
      <c r="HA29" s="248" t="str">
        <f t="shared" ca="1" si="93"/>
        <v>-</v>
      </c>
      <c r="HB29" s="248" t="str">
        <f t="shared" ca="1" si="93"/>
        <v>-</v>
      </c>
      <c r="HC29" s="248" t="str">
        <f t="shared" ca="1" si="93"/>
        <v>-</v>
      </c>
      <c r="HD29" s="248" t="str">
        <f t="shared" ca="1" si="93"/>
        <v>-</v>
      </c>
      <c r="HE29" s="248" t="str">
        <f t="shared" ca="1" si="93"/>
        <v>-</v>
      </c>
      <c r="HF29" s="22" t="str">
        <f t="shared" ca="1" si="144"/>
        <v>-</v>
      </c>
      <c r="HG29" s="22" t="str">
        <f t="shared" ca="1" si="144"/>
        <v>-</v>
      </c>
      <c r="HH29" s="5" t="b">
        <f t="array" aca="1" ref="HH29" ca="1">IF(OR(HI29:HJ29&lt;&gt;"-"),TRUE,"-")</f>
        <v>1</v>
      </c>
      <c r="HI29" s="225">
        <f t="shared" ca="1" si="158"/>
        <v>2</v>
      </c>
      <c r="HJ29" s="248" t="str">
        <f t="shared" ca="1" si="125"/>
        <v>-</v>
      </c>
      <c r="HK29" s="5" t="str">
        <f t="array" aca="1" ref="HK29" ca="1">IF(OR(HL29:HQ29&lt;&gt;"-"),TRUE,"-")</f>
        <v>-</v>
      </c>
      <c r="HL29" s="22" t="str">
        <f t="shared" ca="1" si="145"/>
        <v>-</v>
      </c>
      <c r="HM29" s="288" t="str">
        <f t="shared" ca="1" si="159"/>
        <v>-</v>
      </c>
      <c r="HN29" s="288" t="str">
        <f t="shared" ca="1" si="159"/>
        <v>-</v>
      </c>
      <c r="HO29" s="288" t="str">
        <f t="shared" ca="1" si="159"/>
        <v>-</v>
      </c>
      <c r="HP29" s="288" t="str">
        <f t="shared" ca="1" si="159"/>
        <v>-</v>
      </c>
      <c r="HQ29" s="288" t="str">
        <f t="shared" ca="1" si="146"/>
        <v>-</v>
      </c>
      <c r="HR29" s="288" t="str">
        <f t="shared" ca="1" si="159"/>
        <v>-</v>
      </c>
      <c r="HS29" s="22" t="b">
        <f t="shared" ca="1" si="100"/>
        <v>1</v>
      </c>
      <c r="HT29" s="22">
        <f t="shared" ca="1" si="100"/>
        <v>2</v>
      </c>
      <c r="HU29" s="22" t="b">
        <f t="shared" ca="1" si="101"/>
        <v>1</v>
      </c>
      <c r="HV29" s="22" t="str">
        <f t="shared" ca="1" si="101"/>
        <v>-</v>
      </c>
      <c r="HW29" s="5" t="str">
        <f t="shared" ca="1" si="126"/>
        <v>-</v>
      </c>
      <c r="HX29" s="5" t="str">
        <f t="shared" ca="1" si="126"/>
        <v>-</v>
      </c>
      <c r="HY29" s="5" t="str">
        <f t="shared" ca="1" si="126"/>
        <v>-</v>
      </c>
      <c r="HZ29" s="5" t="str">
        <f t="shared" ca="1" si="126"/>
        <v>-</v>
      </c>
      <c r="IA29" s="22" t="str">
        <f t="shared" ca="1" si="147"/>
        <v>-</v>
      </c>
      <c r="IB29" s="248" t="str">
        <f t="shared" ca="1" si="103"/>
        <v>-</v>
      </c>
      <c r="IC29" s="248" t="str">
        <f t="shared" ca="1" si="147"/>
        <v>-</v>
      </c>
      <c r="ID29" s="248" t="str">
        <f t="shared" ca="1" si="147"/>
        <v>-</v>
      </c>
      <c r="IE29" s="248">
        <f t="shared" ca="1" si="147"/>
        <v>0</v>
      </c>
      <c r="IF29" s="245">
        <f t="shared" ca="1" si="147"/>
        <v>0.9</v>
      </c>
      <c r="IG29" s="245">
        <f t="shared" ca="1" si="147"/>
        <v>0</v>
      </c>
      <c r="IH29" s="245">
        <f t="shared" ca="1" si="147"/>
        <v>0.5</v>
      </c>
      <c r="II29" s="245">
        <f t="shared" ca="1" si="147"/>
        <v>0</v>
      </c>
      <c r="IJ29" s="245">
        <f t="shared" ca="1" si="147"/>
        <v>0</v>
      </c>
      <c r="IK29" s="245" t="str">
        <f t="shared" ca="1" si="147"/>
        <v>-</v>
      </c>
      <c r="IL29" s="5" t="str">
        <f t="shared" ca="1" si="127"/>
        <v>-</v>
      </c>
      <c r="IM29" s="5" t="str">
        <f t="shared" ca="1" si="127"/>
        <v>-</v>
      </c>
      <c r="IN29" s="155" t="b">
        <f t="shared" ca="1" si="128"/>
        <v>0</v>
      </c>
      <c r="IO29" s="236" t="str">
        <f t="shared" ca="1" si="129"/>
        <v>-</v>
      </c>
      <c r="IP29" s="10"/>
      <c r="IQ29" s="22">
        <f t="shared" ca="1" si="147"/>
        <v>1</v>
      </c>
      <c r="IR29" s="22">
        <f t="shared" ca="1" si="147"/>
        <v>0</v>
      </c>
      <c r="IS29" s="22">
        <f t="shared" ca="1" si="147"/>
        <v>1</v>
      </c>
      <c r="IT29" s="22">
        <f t="shared" ca="1" si="147"/>
        <v>1</v>
      </c>
      <c r="IU29" s="22">
        <f t="shared" ca="1" si="147"/>
        <v>0</v>
      </c>
      <c r="IV29" s="22">
        <f t="shared" ca="1" si="147"/>
        <v>70</v>
      </c>
      <c r="IW29" s="22">
        <f t="shared" ca="1" si="148"/>
        <v>50</v>
      </c>
      <c r="IX29" s="22">
        <f t="shared" ca="1" si="148"/>
        <v>85</v>
      </c>
      <c r="IY29" s="22">
        <f t="shared" ca="1" si="148"/>
        <v>70</v>
      </c>
      <c r="IZ29" s="5">
        <f t="shared" ca="1" si="130"/>
        <v>1</v>
      </c>
      <c r="JA29" s="5">
        <f t="shared" ca="1" si="131"/>
        <v>1</v>
      </c>
      <c r="JB29" s="5">
        <f t="shared" ca="1" si="132"/>
        <v>1</v>
      </c>
      <c r="JC29" s="22">
        <f t="shared" ca="1" si="148"/>
        <v>1</v>
      </c>
      <c r="JD29" s="10"/>
      <c r="JE29" s="22">
        <f t="shared" ca="1" si="148"/>
        <v>1</v>
      </c>
      <c r="JF29" s="248">
        <f t="shared" ca="1" si="148"/>
        <v>1</v>
      </c>
      <c r="JG29" s="22">
        <f t="shared" ca="1" si="148"/>
        <v>0.75</v>
      </c>
      <c r="JH29" s="248">
        <f t="shared" ca="1" si="148"/>
        <v>0.8</v>
      </c>
      <c r="JI29" s="248">
        <f t="shared" ca="1" si="148"/>
        <v>0.82499999999999996</v>
      </c>
      <c r="JJ29" s="248">
        <f t="shared" ca="1" si="148"/>
        <v>0.875</v>
      </c>
      <c r="JK29" s="248">
        <f t="shared" ca="1" si="148"/>
        <v>0.9</v>
      </c>
      <c r="JL29" s="22">
        <f t="shared" ca="1" si="148"/>
        <v>1</v>
      </c>
      <c r="JM29" s="248">
        <f t="shared" ca="1" si="148"/>
        <v>0</v>
      </c>
      <c r="JN29" s="248">
        <f t="shared" ca="1" si="148"/>
        <v>0</v>
      </c>
      <c r="JO29" s="248">
        <f t="shared" ca="1" si="148"/>
        <v>0</v>
      </c>
      <c r="JP29" s="248">
        <f t="shared" ca="1" si="148"/>
        <v>0</v>
      </c>
      <c r="JQ29" s="248">
        <f t="shared" ca="1" si="148"/>
        <v>0</v>
      </c>
      <c r="JR29" s="248">
        <f t="shared" ca="1" si="148"/>
        <v>0</v>
      </c>
      <c r="JS29" s="248" t="str">
        <f t="shared" ca="1" si="149"/>
        <v>-</v>
      </c>
      <c r="JT29" s="22">
        <f t="shared" ca="1" si="149"/>
        <v>0</v>
      </c>
      <c r="JU29" s="27">
        <v>0</v>
      </c>
    </row>
    <row r="30" spans="1:281" s="228" customFormat="1" outlineLevel="2">
      <c r="A30" s="202">
        <f t="shared" si="133"/>
        <v>25</v>
      </c>
      <c r="B30" s="210">
        <f t="shared" ca="1" si="150"/>
        <v>19</v>
      </c>
      <c r="C30" s="228">
        <v>200</v>
      </c>
      <c r="D30" s="228" t="s">
        <v>941</v>
      </c>
      <c r="E30" s="228" t="b">
        <v>0</v>
      </c>
      <c r="F30" s="228" t="b">
        <v>0</v>
      </c>
      <c r="G30" s="228" t="b">
        <f t="shared" ref="G30" si="161">E30</f>
        <v>0</v>
      </c>
      <c r="H30" s="298" cm="1">
        <f t="array" aca="1" ref="H30" ca="1">IF(AND($I30:$T30=DataMaster!$R$70:$AC$70),1,IF(AND($I30:$T30=DataMaster!$R$71:$AC$71),2,IF(AND($I30:$T30=DataMaster!$R$72:$AC$72),3,IF(AND($I30:$T30=DataMaster!$R$73:$AC$73),4,IF(AND($I30:$T30=DataMaster!$R$74:$AC$74),5,IF(AND($I30:$T30=DataMaster!$R$75:$AC$75),6,IF(AND($I30:$T30=DataMaster!$R$76:$AC$76),7,IF(AND($I30:$T30=DataMaster!$R$77:$AC$77),8,0))))))))</f>
        <v>0</v>
      </c>
      <c r="I30" s="225">
        <f t="shared" ca="1" si="151"/>
        <v>3</v>
      </c>
      <c r="J30" s="225">
        <f t="shared" ca="1" si="135"/>
        <v>2</v>
      </c>
      <c r="K30" s="225">
        <f t="shared" ca="1" si="135"/>
        <v>1</v>
      </c>
      <c r="L30" s="225">
        <f t="shared" ca="1" si="135"/>
        <v>1</v>
      </c>
      <c r="M30" s="225">
        <f t="shared" ca="1" si="135"/>
        <v>1</v>
      </c>
      <c r="N30" s="225">
        <f t="shared" ca="1" si="135"/>
        <v>1</v>
      </c>
      <c r="O30" s="225">
        <f t="shared" ca="1" si="135"/>
        <v>1</v>
      </c>
      <c r="P30" s="225">
        <f t="shared" ca="1" si="135"/>
        <v>1</v>
      </c>
      <c r="Q30" s="225">
        <f t="shared" ca="1" si="135"/>
        <v>1</v>
      </c>
      <c r="R30" s="225">
        <f t="shared" ca="1" si="135"/>
        <v>1</v>
      </c>
      <c r="S30" s="225">
        <f t="shared" ca="1" si="135"/>
        <v>1</v>
      </c>
      <c r="T30" s="225">
        <f t="shared" ca="1" si="135"/>
        <v>1</v>
      </c>
      <c r="V30" s="242" t="str" cm="1">
        <f t="array" aca="1" ref="V30" ca="1">TEXT(LEFT(OFFSET(V30,-1,0),5)+1,"00000")&amp;MID(OFFSET(V30,-1,0),6,FIND(" ",OFFSET(V30,-1,0),7)-5)
&amp;IF($H30=0,"",INDEX(DataMaster!$Q$70:$Q$77,Experiment!H30))
 &amp; " Day"&amp;_xlfn.SINGLE(INDEX(i.DOY,$I30,1))                   &amp; IF($FE30=0," FWM","")&amp;IF($FE30=1," MWM","")&amp;IF($FE30=5," Mat","")&amp;IF($FJ30=TRUE,"&amp;BBT","")
&amp;" Confine"&amp;$P30-1       &amp;IF($R30&gt;1," PasArea"&amp;GQ30,"")     &amp;IF($T30&gt;1," SR"&amp;GT30,"")     &amp;IF($S30&gt;1," E_PGR"&amp;JG30,"")
&amp; " WP"&amp;TEXT($IZ30*100,"000p")                &amp; " MP"&amp;TEXT($JA30*100,"000p")                      &amp; " GP"&amp;TEXT($JB30*100,"000p")
&amp; " (F"&amp;3+IFERROR(1*$CZ30,0)+IFERROR(1*$DA30,0)&amp;3-IFERROR(1*NOT($DC30),0)&amp;"N"&amp;$DV30&amp;$DW30&amp;")"</f>
        <v>00007 Feed  Day204 MWM Confine0 WP100p MP100p GP100p (F53N33)</v>
      </c>
      <c r="W30" s="10" t="str">
        <f ca="1">IF(COUNTIF(V$5:V30,V30)=1,"-","Dup")</f>
        <v>-</v>
      </c>
      <c r="X30" s="10"/>
      <c r="Y30" s="225" t="str">
        <f t="shared" ca="1" si="152"/>
        <v>-</v>
      </c>
      <c r="Z30" s="248" t="str">
        <f t="shared" ca="1" si="112"/>
        <v>-</v>
      </c>
      <c r="AA30" s="225" t="str">
        <f t="shared" ca="1" si="152"/>
        <v>-</v>
      </c>
      <c r="AB30" s="225" t="str">
        <f t="shared" ca="1" si="152"/>
        <v>-</v>
      </c>
      <c r="AC30" s="248" t="str">
        <f t="shared" ca="1" si="113"/>
        <v>-</v>
      </c>
      <c r="AD30" s="248" t="b">
        <f t="shared" ca="1" si="113"/>
        <v>1</v>
      </c>
      <c r="AE30" s="10"/>
      <c r="AF30" s="248" t="b">
        <f t="shared" ca="1" si="114"/>
        <v>1</v>
      </c>
      <c r="AG30" s="248" t="str">
        <f t="shared" ca="1" si="114"/>
        <v>-</v>
      </c>
      <c r="AH30" s="248" t="str">
        <f t="shared" ca="1" si="114"/>
        <v>-</v>
      </c>
      <c r="AI30" s="248" t="str">
        <f t="shared" ca="1" si="114"/>
        <v>-</v>
      </c>
      <c r="AJ30" s="248" t="b">
        <f t="shared" ca="1" si="114"/>
        <v>0</v>
      </c>
      <c r="AK30" s="248" t="str">
        <f t="shared" ca="1" si="115"/>
        <v>-</v>
      </c>
      <c r="AL30" s="248" t="str">
        <f t="shared" ca="1" si="115"/>
        <v>-</v>
      </c>
      <c r="AM30" s="248" t="str">
        <f t="shared" ca="1" si="115"/>
        <v>-</v>
      </c>
      <c r="AN30" s="248" t="b">
        <f t="shared" ca="1" si="115"/>
        <v>0</v>
      </c>
      <c r="AO30" s="10"/>
      <c r="AP30" s="225" t="b">
        <f t="shared" ca="1" si="160"/>
        <v>1</v>
      </c>
      <c r="AQ30" s="247" t="b">
        <v>1</v>
      </c>
      <c r="AR30" s="225" t="b">
        <f t="shared" ca="1" si="153"/>
        <v>1</v>
      </c>
      <c r="AS30" s="243">
        <f t="shared" ca="1" si="136"/>
        <v>32106</v>
      </c>
      <c r="AT30" s="225" t="b">
        <f t="shared" ca="1" si="154"/>
        <v>0</v>
      </c>
      <c r="AU30" s="248" t="str">
        <f t="shared" ca="1" si="114"/>
        <v>-</v>
      </c>
      <c r="AV30" s="248" t="b">
        <f t="shared" ca="1" si="114"/>
        <v>1</v>
      </c>
      <c r="AW30" s="225">
        <f t="shared" ca="1" si="155"/>
        <v>32107</v>
      </c>
      <c r="AX30" s="248" t="str">
        <f t="shared" ca="1" si="156"/>
        <v>-</v>
      </c>
      <c r="AY30" s="248">
        <f t="shared" ca="1" si="114"/>
        <v>1</v>
      </c>
      <c r="AZ30" s="248">
        <f t="shared" ca="1" si="114"/>
        <v>1</v>
      </c>
      <c r="BA30" s="248" t="b">
        <f t="shared" ca="1" si="114"/>
        <v>1</v>
      </c>
      <c r="BB30" s="248">
        <f t="shared" ca="1" si="114"/>
        <v>0.2</v>
      </c>
      <c r="BC30" s="248" t="str">
        <f t="shared" ca="1" si="114"/>
        <v>-</v>
      </c>
      <c r="BD30" s="248" t="str">
        <f t="shared" ca="1" si="114"/>
        <v>-</v>
      </c>
      <c r="BE30" s="248" t="b">
        <f t="shared" ca="1" si="114"/>
        <v>1</v>
      </c>
      <c r="BF30" s="248" t="b">
        <f t="shared" ca="1" si="50"/>
        <v>0</v>
      </c>
      <c r="BG30" s="246" t="b" cm="1">
        <f t="array" aca="1" ref="BG30" ca="1">INDEX(i.dams_confinement_P,$P30,BG$17)</f>
        <v>0</v>
      </c>
      <c r="BH30" s="246" t="b" cm="1">
        <f t="array" aca="1" ref="BH30" ca="1">INDEX(i.dams_confinement_P,$P30,BH$17)</f>
        <v>0</v>
      </c>
      <c r="BI30" s="246" t="b" cm="1">
        <f t="array" aca="1" ref="BI30" ca="1">INDEX(i.dams_confinement_P,$P30,BI$17)</f>
        <v>0</v>
      </c>
      <c r="BJ30" s="246" t="b" cm="1">
        <f t="array" aca="1" ref="BJ30" ca="1">INDEX(i.dams_confinement_P,$P30,BJ$17)</f>
        <v>0</v>
      </c>
      <c r="BK30" s="246" t="b" cm="1">
        <f t="array" aca="1" ref="BK30" ca="1">INDEX(i.dams_confinement_P,$P30,BK$17)</f>
        <v>0</v>
      </c>
      <c r="BL30" s="246" t="b" cm="1">
        <f t="array" aca="1" ref="BL30" ca="1">INDEX(i.dams_confinement_P,$P30,BL$17)</f>
        <v>0</v>
      </c>
      <c r="BM30" s="246" t="b" cm="1">
        <f t="array" aca="1" ref="BM30" ca="1">INDEX(i.dams_confinement_P,$P30,BM$17)</f>
        <v>0</v>
      </c>
      <c r="BN30" s="246" t="b" cm="1">
        <f t="array" aca="1" ref="BN30" ca="1">INDEX(i.dams_confinement_P,$P30,BN$17)</f>
        <v>0</v>
      </c>
      <c r="BO30" s="246" t="b" cm="1">
        <f t="array" aca="1" ref="BO30" ca="1">INDEX(i.dams_confinement_P,$P30,BO$17)</f>
        <v>0</v>
      </c>
      <c r="BP30" s="246" t="b" cm="1">
        <f t="array" aca="1" ref="BP30" ca="1">INDEX(i.dams_confinement_P,$P30,BP$17)</f>
        <v>0</v>
      </c>
      <c r="BQ30" s="246" t="b" cm="1">
        <f t="array" aca="1" ref="BQ30" ca="1">INDEX(i.dams_confinement_P,$P30,BQ$17)</f>
        <v>0</v>
      </c>
      <c r="BR30" s="246" t="b" cm="1">
        <f t="array" aca="1" ref="BR30" ca="1">INDEX(i.dams_confinement_P,$P30,BR$17)</f>
        <v>0</v>
      </c>
      <c r="BS30" s="246" t="b" cm="1">
        <f t="array" aca="1" ref="BS30" ca="1">INDEX(i.dams_confinement_P,$P30,BS$17)</f>
        <v>0</v>
      </c>
      <c r="BT30" s="246" t="b" cm="1">
        <f t="array" aca="1" ref="BT30" ca="1">INDEX(i.dams_confinement_P,$P30,BT$17)</f>
        <v>0</v>
      </c>
      <c r="BU30" s="246" t="b" cm="1">
        <f t="array" aca="1" ref="BU30" ca="1">INDEX(i.dams_confinement_P,$P30,BU$17)</f>
        <v>0</v>
      </c>
      <c r="BV30" s="246" t="b" cm="1">
        <f t="array" aca="1" ref="BV30" ca="1">INDEX(i.dams_confinement_P,$P30,BV$17)</f>
        <v>0</v>
      </c>
      <c r="BW30" s="246" t="b" cm="1">
        <f t="array" aca="1" ref="BW30" ca="1">INDEX(i.dams_confinement_P,$P30,BW$17)</f>
        <v>0</v>
      </c>
      <c r="BX30" s="246" t="b" cm="1">
        <f t="array" aca="1" ref="BX30" ca="1">INDEX(i.dams_confinement_P,$P30,BX$17)</f>
        <v>0</v>
      </c>
      <c r="BY30" s="248" t="str">
        <f t="shared" ca="1" si="114"/>
        <v>-</v>
      </c>
      <c r="BZ30" s="248" t="str">
        <f t="shared" ca="1" si="114"/>
        <v>-</v>
      </c>
      <c r="CA30" s="10"/>
      <c r="CB30" s="248" t="str">
        <f t="shared" ca="1" si="114"/>
        <v>-</v>
      </c>
      <c r="CC30" s="248" t="str">
        <f t="shared" ca="1" si="137"/>
        <v>-</v>
      </c>
      <c r="CD30" s="248" t="str">
        <f t="shared" ca="1" si="137"/>
        <v>-</v>
      </c>
      <c r="CE30" s="248" t="str">
        <f t="shared" ca="1" si="137"/>
        <v>-</v>
      </c>
      <c r="CF30" s="248" t="str">
        <f t="shared" ca="1" si="137"/>
        <v>-</v>
      </c>
      <c r="CG30" s="248" t="str">
        <f t="shared" ca="1" si="137"/>
        <v>-</v>
      </c>
      <c r="CH30" s="248" t="str">
        <f t="shared" ca="1" si="137"/>
        <v>-</v>
      </c>
      <c r="CI30" s="248" t="str">
        <f t="shared" ca="1" si="137"/>
        <v>-</v>
      </c>
      <c r="CJ30" s="248" t="str">
        <f t="shared" ca="1" si="137"/>
        <v>-</v>
      </c>
      <c r="CK30" s="248" t="str">
        <f t="shared" ca="1" si="137"/>
        <v>-</v>
      </c>
      <c r="CL30" s="248" t="str">
        <f t="shared" ca="1" si="137"/>
        <v>-</v>
      </c>
      <c r="CM30" s="248" t="str">
        <f t="shared" ca="1" si="137"/>
        <v>-</v>
      </c>
      <c r="CN30" s="248" t="str">
        <f t="shared" ca="1" si="137"/>
        <v>-</v>
      </c>
      <c r="CO30" s="248" t="str">
        <f t="shared" ca="1" si="137"/>
        <v>-</v>
      </c>
      <c r="CP30" s="248" t="str">
        <f t="shared" ca="1" si="137"/>
        <v>-</v>
      </c>
      <c r="CQ30" s="248" t="str">
        <f t="shared" ca="1" si="137"/>
        <v>-</v>
      </c>
      <c r="CR30" s="248" t="str">
        <f t="shared" ca="1" si="137"/>
        <v>-</v>
      </c>
      <c r="CS30" s="248" t="str">
        <f t="shared" ca="1" si="138"/>
        <v>-</v>
      </c>
      <c r="CT30" s="248" t="str">
        <f t="shared" ca="1" si="138"/>
        <v>-</v>
      </c>
      <c r="CU30" s="248" t="str">
        <f t="shared" ca="1" si="138"/>
        <v>-</v>
      </c>
      <c r="CV30" s="248" t="str">
        <f t="shared" ca="1" si="138"/>
        <v>-</v>
      </c>
      <c r="CW30" s="10"/>
      <c r="CX30" s="246" cm="1">
        <f t="array" aca="1" ref="CX30" ca="1">IF(AND($CZ30:$DA30),INDEX(i.dam_user_fvp0_date,$P30),"-")</f>
        <v>91</v>
      </c>
      <c r="CY30" s="246" cm="1">
        <f t="array" aca="1" ref="CY30" ca="1">IF(AND($CZ30:$DA30),INDEX(i.dam_user_fvp1_date,$P30),"-")</f>
        <v>147</v>
      </c>
      <c r="CZ30" s="247" t="b">
        <v>1</v>
      </c>
      <c r="DA30" s="247" t="b">
        <v>1</v>
      </c>
      <c r="DB30" s="248" t="str">
        <f t="shared" ca="1" si="138"/>
        <v>-</v>
      </c>
      <c r="DC30" s="248" t="str">
        <f t="shared" ca="1" si="138"/>
        <v>-</v>
      </c>
      <c r="DD30" s="248" t="str">
        <f t="shared" ca="1" si="138"/>
        <v>-</v>
      </c>
      <c r="DE30" s="248" t="str">
        <f t="shared" ca="1" si="138"/>
        <v>-</v>
      </c>
      <c r="DF30" s="248" t="str">
        <f t="shared" ca="1" si="138"/>
        <v>-</v>
      </c>
      <c r="DG30" s="248" t="str">
        <f t="shared" ca="1" si="138"/>
        <v>-</v>
      </c>
      <c r="DH30" s="248" t="str">
        <f t="shared" ca="1" si="138"/>
        <v>-</v>
      </c>
      <c r="DI30" s="248" t="str">
        <f t="shared" ca="1" si="138"/>
        <v>-</v>
      </c>
      <c r="DJ30" s="248" t="str">
        <f t="shared" ca="1" si="138"/>
        <v>-</v>
      </c>
      <c r="DK30" s="248" t="str">
        <f t="shared" ca="1" si="138"/>
        <v>-</v>
      </c>
      <c r="DL30" s="248" t="str">
        <f t="shared" ca="1" si="138"/>
        <v>-</v>
      </c>
      <c r="DM30" s="248" t="str">
        <f t="shared" ca="1" si="138"/>
        <v>-</v>
      </c>
      <c r="DN30" s="248" t="str">
        <f t="shared" ca="1" si="138"/>
        <v>-</v>
      </c>
      <c r="DO30" s="248" t="str">
        <f t="shared" ca="1" si="138"/>
        <v>-</v>
      </c>
      <c r="DP30" s="248" t="str">
        <f t="shared" ca="1" si="138"/>
        <v>-</v>
      </c>
      <c r="DQ30" s="248" t="str">
        <f t="shared" ca="1" si="138"/>
        <v>-</v>
      </c>
      <c r="DR30" s="248" t="str">
        <f t="shared" ca="1" si="138"/>
        <v>-</v>
      </c>
      <c r="DS30" s="248" t="str">
        <f t="shared" ca="1" si="138"/>
        <v>-</v>
      </c>
      <c r="DT30" s="248" t="str">
        <f t="shared" ca="1" si="138"/>
        <v>-</v>
      </c>
      <c r="DU30" s="248" t="str">
        <f t="shared" ca="1" si="138"/>
        <v>-</v>
      </c>
      <c r="DV30" s="225">
        <f t="shared" ca="1" si="157"/>
        <v>3</v>
      </c>
      <c r="DW30" s="225">
        <f t="shared" ca="1" si="157"/>
        <v>3</v>
      </c>
      <c r="DX30" s="247">
        <v>0</v>
      </c>
      <c r="DY30" s="247">
        <v>1</v>
      </c>
      <c r="DZ30" s="247">
        <v>-1</v>
      </c>
      <c r="EA30" s="248" t="str">
        <f t="shared" ca="1" si="139"/>
        <v>-</v>
      </c>
      <c r="EB30" s="248" t="str">
        <f t="shared" ca="1" si="139"/>
        <v>-</v>
      </c>
      <c r="EC30" s="248" t="str">
        <f t="shared" ca="1" si="139"/>
        <v>-</v>
      </c>
      <c r="ED30" s="248" t="str">
        <f t="shared" ca="1" si="139"/>
        <v>-</v>
      </c>
      <c r="EE30" s="248" t="str">
        <f t="shared" ca="1" si="139"/>
        <v>-</v>
      </c>
      <c r="EF30" s="247">
        <v>0</v>
      </c>
      <c r="EG30" s="247">
        <v>1</v>
      </c>
      <c r="EH30" s="247">
        <v>-1</v>
      </c>
      <c r="EI30" s="248" t="str">
        <f t="shared" ca="1" si="139"/>
        <v>-</v>
      </c>
      <c r="EJ30" s="248" t="str">
        <f t="shared" ca="1" si="139"/>
        <v>-</v>
      </c>
      <c r="EK30" s="248" t="str">
        <f t="shared" ca="1" si="139"/>
        <v>-</v>
      </c>
      <c r="EL30" s="248">
        <f t="shared" ca="1" si="139"/>
        <v>0</v>
      </c>
      <c r="EM30" s="248">
        <f t="shared" ca="1" si="116"/>
        <v>0</v>
      </c>
      <c r="EN30" s="248">
        <f t="shared" ca="1" si="116"/>
        <v>0</v>
      </c>
      <c r="EO30" s="248">
        <f t="shared" ca="1" si="116"/>
        <v>0</v>
      </c>
      <c r="EP30" s="248">
        <f t="shared" ca="1" si="140"/>
        <v>0</v>
      </c>
      <c r="EQ30" s="248">
        <f t="shared" ca="1" si="140"/>
        <v>0</v>
      </c>
      <c r="ER30" s="248">
        <f t="shared" ca="1" si="140"/>
        <v>0</v>
      </c>
      <c r="ES30" s="248" t="str">
        <f t="shared" ca="1" si="140"/>
        <v>-</v>
      </c>
      <c r="ET30" s="248" t="str">
        <f t="shared" ca="1" si="140"/>
        <v>-</v>
      </c>
      <c r="EU30" s="248" t="str">
        <f t="shared" ca="1" si="140"/>
        <v>-</v>
      </c>
      <c r="EV30" s="248" t="str">
        <f t="shared" ca="1" si="140"/>
        <v>-</v>
      </c>
      <c r="EW30" s="248" t="str">
        <f t="shared" ca="1" si="140"/>
        <v>-</v>
      </c>
      <c r="EX30" s="248" t="str">
        <f t="shared" ca="1" si="140"/>
        <v>-</v>
      </c>
      <c r="EY30" s="248" t="str">
        <f t="shared" ca="1" si="140"/>
        <v>-</v>
      </c>
      <c r="EZ30" s="248" t="str">
        <f t="shared" ca="1" si="140"/>
        <v>-</v>
      </c>
      <c r="FA30" s="248" t="str">
        <f t="shared" ca="1" si="140"/>
        <v>-</v>
      </c>
      <c r="FB30" s="248" t="str">
        <f t="shared" ca="1" si="140"/>
        <v>-</v>
      </c>
      <c r="FC30" s="248" t="str">
        <f t="shared" ca="1" si="140"/>
        <v>-</v>
      </c>
      <c r="FD30" s="10"/>
      <c r="FE30" s="246">
        <f t="shared" ca="1" si="118"/>
        <v>1</v>
      </c>
      <c r="FF30" s="248" t="str">
        <f t="shared" ca="1" si="141"/>
        <v>-</v>
      </c>
      <c r="FG30" s="248" t="str">
        <f t="shared" ca="1" si="141"/>
        <v>-</v>
      </c>
      <c r="FH30" s="248" t="str">
        <f t="shared" ca="1" si="141"/>
        <v>-</v>
      </c>
      <c r="FI30" s="248" t="str">
        <f t="shared" ca="1" si="141"/>
        <v>-</v>
      </c>
      <c r="FJ30" s="246" t="b">
        <f t="shared" ca="1" si="119"/>
        <v>0</v>
      </c>
      <c r="FK30" s="248" t="str">
        <f t="shared" ca="1" si="141"/>
        <v>-</v>
      </c>
      <c r="FL30" s="248">
        <f t="shared" ca="1" si="141"/>
        <v>0</v>
      </c>
      <c r="FM30" s="248" t="str">
        <f t="shared" ca="1" si="141"/>
        <v>-</v>
      </c>
      <c r="FN30" s="248">
        <f t="shared" ca="1" si="120"/>
        <v>1</v>
      </c>
      <c r="FO30" s="248">
        <f t="shared" ca="1" si="120"/>
        <v>0</v>
      </c>
      <c r="FP30" s="248">
        <f t="shared" ca="1" si="141"/>
        <v>1</v>
      </c>
      <c r="FQ30" s="248">
        <f t="shared" ca="1" si="141"/>
        <v>0</v>
      </c>
      <c r="FR30" s="248">
        <f t="shared" ca="1" si="141"/>
        <v>1</v>
      </c>
      <c r="FS30" s="248">
        <f t="shared" ca="1" si="141"/>
        <v>1</v>
      </c>
      <c r="FT30" s="248">
        <f t="shared" ca="1" si="141"/>
        <v>1</v>
      </c>
      <c r="FU30" s="248">
        <f t="shared" ca="1" si="141"/>
        <v>0</v>
      </c>
      <c r="FV30" s="248">
        <f t="shared" ca="1" si="141"/>
        <v>0</v>
      </c>
      <c r="FW30" s="248">
        <f t="shared" ca="1" si="141"/>
        <v>0</v>
      </c>
      <c r="FX30" s="248">
        <f t="shared" ca="1" si="142"/>
        <v>0</v>
      </c>
      <c r="FY30" s="248">
        <f t="shared" ca="1" si="142"/>
        <v>0</v>
      </c>
      <c r="FZ30" s="248">
        <f t="shared" ca="1" si="142"/>
        <v>0</v>
      </c>
      <c r="GA30" s="248">
        <f t="shared" ca="1" si="142"/>
        <v>0</v>
      </c>
      <c r="GB30" s="248">
        <f t="shared" ca="1" si="142"/>
        <v>0</v>
      </c>
      <c r="GC30" s="248">
        <f t="shared" ca="1" si="121"/>
        <v>0</v>
      </c>
      <c r="GD30" s="248">
        <f t="shared" ca="1" si="121"/>
        <v>0</v>
      </c>
      <c r="GE30" s="248">
        <f t="shared" ca="1" si="142"/>
        <v>0</v>
      </c>
      <c r="GF30" s="248">
        <f t="shared" ca="1" si="142"/>
        <v>0</v>
      </c>
      <c r="GG30" s="248">
        <f t="shared" ca="1" si="142"/>
        <v>1</v>
      </c>
      <c r="GH30" s="248">
        <f t="shared" ca="1" si="142"/>
        <v>0</v>
      </c>
      <c r="GI30" s="248">
        <f t="shared" ca="1" si="142"/>
        <v>0</v>
      </c>
      <c r="GJ30" s="248">
        <f t="shared" ca="1" si="142"/>
        <v>0</v>
      </c>
      <c r="GK30" s="248">
        <f t="shared" ca="1" si="142"/>
        <v>0</v>
      </c>
      <c r="GL30" s="248">
        <f t="shared" ca="1" si="93"/>
        <v>0</v>
      </c>
      <c r="GM30" s="248">
        <f t="shared" ca="1" si="93"/>
        <v>0</v>
      </c>
      <c r="GN30" s="248">
        <f t="shared" ca="1" si="93"/>
        <v>0</v>
      </c>
      <c r="GO30" s="10"/>
      <c r="GP30" s="246" t="b">
        <f t="shared" ref="GP30" ca="1" si="162">IF(GQ30&lt;&gt;"-",TRUE,FALSE)</f>
        <v>0</v>
      </c>
      <c r="GQ30" s="246" t="str" cm="1">
        <f t="array" aca="1" ref="GQ30" ca="1">INDEX(i.bnd_total_pas_area,$R30,1)</f>
        <v>-</v>
      </c>
      <c r="GR30" s="248" t="str">
        <f t="shared" ca="1" si="143"/>
        <v>-</v>
      </c>
      <c r="GS30" s="246" t="b">
        <f t="shared" ref="GS30" ca="1" si="163">IF(GT30&lt;&gt;"-",TRUE,FALSE)</f>
        <v>0</v>
      </c>
      <c r="GT30" s="246" t="str" cm="1">
        <f t="array" aca="1" ref="GT30" ca="1">INDEX(i.bnd_sr_t,$T30,1)</f>
        <v>-</v>
      </c>
      <c r="GU30" s="246" t="b">
        <f t="shared" ca="1" si="124"/>
        <v>0</v>
      </c>
      <c r="GV30" s="246" t="b">
        <f t="shared" ca="1" si="124"/>
        <v>0</v>
      </c>
      <c r="GW30" s="246" t="b">
        <f t="shared" ca="1" si="124"/>
        <v>1</v>
      </c>
      <c r="GX30" s="248">
        <f t="shared" ca="1" si="143"/>
        <v>0</v>
      </c>
      <c r="GY30" s="248">
        <f t="shared" ca="1" si="143"/>
        <v>2</v>
      </c>
      <c r="GZ30" s="248">
        <f t="shared" ca="1" si="143"/>
        <v>2</v>
      </c>
      <c r="HA30" s="248" t="str">
        <f t="shared" ca="1" si="93"/>
        <v>-</v>
      </c>
      <c r="HB30" s="248" t="str">
        <f t="shared" ca="1" si="93"/>
        <v>-</v>
      </c>
      <c r="HC30" s="248" t="str">
        <f t="shared" ca="1" si="93"/>
        <v>-</v>
      </c>
      <c r="HD30" s="248" t="str">
        <f t="shared" ca="1" si="93"/>
        <v>-</v>
      </c>
      <c r="HE30" s="248" t="str">
        <f t="shared" ca="1" si="93"/>
        <v>-</v>
      </c>
      <c r="HF30" s="248" t="str">
        <f t="shared" ca="1" si="144"/>
        <v>-</v>
      </c>
      <c r="HG30" s="248" t="str">
        <f t="shared" ca="1" si="144"/>
        <v>-</v>
      </c>
      <c r="HH30" s="246" t="b">
        <f t="array" aca="1" ref="HH30" ca="1">IF(OR(HI30:HJ30&lt;&gt;"-"),TRUE,"-")</f>
        <v>1</v>
      </c>
      <c r="HI30" s="225">
        <f t="shared" ca="1" si="158"/>
        <v>2</v>
      </c>
      <c r="HJ30" s="248" t="str">
        <f t="shared" ca="1" si="125"/>
        <v>-</v>
      </c>
      <c r="HK30" s="246" t="str">
        <f t="array" aca="1" ref="HK30" ca="1">IF(OR(HL30:HQ30&lt;&gt;"-"),TRUE,"-")</f>
        <v>-</v>
      </c>
      <c r="HL30" s="248" t="str">
        <f t="shared" ca="1" si="145"/>
        <v>-</v>
      </c>
      <c r="HM30" s="288" t="str">
        <f t="shared" ca="1" si="159"/>
        <v>-</v>
      </c>
      <c r="HN30" s="288" t="str">
        <f t="shared" ca="1" si="159"/>
        <v>-</v>
      </c>
      <c r="HO30" s="288" t="str">
        <f t="shared" ca="1" si="159"/>
        <v>-</v>
      </c>
      <c r="HP30" s="288" t="str">
        <f t="shared" ca="1" si="159"/>
        <v>-</v>
      </c>
      <c r="HQ30" s="288" t="str">
        <f t="shared" ca="1" si="146"/>
        <v>-</v>
      </c>
      <c r="HR30" s="288" t="str">
        <f t="shared" ca="1" si="159"/>
        <v>-</v>
      </c>
      <c r="HS30" s="248" t="b">
        <f t="shared" ca="1" si="100"/>
        <v>1</v>
      </c>
      <c r="HT30" s="248">
        <f t="shared" ca="1" si="100"/>
        <v>2</v>
      </c>
      <c r="HU30" s="248" t="b">
        <f t="shared" ca="1" si="101"/>
        <v>1</v>
      </c>
      <c r="HV30" s="248" t="str">
        <f t="shared" ca="1" si="101"/>
        <v>-</v>
      </c>
      <c r="HW30" s="246" t="str">
        <f t="shared" ca="1" si="126"/>
        <v>-</v>
      </c>
      <c r="HX30" s="246" t="str">
        <f t="shared" ca="1" si="126"/>
        <v>-</v>
      </c>
      <c r="HY30" s="246" t="str">
        <f t="shared" ca="1" si="126"/>
        <v>-</v>
      </c>
      <c r="HZ30" s="246" t="str">
        <f t="shared" ca="1" si="126"/>
        <v>-</v>
      </c>
      <c r="IA30" s="248" t="str">
        <f t="shared" ca="1" si="147"/>
        <v>-</v>
      </c>
      <c r="IB30" s="248" t="str">
        <f t="shared" ca="1" si="103"/>
        <v>-</v>
      </c>
      <c r="IC30" s="248" t="str">
        <f t="shared" ca="1" si="147"/>
        <v>-</v>
      </c>
      <c r="ID30" s="248" t="str">
        <f t="shared" ca="1" si="147"/>
        <v>-</v>
      </c>
      <c r="IE30" s="248">
        <f t="shared" ca="1" si="147"/>
        <v>0</v>
      </c>
      <c r="IF30" s="248">
        <f t="shared" ca="1" si="147"/>
        <v>0.9</v>
      </c>
      <c r="IG30" s="248">
        <f t="shared" ca="1" si="147"/>
        <v>0</v>
      </c>
      <c r="IH30" s="248">
        <f t="shared" ca="1" si="147"/>
        <v>0.5</v>
      </c>
      <c r="II30" s="248">
        <f t="shared" ca="1" si="147"/>
        <v>0</v>
      </c>
      <c r="IJ30" s="248">
        <f t="shared" ca="1" si="147"/>
        <v>0</v>
      </c>
      <c r="IK30" s="248" t="str">
        <f t="shared" ca="1" si="147"/>
        <v>-</v>
      </c>
      <c r="IL30" s="246" t="str">
        <f t="shared" ca="1" si="127"/>
        <v>-</v>
      </c>
      <c r="IM30" s="246" t="str">
        <f t="shared" ca="1" si="127"/>
        <v>-</v>
      </c>
      <c r="IN30" s="155" t="b">
        <f t="shared" ref="IN30" ca="1" si="164">SUM(IO30:IO30)&gt;0</f>
        <v>0</v>
      </c>
      <c r="IO30" s="248" t="str">
        <f t="shared" ca="1" si="129"/>
        <v>-</v>
      </c>
      <c r="IP30" s="10"/>
      <c r="IQ30" s="248">
        <f t="shared" ca="1" si="147"/>
        <v>1</v>
      </c>
      <c r="IR30" s="248">
        <f t="shared" ca="1" si="147"/>
        <v>0</v>
      </c>
      <c r="IS30" s="248">
        <f t="shared" ca="1" si="147"/>
        <v>1</v>
      </c>
      <c r="IT30" s="248">
        <f t="shared" ca="1" si="147"/>
        <v>1</v>
      </c>
      <c r="IU30" s="248">
        <f t="shared" ca="1" si="147"/>
        <v>0</v>
      </c>
      <c r="IV30" s="248">
        <f t="shared" ca="1" si="147"/>
        <v>70</v>
      </c>
      <c r="IW30" s="248">
        <f t="shared" ca="1" si="148"/>
        <v>50</v>
      </c>
      <c r="IX30" s="248">
        <f t="shared" ca="1" si="148"/>
        <v>85</v>
      </c>
      <c r="IY30" s="248">
        <f t="shared" ca="1" si="148"/>
        <v>70</v>
      </c>
      <c r="IZ30" s="246">
        <f t="shared" ca="1" si="130"/>
        <v>1</v>
      </c>
      <c r="JA30" s="246">
        <f t="shared" ca="1" si="131"/>
        <v>1</v>
      </c>
      <c r="JB30" s="246">
        <f t="shared" ca="1" si="132"/>
        <v>1</v>
      </c>
      <c r="JC30" s="248">
        <f t="shared" ca="1" si="148"/>
        <v>1</v>
      </c>
      <c r="JD30" s="10"/>
      <c r="JE30" s="248">
        <f t="shared" ca="1" si="148"/>
        <v>1</v>
      </c>
      <c r="JF30" s="248">
        <f t="shared" ca="1" si="148"/>
        <v>1</v>
      </c>
      <c r="JG30" s="248">
        <f t="shared" ca="1" si="148"/>
        <v>0.75</v>
      </c>
      <c r="JH30" s="248">
        <f t="shared" ca="1" si="148"/>
        <v>0.8</v>
      </c>
      <c r="JI30" s="248">
        <f t="shared" ca="1" si="148"/>
        <v>0.82499999999999996</v>
      </c>
      <c r="JJ30" s="248">
        <f t="shared" ca="1" si="148"/>
        <v>0.875</v>
      </c>
      <c r="JK30" s="248">
        <f t="shared" ca="1" si="148"/>
        <v>0.9</v>
      </c>
      <c r="JL30" s="248">
        <f t="shared" ca="1" si="148"/>
        <v>1</v>
      </c>
      <c r="JM30" s="248">
        <f t="shared" ca="1" si="148"/>
        <v>0</v>
      </c>
      <c r="JN30" s="248">
        <f t="shared" ca="1" si="148"/>
        <v>0</v>
      </c>
      <c r="JO30" s="248">
        <f t="shared" ca="1" si="148"/>
        <v>0</v>
      </c>
      <c r="JP30" s="248">
        <f t="shared" ca="1" si="148"/>
        <v>0</v>
      </c>
      <c r="JQ30" s="248">
        <f t="shared" ca="1" si="148"/>
        <v>0</v>
      </c>
      <c r="JR30" s="248">
        <f t="shared" ca="1" si="148"/>
        <v>0</v>
      </c>
      <c r="JS30" s="248" t="str">
        <f t="shared" ca="1" si="149"/>
        <v>-</v>
      </c>
      <c r="JT30" s="248">
        <f t="shared" ca="1" si="149"/>
        <v>0</v>
      </c>
      <c r="JU30" s="27">
        <v>0</v>
      </c>
    </row>
    <row r="31" spans="1:281" s="203" customFormat="1" outlineLevel="2">
      <c r="A31" s="202">
        <f t="shared" si="133"/>
        <v>26</v>
      </c>
      <c r="B31" s="210">
        <f t="shared" ca="1" si="150"/>
        <v>19</v>
      </c>
      <c r="C31" s="228">
        <v>200</v>
      </c>
      <c r="D31" s="228" t="s">
        <v>941</v>
      </c>
      <c r="E31" s="228" t="b">
        <v>0</v>
      </c>
      <c r="F31" s="203" t="b">
        <v>0</v>
      </c>
      <c r="G31" s="203" t="b">
        <f t="shared" si="134"/>
        <v>0</v>
      </c>
      <c r="H31" s="298" cm="1">
        <f t="array" aca="1" ref="H31" ca="1">IF(AND($I31:$T31=DataMaster!$R$70:$AC$70),1,IF(AND($I31:$T31=DataMaster!$R$71:$AC$71),2,IF(AND($I31:$T31=DataMaster!$R$72:$AC$72),3,IF(AND($I31:$T31=DataMaster!$R$73:$AC$73),4,IF(AND($I31:$T31=DataMaster!$R$74:$AC$74),5,IF(AND($I31:$T31=DataMaster!$R$75:$AC$75),6,IF(AND($I31:$T31=DataMaster!$R$76:$AC$76),7,IF(AND($I31:$T31=DataMaster!$R$77:$AC$77),8,0))))))))</f>
        <v>0</v>
      </c>
      <c r="I31" s="225">
        <f t="shared" ca="1" si="151"/>
        <v>3</v>
      </c>
      <c r="J31" s="225">
        <f t="shared" ca="1" si="135"/>
        <v>2</v>
      </c>
      <c r="K31" s="225">
        <f t="shared" ca="1" si="135"/>
        <v>1</v>
      </c>
      <c r="L31" s="225">
        <f t="shared" ca="1" si="135"/>
        <v>1</v>
      </c>
      <c r="M31" s="225">
        <f t="shared" ca="1" si="135"/>
        <v>1</v>
      </c>
      <c r="N31" s="225">
        <f t="shared" ca="1" si="135"/>
        <v>1</v>
      </c>
      <c r="O31" s="225">
        <f t="shared" ca="1" si="135"/>
        <v>1</v>
      </c>
      <c r="P31" s="225">
        <f t="shared" ca="1" si="135"/>
        <v>1</v>
      </c>
      <c r="Q31" s="225">
        <f t="shared" ca="1" si="135"/>
        <v>1</v>
      </c>
      <c r="R31" s="225">
        <f t="shared" ca="1" si="135"/>
        <v>1</v>
      </c>
      <c r="S31" s="225">
        <f t="shared" ca="1" si="135"/>
        <v>1</v>
      </c>
      <c r="T31" s="225">
        <f t="shared" ca="1" si="135"/>
        <v>1</v>
      </c>
      <c r="V31" s="218" t="str" cm="1">
        <f t="array" aca="1" ref="V31" ca="1">TEXT(LEFT(OFFSET(V31,-1,0),5)+1,"00000")&amp;MID(OFFSET(V31,-1,0),6,FIND(" ",OFFSET(V31,-1,0),7)-5)
&amp;IF($H31=0,"",INDEX(DataMaster!$Q$70:$Q$77,Experiment!H31))
 &amp; " Day"&amp;_xlfn.SINGLE(INDEX(i.DOY,$I31,1))                   &amp; IF($FE31=0," FWM","")&amp;IF($FE31=1," MWM","")&amp;IF($FE31=5," Mat","")&amp;IF($FJ31=TRUE,"&amp;BBT","")
&amp;" Confine"&amp;$P31-1       &amp;IF($R31&gt;1," PasArea"&amp;GQ31,"")     &amp;IF($T31&gt;1," SR"&amp;GT31,"")     &amp;IF($S31&gt;1," E_PGR"&amp;JG31,"")
&amp; " WP"&amp;TEXT($IZ31*100,"000p")                &amp; " MP"&amp;TEXT($JA31*100,"000p")                      &amp; " GP"&amp;TEXT($JB31*100,"000p")
&amp; " (F"&amp;3+IFERROR(1*$CZ31,0)+IFERROR(1*$DA31,0)&amp;3-IFERROR(1*NOT($DC31),0)&amp;"N"&amp;$DV31&amp;$DW31&amp;")"</f>
        <v>00008 Feed  Day204 MWM Confine0 WP100p MP100p GP100p (F33N33)</v>
      </c>
      <c r="W31" s="10" t="str">
        <f ca="1">IF(COUNTIF(V$5:V31,V31)=1,"-","Dup")</f>
        <v>-</v>
      </c>
      <c r="X31" s="10"/>
      <c r="Y31" s="225" t="str">
        <f t="shared" ca="1" si="152"/>
        <v>-</v>
      </c>
      <c r="Z31" s="22" t="str">
        <f t="shared" ca="1" si="112"/>
        <v>-</v>
      </c>
      <c r="AA31" s="225" t="str">
        <f t="shared" ca="1" si="152"/>
        <v>-</v>
      </c>
      <c r="AB31" s="225" t="str">
        <f t="shared" ca="1" si="152"/>
        <v>-</v>
      </c>
      <c r="AC31" s="22" t="str">
        <f t="shared" ca="1" si="113"/>
        <v>-</v>
      </c>
      <c r="AD31" s="248" t="b">
        <f t="shared" ca="1" si="113"/>
        <v>1</v>
      </c>
      <c r="AE31" s="10"/>
      <c r="AF31" s="22" t="b">
        <f t="shared" ca="1" si="114"/>
        <v>1</v>
      </c>
      <c r="AG31" s="248" t="str">
        <f t="shared" ca="1" si="114"/>
        <v>-</v>
      </c>
      <c r="AH31" s="248" t="str">
        <f t="shared" ca="1" si="114"/>
        <v>-</v>
      </c>
      <c r="AI31" s="248" t="str">
        <f t="shared" ca="1" si="114"/>
        <v>-</v>
      </c>
      <c r="AJ31" s="22" t="b">
        <f t="shared" ca="1" si="114"/>
        <v>0</v>
      </c>
      <c r="AK31" s="248" t="str">
        <f t="shared" ca="1" si="115"/>
        <v>-</v>
      </c>
      <c r="AL31" s="248" t="str">
        <f t="shared" ca="1" si="115"/>
        <v>-</v>
      </c>
      <c r="AM31" s="248" t="str">
        <f t="shared" ca="1" si="115"/>
        <v>-</v>
      </c>
      <c r="AN31" s="248" t="b">
        <f t="shared" ca="1" si="115"/>
        <v>0</v>
      </c>
      <c r="AO31" s="10"/>
      <c r="AP31" s="225" t="b">
        <f t="shared" ca="1" si="160"/>
        <v>1</v>
      </c>
      <c r="AQ31" s="247" t="b">
        <v>1</v>
      </c>
      <c r="AR31" s="225" t="b">
        <f t="shared" ca="1" si="153"/>
        <v>1</v>
      </c>
      <c r="AS31" s="243">
        <f t="shared" ca="1" si="136"/>
        <v>32107</v>
      </c>
      <c r="AT31" s="225" t="b">
        <f t="shared" ca="1" si="154"/>
        <v>0</v>
      </c>
      <c r="AU31" s="236" t="str">
        <f t="shared" ca="1" si="114"/>
        <v>-</v>
      </c>
      <c r="AV31" s="22" t="b">
        <f t="shared" ca="1" si="114"/>
        <v>1</v>
      </c>
      <c r="AW31" s="225">
        <f t="shared" ca="1" si="155"/>
        <v>32108</v>
      </c>
      <c r="AX31" s="22" t="str">
        <f t="shared" ca="1" si="156"/>
        <v>-</v>
      </c>
      <c r="AY31" s="22">
        <f t="shared" ca="1" si="114"/>
        <v>1</v>
      </c>
      <c r="AZ31" s="22">
        <f t="shared" ca="1" si="114"/>
        <v>1</v>
      </c>
      <c r="BA31" s="248" t="b">
        <f t="shared" ca="1" si="114"/>
        <v>1</v>
      </c>
      <c r="BB31" s="248">
        <f t="shared" ca="1" si="114"/>
        <v>0.2</v>
      </c>
      <c r="BC31" s="248" t="str">
        <f t="shared" ca="1" si="114"/>
        <v>-</v>
      </c>
      <c r="BD31" s="248" t="str">
        <f t="shared" ca="1" si="114"/>
        <v>-</v>
      </c>
      <c r="BE31" s="248" t="b">
        <f t="shared" ca="1" si="114"/>
        <v>1</v>
      </c>
      <c r="BF31" s="248" t="b">
        <f t="shared" ca="1" si="50"/>
        <v>0</v>
      </c>
      <c r="BG31" s="246" t="b" cm="1">
        <f t="array" aca="1" ref="BG31" ca="1">INDEX(i.dams_confinement_P,$P31,BG$17)</f>
        <v>0</v>
      </c>
      <c r="BH31" s="246" t="b" cm="1">
        <f t="array" aca="1" ref="BH31" ca="1">INDEX(i.dams_confinement_P,$P31,BH$17)</f>
        <v>0</v>
      </c>
      <c r="BI31" s="246" t="b" cm="1">
        <f t="array" aca="1" ref="BI31" ca="1">INDEX(i.dams_confinement_P,$P31,BI$17)</f>
        <v>0</v>
      </c>
      <c r="BJ31" s="246" t="b" cm="1">
        <f t="array" aca="1" ref="BJ31" ca="1">INDEX(i.dams_confinement_P,$P31,BJ$17)</f>
        <v>0</v>
      </c>
      <c r="BK31" s="246" t="b" cm="1">
        <f t="array" aca="1" ref="BK31" ca="1">INDEX(i.dams_confinement_P,$P31,BK$17)</f>
        <v>0</v>
      </c>
      <c r="BL31" s="246" t="b" cm="1">
        <f t="array" aca="1" ref="BL31" ca="1">INDEX(i.dams_confinement_P,$P31,BL$17)</f>
        <v>0</v>
      </c>
      <c r="BM31" s="246" t="b" cm="1">
        <f t="array" aca="1" ref="BM31" ca="1">INDEX(i.dams_confinement_P,$P31,BM$17)</f>
        <v>0</v>
      </c>
      <c r="BN31" s="246" t="b" cm="1">
        <f t="array" aca="1" ref="BN31" ca="1">INDEX(i.dams_confinement_P,$P31,BN$17)</f>
        <v>0</v>
      </c>
      <c r="BO31" s="246" t="b" cm="1">
        <f t="array" aca="1" ref="BO31" ca="1">INDEX(i.dams_confinement_P,$P31,BO$17)</f>
        <v>0</v>
      </c>
      <c r="BP31" s="246" t="b" cm="1">
        <f t="array" aca="1" ref="BP31" ca="1">INDEX(i.dams_confinement_P,$P31,BP$17)</f>
        <v>0</v>
      </c>
      <c r="BQ31" s="246" t="b" cm="1">
        <f t="array" aca="1" ref="BQ31" ca="1">INDEX(i.dams_confinement_P,$P31,BQ$17)</f>
        <v>0</v>
      </c>
      <c r="BR31" s="246" t="b" cm="1">
        <f t="array" aca="1" ref="BR31" ca="1">INDEX(i.dams_confinement_P,$P31,BR$17)</f>
        <v>0</v>
      </c>
      <c r="BS31" s="246" t="b" cm="1">
        <f t="array" aca="1" ref="BS31" ca="1">INDEX(i.dams_confinement_P,$P31,BS$17)</f>
        <v>0</v>
      </c>
      <c r="BT31" s="246" t="b" cm="1">
        <f t="array" aca="1" ref="BT31" ca="1">INDEX(i.dams_confinement_P,$P31,BT$17)</f>
        <v>0</v>
      </c>
      <c r="BU31" s="246" t="b" cm="1">
        <f t="array" aca="1" ref="BU31" ca="1">INDEX(i.dams_confinement_P,$P31,BU$17)</f>
        <v>0</v>
      </c>
      <c r="BV31" s="246" t="b" cm="1">
        <f t="array" aca="1" ref="BV31" ca="1">INDEX(i.dams_confinement_P,$P31,BV$17)</f>
        <v>0</v>
      </c>
      <c r="BW31" s="246" t="b" cm="1">
        <f t="array" aca="1" ref="BW31" ca="1">INDEX(i.dams_confinement_P,$P31,BW$17)</f>
        <v>0</v>
      </c>
      <c r="BX31" s="246" t="b" cm="1">
        <f t="array" aca="1" ref="BX31" ca="1">INDEX(i.dams_confinement_P,$P31,BX$17)</f>
        <v>0</v>
      </c>
      <c r="BY31" s="22" t="str">
        <f t="shared" ca="1" si="114"/>
        <v>-</v>
      </c>
      <c r="BZ31" s="22" t="str">
        <f t="shared" ca="1" si="114"/>
        <v>-</v>
      </c>
      <c r="CA31" s="10"/>
      <c r="CB31" s="22" t="str">
        <f t="shared" ca="1" si="114"/>
        <v>-</v>
      </c>
      <c r="CC31" s="22" t="str">
        <f t="shared" ca="1" si="137"/>
        <v>-</v>
      </c>
      <c r="CD31" s="22" t="str">
        <f t="shared" ca="1" si="137"/>
        <v>-</v>
      </c>
      <c r="CE31" s="22" t="str">
        <f t="shared" ca="1" si="137"/>
        <v>-</v>
      </c>
      <c r="CF31" s="22" t="str">
        <f t="shared" ca="1" si="137"/>
        <v>-</v>
      </c>
      <c r="CG31" s="22" t="str">
        <f t="shared" ca="1" si="137"/>
        <v>-</v>
      </c>
      <c r="CH31" s="22" t="str">
        <f t="shared" ca="1" si="137"/>
        <v>-</v>
      </c>
      <c r="CI31" s="22" t="str">
        <f t="shared" ca="1" si="137"/>
        <v>-</v>
      </c>
      <c r="CJ31" s="22" t="str">
        <f t="shared" ca="1" si="137"/>
        <v>-</v>
      </c>
      <c r="CK31" s="22" t="str">
        <f t="shared" ca="1" si="137"/>
        <v>-</v>
      </c>
      <c r="CL31" s="22" t="str">
        <f t="shared" ca="1" si="137"/>
        <v>-</v>
      </c>
      <c r="CM31" s="22" t="str">
        <f t="shared" ca="1" si="137"/>
        <v>-</v>
      </c>
      <c r="CN31" s="22" t="str">
        <f t="shared" ca="1" si="137"/>
        <v>-</v>
      </c>
      <c r="CO31" s="22" t="str">
        <f t="shared" ca="1" si="137"/>
        <v>-</v>
      </c>
      <c r="CP31" s="22" t="str">
        <f t="shared" ca="1" si="137"/>
        <v>-</v>
      </c>
      <c r="CQ31" s="22" t="str">
        <f t="shared" ca="1" si="137"/>
        <v>-</v>
      </c>
      <c r="CR31" s="22" t="str">
        <f t="shared" ca="1" si="137"/>
        <v>-</v>
      </c>
      <c r="CS31" s="22" t="str">
        <f t="shared" ca="1" si="138"/>
        <v>-</v>
      </c>
      <c r="CT31" s="22" t="str">
        <f t="shared" ca="1" si="138"/>
        <v>-</v>
      </c>
      <c r="CU31" s="22" t="str">
        <f t="shared" ca="1" si="138"/>
        <v>-</v>
      </c>
      <c r="CV31" s="22" t="str">
        <f t="shared" ca="1" si="138"/>
        <v>-</v>
      </c>
      <c r="CW31" s="10"/>
      <c r="CX31" s="246" t="str" cm="1">
        <f t="array" ref="CX31">IF(AND($CZ31:$DA31),INDEX(i.dam_user_fvp0_date,$P31),"-")</f>
        <v>-</v>
      </c>
      <c r="CY31" s="246" t="str" cm="1">
        <f t="array" ref="CY31">IF(AND($CZ31:$DA31),INDEX(i.dam_user_fvp1_date,$P31),"-")</f>
        <v>-</v>
      </c>
      <c r="CZ31" s="247" t="b">
        <v>0</v>
      </c>
      <c r="DA31" s="247" t="b">
        <v>0</v>
      </c>
      <c r="DB31" s="236" t="str">
        <f t="shared" ca="1" si="138"/>
        <v>-</v>
      </c>
      <c r="DC31" s="236" t="str">
        <f t="shared" ca="1" si="138"/>
        <v>-</v>
      </c>
      <c r="DD31" s="236" t="str">
        <f t="shared" ca="1" si="138"/>
        <v>-</v>
      </c>
      <c r="DE31" s="236" t="str">
        <f t="shared" ca="1" si="138"/>
        <v>-</v>
      </c>
      <c r="DF31" s="236" t="str">
        <f t="shared" ca="1" si="138"/>
        <v>-</v>
      </c>
      <c r="DG31" s="248" t="str">
        <f t="shared" ca="1" si="138"/>
        <v>-</v>
      </c>
      <c r="DH31" s="248" t="str">
        <f t="shared" ca="1" si="138"/>
        <v>-</v>
      </c>
      <c r="DI31" s="236" t="str">
        <f t="shared" ca="1" si="138"/>
        <v>-</v>
      </c>
      <c r="DJ31" s="128">
        <v>0.125</v>
      </c>
      <c r="DK31" s="128">
        <v>0.3</v>
      </c>
      <c r="DL31" s="128">
        <v>-0.05</v>
      </c>
      <c r="DM31" s="128">
        <v>0.1</v>
      </c>
      <c r="DN31" s="128">
        <v>0.25</v>
      </c>
      <c r="DO31" s="128">
        <v>-0.05</v>
      </c>
      <c r="DP31" s="128">
        <v>0.05</v>
      </c>
      <c r="DQ31" s="128">
        <v>0.1</v>
      </c>
      <c r="DR31" s="128">
        <v>-0.02</v>
      </c>
      <c r="DS31" s="128">
        <v>0.1</v>
      </c>
      <c r="DT31" s="128">
        <v>0.25</v>
      </c>
      <c r="DU31" s="128">
        <v>-0.05</v>
      </c>
      <c r="DV31" s="225">
        <f t="shared" ca="1" si="157"/>
        <v>3</v>
      </c>
      <c r="DW31" s="225">
        <f t="shared" ca="1" si="157"/>
        <v>3</v>
      </c>
      <c r="DX31" s="247">
        <v>0</v>
      </c>
      <c r="DY31" s="247">
        <v>0.5</v>
      </c>
      <c r="DZ31" s="247">
        <v>0.5</v>
      </c>
      <c r="EA31" s="22" t="str">
        <f t="shared" ca="1" si="139"/>
        <v>-</v>
      </c>
      <c r="EB31" s="22" t="str">
        <f t="shared" ca="1" si="139"/>
        <v>-</v>
      </c>
      <c r="EC31" s="22" t="str">
        <f t="shared" ca="1" si="139"/>
        <v>-</v>
      </c>
      <c r="ED31" s="22" t="str">
        <f t="shared" ca="1" si="139"/>
        <v>-</v>
      </c>
      <c r="EE31" s="22" t="str">
        <f t="shared" ca="1" si="139"/>
        <v>-</v>
      </c>
      <c r="EF31" s="247">
        <v>0</v>
      </c>
      <c r="EG31" s="247">
        <v>0.5</v>
      </c>
      <c r="EH31" s="247">
        <v>0.5</v>
      </c>
      <c r="EI31" s="22" t="str">
        <f t="shared" ca="1" si="139"/>
        <v>-</v>
      </c>
      <c r="EJ31" s="22" t="str">
        <f t="shared" ca="1" si="139"/>
        <v>-</v>
      </c>
      <c r="EK31" s="22" t="str">
        <f t="shared" ca="1" si="139"/>
        <v>-</v>
      </c>
      <c r="EL31" s="22">
        <f t="shared" ca="1" si="139"/>
        <v>0</v>
      </c>
      <c r="EM31" s="248">
        <f t="shared" ca="1" si="116"/>
        <v>0</v>
      </c>
      <c r="EN31" s="248">
        <f t="shared" ca="1" si="116"/>
        <v>0</v>
      </c>
      <c r="EO31" s="248">
        <f t="shared" ca="1" si="116"/>
        <v>0</v>
      </c>
      <c r="EP31" s="22">
        <f t="shared" ca="1" si="140"/>
        <v>0</v>
      </c>
      <c r="EQ31" s="22">
        <f t="shared" ca="1" si="140"/>
        <v>0</v>
      </c>
      <c r="ER31" s="22">
        <f t="shared" ca="1" si="140"/>
        <v>0</v>
      </c>
      <c r="ES31" s="22" t="str">
        <f t="shared" ca="1" si="140"/>
        <v>-</v>
      </c>
      <c r="ET31" s="22" t="str">
        <f t="shared" ca="1" si="140"/>
        <v>-</v>
      </c>
      <c r="EU31" s="248" t="str">
        <f t="shared" ca="1" si="140"/>
        <v>-</v>
      </c>
      <c r="EV31" s="248" t="str">
        <f t="shared" ca="1" si="140"/>
        <v>-</v>
      </c>
      <c r="EW31" s="22" t="str">
        <f t="shared" ca="1" si="140"/>
        <v>-</v>
      </c>
      <c r="EX31" s="22" t="str">
        <f t="shared" ca="1" si="140"/>
        <v>-</v>
      </c>
      <c r="EY31" s="22" t="str">
        <f t="shared" ca="1" si="140"/>
        <v>-</v>
      </c>
      <c r="EZ31" s="22" t="str">
        <f t="shared" ca="1" si="140"/>
        <v>-</v>
      </c>
      <c r="FA31" s="22" t="str">
        <f t="shared" ca="1" si="140"/>
        <v>-</v>
      </c>
      <c r="FB31" s="22" t="str">
        <f t="shared" ca="1" si="140"/>
        <v>-</v>
      </c>
      <c r="FC31" s="22" t="str">
        <f t="shared" ca="1" si="140"/>
        <v>-</v>
      </c>
      <c r="FD31" s="10"/>
      <c r="FE31" s="5">
        <f t="shared" ca="1" si="118"/>
        <v>1</v>
      </c>
      <c r="FF31" s="22" t="str">
        <f t="shared" ca="1" si="141"/>
        <v>-</v>
      </c>
      <c r="FG31" s="22" t="str">
        <f t="shared" ca="1" si="141"/>
        <v>-</v>
      </c>
      <c r="FH31" s="22" t="str">
        <f t="shared" ca="1" si="141"/>
        <v>-</v>
      </c>
      <c r="FI31" s="22" t="str">
        <f t="shared" ca="1" si="141"/>
        <v>-</v>
      </c>
      <c r="FJ31" s="5" t="b">
        <f t="shared" ca="1" si="119"/>
        <v>0</v>
      </c>
      <c r="FK31" s="22" t="str">
        <f t="shared" ca="1" si="141"/>
        <v>-</v>
      </c>
      <c r="FL31" s="22">
        <f t="shared" ca="1" si="141"/>
        <v>0</v>
      </c>
      <c r="FM31" s="22" t="str">
        <f t="shared" ca="1" si="141"/>
        <v>-</v>
      </c>
      <c r="FN31" s="22">
        <f t="shared" ca="1" si="120"/>
        <v>1</v>
      </c>
      <c r="FO31" s="22">
        <f t="shared" ca="1" si="120"/>
        <v>0</v>
      </c>
      <c r="FP31" s="22">
        <f t="shared" ca="1" si="141"/>
        <v>1</v>
      </c>
      <c r="FQ31" s="22">
        <f t="shared" ca="1" si="141"/>
        <v>0</v>
      </c>
      <c r="FR31" s="22">
        <f t="shared" ca="1" si="141"/>
        <v>1</v>
      </c>
      <c r="FS31" s="22">
        <f t="shared" ca="1" si="141"/>
        <v>1</v>
      </c>
      <c r="FT31" s="22">
        <f t="shared" ca="1" si="141"/>
        <v>1</v>
      </c>
      <c r="FU31" s="22">
        <f t="shared" ca="1" si="141"/>
        <v>0</v>
      </c>
      <c r="FV31" s="22">
        <f t="shared" ca="1" si="141"/>
        <v>0</v>
      </c>
      <c r="FW31" s="22">
        <f t="shared" ca="1" si="141"/>
        <v>0</v>
      </c>
      <c r="FX31" s="22">
        <f t="shared" ca="1" si="142"/>
        <v>0</v>
      </c>
      <c r="FY31" s="22">
        <f t="shared" ca="1" si="142"/>
        <v>0</v>
      </c>
      <c r="FZ31" s="22">
        <f t="shared" ca="1" si="142"/>
        <v>0</v>
      </c>
      <c r="GA31" s="22">
        <f t="shared" ca="1" si="142"/>
        <v>0</v>
      </c>
      <c r="GB31" s="22">
        <f t="shared" ca="1" si="142"/>
        <v>0</v>
      </c>
      <c r="GC31" s="22">
        <f t="shared" ca="1" si="121"/>
        <v>0</v>
      </c>
      <c r="GD31" s="22">
        <f t="shared" ca="1" si="121"/>
        <v>0</v>
      </c>
      <c r="GE31" s="22">
        <f t="shared" ca="1" si="142"/>
        <v>0</v>
      </c>
      <c r="GF31" s="22">
        <f t="shared" ca="1" si="142"/>
        <v>0</v>
      </c>
      <c r="GG31" s="22">
        <f t="shared" ca="1" si="142"/>
        <v>1</v>
      </c>
      <c r="GH31" s="22">
        <f t="shared" ca="1" si="142"/>
        <v>0</v>
      </c>
      <c r="GI31" s="248">
        <f t="shared" ca="1" si="142"/>
        <v>0</v>
      </c>
      <c r="GJ31" s="248">
        <f t="shared" ca="1" si="142"/>
        <v>0</v>
      </c>
      <c r="GK31" s="248">
        <f t="shared" ca="1" si="142"/>
        <v>0</v>
      </c>
      <c r="GL31" s="248">
        <f t="shared" ca="1" si="93"/>
        <v>0</v>
      </c>
      <c r="GM31" s="248">
        <f t="shared" ca="1" si="93"/>
        <v>0</v>
      </c>
      <c r="GN31" s="248">
        <f t="shared" ca="1" si="93"/>
        <v>0</v>
      </c>
      <c r="GO31" s="10"/>
      <c r="GP31" s="246" t="b">
        <f t="shared" ca="1" si="122"/>
        <v>0</v>
      </c>
      <c r="GQ31" s="246" t="str" cm="1">
        <f t="array" aca="1" ref="GQ31" ca="1">INDEX(i.bnd_total_pas_area,$R31,1)</f>
        <v>-</v>
      </c>
      <c r="GR31" s="248" t="str">
        <f t="shared" ca="1" si="143"/>
        <v>-</v>
      </c>
      <c r="GS31" s="246" t="b">
        <f t="shared" ca="1" si="123"/>
        <v>0</v>
      </c>
      <c r="GT31" s="246" t="str" cm="1">
        <f t="array" aca="1" ref="GT31" ca="1">INDEX(i.bnd_sr_t,$T31,1)</f>
        <v>-</v>
      </c>
      <c r="GU31" s="5" t="b">
        <f t="shared" ca="1" si="124"/>
        <v>0</v>
      </c>
      <c r="GV31" s="5" t="b">
        <f t="shared" ca="1" si="124"/>
        <v>0</v>
      </c>
      <c r="GW31" s="5" t="b">
        <f t="shared" ca="1" si="124"/>
        <v>1</v>
      </c>
      <c r="GX31" s="248">
        <f t="shared" ca="1" si="143"/>
        <v>0</v>
      </c>
      <c r="GY31" s="22">
        <f t="shared" ca="1" si="143"/>
        <v>2</v>
      </c>
      <c r="GZ31" s="22">
        <f t="shared" ca="1" si="143"/>
        <v>2</v>
      </c>
      <c r="HA31" s="248" t="str">
        <f t="shared" ca="1" si="93"/>
        <v>-</v>
      </c>
      <c r="HB31" s="248" t="str">
        <f t="shared" ca="1" si="93"/>
        <v>-</v>
      </c>
      <c r="HC31" s="248" t="str">
        <f t="shared" ca="1" si="93"/>
        <v>-</v>
      </c>
      <c r="HD31" s="248" t="str">
        <f t="shared" ca="1" si="93"/>
        <v>-</v>
      </c>
      <c r="HE31" s="248" t="str">
        <f t="shared" ca="1" si="93"/>
        <v>-</v>
      </c>
      <c r="HF31" s="22" t="str">
        <f t="shared" ca="1" si="144"/>
        <v>-</v>
      </c>
      <c r="HG31" s="22" t="str">
        <f t="shared" ca="1" si="144"/>
        <v>-</v>
      </c>
      <c r="HH31" s="5" t="b">
        <f t="array" aca="1" ref="HH31" ca="1">IF(OR(HI31:HJ31&lt;&gt;"-"),TRUE,"-")</f>
        <v>1</v>
      </c>
      <c r="HI31" s="225">
        <f t="shared" ca="1" si="158"/>
        <v>2</v>
      </c>
      <c r="HJ31" s="248" t="str">
        <f t="shared" ca="1" si="125"/>
        <v>-</v>
      </c>
      <c r="HK31" s="5" t="str">
        <f t="array" aca="1" ref="HK31" ca="1">IF(OR(HL31:HQ31&lt;&gt;"-"),TRUE,"-")</f>
        <v>-</v>
      </c>
      <c r="HL31" s="22" t="str">
        <f t="shared" ca="1" si="145"/>
        <v>-</v>
      </c>
      <c r="HM31" s="288" t="str">
        <f t="shared" ca="1" si="159"/>
        <v>-</v>
      </c>
      <c r="HN31" s="288" t="str">
        <f t="shared" ca="1" si="159"/>
        <v>-</v>
      </c>
      <c r="HO31" s="288" t="str">
        <f t="shared" ca="1" si="159"/>
        <v>-</v>
      </c>
      <c r="HP31" s="288" t="str">
        <f t="shared" ca="1" si="159"/>
        <v>-</v>
      </c>
      <c r="HQ31" s="288" t="str">
        <f t="shared" ca="1" si="146"/>
        <v>-</v>
      </c>
      <c r="HR31" s="288" t="str">
        <f t="shared" ca="1" si="159"/>
        <v>-</v>
      </c>
      <c r="HS31" s="22" t="b">
        <f t="shared" ca="1" si="100"/>
        <v>1</v>
      </c>
      <c r="HT31" s="22">
        <f t="shared" ca="1" si="100"/>
        <v>2</v>
      </c>
      <c r="HU31" s="22" t="b">
        <f t="shared" ca="1" si="101"/>
        <v>1</v>
      </c>
      <c r="HV31" s="22" t="str">
        <f t="shared" ca="1" si="101"/>
        <v>-</v>
      </c>
      <c r="HW31" s="5" t="str">
        <f t="shared" ca="1" si="126"/>
        <v>-</v>
      </c>
      <c r="HX31" s="5" t="str">
        <f t="shared" ca="1" si="126"/>
        <v>-</v>
      </c>
      <c r="HY31" s="5" t="str">
        <f t="shared" ca="1" si="126"/>
        <v>-</v>
      </c>
      <c r="HZ31" s="5" t="str">
        <f t="shared" ca="1" si="126"/>
        <v>-</v>
      </c>
      <c r="IA31" s="22" t="str">
        <f t="shared" ca="1" si="147"/>
        <v>-</v>
      </c>
      <c r="IB31" s="248" t="str">
        <f t="shared" ca="1" si="103"/>
        <v>-</v>
      </c>
      <c r="IC31" s="248" t="str">
        <f t="shared" ca="1" si="147"/>
        <v>-</v>
      </c>
      <c r="ID31" s="248" t="str">
        <f t="shared" ca="1" si="147"/>
        <v>-</v>
      </c>
      <c r="IE31" s="248">
        <f t="shared" ca="1" si="147"/>
        <v>0</v>
      </c>
      <c r="IF31" s="245">
        <f t="shared" ca="1" si="147"/>
        <v>0.9</v>
      </c>
      <c r="IG31" s="245">
        <f t="shared" ca="1" si="147"/>
        <v>0</v>
      </c>
      <c r="IH31" s="245">
        <f t="shared" ca="1" si="147"/>
        <v>0.5</v>
      </c>
      <c r="II31" s="245">
        <f t="shared" ca="1" si="147"/>
        <v>0</v>
      </c>
      <c r="IJ31" s="245">
        <f t="shared" ca="1" si="147"/>
        <v>0</v>
      </c>
      <c r="IK31" s="245" t="str">
        <f t="shared" ca="1" si="147"/>
        <v>-</v>
      </c>
      <c r="IL31" s="5" t="str">
        <f t="shared" ca="1" si="127"/>
        <v>-</v>
      </c>
      <c r="IM31" s="5" t="str">
        <f t="shared" ca="1" si="127"/>
        <v>-</v>
      </c>
      <c r="IN31" s="155" t="b">
        <f t="shared" ca="1" si="128"/>
        <v>0</v>
      </c>
      <c r="IO31" s="236" t="str">
        <f t="shared" ca="1" si="129"/>
        <v>-</v>
      </c>
      <c r="IP31" s="10"/>
      <c r="IQ31" s="22">
        <f t="shared" ca="1" si="147"/>
        <v>1</v>
      </c>
      <c r="IR31" s="22">
        <f t="shared" ca="1" si="147"/>
        <v>0</v>
      </c>
      <c r="IS31" s="22">
        <f t="shared" ca="1" si="147"/>
        <v>1</v>
      </c>
      <c r="IT31" s="22">
        <f t="shared" ca="1" si="147"/>
        <v>1</v>
      </c>
      <c r="IU31" s="22">
        <f t="shared" ca="1" si="147"/>
        <v>0</v>
      </c>
      <c r="IV31" s="22">
        <f t="shared" ca="1" si="147"/>
        <v>70</v>
      </c>
      <c r="IW31" s="22">
        <f t="shared" ca="1" si="148"/>
        <v>50</v>
      </c>
      <c r="IX31" s="22">
        <f t="shared" ca="1" si="148"/>
        <v>85</v>
      </c>
      <c r="IY31" s="22">
        <f t="shared" ca="1" si="148"/>
        <v>70</v>
      </c>
      <c r="IZ31" s="5">
        <f t="shared" ca="1" si="130"/>
        <v>1</v>
      </c>
      <c r="JA31" s="5">
        <f t="shared" ca="1" si="131"/>
        <v>1</v>
      </c>
      <c r="JB31" s="5">
        <f t="shared" ca="1" si="132"/>
        <v>1</v>
      </c>
      <c r="JC31" s="22">
        <f t="shared" ca="1" si="148"/>
        <v>1</v>
      </c>
      <c r="JD31" s="10"/>
      <c r="JE31" s="22">
        <f t="shared" ca="1" si="148"/>
        <v>1</v>
      </c>
      <c r="JF31" s="248">
        <f t="shared" ca="1" si="148"/>
        <v>1</v>
      </c>
      <c r="JG31" s="22">
        <f t="shared" ca="1" si="148"/>
        <v>0.75</v>
      </c>
      <c r="JH31" s="248">
        <f t="shared" ca="1" si="148"/>
        <v>0.8</v>
      </c>
      <c r="JI31" s="248">
        <f t="shared" ca="1" si="148"/>
        <v>0.82499999999999996</v>
      </c>
      <c r="JJ31" s="248">
        <f t="shared" ca="1" si="148"/>
        <v>0.875</v>
      </c>
      <c r="JK31" s="248">
        <f t="shared" ca="1" si="148"/>
        <v>0.9</v>
      </c>
      <c r="JL31" s="22">
        <f t="shared" ca="1" si="148"/>
        <v>1</v>
      </c>
      <c r="JM31" s="248">
        <f t="shared" ca="1" si="148"/>
        <v>0</v>
      </c>
      <c r="JN31" s="248">
        <f t="shared" ca="1" si="148"/>
        <v>0</v>
      </c>
      <c r="JO31" s="248">
        <f t="shared" ca="1" si="148"/>
        <v>0</v>
      </c>
      <c r="JP31" s="248">
        <f t="shared" ca="1" si="148"/>
        <v>0</v>
      </c>
      <c r="JQ31" s="248">
        <f t="shared" ca="1" si="148"/>
        <v>0</v>
      </c>
      <c r="JR31" s="248">
        <f t="shared" ca="1" si="148"/>
        <v>0</v>
      </c>
      <c r="JS31" s="248" t="str">
        <f t="shared" ca="1" si="149"/>
        <v>-</v>
      </c>
      <c r="JT31" s="22">
        <f t="shared" ca="1" si="149"/>
        <v>0</v>
      </c>
      <c r="JU31" s="27">
        <v>0</v>
      </c>
    </row>
    <row r="32" spans="1:281" s="228" customFormat="1" outlineLevel="2">
      <c r="A32" s="202">
        <f t="shared" si="133"/>
        <v>27</v>
      </c>
      <c r="B32" s="210">
        <f t="shared" ca="1" si="150"/>
        <v>19</v>
      </c>
      <c r="C32" s="228">
        <v>200</v>
      </c>
      <c r="D32" s="228" t="s">
        <v>941</v>
      </c>
      <c r="E32" s="228" t="b">
        <v>0</v>
      </c>
      <c r="F32" s="228" t="b">
        <v>0</v>
      </c>
      <c r="G32" s="228" t="b">
        <f t="shared" ref="G32" si="165">E32</f>
        <v>0</v>
      </c>
      <c r="H32" s="298" cm="1">
        <f t="array" aca="1" ref="H32" ca="1">IF(AND($I32:$T32=DataMaster!$R$70:$AC$70),1,IF(AND($I32:$T32=DataMaster!$R$71:$AC$71),2,IF(AND($I32:$T32=DataMaster!$R$72:$AC$72),3,IF(AND($I32:$T32=DataMaster!$R$73:$AC$73),4,IF(AND($I32:$T32=DataMaster!$R$74:$AC$74),5,IF(AND($I32:$T32=DataMaster!$R$75:$AC$75),6,IF(AND($I32:$T32=DataMaster!$R$76:$AC$76),7,IF(AND($I32:$T32=DataMaster!$R$77:$AC$77),8,0))))))))</f>
        <v>0</v>
      </c>
      <c r="I32" s="225">
        <f t="shared" ca="1" si="151"/>
        <v>3</v>
      </c>
      <c r="J32" s="225">
        <f t="shared" ca="1" si="151"/>
        <v>2</v>
      </c>
      <c r="K32" s="225">
        <f t="shared" ca="1" si="151"/>
        <v>1</v>
      </c>
      <c r="L32" s="225">
        <f t="shared" ca="1" si="151"/>
        <v>1</v>
      </c>
      <c r="M32" s="225">
        <f t="shared" ca="1" si="151"/>
        <v>1</v>
      </c>
      <c r="N32" s="225">
        <f t="shared" ca="1" si="151"/>
        <v>1</v>
      </c>
      <c r="O32" s="225">
        <f t="shared" ca="1" si="151"/>
        <v>1</v>
      </c>
      <c r="P32" s="225">
        <f t="shared" ca="1" si="151"/>
        <v>1</v>
      </c>
      <c r="Q32" s="225">
        <f t="shared" ca="1" si="151"/>
        <v>1</v>
      </c>
      <c r="R32" s="225">
        <f t="shared" ca="1" si="151"/>
        <v>1</v>
      </c>
      <c r="S32" s="225">
        <f t="shared" ca="1" si="151"/>
        <v>1</v>
      </c>
      <c r="T32" s="225">
        <f t="shared" ca="1" si="151"/>
        <v>1</v>
      </c>
      <c r="V32" s="242" t="str" cm="1">
        <f t="array" aca="1" ref="V32" ca="1">TEXT(LEFT(OFFSET(V32,-1,0),5)+1,"00000")&amp;MID(OFFSET(V32,-1,0),6,FIND(" ",OFFSET(V32,-1,0),7)-5)
&amp;IF($H32=0,"",INDEX(DataMaster!$Q$70:$Q$77,Experiment!H32))
 &amp; " Day"&amp;_xlfn.SINGLE(INDEX(i.DOY,$I32,1))                   &amp; IF($FE32=0," FWM","")&amp;IF($FE32=1," MWM","")&amp;IF($FE32=5," Mat","")&amp;IF($FJ32=TRUE,"&amp;BBT","")
&amp;" Confine"&amp;$P32-1       &amp;IF($R32&gt;1," PasArea"&amp;GQ32,"")     &amp;IF($T32&gt;1," SR"&amp;GT32,"")     &amp;IF($S32&gt;1," E_PGR"&amp;JG32,"")
&amp; " WP"&amp;TEXT($IZ32*100,"000p")                &amp; " MP"&amp;TEXT($JA32*100,"000p")                      &amp; " GP"&amp;TEXT($JB32*100,"000p")
&amp; " (F"&amp;3+IFERROR(1*$CZ32,0)+IFERROR(1*$DA32,0)&amp;3-IFERROR(1*NOT($DC32),0)&amp;"N"&amp;$DV32&amp;$DW32&amp;")"</f>
        <v>00009 Feed  Day204 MWM Confine0 WP100p MP100p GP100p (F33N11)</v>
      </c>
      <c r="W32" s="10" t="str">
        <f ca="1">IF(COUNTIF(V$5:V32,V32)=1,"-","Dup")</f>
        <v>-</v>
      </c>
      <c r="X32" s="10"/>
      <c r="Y32" s="225" t="str">
        <f t="shared" ca="1" si="152"/>
        <v>-</v>
      </c>
      <c r="Z32" s="248" t="str">
        <f t="shared" ca="1" si="112"/>
        <v>-</v>
      </c>
      <c r="AA32" s="225" t="str">
        <f t="shared" ca="1" si="152"/>
        <v>-</v>
      </c>
      <c r="AB32" s="225" t="str">
        <f t="shared" ca="1" si="152"/>
        <v>-</v>
      </c>
      <c r="AC32" s="248" t="str">
        <f t="shared" ca="1" si="113"/>
        <v>-</v>
      </c>
      <c r="AD32" s="248" t="b">
        <f t="shared" ca="1" si="113"/>
        <v>1</v>
      </c>
      <c r="AE32" s="10"/>
      <c r="AF32" s="248" t="b">
        <f t="shared" ref="AF32:BF32" ca="1" si="166">OFFSET(AF$5,$B32,0)</f>
        <v>1</v>
      </c>
      <c r="AG32" s="248" t="str">
        <f t="shared" ca="1" si="166"/>
        <v>-</v>
      </c>
      <c r="AH32" s="248" t="str">
        <f t="shared" ca="1" si="166"/>
        <v>-</v>
      </c>
      <c r="AI32" s="248" t="str">
        <f t="shared" ca="1" si="166"/>
        <v>-</v>
      </c>
      <c r="AJ32" s="248" t="b">
        <f t="shared" ca="1" si="166"/>
        <v>0</v>
      </c>
      <c r="AK32" s="248" t="str">
        <f t="shared" ca="1" si="166"/>
        <v>-</v>
      </c>
      <c r="AL32" s="248" t="str">
        <f t="shared" ca="1" si="166"/>
        <v>-</v>
      </c>
      <c r="AM32" s="248" t="str">
        <f t="shared" ca="1" si="166"/>
        <v>-</v>
      </c>
      <c r="AN32" s="248" t="b">
        <f t="shared" ca="1" si="166"/>
        <v>0</v>
      </c>
      <c r="AO32" s="10"/>
      <c r="AP32" s="225" t="b">
        <f t="shared" ca="1" si="160"/>
        <v>1</v>
      </c>
      <c r="AQ32" s="247" t="b">
        <v>1</v>
      </c>
      <c r="AR32" s="225" t="b">
        <f t="shared" ca="1" si="153"/>
        <v>1</v>
      </c>
      <c r="AS32" s="243">
        <f t="shared" ca="1" si="136"/>
        <v>32108</v>
      </c>
      <c r="AT32" s="225" t="b">
        <f t="shared" ca="1" si="154"/>
        <v>0</v>
      </c>
      <c r="AU32" s="248" t="str">
        <f t="shared" ca="1" si="166"/>
        <v>-</v>
      </c>
      <c r="AV32" s="248" t="b">
        <f t="shared" ca="1" si="166"/>
        <v>1</v>
      </c>
      <c r="AW32" s="225">
        <f t="shared" ca="1" si="155"/>
        <v>32109</v>
      </c>
      <c r="AX32" s="248" t="str">
        <f t="shared" ca="1" si="156"/>
        <v>-</v>
      </c>
      <c r="AY32" s="248">
        <f t="shared" ca="1" si="166"/>
        <v>1</v>
      </c>
      <c r="AZ32" s="248">
        <f t="shared" ca="1" si="166"/>
        <v>1</v>
      </c>
      <c r="BA32" s="248" t="b">
        <f t="shared" ca="1" si="166"/>
        <v>1</v>
      </c>
      <c r="BB32" s="248">
        <f t="shared" ca="1" si="166"/>
        <v>0.2</v>
      </c>
      <c r="BC32" s="248" t="str">
        <f t="shared" ca="1" si="114"/>
        <v>-</v>
      </c>
      <c r="BD32" s="248" t="str">
        <f t="shared" ca="1" si="114"/>
        <v>-</v>
      </c>
      <c r="BE32" s="248" t="b">
        <f t="shared" ca="1" si="166"/>
        <v>1</v>
      </c>
      <c r="BF32" s="248" t="b">
        <f t="shared" ca="1" si="166"/>
        <v>0</v>
      </c>
      <c r="BG32" s="246" t="b" cm="1">
        <f t="array" aca="1" ref="BG32" ca="1">INDEX(i.dams_confinement_P,$P32,BG$17)</f>
        <v>0</v>
      </c>
      <c r="BH32" s="246" t="b" cm="1">
        <f t="array" aca="1" ref="BH32" ca="1">INDEX(i.dams_confinement_P,$P32,BH$17)</f>
        <v>0</v>
      </c>
      <c r="BI32" s="246" t="b" cm="1">
        <f t="array" aca="1" ref="BI32" ca="1">INDEX(i.dams_confinement_P,$P32,BI$17)</f>
        <v>0</v>
      </c>
      <c r="BJ32" s="246" t="b" cm="1">
        <f t="array" aca="1" ref="BJ32" ca="1">INDEX(i.dams_confinement_P,$P32,BJ$17)</f>
        <v>0</v>
      </c>
      <c r="BK32" s="246" t="b" cm="1">
        <f t="array" aca="1" ref="BK32" ca="1">INDEX(i.dams_confinement_P,$P32,BK$17)</f>
        <v>0</v>
      </c>
      <c r="BL32" s="246" t="b" cm="1">
        <f t="array" aca="1" ref="BL32" ca="1">INDEX(i.dams_confinement_P,$P32,BL$17)</f>
        <v>0</v>
      </c>
      <c r="BM32" s="246" t="b" cm="1">
        <f t="array" aca="1" ref="BM32" ca="1">INDEX(i.dams_confinement_P,$P32,BM$17)</f>
        <v>0</v>
      </c>
      <c r="BN32" s="246" t="b" cm="1">
        <f t="array" aca="1" ref="BN32" ca="1">INDEX(i.dams_confinement_P,$P32,BN$17)</f>
        <v>0</v>
      </c>
      <c r="BO32" s="246" t="b" cm="1">
        <f t="array" aca="1" ref="BO32" ca="1">INDEX(i.dams_confinement_P,$P32,BO$17)</f>
        <v>0</v>
      </c>
      <c r="BP32" s="246" t="b" cm="1">
        <f t="array" aca="1" ref="BP32" ca="1">INDEX(i.dams_confinement_P,$P32,BP$17)</f>
        <v>0</v>
      </c>
      <c r="BQ32" s="246" t="b" cm="1">
        <f t="array" aca="1" ref="BQ32" ca="1">INDEX(i.dams_confinement_P,$P32,BQ$17)</f>
        <v>0</v>
      </c>
      <c r="BR32" s="246" t="b" cm="1">
        <f t="array" aca="1" ref="BR32" ca="1">INDEX(i.dams_confinement_P,$P32,BR$17)</f>
        <v>0</v>
      </c>
      <c r="BS32" s="246" t="b" cm="1">
        <f t="array" aca="1" ref="BS32" ca="1">INDEX(i.dams_confinement_P,$P32,BS$17)</f>
        <v>0</v>
      </c>
      <c r="BT32" s="246" t="b" cm="1">
        <f t="array" aca="1" ref="BT32" ca="1">INDEX(i.dams_confinement_P,$P32,BT$17)</f>
        <v>0</v>
      </c>
      <c r="BU32" s="246" t="b" cm="1">
        <f t="array" aca="1" ref="BU32" ca="1">INDEX(i.dams_confinement_P,$P32,BU$17)</f>
        <v>0</v>
      </c>
      <c r="BV32" s="246" t="b" cm="1">
        <f t="array" aca="1" ref="BV32" ca="1">INDEX(i.dams_confinement_P,$P32,BV$17)</f>
        <v>0</v>
      </c>
      <c r="BW32" s="246" t="b" cm="1">
        <f t="array" aca="1" ref="BW32" ca="1">INDEX(i.dams_confinement_P,$P32,BW$17)</f>
        <v>0</v>
      </c>
      <c r="BX32" s="246" t="b" cm="1">
        <f t="array" aca="1" ref="BX32" ca="1">INDEX(i.dams_confinement_P,$P32,BX$17)</f>
        <v>0</v>
      </c>
      <c r="BY32" s="248" t="str">
        <f t="shared" ref="BY32:CV32" ca="1" si="167">OFFSET(BY$5,$B32,0)</f>
        <v>-</v>
      </c>
      <c r="BZ32" s="248" t="str">
        <f t="shared" ca="1" si="167"/>
        <v>-</v>
      </c>
      <c r="CA32" s="10"/>
      <c r="CB32" s="248" t="str">
        <f t="shared" ca="1" si="167"/>
        <v>-</v>
      </c>
      <c r="CC32" s="248" t="str">
        <f t="shared" ca="1" si="167"/>
        <v>-</v>
      </c>
      <c r="CD32" s="248" t="str">
        <f t="shared" ca="1" si="167"/>
        <v>-</v>
      </c>
      <c r="CE32" s="248" t="str">
        <f t="shared" ca="1" si="167"/>
        <v>-</v>
      </c>
      <c r="CF32" s="248" t="str">
        <f t="shared" ca="1" si="167"/>
        <v>-</v>
      </c>
      <c r="CG32" s="248" t="str">
        <f t="shared" ca="1" si="167"/>
        <v>-</v>
      </c>
      <c r="CH32" s="248" t="str">
        <f t="shared" ca="1" si="167"/>
        <v>-</v>
      </c>
      <c r="CI32" s="248" t="str">
        <f t="shared" ca="1" si="167"/>
        <v>-</v>
      </c>
      <c r="CJ32" s="248" t="str">
        <f t="shared" ca="1" si="167"/>
        <v>-</v>
      </c>
      <c r="CK32" s="248" t="str">
        <f t="shared" ca="1" si="167"/>
        <v>-</v>
      </c>
      <c r="CL32" s="248" t="str">
        <f t="shared" ca="1" si="167"/>
        <v>-</v>
      </c>
      <c r="CM32" s="248" t="str">
        <f t="shared" ca="1" si="167"/>
        <v>-</v>
      </c>
      <c r="CN32" s="248" t="str">
        <f t="shared" ca="1" si="167"/>
        <v>-</v>
      </c>
      <c r="CO32" s="248" t="str">
        <f t="shared" ca="1" si="167"/>
        <v>-</v>
      </c>
      <c r="CP32" s="248" t="str">
        <f t="shared" ca="1" si="167"/>
        <v>-</v>
      </c>
      <c r="CQ32" s="248" t="str">
        <f t="shared" ca="1" si="167"/>
        <v>-</v>
      </c>
      <c r="CR32" s="248" t="str">
        <f t="shared" ca="1" si="167"/>
        <v>-</v>
      </c>
      <c r="CS32" s="248" t="str">
        <f t="shared" ca="1" si="167"/>
        <v>-</v>
      </c>
      <c r="CT32" s="248" t="str">
        <f t="shared" ca="1" si="167"/>
        <v>-</v>
      </c>
      <c r="CU32" s="248" t="str">
        <f t="shared" ca="1" si="167"/>
        <v>-</v>
      </c>
      <c r="CV32" s="248" t="str">
        <f t="shared" ca="1" si="167"/>
        <v>-</v>
      </c>
      <c r="CW32" s="10"/>
      <c r="CX32" s="246" t="str" cm="1">
        <f t="array" ref="CX32">IF(AND($CZ32:$DA32),INDEX(i.dam_user_fvp0_date,$P32),"-")</f>
        <v>-</v>
      </c>
      <c r="CY32" s="246" t="str" cm="1">
        <f t="array" ref="CY32">IF(AND($CZ32:$DA32),INDEX(i.dam_user_fvp1_date,$P32),"-")</f>
        <v>-</v>
      </c>
      <c r="CZ32" s="247" t="b">
        <v>0</v>
      </c>
      <c r="DA32" s="247" t="b">
        <v>0</v>
      </c>
      <c r="DB32" s="248" t="str">
        <f t="shared" ref="DB32:DI32" ca="1" si="168">OFFSET(DB$5,$B32,0)</f>
        <v>-</v>
      </c>
      <c r="DC32" s="248" t="str">
        <f t="shared" ca="1" si="168"/>
        <v>-</v>
      </c>
      <c r="DD32" s="248" t="str">
        <f t="shared" ca="1" si="168"/>
        <v>-</v>
      </c>
      <c r="DE32" s="248" t="str">
        <f t="shared" ca="1" si="168"/>
        <v>-</v>
      </c>
      <c r="DF32" s="248" t="str">
        <f t="shared" ca="1" si="168"/>
        <v>-</v>
      </c>
      <c r="DG32" s="248" t="str">
        <f t="shared" ca="1" si="168"/>
        <v>-</v>
      </c>
      <c r="DH32" s="248" t="str">
        <f t="shared" ca="1" si="168"/>
        <v>-</v>
      </c>
      <c r="DI32" s="248" t="str">
        <f t="shared" ca="1" si="168"/>
        <v>-</v>
      </c>
      <c r="DJ32" s="128">
        <v>0.125</v>
      </c>
      <c r="DK32" s="128">
        <v>0.3</v>
      </c>
      <c r="DL32" s="128">
        <v>-0.05</v>
      </c>
      <c r="DM32" s="128">
        <v>0.1</v>
      </c>
      <c r="DN32" s="128">
        <v>0.25</v>
      </c>
      <c r="DO32" s="128">
        <v>-0.05</v>
      </c>
      <c r="DP32" s="128">
        <v>0.05</v>
      </c>
      <c r="DQ32" s="128">
        <v>0.1</v>
      </c>
      <c r="DR32" s="128">
        <v>-0.02</v>
      </c>
      <c r="DS32" s="128">
        <v>0.1</v>
      </c>
      <c r="DT32" s="128">
        <v>0.25</v>
      </c>
      <c r="DU32" s="128">
        <v>-0.05</v>
      </c>
      <c r="DV32" s="247">
        <v>1</v>
      </c>
      <c r="DW32" s="247">
        <v>1</v>
      </c>
      <c r="DX32" s="247">
        <v>0</v>
      </c>
      <c r="DY32" s="247">
        <v>0.5</v>
      </c>
      <c r="DZ32" s="247">
        <v>0.5</v>
      </c>
      <c r="EA32" s="248" t="str">
        <f t="shared" ref="EA32:FC32" ca="1" si="169">OFFSET(EA$5,$B32,0)</f>
        <v>-</v>
      </c>
      <c r="EB32" s="248" t="str">
        <f t="shared" ca="1" si="169"/>
        <v>-</v>
      </c>
      <c r="EC32" s="248" t="str">
        <f t="shared" ca="1" si="169"/>
        <v>-</v>
      </c>
      <c r="ED32" s="248" t="str">
        <f t="shared" ca="1" si="169"/>
        <v>-</v>
      </c>
      <c r="EE32" s="248" t="str">
        <f t="shared" ca="1" si="169"/>
        <v>-</v>
      </c>
      <c r="EF32" s="247">
        <v>0</v>
      </c>
      <c r="EG32" s="247">
        <v>0.5</v>
      </c>
      <c r="EH32" s="247">
        <v>0.5</v>
      </c>
      <c r="EI32" s="248" t="str">
        <f t="shared" ca="1" si="169"/>
        <v>-</v>
      </c>
      <c r="EJ32" s="248" t="str">
        <f t="shared" ca="1" si="169"/>
        <v>-</v>
      </c>
      <c r="EK32" s="248" t="str">
        <f t="shared" ca="1" si="169"/>
        <v>-</v>
      </c>
      <c r="EL32" s="248">
        <f t="shared" ca="1" si="169"/>
        <v>0</v>
      </c>
      <c r="EM32" s="248">
        <f t="shared" ca="1" si="169"/>
        <v>0</v>
      </c>
      <c r="EN32" s="248">
        <f t="shared" ca="1" si="169"/>
        <v>0</v>
      </c>
      <c r="EO32" s="248">
        <f t="shared" ca="1" si="169"/>
        <v>0</v>
      </c>
      <c r="EP32" s="248">
        <f t="shared" ca="1" si="169"/>
        <v>0</v>
      </c>
      <c r="EQ32" s="248">
        <f t="shared" ca="1" si="169"/>
        <v>0</v>
      </c>
      <c r="ER32" s="248">
        <f t="shared" ca="1" si="169"/>
        <v>0</v>
      </c>
      <c r="ES32" s="248" t="str">
        <f t="shared" ca="1" si="169"/>
        <v>-</v>
      </c>
      <c r="ET32" s="248" t="str">
        <f t="shared" ca="1" si="169"/>
        <v>-</v>
      </c>
      <c r="EU32" s="248" t="str">
        <f t="shared" ca="1" si="169"/>
        <v>-</v>
      </c>
      <c r="EV32" s="248" t="str">
        <f t="shared" ca="1" si="169"/>
        <v>-</v>
      </c>
      <c r="EW32" s="248" t="str">
        <f t="shared" ca="1" si="169"/>
        <v>-</v>
      </c>
      <c r="EX32" s="248" t="str">
        <f t="shared" ca="1" si="169"/>
        <v>-</v>
      </c>
      <c r="EY32" s="248" t="str">
        <f t="shared" ca="1" si="169"/>
        <v>-</v>
      </c>
      <c r="EZ32" s="248" t="str">
        <f t="shared" ca="1" si="169"/>
        <v>-</v>
      </c>
      <c r="FA32" s="248" t="str">
        <f t="shared" ca="1" si="169"/>
        <v>-</v>
      </c>
      <c r="FB32" s="248" t="str">
        <f t="shared" ca="1" si="169"/>
        <v>-</v>
      </c>
      <c r="FC32" s="248" t="str">
        <f t="shared" ca="1" si="169"/>
        <v>-</v>
      </c>
      <c r="FD32" s="10"/>
      <c r="FE32" s="246">
        <f t="shared" ca="1" si="118"/>
        <v>1</v>
      </c>
      <c r="FF32" s="248" t="str">
        <f t="shared" ref="FF32:GN32" ca="1" si="170">OFFSET(FF$5,$B32,0)</f>
        <v>-</v>
      </c>
      <c r="FG32" s="248" t="str">
        <f t="shared" ca="1" si="170"/>
        <v>-</v>
      </c>
      <c r="FH32" s="248" t="str">
        <f t="shared" ca="1" si="170"/>
        <v>-</v>
      </c>
      <c r="FI32" s="248" t="str">
        <f t="shared" ca="1" si="170"/>
        <v>-</v>
      </c>
      <c r="FJ32" s="246" t="b">
        <f t="shared" ca="1" si="119"/>
        <v>0</v>
      </c>
      <c r="FK32" s="248" t="str">
        <f t="shared" ca="1" si="170"/>
        <v>-</v>
      </c>
      <c r="FL32" s="248">
        <f t="shared" ca="1" si="170"/>
        <v>0</v>
      </c>
      <c r="FM32" s="248" t="str">
        <f t="shared" ca="1" si="170"/>
        <v>-</v>
      </c>
      <c r="FN32" s="248">
        <f t="shared" ca="1" si="120"/>
        <v>1</v>
      </c>
      <c r="FO32" s="248">
        <f t="shared" ca="1" si="120"/>
        <v>0</v>
      </c>
      <c r="FP32" s="248">
        <f t="shared" ca="1" si="170"/>
        <v>1</v>
      </c>
      <c r="FQ32" s="248">
        <f t="shared" ca="1" si="170"/>
        <v>0</v>
      </c>
      <c r="FR32" s="248">
        <f t="shared" ca="1" si="170"/>
        <v>1</v>
      </c>
      <c r="FS32" s="248">
        <f t="shared" ca="1" si="170"/>
        <v>1</v>
      </c>
      <c r="FT32" s="248">
        <f t="shared" ca="1" si="170"/>
        <v>1</v>
      </c>
      <c r="FU32" s="248">
        <f t="shared" ca="1" si="170"/>
        <v>0</v>
      </c>
      <c r="FV32" s="248">
        <f t="shared" ca="1" si="170"/>
        <v>0</v>
      </c>
      <c r="FW32" s="248">
        <f t="shared" ca="1" si="170"/>
        <v>0</v>
      </c>
      <c r="FX32" s="248">
        <f t="shared" ca="1" si="170"/>
        <v>0</v>
      </c>
      <c r="FY32" s="248">
        <f t="shared" ca="1" si="170"/>
        <v>0</v>
      </c>
      <c r="FZ32" s="248">
        <f t="shared" ca="1" si="170"/>
        <v>0</v>
      </c>
      <c r="GA32" s="248">
        <f t="shared" ca="1" si="170"/>
        <v>0</v>
      </c>
      <c r="GB32" s="248">
        <f t="shared" ca="1" si="170"/>
        <v>0</v>
      </c>
      <c r="GC32" s="248">
        <f t="shared" ca="1" si="121"/>
        <v>0</v>
      </c>
      <c r="GD32" s="248">
        <f t="shared" ca="1" si="121"/>
        <v>0</v>
      </c>
      <c r="GE32" s="248">
        <f t="shared" ca="1" si="170"/>
        <v>0</v>
      </c>
      <c r="GF32" s="248">
        <f t="shared" ca="1" si="170"/>
        <v>0</v>
      </c>
      <c r="GG32" s="248">
        <f t="shared" ca="1" si="170"/>
        <v>1</v>
      </c>
      <c r="GH32" s="248">
        <f t="shared" ca="1" si="170"/>
        <v>0</v>
      </c>
      <c r="GI32" s="248">
        <f t="shared" ca="1" si="170"/>
        <v>0</v>
      </c>
      <c r="GJ32" s="248">
        <f t="shared" ca="1" si="170"/>
        <v>0</v>
      </c>
      <c r="GK32" s="248">
        <f t="shared" ca="1" si="170"/>
        <v>0</v>
      </c>
      <c r="GL32" s="248">
        <f t="shared" ca="1" si="170"/>
        <v>0</v>
      </c>
      <c r="GM32" s="248">
        <f t="shared" ca="1" si="170"/>
        <v>0</v>
      </c>
      <c r="GN32" s="248">
        <f t="shared" ca="1" si="170"/>
        <v>0</v>
      </c>
      <c r="GO32" s="10"/>
      <c r="GP32" s="246" t="b">
        <f t="shared" ref="GP32" ca="1" si="171">IF(GQ32&lt;&gt;"-",TRUE,FALSE)</f>
        <v>0</v>
      </c>
      <c r="GQ32" s="246" t="str" cm="1">
        <f t="array" aca="1" ref="GQ32" ca="1">INDEX(i.bnd_total_pas_area,$R32,1)</f>
        <v>-</v>
      </c>
      <c r="GR32" s="248" t="str">
        <f t="shared" ref="GR32" ca="1" si="172">OFFSET(GR$5,$B32,0)</f>
        <v>-</v>
      </c>
      <c r="GS32" s="246" t="b">
        <f t="shared" ref="GS32" ca="1" si="173">IF(GT32&lt;&gt;"-",TRUE,FALSE)</f>
        <v>0</v>
      </c>
      <c r="GT32" s="246" t="str" cm="1">
        <f t="array" aca="1" ref="GT32" ca="1">INDEX(i.bnd_sr_t,$T32,1)</f>
        <v>-</v>
      </c>
      <c r="GU32" s="246" t="b">
        <f t="shared" ca="1" si="124"/>
        <v>0</v>
      </c>
      <c r="GV32" s="246" t="b">
        <f t="shared" ca="1" si="124"/>
        <v>0</v>
      </c>
      <c r="GW32" s="246" t="b">
        <f t="shared" ca="1" si="124"/>
        <v>1</v>
      </c>
      <c r="GX32" s="248">
        <f t="shared" ref="GX32:HE32" ca="1" si="174">OFFSET(GX$5,$B32,0)</f>
        <v>0</v>
      </c>
      <c r="GY32" s="248">
        <f t="shared" ca="1" si="174"/>
        <v>2</v>
      </c>
      <c r="GZ32" s="248">
        <f t="shared" ca="1" si="174"/>
        <v>2</v>
      </c>
      <c r="HA32" s="248" t="str">
        <f t="shared" ca="1" si="174"/>
        <v>-</v>
      </c>
      <c r="HB32" s="248" t="str">
        <f t="shared" ca="1" si="174"/>
        <v>-</v>
      </c>
      <c r="HC32" s="248" t="str">
        <f t="shared" ca="1" si="174"/>
        <v>-</v>
      </c>
      <c r="HD32" s="248" t="str">
        <f t="shared" ca="1" si="174"/>
        <v>-</v>
      </c>
      <c r="HE32" s="248" t="str">
        <f t="shared" ca="1" si="174"/>
        <v>-</v>
      </c>
      <c r="HF32" s="248" t="str">
        <f t="shared" ca="1" si="144"/>
        <v>-</v>
      </c>
      <c r="HG32" s="248" t="str">
        <f t="shared" ca="1" si="144"/>
        <v>-</v>
      </c>
      <c r="HH32" s="246" t="b">
        <f t="array" aca="1" ref="HH32" ca="1">IF(OR(HI32:HJ32&lt;&gt;"-"),TRUE,"-")</f>
        <v>1</v>
      </c>
      <c r="HI32" s="225">
        <f t="shared" ca="1" si="158"/>
        <v>2</v>
      </c>
      <c r="HJ32" s="248" t="str">
        <f t="shared" ca="1" si="125"/>
        <v>-</v>
      </c>
      <c r="HK32" s="246" t="str">
        <f t="array" aca="1" ref="HK32" ca="1">IF(OR(HL32:HQ32&lt;&gt;"-"),TRUE,"-")</f>
        <v>-</v>
      </c>
      <c r="HL32" s="248" t="str">
        <f t="shared" ca="1" si="145"/>
        <v>-</v>
      </c>
      <c r="HM32" s="288" t="str">
        <f t="shared" ca="1" si="159"/>
        <v>-</v>
      </c>
      <c r="HN32" s="288" t="str">
        <f t="shared" ca="1" si="159"/>
        <v>-</v>
      </c>
      <c r="HO32" s="288" t="str">
        <f t="shared" ca="1" si="159"/>
        <v>-</v>
      </c>
      <c r="HP32" s="288" t="str">
        <f t="shared" ca="1" si="159"/>
        <v>-</v>
      </c>
      <c r="HQ32" s="288" t="str">
        <f t="shared" ca="1" si="146"/>
        <v>-</v>
      </c>
      <c r="HR32" s="288" t="str">
        <f t="shared" ca="1" si="159"/>
        <v>-</v>
      </c>
      <c r="HS32" s="248" t="b">
        <f t="shared" ca="1" si="100"/>
        <v>1</v>
      </c>
      <c r="HT32" s="248">
        <f t="shared" ca="1" si="100"/>
        <v>2</v>
      </c>
      <c r="HU32" s="248" t="b">
        <f t="shared" ca="1" si="101"/>
        <v>1</v>
      </c>
      <c r="HV32" s="248" t="str">
        <f t="shared" ca="1" si="101"/>
        <v>-</v>
      </c>
      <c r="HW32" s="246" t="str">
        <f t="shared" ref="HW32:HZ32" ca="1" si="175">INDEX(i.FlkStrctr,$J32,HW$15)</f>
        <v>-</v>
      </c>
      <c r="HX32" s="246" t="str">
        <f t="shared" ca="1" si="175"/>
        <v>-</v>
      </c>
      <c r="HY32" s="246" t="str">
        <f t="shared" ca="1" si="175"/>
        <v>-</v>
      </c>
      <c r="HZ32" s="246" t="str">
        <f t="shared" ca="1" si="175"/>
        <v>-</v>
      </c>
      <c r="IA32" s="248" t="str">
        <f t="shared" ref="IA32:JR32" ca="1" si="176">OFFSET(IA$5,$B32,0)</f>
        <v>-</v>
      </c>
      <c r="IB32" s="248" t="str">
        <f t="shared" ca="1" si="176"/>
        <v>-</v>
      </c>
      <c r="IC32" s="248" t="str">
        <f t="shared" ca="1" si="176"/>
        <v>-</v>
      </c>
      <c r="ID32" s="248" t="str">
        <f t="shared" ca="1" si="176"/>
        <v>-</v>
      </c>
      <c r="IE32" s="248">
        <f t="shared" ca="1" si="176"/>
        <v>0</v>
      </c>
      <c r="IF32" s="248">
        <f t="shared" ca="1" si="176"/>
        <v>0.9</v>
      </c>
      <c r="IG32" s="248">
        <f t="shared" ca="1" si="176"/>
        <v>0</v>
      </c>
      <c r="IH32" s="248">
        <f t="shared" ca="1" si="176"/>
        <v>0.5</v>
      </c>
      <c r="II32" s="248">
        <f t="shared" ca="1" si="176"/>
        <v>0</v>
      </c>
      <c r="IJ32" s="248">
        <f t="shared" ca="1" si="176"/>
        <v>0</v>
      </c>
      <c r="IK32" s="248" t="str">
        <f t="shared" ca="1" si="176"/>
        <v>-</v>
      </c>
      <c r="IL32" s="246" t="str">
        <f t="shared" ca="1" si="127"/>
        <v>-</v>
      </c>
      <c r="IM32" s="246" t="str">
        <f t="shared" ca="1" si="127"/>
        <v>-</v>
      </c>
      <c r="IN32" s="155" t="b">
        <f t="shared" ref="IN32" ca="1" si="177">SUM(IO32:IO32)&gt;0</f>
        <v>0</v>
      </c>
      <c r="IO32" s="248" t="str">
        <f t="shared" ca="1" si="129"/>
        <v>-</v>
      </c>
      <c r="IP32" s="10"/>
      <c r="IQ32" s="248">
        <f t="shared" ca="1" si="176"/>
        <v>1</v>
      </c>
      <c r="IR32" s="248">
        <f t="shared" ca="1" si="176"/>
        <v>0</v>
      </c>
      <c r="IS32" s="248">
        <f t="shared" ca="1" si="176"/>
        <v>1</v>
      </c>
      <c r="IT32" s="248">
        <f t="shared" ca="1" si="176"/>
        <v>1</v>
      </c>
      <c r="IU32" s="248">
        <f t="shared" ca="1" si="176"/>
        <v>0</v>
      </c>
      <c r="IV32" s="248">
        <f t="shared" ca="1" si="176"/>
        <v>70</v>
      </c>
      <c r="IW32" s="248">
        <f t="shared" ca="1" si="176"/>
        <v>50</v>
      </c>
      <c r="IX32" s="248">
        <f t="shared" ca="1" si="176"/>
        <v>85</v>
      </c>
      <c r="IY32" s="248">
        <f t="shared" ca="1" si="176"/>
        <v>70</v>
      </c>
      <c r="IZ32" s="246">
        <f t="shared" ca="1" si="130"/>
        <v>1</v>
      </c>
      <c r="JA32" s="246">
        <f t="shared" ca="1" si="131"/>
        <v>1</v>
      </c>
      <c r="JB32" s="246">
        <f t="shared" ca="1" si="132"/>
        <v>1</v>
      </c>
      <c r="JC32" s="248">
        <f t="shared" ca="1" si="176"/>
        <v>1</v>
      </c>
      <c r="JD32" s="10"/>
      <c r="JE32" s="248">
        <f t="shared" ca="1" si="176"/>
        <v>1</v>
      </c>
      <c r="JF32" s="248">
        <f t="shared" ca="1" si="176"/>
        <v>1</v>
      </c>
      <c r="JG32" s="248">
        <f t="shared" ca="1" si="176"/>
        <v>0.75</v>
      </c>
      <c r="JH32" s="248">
        <f t="shared" ca="1" si="176"/>
        <v>0.8</v>
      </c>
      <c r="JI32" s="248">
        <f t="shared" ca="1" si="176"/>
        <v>0.82499999999999996</v>
      </c>
      <c r="JJ32" s="248">
        <f t="shared" ca="1" si="176"/>
        <v>0.875</v>
      </c>
      <c r="JK32" s="248">
        <f t="shared" ca="1" si="176"/>
        <v>0.9</v>
      </c>
      <c r="JL32" s="248">
        <f t="shared" ca="1" si="176"/>
        <v>1</v>
      </c>
      <c r="JM32" s="248">
        <f t="shared" ca="1" si="176"/>
        <v>0</v>
      </c>
      <c r="JN32" s="248">
        <f t="shared" ca="1" si="176"/>
        <v>0</v>
      </c>
      <c r="JO32" s="248">
        <f t="shared" ca="1" si="176"/>
        <v>0</v>
      </c>
      <c r="JP32" s="248">
        <f t="shared" ca="1" si="176"/>
        <v>0</v>
      </c>
      <c r="JQ32" s="248">
        <f t="shared" ca="1" si="176"/>
        <v>0</v>
      </c>
      <c r="JR32" s="248">
        <f t="shared" ca="1" si="176"/>
        <v>0</v>
      </c>
      <c r="JS32" s="248" t="str">
        <f t="shared" ca="1" si="149"/>
        <v>-</v>
      </c>
      <c r="JT32" s="248">
        <f t="shared" ca="1" si="149"/>
        <v>0</v>
      </c>
      <c r="JU32" s="27">
        <v>0</v>
      </c>
    </row>
    <row r="33" spans="1:281" s="228" customFormat="1" outlineLevel="1">
      <c r="A33" s="202">
        <f t="shared" si="12"/>
        <v>28</v>
      </c>
      <c r="B33" s="32">
        <f>$A$7</f>
        <v>2</v>
      </c>
      <c r="C33" s="228">
        <v>300</v>
      </c>
      <c r="D33" s="228" t="s">
        <v>941</v>
      </c>
      <c r="E33" s="228" t="b">
        <v>0</v>
      </c>
      <c r="F33" s="228" t="b">
        <v>0</v>
      </c>
      <c r="G33" s="271" t="b">
        <f>$C$22=1</f>
        <v>0</v>
      </c>
      <c r="H33" s="298" cm="1">
        <f t="array" aca="1" ref="H33" ca="1">IF(AND($I33:$T33=DataMaster!$R$70:$AC$70),1,IF(AND($I33:$T33=DataMaster!$R$71:$AC$71),2,IF(AND($I33:$T33=DataMaster!$R$72:$AC$72),3,IF(AND($I33:$T33=DataMaster!$R$73:$AC$73),4,IF(AND($I33:$T33=DataMaster!$R$74:$AC$74),5,IF(AND($I33:$T33=DataMaster!$R$75:$AC$75),6,IF(AND($I33:$T33=DataMaster!$R$76:$AC$76),7,IF(AND($I33:$T33=DataMaster!$R$77:$AC$77),8,0))))))))</f>
        <v>0</v>
      </c>
      <c r="I33" s="270">
        <v>3</v>
      </c>
      <c r="J33" s="32">
        <v>2</v>
      </c>
      <c r="K33" s="32">
        <v>1</v>
      </c>
      <c r="L33" s="32">
        <v>1</v>
      </c>
      <c r="M33" s="32">
        <v>1</v>
      </c>
      <c r="N33" s="32">
        <v>1</v>
      </c>
      <c r="O33" s="32">
        <v>1</v>
      </c>
      <c r="P33" s="32">
        <v>2</v>
      </c>
      <c r="Q33" s="32">
        <v>1</v>
      </c>
      <c r="R33" s="32">
        <v>1</v>
      </c>
      <c r="S33" s="32">
        <v>1</v>
      </c>
      <c r="T33" s="32">
        <v>1</v>
      </c>
      <c r="V33" s="223" t="str" cm="1">
        <f t="array" aca="1" ref="V33" ca="1">TEXT(LEFT(OFFSET(V33,-1,0),5)+1,"00000")&amp;MID(OFFSET(V33,-1,0),6,FIND(" ",OFFSET(V33,-1,0),7)-5)
&amp;IF($H33=0,"",INDEX(DataMaster!$Q$70:$Q$77,Experiment!H33))
 &amp; " Day"&amp;_xlfn.SINGLE(INDEX(i.DOY,$I33,1))                   &amp; IF($FE33=0," FWM","")&amp;IF($FE33=1," MWM","")&amp;IF($FE33=5," Mat","")&amp;IF($FJ33=TRUE,"&amp;BBT","")
&amp;" Confine"&amp;$P33-1       &amp;IF($R33&gt;1," PasArea"&amp;GQ33,"")     &amp;IF($T33&gt;1," SR"&amp;GT33,"")     &amp;IF($S33&gt;1," E_PGR"&amp;JG33,"")
&amp; " WP"&amp;TEXT($IZ33*100,"000p")                &amp; " MP"&amp;TEXT($JA33*100,"000p")                      &amp; " GP"&amp;TEXT($JB33*100,"000p")
&amp; " (F"&amp;3+IFERROR(1*$CZ33,0)+IFERROR(1*$DA33,0)&amp;3-IFERROR(1*NOT($DC33),0)&amp;"N"&amp;$DV33&amp;$DW33&amp;")"</f>
        <v>00010 Feed  Day204 MWM Confine1 WP100p MP100p GP100p (F33N11)</v>
      </c>
      <c r="W33" s="10" t="str">
        <f ca="1">IF(COUNTIF(V$5:V33,V33)=1,"-","Dup")</f>
        <v>-</v>
      </c>
      <c r="X33" s="10"/>
      <c r="Y33" s="247" t="b">
        <v>1</v>
      </c>
      <c r="Z33" s="248" t="str">
        <f t="shared" ca="1" si="112"/>
        <v>-</v>
      </c>
      <c r="AA33" s="247" t="b">
        <v>1</v>
      </c>
      <c r="AB33" s="247" t="b">
        <v>1</v>
      </c>
      <c r="AC33" s="248" t="str">
        <f t="shared" ca="1" si="113"/>
        <v>-</v>
      </c>
      <c r="AD33" s="248" t="b">
        <f t="shared" ca="1" si="113"/>
        <v>1</v>
      </c>
      <c r="AE33" s="10"/>
      <c r="AF33" s="248" t="b">
        <f t="shared" ca="1" si="114"/>
        <v>1</v>
      </c>
      <c r="AG33" s="248" t="str">
        <f t="shared" ca="1" si="114"/>
        <v>-</v>
      </c>
      <c r="AH33" s="248" t="str">
        <f t="shared" ca="1" si="114"/>
        <v>-</v>
      </c>
      <c r="AI33" s="248" t="str">
        <f t="shared" ca="1" si="114"/>
        <v>-</v>
      </c>
      <c r="AJ33" s="248" t="b">
        <f t="shared" ca="1" si="114"/>
        <v>0</v>
      </c>
      <c r="AK33" s="248" t="str">
        <f t="shared" ca="1" si="115"/>
        <v>-</v>
      </c>
      <c r="AL33" s="248" t="str">
        <f t="shared" ca="1" si="115"/>
        <v>-</v>
      </c>
      <c r="AM33" s="248" t="str">
        <f t="shared" ca="1" si="115"/>
        <v>-</v>
      </c>
      <c r="AN33" s="248" t="b">
        <f t="shared" ca="1" si="115"/>
        <v>0</v>
      </c>
      <c r="AO33" s="10"/>
      <c r="AP33" s="247" t="b">
        <v>0</v>
      </c>
      <c r="AQ33" s="247" t="b">
        <v>0</v>
      </c>
      <c r="AR33" s="247" t="b">
        <v>0</v>
      </c>
      <c r="AS33" s="248" t="str">
        <f ca="1">OFFSET(AS$5,$B33,0)</f>
        <v>-</v>
      </c>
      <c r="AT33" s="247" t="b">
        <v>1</v>
      </c>
      <c r="AU33" s="248" t="str">
        <f t="shared" ca="1" si="114"/>
        <v>-</v>
      </c>
      <c r="AV33" s="247" t="b">
        <v>1</v>
      </c>
      <c r="AW33" s="297">
        <f ca="1">VALUE($H33&amp;$I33&amp;$J33&amp;$P33&amp;"01")</f>
        <v>32201</v>
      </c>
      <c r="AX33" s="248" t="str">
        <f t="shared" ca="1" si="114"/>
        <v>-</v>
      </c>
      <c r="AY33" s="248">
        <f t="shared" ca="1" si="114"/>
        <v>1</v>
      </c>
      <c r="AZ33" s="248">
        <f t="shared" ca="1" si="114"/>
        <v>1</v>
      </c>
      <c r="BA33" s="248" t="b">
        <f t="shared" ca="1" si="114"/>
        <v>1</v>
      </c>
      <c r="BB33" s="248">
        <f t="shared" ca="1" si="114"/>
        <v>0.2</v>
      </c>
      <c r="BC33" s="248" t="str">
        <f t="shared" ca="1" si="114"/>
        <v>-</v>
      </c>
      <c r="BD33" s="248" t="str">
        <f t="shared" ca="1" si="114"/>
        <v>-</v>
      </c>
      <c r="BE33" s="248" t="b">
        <f t="shared" ca="1" si="114"/>
        <v>1</v>
      </c>
      <c r="BF33" s="248" t="b">
        <f t="shared" ca="1" si="114"/>
        <v>0</v>
      </c>
      <c r="BG33" s="246" t="b" cm="1">
        <f t="array" ref="BG33">INDEX(i.dams_confinement_P,$P33,BG$17)</f>
        <v>1</v>
      </c>
      <c r="BH33" s="246" t="b" cm="1">
        <f t="array" ref="BH33">INDEX(i.dams_confinement_P,$P33,BH$17)</f>
        <v>1</v>
      </c>
      <c r="BI33" s="246" t="b" cm="1">
        <f t="array" ref="BI33">INDEX(i.dams_confinement_P,$P33,BI$17)</f>
        <v>1</v>
      </c>
      <c r="BJ33" s="246" t="b" cm="1">
        <f t="array" ref="BJ33">INDEX(i.dams_confinement_P,$P33,BJ$17)</f>
        <v>1</v>
      </c>
      <c r="BK33" s="246" t="b" cm="1">
        <f t="array" ref="BK33">INDEX(i.dams_confinement_P,$P33,BK$17)</f>
        <v>1</v>
      </c>
      <c r="BL33" s="246" t="b" cm="1">
        <f t="array" ref="BL33">INDEX(i.dams_confinement_P,$P33,BL$17)</f>
        <v>1</v>
      </c>
      <c r="BM33" s="246" t="str" cm="1">
        <f t="array" ref="BM33">INDEX(i.dams_confinement_P,$P33,BM$17)</f>
        <v>-</v>
      </c>
      <c r="BN33" s="246" t="str" cm="1">
        <f t="array" ref="BN33">INDEX(i.dams_confinement_P,$P33,BN$17)</f>
        <v>-</v>
      </c>
      <c r="BO33" s="246" t="str" cm="1">
        <f t="array" ref="BO33">INDEX(i.dams_confinement_P,$P33,BO$17)</f>
        <v>-</v>
      </c>
      <c r="BP33" s="246" t="str" cm="1">
        <f t="array" ref="BP33">INDEX(i.dams_confinement_P,$P33,BP$17)</f>
        <v>-</v>
      </c>
      <c r="BQ33" s="246" t="str" cm="1">
        <f t="array" ref="BQ33">INDEX(i.dams_confinement_P,$P33,BQ$17)</f>
        <v>-</v>
      </c>
      <c r="BR33" s="246" t="str" cm="1">
        <f t="array" ref="BR33">INDEX(i.dams_confinement_P,$P33,BR$17)</f>
        <v>-</v>
      </c>
      <c r="BS33" s="246" t="str" cm="1">
        <f t="array" ref="BS33">INDEX(i.dams_confinement_P,$P33,BS$17)</f>
        <v>-</v>
      </c>
      <c r="BT33" s="246" t="str" cm="1">
        <f t="array" ref="BT33">INDEX(i.dams_confinement_P,$P33,BT$17)</f>
        <v>-</v>
      </c>
      <c r="BU33" s="246" t="str" cm="1">
        <f t="array" ref="BU33">INDEX(i.dams_confinement_P,$P33,BU$17)</f>
        <v>-</v>
      </c>
      <c r="BV33" s="246" t="str" cm="1">
        <f t="array" ref="BV33">INDEX(i.dams_confinement_P,$P33,BV$17)</f>
        <v>-</v>
      </c>
      <c r="BW33" s="246" t="str" cm="1">
        <f t="array" ref="BW33">INDEX(i.dams_confinement_P,$P33,BW$17)</f>
        <v>-</v>
      </c>
      <c r="BX33" s="246" t="str" cm="1">
        <f t="array" ref="BX33">INDEX(i.dams_confinement_P,$P33,BX$17)</f>
        <v>-</v>
      </c>
      <c r="BY33" s="248" t="str">
        <f t="shared" ca="1" si="114"/>
        <v>-</v>
      </c>
      <c r="BZ33" s="248" t="str">
        <f t="shared" ca="1" si="114"/>
        <v>-</v>
      </c>
      <c r="CA33" s="10"/>
      <c r="CB33" s="248" t="str">
        <f t="shared" ca="1" si="114"/>
        <v>-</v>
      </c>
      <c r="CC33" s="248" t="str">
        <f t="shared" ca="1" si="137"/>
        <v>-</v>
      </c>
      <c r="CD33" s="248" t="str">
        <f t="shared" ca="1" si="137"/>
        <v>-</v>
      </c>
      <c r="CE33" s="248" t="str">
        <f t="shared" ca="1" si="137"/>
        <v>-</v>
      </c>
      <c r="CF33" s="248" t="str">
        <f t="shared" ca="1" si="137"/>
        <v>-</v>
      </c>
      <c r="CG33" s="248" t="str">
        <f t="shared" ca="1" si="137"/>
        <v>-</v>
      </c>
      <c r="CH33" s="248" t="str">
        <f t="shared" ca="1" si="137"/>
        <v>-</v>
      </c>
      <c r="CI33" s="248" t="str">
        <f t="shared" ca="1" si="137"/>
        <v>-</v>
      </c>
      <c r="CJ33" s="248" t="str">
        <f t="shared" ca="1" si="137"/>
        <v>-</v>
      </c>
      <c r="CK33" s="248" t="str">
        <f t="shared" ca="1" si="137"/>
        <v>-</v>
      </c>
      <c r="CL33" s="248" t="str">
        <f t="shared" ca="1" si="137"/>
        <v>-</v>
      </c>
      <c r="CM33" s="248" t="str">
        <f t="shared" ca="1" si="137"/>
        <v>-</v>
      </c>
      <c r="CN33" s="248" t="str">
        <f t="shared" ca="1" si="137"/>
        <v>-</v>
      </c>
      <c r="CO33" s="248" t="str">
        <f t="shared" ca="1" si="137"/>
        <v>-</v>
      </c>
      <c r="CP33" s="248" t="str">
        <f t="shared" ca="1" si="137"/>
        <v>-</v>
      </c>
      <c r="CQ33" s="248" t="str">
        <f t="shared" ca="1" si="137"/>
        <v>-</v>
      </c>
      <c r="CR33" s="248" t="str">
        <f t="shared" ca="1" si="137"/>
        <v>-</v>
      </c>
      <c r="CS33" s="248" t="str">
        <f t="shared" ca="1" si="138"/>
        <v>-</v>
      </c>
      <c r="CT33" s="248" t="str">
        <f t="shared" ca="1" si="138"/>
        <v>-</v>
      </c>
      <c r="CU33" s="248" t="str">
        <f t="shared" ca="1" si="138"/>
        <v>-</v>
      </c>
      <c r="CV33" s="248" t="str">
        <f t="shared" ca="1" si="138"/>
        <v>-</v>
      </c>
      <c r="CW33" s="10"/>
      <c r="CX33" s="246" t="str" cm="1">
        <f t="array" aca="1" ref="CX33" ca="1">IF(AND($CZ33:$DA33),INDEX(i.dam_user_fvp0_date,$P33),"-")</f>
        <v>-</v>
      </c>
      <c r="CY33" s="246" t="str" cm="1">
        <f t="array" aca="1" ref="CY33" ca="1">IF(AND($CZ33:$DA33),INDEX(i.dam_user_fvp1_date,$P33),"-")</f>
        <v>-</v>
      </c>
      <c r="CZ33" s="248" t="b">
        <f t="shared" ref="CZ33:EO52" ca="1" si="178">OFFSET(CZ$5,$B33,0)</f>
        <v>0</v>
      </c>
      <c r="DA33" s="248" t="b">
        <f t="shared" ca="1" si="178"/>
        <v>0</v>
      </c>
      <c r="DB33" s="248" t="str">
        <f t="shared" ca="1" si="178"/>
        <v>-</v>
      </c>
      <c r="DC33" s="248" t="str">
        <f t="shared" ca="1" si="178"/>
        <v>-</v>
      </c>
      <c r="DD33" s="248" t="str">
        <f t="shared" ca="1" si="178"/>
        <v>-</v>
      </c>
      <c r="DE33" s="248" t="str">
        <f t="shared" ca="1" si="178"/>
        <v>-</v>
      </c>
      <c r="DF33" s="248" t="str">
        <f t="shared" ca="1" si="178"/>
        <v>-</v>
      </c>
      <c r="DG33" s="248" t="str">
        <f t="shared" ca="1" si="178"/>
        <v>-</v>
      </c>
      <c r="DH33" s="248" t="str">
        <f t="shared" ca="1" si="178"/>
        <v>-</v>
      </c>
      <c r="DI33" s="248" t="str">
        <f t="shared" ca="1" si="178"/>
        <v>-</v>
      </c>
      <c r="DJ33" s="128" t="s">
        <v>36</v>
      </c>
      <c r="DK33" s="128" t="s">
        <v>36</v>
      </c>
      <c r="DL33" s="128" t="s">
        <v>36</v>
      </c>
      <c r="DM33" s="128" t="s">
        <v>36</v>
      </c>
      <c r="DN33" s="128" t="s">
        <v>36</v>
      </c>
      <c r="DO33" s="128" t="s">
        <v>36</v>
      </c>
      <c r="DP33" s="128" t="s">
        <v>36</v>
      </c>
      <c r="DQ33" s="128" t="s">
        <v>36</v>
      </c>
      <c r="DR33" s="128" t="s">
        <v>36</v>
      </c>
      <c r="DS33" s="128" t="s">
        <v>36</v>
      </c>
      <c r="DT33" s="128" t="s">
        <v>36</v>
      </c>
      <c r="DU33" s="128" t="s">
        <v>36</v>
      </c>
      <c r="DV33" s="248">
        <f t="shared" ca="1" si="178"/>
        <v>1</v>
      </c>
      <c r="DW33" s="248">
        <f t="shared" ca="1" si="178"/>
        <v>1</v>
      </c>
      <c r="DX33" s="248">
        <f t="shared" ca="1" si="178"/>
        <v>0</v>
      </c>
      <c r="DY33" s="248" t="str">
        <f t="shared" ca="1" si="178"/>
        <v>-</v>
      </c>
      <c r="DZ33" s="248" t="str">
        <f t="shared" ca="1" si="178"/>
        <v>-</v>
      </c>
      <c r="EA33" s="248" t="str">
        <f t="shared" ca="1" si="178"/>
        <v>-</v>
      </c>
      <c r="EB33" s="248" t="str">
        <f t="shared" ca="1" si="178"/>
        <v>-</v>
      </c>
      <c r="EC33" s="248" t="str">
        <f t="shared" ca="1" si="178"/>
        <v>-</v>
      </c>
      <c r="ED33" s="248" t="str">
        <f t="shared" ca="1" si="178"/>
        <v>-</v>
      </c>
      <c r="EE33" s="248" t="str">
        <f t="shared" ca="1" si="178"/>
        <v>-</v>
      </c>
      <c r="EF33" s="248">
        <f t="shared" ca="1" si="178"/>
        <v>0</v>
      </c>
      <c r="EG33" s="248" t="str">
        <f t="shared" ca="1" si="178"/>
        <v>-</v>
      </c>
      <c r="EH33" s="248" t="str">
        <f t="shared" ca="1" si="178"/>
        <v>-</v>
      </c>
      <c r="EI33" s="248" t="str">
        <f t="shared" ca="1" si="178"/>
        <v>-</v>
      </c>
      <c r="EJ33" s="248" t="str">
        <f t="shared" ca="1" si="178"/>
        <v>-</v>
      </c>
      <c r="EK33" s="248" t="str">
        <f t="shared" ca="1" si="178"/>
        <v>-</v>
      </c>
      <c r="EL33" s="248">
        <f t="shared" ca="1" si="178"/>
        <v>0</v>
      </c>
      <c r="EM33" s="248">
        <f t="shared" ca="1" si="178"/>
        <v>0</v>
      </c>
      <c r="EN33" s="248">
        <f t="shared" ca="1" si="178"/>
        <v>0</v>
      </c>
      <c r="EO33" s="248">
        <f t="shared" ca="1" si="178"/>
        <v>0</v>
      </c>
      <c r="EP33" s="248">
        <f t="shared" ca="1" si="93"/>
        <v>0</v>
      </c>
      <c r="EQ33" s="248">
        <f t="shared" ca="1" si="93"/>
        <v>0</v>
      </c>
      <c r="ER33" s="248">
        <f t="shared" ca="1" si="93"/>
        <v>0</v>
      </c>
      <c r="ES33" s="248" t="str">
        <f t="shared" ca="1" si="93"/>
        <v>-</v>
      </c>
      <c r="ET33" s="248" t="str">
        <f t="shared" ca="1" si="93"/>
        <v>-</v>
      </c>
      <c r="EU33" s="248" t="str">
        <f t="shared" ca="1" si="140"/>
        <v>-</v>
      </c>
      <c r="EV33" s="248" t="str">
        <f t="shared" ca="1" si="140"/>
        <v>-</v>
      </c>
      <c r="EW33" s="248" t="str">
        <f t="shared" ca="1" si="93"/>
        <v>-</v>
      </c>
      <c r="EX33" s="248" t="str">
        <f t="shared" ca="1" si="93"/>
        <v>-</v>
      </c>
      <c r="EY33" s="248" t="str">
        <f t="shared" ca="1" si="93"/>
        <v>-</v>
      </c>
      <c r="EZ33" s="248" t="str">
        <f t="shared" ca="1" si="93"/>
        <v>-</v>
      </c>
      <c r="FA33" s="248" t="str">
        <f t="shared" ca="1" si="93"/>
        <v>-</v>
      </c>
      <c r="FB33" s="248" t="str">
        <f t="shared" ca="1" si="93"/>
        <v>-</v>
      </c>
      <c r="FC33" s="248" t="str">
        <f t="shared" ca="1" si="93"/>
        <v>-</v>
      </c>
      <c r="FD33" s="10"/>
      <c r="FE33" s="246">
        <f t="shared" si="118"/>
        <v>1</v>
      </c>
      <c r="FF33" s="248" t="str">
        <f t="shared" ca="1" si="93"/>
        <v>-</v>
      </c>
      <c r="FG33" s="248" t="str">
        <f t="shared" ca="1" si="93"/>
        <v>-</v>
      </c>
      <c r="FH33" s="248" t="str">
        <f t="shared" ca="1" si="93"/>
        <v>-</v>
      </c>
      <c r="FI33" s="248" t="str">
        <f t="shared" ca="1" si="93"/>
        <v>-</v>
      </c>
      <c r="FJ33" s="246" t="b">
        <f t="shared" si="119"/>
        <v>0</v>
      </c>
      <c r="FK33" s="248" t="str">
        <f t="shared" ca="1" si="93"/>
        <v>-</v>
      </c>
      <c r="FL33" s="248">
        <f t="shared" ca="1" si="93"/>
        <v>0</v>
      </c>
      <c r="FM33" s="248" t="str">
        <f t="shared" ca="1" si="93"/>
        <v>-</v>
      </c>
      <c r="FN33" s="248">
        <f t="shared" ca="1" si="120"/>
        <v>1</v>
      </c>
      <c r="FO33" s="248">
        <f t="shared" ca="1" si="120"/>
        <v>0</v>
      </c>
      <c r="FP33" s="248">
        <f t="shared" ca="1" si="93"/>
        <v>1</v>
      </c>
      <c r="FQ33" s="248">
        <f t="shared" ca="1" si="93"/>
        <v>0</v>
      </c>
      <c r="FR33" s="248">
        <f t="shared" ca="1" si="93"/>
        <v>1</v>
      </c>
      <c r="FS33" s="248">
        <f t="shared" ca="1" si="93"/>
        <v>1</v>
      </c>
      <c r="FT33" s="248">
        <f t="shared" ca="1" si="93"/>
        <v>1</v>
      </c>
      <c r="FU33" s="248">
        <f t="shared" ca="1" si="93"/>
        <v>0</v>
      </c>
      <c r="FV33" s="248">
        <f t="shared" ca="1" si="93"/>
        <v>0</v>
      </c>
      <c r="FW33" s="248">
        <f t="shared" ca="1" si="93"/>
        <v>0</v>
      </c>
      <c r="FX33" s="248">
        <f t="shared" ca="1" si="93"/>
        <v>0</v>
      </c>
      <c r="FY33" s="248">
        <f t="shared" ca="1" si="93"/>
        <v>0</v>
      </c>
      <c r="FZ33" s="248">
        <f t="shared" ca="1" si="93"/>
        <v>0</v>
      </c>
      <c r="GA33" s="248">
        <f t="shared" ca="1" si="93"/>
        <v>0</v>
      </c>
      <c r="GB33" s="248">
        <f t="shared" ca="1" si="93"/>
        <v>0</v>
      </c>
      <c r="GC33" s="248">
        <f t="shared" ca="1" si="121"/>
        <v>0</v>
      </c>
      <c r="GD33" s="248">
        <f t="shared" ca="1" si="121"/>
        <v>0</v>
      </c>
      <c r="GE33" s="248">
        <f t="shared" ca="1" si="93"/>
        <v>0</v>
      </c>
      <c r="GF33" s="248">
        <f t="shared" ca="1" si="93"/>
        <v>0</v>
      </c>
      <c r="GG33" s="248">
        <f t="shared" ca="1" si="93"/>
        <v>1</v>
      </c>
      <c r="GH33" s="248">
        <f t="shared" ca="1" si="93"/>
        <v>0</v>
      </c>
      <c r="GI33" s="248">
        <f t="shared" ca="1" si="142"/>
        <v>0</v>
      </c>
      <c r="GJ33" s="248">
        <f t="shared" ca="1" si="142"/>
        <v>0</v>
      </c>
      <c r="GK33" s="248">
        <f t="shared" ca="1" si="142"/>
        <v>0</v>
      </c>
      <c r="GL33" s="248">
        <f t="shared" ca="1" si="93"/>
        <v>0</v>
      </c>
      <c r="GM33" s="248">
        <f t="shared" ref="GM33:GN44" ca="1" si="179">OFFSET(GM$5,$B33,0)</f>
        <v>0</v>
      </c>
      <c r="GN33" s="248">
        <f t="shared" ca="1" si="179"/>
        <v>0</v>
      </c>
      <c r="GO33" s="10"/>
      <c r="GP33" s="246" t="b">
        <f t="shared" ref="GP33:GP41" si="180">IF(GQ33&lt;&gt;"-",TRUE,FALSE)</f>
        <v>0</v>
      </c>
      <c r="GQ33" s="246" t="str" cm="1">
        <f t="array" ref="GQ33">INDEX(i.bnd_total_pas_area,$R33,1)</f>
        <v>-</v>
      </c>
      <c r="GR33" s="248" t="str">
        <f t="shared" ca="1" si="143"/>
        <v>-</v>
      </c>
      <c r="GS33" s="246" t="b">
        <f t="shared" ref="GS33:GS41" si="181">IF(GT33&lt;&gt;"-",TRUE,FALSE)</f>
        <v>0</v>
      </c>
      <c r="GT33" s="246" t="str" cm="1">
        <f t="array" ref="GT33">INDEX(i.bnd_sr_t,$T33,1)</f>
        <v>-</v>
      </c>
      <c r="GU33" s="246" t="b">
        <f t="shared" si="124"/>
        <v>0</v>
      </c>
      <c r="GV33" s="246" t="b">
        <f t="shared" si="124"/>
        <v>0</v>
      </c>
      <c r="GW33" s="246" t="b">
        <f t="shared" si="124"/>
        <v>1</v>
      </c>
      <c r="GX33" s="248">
        <f t="shared" ca="1" si="143"/>
        <v>0</v>
      </c>
      <c r="GY33" s="248">
        <f t="shared" ca="1" si="143"/>
        <v>2</v>
      </c>
      <c r="GZ33" s="248">
        <f t="shared" ca="1" si="143"/>
        <v>2</v>
      </c>
      <c r="HA33" s="248" t="str">
        <f t="shared" ca="1" si="143"/>
        <v>-</v>
      </c>
      <c r="HB33" s="248" t="str">
        <f t="shared" ca="1" si="143"/>
        <v>-</v>
      </c>
      <c r="HC33" s="248" t="str">
        <f t="shared" ca="1" si="143"/>
        <v>-</v>
      </c>
      <c r="HD33" s="248" t="str">
        <f t="shared" ca="1" si="143"/>
        <v>-</v>
      </c>
      <c r="HE33" s="248" t="str">
        <f t="shared" ca="1" si="143"/>
        <v>-</v>
      </c>
      <c r="HF33" s="246" t="str">
        <f>IF(TRUE,"-",INDEX(i_dryman,INDEX(CHOOSE($I33,[0]!i.AdultDrys,[0]!i.AdultDrys,[0]!i.AdultDrys),1,#REF!)+1,HF$15))</f>
        <v>-</v>
      </c>
      <c r="HG33" s="248" t="str">
        <f t="shared" ca="1" si="143"/>
        <v>-</v>
      </c>
      <c r="HH33" s="246" t="b">
        <f t="array" aca="1" ref="HH33" ca="1">IF(OR(HI33:HJ33&lt;&gt;"-"),TRUE,"-")</f>
        <v>1</v>
      </c>
      <c r="HI33" s="247">
        <v>2</v>
      </c>
      <c r="HJ33" s="248" t="str">
        <f t="shared" ca="1" si="125"/>
        <v>-</v>
      </c>
      <c r="HK33" s="246" t="str">
        <f t="array" aca="1" ref="HK33" ca="1">IF(OR(HL33:HQ33&lt;&gt;"-"),TRUE,"-")</f>
        <v>-</v>
      </c>
      <c r="HL33" s="247" t="s">
        <v>36</v>
      </c>
      <c r="HM33" s="286" t="s">
        <v>36</v>
      </c>
      <c r="HN33" s="286" t="s">
        <v>36</v>
      </c>
      <c r="HO33" s="286" t="s">
        <v>36</v>
      </c>
      <c r="HP33" s="286" t="s">
        <v>36</v>
      </c>
      <c r="HQ33" s="288" t="str">
        <f ca="1">OFFSET(HQ$5,$B33,0)</f>
        <v>-</v>
      </c>
      <c r="HR33" s="286" t="s">
        <v>36</v>
      </c>
      <c r="HS33" s="247" t="b">
        <v>1</v>
      </c>
      <c r="HT33" s="247">
        <v>2</v>
      </c>
      <c r="HU33" s="248" t="b">
        <f t="shared" ca="1" si="101"/>
        <v>1</v>
      </c>
      <c r="HV33" s="247" t="s">
        <v>36</v>
      </c>
      <c r="HW33" s="246" t="str">
        <f t="shared" si="126"/>
        <v>-</v>
      </c>
      <c r="HX33" s="246" t="str">
        <f t="shared" si="126"/>
        <v>-</v>
      </c>
      <c r="HY33" s="246" t="str">
        <f t="shared" si="126"/>
        <v>-</v>
      </c>
      <c r="HZ33" s="246" t="str">
        <f t="shared" si="126"/>
        <v>-</v>
      </c>
      <c r="IA33" s="248" t="str">
        <f t="shared" ca="1" si="147"/>
        <v>-</v>
      </c>
      <c r="IB33" s="248" t="str">
        <f t="shared" ca="1" si="147"/>
        <v>-</v>
      </c>
      <c r="IC33" s="248" t="str">
        <f t="shared" ca="1" si="147"/>
        <v>-</v>
      </c>
      <c r="ID33" s="248" t="str">
        <f t="shared" ca="1" si="147"/>
        <v>-</v>
      </c>
      <c r="IE33" s="247">
        <v>0</v>
      </c>
      <c r="IF33" s="247">
        <v>0.9</v>
      </c>
      <c r="IG33" s="247">
        <v>0</v>
      </c>
      <c r="IH33" s="247">
        <v>0.5</v>
      </c>
      <c r="II33" s="247">
        <v>0</v>
      </c>
      <c r="IJ33" s="247">
        <v>0</v>
      </c>
      <c r="IK33" s="247" t="s">
        <v>36</v>
      </c>
      <c r="IL33" s="246" t="str">
        <f t="shared" si="127"/>
        <v>-</v>
      </c>
      <c r="IM33" s="246" t="str">
        <f>INDEX(i.FlkStrctr,$J33,IM$15)</f>
        <v>-</v>
      </c>
      <c r="IN33" s="155" t="b">
        <f t="shared" ref="IN33:IN41" ca="1" si="182">SUM(IO33:IO33)&gt;0</f>
        <v>0</v>
      </c>
      <c r="IO33" s="248" t="str">
        <f t="shared" ca="1" si="129"/>
        <v>-</v>
      </c>
      <c r="IP33" s="10"/>
      <c r="IQ33" s="248">
        <f t="shared" ca="1" si="147"/>
        <v>1</v>
      </c>
      <c r="IR33" s="248">
        <f t="shared" ca="1" si="147"/>
        <v>0</v>
      </c>
      <c r="IS33" s="248">
        <f t="shared" ca="1" si="147"/>
        <v>1</v>
      </c>
      <c r="IT33" s="248">
        <f t="shared" ca="1" si="147"/>
        <v>1</v>
      </c>
      <c r="IU33" s="248">
        <f t="shared" ca="1" si="147"/>
        <v>0</v>
      </c>
      <c r="IV33" s="248">
        <f t="shared" ca="1" si="147"/>
        <v>70</v>
      </c>
      <c r="IW33" s="248">
        <f t="shared" ca="1" si="148"/>
        <v>50</v>
      </c>
      <c r="IX33" s="248">
        <f t="shared" ca="1" si="148"/>
        <v>85</v>
      </c>
      <c r="IY33" s="248">
        <f t="shared" ca="1" si="148"/>
        <v>70</v>
      </c>
      <c r="IZ33" s="246">
        <f t="shared" si="130"/>
        <v>1</v>
      </c>
      <c r="JA33" s="246">
        <f t="shared" si="131"/>
        <v>1</v>
      </c>
      <c r="JB33" s="246">
        <f t="shared" si="132"/>
        <v>1</v>
      </c>
      <c r="JC33" s="248">
        <f t="shared" ca="1" si="148"/>
        <v>1</v>
      </c>
      <c r="JD33" s="10"/>
      <c r="JE33" s="248">
        <f t="shared" ca="1" si="148"/>
        <v>1</v>
      </c>
      <c r="JF33" s="248">
        <f ca="1">OFFSET(JF$5,$B33,0)</f>
        <v>1</v>
      </c>
      <c r="JG33" s="248">
        <f t="shared" ca="1" si="148"/>
        <v>0.75</v>
      </c>
      <c r="JH33" s="248">
        <f t="shared" ca="1" si="148"/>
        <v>0.8</v>
      </c>
      <c r="JI33" s="248">
        <f t="shared" ca="1" si="148"/>
        <v>0.82499999999999996</v>
      </c>
      <c r="JJ33" s="248">
        <f t="shared" ca="1" si="148"/>
        <v>0.875</v>
      </c>
      <c r="JK33" s="248">
        <f t="shared" ca="1" si="148"/>
        <v>0.9</v>
      </c>
      <c r="JL33" s="248">
        <f t="shared" ca="1" si="148"/>
        <v>1</v>
      </c>
      <c r="JM33" s="248">
        <f t="shared" ca="1" si="148"/>
        <v>0</v>
      </c>
      <c r="JN33" s="248">
        <f t="shared" ca="1" si="148"/>
        <v>0</v>
      </c>
      <c r="JO33" s="248">
        <f t="shared" ca="1" si="148"/>
        <v>0</v>
      </c>
      <c r="JP33" s="248">
        <f t="shared" ca="1" si="148"/>
        <v>0</v>
      </c>
      <c r="JQ33" s="248">
        <f t="shared" ca="1" si="148"/>
        <v>0</v>
      </c>
      <c r="JR33" s="248">
        <f t="shared" ca="1" si="148"/>
        <v>0</v>
      </c>
      <c r="JS33" s="248" t="str">
        <f t="shared" ca="1" si="148"/>
        <v>-</v>
      </c>
      <c r="JT33" s="248">
        <f t="shared" ca="1" si="148"/>
        <v>0</v>
      </c>
      <c r="JU33" s="27">
        <v>0</v>
      </c>
    </row>
    <row r="34" spans="1:281" s="228" customFormat="1" outlineLevel="2">
      <c r="A34" s="202">
        <f t="shared" si="133"/>
        <v>29</v>
      </c>
      <c r="B34" s="32">
        <f ca="1">OFFSET(B34,-1,-1)</f>
        <v>28</v>
      </c>
      <c r="C34" s="228">
        <v>300</v>
      </c>
      <c r="D34" s="228" t="s">
        <v>941</v>
      </c>
      <c r="E34" s="228" t="b">
        <v>0</v>
      </c>
      <c r="F34" s="228" t="b">
        <v>0</v>
      </c>
      <c r="G34" s="228" t="b">
        <f t="shared" ref="G34:G41" si="183">E34</f>
        <v>0</v>
      </c>
      <c r="H34" s="298" cm="1">
        <f t="array" aca="1" ref="H34" ca="1">IF(AND($I34:$T34=DataMaster!$R$70:$AC$70),1,IF(AND($I34:$T34=DataMaster!$R$71:$AC$71),2,IF(AND($I34:$T34=DataMaster!$R$72:$AC$72),3,IF(AND($I34:$T34=DataMaster!$R$73:$AC$73),4,IF(AND($I34:$T34=DataMaster!$R$74:$AC$74),5,IF(AND($I34:$T34=DataMaster!$R$75:$AC$75),6,IF(AND($I34:$T34=DataMaster!$R$76:$AC$76),7,IF(AND($I34:$T34=DataMaster!$R$77:$AC$77),8,0))))))))</f>
        <v>0</v>
      </c>
      <c r="I34" s="225">
        <f ca="1">OFFSET(I34,-1,0)</f>
        <v>3</v>
      </c>
      <c r="J34" s="225">
        <f t="shared" ref="J34:T58" ca="1" si="184">OFFSET(J34,-1,0)</f>
        <v>2</v>
      </c>
      <c r="K34" s="225">
        <f t="shared" ca="1" si="184"/>
        <v>1</v>
      </c>
      <c r="L34" s="225">
        <f t="shared" ca="1" si="184"/>
        <v>1</v>
      </c>
      <c r="M34" s="225">
        <f t="shared" ca="1" si="184"/>
        <v>1</v>
      </c>
      <c r="N34" s="225">
        <f t="shared" ca="1" si="184"/>
        <v>1</v>
      </c>
      <c r="O34" s="225">
        <f t="shared" ca="1" si="184"/>
        <v>1</v>
      </c>
      <c r="P34" s="225">
        <f t="shared" ca="1" si="184"/>
        <v>2</v>
      </c>
      <c r="Q34" s="225">
        <f t="shared" ca="1" si="184"/>
        <v>1</v>
      </c>
      <c r="R34" s="225">
        <f t="shared" ca="1" si="184"/>
        <v>1</v>
      </c>
      <c r="S34" s="225">
        <f t="shared" ca="1" si="184"/>
        <v>1</v>
      </c>
      <c r="T34" s="225">
        <f t="shared" ca="1" si="184"/>
        <v>1</v>
      </c>
      <c r="V34" s="242" t="str" cm="1">
        <f t="array" aca="1" ref="V34" ca="1">TEXT(LEFT(OFFSET(V34,-1,0),5)+1,"00000")&amp;MID(OFFSET(V34,-1,0),6,FIND(" ",OFFSET(V34,-1,0),7)-5)
&amp;IF($H34=0,"",INDEX(DataMaster!$Q$70:$Q$77,Experiment!H34))
 &amp; " Day"&amp;_xlfn.SINGLE(INDEX(i.DOY,$I34,1))                   &amp; IF($FE34=0," FWM","")&amp;IF($FE34=1," MWM","")&amp;IF($FE34=5," Mat","")&amp;IF($FJ34=TRUE,"&amp;BBT","")
&amp;" Confine"&amp;$P34-1       &amp;IF($R34&gt;1," PasArea"&amp;GQ34,"")     &amp;IF($T34&gt;1," SR"&amp;GT34,"")     &amp;IF($S34&gt;1," E_PGR"&amp;JG34,"")
&amp; " WP"&amp;TEXT($IZ34*100,"000p")                &amp; " MP"&amp;TEXT($JA34*100,"000p")                      &amp; " GP"&amp;TEXT($JB34*100,"000p")
&amp; " (F"&amp;3+IFERROR(1*$CZ34,0)+IFERROR(1*$DA34,0)&amp;3-IFERROR(1*NOT($DC34),0)&amp;"N"&amp;$DV34&amp;$DW34&amp;")"</f>
        <v>00011 Feed  Day204 MWM Confine1 WP100p MP100p GP100p (F43N33)</v>
      </c>
      <c r="W34" s="10" t="str">
        <f ca="1">IF(COUNTIF(V$5:V34,V34)=1,"-","Dup")</f>
        <v>-</v>
      </c>
      <c r="X34" s="10"/>
      <c r="Y34" s="247" t="s">
        <v>36</v>
      </c>
      <c r="Z34" s="248" t="str">
        <f t="shared" ca="1" si="112"/>
        <v>-</v>
      </c>
      <c r="AA34" s="247" t="s">
        <v>36</v>
      </c>
      <c r="AB34" s="247" t="s">
        <v>36</v>
      </c>
      <c r="AC34" s="248" t="str">
        <f t="shared" ca="1" si="113"/>
        <v>-</v>
      </c>
      <c r="AD34" s="248" t="b">
        <f t="shared" ca="1" si="113"/>
        <v>1</v>
      </c>
      <c r="AE34" s="10"/>
      <c r="AF34" s="248" t="b">
        <f t="shared" ca="1" si="114"/>
        <v>1</v>
      </c>
      <c r="AG34" s="248" t="str">
        <f t="shared" ca="1" si="114"/>
        <v>-</v>
      </c>
      <c r="AH34" s="248" t="str">
        <f t="shared" ca="1" si="114"/>
        <v>-</v>
      </c>
      <c r="AI34" s="248" t="str">
        <f t="shared" ca="1" si="114"/>
        <v>-</v>
      </c>
      <c r="AJ34" s="248" t="b">
        <f t="shared" ca="1" si="114"/>
        <v>0</v>
      </c>
      <c r="AK34" s="248" t="str">
        <f t="shared" ca="1" si="115"/>
        <v>-</v>
      </c>
      <c r="AL34" s="248" t="str">
        <f t="shared" ca="1" si="115"/>
        <v>-</v>
      </c>
      <c r="AM34" s="248" t="str">
        <f t="shared" ca="1" si="115"/>
        <v>-</v>
      </c>
      <c r="AN34" s="248" t="b">
        <f t="shared" ca="1" si="115"/>
        <v>0</v>
      </c>
      <c r="AO34" s="10"/>
      <c r="AP34" s="247" t="b">
        <v>1</v>
      </c>
      <c r="AQ34" s="247" t="b">
        <v>0</v>
      </c>
      <c r="AR34" s="247" t="b">
        <v>1</v>
      </c>
      <c r="AS34" s="243">
        <f t="shared" ca="1" si="136"/>
        <v>32201</v>
      </c>
      <c r="AT34" s="247" t="b">
        <v>0</v>
      </c>
      <c r="AU34" s="248" t="str">
        <f t="shared" ca="1" si="114"/>
        <v>-</v>
      </c>
      <c r="AV34" s="248" t="b">
        <f t="shared" ca="1" si="114"/>
        <v>1</v>
      </c>
      <c r="AW34" s="225">
        <f ca="1">OFFSET(AW34,-1,0)+1</f>
        <v>32202</v>
      </c>
      <c r="AX34" s="248" t="str">
        <f t="shared" ca="1" si="114"/>
        <v>-</v>
      </c>
      <c r="AY34" s="248">
        <f t="shared" ref="AY34:BF130" ca="1" si="185">OFFSET(AY$5,$B34,0)</f>
        <v>1</v>
      </c>
      <c r="AZ34" s="248">
        <f t="shared" ca="1" si="185"/>
        <v>1</v>
      </c>
      <c r="BA34" s="248" t="b">
        <f t="shared" ca="1" si="185"/>
        <v>1</v>
      </c>
      <c r="BB34" s="248">
        <f t="shared" ca="1" si="185"/>
        <v>0.2</v>
      </c>
      <c r="BC34" s="248" t="str">
        <f t="shared" ca="1" si="114"/>
        <v>-</v>
      </c>
      <c r="BD34" s="248" t="str">
        <f t="shared" ca="1" si="114"/>
        <v>-</v>
      </c>
      <c r="BE34" s="248" t="b">
        <f t="shared" ca="1" si="185"/>
        <v>1</v>
      </c>
      <c r="BF34" s="248" t="b">
        <f t="shared" ca="1" si="185"/>
        <v>0</v>
      </c>
      <c r="BG34" s="246" t="b" cm="1">
        <f t="array" aca="1" ref="BG34" ca="1">INDEX(i.dams_confinement_P,$P34,BG$17)</f>
        <v>1</v>
      </c>
      <c r="BH34" s="246" t="b" cm="1">
        <f t="array" aca="1" ref="BH34" ca="1">INDEX(i.dams_confinement_P,$P34,BH$17)</f>
        <v>1</v>
      </c>
      <c r="BI34" s="246" t="b" cm="1">
        <f t="array" aca="1" ref="BI34" ca="1">INDEX(i.dams_confinement_P,$P34,BI$17)</f>
        <v>1</v>
      </c>
      <c r="BJ34" s="246" t="b" cm="1">
        <f t="array" aca="1" ref="BJ34" ca="1">INDEX(i.dams_confinement_P,$P34,BJ$17)</f>
        <v>1</v>
      </c>
      <c r="BK34" s="246" t="b" cm="1">
        <f t="array" aca="1" ref="BK34" ca="1">INDEX(i.dams_confinement_P,$P34,BK$17)</f>
        <v>1</v>
      </c>
      <c r="BL34" s="246" t="b" cm="1">
        <f t="array" aca="1" ref="BL34" ca="1">INDEX(i.dams_confinement_P,$P34,BL$17)</f>
        <v>1</v>
      </c>
      <c r="BM34" s="246" t="str" cm="1">
        <f t="array" aca="1" ref="BM34" ca="1">INDEX(i.dams_confinement_P,$P34,BM$17)</f>
        <v>-</v>
      </c>
      <c r="BN34" s="246" t="str" cm="1">
        <f t="array" aca="1" ref="BN34" ca="1">INDEX(i.dams_confinement_P,$P34,BN$17)</f>
        <v>-</v>
      </c>
      <c r="BO34" s="246" t="str" cm="1">
        <f t="array" aca="1" ref="BO34" ca="1">INDEX(i.dams_confinement_P,$P34,BO$17)</f>
        <v>-</v>
      </c>
      <c r="BP34" s="246" t="str" cm="1">
        <f t="array" aca="1" ref="BP34" ca="1">INDEX(i.dams_confinement_P,$P34,BP$17)</f>
        <v>-</v>
      </c>
      <c r="BQ34" s="246" t="str" cm="1">
        <f t="array" aca="1" ref="BQ34" ca="1">INDEX(i.dams_confinement_P,$P34,BQ$17)</f>
        <v>-</v>
      </c>
      <c r="BR34" s="246" t="str" cm="1">
        <f t="array" aca="1" ref="BR34" ca="1">INDEX(i.dams_confinement_P,$P34,BR$17)</f>
        <v>-</v>
      </c>
      <c r="BS34" s="246" t="str" cm="1">
        <f t="array" aca="1" ref="BS34" ca="1">INDEX(i.dams_confinement_P,$P34,BS$17)</f>
        <v>-</v>
      </c>
      <c r="BT34" s="246" t="str" cm="1">
        <f t="array" aca="1" ref="BT34" ca="1">INDEX(i.dams_confinement_P,$P34,BT$17)</f>
        <v>-</v>
      </c>
      <c r="BU34" s="246" t="str" cm="1">
        <f t="array" aca="1" ref="BU34" ca="1">INDEX(i.dams_confinement_P,$P34,BU$17)</f>
        <v>-</v>
      </c>
      <c r="BV34" s="246" t="str" cm="1">
        <f t="array" aca="1" ref="BV34" ca="1">INDEX(i.dams_confinement_P,$P34,BV$17)</f>
        <v>-</v>
      </c>
      <c r="BW34" s="246" t="str" cm="1">
        <f t="array" aca="1" ref="BW34" ca="1">INDEX(i.dams_confinement_P,$P34,BW$17)</f>
        <v>-</v>
      </c>
      <c r="BX34" s="246" t="str" cm="1">
        <f t="array" aca="1" ref="BX34" ca="1">INDEX(i.dams_confinement_P,$P34,BX$17)</f>
        <v>-</v>
      </c>
      <c r="BY34" s="248" t="str">
        <f t="shared" ref="BY34:CR53" ca="1" si="186">OFFSET(BY$5,$B34,0)</f>
        <v>-</v>
      </c>
      <c r="BZ34" s="248" t="str">
        <f t="shared" ca="1" si="186"/>
        <v>-</v>
      </c>
      <c r="CA34" s="10"/>
      <c r="CB34" s="248" t="str">
        <f t="shared" ca="1" si="186"/>
        <v>-</v>
      </c>
      <c r="CC34" s="248" t="str">
        <f t="shared" ca="1" si="137"/>
        <v>-</v>
      </c>
      <c r="CD34" s="248" t="str">
        <f t="shared" ca="1" si="137"/>
        <v>-</v>
      </c>
      <c r="CE34" s="248" t="str">
        <f t="shared" ca="1" si="137"/>
        <v>-</v>
      </c>
      <c r="CF34" s="248" t="str">
        <f t="shared" ca="1" si="137"/>
        <v>-</v>
      </c>
      <c r="CG34" s="248" t="str">
        <f t="shared" ca="1" si="137"/>
        <v>-</v>
      </c>
      <c r="CH34" s="248" t="str">
        <f t="shared" ca="1" si="137"/>
        <v>-</v>
      </c>
      <c r="CI34" s="248" t="str">
        <f t="shared" ca="1" si="137"/>
        <v>-</v>
      </c>
      <c r="CJ34" s="248" t="str">
        <f t="shared" ca="1" si="137"/>
        <v>-</v>
      </c>
      <c r="CK34" s="248" t="str">
        <f t="shared" ca="1" si="137"/>
        <v>-</v>
      </c>
      <c r="CL34" s="248" t="str">
        <f t="shared" ca="1" si="137"/>
        <v>-</v>
      </c>
      <c r="CM34" s="248" t="str">
        <f t="shared" ca="1" si="137"/>
        <v>-</v>
      </c>
      <c r="CN34" s="248" t="str">
        <f t="shared" ca="1" si="137"/>
        <v>-</v>
      </c>
      <c r="CO34" s="248" t="str">
        <f t="shared" ca="1" si="137"/>
        <v>-</v>
      </c>
      <c r="CP34" s="248" t="str">
        <f t="shared" ca="1" si="137"/>
        <v>-</v>
      </c>
      <c r="CQ34" s="248" t="str">
        <f t="shared" ca="1" si="137"/>
        <v>-</v>
      </c>
      <c r="CR34" s="248" t="str">
        <f t="shared" ca="1" si="137"/>
        <v>-</v>
      </c>
      <c r="CS34" s="248" t="str">
        <f t="shared" ca="1" si="138"/>
        <v>-</v>
      </c>
      <c r="CT34" s="248" t="str">
        <f t="shared" ca="1" si="138"/>
        <v>-</v>
      </c>
      <c r="CU34" s="248" t="str">
        <f t="shared" ca="1" si="138"/>
        <v>-</v>
      </c>
      <c r="CV34" s="248" t="str">
        <f t="shared" ca="1" si="138"/>
        <v>-</v>
      </c>
      <c r="CW34" s="10"/>
      <c r="CX34" s="246" t="str" cm="1">
        <f t="array" ref="CX34">IF(AND($CZ34:$DA34),INDEX(i.dam_user_fvp0_date,$P34),"-")</f>
        <v>-</v>
      </c>
      <c r="CY34" s="246" t="str" cm="1">
        <f t="array" ref="CY34">IF(AND($CZ34:$DA34),INDEX(i.dam_user_fvp1_date,$P34),"-")</f>
        <v>-</v>
      </c>
      <c r="CZ34" s="247" t="b">
        <v>1</v>
      </c>
      <c r="DA34" s="247" t="b">
        <v>0</v>
      </c>
      <c r="DB34" s="248" t="str">
        <f t="shared" ca="1" si="138"/>
        <v>-</v>
      </c>
      <c r="DC34" s="248" t="str">
        <f t="shared" ca="1" si="178"/>
        <v>-</v>
      </c>
      <c r="DD34" s="248" t="str">
        <f t="shared" ca="1" si="178"/>
        <v>-</v>
      </c>
      <c r="DE34" s="248" t="str">
        <f t="shared" ca="1" si="178"/>
        <v>-</v>
      </c>
      <c r="DF34" s="248" t="str">
        <f t="shared" ca="1" si="178"/>
        <v>-</v>
      </c>
      <c r="DG34" s="248" t="str">
        <f t="shared" ca="1" si="178"/>
        <v>-</v>
      </c>
      <c r="DH34" s="248" t="str">
        <f t="shared" ca="1" si="178"/>
        <v>-</v>
      </c>
      <c r="DI34" s="248" t="str">
        <f t="shared" ca="1" si="178"/>
        <v>-</v>
      </c>
      <c r="DJ34" s="248" t="str">
        <f t="shared" ca="1" si="178"/>
        <v>-</v>
      </c>
      <c r="DK34" s="248" t="str">
        <f t="shared" ca="1" si="178"/>
        <v>-</v>
      </c>
      <c r="DL34" s="248" t="str">
        <f t="shared" ca="1" si="178"/>
        <v>-</v>
      </c>
      <c r="DM34" s="248" t="str">
        <f t="shared" ca="1" si="178"/>
        <v>-</v>
      </c>
      <c r="DN34" s="248" t="str">
        <f t="shared" ca="1" si="178"/>
        <v>-</v>
      </c>
      <c r="DO34" s="248" t="str">
        <f t="shared" ca="1" si="178"/>
        <v>-</v>
      </c>
      <c r="DP34" s="248" t="str">
        <f t="shared" ca="1" si="178"/>
        <v>-</v>
      </c>
      <c r="DQ34" s="248" t="str">
        <f t="shared" ca="1" si="178"/>
        <v>-</v>
      </c>
      <c r="DR34" s="248" t="str">
        <f t="shared" ca="1" si="178"/>
        <v>-</v>
      </c>
      <c r="DS34" s="248" t="str">
        <f t="shared" ca="1" si="178"/>
        <v>-</v>
      </c>
      <c r="DT34" s="248" t="str">
        <f t="shared" ca="1" si="178"/>
        <v>-</v>
      </c>
      <c r="DU34" s="248" t="str">
        <f t="shared" ca="1" si="178"/>
        <v>-</v>
      </c>
      <c r="DV34" s="247">
        <v>3</v>
      </c>
      <c r="DW34" s="247">
        <v>3</v>
      </c>
      <c r="DX34" s="247">
        <v>0</v>
      </c>
      <c r="DY34" s="247">
        <v>2</v>
      </c>
      <c r="DZ34" s="247">
        <v>-2</v>
      </c>
      <c r="EA34" s="248" t="str">
        <f t="shared" ca="1" si="139"/>
        <v>-</v>
      </c>
      <c r="EB34" s="248" t="str">
        <f t="shared" ca="1" si="139"/>
        <v>-</v>
      </c>
      <c r="EC34" s="248" t="str">
        <f t="shared" ca="1" si="139"/>
        <v>-</v>
      </c>
      <c r="ED34" s="248" t="str">
        <f t="shared" ca="1" si="139"/>
        <v>-</v>
      </c>
      <c r="EE34" s="248" t="str">
        <f t="shared" ca="1" si="139"/>
        <v>-</v>
      </c>
      <c r="EF34" s="247">
        <v>0</v>
      </c>
      <c r="EG34" s="247">
        <v>2</v>
      </c>
      <c r="EH34" s="247">
        <v>-2</v>
      </c>
      <c r="EI34" s="248" t="str">
        <f t="shared" ca="1" si="139"/>
        <v>-</v>
      </c>
      <c r="EJ34" s="248" t="str">
        <f t="shared" ca="1" si="139"/>
        <v>-</v>
      </c>
      <c r="EK34" s="248" t="str">
        <f t="shared" ca="1" si="139"/>
        <v>-</v>
      </c>
      <c r="EL34" s="248">
        <f t="shared" ca="1" si="139"/>
        <v>0</v>
      </c>
      <c r="EM34" s="248">
        <f t="shared" ca="1" si="139"/>
        <v>0</v>
      </c>
      <c r="EN34" s="248">
        <f t="shared" ca="1" si="139"/>
        <v>0</v>
      </c>
      <c r="EO34" s="248">
        <f t="shared" ca="1" si="178"/>
        <v>0</v>
      </c>
      <c r="EP34" s="248">
        <f t="shared" ca="1" si="140"/>
        <v>0</v>
      </c>
      <c r="EQ34" s="248">
        <f t="shared" ca="1" si="140"/>
        <v>0</v>
      </c>
      <c r="ER34" s="248">
        <f t="shared" ca="1" si="140"/>
        <v>0</v>
      </c>
      <c r="ES34" s="248" t="str">
        <f t="shared" ca="1" si="140"/>
        <v>-</v>
      </c>
      <c r="ET34" s="248" t="str">
        <f t="shared" ca="1" si="140"/>
        <v>-</v>
      </c>
      <c r="EU34" s="248" t="str">
        <f t="shared" ca="1" si="140"/>
        <v>-</v>
      </c>
      <c r="EV34" s="248" t="str">
        <f t="shared" ca="1" si="140"/>
        <v>-</v>
      </c>
      <c r="EW34" s="248" t="str">
        <f t="shared" ca="1" si="140"/>
        <v>-</v>
      </c>
      <c r="EX34" s="248" t="str">
        <f t="shared" ca="1" si="140"/>
        <v>-</v>
      </c>
      <c r="EY34" s="248" t="str">
        <f t="shared" ca="1" si="140"/>
        <v>-</v>
      </c>
      <c r="EZ34" s="248" t="str">
        <f t="shared" ca="1" si="140"/>
        <v>-</v>
      </c>
      <c r="FA34" s="248" t="str">
        <f t="shared" ca="1" si="140"/>
        <v>-</v>
      </c>
      <c r="FB34" s="248" t="str">
        <f t="shared" ca="1" si="140"/>
        <v>-</v>
      </c>
      <c r="FC34" s="248" t="str">
        <f t="shared" ca="1" si="140"/>
        <v>-</v>
      </c>
      <c r="FD34" s="10"/>
      <c r="FE34" s="246">
        <f t="shared" ca="1" si="118"/>
        <v>1</v>
      </c>
      <c r="FF34" s="248" t="str">
        <f t="shared" ca="1" si="141"/>
        <v>-</v>
      </c>
      <c r="FG34" s="248" t="str">
        <f t="shared" ca="1" si="141"/>
        <v>-</v>
      </c>
      <c r="FH34" s="248" t="str">
        <f t="shared" ca="1" si="141"/>
        <v>-</v>
      </c>
      <c r="FI34" s="248" t="str">
        <f t="shared" ca="1" si="141"/>
        <v>-</v>
      </c>
      <c r="FJ34" s="246" t="b">
        <f t="shared" ca="1" si="119"/>
        <v>0</v>
      </c>
      <c r="FK34" s="248" t="str">
        <f t="shared" ca="1" si="141"/>
        <v>-</v>
      </c>
      <c r="FL34" s="248">
        <f t="shared" ca="1" si="141"/>
        <v>0</v>
      </c>
      <c r="FM34" s="248" t="str">
        <f t="shared" ca="1" si="141"/>
        <v>-</v>
      </c>
      <c r="FN34" s="248">
        <f t="shared" ca="1" si="120"/>
        <v>1</v>
      </c>
      <c r="FO34" s="248">
        <f t="shared" ca="1" si="120"/>
        <v>0</v>
      </c>
      <c r="FP34" s="248">
        <f t="shared" ca="1" si="141"/>
        <v>1</v>
      </c>
      <c r="FQ34" s="248">
        <f t="shared" ca="1" si="141"/>
        <v>0</v>
      </c>
      <c r="FR34" s="248">
        <f t="shared" ca="1" si="141"/>
        <v>1</v>
      </c>
      <c r="FS34" s="248">
        <f t="shared" ca="1" si="141"/>
        <v>1</v>
      </c>
      <c r="FT34" s="248">
        <f t="shared" ca="1" si="141"/>
        <v>1</v>
      </c>
      <c r="FU34" s="248">
        <f t="shared" ca="1" si="141"/>
        <v>0</v>
      </c>
      <c r="FV34" s="248">
        <f t="shared" ca="1" si="141"/>
        <v>0</v>
      </c>
      <c r="FW34" s="248">
        <f t="shared" ca="1" si="141"/>
        <v>0</v>
      </c>
      <c r="FX34" s="248">
        <f t="shared" ca="1" si="142"/>
        <v>0</v>
      </c>
      <c r="FY34" s="248">
        <f t="shared" ca="1" si="142"/>
        <v>0</v>
      </c>
      <c r="FZ34" s="248">
        <f t="shared" ca="1" si="142"/>
        <v>0</v>
      </c>
      <c r="GA34" s="248">
        <f t="shared" ca="1" si="142"/>
        <v>0</v>
      </c>
      <c r="GB34" s="248">
        <f t="shared" ca="1" si="142"/>
        <v>0</v>
      </c>
      <c r="GC34" s="248">
        <f t="shared" ca="1" si="121"/>
        <v>0</v>
      </c>
      <c r="GD34" s="248">
        <f t="shared" ca="1" si="121"/>
        <v>0</v>
      </c>
      <c r="GE34" s="248">
        <f t="shared" ca="1" si="142"/>
        <v>0</v>
      </c>
      <c r="GF34" s="248">
        <f t="shared" ca="1" si="142"/>
        <v>0</v>
      </c>
      <c r="GG34" s="248">
        <f t="shared" ca="1" si="142"/>
        <v>1</v>
      </c>
      <c r="GH34" s="248">
        <f t="shared" ca="1" si="142"/>
        <v>0</v>
      </c>
      <c r="GI34" s="248">
        <f t="shared" ca="1" si="142"/>
        <v>0</v>
      </c>
      <c r="GJ34" s="248">
        <f t="shared" ca="1" si="142"/>
        <v>0</v>
      </c>
      <c r="GK34" s="248">
        <f t="shared" ca="1" si="142"/>
        <v>0</v>
      </c>
      <c r="GL34" s="248">
        <f t="shared" ca="1" si="142"/>
        <v>0</v>
      </c>
      <c r="GM34" s="248">
        <f t="shared" ca="1" si="142"/>
        <v>0</v>
      </c>
      <c r="GN34" s="248">
        <f t="shared" ca="1" si="179"/>
        <v>0</v>
      </c>
      <c r="GO34" s="10"/>
      <c r="GP34" s="246" t="b">
        <f t="shared" ca="1" si="180"/>
        <v>0</v>
      </c>
      <c r="GQ34" s="246" t="str" cm="1">
        <f t="array" aca="1" ref="GQ34" ca="1">INDEX(i.bnd_total_pas_area,$R34,1)</f>
        <v>-</v>
      </c>
      <c r="GR34" s="248" t="str">
        <f t="shared" ca="1" si="143"/>
        <v>-</v>
      </c>
      <c r="GS34" s="246" t="b">
        <f t="shared" ca="1" si="181"/>
        <v>0</v>
      </c>
      <c r="GT34" s="246" t="str" cm="1">
        <f t="array" aca="1" ref="GT34" ca="1">INDEX(i.bnd_sr_t,$T34,1)</f>
        <v>-</v>
      </c>
      <c r="GU34" s="246" t="b">
        <f t="shared" ca="1" si="124"/>
        <v>0</v>
      </c>
      <c r="GV34" s="246" t="b">
        <f t="shared" ca="1" si="124"/>
        <v>0</v>
      </c>
      <c r="GW34" s="246" t="b">
        <f t="shared" ca="1" si="124"/>
        <v>1</v>
      </c>
      <c r="GX34" s="248">
        <f t="shared" ca="1" si="143"/>
        <v>0</v>
      </c>
      <c r="GY34" s="248">
        <f t="shared" ca="1" si="143"/>
        <v>2</v>
      </c>
      <c r="GZ34" s="248">
        <f t="shared" ca="1" si="143"/>
        <v>2</v>
      </c>
      <c r="HA34" s="248" t="str">
        <f t="shared" ca="1" si="143"/>
        <v>-</v>
      </c>
      <c r="HB34" s="248" t="str">
        <f t="shared" ca="1" si="143"/>
        <v>-</v>
      </c>
      <c r="HC34" s="248" t="str">
        <f t="shared" ca="1" si="143"/>
        <v>-</v>
      </c>
      <c r="HD34" s="248" t="str">
        <f t="shared" ca="1" si="143"/>
        <v>-</v>
      </c>
      <c r="HE34" s="248" t="str">
        <f t="shared" ca="1" si="143"/>
        <v>-</v>
      </c>
      <c r="HF34" s="248" t="str">
        <f t="shared" ca="1" si="144"/>
        <v>-</v>
      </c>
      <c r="HG34" s="248" t="str">
        <f t="shared" ca="1" si="144"/>
        <v>-</v>
      </c>
      <c r="HH34" s="246" t="b">
        <f t="array" aca="1" ref="HH34" ca="1">IF(OR(HI34:HJ34&lt;&gt;"-"),TRUE,"-")</f>
        <v>1</v>
      </c>
      <c r="HI34" s="225">
        <f ca="1">OFFSET(HI34,-1,0)</f>
        <v>2</v>
      </c>
      <c r="HJ34" s="248" t="str">
        <f t="shared" ca="1" si="125"/>
        <v>-</v>
      </c>
      <c r="HK34" s="246" t="str">
        <f t="array" aca="1" ref="HK34" ca="1">IF(OR(HL34:HQ34&lt;&gt;"-"),TRUE,"-")</f>
        <v>-</v>
      </c>
      <c r="HL34" s="248" t="str">
        <f t="shared" ca="1" si="145"/>
        <v>-</v>
      </c>
      <c r="HM34" s="288" t="str">
        <f t="shared" ca="1" si="145"/>
        <v>-</v>
      </c>
      <c r="HN34" s="288" t="str">
        <f t="shared" ca="1" si="145"/>
        <v>-</v>
      </c>
      <c r="HO34" s="288" t="str">
        <f t="shared" ca="1" si="145"/>
        <v>-</v>
      </c>
      <c r="HP34" s="288" t="str">
        <f t="shared" ca="1" si="145"/>
        <v>-</v>
      </c>
      <c r="HQ34" s="288" t="str">
        <f t="shared" ca="1" si="146"/>
        <v>-</v>
      </c>
      <c r="HR34" s="288" t="str">
        <f t="shared" ca="1" si="145"/>
        <v>-</v>
      </c>
      <c r="HS34" s="248" t="b">
        <f t="shared" ca="1" si="100"/>
        <v>1</v>
      </c>
      <c r="HT34" s="248">
        <f t="shared" ca="1" si="100"/>
        <v>2</v>
      </c>
      <c r="HU34" s="248" t="b">
        <f t="shared" ca="1" si="101"/>
        <v>1</v>
      </c>
      <c r="HV34" s="248" t="str">
        <f t="shared" ca="1" si="101"/>
        <v>-</v>
      </c>
      <c r="HW34" s="246" t="str">
        <f t="shared" ca="1" si="126"/>
        <v>-</v>
      </c>
      <c r="HX34" s="246" t="str">
        <f t="shared" ca="1" si="126"/>
        <v>-</v>
      </c>
      <c r="HY34" s="246" t="str">
        <f t="shared" ca="1" si="126"/>
        <v>-</v>
      </c>
      <c r="HZ34" s="246" t="str">
        <f t="shared" ca="1" si="126"/>
        <v>-</v>
      </c>
      <c r="IA34" s="248" t="str">
        <f t="shared" ca="1" si="147"/>
        <v>-</v>
      </c>
      <c r="IB34" s="248" t="str">
        <f t="shared" ca="1" si="147"/>
        <v>-</v>
      </c>
      <c r="IC34" s="248" t="str">
        <f t="shared" ca="1" si="147"/>
        <v>-</v>
      </c>
      <c r="ID34" s="248" t="str">
        <f t="shared" ca="1" si="147"/>
        <v>-</v>
      </c>
      <c r="IE34" s="248">
        <f t="shared" ca="1" si="147"/>
        <v>0</v>
      </c>
      <c r="IF34" s="248">
        <f t="shared" ca="1" si="147"/>
        <v>0.9</v>
      </c>
      <c r="IG34" s="248">
        <f t="shared" ca="1" si="147"/>
        <v>0</v>
      </c>
      <c r="IH34" s="248">
        <f t="shared" ca="1" si="147"/>
        <v>0.5</v>
      </c>
      <c r="II34" s="248">
        <f t="shared" ca="1" si="147"/>
        <v>0</v>
      </c>
      <c r="IJ34" s="248">
        <f t="shared" ca="1" si="147"/>
        <v>0</v>
      </c>
      <c r="IK34" s="248" t="str">
        <f t="shared" ca="1" si="147"/>
        <v>-</v>
      </c>
      <c r="IL34" s="246" t="str">
        <f t="shared" ca="1" si="127"/>
        <v>-</v>
      </c>
      <c r="IM34" s="246" t="str">
        <f t="shared" ca="1" si="127"/>
        <v>-</v>
      </c>
      <c r="IN34" s="155" t="b">
        <f t="shared" ca="1" si="182"/>
        <v>0</v>
      </c>
      <c r="IO34" s="248" t="str">
        <f t="shared" ca="1" si="129"/>
        <v>-</v>
      </c>
      <c r="IP34" s="10"/>
      <c r="IQ34" s="248">
        <f t="shared" ca="1" si="147"/>
        <v>1</v>
      </c>
      <c r="IR34" s="248">
        <f t="shared" ca="1" si="147"/>
        <v>0</v>
      </c>
      <c r="IS34" s="248">
        <f t="shared" ca="1" si="147"/>
        <v>1</v>
      </c>
      <c r="IT34" s="248">
        <f t="shared" ca="1" si="147"/>
        <v>1</v>
      </c>
      <c r="IU34" s="248">
        <f t="shared" ca="1" si="147"/>
        <v>0</v>
      </c>
      <c r="IV34" s="248">
        <f t="shared" ca="1" si="147"/>
        <v>70</v>
      </c>
      <c r="IW34" s="248">
        <f t="shared" ca="1" si="148"/>
        <v>50</v>
      </c>
      <c r="IX34" s="248">
        <f t="shared" ca="1" si="148"/>
        <v>85</v>
      </c>
      <c r="IY34" s="248">
        <f t="shared" ca="1" si="148"/>
        <v>70</v>
      </c>
      <c r="IZ34" s="246">
        <f t="shared" ca="1" si="130"/>
        <v>1</v>
      </c>
      <c r="JA34" s="246">
        <f t="shared" ca="1" si="131"/>
        <v>1</v>
      </c>
      <c r="JB34" s="246">
        <f t="shared" ca="1" si="132"/>
        <v>1</v>
      </c>
      <c r="JC34" s="248">
        <f t="shared" ca="1" si="148"/>
        <v>1</v>
      </c>
      <c r="JD34" s="10"/>
      <c r="JE34" s="248">
        <f t="shared" ca="1" si="148"/>
        <v>1</v>
      </c>
      <c r="JF34" s="248">
        <f t="shared" ca="1" si="148"/>
        <v>1</v>
      </c>
      <c r="JG34" s="248">
        <f t="shared" ca="1" si="148"/>
        <v>0.75</v>
      </c>
      <c r="JH34" s="248">
        <f t="shared" ca="1" si="148"/>
        <v>0.8</v>
      </c>
      <c r="JI34" s="248">
        <f t="shared" ca="1" si="148"/>
        <v>0.82499999999999996</v>
      </c>
      <c r="JJ34" s="248">
        <f t="shared" ca="1" si="148"/>
        <v>0.875</v>
      </c>
      <c r="JK34" s="248">
        <f t="shared" ca="1" si="148"/>
        <v>0.9</v>
      </c>
      <c r="JL34" s="248">
        <f t="shared" ca="1" si="148"/>
        <v>1</v>
      </c>
      <c r="JM34" s="248">
        <f t="shared" ca="1" si="148"/>
        <v>0</v>
      </c>
      <c r="JN34" s="248">
        <f t="shared" ca="1" si="148"/>
        <v>0</v>
      </c>
      <c r="JO34" s="248">
        <f t="shared" ca="1" si="148"/>
        <v>0</v>
      </c>
      <c r="JP34" s="248">
        <f t="shared" ca="1" si="148"/>
        <v>0</v>
      </c>
      <c r="JQ34" s="248">
        <f t="shared" ca="1" si="148"/>
        <v>0</v>
      </c>
      <c r="JR34" s="248">
        <f t="shared" ca="1" si="148"/>
        <v>0</v>
      </c>
      <c r="JS34" s="248" t="str">
        <f t="shared" ca="1" si="149"/>
        <v>-</v>
      </c>
      <c r="JT34" s="248">
        <f t="shared" ca="1" si="149"/>
        <v>0</v>
      </c>
      <c r="JU34" s="27">
        <v>0</v>
      </c>
    </row>
    <row r="35" spans="1:281" s="228" customFormat="1" outlineLevel="2">
      <c r="A35" s="202">
        <f t="shared" si="133"/>
        <v>30</v>
      </c>
      <c r="B35" s="210">
        <f t="shared" ref="B35:B41" ca="1" si="187">OFFSET(B35,-1,0)</f>
        <v>28</v>
      </c>
      <c r="C35" s="228">
        <v>300</v>
      </c>
      <c r="D35" s="228" t="s">
        <v>941</v>
      </c>
      <c r="E35" s="228" t="b">
        <v>0</v>
      </c>
      <c r="F35" s="228" t="b">
        <v>0</v>
      </c>
      <c r="G35" s="228" t="b">
        <f t="shared" si="183"/>
        <v>0</v>
      </c>
      <c r="H35" s="298" cm="1">
        <f t="array" aca="1" ref="H35" ca="1">IF(AND($I35:$T35=DataMaster!$R$70:$AC$70),1,IF(AND($I35:$T35=DataMaster!$R$71:$AC$71),2,IF(AND($I35:$T35=DataMaster!$R$72:$AC$72),3,IF(AND($I35:$T35=DataMaster!$R$73:$AC$73),4,IF(AND($I35:$T35=DataMaster!$R$74:$AC$74),5,IF(AND($I35:$T35=DataMaster!$R$75:$AC$75),6,IF(AND($I35:$T35=DataMaster!$R$76:$AC$76),7,IF(AND($I35:$T35=DataMaster!$R$77:$AC$77),8,0))))))))</f>
        <v>0</v>
      </c>
      <c r="I35" s="225">
        <f t="shared" ref="I35:T41" ca="1" si="188">OFFSET(I35,-1,0)</f>
        <v>3</v>
      </c>
      <c r="J35" s="225">
        <f t="shared" ca="1" si="184"/>
        <v>2</v>
      </c>
      <c r="K35" s="225">
        <f t="shared" ca="1" si="184"/>
        <v>1</v>
      </c>
      <c r="L35" s="225">
        <f t="shared" ca="1" si="184"/>
        <v>1</v>
      </c>
      <c r="M35" s="225">
        <f t="shared" ca="1" si="184"/>
        <v>1</v>
      </c>
      <c r="N35" s="225">
        <f t="shared" ca="1" si="184"/>
        <v>1</v>
      </c>
      <c r="O35" s="225">
        <f t="shared" ca="1" si="184"/>
        <v>1</v>
      </c>
      <c r="P35" s="225">
        <f t="shared" ca="1" si="184"/>
        <v>2</v>
      </c>
      <c r="Q35" s="225">
        <f t="shared" ca="1" si="184"/>
        <v>1</v>
      </c>
      <c r="R35" s="225">
        <f t="shared" ca="1" si="184"/>
        <v>1</v>
      </c>
      <c r="S35" s="225">
        <f t="shared" ca="1" si="184"/>
        <v>1</v>
      </c>
      <c r="T35" s="225">
        <f t="shared" ca="1" si="184"/>
        <v>1</v>
      </c>
      <c r="V35" s="242" t="str" cm="1">
        <f t="array" aca="1" ref="V35" ca="1">TEXT(LEFT(OFFSET(V35,-1,0),5)+1,"00000")&amp;MID(OFFSET(V35,-1,0),6,FIND(" ",OFFSET(V35,-1,0),7)-5)
&amp;IF($H35=0,"",INDEX(DataMaster!$Q$70:$Q$77,Experiment!H35))
 &amp; " Day"&amp;_xlfn.SINGLE(INDEX(i.DOY,$I35,1))                   &amp; IF($FE35=0," FWM","")&amp;IF($FE35=1," MWM","")&amp;IF($FE35=5," Mat","")&amp;IF($FJ35=TRUE,"&amp;BBT","")
&amp;" Confine"&amp;$P35-1       &amp;IF($R35&gt;1," PasArea"&amp;GQ35,"")     &amp;IF($T35&gt;1," SR"&amp;GT35,"")     &amp;IF($S35&gt;1," E_PGR"&amp;JG35,"")
&amp; " WP"&amp;TEXT($IZ35*100,"000p")                &amp; " MP"&amp;TEXT($JA35*100,"000p")                      &amp; " GP"&amp;TEXT($JB35*100,"000p")
&amp; " (F"&amp;3+IFERROR(1*$CZ35,0)+IFERROR(1*$DA35,0)&amp;3-IFERROR(1*NOT($DC35),0)&amp;"N"&amp;$DV35&amp;$DW35&amp;")"</f>
        <v>00012 Feed  Day204 MWM Confine1 WP100p MP100p GP100p (F43N33)</v>
      </c>
      <c r="W35" s="10" t="str">
        <f ca="1">IF(COUNTIF(V$5:V35,V35)=1,"-","Dup")</f>
        <v>-</v>
      </c>
      <c r="X35" s="10"/>
      <c r="Y35" s="225" t="str">
        <f t="shared" ref="Y35:AB41" ca="1" si="189">OFFSET(Y35,-1,0)</f>
        <v>-</v>
      </c>
      <c r="Z35" s="248" t="str">
        <f t="shared" ca="1" si="112"/>
        <v>-</v>
      </c>
      <c r="AA35" s="225" t="str">
        <f t="shared" ca="1" si="189"/>
        <v>-</v>
      </c>
      <c r="AB35" s="225" t="str">
        <f t="shared" ca="1" si="189"/>
        <v>-</v>
      </c>
      <c r="AC35" s="248" t="str">
        <f t="shared" ca="1" si="113"/>
        <v>-</v>
      </c>
      <c r="AD35" s="248" t="b">
        <f t="shared" ca="1" si="113"/>
        <v>1</v>
      </c>
      <c r="AE35" s="10"/>
      <c r="AF35" s="248" t="b">
        <f t="shared" ref="AF35:BF58" ca="1" si="190">OFFSET(AF$5,$B35,0)</f>
        <v>1</v>
      </c>
      <c r="AG35" s="248" t="str">
        <f t="shared" ca="1" si="190"/>
        <v>-</v>
      </c>
      <c r="AH35" s="248" t="str">
        <f t="shared" ca="1" si="190"/>
        <v>-</v>
      </c>
      <c r="AI35" s="248" t="str">
        <f t="shared" ca="1" si="190"/>
        <v>-</v>
      </c>
      <c r="AJ35" s="248" t="b">
        <f t="shared" ca="1" si="190"/>
        <v>0</v>
      </c>
      <c r="AK35" s="248" t="str">
        <f t="shared" ca="1" si="115"/>
        <v>-</v>
      </c>
      <c r="AL35" s="248" t="str">
        <f t="shared" ca="1" si="115"/>
        <v>-</v>
      </c>
      <c r="AM35" s="248" t="str">
        <f t="shared" ca="1" si="115"/>
        <v>-</v>
      </c>
      <c r="AN35" s="248" t="b">
        <f t="shared" ca="1" si="115"/>
        <v>0</v>
      </c>
      <c r="AO35" s="10"/>
      <c r="AP35" s="225" t="b">
        <f ca="1">OFFSET(AP35,-1,0)</f>
        <v>1</v>
      </c>
      <c r="AQ35" s="247" t="b">
        <v>0</v>
      </c>
      <c r="AR35" s="225" t="b">
        <f t="shared" ref="AR35:AR41" ca="1" si="191">OFFSET(AR35,-1,0)</f>
        <v>1</v>
      </c>
      <c r="AS35" s="243">
        <f t="shared" ca="1" si="136"/>
        <v>32202</v>
      </c>
      <c r="AT35" s="225" t="b">
        <f t="shared" ref="AT35:AT41" ca="1" si="192">OFFSET(AT35,-1,0)</f>
        <v>0</v>
      </c>
      <c r="AU35" s="248" t="str">
        <f t="shared" ca="1" si="190"/>
        <v>-</v>
      </c>
      <c r="AV35" s="248" t="b">
        <f t="shared" ca="1" si="190"/>
        <v>1</v>
      </c>
      <c r="AW35" s="225">
        <f t="shared" ref="AW35:AW41" ca="1" si="193">OFFSET(AW35,-1,0)+1</f>
        <v>32203</v>
      </c>
      <c r="AX35" s="248" t="str">
        <f t="shared" ca="1" si="156"/>
        <v>-</v>
      </c>
      <c r="AY35" s="248">
        <f t="shared" ca="1" si="190"/>
        <v>1</v>
      </c>
      <c r="AZ35" s="248">
        <f t="shared" ca="1" si="190"/>
        <v>1</v>
      </c>
      <c r="BA35" s="248" t="b">
        <f t="shared" ca="1" si="185"/>
        <v>1</v>
      </c>
      <c r="BB35" s="248">
        <f t="shared" ca="1" si="190"/>
        <v>0.2</v>
      </c>
      <c r="BC35" s="248" t="str">
        <f t="shared" ca="1" si="114"/>
        <v>-</v>
      </c>
      <c r="BD35" s="248" t="str">
        <f t="shared" ca="1" si="114"/>
        <v>-</v>
      </c>
      <c r="BE35" s="248" t="b">
        <f t="shared" ca="1" si="190"/>
        <v>1</v>
      </c>
      <c r="BF35" s="248" t="b">
        <f t="shared" ca="1" si="185"/>
        <v>0</v>
      </c>
      <c r="BG35" s="246" t="b" cm="1">
        <f t="array" aca="1" ref="BG35" ca="1">INDEX(i.dams_confinement_P,$P35,BG$17)</f>
        <v>1</v>
      </c>
      <c r="BH35" s="246" t="b" cm="1">
        <f t="array" aca="1" ref="BH35" ca="1">INDEX(i.dams_confinement_P,$P35,BH$17)</f>
        <v>1</v>
      </c>
      <c r="BI35" s="246" t="b" cm="1">
        <f t="array" aca="1" ref="BI35" ca="1">INDEX(i.dams_confinement_P,$P35,BI$17)</f>
        <v>1</v>
      </c>
      <c r="BJ35" s="246" t="b" cm="1">
        <f t="array" aca="1" ref="BJ35" ca="1">INDEX(i.dams_confinement_P,$P35,BJ$17)</f>
        <v>1</v>
      </c>
      <c r="BK35" s="246" t="b" cm="1">
        <f t="array" aca="1" ref="BK35" ca="1">INDEX(i.dams_confinement_P,$P35,BK$17)</f>
        <v>1</v>
      </c>
      <c r="BL35" s="246" t="b" cm="1">
        <f t="array" aca="1" ref="BL35" ca="1">INDEX(i.dams_confinement_P,$P35,BL$17)</f>
        <v>1</v>
      </c>
      <c r="BM35" s="246" t="str" cm="1">
        <f t="array" aca="1" ref="BM35" ca="1">INDEX(i.dams_confinement_P,$P35,BM$17)</f>
        <v>-</v>
      </c>
      <c r="BN35" s="246" t="str" cm="1">
        <f t="array" aca="1" ref="BN35" ca="1">INDEX(i.dams_confinement_P,$P35,BN$17)</f>
        <v>-</v>
      </c>
      <c r="BO35" s="246" t="str" cm="1">
        <f t="array" aca="1" ref="BO35" ca="1">INDEX(i.dams_confinement_P,$P35,BO$17)</f>
        <v>-</v>
      </c>
      <c r="BP35" s="246" t="str" cm="1">
        <f t="array" aca="1" ref="BP35" ca="1">INDEX(i.dams_confinement_P,$P35,BP$17)</f>
        <v>-</v>
      </c>
      <c r="BQ35" s="246" t="str" cm="1">
        <f t="array" aca="1" ref="BQ35" ca="1">INDEX(i.dams_confinement_P,$P35,BQ$17)</f>
        <v>-</v>
      </c>
      <c r="BR35" s="246" t="str" cm="1">
        <f t="array" aca="1" ref="BR35" ca="1">INDEX(i.dams_confinement_P,$P35,BR$17)</f>
        <v>-</v>
      </c>
      <c r="BS35" s="246" t="str" cm="1">
        <f t="array" aca="1" ref="BS35" ca="1">INDEX(i.dams_confinement_P,$P35,BS$17)</f>
        <v>-</v>
      </c>
      <c r="BT35" s="246" t="str" cm="1">
        <f t="array" aca="1" ref="BT35" ca="1">INDEX(i.dams_confinement_P,$P35,BT$17)</f>
        <v>-</v>
      </c>
      <c r="BU35" s="246" t="str" cm="1">
        <f t="array" aca="1" ref="BU35" ca="1">INDEX(i.dams_confinement_P,$P35,BU$17)</f>
        <v>-</v>
      </c>
      <c r="BV35" s="246" t="str" cm="1">
        <f t="array" aca="1" ref="BV35" ca="1">INDEX(i.dams_confinement_P,$P35,BV$17)</f>
        <v>-</v>
      </c>
      <c r="BW35" s="246" t="str" cm="1">
        <f t="array" aca="1" ref="BW35" ca="1">INDEX(i.dams_confinement_P,$P35,BW$17)</f>
        <v>-</v>
      </c>
      <c r="BX35" s="246" t="str" cm="1">
        <f t="array" aca="1" ref="BX35" ca="1">INDEX(i.dams_confinement_P,$P35,BX$17)</f>
        <v>-</v>
      </c>
      <c r="BY35" s="248" t="str">
        <f t="shared" ca="1" si="186"/>
        <v>-</v>
      </c>
      <c r="BZ35" s="248" t="str">
        <f t="shared" ca="1" si="186"/>
        <v>-</v>
      </c>
      <c r="CA35" s="10"/>
      <c r="CB35" s="248" t="str">
        <f t="shared" ca="1" si="186"/>
        <v>-</v>
      </c>
      <c r="CC35" s="248" t="str">
        <f t="shared" ca="1" si="137"/>
        <v>-</v>
      </c>
      <c r="CD35" s="248" t="str">
        <f t="shared" ca="1" si="137"/>
        <v>-</v>
      </c>
      <c r="CE35" s="248" t="str">
        <f t="shared" ca="1" si="137"/>
        <v>-</v>
      </c>
      <c r="CF35" s="248" t="str">
        <f t="shared" ca="1" si="137"/>
        <v>-</v>
      </c>
      <c r="CG35" s="248" t="str">
        <f t="shared" ca="1" si="137"/>
        <v>-</v>
      </c>
      <c r="CH35" s="248" t="str">
        <f t="shared" ca="1" si="137"/>
        <v>-</v>
      </c>
      <c r="CI35" s="248" t="str">
        <f t="shared" ca="1" si="137"/>
        <v>-</v>
      </c>
      <c r="CJ35" s="248" t="str">
        <f t="shared" ca="1" si="137"/>
        <v>-</v>
      </c>
      <c r="CK35" s="248" t="str">
        <f t="shared" ca="1" si="137"/>
        <v>-</v>
      </c>
      <c r="CL35" s="248" t="str">
        <f t="shared" ca="1" si="137"/>
        <v>-</v>
      </c>
      <c r="CM35" s="248" t="str">
        <f t="shared" ca="1" si="137"/>
        <v>-</v>
      </c>
      <c r="CN35" s="248" t="str">
        <f t="shared" ca="1" si="137"/>
        <v>-</v>
      </c>
      <c r="CO35" s="248" t="str">
        <f t="shared" ca="1" si="137"/>
        <v>-</v>
      </c>
      <c r="CP35" s="248" t="str">
        <f t="shared" ca="1" si="137"/>
        <v>-</v>
      </c>
      <c r="CQ35" s="248" t="str">
        <f t="shared" ca="1" si="137"/>
        <v>-</v>
      </c>
      <c r="CR35" s="248" t="str">
        <f t="shared" ca="1" si="137"/>
        <v>-</v>
      </c>
      <c r="CS35" s="248" t="str">
        <f t="shared" ref="CS35:CV130" ca="1" si="194">OFFSET(CS$5,$B35,0)</f>
        <v>-</v>
      </c>
      <c r="CT35" s="248" t="str">
        <f t="shared" ca="1" si="194"/>
        <v>-</v>
      </c>
      <c r="CU35" s="248" t="str">
        <f t="shared" ca="1" si="194"/>
        <v>-</v>
      </c>
      <c r="CV35" s="248" t="str">
        <f t="shared" ca="1" si="194"/>
        <v>-</v>
      </c>
      <c r="CW35" s="10"/>
      <c r="CX35" s="246" t="str" cm="1">
        <f t="array" ref="CX35">IF(AND($CZ35:$DA35),INDEX(i.dam_user_fvp0_date,$P35),"-")</f>
        <v>-</v>
      </c>
      <c r="CY35" s="246" t="str" cm="1">
        <f t="array" ref="CY35">IF(AND($CZ35:$DA35),INDEX(i.dam_user_fvp1_date,$P35),"-")</f>
        <v>-</v>
      </c>
      <c r="CZ35" s="247" t="b">
        <v>0</v>
      </c>
      <c r="DA35" s="247" t="b">
        <v>1</v>
      </c>
      <c r="DB35" s="248" t="str">
        <f t="shared" ref="DB35:DU41" ca="1" si="195">OFFSET(DB$5,$B35,0)</f>
        <v>-</v>
      </c>
      <c r="DC35" s="248" t="str">
        <f t="shared" ca="1" si="195"/>
        <v>-</v>
      </c>
      <c r="DD35" s="248" t="str">
        <f t="shared" ca="1" si="195"/>
        <v>-</v>
      </c>
      <c r="DE35" s="248" t="str">
        <f t="shared" ca="1" si="195"/>
        <v>-</v>
      </c>
      <c r="DF35" s="248" t="str">
        <f t="shared" ca="1" si="195"/>
        <v>-</v>
      </c>
      <c r="DG35" s="248" t="str">
        <f t="shared" ca="1" si="195"/>
        <v>-</v>
      </c>
      <c r="DH35" s="248" t="str">
        <f t="shared" ca="1" si="195"/>
        <v>-</v>
      </c>
      <c r="DI35" s="248" t="str">
        <f t="shared" ca="1" si="195"/>
        <v>-</v>
      </c>
      <c r="DJ35" s="248" t="str">
        <f t="shared" ca="1" si="195"/>
        <v>-</v>
      </c>
      <c r="DK35" s="248" t="str">
        <f t="shared" ca="1" si="195"/>
        <v>-</v>
      </c>
      <c r="DL35" s="248" t="str">
        <f t="shared" ca="1" si="195"/>
        <v>-</v>
      </c>
      <c r="DM35" s="248" t="str">
        <f t="shared" ca="1" si="195"/>
        <v>-</v>
      </c>
      <c r="DN35" s="248" t="str">
        <f t="shared" ca="1" si="195"/>
        <v>-</v>
      </c>
      <c r="DO35" s="248" t="str">
        <f t="shared" ca="1" si="195"/>
        <v>-</v>
      </c>
      <c r="DP35" s="248" t="str">
        <f t="shared" ca="1" si="195"/>
        <v>-</v>
      </c>
      <c r="DQ35" s="248" t="str">
        <f t="shared" ca="1" si="195"/>
        <v>-</v>
      </c>
      <c r="DR35" s="248" t="str">
        <f t="shared" ca="1" si="195"/>
        <v>-</v>
      </c>
      <c r="DS35" s="248" t="str">
        <f t="shared" ca="1" si="195"/>
        <v>-</v>
      </c>
      <c r="DT35" s="248" t="str">
        <f t="shared" ca="1" si="195"/>
        <v>-</v>
      </c>
      <c r="DU35" s="248" t="str">
        <f t="shared" ca="1" si="195"/>
        <v>-</v>
      </c>
      <c r="DV35" s="225">
        <f t="shared" ref="DV35:DW40" ca="1" si="196">OFFSET(DV35,-1,0)</f>
        <v>3</v>
      </c>
      <c r="DW35" s="225">
        <f t="shared" ca="1" si="196"/>
        <v>3</v>
      </c>
      <c r="DX35" s="247">
        <v>0</v>
      </c>
      <c r="DY35" s="247">
        <v>2</v>
      </c>
      <c r="DZ35" s="247">
        <v>-2</v>
      </c>
      <c r="EA35" s="248" t="str">
        <f t="shared" ca="1" si="139"/>
        <v>-</v>
      </c>
      <c r="EB35" s="248" t="str">
        <f t="shared" ca="1" si="139"/>
        <v>-</v>
      </c>
      <c r="EC35" s="248" t="str">
        <f t="shared" ca="1" si="139"/>
        <v>-</v>
      </c>
      <c r="ED35" s="248" t="str">
        <f t="shared" ca="1" si="139"/>
        <v>-</v>
      </c>
      <c r="EE35" s="248" t="str">
        <f t="shared" ca="1" si="139"/>
        <v>-</v>
      </c>
      <c r="EF35" s="247">
        <v>0</v>
      </c>
      <c r="EG35" s="247">
        <v>2</v>
      </c>
      <c r="EH35" s="247">
        <v>-2</v>
      </c>
      <c r="EI35" s="248" t="str">
        <f t="shared" ca="1" si="139"/>
        <v>-</v>
      </c>
      <c r="EJ35" s="248" t="str">
        <f t="shared" ca="1" si="139"/>
        <v>-</v>
      </c>
      <c r="EK35" s="248" t="str">
        <f t="shared" ca="1" si="139"/>
        <v>-</v>
      </c>
      <c r="EL35" s="248">
        <f t="shared" ca="1" si="139"/>
        <v>0</v>
      </c>
      <c r="EM35" s="248">
        <f t="shared" ca="1" si="139"/>
        <v>0</v>
      </c>
      <c r="EN35" s="248">
        <f t="shared" ca="1" si="139"/>
        <v>0</v>
      </c>
      <c r="EO35" s="248">
        <f t="shared" ca="1" si="178"/>
        <v>0</v>
      </c>
      <c r="EP35" s="248">
        <f t="shared" ca="1" si="140"/>
        <v>0</v>
      </c>
      <c r="EQ35" s="248">
        <f t="shared" ca="1" si="140"/>
        <v>0</v>
      </c>
      <c r="ER35" s="248">
        <f t="shared" ca="1" si="140"/>
        <v>0</v>
      </c>
      <c r="ES35" s="248" t="str">
        <f t="shared" ca="1" si="140"/>
        <v>-</v>
      </c>
      <c r="ET35" s="248" t="str">
        <f t="shared" ca="1" si="140"/>
        <v>-</v>
      </c>
      <c r="EU35" s="248" t="str">
        <f t="shared" ca="1" si="140"/>
        <v>-</v>
      </c>
      <c r="EV35" s="248" t="str">
        <f t="shared" ca="1" si="140"/>
        <v>-</v>
      </c>
      <c r="EW35" s="248" t="str">
        <f t="shared" ca="1" si="140"/>
        <v>-</v>
      </c>
      <c r="EX35" s="248" t="str">
        <f t="shared" ca="1" si="140"/>
        <v>-</v>
      </c>
      <c r="EY35" s="248" t="str">
        <f t="shared" ca="1" si="140"/>
        <v>-</v>
      </c>
      <c r="EZ35" s="248" t="str">
        <f t="shared" ca="1" si="140"/>
        <v>-</v>
      </c>
      <c r="FA35" s="248" t="str">
        <f t="shared" ca="1" si="140"/>
        <v>-</v>
      </c>
      <c r="FB35" s="248" t="str">
        <f t="shared" ca="1" si="140"/>
        <v>-</v>
      </c>
      <c r="FC35" s="248" t="str">
        <f t="shared" ca="1" si="140"/>
        <v>-</v>
      </c>
      <c r="FD35" s="10"/>
      <c r="FE35" s="246">
        <f t="shared" ca="1" si="118"/>
        <v>1</v>
      </c>
      <c r="FF35" s="248" t="str">
        <f t="shared" ca="1" si="141"/>
        <v>-</v>
      </c>
      <c r="FG35" s="248" t="str">
        <f t="shared" ca="1" si="141"/>
        <v>-</v>
      </c>
      <c r="FH35" s="248" t="str">
        <f t="shared" ca="1" si="141"/>
        <v>-</v>
      </c>
      <c r="FI35" s="248" t="str">
        <f t="shared" ca="1" si="141"/>
        <v>-</v>
      </c>
      <c r="FJ35" s="246" t="b">
        <f t="shared" ca="1" si="119"/>
        <v>0</v>
      </c>
      <c r="FK35" s="248" t="str">
        <f t="shared" ca="1" si="141"/>
        <v>-</v>
      </c>
      <c r="FL35" s="248">
        <f t="shared" ca="1" si="141"/>
        <v>0</v>
      </c>
      <c r="FM35" s="248" t="str">
        <f t="shared" ca="1" si="141"/>
        <v>-</v>
      </c>
      <c r="FN35" s="248">
        <f t="shared" ca="1" si="120"/>
        <v>1</v>
      </c>
      <c r="FO35" s="248">
        <f t="shared" ca="1" si="120"/>
        <v>0</v>
      </c>
      <c r="FP35" s="248">
        <f t="shared" ca="1" si="141"/>
        <v>1</v>
      </c>
      <c r="FQ35" s="248">
        <f t="shared" ca="1" si="141"/>
        <v>0</v>
      </c>
      <c r="FR35" s="248">
        <f t="shared" ca="1" si="141"/>
        <v>1</v>
      </c>
      <c r="FS35" s="248">
        <f t="shared" ca="1" si="141"/>
        <v>1</v>
      </c>
      <c r="FT35" s="248">
        <f t="shared" ca="1" si="141"/>
        <v>1</v>
      </c>
      <c r="FU35" s="248">
        <f t="shared" ca="1" si="141"/>
        <v>0</v>
      </c>
      <c r="FV35" s="248">
        <f t="shared" ca="1" si="141"/>
        <v>0</v>
      </c>
      <c r="FW35" s="248">
        <f t="shared" ca="1" si="141"/>
        <v>0</v>
      </c>
      <c r="FX35" s="248">
        <f t="shared" ca="1" si="142"/>
        <v>0</v>
      </c>
      <c r="FY35" s="248">
        <f t="shared" ca="1" si="142"/>
        <v>0</v>
      </c>
      <c r="FZ35" s="248">
        <f t="shared" ca="1" si="142"/>
        <v>0</v>
      </c>
      <c r="GA35" s="248">
        <f t="shared" ca="1" si="142"/>
        <v>0</v>
      </c>
      <c r="GB35" s="248">
        <f t="shared" ca="1" si="142"/>
        <v>0</v>
      </c>
      <c r="GC35" s="248">
        <f t="shared" ca="1" si="121"/>
        <v>0</v>
      </c>
      <c r="GD35" s="248">
        <f t="shared" ca="1" si="121"/>
        <v>0</v>
      </c>
      <c r="GE35" s="248">
        <f t="shared" ca="1" si="142"/>
        <v>0</v>
      </c>
      <c r="GF35" s="248">
        <f t="shared" ca="1" si="142"/>
        <v>0</v>
      </c>
      <c r="GG35" s="248">
        <f t="shared" ca="1" si="142"/>
        <v>1</v>
      </c>
      <c r="GH35" s="248">
        <f t="shared" ca="1" si="142"/>
        <v>0</v>
      </c>
      <c r="GI35" s="248">
        <f t="shared" ca="1" si="142"/>
        <v>0</v>
      </c>
      <c r="GJ35" s="248">
        <f t="shared" ca="1" si="142"/>
        <v>0</v>
      </c>
      <c r="GK35" s="248">
        <f t="shared" ca="1" si="142"/>
        <v>0</v>
      </c>
      <c r="GL35" s="248">
        <f t="shared" ca="1" si="142"/>
        <v>0</v>
      </c>
      <c r="GM35" s="248">
        <f t="shared" ca="1" si="142"/>
        <v>0</v>
      </c>
      <c r="GN35" s="248">
        <f t="shared" ca="1" si="179"/>
        <v>0</v>
      </c>
      <c r="GO35" s="10"/>
      <c r="GP35" s="246" t="b">
        <f t="shared" ca="1" si="180"/>
        <v>0</v>
      </c>
      <c r="GQ35" s="246" t="str" cm="1">
        <f t="array" aca="1" ref="GQ35" ca="1">INDEX(i.bnd_total_pas_area,$R35,1)</f>
        <v>-</v>
      </c>
      <c r="GR35" s="248" t="str">
        <f t="shared" ca="1" si="143"/>
        <v>-</v>
      </c>
      <c r="GS35" s="246" t="b">
        <f t="shared" ca="1" si="181"/>
        <v>0</v>
      </c>
      <c r="GT35" s="246" t="str" cm="1">
        <f t="array" aca="1" ref="GT35" ca="1">INDEX(i.bnd_sr_t,$T35,1)</f>
        <v>-</v>
      </c>
      <c r="GU35" s="246" t="b">
        <f t="shared" ca="1" si="124"/>
        <v>0</v>
      </c>
      <c r="GV35" s="246" t="b">
        <f t="shared" ca="1" si="124"/>
        <v>0</v>
      </c>
      <c r="GW35" s="246" t="b">
        <f t="shared" ca="1" si="124"/>
        <v>1</v>
      </c>
      <c r="GX35" s="248">
        <f t="shared" ca="1" si="143"/>
        <v>0</v>
      </c>
      <c r="GY35" s="248">
        <f t="shared" ca="1" si="143"/>
        <v>2</v>
      </c>
      <c r="GZ35" s="248">
        <f t="shared" ca="1" si="143"/>
        <v>2</v>
      </c>
      <c r="HA35" s="248" t="str">
        <f t="shared" ca="1" si="143"/>
        <v>-</v>
      </c>
      <c r="HB35" s="248" t="str">
        <f t="shared" ca="1" si="143"/>
        <v>-</v>
      </c>
      <c r="HC35" s="248" t="str">
        <f t="shared" ca="1" si="143"/>
        <v>-</v>
      </c>
      <c r="HD35" s="248" t="str">
        <f t="shared" ca="1" si="143"/>
        <v>-</v>
      </c>
      <c r="HE35" s="248" t="str">
        <f t="shared" ca="1" si="143"/>
        <v>-</v>
      </c>
      <c r="HF35" s="248" t="str">
        <f t="shared" ca="1" si="144"/>
        <v>-</v>
      </c>
      <c r="HG35" s="248" t="str">
        <f t="shared" ca="1" si="144"/>
        <v>-</v>
      </c>
      <c r="HH35" s="246" t="b">
        <f t="array" aca="1" ref="HH35" ca="1">IF(OR(HI35:HJ35&lt;&gt;"-"),TRUE,"-")</f>
        <v>1</v>
      </c>
      <c r="HI35" s="225">
        <f t="shared" ca="1" si="158"/>
        <v>2</v>
      </c>
      <c r="HJ35" s="248" t="str">
        <f t="shared" ca="1" si="125"/>
        <v>-</v>
      </c>
      <c r="HK35" s="246" t="str">
        <f t="array" aca="1" ref="HK35" ca="1">IF(OR(HL35:HQ35&lt;&gt;"-"),TRUE,"-")</f>
        <v>-</v>
      </c>
      <c r="HL35" s="248" t="str">
        <f t="shared" ca="1" si="145"/>
        <v>-</v>
      </c>
      <c r="HM35" s="288" t="str">
        <f t="shared" ca="1" si="159"/>
        <v>-</v>
      </c>
      <c r="HN35" s="288" t="str">
        <f t="shared" ca="1" si="159"/>
        <v>-</v>
      </c>
      <c r="HO35" s="288" t="str">
        <f t="shared" ca="1" si="159"/>
        <v>-</v>
      </c>
      <c r="HP35" s="288" t="str">
        <f t="shared" ca="1" si="159"/>
        <v>-</v>
      </c>
      <c r="HQ35" s="288" t="str">
        <f t="shared" ca="1" si="146"/>
        <v>-</v>
      </c>
      <c r="HR35" s="288" t="str">
        <f t="shared" ca="1" si="159"/>
        <v>-</v>
      </c>
      <c r="HS35" s="248" t="b">
        <f t="shared" ca="1" si="100"/>
        <v>1</v>
      </c>
      <c r="HT35" s="248">
        <f t="shared" ca="1" si="100"/>
        <v>2</v>
      </c>
      <c r="HU35" s="248" t="b">
        <f t="shared" ca="1" si="101"/>
        <v>1</v>
      </c>
      <c r="HV35" s="248" t="str">
        <f t="shared" ca="1" si="101"/>
        <v>-</v>
      </c>
      <c r="HW35" s="246" t="str">
        <f t="shared" ca="1" si="126"/>
        <v>-</v>
      </c>
      <c r="HX35" s="246" t="str">
        <f t="shared" ca="1" si="126"/>
        <v>-</v>
      </c>
      <c r="HY35" s="246" t="str">
        <f t="shared" ca="1" si="126"/>
        <v>-</v>
      </c>
      <c r="HZ35" s="246" t="str">
        <f t="shared" ca="1" si="126"/>
        <v>-</v>
      </c>
      <c r="IA35" s="248" t="str">
        <f t="shared" ca="1" si="147"/>
        <v>-</v>
      </c>
      <c r="IB35" s="248" t="str">
        <f t="shared" ca="1" si="147"/>
        <v>-</v>
      </c>
      <c r="IC35" s="248" t="str">
        <f t="shared" ca="1" si="147"/>
        <v>-</v>
      </c>
      <c r="ID35" s="248" t="str">
        <f t="shared" ca="1" si="147"/>
        <v>-</v>
      </c>
      <c r="IE35" s="248">
        <f t="shared" ca="1" si="147"/>
        <v>0</v>
      </c>
      <c r="IF35" s="248">
        <f t="shared" ca="1" si="147"/>
        <v>0.9</v>
      </c>
      <c r="IG35" s="248">
        <f t="shared" ca="1" si="147"/>
        <v>0</v>
      </c>
      <c r="IH35" s="248">
        <f t="shared" ca="1" si="147"/>
        <v>0.5</v>
      </c>
      <c r="II35" s="248">
        <f t="shared" ca="1" si="147"/>
        <v>0</v>
      </c>
      <c r="IJ35" s="248">
        <f t="shared" ca="1" si="147"/>
        <v>0</v>
      </c>
      <c r="IK35" s="248" t="str">
        <f t="shared" ca="1" si="147"/>
        <v>-</v>
      </c>
      <c r="IL35" s="246" t="str">
        <f t="shared" ca="1" si="127"/>
        <v>-</v>
      </c>
      <c r="IM35" s="246" t="str">
        <f t="shared" ca="1" si="127"/>
        <v>-</v>
      </c>
      <c r="IN35" s="155" t="b">
        <f t="shared" ca="1" si="182"/>
        <v>0</v>
      </c>
      <c r="IO35" s="248" t="str">
        <f t="shared" ca="1" si="129"/>
        <v>-</v>
      </c>
      <c r="IP35" s="10"/>
      <c r="IQ35" s="248">
        <f t="shared" ca="1" si="147"/>
        <v>1</v>
      </c>
      <c r="IR35" s="248">
        <f t="shared" ca="1" si="147"/>
        <v>0</v>
      </c>
      <c r="IS35" s="248">
        <f t="shared" ca="1" si="147"/>
        <v>1</v>
      </c>
      <c r="IT35" s="248">
        <f t="shared" ca="1" si="147"/>
        <v>1</v>
      </c>
      <c r="IU35" s="248">
        <f t="shared" ca="1" si="147"/>
        <v>0</v>
      </c>
      <c r="IV35" s="248">
        <f t="shared" ca="1" si="147"/>
        <v>70</v>
      </c>
      <c r="IW35" s="248">
        <f t="shared" ca="1" si="148"/>
        <v>50</v>
      </c>
      <c r="IX35" s="248">
        <f t="shared" ca="1" si="148"/>
        <v>85</v>
      </c>
      <c r="IY35" s="248">
        <f t="shared" ca="1" si="148"/>
        <v>70</v>
      </c>
      <c r="IZ35" s="246">
        <f t="shared" ca="1" si="130"/>
        <v>1</v>
      </c>
      <c r="JA35" s="246">
        <f t="shared" ca="1" si="131"/>
        <v>1</v>
      </c>
      <c r="JB35" s="246">
        <f t="shared" ca="1" si="132"/>
        <v>1</v>
      </c>
      <c r="JC35" s="248">
        <f t="shared" ca="1" si="148"/>
        <v>1</v>
      </c>
      <c r="JD35" s="10"/>
      <c r="JE35" s="248">
        <f t="shared" ca="1" si="148"/>
        <v>1</v>
      </c>
      <c r="JF35" s="248">
        <f t="shared" ca="1" si="148"/>
        <v>1</v>
      </c>
      <c r="JG35" s="248">
        <f t="shared" ca="1" si="148"/>
        <v>0.75</v>
      </c>
      <c r="JH35" s="248">
        <f t="shared" ca="1" si="148"/>
        <v>0.8</v>
      </c>
      <c r="JI35" s="248">
        <f t="shared" ca="1" si="148"/>
        <v>0.82499999999999996</v>
      </c>
      <c r="JJ35" s="248">
        <f t="shared" ca="1" si="148"/>
        <v>0.875</v>
      </c>
      <c r="JK35" s="248">
        <f t="shared" ca="1" si="148"/>
        <v>0.9</v>
      </c>
      <c r="JL35" s="248">
        <f t="shared" ref="JL35:JR35" ca="1" si="197">OFFSET(JL$5,$B35,0)</f>
        <v>1</v>
      </c>
      <c r="JM35" s="248">
        <f t="shared" ca="1" si="197"/>
        <v>0</v>
      </c>
      <c r="JN35" s="248">
        <f t="shared" ca="1" si="197"/>
        <v>0</v>
      </c>
      <c r="JO35" s="248">
        <f t="shared" ca="1" si="197"/>
        <v>0</v>
      </c>
      <c r="JP35" s="248">
        <f t="shared" ca="1" si="197"/>
        <v>0</v>
      </c>
      <c r="JQ35" s="248">
        <f t="shared" ca="1" si="197"/>
        <v>0</v>
      </c>
      <c r="JR35" s="248">
        <f t="shared" ca="1" si="197"/>
        <v>0</v>
      </c>
      <c r="JS35" s="248" t="str">
        <f t="shared" ca="1" si="149"/>
        <v>-</v>
      </c>
      <c r="JT35" s="248">
        <f t="shared" ca="1" si="149"/>
        <v>0</v>
      </c>
      <c r="JU35" s="27">
        <v>0</v>
      </c>
    </row>
    <row r="36" spans="1:281" s="228" customFormat="1" outlineLevel="2">
      <c r="A36" s="202">
        <f t="shared" si="133"/>
        <v>31</v>
      </c>
      <c r="B36" s="210">
        <f t="shared" ca="1" si="187"/>
        <v>28</v>
      </c>
      <c r="C36" s="228">
        <v>300</v>
      </c>
      <c r="D36" s="228" t="s">
        <v>941</v>
      </c>
      <c r="E36" s="228" t="b">
        <v>0</v>
      </c>
      <c r="F36" s="228" t="b">
        <v>0</v>
      </c>
      <c r="G36" s="228" t="b">
        <f t="shared" si="183"/>
        <v>0</v>
      </c>
      <c r="H36" s="298" cm="1">
        <f t="array" aca="1" ref="H36" ca="1">IF(AND($I36:$T36=DataMaster!$R$70:$AC$70),1,IF(AND($I36:$T36=DataMaster!$R$71:$AC$71),2,IF(AND($I36:$T36=DataMaster!$R$72:$AC$72),3,IF(AND($I36:$T36=DataMaster!$R$73:$AC$73),4,IF(AND($I36:$T36=DataMaster!$R$74:$AC$74),5,IF(AND($I36:$T36=DataMaster!$R$75:$AC$75),6,IF(AND($I36:$T36=DataMaster!$R$76:$AC$76),7,IF(AND($I36:$T36=DataMaster!$R$77:$AC$77),8,0))))))))</f>
        <v>0</v>
      </c>
      <c r="I36" s="225">
        <f t="shared" ca="1" si="188"/>
        <v>3</v>
      </c>
      <c r="J36" s="225">
        <f t="shared" ca="1" si="184"/>
        <v>2</v>
      </c>
      <c r="K36" s="225">
        <f t="shared" ca="1" si="184"/>
        <v>1</v>
      </c>
      <c r="L36" s="225">
        <f t="shared" ca="1" si="184"/>
        <v>1</v>
      </c>
      <c r="M36" s="225">
        <f t="shared" ca="1" si="184"/>
        <v>1</v>
      </c>
      <c r="N36" s="225">
        <f t="shared" ca="1" si="184"/>
        <v>1</v>
      </c>
      <c r="O36" s="225">
        <f t="shared" ca="1" si="184"/>
        <v>1</v>
      </c>
      <c r="P36" s="225">
        <f t="shared" ca="1" si="184"/>
        <v>2</v>
      </c>
      <c r="Q36" s="225">
        <f t="shared" ca="1" si="184"/>
        <v>1</v>
      </c>
      <c r="R36" s="225">
        <f t="shared" ca="1" si="184"/>
        <v>1</v>
      </c>
      <c r="S36" s="225">
        <f t="shared" ca="1" si="184"/>
        <v>1</v>
      </c>
      <c r="T36" s="225">
        <f t="shared" ca="1" si="184"/>
        <v>1</v>
      </c>
      <c r="V36" s="242" t="str" cm="1">
        <f t="array" aca="1" ref="V36" ca="1">TEXT(LEFT(OFFSET(V36,-1,0),5)+1,"00000")&amp;MID(OFFSET(V36,-1,0),6,FIND(" ",OFFSET(V36,-1,0),7)-5)
&amp;IF($H36=0,"",INDEX(DataMaster!$Q$70:$Q$77,Experiment!H36))
 &amp; " Day"&amp;_xlfn.SINGLE(INDEX(i.DOY,$I36,1))                   &amp; IF($FE36=0," FWM","")&amp;IF($FE36=1," MWM","")&amp;IF($FE36=5," Mat","")&amp;IF($FJ36=TRUE,"&amp;BBT","")
&amp;" Confine"&amp;$P36-1       &amp;IF($R36&gt;1," PasArea"&amp;GQ36,"")     &amp;IF($T36&gt;1," SR"&amp;GT36,"")     &amp;IF($S36&gt;1," E_PGR"&amp;JG36,"")
&amp; " WP"&amp;TEXT($IZ36*100,"000p")                &amp; " MP"&amp;TEXT($JA36*100,"000p")                      &amp; " GP"&amp;TEXT($JB36*100,"000p")
&amp; " (F"&amp;3+IFERROR(1*$CZ36,0)+IFERROR(1*$DA36,0)&amp;3-IFERROR(1*NOT($DC36),0)&amp;"N"&amp;$DV36&amp;$DW36&amp;")"</f>
        <v>00013 Feed  Day204 MWM Confine1 WP100p MP100p GP100p (F33N33)</v>
      </c>
      <c r="W36" s="10" t="str">
        <f ca="1">IF(COUNTIF(V$5:V36,V36)=1,"-","Dup")</f>
        <v>-</v>
      </c>
      <c r="X36" s="10"/>
      <c r="Y36" s="225" t="str">
        <f t="shared" ca="1" si="189"/>
        <v>-</v>
      </c>
      <c r="Z36" s="248" t="str">
        <f t="shared" ca="1" si="112"/>
        <v>-</v>
      </c>
      <c r="AA36" s="225" t="str">
        <f t="shared" ca="1" si="189"/>
        <v>-</v>
      </c>
      <c r="AB36" s="225" t="str">
        <f t="shared" ca="1" si="189"/>
        <v>-</v>
      </c>
      <c r="AC36" s="248" t="str">
        <f t="shared" ca="1" si="113"/>
        <v>-</v>
      </c>
      <c r="AD36" s="248" t="b">
        <f t="shared" ca="1" si="113"/>
        <v>1</v>
      </c>
      <c r="AE36" s="10"/>
      <c r="AF36" s="248" t="b">
        <f t="shared" ca="1" si="190"/>
        <v>1</v>
      </c>
      <c r="AG36" s="248" t="str">
        <f t="shared" ca="1" si="190"/>
        <v>-</v>
      </c>
      <c r="AH36" s="248" t="str">
        <f t="shared" ca="1" si="190"/>
        <v>-</v>
      </c>
      <c r="AI36" s="248" t="str">
        <f t="shared" ca="1" si="190"/>
        <v>-</v>
      </c>
      <c r="AJ36" s="248" t="b">
        <f t="shared" ca="1" si="190"/>
        <v>0</v>
      </c>
      <c r="AK36" s="248" t="str">
        <f t="shared" ca="1" si="115"/>
        <v>-</v>
      </c>
      <c r="AL36" s="248" t="str">
        <f t="shared" ca="1" si="115"/>
        <v>-</v>
      </c>
      <c r="AM36" s="248" t="str">
        <f t="shared" ca="1" si="115"/>
        <v>-</v>
      </c>
      <c r="AN36" s="248" t="b">
        <f t="shared" ca="1" si="115"/>
        <v>0</v>
      </c>
      <c r="AO36" s="10"/>
      <c r="AP36" s="225" t="b">
        <f t="shared" ref="AP36:AP41" ca="1" si="198">OFFSET(AP36,-1,0)</f>
        <v>1</v>
      </c>
      <c r="AQ36" s="247" t="b">
        <v>0</v>
      </c>
      <c r="AR36" s="225" t="b">
        <f t="shared" ca="1" si="191"/>
        <v>1</v>
      </c>
      <c r="AS36" s="243">
        <f t="shared" ca="1" si="136"/>
        <v>32203</v>
      </c>
      <c r="AT36" s="225" t="b">
        <f t="shared" ca="1" si="192"/>
        <v>0</v>
      </c>
      <c r="AU36" s="248" t="str">
        <f t="shared" ca="1" si="190"/>
        <v>-</v>
      </c>
      <c r="AV36" s="248" t="b">
        <f t="shared" ca="1" si="190"/>
        <v>1</v>
      </c>
      <c r="AW36" s="225">
        <f t="shared" ca="1" si="193"/>
        <v>32204</v>
      </c>
      <c r="AX36" s="248" t="str">
        <f t="shared" ca="1" si="156"/>
        <v>-</v>
      </c>
      <c r="AY36" s="248">
        <f t="shared" ca="1" si="190"/>
        <v>1</v>
      </c>
      <c r="AZ36" s="248">
        <f t="shared" ca="1" si="190"/>
        <v>1</v>
      </c>
      <c r="BA36" s="248" t="b">
        <f t="shared" ca="1" si="185"/>
        <v>1</v>
      </c>
      <c r="BB36" s="248">
        <f t="shared" ca="1" si="190"/>
        <v>0.2</v>
      </c>
      <c r="BC36" s="248" t="str">
        <f t="shared" ca="1" si="114"/>
        <v>-</v>
      </c>
      <c r="BD36" s="248" t="str">
        <f t="shared" ca="1" si="114"/>
        <v>-</v>
      </c>
      <c r="BE36" s="248" t="b">
        <f t="shared" ca="1" si="190"/>
        <v>1</v>
      </c>
      <c r="BF36" s="248" t="b">
        <f t="shared" ca="1" si="185"/>
        <v>0</v>
      </c>
      <c r="BG36" s="246" t="b" cm="1">
        <f t="array" aca="1" ref="BG36" ca="1">INDEX(i.dams_confinement_P,$P36,BG$17)</f>
        <v>1</v>
      </c>
      <c r="BH36" s="246" t="b" cm="1">
        <f t="array" aca="1" ref="BH36" ca="1">INDEX(i.dams_confinement_P,$P36,BH$17)</f>
        <v>1</v>
      </c>
      <c r="BI36" s="246" t="b" cm="1">
        <f t="array" aca="1" ref="BI36" ca="1">INDEX(i.dams_confinement_P,$P36,BI$17)</f>
        <v>1</v>
      </c>
      <c r="BJ36" s="246" t="b" cm="1">
        <f t="array" aca="1" ref="BJ36" ca="1">INDEX(i.dams_confinement_P,$P36,BJ$17)</f>
        <v>1</v>
      </c>
      <c r="BK36" s="246" t="b" cm="1">
        <f t="array" aca="1" ref="BK36" ca="1">INDEX(i.dams_confinement_P,$P36,BK$17)</f>
        <v>1</v>
      </c>
      <c r="BL36" s="246" t="b" cm="1">
        <f t="array" aca="1" ref="BL36" ca="1">INDEX(i.dams_confinement_P,$P36,BL$17)</f>
        <v>1</v>
      </c>
      <c r="BM36" s="246" t="str" cm="1">
        <f t="array" aca="1" ref="BM36" ca="1">INDEX(i.dams_confinement_P,$P36,BM$17)</f>
        <v>-</v>
      </c>
      <c r="BN36" s="246" t="str" cm="1">
        <f t="array" aca="1" ref="BN36" ca="1">INDEX(i.dams_confinement_P,$P36,BN$17)</f>
        <v>-</v>
      </c>
      <c r="BO36" s="246" t="str" cm="1">
        <f t="array" aca="1" ref="BO36" ca="1">INDEX(i.dams_confinement_P,$P36,BO$17)</f>
        <v>-</v>
      </c>
      <c r="BP36" s="246" t="str" cm="1">
        <f t="array" aca="1" ref="BP36" ca="1">INDEX(i.dams_confinement_P,$P36,BP$17)</f>
        <v>-</v>
      </c>
      <c r="BQ36" s="246" t="str" cm="1">
        <f t="array" aca="1" ref="BQ36" ca="1">INDEX(i.dams_confinement_P,$P36,BQ$17)</f>
        <v>-</v>
      </c>
      <c r="BR36" s="246" t="str" cm="1">
        <f t="array" aca="1" ref="BR36" ca="1">INDEX(i.dams_confinement_P,$P36,BR$17)</f>
        <v>-</v>
      </c>
      <c r="BS36" s="246" t="str" cm="1">
        <f t="array" aca="1" ref="BS36" ca="1">INDEX(i.dams_confinement_P,$P36,BS$17)</f>
        <v>-</v>
      </c>
      <c r="BT36" s="246" t="str" cm="1">
        <f t="array" aca="1" ref="BT36" ca="1">INDEX(i.dams_confinement_P,$P36,BT$17)</f>
        <v>-</v>
      </c>
      <c r="BU36" s="246" t="str" cm="1">
        <f t="array" aca="1" ref="BU36" ca="1">INDEX(i.dams_confinement_P,$P36,BU$17)</f>
        <v>-</v>
      </c>
      <c r="BV36" s="246" t="str" cm="1">
        <f t="array" aca="1" ref="BV36" ca="1">INDEX(i.dams_confinement_P,$P36,BV$17)</f>
        <v>-</v>
      </c>
      <c r="BW36" s="246" t="str" cm="1">
        <f t="array" aca="1" ref="BW36" ca="1">INDEX(i.dams_confinement_P,$P36,BW$17)</f>
        <v>-</v>
      </c>
      <c r="BX36" s="246" t="str" cm="1">
        <f t="array" aca="1" ref="BX36" ca="1">INDEX(i.dams_confinement_P,$P36,BX$17)</f>
        <v>-</v>
      </c>
      <c r="BY36" s="248" t="str">
        <f t="shared" ca="1" si="186"/>
        <v>-</v>
      </c>
      <c r="BZ36" s="248" t="str">
        <f t="shared" ca="1" si="186"/>
        <v>-</v>
      </c>
      <c r="CA36" s="10"/>
      <c r="CB36" s="248" t="str">
        <f t="shared" ca="1" si="186"/>
        <v>-</v>
      </c>
      <c r="CC36" s="248" t="str">
        <f t="shared" ca="1" si="186"/>
        <v>-</v>
      </c>
      <c r="CD36" s="248" t="str">
        <f t="shared" ca="1" si="186"/>
        <v>-</v>
      </c>
      <c r="CE36" s="248" t="str">
        <f t="shared" ca="1" si="186"/>
        <v>-</v>
      </c>
      <c r="CF36" s="248" t="str">
        <f t="shared" ca="1" si="186"/>
        <v>-</v>
      </c>
      <c r="CG36" s="248" t="str">
        <f t="shared" ca="1" si="186"/>
        <v>-</v>
      </c>
      <c r="CH36" s="248" t="str">
        <f t="shared" ca="1" si="186"/>
        <v>-</v>
      </c>
      <c r="CI36" s="248" t="str">
        <f t="shared" ca="1" si="186"/>
        <v>-</v>
      </c>
      <c r="CJ36" s="248" t="str">
        <f t="shared" ca="1" si="186"/>
        <v>-</v>
      </c>
      <c r="CK36" s="248" t="str">
        <f t="shared" ca="1" si="186"/>
        <v>-</v>
      </c>
      <c r="CL36" s="248" t="str">
        <f t="shared" ca="1" si="186"/>
        <v>-</v>
      </c>
      <c r="CM36" s="248" t="str">
        <f t="shared" ca="1" si="186"/>
        <v>-</v>
      </c>
      <c r="CN36" s="248" t="str">
        <f t="shared" ca="1" si="186"/>
        <v>-</v>
      </c>
      <c r="CO36" s="248" t="str">
        <f t="shared" ca="1" si="186"/>
        <v>-</v>
      </c>
      <c r="CP36" s="248" t="str">
        <f t="shared" ca="1" si="186"/>
        <v>-</v>
      </c>
      <c r="CQ36" s="248" t="str">
        <f t="shared" ca="1" si="186"/>
        <v>-</v>
      </c>
      <c r="CR36" s="248" t="str">
        <f t="shared" ca="1" si="186"/>
        <v>-</v>
      </c>
      <c r="CS36" s="248" t="str">
        <f t="shared" ca="1" si="194"/>
        <v>-</v>
      </c>
      <c r="CT36" s="248" t="str">
        <f t="shared" ca="1" si="194"/>
        <v>-</v>
      </c>
      <c r="CU36" s="248" t="str">
        <f t="shared" ca="1" si="194"/>
        <v>-</v>
      </c>
      <c r="CV36" s="248" t="str">
        <f t="shared" ca="1" si="194"/>
        <v>-</v>
      </c>
      <c r="CW36" s="10"/>
      <c r="CX36" s="246" t="str" cm="1">
        <f t="array" ref="CX36">IF(AND($CZ36:$DA36),INDEX(i.dam_user_fvp0_date,$P36),"-")</f>
        <v>-</v>
      </c>
      <c r="CY36" s="246" t="str" cm="1">
        <f t="array" ref="CY36">IF(AND($CZ36:$DA36),INDEX(i.dam_user_fvp1_date,$P36),"-")</f>
        <v>-</v>
      </c>
      <c r="CZ36" s="247" t="b">
        <v>0</v>
      </c>
      <c r="DA36" s="247" t="b">
        <v>0</v>
      </c>
      <c r="DB36" s="248" t="str">
        <f t="shared" ca="1" si="195"/>
        <v>-</v>
      </c>
      <c r="DC36" s="248" t="str">
        <f t="shared" ca="1" si="195"/>
        <v>-</v>
      </c>
      <c r="DD36" s="248" t="str">
        <f t="shared" ca="1" si="195"/>
        <v>-</v>
      </c>
      <c r="DE36" s="248" t="str">
        <f t="shared" ca="1" si="195"/>
        <v>-</v>
      </c>
      <c r="DF36" s="248" t="str">
        <f t="shared" ca="1" si="195"/>
        <v>-</v>
      </c>
      <c r="DG36" s="248" t="str">
        <f t="shared" ca="1" si="195"/>
        <v>-</v>
      </c>
      <c r="DH36" s="248" t="str">
        <f t="shared" ca="1" si="195"/>
        <v>-</v>
      </c>
      <c r="DI36" s="248" t="str">
        <f t="shared" ca="1" si="195"/>
        <v>-</v>
      </c>
      <c r="DJ36" s="248" t="str">
        <f t="shared" ca="1" si="195"/>
        <v>-</v>
      </c>
      <c r="DK36" s="248" t="str">
        <f t="shared" ca="1" si="195"/>
        <v>-</v>
      </c>
      <c r="DL36" s="248" t="str">
        <f t="shared" ca="1" si="195"/>
        <v>-</v>
      </c>
      <c r="DM36" s="248" t="str">
        <f t="shared" ca="1" si="195"/>
        <v>-</v>
      </c>
      <c r="DN36" s="248" t="str">
        <f t="shared" ca="1" si="195"/>
        <v>-</v>
      </c>
      <c r="DO36" s="248" t="str">
        <f t="shared" ca="1" si="195"/>
        <v>-</v>
      </c>
      <c r="DP36" s="248" t="str">
        <f t="shared" ca="1" si="195"/>
        <v>-</v>
      </c>
      <c r="DQ36" s="248" t="str">
        <f t="shared" ca="1" si="195"/>
        <v>-</v>
      </c>
      <c r="DR36" s="248" t="str">
        <f t="shared" ca="1" si="195"/>
        <v>-</v>
      </c>
      <c r="DS36" s="248" t="str">
        <f t="shared" ca="1" si="195"/>
        <v>-</v>
      </c>
      <c r="DT36" s="248" t="str">
        <f t="shared" ca="1" si="195"/>
        <v>-</v>
      </c>
      <c r="DU36" s="248" t="str">
        <f t="shared" ca="1" si="195"/>
        <v>-</v>
      </c>
      <c r="DV36" s="225">
        <f t="shared" ca="1" si="196"/>
        <v>3</v>
      </c>
      <c r="DW36" s="225">
        <f t="shared" ca="1" si="196"/>
        <v>3</v>
      </c>
      <c r="DX36" s="247">
        <v>0</v>
      </c>
      <c r="DY36" s="247">
        <v>1</v>
      </c>
      <c r="DZ36" s="247">
        <v>-1</v>
      </c>
      <c r="EA36" s="248" t="str">
        <f t="shared" ref="EA36:EP64" ca="1" si="199">OFFSET(EA$5,$B36,0)</f>
        <v>-</v>
      </c>
      <c r="EB36" s="248" t="str">
        <f t="shared" ca="1" si="199"/>
        <v>-</v>
      </c>
      <c r="EC36" s="248" t="str">
        <f t="shared" ca="1" si="199"/>
        <v>-</v>
      </c>
      <c r="ED36" s="248" t="str">
        <f t="shared" ca="1" si="199"/>
        <v>-</v>
      </c>
      <c r="EE36" s="248" t="str">
        <f t="shared" ca="1" si="199"/>
        <v>-</v>
      </c>
      <c r="EF36" s="247">
        <v>0</v>
      </c>
      <c r="EG36" s="247">
        <v>1</v>
      </c>
      <c r="EH36" s="247">
        <v>-1</v>
      </c>
      <c r="EI36" s="248" t="str">
        <f t="shared" ca="1" si="199"/>
        <v>-</v>
      </c>
      <c r="EJ36" s="248" t="str">
        <f t="shared" ca="1" si="199"/>
        <v>-</v>
      </c>
      <c r="EK36" s="248" t="str">
        <f t="shared" ca="1" si="199"/>
        <v>-</v>
      </c>
      <c r="EL36" s="248">
        <f t="shared" ca="1" si="199"/>
        <v>0</v>
      </c>
      <c r="EM36" s="248">
        <f t="shared" ca="1" si="199"/>
        <v>0</v>
      </c>
      <c r="EN36" s="248">
        <f t="shared" ca="1" si="199"/>
        <v>0</v>
      </c>
      <c r="EO36" s="248">
        <f t="shared" ca="1" si="199"/>
        <v>0</v>
      </c>
      <c r="EP36" s="248">
        <f t="shared" ca="1" si="140"/>
        <v>0</v>
      </c>
      <c r="EQ36" s="248">
        <f t="shared" ca="1" si="140"/>
        <v>0</v>
      </c>
      <c r="ER36" s="248">
        <f t="shared" ca="1" si="140"/>
        <v>0</v>
      </c>
      <c r="ES36" s="248" t="str">
        <f t="shared" ca="1" si="140"/>
        <v>-</v>
      </c>
      <c r="ET36" s="248" t="str">
        <f t="shared" ca="1" si="140"/>
        <v>-</v>
      </c>
      <c r="EU36" s="248" t="str">
        <f t="shared" ca="1" si="140"/>
        <v>-</v>
      </c>
      <c r="EV36" s="248" t="str">
        <f t="shared" ca="1" si="140"/>
        <v>-</v>
      </c>
      <c r="EW36" s="248" t="str">
        <f t="shared" ca="1" si="140"/>
        <v>-</v>
      </c>
      <c r="EX36" s="248" t="str">
        <f t="shared" ca="1" si="140"/>
        <v>-</v>
      </c>
      <c r="EY36" s="248" t="str">
        <f t="shared" ca="1" si="140"/>
        <v>-</v>
      </c>
      <c r="EZ36" s="248" t="str">
        <f t="shared" ca="1" si="140"/>
        <v>-</v>
      </c>
      <c r="FA36" s="248" t="str">
        <f t="shared" ca="1" si="140"/>
        <v>-</v>
      </c>
      <c r="FB36" s="248" t="str">
        <f t="shared" ca="1" si="140"/>
        <v>-</v>
      </c>
      <c r="FC36" s="248" t="str">
        <f t="shared" ca="1" si="140"/>
        <v>-</v>
      </c>
      <c r="FD36" s="10"/>
      <c r="FE36" s="246">
        <f t="shared" ca="1" si="118"/>
        <v>1</v>
      </c>
      <c r="FF36" s="248" t="str">
        <f t="shared" ca="1" si="141"/>
        <v>-</v>
      </c>
      <c r="FG36" s="248" t="str">
        <f t="shared" ca="1" si="141"/>
        <v>-</v>
      </c>
      <c r="FH36" s="248" t="str">
        <f t="shared" ca="1" si="141"/>
        <v>-</v>
      </c>
      <c r="FI36" s="248" t="str">
        <f t="shared" ca="1" si="141"/>
        <v>-</v>
      </c>
      <c r="FJ36" s="246" t="b">
        <f t="shared" ca="1" si="119"/>
        <v>0</v>
      </c>
      <c r="FK36" s="248" t="str">
        <f t="shared" ca="1" si="141"/>
        <v>-</v>
      </c>
      <c r="FL36" s="248">
        <f t="shared" ca="1" si="141"/>
        <v>0</v>
      </c>
      <c r="FM36" s="248" t="str">
        <f t="shared" ca="1" si="141"/>
        <v>-</v>
      </c>
      <c r="FN36" s="248">
        <f t="shared" ca="1" si="120"/>
        <v>1</v>
      </c>
      <c r="FO36" s="248">
        <f t="shared" ca="1" si="120"/>
        <v>0</v>
      </c>
      <c r="FP36" s="248">
        <f t="shared" ca="1" si="141"/>
        <v>1</v>
      </c>
      <c r="FQ36" s="248">
        <f t="shared" ca="1" si="141"/>
        <v>0</v>
      </c>
      <c r="FR36" s="248">
        <f t="shared" ca="1" si="141"/>
        <v>1</v>
      </c>
      <c r="FS36" s="248">
        <f t="shared" ca="1" si="141"/>
        <v>1</v>
      </c>
      <c r="FT36" s="248">
        <f t="shared" ca="1" si="141"/>
        <v>1</v>
      </c>
      <c r="FU36" s="248">
        <f t="shared" ca="1" si="141"/>
        <v>0</v>
      </c>
      <c r="FV36" s="248">
        <f t="shared" ca="1" si="141"/>
        <v>0</v>
      </c>
      <c r="FW36" s="248">
        <f t="shared" ca="1" si="141"/>
        <v>0</v>
      </c>
      <c r="FX36" s="248">
        <f t="shared" ca="1" si="142"/>
        <v>0</v>
      </c>
      <c r="FY36" s="248">
        <f t="shared" ca="1" si="142"/>
        <v>0</v>
      </c>
      <c r="FZ36" s="248">
        <f t="shared" ca="1" si="142"/>
        <v>0</v>
      </c>
      <c r="GA36" s="248">
        <f t="shared" ca="1" si="142"/>
        <v>0</v>
      </c>
      <c r="GB36" s="248">
        <f t="shared" ca="1" si="142"/>
        <v>0</v>
      </c>
      <c r="GC36" s="248">
        <f t="shared" ca="1" si="121"/>
        <v>0</v>
      </c>
      <c r="GD36" s="248">
        <f t="shared" ca="1" si="121"/>
        <v>0</v>
      </c>
      <c r="GE36" s="248">
        <f t="shared" ca="1" si="121"/>
        <v>0</v>
      </c>
      <c r="GF36" s="248">
        <f t="shared" ca="1" si="121"/>
        <v>0</v>
      </c>
      <c r="GG36" s="248">
        <f t="shared" ca="1" si="121"/>
        <v>1</v>
      </c>
      <c r="GH36" s="248">
        <f t="shared" ca="1" si="121"/>
        <v>0</v>
      </c>
      <c r="GI36" s="248">
        <f t="shared" ca="1" si="121"/>
        <v>0</v>
      </c>
      <c r="GJ36" s="248">
        <f t="shared" ca="1" si="121"/>
        <v>0</v>
      </c>
      <c r="GK36" s="248">
        <f t="shared" ca="1" si="121"/>
        <v>0</v>
      </c>
      <c r="GL36" s="248">
        <f t="shared" ca="1" si="121"/>
        <v>0</v>
      </c>
      <c r="GM36" s="248">
        <f t="shared" ca="1" si="121"/>
        <v>0</v>
      </c>
      <c r="GN36" s="248">
        <f t="shared" ca="1" si="121"/>
        <v>0</v>
      </c>
      <c r="GO36" s="10"/>
      <c r="GP36" s="246" t="b">
        <f t="shared" ca="1" si="180"/>
        <v>0</v>
      </c>
      <c r="GQ36" s="246" t="str" cm="1">
        <f t="array" aca="1" ref="GQ36" ca="1">INDEX(i.bnd_total_pas_area,$R36,1)</f>
        <v>-</v>
      </c>
      <c r="GR36" s="248" t="str">
        <f t="shared" ca="1" si="143"/>
        <v>-</v>
      </c>
      <c r="GS36" s="246" t="b">
        <f t="shared" ca="1" si="181"/>
        <v>0</v>
      </c>
      <c r="GT36" s="246" t="str" cm="1">
        <f t="array" aca="1" ref="GT36" ca="1">INDEX(i.bnd_sr_t,$T36,1)</f>
        <v>-</v>
      </c>
      <c r="GU36" s="246" t="b">
        <f t="shared" ca="1" si="124"/>
        <v>0</v>
      </c>
      <c r="GV36" s="246" t="b">
        <f t="shared" ca="1" si="124"/>
        <v>0</v>
      </c>
      <c r="GW36" s="246" t="b">
        <f t="shared" ca="1" si="124"/>
        <v>1</v>
      </c>
      <c r="GX36" s="248">
        <f t="shared" ca="1" si="143"/>
        <v>0</v>
      </c>
      <c r="GY36" s="248">
        <f t="shared" ca="1" si="143"/>
        <v>2</v>
      </c>
      <c r="GZ36" s="248">
        <f t="shared" ca="1" si="143"/>
        <v>2</v>
      </c>
      <c r="HA36" s="248" t="str">
        <f t="shared" ca="1" si="143"/>
        <v>-</v>
      </c>
      <c r="HB36" s="248" t="str">
        <f t="shared" ca="1" si="143"/>
        <v>-</v>
      </c>
      <c r="HC36" s="248" t="str">
        <f t="shared" ca="1" si="143"/>
        <v>-</v>
      </c>
      <c r="HD36" s="248" t="str">
        <f t="shared" ca="1" si="143"/>
        <v>-</v>
      </c>
      <c r="HE36" s="248" t="str">
        <f t="shared" ca="1" si="143"/>
        <v>-</v>
      </c>
      <c r="HF36" s="248" t="str">
        <f t="shared" ca="1" si="144"/>
        <v>-</v>
      </c>
      <c r="HG36" s="248" t="str">
        <f t="shared" ca="1" si="144"/>
        <v>-</v>
      </c>
      <c r="HH36" s="246" t="b">
        <f t="array" aca="1" ref="HH36" ca="1">IF(OR(HI36:HJ36&lt;&gt;"-"),TRUE,"-")</f>
        <v>1</v>
      </c>
      <c r="HI36" s="225">
        <f t="shared" ca="1" si="158"/>
        <v>2</v>
      </c>
      <c r="HJ36" s="248" t="str">
        <f t="shared" ca="1" si="125"/>
        <v>-</v>
      </c>
      <c r="HK36" s="246" t="str">
        <f t="array" aca="1" ref="HK36" ca="1">IF(OR(HL36:HQ36&lt;&gt;"-"),TRUE,"-")</f>
        <v>-</v>
      </c>
      <c r="HL36" s="248" t="str">
        <f t="shared" ca="1" si="145"/>
        <v>-</v>
      </c>
      <c r="HM36" s="288" t="str">
        <f t="shared" ca="1" si="159"/>
        <v>-</v>
      </c>
      <c r="HN36" s="288" t="str">
        <f t="shared" ca="1" si="159"/>
        <v>-</v>
      </c>
      <c r="HO36" s="288" t="str">
        <f t="shared" ca="1" si="159"/>
        <v>-</v>
      </c>
      <c r="HP36" s="288" t="str">
        <f t="shared" ca="1" si="159"/>
        <v>-</v>
      </c>
      <c r="HQ36" s="288" t="str">
        <f t="shared" ca="1" si="146"/>
        <v>-</v>
      </c>
      <c r="HR36" s="288" t="str">
        <f t="shared" ca="1" si="159"/>
        <v>-</v>
      </c>
      <c r="HS36" s="248" t="b">
        <f t="shared" ca="1" si="100"/>
        <v>1</v>
      </c>
      <c r="HT36" s="248">
        <f t="shared" ca="1" si="100"/>
        <v>2</v>
      </c>
      <c r="HU36" s="248" t="b">
        <f t="shared" ca="1" si="101"/>
        <v>1</v>
      </c>
      <c r="HV36" s="248" t="str">
        <f t="shared" ca="1" si="101"/>
        <v>-</v>
      </c>
      <c r="HW36" s="246" t="str">
        <f t="shared" ca="1" si="126"/>
        <v>-</v>
      </c>
      <c r="HX36" s="246" t="str">
        <f t="shared" ca="1" si="126"/>
        <v>-</v>
      </c>
      <c r="HY36" s="246" t="str">
        <f t="shared" ca="1" si="126"/>
        <v>-</v>
      </c>
      <c r="HZ36" s="246" t="str">
        <f t="shared" ca="1" si="126"/>
        <v>-</v>
      </c>
      <c r="IA36" s="248" t="str">
        <f t="shared" ca="1" si="147"/>
        <v>-</v>
      </c>
      <c r="IB36" s="248" t="str">
        <f t="shared" ca="1" si="147"/>
        <v>-</v>
      </c>
      <c r="IC36" s="248" t="str">
        <f t="shared" ca="1" si="147"/>
        <v>-</v>
      </c>
      <c r="ID36" s="248" t="str">
        <f t="shared" ca="1" si="147"/>
        <v>-</v>
      </c>
      <c r="IE36" s="248">
        <f t="shared" ca="1" si="147"/>
        <v>0</v>
      </c>
      <c r="IF36" s="248">
        <f t="shared" ca="1" si="147"/>
        <v>0.9</v>
      </c>
      <c r="IG36" s="248">
        <f t="shared" ca="1" si="147"/>
        <v>0</v>
      </c>
      <c r="IH36" s="248">
        <f t="shared" ca="1" si="147"/>
        <v>0.5</v>
      </c>
      <c r="II36" s="248">
        <f t="shared" ca="1" si="147"/>
        <v>0</v>
      </c>
      <c r="IJ36" s="248">
        <f t="shared" ca="1" si="147"/>
        <v>0</v>
      </c>
      <c r="IK36" s="248" t="str">
        <f t="shared" ca="1" si="147"/>
        <v>-</v>
      </c>
      <c r="IL36" s="246" t="str">
        <f t="shared" ca="1" si="127"/>
        <v>-</v>
      </c>
      <c r="IM36" s="246" t="str">
        <f t="shared" ca="1" si="127"/>
        <v>-</v>
      </c>
      <c r="IN36" s="155" t="b">
        <f t="shared" ca="1" si="182"/>
        <v>0</v>
      </c>
      <c r="IO36" s="248" t="str">
        <f t="shared" ca="1" si="129"/>
        <v>-</v>
      </c>
      <c r="IP36" s="10"/>
      <c r="IQ36" s="248">
        <f t="shared" ca="1" si="147"/>
        <v>1</v>
      </c>
      <c r="IR36" s="248">
        <f t="shared" ca="1" si="147"/>
        <v>0</v>
      </c>
      <c r="IS36" s="248">
        <f t="shared" ca="1" si="147"/>
        <v>1</v>
      </c>
      <c r="IT36" s="248">
        <f t="shared" ca="1" si="147"/>
        <v>1</v>
      </c>
      <c r="IU36" s="248">
        <f t="shared" ca="1" si="147"/>
        <v>0</v>
      </c>
      <c r="IV36" s="248">
        <f t="shared" ca="1" si="147"/>
        <v>70</v>
      </c>
      <c r="IW36" s="248">
        <f t="shared" ref="IW36:JT61" ca="1" si="200">OFFSET(IW$5,$B36,0)</f>
        <v>50</v>
      </c>
      <c r="IX36" s="248">
        <f t="shared" ca="1" si="200"/>
        <v>85</v>
      </c>
      <c r="IY36" s="248">
        <f t="shared" ca="1" si="200"/>
        <v>70</v>
      </c>
      <c r="IZ36" s="246">
        <f t="shared" ca="1" si="130"/>
        <v>1</v>
      </c>
      <c r="JA36" s="246">
        <f t="shared" ca="1" si="131"/>
        <v>1</v>
      </c>
      <c r="JB36" s="246">
        <f t="shared" ca="1" si="132"/>
        <v>1</v>
      </c>
      <c r="JC36" s="248">
        <f t="shared" ca="1" si="200"/>
        <v>1</v>
      </c>
      <c r="JD36" s="10"/>
      <c r="JE36" s="248">
        <f t="shared" ca="1" si="200"/>
        <v>1</v>
      </c>
      <c r="JF36" s="248">
        <f t="shared" ca="1" si="200"/>
        <v>1</v>
      </c>
      <c r="JG36" s="248">
        <f t="shared" ca="1" si="200"/>
        <v>0.75</v>
      </c>
      <c r="JH36" s="248">
        <f t="shared" ca="1" si="148"/>
        <v>0.8</v>
      </c>
      <c r="JI36" s="248">
        <f t="shared" ca="1" si="148"/>
        <v>0.82499999999999996</v>
      </c>
      <c r="JJ36" s="248">
        <f t="shared" ca="1" si="148"/>
        <v>0.875</v>
      </c>
      <c r="JK36" s="248">
        <f t="shared" ca="1" si="148"/>
        <v>0.9</v>
      </c>
      <c r="JL36" s="248">
        <f t="shared" ca="1" si="200"/>
        <v>1</v>
      </c>
      <c r="JM36" s="248">
        <f t="shared" ca="1" si="200"/>
        <v>0</v>
      </c>
      <c r="JN36" s="248">
        <f t="shared" ca="1" si="200"/>
        <v>0</v>
      </c>
      <c r="JO36" s="248">
        <f t="shared" ca="1" si="200"/>
        <v>0</v>
      </c>
      <c r="JP36" s="248">
        <f t="shared" ca="1" si="200"/>
        <v>0</v>
      </c>
      <c r="JQ36" s="248">
        <f t="shared" ca="1" si="200"/>
        <v>0</v>
      </c>
      <c r="JR36" s="248">
        <f t="shared" ca="1" si="200"/>
        <v>0</v>
      </c>
      <c r="JS36" s="248" t="str">
        <f t="shared" ca="1" si="149"/>
        <v>-</v>
      </c>
      <c r="JT36" s="248">
        <f t="shared" ca="1" si="149"/>
        <v>0</v>
      </c>
      <c r="JU36" s="27">
        <v>0</v>
      </c>
    </row>
    <row r="37" spans="1:281" s="228" customFormat="1" outlineLevel="2">
      <c r="A37" s="202">
        <f t="shared" si="133"/>
        <v>32</v>
      </c>
      <c r="B37" s="210">
        <f t="shared" ca="1" si="187"/>
        <v>28</v>
      </c>
      <c r="C37" s="228">
        <v>300</v>
      </c>
      <c r="D37" s="228" t="s">
        <v>941</v>
      </c>
      <c r="E37" s="228" t="b">
        <v>0</v>
      </c>
      <c r="F37" s="228" t="b">
        <v>0</v>
      </c>
      <c r="G37" s="228" t="b">
        <f t="shared" si="183"/>
        <v>0</v>
      </c>
      <c r="H37" s="298" cm="1">
        <f t="array" aca="1" ref="H37" ca="1">IF(AND($I37:$T37=DataMaster!$R$70:$AC$70),1,IF(AND($I37:$T37=DataMaster!$R$71:$AC$71),2,IF(AND($I37:$T37=DataMaster!$R$72:$AC$72),3,IF(AND($I37:$T37=DataMaster!$R$73:$AC$73),4,IF(AND($I37:$T37=DataMaster!$R$74:$AC$74),5,IF(AND($I37:$T37=DataMaster!$R$75:$AC$75),6,IF(AND($I37:$T37=DataMaster!$R$76:$AC$76),7,IF(AND($I37:$T37=DataMaster!$R$77:$AC$77),8,0))))))))</f>
        <v>0</v>
      </c>
      <c r="I37" s="225">
        <f t="shared" ca="1" si="188"/>
        <v>3</v>
      </c>
      <c r="J37" s="225">
        <f t="shared" ca="1" si="184"/>
        <v>2</v>
      </c>
      <c r="K37" s="225">
        <f t="shared" ca="1" si="184"/>
        <v>1</v>
      </c>
      <c r="L37" s="225">
        <f t="shared" ca="1" si="184"/>
        <v>1</v>
      </c>
      <c r="M37" s="225">
        <f t="shared" ca="1" si="184"/>
        <v>1</v>
      </c>
      <c r="N37" s="225">
        <f t="shared" ca="1" si="184"/>
        <v>1</v>
      </c>
      <c r="O37" s="225">
        <f t="shared" ca="1" si="184"/>
        <v>1</v>
      </c>
      <c r="P37" s="225">
        <f t="shared" ca="1" si="184"/>
        <v>2</v>
      </c>
      <c r="Q37" s="225">
        <f t="shared" ca="1" si="184"/>
        <v>1</v>
      </c>
      <c r="R37" s="225">
        <f t="shared" ca="1" si="184"/>
        <v>1</v>
      </c>
      <c r="S37" s="225">
        <f t="shared" ca="1" si="184"/>
        <v>1</v>
      </c>
      <c r="T37" s="225">
        <f t="shared" ca="1" si="184"/>
        <v>1</v>
      </c>
      <c r="V37" s="242" t="str" cm="1">
        <f t="array" aca="1" ref="V37" ca="1">TEXT(LEFT(OFFSET(V37,-1,0),5)+1,"00000")&amp;MID(OFFSET(V37,-1,0),6,FIND(" ",OFFSET(V37,-1,0),7)-5)
&amp;IF($H37=0,"",INDEX(DataMaster!$Q$70:$Q$77,Experiment!H37))
 &amp; " Day"&amp;_xlfn.SINGLE(INDEX(i.DOY,$I37,1))                   &amp; IF($FE37=0," FWM","")&amp;IF($FE37=1," MWM","")&amp;IF($FE37=5," Mat","")&amp;IF($FJ37=TRUE,"&amp;BBT","")
&amp;" Confine"&amp;$P37-1       &amp;IF($R37&gt;1," PasArea"&amp;GQ37,"")     &amp;IF($T37&gt;1," SR"&amp;GT37,"")     &amp;IF($S37&gt;1," E_PGR"&amp;JG37,"")
&amp; " WP"&amp;TEXT($IZ37*100,"000p")                &amp; " MP"&amp;TEXT($JA37*100,"000p")                      &amp; " GP"&amp;TEXT($JB37*100,"000p")
&amp; " (F"&amp;3+IFERROR(1*$CZ37,0)+IFERROR(1*$DA37,0)&amp;3-IFERROR(1*NOT($DC37),0)&amp;"N"&amp;$DV37&amp;$DW37&amp;")"</f>
        <v>00014 Feed  Day204 MWM Confine1 WP100p MP100p GP100p (F43N33)</v>
      </c>
      <c r="W37" s="10" t="str">
        <f ca="1">IF(COUNTIF(V$5:V37,V37)=1,"-","Dup")</f>
        <v>-</v>
      </c>
      <c r="X37" s="10"/>
      <c r="Y37" s="225" t="str">
        <f t="shared" ca="1" si="189"/>
        <v>-</v>
      </c>
      <c r="Z37" s="248" t="str">
        <f t="shared" ca="1" si="112"/>
        <v>-</v>
      </c>
      <c r="AA37" s="225" t="str">
        <f t="shared" ca="1" si="189"/>
        <v>-</v>
      </c>
      <c r="AB37" s="225" t="str">
        <f t="shared" ca="1" si="189"/>
        <v>-</v>
      </c>
      <c r="AC37" s="248" t="str">
        <f t="shared" ca="1" si="113"/>
        <v>-</v>
      </c>
      <c r="AD37" s="248" t="b">
        <f t="shared" ca="1" si="113"/>
        <v>1</v>
      </c>
      <c r="AE37" s="10"/>
      <c r="AF37" s="248" t="b">
        <f t="shared" ca="1" si="190"/>
        <v>1</v>
      </c>
      <c r="AG37" s="248" t="str">
        <f t="shared" ca="1" si="190"/>
        <v>-</v>
      </c>
      <c r="AH37" s="248" t="str">
        <f t="shared" ca="1" si="190"/>
        <v>-</v>
      </c>
      <c r="AI37" s="248" t="str">
        <f t="shared" ca="1" si="190"/>
        <v>-</v>
      </c>
      <c r="AJ37" s="248" t="b">
        <f t="shared" ca="1" si="190"/>
        <v>0</v>
      </c>
      <c r="AK37" s="248" t="str">
        <f t="shared" ca="1" si="115"/>
        <v>-</v>
      </c>
      <c r="AL37" s="248" t="str">
        <f t="shared" ca="1" si="115"/>
        <v>-</v>
      </c>
      <c r="AM37" s="248" t="str">
        <f t="shared" ca="1" si="115"/>
        <v>-</v>
      </c>
      <c r="AN37" s="248" t="b">
        <f t="shared" ca="1" si="115"/>
        <v>0</v>
      </c>
      <c r="AO37" s="10"/>
      <c r="AP37" s="225" t="b">
        <f t="shared" ca="1" si="198"/>
        <v>1</v>
      </c>
      <c r="AQ37" s="247" t="b">
        <v>1</v>
      </c>
      <c r="AR37" s="225" t="b">
        <f t="shared" ca="1" si="191"/>
        <v>1</v>
      </c>
      <c r="AS37" s="243">
        <f t="shared" ca="1" si="136"/>
        <v>32204</v>
      </c>
      <c r="AT37" s="225" t="b">
        <f t="shared" ca="1" si="192"/>
        <v>0</v>
      </c>
      <c r="AU37" s="248" t="str">
        <f t="shared" ca="1" si="190"/>
        <v>-</v>
      </c>
      <c r="AV37" s="248" t="b">
        <f t="shared" ca="1" si="190"/>
        <v>1</v>
      </c>
      <c r="AW37" s="225">
        <f t="shared" ca="1" si="193"/>
        <v>32205</v>
      </c>
      <c r="AX37" s="248" t="str">
        <f t="shared" ca="1" si="156"/>
        <v>-</v>
      </c>
      <c r="AY37" s="248">
        <f t="shared" ca="1" si="190"/>
        <v>1</v>
      </c>
      <c r="AZ37" s="248">
        <f t="shared" ca="1" si="190"/>
        <v>1</v>
      </c>
      <c r="BA37" s="248" t="b">
        <f t="shared" ca="1" si="185"/>
        <v>1</v>
      </c>
      <c r="BB37" s="248">
        <f t="shared" ca="1" si="190"/>
        <v>0.2</v>
      </c>
      <c r="BC37" s="248" t="str">
        <f t="shared" ca="1" si="114"/>
        <v>-</v>
      </c>
      <c r="BD37" s="248" t="str">
        <f t="shared" ca="1" si="114"/>
        <v>-</v>
      </c>
      <c r="BE37" s="248" t="b">
        <f t="shared" ca="1" si="190"/>
        <v>1</v>
      </c>
      <c r="BF37" s="248" t="b">
        <f t="shared" ca="1" si="185"/>
        <v>0</v>
      </c>
      <c r="BG37" s="246" t="b" cm="1">
        <f t="array" aca="1" ref="BG37" ca="1">INDEX(i.dams_confinement_P,$P37,BG$17)</f>
        <v>1</v>
      </c>
      <c r="BH37" s="246" t="b" cm="1">
        <f t="array" aca="1" ref="BH37" ca="1">INDEX(i.dams_confinement_P,$P37,BH$17)</f>
        <v>1</v>
      </c>
      <c r="BI37" s="246" t="b" cm="1">
        <f t="array" aca="1" ref="BI37" ca="1">INDEX(i.dams_confinement_P,$P37,BI$17)</f>
        <v>1</v>
      </c>
      <c r="BJ37" s="246" t="b" cm="1">
        <f t="array" aca="1" ref="BJ37" ca="1">INDEX(i.dams_confinement_P,$P37,BJ$17)</f>
        <v>1</v>
      </c>
      <c r="BK37" s="246" t="b" cm="1">
        <f t="array" aca="1" ref="BK37" ca="1">INDEX(i.dams_confinement_P,$P37,BK$17)</f>
        <v>1</v>
      </c>
      <c r="BL37" s="246" t="b" cm="1">
        <f t="array" aca="1" ref="BL37" ca="1">INDEX(i.dams_confinement_P,$P37,BL$17)</f>
        <v>1</v>
      </c>
      <c r="BM37" s="246" t="str" cm="1">
        <f t="array" aca="1" ref="BM37" ca="1">INDEX(i.dams_confinement_P,$P37,BM$17)</f>
        <v>-</v>
      </c>
      <c r="BN37" s="246" t="str" cm="1">
        <f t="array" aca="1" ref="BN37" ca="1">INDEX(i.dams_confinement_P,$P37,BN$17)</f>
        <v>-</v>
      </c>
      <c r="BO37" s="246" t="str" cm="1">
        <f t="array" aca="1" ref="BO37" ca="1">INDEX(i.dams_confinement_P,$P37,BO$17)</f>
        <v>-</v>
      </c>
      <c r="BP37" s="246" t="str" cm="1">
        <f t="array" aca="1" ref="BP37" ca="1">INDEX(i.dams_confinement_P,$P37,BP$17)</f>
        <v>-</v>
      </c>
      <c r="BQ37" s="246" t="str" cm="1">
        <f t="array" aca="1" ref="BQ37" ca="1">INDEX(i.dams_confinement_P,$P37,BQ$17)</f>
        <v>-</v>
      </c>
      <c r="BR37" s="246" t="str" cm="1">
        <f t="array" aca="1" ref="BR37" ca="1">INDEX(i.dams_confinement_P,$P37,BR$17)</f>
        <v>-</v>
      </c>
      <c r="BS37" s="246" t="str" cm="1">
        <f t="array" aca="1" ref="BS37" ca="1">INDEX(i.dams_confinement_P,$P37,BS$17)</f>
        <v>-</v>
      </c>
      <c r="BT37" s="246" t="str" cm="1">
        <f t="array" aca="1" ref="BT37" ca="1">INDEX(i.dams_confinement_P,$P37,BT$17)</f>
        <v>-</v>
      </c>
      <c r="BU37" s="246" t="str" cm="1">
        <f t="array" aca="1" ref="BU37" ca="1">INDEX(i.dams_confinement_P,$P37,BU$17)</f>
        <v>-</v>
      </c>
      <c r="BV37" s="246" t="str" cm="1">
        <f t="array" aca="1" ref="BV37" ca="1">INDEX(i.dams_confinement_P,$P37,BV$17)</f>
        <v>-</v>
      </c>
      <c r="BW37" s="246" t="str" cm="1">
        <f t="array" aca="1" ref="BW37" ca="1">INDEX(i.dams_confinement_P,$P37,BW$17)</f>
        <v>-</v>
      </c>
      <c r="BX37" s="246" t="str" cm="1">
        <f t="array" aca="1" ref="BX37" ca="1">INDEX(i.dams_confinement_P,$P37,BX$17)</f>
        <v>-</v>
      </c>
      <c r="BY37" s="248" t="str">
        <f t="shared" ca="1" si="186"/>
        <v>-</v>
      </c>
      <c r="BZ37" s="248" t="str">
        <f t="shared" ca="1" si="186"/>
        <v>-</v>
      </c>
      <c r="CA37" s="10"/>
      <c r="CB37" s="248" t="str">
        <f t="shared" ca="1" si="186"/>
        <v>-</v>
      </c>
      <c r="CC37" s="248" t="str">
        <f t="shared" ca="1" si="186"/>
        <v>-</v>
      </c>
      <c r="CD37" s="248" t="str">
        <f t="shared" ca="1" si="186"/>
        <v>-</v>
      </c>
      <c r="CE37" s="248" t="str">
        <f t="shared" ca="1" si="186"/>
        <v>-</v>
      </c>
      <c r="CF37" s="248" t="str">
        <f t="shared" ca="1" si="186"/>
        <v>-</v>
      </c>
      <c r="CG37" s="248" t="str">
        <f t="shared" ca="1" si="186"/>
        <v>-</v>
      </c>
      <c r="CH37" s="248" t="str">
        <f t="shared" ca="1" si="186"/>
        <v>-</v>
      </c>
      <c r="CI37" s="248" t="str">
        <f t="shared" ca="1" si="186"/>
        <v>-</v>
      </c>
      <c r="CJ37" s="248" t="str">
        <f t="shared" ca="1" si="186"/>
        <v>-</v>
      </c>
      <c r="CK37" s="248" t="str">
        <f t="shared" ca="1" si="186"/>
        <v>-</v>
      </c>
      <c r="CL37" s="248" t="str">
        <f t="shared" ca="1" si="186"/>
        <v>-</v>
      </c>
      <c r="CM37" s="248" t="str">
        <f t="shared" ca="1" si="186"/>
        <v>-</v>
      </c>
      <c r="CN37" s="248" t="str">
        <f t="shared" ca="1" si="186"/>
        <v>-</v>
      </c>
      <c r="CO37" s="248" t="str">
        <f t="shared" ca="1" si="186"/>
        <v>-</v>
      </c>
      <c r="CP37" s="248" t="str">
        <f t="shared" ca="1" si="186"/>
        <v>-</v>
      </c>
      <c r="CQ37" s="248" t="str">
        <f t="shared" ca="1" si="186"/>
        <v>-</v>
      </c>
      <c r="CR37" s="248" t="str">
        <f t="shared" ca="1" si="186"/>
        <v>-</v>
      </c>
      <c r="CS37" s="248" t="str">
        <f t="shared" ca="1" si="194"/>
        <v>-</v>
      </c>
      <c r="CT37" s="248" t="str">
        <f t="shared" ca="1" si="194"/>
        <v>-</v>
      </c>
      <c r="CU37" s="248" t="str">
        <f t="shared" ca="1" si="194"/>
        <v>-</v>
      </c>
      <c r="CV37" s="248" t="str">
        <f t="shared" ca="1" si="194"/>
        <v>-</v>
      </c>
      <c r="CW37" s="10"/>
      <c r="CX37" s="246" t="str" cm="1">
        <f t="array" ref="CX37">IF(AND($CZ37:$DA37),INDEX(i.dam_user_fvp0_date,$P37),"-")</f>
        <v>-</v>
      </c>
      <c r="CY37" s="246" t="str" cm="1">
        <f t="array" ref="CY37">IF(AND($CZ37:$DA37),INDEX(i.dam_user_fvp1_date,$P37),"-")</f>
        <v>-</v>
      </c>
      <c r="CZ37" s="247" t="b">
        <v>1</v>
      </c>
      <c r="DA37" s="247" t="b">
        <v>0</v>
      </c>
      <c r="DB37" s="248" t="str">
        <f t="shared" ca="1" si="195"/>
        <v>-</v>
      </c>
      <c r="DC37" s="248" t="str">
        <f t="shared" ca="1" si="195"/>
        <v>-</v>
      </c>
      <c r="DD37" s="248" t="str">
        <f t="shared" ca="1" si="195"/>
        <v>-</v>
      </c>
      <c r="DE37" s="248" t="str">
        <f t="shared" ca="1" si="195"/>
        <v>-</v>
      </c>
      <c r="DF37" s="248" t="str">
        <f t="shared" ca="1" si="195"/>
        <v>-</v>
      </c>
      <c r="DG37" s="248" t="str">
        <f t="shared" ca="1" si="195"/>
        <v>-</v>
      </c>
      <c r="DH37" s="248" t="str">
        <f t="shared" ca="1" si="195"/>
        <v>-</v>
      </c>
      <c r="DI37" s="248" t="str">
        <f t="shared" ca="1" si="195"/>
        <v>-</v>
      </c>
      <c r="DJ37" s="248" t="str">
        <f t="shared" ca="1" si="195"/>
        <v>-</v>
      </c>
      <c r="DK37" s="248" t="str">
        <f t="shared" ca="1" si="195"/>
        <v>-</v>
      </c>
      <c r="DL37" s="248" t="str">
        <f t="shared" ca="1" si="195"/>
        <v>-</v>
      </c>
      <c r="DM37" s="248" t="str">
        <f t="shared" ca="1" si="195"/>
        <v>-</v>
      </c>
      <c r="DN37" s="248" t="str">
        <f t="shared" ca="1" si="195"/>
        <v>-</v>
      </c>
      <c r="DO37" s="248" t="str">
        <f t="shared" ca="1" si="195"/>
        <v>-</v>
      </c>
      <c r="DP37" s="248" t="str">
        <f t="shared" ca="1" si="195"/>
        <v>-</v>
      </c>
      <c r="DQ37" s="248" t="str">
        <f t="shared" ca="1" si="195"/>
        <v>-</v>
      </c>
      <c r="DR37" s="248" t="str">
        <f t="shared" ca="1" si="195"/>
        <v>-</v>
      </c>
      <c r="DS37" s="248" t="str">
        <f t="shared" ca="1" si="195"/>
        <v>-</v>
      </c>
      <c r="DT37" s="248" t="str">
        <f t="shared" ca="1" si="195"/>
        <v>-</v>
      </c>
      <c r="DU37" s="248" t="str">
        <f t="shared" ca="1" si="195"/>
        <v>-</v>
      </c>
      <c r="DV37" s="225">
        <f t="shared" ca="1" si="196"/>
        <v>3</v>
      </c>
      <c r="DW37" s="225">
        <f t="shared" ca="1" si="196"/>
        <v>3</v>
      </c>
      <c r="DX37" s="247">
        <v>0</v>
      </c>
      <c r="DY37" s="247">
        <v>1</v>
      </c>
      <c r="DZ37" s="247">
        <v>-1</v>
      </c>
      <c r="EA37" s="248" t="str">
        <f t="shared" ca="1" si="199"/>
        <v>-</v>
      </c>
      <c r="EB37" s="248" t="str">
        <f t="shared" ca="1" si="199"/>
        <v>-</v>
      </c>
      <c r="EC37" s="248" t="str">
        <f t="shared" ca="1" si="199"/>
        <v>-</v>
      </c>
      <c r="ED37" s="248" t="str">
        <f t="shared" ca="1" si="199"/>
        <v>-</v>
      </c>
      <c r="EE37" s="248" t="str">
        <f t="shared" ca="1" si="199"/>
        <v>-</v>
      </c>
      <c r="EF37" s="247">
        <v>0</v>
      </c>
      <c r="EG37" s="247">
        <v>1</v>
      </c>
      <c r="EH37" s="247">
        <v>-1</v>
      </c>
      <c r="EI37" s="248" t="str">
        <f t="shared" ca="1" si="199"/>
        <v>-</v>
      </c>
      <c r="EJ37" s="248" t="str">
        <f t="shared" ca="1" si="199"/>
        <v>-</v>
      </c>
      <c r="EK37" s="248" t="str">
        <f t="shared" ca="1" si="199"/>
        <v>-</v>
      </c>
      <c r="EL37" s="248">
        <f t="shared" ca="1" si="199"/>
        <v>0</v>
      </c>
      <c r="EM37" s="248">
        <f t="shared" ca="1" si="199"/>
        <v>0</v>
      </c>
      <c r="EN37" s="248">
        <f t="shared" ca="1" si="199"/>
        <v>0</v>
      </c>
      <c r="EO37" s="248">
        <f t="shared" ca="1" si="199"/>
        <v>0</v>
      </c>
      <c r="EP37" s="248">
        <f t="shared" ca="1" si="140"/>
        <v>0</v>
      </c>
      <c r="EQ37" s="248">
        <f t="shared" ca="1" si="140"/>
        <v>0</v>
      </c>
      <c r="ER37" s="248">
        <f t="shared" ca="1" si="140"/>
        <v>0</v>
      </c>
      <c r="ES37" s="248" t="str">
        <f t="shared" ca="1" si="140"/>
        <v>-</v>
      </c>
      <c r="ET37" s="248" t="str">
        <f t="shared" ca="1" si="140"/>
        <v>-</v>
      </c>
      <c r="EU37" s="248" t="str">
        <f t="shared" ca="1" si="140"/>
        <v>-</v>
      </c>
      <c r="EV37" s="248" t="str">
        <f t="shared" ca="1" si="140"/>
        <v>-</v>
      </c>
      <c r="EW37" s="248" t="str">
        <f t="shared" ca="1" si="140"/>
        <v>-</v>
      </c>
      <c r="EX37" s="248" t="str">
        <f t="shared" ca="1" si="140"/>
        <v>-</v>
      </c>
      <c r="EY37" s="248" t="str">
        <f t="shared" ca="1" si="140"/>
        <v>-</v>
      </c>
      <c r="EZ37" s="248" t="str">
        <f t="shared" ca="1" si="140"/>
        <v>-</v>
      </c>
      <c r="FA37" s="248" t="str">
        <f t="shared" ca="1" si="140"/>
        <v>-</v>
      </c>
      <c r="FB37" s="248" t="str">
        <f t="shared" ca="1" si="140"/>
        <v>-</v>
      </c>
      <c r="FC37" s="248" t="str">
        <f t="shared" ca="1" si="140"/>
        <v>-</v>
      </c>
      <c r="FD37" s="10"/>
      <c r="FE37" s="246">
        <f t="shared" ca="1" si="118"/>
        <v>1</v>
      </c>
      <c r="FF37" s="248" t="str">
        <f t="shared" ref="FF37:FW58" ca="1" si="201">OFFSET(FF$5,$B37,0)</f>
        <v>-</v>
      </c>
      <c r="FG37" s="248" t="str">
        <f t="shared" ca="1" si="201"/>
        <v>-</v>
      </c>
      <c r="FH37" s="248" t="str">
        <f t="shared" ca="1" si="201"/>
        <v>-</v>
      </c>
      <c r="FI37" s="248" t="str">
        <f t="shared" ca="1" si="201"/>
        <v>-</v>
      </c>
      <c r="FJ37" s="246" t="b">
        <f t="shared" ca="1" si="119"/>
        <v>0</v>
      </c>
      <c r="FK37" s="248" t="str">
        <f t="shared" ca="1" si="201"/>
        <v>-</v>
      </c>
      <c r="FL37" s="248">
        <f t="shared" ca="1" si="201"/>
        <v>0</v>
      </c>
      <c r="FM37" s="248" t="str">
        <f t="shared" ca="1" si="201"/>
        <v>-</v>
      </c>
      <c r="FN37" s="248">
        <f t="shared" ca="1" si="120"/>
        <v>1</v>
      </c>
      <c r="FO37" s="248">
        <f t="shared" ca="1" si="120"/>
        <v>0</v>
      </c>
      <c r="FP37" s="248">
        <f t="shared" ca="1" si="201"/>
        <v>1</v>
      </c>
      <c r="FQ37" s="248">
        <f t="shared" ca="1" si="201"/>
        <v>0</v>
      </c>
      <c r="FR37" s="248">
        <f t="shared" ca="1" si="201"/>
        <v>1</v>
      </c>
      <c r="FS37" s="248">
        <f t="shared" ca="1" si="201"/>
        <v>1</v>
      </c>
      <c r="FT37" s="248">
        <f t="shared" ca="1" si="201"/>
        <v>1</v>
      </c>
      <c r="FU37" s="248">
        <f t="shared" ca="1" si="201"/>
        <v>0</v>
      </c>
      <c r="FV37" s="248">
        <f t="shared" ca="1" si="201"/>
        <v>0</v>
      </c>
      <c r="FW37" s="248">
        <f t="shared" ca="1" si="201"/>
        <v>0</v>
      </c>
      <c r="FX37" s="248">
        <f t="shared" ref="FX37:GM61" ca="1" si="202">OFFSET(FX$5,$B37,0)</f>
        <v>0</v>
      </c>
      <c r="FY37" s="248">
        <f t="shared" ca="1" si="202"/>
        <v>0</v>
      </c>
      <c r="FZ37" s="248">
        <f t="shared" ca="1" si="202"/>
        <v>0</v>
      </c>
      <c r="GA37" s="248">
        <f t="shared" ca="1" si="202"/>
        <v>0</v>
      </c>
      <c r="GB37" s="248">
        <f t="shared" ca="1" si="202"/>
        <v>0</v>
      </c>
      <c r="GC37" s="248">
        <f t="shared" ca="1" si="121"/>
        <v>0</v>
      </c>
      <c r="GD37" s="248">
        <f t="shared" ca="1" si="121"/>
        <v>0</v>
      </c>
      <c r="GE37" s="248">
        <f t="shared" ca="1" si="202"/>
        <v>0</v>
      </c>
      <c r="GF37" s="248">
        <f t="shared" ca="1" si="202"/>
        <v>0</v>
      </c>
      <c r="GG37" s="248">
        <f t="shared" ca="1" si="202"/>
        <v>1</v>
      </c>
      <c r="GH37" s="248">
        <f t="shared" ca="1" si="202"/>
        <v>0</v>
      </c>
      <c r="GI37" s="248">
        <f t="shared" ca="1" si="202"/>
        <v>0</v>
      </c>
      <c r="GJ37" s="248">
        <f t="shared" ca="1" si="202"/>
        <v>0</v>
      </c>
      <c r="GK37" s="248">
        <f t="shared" ca="1" si="202"/>
        <v>0</v>
      </c>
      <c r="GL37" s="248">
        <f t="shared" ca="1" si="121"/>
        <v>0</v>
      </c>
      <c r="GM37" s="248">
        <f t="shared" ca="1" si="121"/>
        <v>0</v>
      </c>
      <c r="GN37" s="248">
        <f t="shared" ca="1" si="121"/>
        <v>0</v>
      </c>
      <c r="GO37" s="10"/>
      <c r="GP37" s="246" t="b">
        <f t="shared" ca="1" si="180"/>
        <v>0</v>
      </c>
      <c r="GQ37" s="246" t="str" cm="1">
        <f t="array" aca="1" ref="GQ37" ca="1">INDEX(i.bnd_total_pas_area,$R37,1)</f>
        <v>-</v>
      </c>
      <c r="GR37" s="248" t="str">
        <f t="shared" ca="1" si="143"/>
        <v>-</v>
      </c>
      <c r="GS37" s="246" t="b">
        <f t="shared" ca="1" si="181"/>
        <v>0</v>
      </c>
      <c r="GT37" s="246" t="str" cm="1">
        <f t="array" aca="1" ref="GT37" ca="1">INDEX(i.bnd_sr_t,$T37,1)</f>
        <v>-</v>
      </c>
      <c r="GU37" s="246" t="b">
        <f t="shared" ca="1" si="124"/>
        <v>0</v>
      </c>
      <c r="GV37" s="246" t="b">
        <f t="shared" ca="1" si="124"/>
        <v>0</v>
      </c>
      <c r="GW37" s="246" t="b">
        <f t="shared" ca="1" si="124"/>
        <v>1</v>
      </c>
      <c r="GX37" s="248">
        <f t="shared" ca="1" si="143"/>
        <v>0</v>
      </c>
      <c r="GY37" s="248">
        <f t="shared" ca="1" si="143"/>
        <v>2</v>
      </c>
      <c r="GZ37" s="248">
        <f t="shared" ca="1" si="143"/>
        <v>2</v>
      </c>
      <c r="HA37" s="248" t="str">
        <f t="shared" ca="1" si="143"/>
        <v>-</v>
      </c>
      <c r="HB37" s="248" t="str">
        <f t="shared" ca="1" si="143"/>
        <v>-</v>
      </c>
      <c r="HC37" s="248" t="str">
        <f t="shared" ca="1" si="143"/>
        <v>-</v>
      </c>
      <c r="HD37" s="248" t="str">
        <f t="shared" ca="1" si="143"/>
        <v>-</v>
      </c>
      <c r="HE37" s="248" t="str">
        <f t="shared" ca="1" si="143"/>
        <v>-</v>
      </c>
      <c r="HF37" s="248" t="str">
        <f t="shared" ca="1" si="144"/>
        <v>-</v>
      </c>
      <c r="HG37" s="248" t="str">
        <f t="shared" ca="1" si="144"/>
        <v>-</v>
      </c>
      <c r="HH37" s="246" t="b">
        <f t="array" aca="1" ref="HH37" ca="1">IF(OR(HI37:HJ37&lt;&gt;"-"),TRUE,"-")</f>
        <v>1</v>
      </c>
      <c r="HI37" s="225">
        <f t="shared" ca="1" si="158"/>
        <v>2</v>
      </c>
      <c r="HJ37" s="248" t="str">
        <f t="shared" ca="1" si="125"/>
        <v>-</v>
      </c>
      <c r="HK37" s="246" t="str">
        <f t="array" aca="1" ref="HK37" ca="1">IF(OR(HL37:HQ37&lt;&gt;"-"),TRUE,"-")</f>
        <v>-</v>
      </c>
      <c r="HL37" s="248" t="str">
        <f t="shared" ca="1" si="145"/>
        <v>-</v>
      </c>
      <c r="HM37" s="288" t="str">
        <f t="shared" ca="1" si="159"/>
        <v>-</v>
      </c>
      <c r="HN37" s="288" t="str">
        <f t="shared" ca="1" si="159"/>
        <v>-</v>
      </c>
      <c r="HO37" s="288" t="str">
        <f t="shared" ca="1" si="159"/>
        <v>-</v>
      </c>
      <c r="HP37" s="288" t="str">
        <f t="shared" ca="1" si="159"/>
        <v>-</v>
      </c>
      <c r="HQ37" s="288" t="str">
        <f t="shared" ca="1" si="146"/>
        <v>-</v>
      </c>
      <c r="HR37" s="288" t="str">
        <f t="shared" ca="1" si="159"/>
        <v>-</v>
      </c>
      <c r="HS37" s="248" t="b">
        <f t="shared" ca="1" si="100"/>
        <v>1</v>
      </c>
      <c r="HT37" s="248">
        <f t="shared" ca="1" si="100"/>
        <v>2</v>
      </c>
      <c r="HU37" s="248" t="b">
        <f t="shared" ca="1" si="101"/>
        <v>1</v>
      </c>
      <c r="HV37" s="248" t="str">
        <f t="shared" ca="1" si="101"/>
        <v>-</v>
      </c>
      <c r="HW37" s="246" t="str">
        <f t="shared" ca="1" si="126"/>
        <v>-</v>
      </c>
      <c r="HX37" s="246" t="str">
        <f t="shared" ca="1" si="126"/>
        <v>-</v>
      </c>
      <c r="HY37" s="246" t="str">
        <f t="shared" ca="1" si="126"/>
        <v>-</v>
      </c>
      <c r="HZ37" s="246" t="str">
        <f t="shared" ca="1" si="126"/>
        <v>-</v>
      </c>
      <c r="IA37" s="248" t="str">
        <f t="shared" ca="1" si="147"/>
        <v>-</v>
      </c>
      <c r="IB37" s="248" t="str">
        <f t="shared" ref="IB37:IV40" ca="1" si="203">OFFSET(IB$5,$B37,0)</f>
        <v>-</v>
      </c>
      <c r="IC37" s="248" t="str">
        <f t="shared" ca="1" si="203"/>
        <v>-</v>
      </c>
      <c r="ID37" s="248" t="str">
        <f t="shared" ca="1" si="203"/>
        <v>-</v>
      </c>
      <c r="IE37" s="248">
        <f t="shared" ca="1" si="203"/>
        <v>0</v>
      </c>
      <c r="IF37" s="248">
        <f t="shared" ca="1" si="203"/>
        <v>0.9</v>
      </c>
      <c r="IG37" s="248">
        <f t="shared" ca="1" si="203"/>
        <v>0</v>
      </c>
      <c r="IH37" s="248">
        <f t="shared" ca="1" si="203"/>
        <v>0.5</v>
      </c>
      <c r="II37" s="248">
        <f t="shared" ca="1" si="203"/>
        <v>0</v>
      </c>
      <c r="IJ37" s="248">
        <f t="shared" ca="1" si="203"/>
        <v>0</v>
      </c>
      <c r="IK37" s="248" t="str">
        <f t="shared" ca="1" si="203"/>
        <v>-</v>
      </c>
      <c r="IL37" s="246" t="str">
        <f t="shared" ca="1" si="127"/>
        <v>-</v>
      </c>
      <c r="IM37" s="246" t="str">
        <f t="shared" ca="1" si="127"/>
        <v>-</v>
      </c>
      <c r="IN37" s="155" t="b">
        <f t="shared" ca="1" si="182"/>
        <v>0</v>
      </c>
      <c r="IO37" s="248" t="str">
        <f t="shared" ca="1" si="129"/>
        <v>-</v>
      </c>
      <c r="IP37" s="10"/>
      <c r="IQ37" s="248">
        <f t="shared" ca="1" si="203"/>
        <v>1</v>
      </c>
      <c r="IR37" s="248">
        <f t="shared" ca="1" si="203"/>
        <v>0</v>
      </c>
      <c r="IS37" s="248">
        <f t="shared" ca="1" si="203"/>
        <v>1</v>
      </c>
      <c r="IT37" s="248">
        <f t="shared" ca="1" si="203"/>
        <v>1</v>
      </c>
      <c r="IU37" s="248">
        <f t="shared" ca="1" si="203"/>
        <v>0</v>
      </c>
      <c r="IV37" s="248">
        <f t="shared" ca="1" si="203"/>
        <v>70</v>
      </c>
      <c r="IW37" s="248">
        <f t="shared" ca="1" si="200"/>
        <v>50</v>
      </c>
      <c r="IX37" s="248">
        <f t="shared" ca="1" si="200"/>
        <v>85</v>
      </c>
      <c r="IY37" s="248">
        <f t="shared" ca="1" si="200"/>
        <v>70</v>
      </c>
      <c r="IZ37" s="246">
        <f t="shared" ca="1" si="130"/>
        <v>1</v>
      </c>
      <c r="JA37" s="246">
        <f t="shared" ca="1" si="131"/>
        <v>1</v>
      </c>
      <c r="JB37" s="246">
        <f t="shared" ca="1" si="132"/>
        <v>1</v>
      </c>
      <c r="JC37" s="248">
        <f t="shared" ca="1" si="200"/>
        <v>1</v>
      </c>
      <c r="JD37" s="10"/>
      <c r="JE37" s="248">
        <f t="shared" ca="1" si="200"/>
        <v>1</v>
      </c>
      <c r="JF37" s="248">
        <f t="shared" ca="1" si="200"/>
        <v>1</v>
      </c>
      <c r="JG37" s="248">
        <f t="shared" ca="1" si="200"/>
        <v>0.75</v>
      </c>
      <c r="JH37" s="248">
        <f t="shared" ca="1" si="148"/>
        <v>0.8</v>
      </c>
      <c r="JI37" s="248">
        <f t="shared" ca="1" si="148"/>
        <v>0.82499999999999996</v>
      </c>
      <c r="JJ37" s="248">
        <f t="shared" ca="1" si="148"/>
        <v>0.875</v>
      </c>
      <c r="JK37" s="248">
        <f t="shared" ca="1" si="148"/>
        <v>0.9</v>
      </c>
      <c r="JL37" s="248">
        <f t="shared" ca="1" si="200"/>
        <v>1</v>
      </c>
      <c r="JM37" s="248">
        <f t="shared" ca="1" si="200"/>
        <v>0</v>
      </c>
      <c r="JN37" s="248">
        <f t="shared" ca="1" si="200"/>
        <v>0</v>
      </c>
      <c r="JO37" s="248">
        <f t="shared" ca="1" si="200"/>
        <v>0</v>
      </c>
      <c r="JP37" s="248">
        <f t="shared" ca="1" si="200"/>
        <v>0</v>
      </c>
      <c r="JQ37" s="248">
        <f t="shared" ca="1" si="200"/>
        <v>0</v>
      </c>
      <c r="JR37" s="248">
        <f t="shared" ca="1" si="200"/>
        <v>0</v>
      </c>
      <c r="JS37" s="248" t="str">
        <f t="shared" ca="1" si="149"/>
        <v>-</v>
      </c>
      <c r="JT37" s="248">
        <f t="shared" ca="1" si="149"/>
        <v>0</v>
      </c>
      <c r="JU37" s="27">
        <v>0</v>
      </c>
    </row>
    <row r="38" spans="1:281" s="228" customFormat="1" outlineLevel="2">
      <c r="A38" s="202">
        <f t="shared" si="133"/>
        <v>33</v>
      </c>
      <c r="B38" s="210">
        <f t="shared" ca="1" si="187"/>
        <v>28</v>
      </c>
      <c r="C38" s="228">
        <v>300</v>
      </c>
      <c r="D38" s="228" t="s">
        <v>941</v>
      </c>
      <c r="E38" s="228" t="b">
        <v>0</v>
      </c>
      <c r="F38" s="228" t="b">
        <v>0</v>
      </c>
      <c r="G38" s="228" t="b">
        <f t="shared" si="183"/>
        <v>0</v>
      </c>
      <c r="H38" s="298" cm="1">
        <f t="array" aca="1" ref="H38" ca="1">IF(AND($I38:$T38=DataMaster!$R$70:$AC$70),1,IF(AND($I38:$T38=DataMaster!$R$71:$AC$71),2,IF(AND($I38:$T38=DataMaster!$R$72:$AC$72),3,IF(AND($I38:$T38=DataMaster!$R$73:$AC$73),4,IF(AND($I38:$T38=DataMaster!$R$74:$AC$74),5,IF(AND($I38:$T38=DataMaster!$R$75:$AC$75),6,IF(AND($I38:$T38=DataMaster!$R$76:$AC$76),7,IF(AND($I38:$T38=DataMaster!$R$77:$AC$77),8,0))))))))</f>
        <v>0</v>
      </c>
      <c r="I38" s="225">
        <f t="shared" ca="1" si="188"/>
        <v>3</v>
      </c>
      <c r="J38" s="225">
        <f t="shared" ca="1" si="184"/>
        <v>2</v>
      </c>
      <c r="K38" s="225">
        <f t="shared" ca="1" si="184"/>
        <v>1</v>
      </c>
      <c r="L38" s="225">
        <f t="shared" ca="1" si="184"/>
        <v>1</v>
      </c>
      <c r="M38" s="225">
        <f t="shared" ca="1" si="184"/>
        <v>1</v>
      </c>
      <c r="N38" s="225">
        <f t="shared" ca="1" si="184"/>
        <v>1</v>
      </c>
      <c r="O38" s="225">
        <f t="shared" ca="1" si="184"/>
        <v>1</v>
      </c>
      <c r="P38" s="225">
        <f t="shared" ca="1" si="184"/>
        <v>2</v>
      </c>
      <c r="Q38" s="225">
        <f t="shared" ca="1" si="184"/>
        <v>1</v>
      </c>
      <c r="R38" s="225">
        <f t="shared" ca="1" si="184"/>
        <v>1</v>
      </c>
      <c r="S38" s="225">
        <f t="shared" ca="1" si="184"/>
        <v>1</v>
      </c>
      <c r="T38" s="225">
        <f t="shared" ca="1" si="184"/>
        <v>1</v>
      </c>
      <c r="V38" s="242" t="str" cm="1">
        <f t="array" aca="1" ref="V38" ca="1">TEXT(LEFT(OFFSET(V38,-1,0),5)+1,"00000")&amp;MID(OFFSET(V38,-1,0),6,FIND(" ",OFFSET(V38,-1,0),7)-5)
&amp;IF($H38=0,"",INDEX(DataMaster!$Q$70:$Q$77,Experiment!H38))
 &amp; " Day"&amp;_xlfn.SINGLE(INDEX(i.DOY,$I38,1))                   &amp; IF($FE38=0," FWM","")&amp;IF($FE38=1," MWM","")&amp;IF($FE38=5," Mat","")&amp;IF($FJ38=TRUE,"&amp;BBT","")
&amp;" Confine"&amp;$P38-1       &amp;IF($R38&gt;1," PasArea"&amp;GQ38,"")     &amp;IF($T38&gt;1," SR"&amp;GT38,"")     &amp;IF($S38&gt;1," E_PGR"&amp;JG38,"")
&amp; " WP"&amp;TEXT($IZ38*100,"000p")                &amp; " MP"&amp;TEXT($JA38*100,"000p")                      &amp; " GP"&amp;TEXT($JB38*100,"000p")
&amp; " (F"&amp;3+IFERROR(1*$CZ38,0)+IFERROR(1*$DA38,0)&amp;3-IFERROR(1*NOT($DC38),0)&amp;"N"&amp;$DV38&amp;$DW38&amp;")"</f>
        <v>00015 Feed  Day204 MWM Confine1 WP100p MP100p GP100p (F43N33)</v>
      </c>
      <c r="W38" s="10" t="str">
        <f ca="1">IF(COUNTIF(V$5:V38,V38)=1,"-","Dup")</f>
        <v>-</v>
      </c>
      <c r="X38" s="10"/>
      <c r="Y38" s="225" t="str">
        <f t="shared" ca="1" si="189"/>
        <v>-</v>
      </c>
      <c r="Z38" s="248" t="str">
        <f t="shared" ca="1" si="112"/>
        <v>-</v>
      </c>
      <c r="AA38" s="225" t="str">
        <f t="shared" ca="1" si="189"/>
        <v>-</v>
      </c>
      <c r="AB38" s="225" t="str">
        <f t="shared" ca="1" si="189"/>
        <v>-</v>
      </c>
      <c r="AC38" s="248" t="str">
        <f t="shared" ca="1" si="113"/>
        <v>-</v>
      </c>
      <c r="AD38" s="248" t="b">
        <f t="shared" ca="1" si="113"/>
        <v>1</v>
      </c>
      <c r="AE38" s="10"/>
      <c r="AF38" s="248" t="b">
        <f t="shared" ca="1" si="190"/>
        <v>1</v>
      </c>
      <c r="AG38" s="248" t="str">
        <f t="shared" ca="1" si="190"/>
        <v>-</v>
      </c>
      <c r="AH38" s="248" t="str">
        <f t="shared" ca="1" si="190"/>
        <v>-</v>
      </c>
      <c r="AI38" s="248" t="str">
        <f t="shared" ca="1" si="190"/>
        <v>-</v>
      </c>
      <c r="AJ38" s="248" t="b">
        <f t="shared" ca="1" si="190"/>
        <v>0</v>
      </c>
      <c r="AK38" s="248" t="str">
        <f t="shared" ca="1" si="115"/>
        <v>-</v>
      </c>
      <c r="AL38" s="248" t="str">
        <f t="shared" ca="1" si="115"/>
        <v>-</v>
      </c>
      <c r="AM38" s="248" t="str">
        <f t="shared" ca="1" si="115"/>
        <v>-</v>
      </c>
      <c r="AN38" s="248" t="b">
        <f t="shared" ca="1" si="115"/>
        <v>0</v>
      </c>
      <c r="AO38" s="10"/>
      <c r="AP38" s="225" t="b">
        <f t="shared" ca="1" si="198"/>
        <v>1</v>
      </c>
      <c r="AQ38" s="247" t="b">
        <v>1</v>
      </c>
      <c r="AR38" s="225" t="b">
        <f t="shared" ca="1" si="191"/>
        <v>1</v>
      </c>
      <c r="AS38" s="243">
        <f t="shared" ca="1" si="136"/>
        <v>32205</v>
      </c>
      <c r="AT38" s="225" t="b">
        <f t="shared" ca="1" si="192"/>
        <v>0</v>
      </c>
      <c r="AU38" s="248" t="str">
        <f t="shared" ca="1" si="190"/>
        <v>-</v>
      </c>
      <c r="AV38" s="248" t="b">
        <f t="shared" ca="1" si="190"/>
        <v>1</v>
      </c>
      <c r="AW38" s="225">
        <f t="shared" ca="1" si="193"/>
        <v>32206</v>
      </c>
      <c r="AX38" s="248" t="str">
        <f t="shared" ca="1" si="156"/>
        <v>-</v>
      </c>
      <c r="AY38" s="248">
        <f t="shared" ca="1" si="190"/>
        <v>1</v>
      </c>
      <c r="AZ38" s="248">
        <f t="shared" ca="1" si="190"/>
        <v>1</v>
      </c>
      <c r="BA38" s="248" t="b">
        <f t="shared" ca="1" si="185"/>
        <v>1</v>
      </c>
      <c r="BB38" s="248">
        <f t="shared" ca="1" si="190"/>
        <v>0.2</v>
      </c>
      <c r="BC38" s="248" t="str">
        <f t="shared" ca="1" si="114"/>
        <v>-</v>
      </c>
      <c r="BD38" s="248" t="str">
        <f t="shared" ca="1" si="114"/>
        <v>-</v>
      </c>
      <c r="BE38" s="248" t="b">
        <f t="shared" ca="1" si="190"/>
        <v>1</v>
      </c>
      <c r="BF38" s="248" t="b">
        <f t="shared" ca="1" si="185"/>
        <v>0</v>
      </c>
      <c r="BG38" s="246" t="b" cm="1">
        <f t="array" aca="1" ref="BG38" ca="1">INDEX(i.dams_confinement_P,$P38,BG$17)</f>
        <v>1</v>
      </c>
      <c r="BH38" s="246" t="b" cm="1">
        <f t="array" aca="1" ref="BH38" ca="1">INDEX(i.dams_confinement_P,$P38,BH$17)</f>
        <v>1</v>
      </c>
      <c r="BI38" s="246" t="b" cm="1">
        <f t="array" aca="1" ref="BI38" ca="1">INDEX(i.dams_confinement_P,$P38,BI$17)</f>
        <v>1</v>
      </c>
      <c r="BJ38" s="246" t="b" cm="1">
        <f t="array" aca="1" ref="BJ38" ca="1">INDEX(i.dams_confinement_P,$P38,BJ$17)</f>
        <v>1</v>
      </c>
      <c r="BK38" s="246" t="b" cm="1">
        <f t="array" aca="1" ref="BK38" ca="1">INDEX(i.dams_confinement_P,$P38,BK$17)</f>
        <v>1</v>
      </c>
      <c r="BL38" s="246" t="b" cm="1">
        <f t="array" aca="1" ref="BL38" ca="1">INDEX(i.dams_confinement_P,$P38,BL$17)</f>
        <v>1</v>
      </c>
      <c r="BM38" s="246" t="str" cm="1">
        <f t="array" aca="1" ref="BM38" ca="1">INDEX(i.dams_confinement_P,$P38,BM$17)</f>
        <v>-</v>
      </c>
      <c r="BN38" s="246" t="str" cm="1">
        <f t="array" aca="1" ref="BN38" ca="1">INDEX(i.dams_confinement_P,$P38,BN$17)</f>
        <v>-</v>
      </c>
      <c r="BO38" s="246" t="str" cm="1">
        <f t="array" aca="1" ref="BO38" ca="1">INDEX(i.dams_confinement_P,$P38,BO$17)</f>
        <v>-</v>
      </c>
      <c r="BP38" s="246" t="str" cm="1">
        <f t="array" aca="1" ref="BP38" ca="1">INDEX(i.dams_confinement_P,$P38,BP$17)</f>
        <v>-</v>
      </c>
      <c r="BQ38" s="246" t="str" cm="1">
        <f t="array" aca="1" ref="BQ38" ca="1">INDEX(i.dams_confinement_P,$P38,BQ$17)</f>
        <v>-</v>
      </c>
      <c r="BR38" s="246" t="str" cm="1">
        <f t="array" aca="1" ref="BR38" ca="1">INDEX(i.dams_confinement_P,$P38,BR$17)</f>
        <v>-</v>
      </c>
      <c r="BS38" s="246" t="str" cm="1">
        <f t="array" aca="1" ref="BS38" ca="1">INDEX(i.dams_confinement_P,$P38,BS$17)</f>
        <v>-</v>
      </c>
      <c r="BT38" s="246" t="str" cm="1">
        <f t="array" aca="1" ref="BT38" ca="1">INDEX(i.dams_confinement_P,$P38,BT$17)</f>
        <v>-</v>
      </c>
      <c r="BU38" s="246" t="str" cm="1">
        <f t="array" aca="1" ref="BU38" ca="1">INDEX(i.dams_confinement_P,$P38,BU$17)</f>
        <v>-</v>
      </c>
      <c r="BV38" s="246" t="str" cm="1">
        <f t="array" aca="1" ref="BV38" ca="1">INDEX(i.dams_confinement_P,$P38,BV$17)</f>
        <v>-</v>
      </c>
      <c r="BW38" s="246" t="str" cm="1">
        <f t="array" aca="1" ref="BW38" ca="1">INDEX(i.dams_confinement_P,$P38,BW$17)</f>
        <v>-</v>
      </c>
      <c r="BX38" s="246" t="str" cm="1">
        <f t="array" aca="1" ref="BX38" ca="1">INDEX(i.dams_confinement_P,$P38,BX$17)</f>
        <v>-</v>
      </c>
      <c r="BY38" s="248" t="str">
        <f t="shared" ca="1" si="186"/>
        <v>-</v>
      </c>
      <c r="BZ38" s="248" t="str">
        <f t="shared" ca="1" si="186"/>
        <v>-</v>
      </c>
      <c r="CA38" s="10"/>
      <c r="CB38" s="248" t="str">
        <f t="shared" ca="1" si="186"/>
        <v>-</v>
      </c>
      <c r="CC38" s="248" t="str">
        <f t="shared" ca="1" si="186"/>
        <v>-</v>
      </c>
      <c r="CD38" s="248" t="str">
        <f t="shared" ca="1" si="186"/>
        <v>-</v>
      </c>
      <c r="CE38" s="248" t="str">
        <f t="shared" ca="1" si="186"/>
        <v>-</v>
      </c>
      <c r="CF38" s="248" t="str">
        <f t="shared" ca="1" si="186"/>
        <v>-</v>
      </c>
      <c r="CG38" s="248" t="str">
        <f t="shared" ca="1" si="186"/>
        <v>-</v>
      </c>
      <c r="CH38" s="248" t="str">
        <f t="shared" ca="1" si="186"/>
        <v>-</v>
      </c>
      <c r="CI38" s="248" t="str">
        <f t="shared" ca="1" si="186"/>
        <v>-</v>
      </c>
      <c r="CJ38" s="248" t="str">
        <f t="shared" ca="1" si="186"/>
        <v>-</v>
      </c>
      <c r="CK38" s="248" t="str">
        <f t="shared" ca="1" si="186"/>
        <v>-</v>
      </c>
      <c r="CL38" s="248" t="str">
        <f t="shared" ca="1" si="186"/>
        <v>-</v>
      </c>
      <c r="CM38" s="248" t="str">
        <f t="shared" ca="1" si="186"/>
        <v>-</v>
      </c>
      <c r="CN38" s="248" t="str">
        <f t="shared" ca="1" si="186"/>
        <v>-</v>
      </c>
      <c r="CO38" s="248" t="str">
        <f t="shared" ca="1" si="186"/>
        <v>-</v>
      </c>
      <c r="CP38" s="248" t="str">
        <f t="shared" ca="1" si="186"/>
        <v>-</v>
      </c>
      <c r="CQ38" s="248" t="str">
        <f t="shared" ca="1" si="186"/>
        <v>-</v>
      </c>
      <c r="CR38" s="248" t="str">
        <f t="shared" ca="1" si="186"/>
        <v>-</v>
      </c>
      <c r="CS38" s="248" t="str">
        <f t="shared" ca="1" si="194"/>
        <v>-</v>
      </c>
      <c r="CT38" s="248" t="str">
        <f t="shared" ca="1" si="194"/>
        <v>-</v>
      </c>
      <c r="CU38" s="248" t="str">
        <f t="shared" ca="1" si="194"/>
        <v>-</v>
      </c>
      <c r="CV38" s="248" t="str">
        <f t="shared" ca="1" si="194"/>
        <v>-</v>
      </c>
      <c r="CW38" s="10"/>
      <c r="CX38" s="246" t="str" cm="1">
        <f t="array" ref="CX38">IF(AND($CZ38:$DA38),INDEX(i.dam_user_fvp0_date,$P38),"-")</f>
        <v>-</v>
      </c>
      <c r="CY38" s="246" t="str" cm="1">
        <f t="array" ref="CY38">IF(AND($CZ38:$DA38),INDEX(i.dam_user_fvp1_date,$P38),"-")</f>
        <v>-</v>
      </c>
      <c r="CZ38" s="247" t="b">
        <v>0</v>
      </c>
      <c r="DA38" s="247" t="b">
        <v>1</v>
      </c>
      <c r="DB38" s="248" t="str">
        <f t="shared" ca="1" si="195"/>
        <v>-</v>
      </c>
      <c r="DC38" s="248" t="str">
        <f t="shared" ca="1" si="195"/>
        <v>-</v>
      </c>
      <c r="DD38" s="248" t="str">
        <f t="shared" ca="1" si="195"/>
        <v>-</v>
      </c>
      <c r="DE38" s="248" t="str">
        <f t="shared" ca="1" si="195"/>
        <v>-</v>
      </c>
      <c r="DF38" s="248" t="str">
        <f t="shared" ca="1" si="195"/>
        <v>-</v>
      </c>
      <c r="DG38" s="248" t="str">
        <f t="shared" ca="1" si="195"/>
        <v>-</v>
      </c>
      <c r="DH38" s="248" t="str">
        <f t="shared" ca="1" si="195"/>
        <v>-</v>
      </c>
      <c r="DI38" s="248" t="str">
        <f t="shared" ca="1" si="195"/>
        <v>-</v>
      </c>
      <c r="DJ38" s="248" t="str">
        <f t="shared" ca="1" si="195"/>
        <v>-</v>
      </c>
      <c r="DK38" s="248" t="str">
        <f t="shared" ca="1" si="195"/>
        <v>-</v>
      </c>
      <c r="DL38" s="248" t="str">
        <f t="shared" ca="1" si="195"/>
        <v>-</v>
      </c>
      <c r="DM38" s="248" t="str">
        <f t="shared" ca="1" si="195"/>
        <v>-</v>
      </c>
      <c r="DN38" s="248" t="str">
        <f t="shared" ca="1" si="195"/>
        <v>-</v>
      </c>
      <c r="DO38" s="248" t="str">
        <f t="shared" ca="1" si="195"/>
        <v>-</v>
      </c>
      <c r="DP38" s="248" t="str">
        <f t="shared" ca="1" si="195"/>
        <v>-</v>
      </c>
      <c r="DQ38" s="248" t="str">
        <f t="shared" ca="1" si="195"/>
        <v>-</v>
      </c>
      <c r="DR38" s="248" t="str">
        <f t="shared" ca="1" si="195"/>
        <v>-</v>
      </c>
      <c r="DS38" s="248" t="str">
        <f t="shared" ca="1" si="195"/>
        <v>-</v>
      </c>
      <c r="DT38" s="248" t="str">
        <f t="shared" ca="1" si="195"/>
        <v>-</v>
      </c>
      <c r="DU38" s="248" t="str">
        <f t="shared" ca="1" si="195"/>
        <v>-</v>
      </c>
      <c r="DV38" s="225">
        <f t="shared" ca="1" si="196"/>
        <v>3</v>
      </c>
      <c r="DW38" s="225">
        <f t="shared" ca="1" si="196"/>
        <v>3</v>
      </c>
      <c r="DX38" s="247">
        <v>0</v>
      </c>
      <c r="DY38" s="247">
        <v>1</v>
      </c>
      <c r="DZ38" s="247">
        <v>-1</v>
      </c>
      <c r="EA38" s="248" t="str">
        <f t="shared" ca="1" si="199"/>
        <v>-</v>
      </c>
      <c r="EB38" s="248" t="str">
        <f t="shared" ca="1" si="199"/>
        <v>-</v>
      </c>
      <c r="EC38" s="248" t="str">
        <f t="shared" ca="1" si="199"/>
        <v>-</v>
      </c>
      <c r="ED38" s="248" t="str">
        <f t="shared" ca="1" si="199"/>
        <v>-</v>
      </c>
      <c r="EE38" s="248" t="str">
        <f t="shared" ca="1" si="199"/>
        <v>-</v>
      </c>
      <c r="EF38" s="247">
        <v>0</v>
      </c>
      <c r="EG38" s="247">
        <v>1</v>
      </c>
      <c r="EH38" s="247">
        <v>-1</v>
      </c>
      <c r="EI38" s="248" t="str">
        <f t="shared" ca="1" si="199"/>
        <v>-</v>
      </c>
      <c r="EJ38" s="248" t="str">
        <f t="shared" ca="1" si="199"/>
        <v>-</v>
      </c>
      <c r="EK38" s="248" t="str">
        <f t="shared" ca="1" si="199"/>
        <v>-</v>
      </c>
      <c r="EL38" s="248">
        <f t="shared" ca="1" si="199"/>
        <v>0</v>
      </c>
      <c r="EM38" s="248">
        <f t="shared" ca="1" si="199"/>
        <v>0</v>
      </c>
      <c r="EN38" s="248">
        <f t="shared" ca="1" si="199"/>
        <v>0</v>
      </c>
      <c r="EO38" s="248">
        <f t="shared" ca="1" si="199"/>
        <v>0</v>
      </c>
      <c r="EP38" s="248">
        <f t="shared" ca="1" si="140"/>
        <v>0</v>
      </c>
      <c r="EQ38" s="248">
        <f t="shared" ca="1" si="140"/>
        <v>0</v>
      </c>
      <c r="ER38" s="248">
        <f t="shared" ca="1" si="140"/>
        <v>0</v>
      </c>
      <c r="ES38" s="248" t="str">
        <f t="shared" ca="1" si="140"/>
        <v>-</v>
      </c>
      <c r="ET38" s="248" t="str">
        <f t="shared" ca="1" si="140"/>
        <v>-</v>
      </c>
      <c r="EU38" s="248" t="str">
        <f t="shared" ca="1" si="140"/>
        <v>-</v>
      </c>
      <c r="EV38" s="248" t="str">
        <f t="shared" ca="1" si="140"/>
        <v>-</v>
      </c>
      <c r="EW38" s="248" t="str">
        <f t="shared" ca="1" si="140"/>
        <v>-</v>
      </c>
      <c r="EX38" s="248" t="str">
        <f t="shared" ca="1" si="140"/>
        <v>-</v>
      </c>
      <c r="EY38" s="248" t="str">
        <f t="shared" ca="1" si="140"/>
        <v>-</v>
      </c>
      <c r="EZ38" s="248" t="str">
        <f t="shared" ca="1" si="140"/>
        <v>-</v>
      </c>
      <c r="FA38" s="248" t="str">
        <f t="shared" ca="1" si="140"/>
        <v>-</v>
      </c>
      <c r="FB38" s="248" t="str">
        <f t="shared" ref="FB38:FC39" ca="1" si="204">OFFSET(FB$5,$B38,0)</f>
        <v>-</v>
      </c>
      <c r="FC38" s="248" t="str">
        <f t="shared" ca="1" si="204"/>
        <v>-</v>
      </c>
      <c r="FD38" s="10"/>
      <c r="FE38" s="246">
        <f t="shared" ca="1" si="118"/>
        <v>1</v>
      </c>
      <c r="FF38" s="248" t="str">
        <f t="shared" ca="1" si="201"/>
        <v>-</v>
      </c>
      <c r="FG38" s="248" t="str">
        <f t="shared" ca="1" si="201"/>
        <v>-</v>
      </c>
      <c r="FH38" s="248" t="str">
        <f t="shared" ca="1" si="201"/>
        <v>-</v>
      </c>
      <c r="FI38" s="248" t="str">
        <f t="shared" ca="1" si="201"/>
        <v>-</v>
      </c>
      <c r="FJ38" s="246" t="b">
        <f t="shared" ca="1" si="119"/>
        <v>0</v>
      </c>
      <c r="FK38" s="248" t="str">
        <f t="shared" ca="1" si="201"/>
        <v>-</v>
      </c>
      <c r="FL38" s="248">
        <f t="shared" ca="1" si="201"/>
        <v>0</v>
      </c>
      <c r="FM38" s="248" t="str">
        <f t="shared" ca="1" si="201"/>
        <v>-</v>
      </c>
      <c r="FN38" s="248">
        <f t="shared" ca="1" si="120"/>
        <v>1</v>
      </c>
      <c r="FO38" s="248">
        <f t="shared" ca="1" si="120"/>
        <v>0</v>
      </c>
      <c r="FP38" s="248">
        <f t="shared" ca="1" si="201"/>
        <v>1</v>
      </c>
      <c r="FQ38" s="248">
        <f t="shared" ca="1" si="201"/>
        <v>0</v>
      </c>
      <c r="FR38" s="248">
        <f t="shared" ca="1" si="201"/>
        <v>1</v>
      </c>
      <c r="FS38" s="248">
        <f t="shared" ca="1" si="201"/>
        <v>1</v>
      </c>
      <c r="FT38" s="248">
        <f t="shared" ca="1" si="201"/>
        <v>1</v>
      </c>
      <c r="FU38" s="248">
        <f t="shared" ca="1" si="201"/>
        <v>0</v>
      </c>
      <c r="FV38" s="248">
        <f t="shared" ca="1" si="201"/>
        <v>0</v>
      </c>
      <c r="FW38" s="248">
        <f t="shared" ca="1" si="201"/>
        <v>0</v>
      </c>
      <c r="FX38" s="248">
        <f t="shared" ca="1" si="202"/>
        <v>0</v>
      </c>
      <c r="FY38" s="248">
        <f t="shared" ca="1" si="202"/>
        <v>0</v>
      </c>
      <c r="FZ38" s="248">
        <f t="shared" ca="1" si="202"/>
        <v>0</v>
      </c>
      <c r="GA38" s="248">
        <f t="shared" ca="1" si="202"/>
        <v>0</v>
      </c>
      <c r="GB38" s="248">
        <f t="shared" ca="1" si="202"/>
        <v>0</v>
      </c>
      <c r="GC38" s="248">
        <f t="shared" ca="1" si="121"/>
        <v>0</v>
      </c>
      <c r="GD38" s="248">
        <f t="shared" ca="1" si="121"/>
        <v>0</v>
      </c>
      <c r="GE38" s="248">
        <f t="shared" ca="1" si="202"/>
        <v>0</v>
      </c>
      <c r="GF38" s="248">
        <f t="shared" ca="1" si="202"/>
        <v>0</v>
      </c>
      <c r="GG38" s="248">
        <f t="shared" ca="1" si="202"/>
        <v>1</v>
      </c>
      <c r="GH38" s="248">
        <f t="shared" ca="1" si="202"/>
        <v>0</v>
      </c>
      <c r="GI38" s="248">
        <f t="shared" ca="1" si="202"/>
        <v>0</v>
      </c>
      <c r="GJ38" s="248">
        <f t="shared" ca="1" si="202"/>
        <v>0</v>
      </c>
      <c r="GK38" s="248">
        <f t="shared" ca="1" si="202"/>
        <v>0</v>
      </c>
      <c r="GL38" s="248">
        <f t="shared" ca="1" si="121"/>
        <v>0</v>
      </c>
      <c r="GM38" s="248">
        <f t="shared" ca="1" si="121"/>
        <v>0</v>
      </c>
      <c r="GN38" s="248">
        <f t="shared" ca="1" si="121"/>
        <v>0</v>
      </c>
      <c r="GO38" s="10"/>
      <c r="GP38" s="246" t="b">
        <f t="shared" ca="1" si="180"/>
        <v>0</v>
      </c>
      <c r="GQ38" s="246" t="str" cm="1">
        <f t="array" aca="1" ref="GQ38" ca="1">INDEX(i.bnd_total_pas_area,$R38,1)</f>
        <v>-</v>
      </c>
      <c r="GR38" s="248" t="str">
        <f t="shared" ca="1" si="143"/>
        <v>-</v>
      </c>
      <c r="GS38" s="246" t="b">
        <f t="shared" ca="1" si="181"/>
        <v>0</v>
      </c>
      <c r="GT38" s="246" t="str" cm="1">
        <f t="array" aca="1" ref="GT38" ca="1">INDEX(i.bnd_sr_t,$T38,1)</f>
        <v>-</v>
      </c>
      <c r="GU38" s="246" t="b">
        <f t="shared" ca="1" si="124"/>
        <v>0</v>
      </c>
      <c r="GV38" s="246" t="b">
        <f t="shared" ca="1" si="124"/>
        <v>0</v>
      </c>
      <c r="GW38" s="246" t="b">
        <f t="shared" ca="1" si="124"/>
        <v>1</v>
      </c>
      <c r="GX38" s="248">
        <f t="shared" ca="1" si="143"/>
        <v>0</v>
      </c>
      <c r="GY38" s="248">
        <f t="shared" ca="1" si="143"/>
        <v>2</v>
      </c>
      <c r="GZ38" s="248">
        <f t="shared" ca="1" si="143"/>
        <v>2</v>
      </c>
      <c r="HA38" s="248" t="str">
        <f t="shared" ca="1" si="143"/>
        <v>-</v>
      </c>
      <c r="HB38" s="248" t="str">
        <f t="shared" ca="1" si="143"/>
        <v>-</v>
      </c>
      <c r="HC38" s="248" t="str">
        <f t="shared" ca="1" si="143"/>
        <v>-</v>
      </c>
      <c r="HD38" s="248" t="str">
        <f t="shared" ca="1" si="143"/>
        <v>-</v>
      </c>
      <c r="HE38" s="248" t="str">
        <f t="shared" ca="1" si="143"/>
        <v>-</v>
      </c>
      <c r="HF38" s="248" t="str">
        <f t="shared" ca="1" si="144"/>
        <v>-</v>
      </c>
      <c r="HG38" s="248" t="str">
        <f t="shared" ca="1" si="144"/>
        <v>-</v>
      </c>
      <c r="HH38" s="246" t="b">
        <f t="array" aca="1" ref="HH38" ca="1">IF(OR(HI38:HJ38&lt;&gt;"-"),TRUE,"-")</f>
        <v>1</v>
      </c>
      <c r="HI38" s="225">
        <f t="shared" ca="1" si="158"/>
        <v>2</v>
      </c>
      <c r="HJ38" s="248" t="str">
        <f t="shared" ca="1" si="125"/>
        <v>-</v>
      </c>
      <c r="HK38" s="246" t="str">
        <f t="array" aca="1" ref="HK38" ca="1">IF(OR(HL38:HQ38&lt;&gt;"-"),TRUE,"-")</f>
        <v>-</v>
      </c>
      <c r="HL38" s="248" t="str">
        <f t="shared" ca="1" si="145"/>
        <v>-</v>
      </c>
      <c r="HM38" s="288" t="str">
        <f t="shared" ca="1" si="159"/>
        <v>-</v>
      </c>
      <c r="HN38" s="288" t="str">
        <f t="shared" ca="1" si="159"/>
        <v>-</v>
      </c>
      <c r="HO38" s="288" t="str">
        <f t="shared" ca="1" si="159"/>
        <v>-</v>
      </c>
      <c r="HP38" s="288" t="str">
        <f t="shared" ca="1" si="159"/>
        <v>-</v>
      </c>
      <c r="HQ38" s="288" t="str">
        <f t="shared" ca="1" si="146"/>
        <v>-</v>
      </c>
      <c r="HR38" s="288" t="str">
        <f t="shared" ca="1" si="159"/>
        <v>-</v>
      </c>
      <c r="HS38" s="248" t="b">
        <f t="shared" ca="1" si="100"/>
        <v>1</v>
      </c>
      <c r="HT38" s="248">
        <f t="shared" ca="1" si="100"/>
        <v>2</v>
      </c>
      <c r="HU38" s="248" t="b">
        <f t="shared" ca="1" si="101"/>
        <v>1</v>
      </c>
      <c r="HV38" s="248" t="str">
        <f t="shared" ca="1" si="101"/>
        <v>-</v>
      </c>
      <c r="HW38" s="246" t="str">
        <f t="shared" ca="1" si="126"/>
        <v>-</v>
      </c>
      <c r="HX38" s="246" t="str">
        <f t="shared" ca="1" si="126"/>
        <v>-</v>
      </c>
      <c r="HY38" s="246" t="str">
        <f t="shared" ca="1" si="126"/>
        <v>-</v>
      </c>
      <c r="HZ38" s="246" t="str">
        <f t="shared" ca="1" si="126"/>
        <v>-</v>
      </c>
      <c r="IA38" s="248" t="str">
        <f t="shared" ref="IA38:IV58" ca="1" si="205">OFFSET(IA$5,$B38,0)</f>
        <v>-</v>
      </c>
      <c r="IB38" s="248" t="str">
        <f t="shared" ca="1" si="203"/>
        <v>-</v>
      </c>
      <c r="IC38" s="248" t="str">
        <f t="shared" ca="1" si="205"/>
        <v>-</v>
      </c>
      <c r="ID38" s="248" t="str">
        <f t="shared" ca="1" si="205"/>
        <v>-</v>
      </c>
      <c r="IE38" s="248">
        <f t="shared" ca="1" si="205"/>
        <v>0</v>
      </c>
      <c r="IF38" s="248">
        <f t="shared" ca="1" si="205"/>
        <v>0.9</v>
      </c>
      <c r="IG38" s="248">
        <f t="shared" ca="1" si="205"/>
        <v>0</v>
      </c>
      <c r="IH38" s="248">
        <f t="shared" ca="1" si="205"/>
        <v>0.5</v>
      </c>
      <c r="II38" s="248">
        <f t="shared" ca="1" si="205"/>
        <v>0</v>
      </c>
      <c r="IJ38" s="248">
        <f t="shared" ca="1" si="205"/>
        <v>0</v>
      </c>
      <c r="IK38" s="248" t="str">
        <f t="shared" ca="1" si="205"/>
        <v>-</v>
      </c>
      <c r="IL38" s="246" t="str">
        <f t="shared" ca="1" si="127"/>
        <v>-</v>
      </c>
      <c r="IM38" s="246" t="str">
        <f t="shared" ca="1" si="127"/>
        <v>-</v>
      </c>
      <c r="IN38" s="155" t="b">
        <f t="shared" ca="1" si="182"/>
        <v>0</v>
      </c>
      <c r="IO38" s="248" t="str">
        <f t="shared" ca="1" si="129"/>
        <v>-</v>
      </c>
      <c r="IP38" s="10"/>
      <c r="IQ38" s="248">
        <f t="shared" ca="1" si="205"/>
        <v>1</v>
      </c>
      <c r="IR38" s="248">
        <f t="shared" ca="1" si="205"/>
        <v>0</v>
      </c>
      <c r="IS38" s="248">
        <f t="shared" ca="1" si="205"/>
        <v>1</v>
      </c>
      <c r="IT38" s="248">
        <f t="shared" ca="1" si="205"/>
        <v>1</v>
      </c>
      <c r="IU38" s="248">
        <f t="shared" ca="1" si="205"/>
        <v>0</v>
      </c>
      <c r="IV38" s="248">
        <f t="shared" ca="1" si="205"/>
        <v>70</v>
      </c>
      <c r="IW38" s="248">
        <f t="shared" ca="1" si="200"/>
        <v>50</v>
      </c>
      <c r="IX38" s="248">
        <f t="shared" ca="1" si="200"/>
        <v>85</v>
      </c>
      <c r="IY38" s="248">
        <f t="shared" ca="1" si="200"/>
        <v>70</v>
      </c>
      <c r="IZ38" s="246">
        <f t="shared" ca="1" si="130"/>
        <v>1</v>
      </c>
      <c r="JA38" s="246">
        <f t="shared" ca="1" si="131"/>
        <v>1</v>
      </c>
      <c r="JB38" s="246">
        <f t="shared" ca="1" si="132"/>
        <v>1</v>
      </c>
      <c r="JC38" s="248">
        <f t="shared" ca="1" si="200"/>
        <v>1</v>
      </c>
      <c r="JD38" s="10"/>
      <c r="JE38" s="248">
        <f t="shared" ca="1" si="200"/>
        <v>1</v>
      </c>
      <c r="JF38" s="248">
        <f t="shared" ca="1" si="200"/>
        <v>1</v>
      </c>
      <c r="JG38" s="248">
        <f t="shared" ca="1" si="200"/>
        <v>0.75</v>
      </c>
      <c r="JH38" s="248">
        <f t="shared" ca="1" si="148"/>
        <v>0.8</v>
      </c>
      <c r="JI38" s="248">
        <f t="shared" ca="1" si="148"/>
        <v>0.82499999999999996</v>
      </c>
      <c r="JJ38" s="248">
        <f t="shared" ca="1" si="148"/>
        <v>0.875</v>
      </c>
      <c r="JK38" s="248">
        <f t="shared" ca="1" si="148"/>
        <v>0.9</v>
      </c>
      <c r="JL38" s="248">
        <f t="shared" ca="1" si="200"/>
        <v>1</v>
      </c>
      <c r="JM38" s="248">
        <f t="shared" ca="1" si="200"/>
        <v>0</v>
      </c>
      <c r="JN38" s="248">
        <f t="shared" ca="1" si="200"/>
        <v>0</v>
      </c>
      <c r="JO38" s="248">
        <f t="shared" ca="1" si="200"/>
        <v>0</v>
      </c>
      <c r="JP38" s="248">
        <f t="shared" ca="1" si="200"/>
        <v>0</v>
      </c>
      <c r="JQ38" s="248">
        <f t="shared" ca="1" si="200"/>
        <v>0</v>
      </c>
      <c r="JR38" s="248">
        <f t="shared" ca="1" si="200"/>
        <v>0</v>
      </c>
      <c r="JS38" s="248" t="str">
        <f t="shared" ca="1" si="149"/>
        <v>-</v>
      </c>
      <c r="JT38" s="248">
        <f t="shared" ca="1" si="149"/>
        <v>0</v>
      </c>
      <c r="JU38" s="27">
        <v>0</v>
      </c>
    </row>
    <row r="39" spans="1:281" s="228" customFormat="1" outlineLevel="2">
      <c r="A39" s="202">
        <f t="shared" si="133"/>
        <v>34</v>
      </c>
      <c r="B39" s="210">
        <f t="shared" ca="1" si="187"/>
        <v>28</v>
      </c>
      <c r="C39" s="228">
        <v>300</v>
      </c>
      <c r="D39" s="228" t="s">
        <v>941</v>
      </c>
      <c r="E39" s="228" t="b">
        <v>0</v>
      </c>
      <c r="F39" s="228" t="b">
        <v>0</v>
      </c>
      <c r="G39" s="228" t="b">
        <f t="shared" ref="G39" si="206">E39</f>
        <v>0</v>
      </c>
      <c r="H39" s="298" cm="1">
        <f t="array" aca="1" ref="H39" ca="1">IF(AND($I39:$T39=DataMaster!$R$70:$AC$70),1,IF(AND($I39:$T39=DataMaster!$R$71:$AC$71),2,IF(AND($I39:$T39=DataMaster!$R$72:$AC$72),3,IF(AND($I39:$T39=DataMaster!$R$73:$AC$73),4,IF(AND($I39:$T39=DataMaster!$R$74:$AC$74),5,IF(AND($I39:$T39=DataMaster!$R$75:$AC$75),6,IF(AND($I39:$T39=DataMaster!$R$76:$AC$76),7,IF(AND($I39:$T39=DataMaster!$R$77:$AC$77),8,0))))))))</f>
        <v>0</v>
      </c>
      <c r="I39" s="225">
        <f t="shared" ca="1" si="188"/>
        <v>3</v>
      </c>
      <c r="J39" s="225">
        <f t="shared" ca="1" si="184"/>
        <v>2</v>
      </c>
      <c r="K39" s="225">
        <f t="shared" ca="1" si="184"/>
        <v>1</v>
      </c>
      <c r="L39" s="225">
        <f t="shared" ca="1" si="184"/>
        <v>1</v>
      </c>
      <c r="M39" s="225">
        <f t="shared" ca="1" si="184"/>
        <v>1</v>
      </c>
      <c r="N39" s="225">
        <f t="shared" ca="1" si="184"/>
        <v>1</v>
      </c>
      <c r="O39" s="225">
        <f t="shared" ca="1" si="184"/>
        <v>1</v>
      </c>
      <c r="P39" s="225">
        <f t="shared" ca="1" si="184"/>
        <v>2</v>
      </c>
      <c r="Q39" s="225">
        <f t="shared" ca="1" si="184"/>
        <v>1</v>
      </c>
      <c r="R39" s="225">
        <f t="shared" ca="1" si="184"/>
        <v>1</v>
      </c>
      <c r="S39" s="225">
        <f t="shared" ca="1" si="184"/>
        <v>1</v>
      </c>
      <c r="T39" s="225">
        <f t="shared" ca="1" si="184"/>
        <v>1</v>
      </c>
      <c r="V39" s="242" t="str" cm="1">
        <f t="array" aca="1" ref="V39" ca="1">TEXT(LEFT(OFFSET(V39,-1,0),5)+1,"00000")&amp;MID(OFFSET(V39,-1,0),6,FIND(" ",OFFSET(V39,-1,0),7)-5)
&amp;IF($H39=0,"",INDEX(DataMaster!$Q$70:$Q$77,Experiment!H39))
 &amp; " Day"&amp;_xlfn.SINGLE(INDEX(i.DOY,$I39,1))                   &amp; IF($FE39=0," FWM","")&amp;IF($FE39=1," MWM","")&amp;IF($FE39=5," Mat","")&amp;IF($FJ39=TRUE,"&amp;BBT","")
&amp;" Confine"&amp;$P39-1       &amp;IF($R39&gt;1," PasArea"&amp;GQ39,"")     &amp;IF($T39&gt;1," SR"&amp;GT39,"")     &amp;IF($S39&gt;1," E_PGR"&amp;JG39,"")
&amp; " WP"&amp;TEXT($IZ39*100,"000p")                &amp; " MP"&amp;TEXT($JA39*100,"000p")                      &amp; " GP"&amp;TEXT($JB39*100,"000p")
&amp; " (F"&amp;3+IFERROR(1*$CZ39,0)+IFERROR(1*$DA39,0)&amp;3-IFERROR(1*NOT($DC39),0)&amp;"N"&amp;$DV39&amp;$DW39&amp;")"</f>
        <v>00016 Feed  Day204 MWM Confine1 WP100p MP100p GP100p (F53N33)</v>
      </c>
      <c r="W39" s="10" t="str">
        <f ca="1">IF(COUNTIF(V$5:V39,V39)=1,"-","Dup")</f>
        <v>-</v>
      </c>
      <c r="X39" s="10"/>
      <c r="Y39" s="225" t="str">
        <f t="shared" ca="1" si="189"/>
        <v>-</v>
      </c>
      <c r="Z39" s="248" t="str">
        <f t="shared" ca="1" si="112"/>
        <v>-</v>
      </c>
      <c r="AA39" s="225" t="str">
        <f t="shared" ca="1" si="189"/>
        <v>-</v>
      </c>
      <c r="AB39" s="225" t="str">
        <f t="shared" ca="1" si="189"/>
        <v>-</v>
      </c>
      <c r="AC39" s="248" t="str">
        <f t="shared" ca="1" si="113"/>
        <v>-</v>
      </c>
      <c r="AD39" s="248" t="b">
        <f t="shared" ca="1" si="113"/>
        <v>1</v>
      </c>
      <c r="AE39" s="10"/>
      <c r="AF39" s="248" t="b">
        <f t="shared" ref="AF39:BE39" ca="1" si="207">OFFSET(AF$5,$B39,0)</f>
        <v>1</v>
      </c>
      <c r="AG39" s="248" t="str">
        <f t="shared" ca="1" si="207"/>
        <v>-</v>
      </c>
      <c r="AH39" s="248" t="str">
        <f t="shared" ca="1" si="207"/>
        <v>-</v>
      </c>
      <c r="AI39" s="248" t="str">
        <f t="shared" ca="1" si="207"/>
        <v>-</v>
      </c>
      <c r="AJ39" s="248" t="b">
        <f t="shared" ca="1" si="207"/>
        <v>0</v>
      </c>
      <c r="AK39" s="248" t="str">
        <f t="shared" ca="1" si="115"/>
        <v>-</v>
      </c>
      <c r="AL39" s="248" t="str">
        <f t="shared" ca="1" si="115"/>
        <v>-</v>
      </c>
      <c r="AM39" s="248" t="str">
        <f t="shared" ca="1" si="115"/>
        <v>-</v>
      </c>
      <c r="AN39" s="248" t="b">
        <f t="shared" ca="1" si="115"/>
        <v>0</v>
      </c>
      <c r="AO39" s="10"/>
      <c r="AP39" s="225" t="b">
        <f t="shared" ca="1" si="198"/>
        <v>1</v>
      </c>
      <c r="AQ39" s="247" t="b">
        <v>1</v>
      </c>
      <c r="AR39" s="225" t="b">
        <f t="shared" ca="1" si="191"/>
        <v>1</v>
      </c>
      <c r="AS39" s="243">
        <f t="shared" ca="1" si="136"/>
        <v>32206</v>
      </c>
      <c r="AT39" s="225" t="b">
        <f t="shared" ca="1" si="192"/>
        <v>0</v>
      </c>
      <c r="AU39" s="248" t="str">
        <f t="shared" ca="1" si="207"/>
        <v>-</v>
      </c>
      <c r="AV39" s="248" t="b">
        <f t="shared" ca="1" si="207"/>
        <v>1</v>
      </c>
      <c r="AW39" s="225">
        <f t="shared" ca="1" si="193"/>
        <v>32207</v>
      </c>
      <c r="AX39" s="248" t="str">
        <f t="shared" ca="1" si="156"/>
        <v>-</v>
      </c>
      <c r="AY39" s="248">
        <f t="shared" ca="1" si="207"/>
        <v>1</v>
      </c>
      <c r="AZ39" s="248">
        <f t="shared" ca="1" si="207"/>
        <v>1</v>
      </c>
      <c r="BA39" s="248" t="b">
        <f t="shared" ca="1" si="185"/>
        <v>1</v>
      </c>
      <c r="BB39" s="248">
        <f t="shared" ca="1" si="207"/>
        <v>0.2</v>
      </c>
      <c r="BC39" s="248" t="str">
        <f t="shared" ca="1" si="114"/>
        <v>-</v>
      </c>
      <c r="BD39" s="248" t="str">
        <f t="shared" ca="1" si="114"/>
        <v>-</v>
      </c>
      <c r="BE39" s="248" t="b">
        <f t="shared" ca="1" si="207"/>
        <v>1</v>
      </c>
      <c r="BF39" s="248" t="b">
        <f t="shared" ca="1" si="185"/>
        <v>0</v>
      </c>
      <c r="BG39" s="246" t="b" cm="1">
        <f t="array" aca="1" ref="BG39" ca="1">INDEX(i.dams_confinement_P,$P39,BG$17)</f>
        <v>1</v>
      </c>
      <c r="BH39" s="246" t="b" cm="1">
        <f t="array" aca="1" ref="BH39" ca="1">INDEX(i.dams_confinement_P,$P39,BH$17)</f>
        <v>1</v>
      </c>
      <c r="BI39" s="246" t="b" cm="1">
        <f t="array" aca="1" ref="BI39" ca="1">INDEX(i.dams_confinement_P,$P39,BI$17)</f>
        <v>1</v>
      </c>
      <c r="BJ39" s="246" t="b" cm="1">
        <f t="array" aca="1" ref="BJ39" ca="1">INDEX(i.dams_confinement_P,$P39,BJ$17)</f>
        <v>1</v>
      </c>
      <c r="BK39" s="246" t="b" cm="1">
        <f t="array" aca="1" ref="BK39" ca="1">INDEX(i.dams_confinement_P,$P39,BK$17)</f>
        <v>1</v>
      </c>
      <c r="BL39" s="246" t="b" cm="1">
        <f t="array" aca="1" ref="BL39" ca="1">INDEX(i.dams_confinement_P,$P39,BL$17)</f>
        <v>1</v>
      </c>
      <c r="BM39" s="246" t="str" cm="1">
        <f t="array" aca="1" ref="BM39" ca="1">INDEX(i.dams_confinement_P,$P39,BM$17)</f>
        <v>-</v>
      </c>
      <c r="BN39" s="246" t="str" cm="1">
        <f t="array" aca="1" ref="BN39" ca="1">INDEX(i.dams_confinement_P,$P39,BN$17)</f>
        <v>-</v>
      </c>
      <c r="BO39" s="246" t="str" cm="1">
        <f t="array" aca="1" ref="BO39" ca="1">INDEX(i.dams_confinement_P,$P39,BO$17)</f>
        <v>-</v>
      </c>
      <c r="BP39" s="246" t="str" cm="1">
        <f t="array" aca="1" ref="BP39" ca="1">INDEX(i.dams_confinement_P,$P39,BP$17)</f>
        <v>-</v>
      </c>
      <c r="BQ39" s="246" t="str" cm="1">
        <f t="array" aca="1" ref="BQ39" ca="1">INDEX(i.dams_confinement_P,$P39,BQ$17)</f>
        <v>-</v>
      </c>
      <c r="BR39" s="246" t="str" cm="1">
        <f t="array" aca="1" ref="BR39" ca="1">INDEX(i.dams_confinement_P,$P39,BR$17)</f>
        <v>-</v>
      </c>
      <c r="BS39" s="246" t="str" cm="1">
        <f t="array" aca="1" ref="BS39" ca="1">INDEX(i.dams_confinement_P,$P39,BS$17)</f>
        <v>-</v>
      </c>
      <c r="BT39" s="246" t="str" cm="1">
        <f t="array" aca="1" ref="BT39" ca="1">INDEX(i.dams_confinement_P,$P39,BT$17)</f>
        <v>-</v>
      </c>
      <c r="BU39" s="246" t="str" cm="1">
        <f t="array" aca="1" ref="BU39" ca="1">INDEX(i.dams_confinement_P,$P39,BU$17)</f>
        <v>-</v>
      </c>
      <c r="BV39" s="246" t="str" cm="1">
        <f t="array" aca="1" ref="BV39" ca="1">INDEX(i.dams_confinement_P,$P39,BV$17)</f>
        <v>-</v>
      </c>
      <c r="BW39" s="246" t="str" cm="1">
        <f t="array" aca="1" ref="BW39" ca="1">INDEX(i.dams_confinement_P,$P39,BW$17)</f>
        <v>-</v>
      </c>
      <c r="BX39" s="246" t="str" cm="1">
        <f t="array" aca="1" ref="BX39" ca="1">INDEX(i.dams_confinement_P,$P39,BX$17)</f>
        <v>-</v>
      </c>
      <c r="BY39" s="248" t="str">
        <f t="shared" ref="BY39:CR39" ca="1" si="208">OFFSET(BY$5,$B39,0)</f>
        <v>-</v>
      </c>
      <c r="BZ39" s="248" t="str">
        <f t="shared" ca="1" si="208"/>
        <v>-</v>
      </c>
      <c r="CA39" s="10"/>
      <c r="CB39" s="248" t="str">
        <f t="shared" ca="1" si="208"/>
        <v>-</v>
      </c>
      <c r="CC39" s="248" t="str">
        <f t="shared" ca="1" si="208"/>
        <v>-</v>
      </c>
      <c r="CD39" s="248" t="str">
        <f t="shared" ca="1" si="208"/>
        <v>-</v>
      </c>
      <c r="CE39" s="248" t="str">
        <f t="shared" ca="1" si="208"/>
        <v>-</v>
      </c>
      <c r="CF39" s="248" t="str">
        <f t="shared" ca="1" si="208"/>
        <v>-</v>
      </c>
      <c r="CG39" s="248" t="str">
        <f t="shared" ca="1" si="208"/>
        <v>-</v>
      </c>
      <c r="CH39" s="248" t="str">
        <f t="shared" ca="1" si="208"/>
        <v>-</v>
      </c>
      <c r="CI39" s="248" t="str">
        <f t="shared" ca="1" si="208"/>
        <v>-</v>
      </c>
      <c r="CJ39" s="248" t="str">
        <f t="shared" ca="1" si="208"/>
        <v>-</v>
      </c>
      <c r="CK39" s="248" t="str">
        <f t="shared" ca="1" si="208"/>
        <v>-</v>
      </c>
      <c r="CL39" s="248" t="str">
        <f t="shared" ca="1" si="208"/>
        <v>-</v>
      </c>
      <c r="CM39" s="248" t="str">
        <f t="shared" ca="1" si="208"/>
        <v>-</v>
      </c>
      <c r="CN39" s="248" t="str">
        <f t="shared" ca="1" si="208"/>
        <v>-</v>
      </c>
      <c r="CO39" s="248" t="str">
        <f t="shared" ca="1" si="208"/>
        <v>-</v>
      </c>
      <c r="CP39" s="248" t="str">
        <f t="shared" ca="1" si="208"/>
        <v>-</v>
      </c>
      <c r="CQ39" s="248" t="str">
        <f t="shared" ca="1" si="208"/>
        <v>-</v>
      </c>
      <c r="CR39" s="248" t="str">
        <f t="shared" ca="1" si="208"/>
        <v>-</v>
      </c>
      <c r="CS39" s="248" t="str">
        <f t="shared" ca="1" si="194"/>
        <v>-</v>
      </c>
      <c r="CT39" s="248" t="str">
        <f t="shared" ca="1" si="194"/>
        <v>-</v>
      </c>
      <c r="CU39" s="248" t="str">
        <f t="shared" ca="1" si="194"/>
        <v>-</v>
      </c>
      <c r="CV39" s="248" t="str">
        <f t="shared" ca="1" si="194"/>
        <v>-</v>
      </c>
      <c r="CW39" s="10"/>
      <c r="CX39" s="246" cm="1">
        <f t="array" aca="1" ref="CX39" ca="1">IF(AND($CZ39:$DA39),INDEX(i.dam_user_fvp0_date,$P39),"-")</f>
        <v>91</v>
      </c>
      <c r="CY39" s="246" cm="1">
        <f t="array" aca="1" ref="CY39" ca="1">IF(AND($CZ39:$DA39),INDEX(i.dam_user_fvp1_date,$P39),"-")</f>
        <v>119</v>
      </c>
      <c r="CZ39" s="247" t="b">
        <v>1</v>
      </c>
      <c r="DA39" s="247" t="b">
        <v>1</v>
      </c>
      <c r="DB39" s="248" t="str">
        <f t="shared" ca="1" si="195"/>
        <v>-</v>
      </c>
      <c r="DC39" s="248" t="str">
        <f t="shared" ca="1" si="195"/>
        <v>-</v>
      </c>
      <c r="DD39" s="248" t="str">
        <f t="shared" ca="1" si="195"/>
        <v>-</v>
      </c>
      <c r="DE39" s="248" t="str">
        <f t="shared" ca="1" si="195"/>
        <v>-</v>
      </c>
      <c r="DF39" s="248" t="str">
        <f t="shared" ca="1" si="195"/>
        <v>-</v>
      </c>
      <c r="DG39" s="248" t="str">
        <f t="shared" ca="1" si="195"/>
        <v>-</v>
      </c>
      <c r="DH39" s="248" t="str">
        <f t="shared" ca="1" si="195"/>
        <v>-</v>
      </c>
      <c r="DI39" s="248" t="str">
        <f t="shared" ca="1" si="195"/>
        <v>-</v>
      </c>
      <c r="DJ39" s="248" t="str">
        <f t="shared" ca="1" si="195"/>
        <v>-</v>
      </c>
      <c r="DK39" s="248" t="str">
        <f t="shared" ca="1" si="195"/>
        <v>-</v>
      </c>
      <c r="DL39" s="248" t="str">
        <f t="shared" ca="1" si="195"/>
        <v>-</v>
      </c>
      <c r="DM39" s="248" t="str">
        <f t="shared" ca="1" si="195"/>
        <v>-</v>
      </c>
      <c r="DN39" s="248" t="str">
        <f t="shared" ca="1" si="195"/>
        <v>-</v>
      </c>
      <c r="DO39" s="248" t="str">
        <f t="shared" ca="1" si="195"/>
        <v>-</v>
      </c>
      <c r="DP39" s="248" t="str">
        <f t="shared" ca="1" si="195"/>
        <v>-</v>
      </c>
      <c r="DQ39" s="248" t="str">
        <f t="shared" ca="1" si="195"/>
        <v>-</v>
      </c>
      <c r="DR39" s="248" t="str">
        <f t="shared" ca="1" si="195"/>
        <v>-</v>
      </c>
      <c r="DS39" s="248" t="str">
        <f t="shared" ca="1" si="195"/>
        <v>-</v>
      </c>
      <c r="DT39" s="248" t="str">
        <f t="shared" ca="1" si="195"/>
        <v>-</v>
      </c>
      <c r="DU39" s="248" t="str">
        <f t="shared" ca="1" si="195"/>
        <v>-</v>
      </c>
      <c r="DV39" s="225">
        <f t="shared" ca="1" si="196"/>
        <v>3</v>
      </c>
      <c r="DW39" s="225">
        <f t="shared" ca="1" si="196"/>
        <v>3</v>
      </c>
      <c r="DX39" s="247">
        <v>0</v>
      </c>
      <c r="DY39" s="247">
        <v>1</v>
      </c>
      <c r="DZ39" s="247">
        <v>-1</v>
      </c>
      <c r="EA39" s="248" t="str">
        <f t="shared" ca="1" si="199"/>
        <v>-</v>
      </c>
      <c r="EB39" s="248" t="str">
        <f t="shared" ca="1" si="199"/>
        <v>-</v>
      </c>
      <c r="EC39" s="248" t="str">
        <f t="shared" ca="1" si="199"/>
        <v>-</v>
      </c>
      <c r="ED39" s="248" t="str">
        <f t="shared" ca="1" si="199"/>
        <v>-</v>
      </c>
      <c r="EE39" s="248" t="str">
        <f t="shared" ca="1" si="199"/>
        <v>-</v>
      </c>
      <c r="EF39" s="247">
        <v>0</v>
      </c>
      <c r="EG39" s="247">
        <v>1</v>
      </c>
      <c r="EH39" s="247">
        <v>-1</v>
      </c>
      <c r="EI39" s="248" t="str">
        <f t="shared" ca="1" si="199"/>
        <v>-</v>
      </c>
      <c r="EJ39" s="248" t="str">
        <f t="shared" ca="1" si="199"/>
        <v>-</v>
      </c>
      <c r="EK39" s="248" t="str">
        <f t="shared" ca="1" si="199"/>
        <v>-</v>
      </c>
      <c r="EL39" s="248">
        <f t="shared" ca="1" si="199"/>
        <v>0</v>
      </c>
      <c r="EM39" s="248">
        <f t="shared" ca="1" si="199"/>
        <v>0</v>
      </c>
      <c r="EN39" s="248">
        <f t="shared" ca="1" si="199"/>
        <v>0</v>
      </c>
      <c r="EO39" s="248">
        <f t="shared" ca="1" si="199"/>
        <v>0</v>
      </c>
      <c r="EP39" s="248">
        <f t="shared" ca="1" si="140"/>
        <v>0</v>
      </c>
      <c r="EQ39" s="248">
        <f t="shared" ca="1" si="140"/>
        <v>0</v>
      </c>
      <c r="ER39" s="248">
        <f t="shared" ca="1" si="140"/>
        <v>0</v>
      </c>
      <c r="ES39" s="248" t="str">
        <f t="shared" ca="1" si="140"/>
        <v>-</v>
      </c>
      <c r="ET39" s="248" t="str">
        <f t="shared" ca="1" si="140"/>
        <v>-</v>
      </c>
      <c r="EU39" s="248" t="str">
        <f t="shared" ca="1" si="140"/>
        <v>-</v>
      </c>
      <c r="EV39" s="248" t="str">
        <f t="shared" ca="1" si="140"/>
        <v>-</v>
      </c>
      <c r="EW39" s="248" t="str">
        <f t="shared" ca="1" si="140"/>
        <v>-</v>
      </c>
      <c r="EX39" s="248" t="str">
        <f t="shared" ca="1" si="140"/>
        <v>-</v>
      </c>
      <c r="EY39" s="248" t="str">
        <f t="shared" ca="1" si="140"/>
        <v>-</v>
      </c>
      <c r="EZ39" s="248" t="str">
        <f t="shared" ca="1" si="140"/>
        <v>-</v>
      </c>
      <c r="FA39" s="248" t="str">
        <f t="shared" ca="1" si="140"/>
        <v>-</v>
      </c>
      <c r="FB39" s="248" t="str">
        <f t="shared" ca="1" si="204"/>
        <v>-</v>
      </c>
      <c r="FC39" s="248" t="str">
        <f t="shared" ca="1" si="204"/>
        <v>-</v>
      </c>
      <c r="FD39" s="10"/>
      <c r="FE39" s="246">
        <f t="shared" ca="1" si="118"/>
        <v>1</v>
      </c>
      <c r="FF39" s="248" t="str">
        <f t="shared" ref="FF39:FW39" ca="1" si="209">OFFSET(FF$5,$B39,0)</f>
        <v>-</v>
      </c>
      <c r="FG39" s="248" t="str">
        <f t="shared" ca="1" si="209"/>
        <v>-</v>
      </c>
      <c r="FH39" s="248" t="str">
        <f t="shared" ca="1" si="209"/>
        <v>-</v>
      </c>
      <c r="FI39" s="248" t="str">
        <f t="shared" ca="1" si="209"/>
        <v>-</v>
      </c>
      <c r="FJ39" s="246" t="b">
        <f t="shared" ca="1" si="119"/>
        <v>0</v>
      </c>
      <c r="FK39" s="248" t="str">
        <f t="shared" ca="1" si="209"/>
        <v>-</v>
      </c>
      <c r="FL39" s="248">
        <f t="shared" ca="1" si="209"/>
        <v>0</v>
      </c>
      <c r="FM39" s="248" t="str">
        <f t="shared" ca="1" si="209"/>
        <v>-</v>
      </c>
      <c r="FN39" s="248">
        <f t="shared" ca="1" si="120"/>
        <v>1</v>
      </c>
      <c r="FO39" s="248">
        <f t="shared" ca="1" si="120"/>
        <v>0</v>
      </c>
      <c r="FP39" s="248">
        <f t="shared" ca="1" si="209"/>
        <v>1</v>
      </c>
      <c r="FQ39" s="248">
        <f t="shared" ca="1" si="209"/>
        <v>0</v>
      </c>
      <c r="FR39" s="248">
        <f t="shared" ca="1" si="209"/>
        <v>1</v>
      </c>
      <c r="FS39" s="248">
        <f t="shared" ca="1" si="209"/>
        <v>1</v>
      </c>
      <c r="FT39" s="248">
        <f t="shared" ca="1" si="209"/>
        <v>1</v>
      </c>
      <c r="FU39" s="248">
        <f t="shared" ca="1" si="209"/>
        <v>0</v>
      </c>
      <c r="FV39" s="248">
        <f t="shared" ca="1" si="209"/>
        <v>0</v>
      </c>
      <c r="FW39" s="248">
        <f t="shared" ca="1" si="209"/>
        <v>0</v>
      </c>
      <c r="FX39" s="248">
        <f t="shared" ca="1" si="202"/>
        <v>0</v>
      </c>
      <c r="FY39" s="248">
        <f t="shared" ca="1" si="202"/>
        <v>0</v>
      </c>
      <c r="FZ39" s="248">
        <f t="shared" ca="1" si="202"/>
        <v>0</v>
      </c>
      <c r="GA39" s="248">
        <f t="shared" ca="1" si="202"/>
        <v>0</v>
      </c>
      <c r="GB39" s="248">
        <f t="shared" ca="1" si="202"/>
        <v>0</v>
      </c>
      <c r="GC39" s="248">
        <f t="shared" ca="1" si="121"/>
        <v>0</v>
      </c>
      <c r="GD39" s="248">
        <f t="shared" ca="1" si="121"/>
        <v>0</v>
      </c>
      <c r="GE39" s="248">
        <f t="shared" ca="1" si="202"/>
        <v>0</v>
      </c>
      <c r="GF39" s="248">
        <f t="shared" ca="1" si="202"/>
        <v>0</v>
      </c>
      <c r="GG39" s="248">
        <f t="shared" ca="1" si="202"/>
        <v>1</v>
      </c>
      <c r="GH39" s="248">
        <f t="shared" ca="1" si="202"/>
        <v>0</v>
      </c>
      <c r="GI39" s="248">
        <f t="shared" ca="1" si="202"/>
        <v>0</v>
      </c>
      <c r="GJ39" s="248">
        <f t="shared" ca="1" si="202"/>
        <v>0</v>
      </c>
      <c r="GK39" s="248">
        <f t="shared" ca="1" si="202"/>
        <v>0</v>
      </c>
      <c r="GL39" s="248">
        <f t="shared" ca="1" si="121"/>
        <v>0</v>
      </c>
      <c r="GM39" s="248">
        <f t="shared" ca="1" si="121"/>
        <v>0</v>
      </c>
      <c r="GN39" s="248">
        <f t="shared" ca="1" si="121"/>
        <v>0</v>
      </c>
      <c r="GO39" s="10"/>
      <c r="GP39" s="246" t="b">
        <f t="shared" ref="GP39" ca="1" si="210">IF(GQ39&lt;&gt;"-",TRUE,FALSE)</f>
        <v>0</v>
      </c>
      <c r="GQ39" s="246" t="str" cm="1">
        <f t="array" aca="1" ref="GQ39" ca="1">INDEX(i.bnd_total_pas_area,$R39,1)</f>
        <v>-</v>
      </c>
      <c r="GR39" s="248" t="str">
        <f t="shared" ca="1" si="143"/>
        <v>-</v>
      </c>
      <c r="GS39" s="246" t="b">
        <f t="shared" ref="GS39" ca="1" si="211">IF(GT39&lt;&gt;"-",TRUE,FALSE)</f>
        <v>0</v>
      </c>
      <c r="GT39" s="246" t="str" cm="1">
        <f t="array" aca="1" ref="GT39" ca="1">INDEX(i.bnd_sr_t,$T39,1)</f>
        <v>-</v>
      </c>
      <c r="GU39" s="246" t="b">
        <f t="shared" ca="1" si="124"/>
        <v>0</v>
      </c>
      <c r="GV39" s="246" t="b">
        <f t="shared" ca="1" si="124"/>
        <v>0</v>
      </c>
      <c r="GW39" s="246" t="b">
        <f t="shared" ca="1" si="124"/>
        <v>1</v>
      </c>
      <c r="GX39" s="248">
        <f t="shared" ca="1" si="143"/>
        <v>0</v>
      </c>
      <c r="GY39" s="248">
        <f t="shared" ca="1" si="143"/>
        <v>2</v>
      </c>
      <c r="GZ39" s="248">
        <f t="shared" ca="1" si="143"/>
        <v>2</v>
      </c>
      <c r="HA39" s="248" t="str">
        <f t="shared" ca="1" si="143"/>
        <v>-</v>
      </c>
      <c r="HB39" s="248" t="str">
        <f t="shared" ca="1" si="143"/>
        <v>-</v>
      </c>
      <c r="HC39" s="248" t="str">
        <f t="shared" ca="1" si="143"/>
        <v>-</v>
      </c>
      <c r="HD39" s="248" t="str">
        <f t="shared" ca="1" si="143"/>
        <v>-</v>
      </c>
      <c r="HE39" s="248" t="str">
        <f t="shared" ca="1" si="143"/>
        <v>-</v>
      </c>
      <c r="HF39" s="248" t="str">
        <f t="shared" ca="1" si="144"/>
        <v>-</v>
      </c>
      <c r="HG39" s="248" t="str">
        <f t="shared" ca="1" si="144"/>
        <v>-</v>
      </c>
      <c r="HH39" s="246" t="b">
        <f t="array" aca="1" ref="HH39" ca="1">IF(OR(HI39:HJ39&lt;&gt;"-"),TRUE,"-")</f>
        <v>1</v>
      </c>
      <c r="HI39" s="225">
        <f t="shared" ca="1" si="158"/>
        <v>2</v>
      </c>
      <c r="HJ39" s="248" t="str">
        <f t="shared" ca="1" si="125"/>
        <v>-</v>
      </c>
      <c r="HK39" s="246" t="str">
        <f t="array" aca="1" ref="HK39" ca="1">IF(OR(HL39:HQ39&lt;&gt;"-"),TRUE,"-")</f>
        <v>-</v>
      </c>
      <c r="HL39" s="248" t="str">
        <f t="shared" ca="1" si="145"/>
        <v>-</v>
      </c>
      <c r="HM39" s="288" t="str">
        <f t="shared" ca="1" si="159"/>
        <v>-</v>
      </c>
      <c r="HN39" s="288" t="str">
        <f t="shared" ca="1" si="159"/>
        <v>-</v>
      </c>
      <c r="HO39" s="288" t="str">
        <f t="shared" ca="1" si="159"/>
        <v>-</v>
      </c>
      <c r="HP39" s="288" t="str">
        <f t="shared" ca="1" si="159"/>
        <v>-</v>
      </c>
      <c r="HQ39" s="288" t="str">
        <f t="shared" ca="1" si="146"/>
        <v>-</v>
      </c>
      <c r="HR39" s="288" t="str">
        <f t="shared" ca="1" si="159"/>
        <v>-</v>
      </c>
      <c r="HS39" s="248" t="b">
        <f t="shared" ca="1" si="100"/>
        <v>1</v>
      </c>
      <c r="HT39" s="248">
        <f t="shared" ca="1" si="100"/>
        <v>2</v>
      </c>
      <c r="HU39" s="248" t="b">
        <f t="shared" ca="1" si="101"/>
        <v>1</v>
      </c>
      <c r="HV39" s="248" t="str">
        <f t="shared" ca="1" si="101"/>
        <v>-</v>
      </c>
      <c r="HW39" s="246" t="str">
        <f t="shared" ca="1" si="126"/>
        <v>-</v>
      </c>
      <c r="HX39" s="246" t="str">
        <f t="shared" ca="1" si="126"/>
        <v>-</v>
      </c>
      <c r="HY39" s="246" t="str">
        <f t="shared" ca="1" si="126"/>
        <v>-</v>
      </c>
      <c r="HZ39" s="246" t="str">
        <f t="shared" ca="1" si="126"/>
        <v>-</v>
      </c>
      <c r="IA39" s="248" t="str">
        <f t="shared" ref="IA39:IV39" ca="1" si="212">OFFSET(IA$5,$B39,0)</f>
        <v>-</v>
      </c>
      <c r="IB39" s="248" t="str">
        <f t="shared" ca="1" si="203"/>
        <v>-</v>
      </c>
      <c r="IC39" s="248" t="str">
        <f t="shared" ca="1" si="212"/>
        <v>-</v>
      </c>
      <c r="ID39" s="248" t="str">
        <f t="shared" ca="1" si="212"/>
        <v>-</v>
      </c>
      <c r="IE39" s="248">
        <f t="shared" ca="1" si="212"/>
        <v>0</v>
      </c>
      <c r="IF39" s="248">
        <f t="shared" ca="1" si="212"/>
        <v>0.9</v>
      </c>
      <c r="IG39" s="248">
        <f t="shared" ca="1" si="212"/>
        <v>0</v>
      </c>
      <c r="IH39" s="248">
        <f t="shared" ca="1" si="212"/>
        <v>0.5</v>
      </c>
      <c r="II39" s="248">
        <f t="shared" ca="1" si="212"/>
        <v>0</v>
      </c>
      <c r="IJ39" s="248">
        <f t="shared" ca="1" si="212"/>
        <v>0</v>
      </c>
      <c r="IK39" s="248" t="str">
        <f t="shared" ca="1" si="212"/>
        <v>-</v>
      </c>
      <c r="IL39" s="246" t="str">
        <f t="shared" ca="1" si="127"/>
        <v>-</v>
      </c>
      <c r="IM39" s="246" t="str">
        <f t="shared" ca="1" si="127"/>
        <v>-</v>
      </c>
      <c r="IN39" s="155" t="b">
        <f t="shared" ref="IN39" ca="1" si="213">SUM(IO39:IO39)&gt;0</f>
        <v>0</v>
      </c>
      <c r="IO39" s="248" t="str">
        <f t="shared" ca="1" si="129"/>
        <v>-</v>
      </c>
      <c r="IP39" s="10"/>
      <c r="IQ39" s="248">
        <f t="shared" ca="1" si="212"/>
        <v>1</v>
      </c>
      <c r="IR39" s="248">
        <f t="shared" ca="1" si="212"/>
        <v>0</v>
      </c>
      <c r="IS39" s="248">
        <f t="shared" ca="1" si="212"/>
        <v>1</v>
      </c>
      <c r="IT39" s="248">
        <f t="shared" ca="1" si="212"/>
        <v>1</v>
      </c>
      <c r="IU39" s="248">
        <f t="shared" ca="1" si="212"/>
        <v>0</v>
      </c>
      <c r="IV39" s="248">
        <f t="shared" ca="1" si="212"/>
        <v>70</v>
      </c>
      <c r="IW39" s="248">
        <f t="shared" ca="1" si="200"/>
        <v>50</v>
      </c>
      <c r="IX39" s="248">
        <f t="shared" ca="1" si="200"/>
        <v>85</v>
      </c>
      <c r="IY39" s="248">
        <f t="shared" ca="1" si="200"/>
        <v>70</v>
      </c>
      <c r="IZ39" s="246">
        <f t="shared" ca="1" si="130"/>
        <v>1</v>
      </c>
      <c r="JA39" s="246">
        <f t="shared" ca="1" si="131"/>
        <v>1</v>
      </c>
      <c r="JB39" s="246">
        <f t="shared" ca="1" si="132"/>
        <v>1</v>
      </c>
      <c r="JC39" s="248">
        <f t="shared" ca="1" si="200"/>
        <v>1</v>
      </c>
      <c r="JD39" s="10"/>
      <c r="JE39" s="248">
        <f t="shared" ca="1" si="200"/>
        <v>1</v>
      </c>
      <c r="JF39" s="248">
        <f t="shared" ca="1" si="200"/>
        <v>1</v>
      </c>
      <c r="JG39" s="248">
        <f t="shared" ca="1" si="200"/>
        <v>0.75</v>
      </c>
      <c r="JH39" s="248">
        <f t="shared" ca="1" si="148"/>
        <v>0.8</v>
      </c>
      <c r="JI39" s="248">
        <f t="shared" ca="1" si="148"/>
        <v>0.82499999999999996</v>
      </c>
      <c r="JJ39" s="248">
        <f t="shared" ca="1" si="148"/>
        <v>0.875</v>
      </c>
      <c r="JK39" s="248">
        <f t="shared" ca="1" si="148"/>
        <v>0.9</v>
      </c>
      <c r="JL39" s="248">
        <f t="shared" ca="1" si="200"/>
        <v>1</v>
      </c>
      <c r="JM39" s="248">
        <f t="shared" ca="1" si="200"/>
        <v>0</v>
      </c>
      <c r="JN39" s="248">
        <f t="shared" ca="1" si="200"/>
        <v>0</v>
      </c>
      <c r="JO39" s="248">
        <f t="shared" ca="1" si="200"/>
        <v>0</v>
      </c>
      <c r="JP39" s="248">
        <f t="shared" ca="1" si="200"/>
        <v>0</v>
      </c>
      <c r="JQ39" s="248">
        <f t="shared" ca="1" si="200"/>
        <v>0</v>
      </c>
      <c r="JR39" s="248">
        <f t="shared" ca="1" si="200"/>
        <v>0</v>
      </c>
      <c r="JS39" s="248" t="str">
        <f t="shared" ca="1" si="149"/>
        <v>-</v>
      </c>
      <c r="JT39" s="248">
        <f t="shared" ca="1" si="149"/>
        <v>0</v>
      </c>
      <c r="JU39" s="27">
        <v>0</v>
      </c>
    </row>
    <row r="40" spans="1:281" s="228" customFormat="1" outlineLevel="2">
      <c r="A40" s="202">
        <f t="shared" si="133"/>
        <v>35</v>
      </c>
      <c r="B40" s="210">
        <f t="shared" ca="1" si="187"/>
        <v>28</v>
      </c>
      <c r="C40" s="228">
        <v>300</v>
      </c>
      <c r="D40" s="228" t="s">
        <v>941</v>
      </c>
      <c r="E40" s="228" t="b">
        <v>0</v>
      </c>
      <c r="F40" s="228" t="b">
        <v>0</v>
      </c>
      <c r="G40" s="228" t="b">
        <f t="shared" si="183"/>
        <v>0</v>
      </c>
      <c r="H40" s="298" cm="1">
        <f t="array" aca="1" ref="H40" ca="1">IF(AND($I40:$T40=DataMaster!$R$70:$AC$70),1,IF(AND($I40:$T40=DataMaster!$R$71:$AC$71),2,IF(AND($I40:$T40=DataMaster!$R$72:$AC$72),3,IF(AND($I40:$T40=DataMaster!$R$73:$AC$73),4,IF(AND($I40:$T40=DataMaster!$R$74:$AC$74),5,IF(AND($I40:$T40=DataMaster!$R$75:$AC$75),6,IF(AND($I40:$T40=DataMaster!$R$76:$AC$76),7,IF(AND($I40:$T40=DataMaster!$R$77:$AC$77),8,0))))))))</f>
        <v>0</v>
      </c>
      <c r="I40" s="225">
        <f t="shared" ca="1" si="188"/>
        <v>3</v>
      </c>
      <c r="J40" s="225">
        <f t="shared" ca="1" si="184"/>
        <v>2</v>
      </c>
      <c r="K40" s="225">
        <f t="shared" ca="1" si="184"/>
        <v>1</v>
      </c>
      <c r="L40" s="225">
        <f t="shared" ca="1" si="184"/>
        <v>1</v>
      </c>
      <c r="M40" s="225">
        <f t="shared" ca="1" si="184"/>
        <v>1</v>
      </c>
      <c r="N40" s="225">
        <f t="shared" ca="1" si="184"/>
        <v>1</v>
      </c>
      <c r="O40" s="225">
        <f t="shared" ca="1" si="184"/>
        <v>1</v>
      </c>
      <c r="P40" s="225">
        <f t="shared" ca="1" si="184"/>
        <v>2</v>
      </c>
      <c r="Q40" s="225">
        <f t="shared" ca="1" si="184"/>
        <v>1</v>
      </c>
      <c r="R40" s="225">
        <f t="shared" ca="1" si="184"/>
        <v>1</v>
      </c>
      <c r="S40" s="225">
        <f t="shared" ca="1" si="184"/>
        <v>1</v>
      </c>
      <c r="T40" s="225">
        <f t="shared" ca="1" si="184"/>
        <v>1</v>
      </c>
      <c r="V40" s="242" t="str" cm="1">
        <f t="array" aca="1" ref="V40" ca="1">TEXT(LEFT(OFFSET(V40,-1,0),5)+1,"00000")&amp;MID(OFFSET(V40,-1,0),6,FIND(" ",OFFSET(V40,-1,0),7)-5)
&amp;IF($H40=0,"",INDEX(DataMaster!$Q$70:$Q$77,Experiment!H40))
 &amp; " Day"&amp;_xlfn.SINGLE(INDEX(i.DOY,$I40,1))                   &amp; IF($FE40=0," FWM","")&amp;IF($FE40=1," MWM","")&amp;IF($FE40=5," Mat","")&amp;IF($FJ40=TRUE,"&amp;BBT","")
&amp;" Confine"&amp;$P40-1       &amp;IF($R40&gt;1," PasArea"&amp;GQ40,"")     &amp;IF($T40&gt;1," SR"&amp;GT40,"")     &amp;IF($S40&gt;1," E_PGR"&amp;JG40,"")
&amp; " WP"&amp;TEXT($IZ40*100,"000p")                &amp; " MP"&amp;TEXT($JA40*100,"000p")                      &amp; " GP"&amp;TEXT($JB40*100,"000p")
&amp; " (F"&amp;3+IFERROR(1*$CZ40,0)+IFERROR(1*$DA40,0)&amp;3-IFERROR(1*NOT($DC40),0)&amp;"N"&amp;$DV40&amp;$DW40&amp;")"</f>
        <v>00017 Feed  Day204 MWM Confine1 WP100p MP100p GP100p (F33N33)</v>
      </c>
      <c r="W40" s="10" t="str">
        <f ca="1">IF(COUNTIF(V$5:V40,V40)=1,"-","Dup")</f>
        <v>-</v>
      </c>
      <c r="X40" s="10"/>
      <c r="Y40" s="225" t="str">
        <f t="shared" ca="1" si="189"/>
        <v>-</v>
      </c>
      <c r="Z40" s="248" t="str">
        <f t="shared" ca="1" si="112"/>
        <v>-</v>
      </c>
      <c r="AA40" s="225" t="str">
        <f t="shared" ca="1" si="189"/>
        <v>-</v>
      </c>
      <c r="AB40" s="225" t="str">
        <f t="shared" ca="1" si="189"/>
        <v>-</v>
      </c>
      <c r="AC40" s="248" t="str">
        <f t="shared" ca="1" si="113"/>
        <v>-</v>
      </c>
      <c r="AD40" s="248" t="b">
        <f t="shared" ca="1" si="113"/>
        <v>1</v>
      </c>
      <c r="AE40" s="10"/>
      <c r="AF40" s="248" t="b">
        <f t="shared" ca="1" si="190"/>
        <v>1</v>
      </c>
      <c r="AG40" s="248" t="str">
        <f t="shared" ca="1" si="190"/>
        <v>-</v>
      </c>
      <c r="AH40" s="248" t="str">
        <f t="shared" ca="1" si="190"/>
        <v>-</v>
      </c>
      <c r="AI40" s="248" t="str">
        <f t="shared" ca="1" si="190"/>
        <v>-</v>
      </c>
      <c r="AJ40" s="248" t="b">
        <f t="shared" ca="1" si="190"/>
        <v>0</v>
      </c>
      <c r="AK40" s="248" t="str">
        <f t="shared" ca="1" si="115"/>
        <v>-</v>
      </c>
      <c r="AL40" s="248" t="str">
        <f t="shared" ca="1" si="115"/>
        <v>-</v>
      </c>
      <c r="AM40" s="248" t="str">
        <f t="shared" ca="1" si="115"/>
        <v>-</v>
      </c>
      <c r="AN40" s="248" t="b">
        <f t="shared" ca="1" si="115"/>
        <v>0</v>
      </c>
      <c r="AO40" s="10"/>
      <c r="AP40" s="225" t="b">
        <f t="shared" ca="1" si="198"/>
        <v>1</v>
      </c>
      <c r="AQ40" s="247" t="b">
        <v>1</v>
      </c>
      <c r="AR40" s="225" t="b">
        <f t="shared" ca="1" si="191"/>
        <v>1</v>
      </c>
      <c r="AS40" s="243">
        <f t="shared" ca="1" si="136"/>
        <v>32207</v>
      </c>
      <c r="AT40" s="225" t="b">
        <f t="shared" ca="1" si="192"/>
        <v>0</v>
      </c>
      <c r="AU40" s="248" t="str">
        <f t="shared" ca="1" si="190"/>
        <v>-</v>
      </c>
      <c r="AV40" s="248" t="b">
        <f t="shared" ca="1" si="190"/>
        <v>1</v>
      </c>
      <c r="AW40" s="225">
        <f t="shared" ca="1" si="193"/>
        <v>32208</v>
      </c>
      <c r="AX40" s="248" t="str">
        <f t="shared" ca="1" si="156"/>
        <v>-</v>
      </c>
      <c r="AY40" s="248">
        <f t="shared" ca="1" si="190"/>
        <v>1</v>
      </c>
      <c r="AZ40" s="248">
        <f t="shared" ca="1" si="190"/>
        <v>1</v>
      </c>
      <c r="BA40" s="248" t="b">
        <f t="shared" ca="1" si="185"/>
        <v>1</v>
      </c>
      <c r="BB40" s="248">
        <f t="shared" ca="1" si="190"/>
        <v>0.2</v>
      </c>
      <c r="BC40" s="248" t="str">
        <f t="shared" ref="BC40:BD55" ca="1" si="214">OFFSET(BC$5,$B40,0)</f>
        <v>-</v>
      </c>
      <c r="BD40" s="248" t="str">
        <f t="shared" ca="1" si="214"/>
        <v>-</v>
      </c>
      <c r="BE40" s="248" t="b">
        <f t="shared" ca="1" si="190"/>
        <v>1</v>
      </c>
      <c r="BF40" s="248" t="b">
        <f t="shared" ca="1" si="185"/>
        <v>0</v>
      </c>
      <c r="BG40" s="246" t="b" cm="1">
        <f t="array" aca="1" ref="BG40" ca="1">INDEX(i.dams_confinement_P,$P40,BG$17)</f>
        <v>1</v>
      </c>
      <c r="BH40" s="246" t="b" cm="1">
        <f t="array" aca="1" ref="BH40" ca="1">INDEX(i.dams_confinement_P,$P40,BH$17)</f>
        <v>1</v>
      </c>
      <c r="BI40" s="246" t="b" cm="1">
        <f t="array" aca="1" ref="BI40" ca="1">INDEX(i.dams_confinement_P,$P40,BI$17)</f>
        <v>1</v>
      </c>
      <c r="BJ40" s="246" t="b" cm="1">
        <f t="array" aca="1" ref="BJ40" ca="1">INDEX(i.dams_confinement_P,$P40,BJ$17)</f>
        <v>1</v>
      </c>
      <c r="BK40" s="246" t="b" cm="1">
        <f t="array" aca="1" ref="BK40" ca="1">INDEX(i.dams_confinement_P,$P40,BK$17)</f>
        <v>1</v>
      </c>
      <c r="BL40" s="246" t="b" cm="1">
        <f t="array" aca="1" ref="BL40" ca="1">INDEX(i.dams_confinement_P,$P40,BL$17)</f>
        <v>1</v>
      </c>
      <c r="BM40" s="246" t="str" cm="1">
        <f t="array" aca="1" ref="BM40" ca="1">INDEX(i.dams_confinement_P,$P40,BM$17)</f>
        <v>-</v>
      </c>
      <c r="BN40" s="246" t="str" cm="1">
        <f t="array" aca="1" ref="BN40" ca="1">INDEX(i.dams_confinement_P,$P40,BN$17)</f>
        <v>-</v>
      </c>
      <c r="BO40" s="246" t="str" cm="1">
        <f t="array" aca="1" ref="BO40" ca="1">INDEX(i.dams_confinement_P,$P40,BO$17)</f>
        <v>-</v>
      </c>
      <c r="BP40" s="246" t="str" cm="1">
        <f t="array" aca="1" ref="BP40" ca="1">INDEX(i.dams_confinement_P,$P40,BP$17)</f>
        <v>-</v>
      </c>
      <c r="BQ40" s="246" t="str" cm="1">
        <f t="array" aca="1" ref="BQ40" ca="1">INDEX(i.dams_confinement_P,$P40,BQ$17)</f>
        <v>-</v>
      </c>
      <c r="BR40" s="246" t="str" cm="1">
        <f t="array" aca="1" ref="BR40" ca="1">INDEX(i.dams_confinement_P,$P40,BR$17)</f>
        <v>-</v>
      </c>
      <c r="BS40" s="246" t="str" cm="1">
        <f t="array" aca="1" ref="BS40" ca="1">INDEX(i.dams_confinement_P,$P40,BS$17)</f>
        <v>-</v>
      </c>
      <c r="BT40" s="246" t="str" cm="1">
        <f t="array" aca="1" ref="BT40" ca="1">INDEX(i.dams_confinement_P,$P40,BT$17)</f>
        <v>-</v>
      </c>
      <c r="BU40" s="246" t="str" cm="1">
        <f t="array" aca="1" ref="BU40" ca="1">INDEX(i.dams_confinement_P,$P40,BU$17)</f>
        <v>-</v>
      </c>
      <c r="BV40" s="246" t="str" cm="1">
        <f t="array" aca="1" ref="BV40" ca="1">INDEX(i.dams_confinement_P,$P40,BV$17)</f>
        <v>-</v>
      </c>
      <c r="BW40" s="246" t="str" cm="1">
        <f t="array" aca="1" ref="BW40" ca="1">INDEX(i.dams_confinement_P,$P40,BW$17)</f>
        <v>-</v>
      </c>
      <c r="BX40" s="246" t="str" cm="1">
        <f t="array" aca="1" ref="BX40" ca="1">INDEX(i.dams_confinement_P,$P40,BX$17)</f>
        <v>-</v>
      </c>
      <c r="BY40" s="248" t="str">
        <f t="shared" ca="1" si="186"/>
        <v>-</v>
      </c>
      <c r="BZ40" s="248" t="str">
        <f t="shared" ca="1" si="186"/>
        <v>-</v>
      </c>
      <c r="CA40" s="10"/>
      <c r="CB40" s="248" t="str">
        <f t="shared" ca="1" si="186"/>
        <v>-</v>
      </c>
      <c r="CC40" s="248" t="str">
        <f t="shared" ca="1" si="186"/>
        <v>-</v>
      </c>
      <c r="CD40" s="248" t="str">
        <f t="shared" ca="1" si="186"/>
        <v>-</v>
      </c>
      <c r="CE40" s="248" t="str">
        <f t="shared" ca="1" si="186"/>
        <v>-</v>
      </c>
      <c r="CF40" s="248" t="str">
        <f t="shared" ca="1" si="186"/>
        <v>-</v>
      </c>
      <c r="CG40" s="248" t="str">
        <f t="shared" ca="1" si="186"/>
        <v>-</v>
      </c>
      <c r="CH40" s="248" t="str">
        <f t="shared" ca="1" si="186"/>
        <v>-</v>
      </c>
      <c r="CI40" s="248" t="str">
        <f t="shared" ca="1" si="186"/>
        <v>-</v>
      </c>
      <c r="CJ40" s="248" t="str">
        <f t="shared" ca="1" si="186"/>
        <v>-</v>
      </c>
      <c r="CK40" s="248" t="str">
        <f t="shared" ca="1" si="186"/>
        <v>-</v>
      </c>
      <c r="CL40" s="248" t="str">
        <f t="shared" ca="1" si="186"/>
        <v>-</v>
      </c>
      <c r="CM40" s="248" t="str">
        <f t="shared" ca="1" si="186"/>
        <v>-</v>
      </c>
      <c r="CN40" s="248" t="str">
        <f t="shared" ca="1" si="186"/>
        <v>-</v>
      </c>
      <c r="CO40" s="248" t="str">
        <f t="shared" ca="1" si="186"/>
        <v>-</v>
      </c>
      <c r="CP40" s="248" t="str">
        <f t="shared" ca="1" si="186"/>
        <v>-</v>
      </c>
      <c r="CQ40" s="248" t="str">
        <f t="shared" ca="1" si="186"/>
        <v>-</v>
      </c>
      <c r="CR40" s="248" t="str">
        <f t="shared" ca="1" si="186"/>
        <v>-</v>
      </c>
      <c r="CS40" s="248" t="str">
        <f t="shared" ca="1" si="194"/>
        <v>-</v>
      </c>
      <c r="CT40" s="248" t="str">
        <f t="shared" ca="1" si="194"/>
        <v>-</v>
      </c>
      <c r="CU40" s="248" t="str">
        <f t="shared" ca="1" si="194"/>
        <v>-</v>
      </c>
      <c r="CV40" s="248" t="str">
        <f t="shared" ca="1" si="194"/>
        <v>-</v>
      </c>
      <c r="CW40" s="10"/>
      <c r="CX40" s="246" t="str" cm="1">
        <f t="array" ref="CX40">IF(AND($CZ40:$DA40),INDEX(i.dam_user_fvp0_date,$P40),"-")</f>
        <v>-</v>
      </c>
      <c r="CY40" s="246" t="str" cm="1">
        <f t="array" ref="CY40">IF(AND($CZ40:$DA40),INDEX(i.dam_user_fvp1_date,$P40),"-")</f>
        <v>-</v>
      </c>
      <c r="CZ40" s="247" t="b">
        <v>0</v>
      </c>
      <c r="DA40" s="247" t="b">
        <v>0</v>
      </c>
      <c r="DB40" s="248" t="str">
        <f t="shared" ca="1" si="195"/>
        <v>-</v>
      </c>
      <c r="DC40" s="248" t="str">
        <f t="shared" ca="1" si="195"/>
        <v>-</v>
      </c>
      <c r="DD40" s="248" t="str">
        <f t="shared" ca="1" si="195"/>
        <v>-</v>
      </c>
      <c r="DE40" s="248" t="str">
        <f t="shared" ca="1" si="195"/>
        <v>-</v>
      </c>
      <c r="DF40" s="248" t="str">
        <f t="shared" ca="1" si="195"/>
        <v>-</v>
      </c>
      <c r="DG40" s="248" t="str">
        <f t="shared" ca="1" si="195"/>
        <v>-</v>
      </c>
      <c r="DH40" s="248" t="str">
        <f t="shared" ca="1" si="195"/>
        <v>-</v>
      </c>
      <c r="DI40" s="248" t="str">
        <f t="shared" ca="1" si="195"/>
        <v>-</v>
      </c>
      <c r="DJ40" s="128">
        <v>0.125</v>
      </c>
      <c r="DK40" s="128">
        <v>0.3</v>
      </c>
      <c r="DL40" s="128">
        <v>-0.05</v>
      </c>
      <c r="DM40" s="128">
        <v>0.1</v>
      </c>
      <c r="DN40" s="128">
        <v>0.25</v>
      </c>
      <c r="DO40" s="128">
        <v>-0.05</v>
      </c>
      <c r="DP40" s="128">
        <v>0.05</v>
      </c>
      <c r="DQ40" s="128">
        <v>0.1</v>
      </c>
      <c r="DR40" s="128">
        <v>-0.02</v>
      </c>
      <c r="DS40" s="128">
        <v>0.1</v>
      </c>
      <c r="DT40" s="128">
        <v>0.25</v>
      </c>
      <c r="DU40" s="128">
        <v>-0.05</v>
      </c>
      <c r="DV40" s="225">
        <f t="shared" ca="1" si="196"/>
        <v>3</v>
      </c>
      <c r="DW40" s="225">
        <f t="shared" ca="1" si="196"/>
        <v>3</v>
      </c>
      <c r="DX40" s="247">
        <v>0</v>
      </c>
      <c r="DY40" s="247">
        <v>0.5</v>
      </c>
      <c r="DZ40" s="247">
        <v>0.5</v>
      </c>
      <c r="EA40" s="248" t="str">
        <f t="shared" ca="1" si="199"/>
        <v>-</v>
      </c>
      <c r="EB40" s="248" t="str">
        <f t="shared" ca="1" si="199"/>
        <v>-</v>
      </c>
      <c r="EC40" s="248" t="str">
        <f t="shared" ca="1" si="199"/>
        <v>-</v>
      </c>
      <c r="ED40" s="248" t="str">
        <f t="shared" ca="1" si="199"/>
        <v>-</v>
      </c>
      <c r="EE40" s="248" t="str">
        <f t="shared" ca="1" si="199"/>
        <v>-</v>
      </c>
      <c r="EF40" s="247">
        <v>0</v>
      </c>
      <c r="EG40" s="247">
        <v>0.5</v>
      </c>
      <c r="EH40" s="247">
        <v>0.5</v>
      </c>
      <c r="EI40" s="248" t="str">
        <f t="shared" ca="1" si="199"/>
        <v>-</v>
      </c>
      <c r="EJ40" s="248" t="str">
        <f t="shared" ca="1" si="199"/>
        <v>-</v>
      </c>
      <c r="EK40" s="248" t="str">
        <f t="shared" ca="1" si="199"/>
        <v>-</v>
      </c>
      <c r="EL40" s="248">
        <f t="shared" ca="1" si="199"/>
        <v>0</v>
      </c>
      <c r="EM40" s="248">
        <f t="shared" ca="1" si="199"/>
        <v>0</v>
      </c>
      <c r="EN40" s="248">
        <f t="shared" ca="1" si="199"/>
        <v>0</v>
      </c>
      <c r="EO40" s="248">
        <f t="shared" ca="1" si="199"/>
        <v>0</v>
      </c>
      <c r="EP40" s="248">
        <f t="shared" ca="1" si="199"/>
        <v>0</v>
      </c>
      <c r="EQ40" s="248">
        <f t="shared" ref="EQ40:FF59" ca="1" si="215">OFFSET(EQ$5,$B40,0)</f>
        <v>0</v>
      </c>
      <c r="ER40" s="248">
        <f t="shared" ca="1" si="215"/>
        <v>0</v>
      </c>
      <c r="ES40" s="248" t="str">
        <f t="shared" ca="1" si="215"/>
        <v>-</v>
      </c>
      <c r="ET40" s="248" t="str">
        <f t="shared" ca="1" si="215"/>
        <v>-</v>
      </c>
      <c r="EU40" s="248" t="str">
        <f t="shared" ca="1" si="215"/>
        <v>-</v>
      </c>
      <c r="EV40" s="248" t="str">
        <f t="shared" ca="1" si="215"/>
        <v>-</v>
      </c>
      <c r="EW40" s="248" t="str">
        <f t="shared" ca="1" si="215"/>
        <v>-</v>
      </c>
      <c r="EX40" s="248" t="str">
        <f t="shared" ca="1" si="215"/>
        <v>-</v>
      </c>
      <c r="EY40" s="248" t="str">
        <f t="shared" ca="1" si="215"/>
        <v>-</v>
      </c>
      <c r="EZ40" s="248" t="str">
        <f t="shared" ca="1" si="215"/>
        <v>-</v>
      </c>
      <c r="FA40" s="248" t="str">
        <f t="shared" ca="1" si="215"/>
        <v>-</v>
      </c>
      <c r="FB40" s="248" t="str">
        <f t="shared" ca="1" si="215"/>
        <v>-</v>
      </c>
      <c r="FC40" s="248" t="str">
        <f t="shared" ca="1" si="215"/>
        <v>-</v>
      </c>
      <c r="FD40" s="10"/>
      <c r="FE40" s="246">
        <f t="shared" ca="1" si="118"/>
        <v>1</v>
      </c>
      <c r="FF40" s="248" t="str">
        <f t="shared" ca="1" si="201"/>
        <v>-</v>
      </c>
      <c r="FG40" s="248" t="str">
        <f t="shared" ca="1" si="201"/>
        <v>-</v>
      </c>
      <c r="FH40" s="248" t="str">
        <f t="shared" ca="1" si="201"/>
        <v>-</v>
      </c>
      <c r="FI40" s="248" t="str">
        <f t="shared" ca="1" si="201"/>
        <v>-</v>
      </c>
      <c r="FJ40" s="246" t="b">
        <f t="shared" ca="1" si="119"/>
        <v>0</v>
      </c>
      <c r="FK40" s="248" t="str">
        <f t="shared" ca="1" si="201"/>
        <v>-</v>
      </c>
      <c r="FL40" s="248">
        <f t="shared" ca="1" si="201"/>
        <v>0</v>
      </c>
      <c r="FM40" s="248" t="str">
        <f t="shared" ca="1" si="201"/>
        <v>-</v>
      </c>
      <c r="FN40" s="248">
        <f t="shared" ca="1" si="120"/>
        <v>1</v>
      </c>
      <c r="FO40" s="248">
        <f t="shared" ca="1" si="120"/>
        <v>0</v>
      </c>
      <c r="FP40" s="248">
        <f t="shared" ca="1" si="201"/>
        <v>1</v>
      </c>
      <c r="FQ40" s="248">
        <f t="shared" ca="1" si="201"/>
        <v>0</v>
      </c>
      <c r="FR40" s="248">
        <f t="shared" ca="1" si="201"/>
        <v>1</v>
      </c>
      <c r="FS40" s="248">
        <f t="shared" ca="1" si="201"/>
        <v>1</v>
      </c>
      <c r="FT40" s="248">
        <f t="shared" ca="1" si="201"/>
        <v>1</v>
      </c>
      <c r="FU40" s="248">
        <f t="shared" ca="1" si="201"/>
        <v>0</v>
      </c>
      <c r="FV40" s="248">
        <f t="shared" ca="1" si="201"/>
        <v>0</v>
      </c>
      <c r="FW40" s="248">
        <f t="shared" ca="1" si="201"/>
        <v>0</v>
      </c>
      <c r="FX40" s="248">
        <f t="shared" ca="1" si="202"/>
        <v>0</v>
      </c>
      <c r="FY40" s="248">
        <f t="shared" ca="1" si="202"/>
        <v>0</v>
      </c>
      <c r="FZ40" s="248">
        <f t="shared" ca="1" si="202"/>
        <v>0</v>
      </c>
      <c r="GA40" s="248">
        <f t="shared" ca="1" si="202"/>
        <v>0</v>
      </c>
      <c r="GB40" s="248">
        <f t="shared" ca="1" si="202"/>
        <v>0</v>
      </c>
      <c r="GC40" s="248">
        <f t="shared" ca="1" si="121"/>
        <v>0</v>
      </c>
      <c r="GD40" s="248">
        <f t="shared" ca="1" si="121"/>
        <v>0</v>
      </c>
      <c r="GE40" s="248">
        <f t="shared" ca="1" si="202"/>
        <v>0</v>
      </c>
      <c r="GF40" s="248">
        <f t="shared" ca="1" si="202"/>
        <v>0</v>
      </c>
      <c r="GG40" s="248">
        <f t="shared" ca="1" si="202"/>
        <v>1</v>
      </c>
      <c r="GH40" s="248">
        <f t="shared" ca="1" si="202"/>
        <v>0</v>
      </c>
      <c r="GI40" s="248">
        <f t="shared" ca="1" si="202"/>
        <v>0</v>
      </c>
      <c r="GJ40" s="248">
        <f t="shared" ca="1" si="202"/>
        <v>0</v>
      </c>
      <c r="GK40" s="248">
        <f t="shared" ca="1" si="202"/>
        <v>0</v>
      </c>
      <c r="GL40" s="248">
        <f t="shared" ca="1" si="121"/>
        <v>0</v>
      </c>
      <c r="GM40" s="248">
        <f t="shared" ca="1" si="121"/>
        <v>0</v>
      </c>
      <c r="GN40" s="248">
        <f t="shared" ca="1" si="121"/>
        <v>0</v>
      </c>
      <c r="GO40" s="10"/>
      <c r="GP40" s="246" t="b">
        <f t="shared" ca="1" si="180"/>
        <v>0</v>
      </c>
      <c r="GQ40" s="246" t="str" cm="1">
        <f t="array" aca="1" ref="GQ40" ca="1">INDEX(i.bnd_total_pas_area,$R40,1)</f>
        <v>-</v>
      </c>
      <c r="GR40" s="248" t="str">
        <f t="shared" ca="1" si="143"/>
        <v>-</v>
      </c>
      <c r="GS40" s="246" t="b">
        <f t="shared" ca="1" si="181"/>
        <v>0</v>
      </c>
      <c r="GT40" s="246" t="str" cm="1">
        <f t="array" aca="1" ref="GT40" ca="1">INDEX(i.bnd_sr_t,$T40,1)</f>
        <v>-</v>
      </c>
      <c r="GU40" s="246" t="b">
        <f t="shared" ca="1" si="124"/>
        <v>0</v>
      </c>
      <c r="GV40" s="246" t="b">
        <f t="shared" ca="1" si="124"/>
        <v>0</v>
      </c>
      <c r="GW40" s="246" t="b">
        <f t="shared" ca="1" si="124"/>
        <v>1</v>
      </c>
      <c r="GX40" s="248">
        <f t="shared" ca="1" si="143"/>
        <v>0</v>
      </c>
      <c r="GY40" s="248">
        <f t="shared" ca="1" si="143"/>
        <v>2</v>
      </c>
      <c r="GZ40" s="248">
        <f t="shared" ca="1" si="143"/>
        <v>2</v>
      </c>
      <c r="HA40" s="248" t="str">
        <f t="shared" ca="1" si="143"/>
        <v>-</v>
      </c>
      <c r="HB40" s="248" t="str">
        <f t="shared" ca="1" si="143"/>
        <v>-</v>
      </c>
      <c r="HC40" s="248" t="str">
        <f t="shared" ca="1" si="143"/>
        <v>-</v>
      </c>
      <c r="HD40" s="248" t="str">
        <f t="shared" ca="1" si="143"/>
        <v>-</v>
      </c>
      <c r="HE40" s="248" t="str">
        <f t="shared" ca="1" si="143"/>
        <v>-</v>
      </c>
      <c r="HF40" s="248" t="str">
        <f t="shared" ca="1" si="144"/>
        <v>-</v>
      </c>
      <c r="HG40" s="248" t="str">
        <f t="shared" ca="1" si="144"/>
        <v>-</v>
      </c>
      <c r="HH40" s="246" t="b">
        <f t="array" aca="1" ref="HH40" ca="1">IF(OR(HI40:HJ40&lt;&gt;"-"),TRUE,"-")</f>
        <v>1</v>
      </c>
      <c r="HI40" s="225">
        <f t="shared" ca="1" si="158"/>
        <v>2</v>
      </c>
      <c r="HJ40" s="248" t="str">
        <f t="shared" ca="1" si="125"/>
        <v>-</v>
      </c>
      <c r="HK40" s="246" t="str">
        <f t="array" aca="1" ref="HK40" ca="1">IF(OR(HL40:HQ40&lt;&gt;"-"),TRUE,"-")</f>
        <v>-</v>
      </c>
      <c r="HL40" s="248" t="str">
        <f t="shared" ca="1" si="145"/>
        <v>-</v>
      </c>
      <c r="HM40" s="288" t="str">
        <f t="shared" ca="1" si="159"/>
        <v>-</v>
      </c>
      <c r="HN40" s="288" t="str">
        <f t="shared" ca="1" si="159"/>
        <v>-</v>
      </c>
      <c r="HO40" s="288" t="str">
        <f t="shared" ca="1" si="159"/>
        <v>-</v>
      </c>
      <c r="HP40" s="288" t="str">
        <f t="shared" ca="1" si="159"/>
        <v>-</v>
      </c>
      <c r="HQ40" s="288" t="str">
        <f t="shared" ca="1" si="146"/>
        <v>-</v>
      </c>
      <c r="HR40" s="288" t="str">
        <f t="shared" ca="1" si="159"/>
        <v>-</v>
      </c>
      <c r="HS40" s="248" t="b">
        <f t="shared" ca="1" si="100"/>
        <v>1</v>
      </c>
      <c r="HT40" s="248">
        <f t="shared" ca="1" si="100"/>
        <v>2</v>
      </c>
      <c r="HU40" s="248" t="b">
        <f t="shared" ca="1" si="101"/>
        <v>1</v>
      </c>
      <c r="HV40" s="248" t="str">
        <f t="shared" ca="1" si="101"/>
        <v>-</v>
      </c>
      <c r="HW40" s="246" t="str">
        <f t="shared" ca="1" si="126"/>
        <v>-</v>
      </c>
      <c r="HX40" s="246" t="str">
        <f t="shared" ca="1" si="126"/>
        <v>-</v>
      </c>
      <c r="HY40" s="246" t="str">
        <f t="shared" ca="1" si="126"/>
        <v>-</v>
      </c>
      <c r="HZ40" s="246" t="str">
        <f t="shared" ca="1" si="126"/>
        <v>-</v>
      </c>
      <c r="IA40" s="248" t="str">
        <f t="shared" ca="1" si="205"/>
        <v>-</v>
      </c>
      <c r="IB40" s="248" t="str">
        <f t="shared" ca="1" si="203"/>
        <v>-</v>
      </c>
      <c r="IC40" s="248" t="str">
        <f t="shared" ca="1" si="205"/>
        <v>-</v>
      </c>
      <c r="ID40" s="248" t="str">
        <f t="shared" ca="1" si="205"/>
        <v>-</v>
      </c>
      <c r="IE40" s="248">
        <f t="shared" ca="1" si="205"/>
        <v>0</v>
      </c>
      <c r="IF40" s="248">
        <f t="shared" ca="1" si="205"/>
        <v>0.9</v>
      </c>
      <c r="IG40" s="248">
        <f t="shared" ca="1" si="205"/>
        <v>0</v>
      </c>
      <c r="IH40" s="248">
        <f t="shared" ca="1" si="205"/>
        <v>0.5</v>
      </c>
      <c r="II40" s="248">
        <f t="shared" ca="1" si="205"/>
        <v>0</v>
      </c>
      <c r="IJ40" s="248">
        <f t="shared" ca="1" si="205"/>
        <v>0</v>
      </c>
      <c r="IK40" s="248" t="str">
        <f t="shared" ca="1" si="205"/>
        <v>-</v>
      </c>
      <c r="IL40" s="246" t="str">
        <f t="shared" ca="1" si="127"/>
        <v>-</v>
      </c>
      <c r="IM40" s="246" t="str">
        <f t="shared" ca="1" si="127"/>
        <v>-</v>
      </c>
      <c r="IN40" s="155" t="b">
        <f t="shared" ca="1" si="182"/>
        <v>0</v>
      </c>
      <c r="IO40" s="248" t="str">
        <f t="shared" ca="1" si="129"/>
        <v>-</v>
      </c>
      <c r="IP40" s="10"/>
      <c r="IQ40" s="248">
        <f t="shared" ca="1" si="205"/>
        <v>1</v>
      </c>
      <c r="IR40" s="248">
        <f t="shared" ca="1" si="205"/>
        <v>0</v>
      </c>
      <c r="IS40" s="248">
        <f t="shared" ca="1" si="205"/>
        <v>1</v>
      </c>
      <c r="IT40" s="248">
        <f t="shared" ca="1" si="205"/>
        <v>1</v>
      </c>
      <c r="IU40" s="248">
        <f t="shared" ca="1" si="205"/>
        <v>0</v>
      </c>
      <c r="IV40" s="248">
        <f t="shared" ca="1" si="205"/>
        <v>70</v>
      </c>
      <c r="IW40" s="248">
        <f t="shared" ca="1" si="200"/>
        <v>50</v>
      </c>
      <c r="IX40" s="248">
        <f t="shared" ca="1" si="200"/>
        <v>85</v>
      </c>
      <c r="IY40" s="248">
        <f t="shared" ca="1" si="200"/>
        <v>70</v>
      </c>
      <c r="IZ40" s="246">
        <f t="shared" ca="1" si="130"/>
        <v>1</v>
      </c>
      <c r="JA40" s="246">
        <f t="shared" ca="1" si="131"/>
        <v>1</v>
      </c>
      <c r="JB40" s="246">
        <f t="shared" ca="1" si="132"/>
        <v>1</v>
      </c>
      <c r="JC40" s="248">
        <f t="shared" ca="1" si="200"/>
        <v>1</v>
      </c>
      <c r="JD40" s="10"/>
      <c r="JE40" s="248">
        <f t="shared" ca="1" si="200"/>
        <v>1</v>
      </c>
      <c r="JF40" s="248">
        <f t="shared" ca="1" si="200"/>
        <v>1</v>
      </c>
      <c r="JG40" s="248">
        <f t="shared" ca="1" si="200"/>
        <v>0.75</v>
      </c>
      <c r="JH40" s="248">
        <f t="shared" ca="1" si="148"/>
        <v>0.8</v>
      </c>
      <c r="JI40" s="248">
        <f t="shared" ca="1" si="148"/>
        <v>0.82499999999999996</v>
      </c>
      <c r="JJ40" s="248">
        <f t="shared" ca="1" si="148"/>
        <v>0.875</v>
      </c>
      <c r="JK40" s="248">
        <f t="shared" ca="1" si="148"/>
        <v>0.9</v>
      </c>
      <c r="JL40" s="248">
        <f t="shared" ca="1" si="200"/>
        <v>1</v>
      </c>
      <c r="JM40" s="248">
        <f t="shared" ca="1" si="200"/>
        <v>0</v>
      </c>
      <c r="JN40" s="248">
        <f t="shared" ca="1" si="200"/>
        <v>0</v>
      </c>
      <c r="JO40" s="248">
        <f t="shared" ca="1" si="200"/>
        <v>0</v>
      </c>
      <c r="JP40" s="248">
        <f t="shared" ca="1" si="200"/>
        <v>0</v>
      </c>
      <c r="JQ40" s="248">
        <f t="shared" ca="1" si="200"/>
        <v>0</v>
      </c>
      <c r="JR40" s="248">
        <f t="shared" ca="1" si="200"/>
        <v>0</v>
      </c>
      <c r="JS40" s="248" t="str">
        <f t="shared" ca="1" si="149"/>
        <v>-</v>
      </c>
      <c r="JT40" s="248">
        <f t="shared" ca="1" si="149"/>
        <v>0</v>
      </c>
      <c r="JU40" s="27">
        <v>0</v>
      </c>
    </row>
    <row r="41" spans="1:281" s="228" customFormat="1" outlineLevel="2">
      <c r="A41" s="202">
        <f t="shared" si="133"/>
        <v>36</v>
      </c>
      <c r="B41" s="210">
        <f t="shared" ca="1" si="187"/>
        <v>28</v>
      </c>
      <c r="C41" s="228">
        <v>300</v>
      </c>
      <c r="D41" s="228" t="s">
        <v>941</v>
      </c>
      <c r="E41" s="228" t="b">
        <v>0</v>
      </c>
      <c r="F41" s="228" t="b">
        <v>0</v>
      </c>
      <c r="G41" s="228" t="b">
        <f t="shared" si="183"/>
        <v>0</v>
      </c>
      <c r="H41" s="298" cm="1">
        <f t="array" aca="1" ref="H41" ca="1">IF(AND($I41:$T41=DataMaster!$R$70:$AC$70),1,IF(AND($I41:$T41=DataMaster!$R$71:$AC$71),2,IF(AND($I41:$T41=DataMaster!$R$72:$AC$72),3,IF(AND($I41:$T41=DataMaster!$R$73:$AC$73),4,IF(AND($I41:$T41=DataMaster!$R$74:$AC$74),5,IF(AND($I41:$T41=DataMaster!$R$75:$AC$75),6,IF(AND($I41:$T41=DataMaster!$R$76:$AC$76),7,IF(AND($I41:$T41=DataMaster!$R$77:$AC$77),8,0))))))))</f>
        <v>0</v>
      </c>
      <c r="I41" s="225">
        <f t="shared" ca="1" si="188"/>
        <v>3</v>
      </c>
      <c r="J41" s="225">
        <f t="shared" ca="1" si="188"/>
        <v>2</v>
      </c>
      <c r="K41" s="225">
        <f t="shared" ca="1" si="188"/>
        <v>1</v>
      </c>
      <c r="L41" s="225">
        <f t="shared" ca="1" si="188"/>
        <v>1</v>
      </c>
      <c r="M41" s="225">
        <f t="shared" ca="1" si="188"/>
        <v>1</v>
      </c>
      <c r="N41" s="225">
        <f t="shared" ca="1" si="188"/>
        <v>1</v>
      </c>
      <c r="O41" s="225">
        <f t="shared" ca="1" si="188"/>
        <v>1</v>
      </c>
      <c r="P41" s="225">
        <f t="shared" ca="1" si="188"/>
        <v>2</v>
      </c>
      <c r="Q41" s="225">
        <f t="shared" ca="1" si="188"/>
        <v>1</v>
      </c>
      <c r="R41" s="225">
        <f t="shared" ca="1" si="188"/>
        <v>1</v>
      </c>
      <c r="S41" s="225">
        <f t="shared" ca="1" si="188"/>
        <v>1</v>
      </c>
      <c r="T41" s="225">
        <f t="shared" ca="1" si="188"/>
        <v>1</v>
      </c>
      <c r="V41" s="242" t="str" cm="1">
        <f t="array" aca="1" ref="V41" ca="1">TEXT(LEFT(OFFSET(V41,-1,0),5)+1,"00000")&amp;MID(OFFSET(V41,-1,0),6,FIND(" ",OFFSET(V41,-1,0),7)-5)
&amp;IF($H41=0,"",INDEX(DataMaster!$Q$70:$Q$77,Experiment!H41))
 &amp; " Day"&amp;_xlfn.SINGLE(INDEX(i.DOY,$I41,1))                   &amp; IF($FE41=0," FWM","")&amp;IF($FE41=1," MWM","")&amp;IF($FE41=5," Mat","")&amp;IF($FJ41=TRUE,"&amp;BBT","")
&amp;" Confine"&amp;$P41-1       &amp;IF($R41&gt;1," PasArea"&amp;GQ41,"")     &amp;IF($T41&gt;1," SR"&amp;GT41,"")     &amp;IF($S41&gt;1," E_PGR"&amp;JG41,"")
&amp; " WP"&amp;TEXT($IZ41*100,"000p")                &amp; " MP"&amp;TEXT($JA41*100,"000p")                      &amp; " GP"&amp;TEXT($JB41*100,"000p")
&amp; " (F"&amp;3+IFERROR(1*$CZ41,0)+IFERROR(1*$DA41,0)&amp;3-IFERROR(1*NOT($DC41),0)&amp;"N"&amp;$DV41&amp;$DW41&amp;")"</f>
        <v>00018 Feed  Day204 MWM Confine1 WP100p MP100p GP100p (F33N11)</v>
      </c>
      <c r="W41" s="10" t="str">
        <f ca="1">IF(COUNTIF(V$5:V41,V41)=1,"-","Dup")</f>
        <v>-</v>
      </c>
      <c r="X41" s="10"/>
      <c r="Y41" s="225" t="str">
        <f t="shared" ca="1" si="189"/>
        <v>-</v>
      </c>
      <c r="Z41" s="248" t="str">
        <f t="shared" ca="1" si="112"/>
        <v>-</v>
      </c>
      <c r="AA41" s="225" t="str">
        <f t="shared" ca="1" si="189"/>
        <v>-</v>
      </c>
      <c r="AB41" s="225" t="str">
        <f t="shared" ca="1" si="189"/>
        <v>-</v>
      </c>
      <c r="AC41" s="248" t="str">
        <f t="shared" ca="1" si="113"/>
        <v>-</v>
      </c>
      <c r="AD41" s="248" t="b">
        <f t="shared" ca="1" si="113"/>
        <v>1</v>
      </c>
      <c r="AE41" s="10"/>
      <c r="AF41" s="248" t="b">
        <f t="shared" ca="1" si="190"/>
        <v>1</v>
      </c>
      <c r="AG41" s="248" t="str">
        <f t="shared" ca="1" si="190"/>
        <v>-</v>
      </c>
      <c r="AH41" s="248" t="str">
        <f t="shared" ca="1" si="190"/>
        <v>-</v>
      </c>
      <c r="AI41" s="248" t="str">
        <f t="shared" ca="1" si="190"/>
        <v>-</v>
      </c>
      <c r="AJ41" s="248" t="b">
        <f t="shared" ca="1" si="190"/>
        <v>0</v>
      </c>
      <c r="AK41" s="248" t="str">
        <f t="shared" ca="1" si="190"/>
        <v>-</v>
      </c>
      <c r="AL41" s="248" t="str">
        <f t="shared" ca="1" si="190"/>
        <v>-</v>
      </c>
      <c r="AM41" s="248" t="str">
        <f t="shared" ca="1" si="190"/>
        <v>-</v>
      </c>
      <c r="AN41" s="248" t="b">
        <f t="shared" ca="1" si="190"/>
        <v>0</v>
      </c>
      <c r="AO41" s="10"/>
      <c r="AP41" s="225" t="b">
        <f t="shared" ca="1" si="198"/>
        <v>1</v>
      </c>
      <c r="AQ41" s="247" t="b">
        <v>1</v>
      </c>
      <c r="AR41" s="225" t="b">
        <f t="shared" ca="1" si="191"/>
        <v>1</v>
      </c>
      <c r="AS41" s="243">
        <f t="shared" ca="1" si="136"/>
        <v>32208</v>
      </c>
      <c r="AT41" s="225" t="b">
        <f t="shared" ca="1" si="192"/>
        <v>0</v>
      </c>
      <c r="AU41" s="248" t="str">
        <f t="shared" ca="1" si="190"/>
        <v>-</v>
      </c>
      <c r="AV41" s="248" t="b">
        <f t="shared" ca="1" si="190"/>
        <v>1</v>
      </c>
      <c r="AW41" s="225">
        <f t="shared" ca="1" si="193"/>
        <v>32209</v>
      </c>
      <c r="AX41" s="248" t="str">
        <f t="shared" ca="1" si="156"/>
        <v>-</v>
      </c>
      <c r="AY41" s="248">
        <f t="shared" ca="1" si="190"/>
        <v>1</v>
      </c>
      <c r="AZ41" s="248">
        <f t="shared" ca="1" si="190"/>
        <v>1</v>
      </c>
      <c r="BA41" s="248" t="b">
        <f t="shared" ca="1" si="185"/>
        <v>1</v>
      </c>
      <c r="BB41" s="248">
        <f t="shared" ca="1" si="190"/>
        <v>0.2</v>
      </c>
      <c r="BC41" s="248" t="str">
        <f t="shared" ca="1" si="214"/>
        <v>-</v>
      </c>
      <c r="BD41" s="248" t="str">
        <f t="shared" ca="1" si="214"/>
        <v>-</v>
      </c>
      <c r="BE41" s="248" t="b">
        <f t="shared" ref="BE41:BF41" ca="1" si="216">OFFSET(BE$5,$B41,0)</f>
        <v>1</v>
      </c>
      <c r="BF41" s="248" t="b">
        <f t="shared" ca="1" si="216"/>
        <v>0</v>
      </c>
      <c r="BG41" s="246" t="b" cm="1">
        <f t="array" aca="1" ref="BG41" ca="1">INDEX(i.dams_confinement_P,$P41,BG$17)</f>
        <v>1</v>
      </c>
      <c r="BH41" s="246" t="b" cm="1">
        <f t="array" aca="1" ref="BH41" ca="1">INDEX(i.dams_confinement_P,$P41,BH$17)</f>
        <v>1</v>
      </c>
      <c r="BI41" s="246" t="b" cm="1">
        <f t="array" aca="1" ref="BI41" ca="1">INDEX(i.dams_confinement_P,$P41,BI$17)</f>
        <v>1</v>
      </c>
      <c r="BJ41" s="246" t="b" cm="1">
        <f t="array" aca="1" ref="BJ41" ca="1">INDEX(i.dams_confinement_P,$P41,BJ$17)</f>
        <v>1</v>
      </c>
      <c r="BK41" s="246" t="b" cm="1">
        <f t="array" aca="1" ref="BK41" ca="1">INDEX(i.dams_confinement_P,$P41,BK$17)</f>
        <v>1</v>
      </c>
      <c r="BL41" s="246" t="b" cm="1">
        <f t="array" aca="1" ref="BL41" ca="1">INDEX(i.dams_confinement_P,$P41,BL$17)</f>
        <v>1</v>
      </c>
      <c r="BM41" s="246" t="str" cm="1">
        <f t="array" aca="1" ref="BM41" ca="1">INDEX(i.dams_confinement_P,$P41,BM$17)</f>
        <v>-</v>
      </c>
      <c r="BN41" s="246" t="str" cm="1">
        <f t="array" aca="1" ref="BN41" ca="1">INDEX(i.dams_confinement_P,$P41,BN$17)</f>
        <v>-</v>
      </c>
      <c r="BO41" s="246" t="str" cm="1">
        <f t="array" aca="1" ref="BO41" ca="1">INDEX(i.dams_confinement_P,$P41,BO$17)</f>
        <v>-</v>
      </c>
      <c r="BP41" s="246" t="str" cm="1">
        <f t="array" aca="1" ref="BP41" ca="1">INDEX(i.dams_confinement_P,$P41,BP$17)</f>
        <v>-</v>
      </c>
      <c r="BQ41" s="246" t="str" cm="1">
        <f t="array" aca="1" ref="BQ41" ca="1">INDEX(i.dams_confinement_P,$P41,BQ$17)</f>
        <v>-</v>
      </c>
      <c r="BR41" s="246" t="str" cm="1">
        <f t="array" aca="1" ref="BR41" ca="1">INDEX(i.dams_confinement_P,$P41,BR$17)</f>
        <v>-</v>
      </c>
      <c r="BS41" s="246" t="str" cm="1">
        <f t="array" aca="1" ref="BS41" ca="1">INDEX(i.dams_confinement_P,$P41,BS$17)</f>
        <v>-</v>
      </c>
      <c r="BT41" s="246" t="str" cm="1">
        <f t="array" aca="1" ref="BT41" ca="1">INDEX(i.dams_confinement_P,$P41,BT$17)</f>
        <v>-</v>
      </c>
      <c r="BU41" s="246" t="str" cm="1">
        <f t="array" aca="1" ref="BU41" ca="1">INDEX(i.dams_confinement_P,$P41,BU$17)</f>
        <v>-</v>
      </c>
      <c r="BV41" s="246" t="str" cm="1">
        <f t="array" aca="1" ref="BV41" ca="1">INDEX(i.dams_confinement_P,$P41,BV$17)</f>
        <v>-</v>
      </c>
      <c r="BW41" s="246" t="str" cm="1">
        <f t="array" aca="1" ref="BW41" ca="1">INDEX(i.dams_confinement_P,$P41,BW$17)</f>
        <v>-</v>
      </c>
      <c r="BX41" s="246" t="str" cm="1">
        <f t="array" aca="1" ref="BX41" ca="1">INDEX(i.dams_confinement_P,$P41,BX$17)</f>
        <v>-</v>
      </c>
      <c r="BY41" s="248" t="str">
        <f t="shared" ref="BY41:CV41" ca="1" si="217">OFFSET(BY$5,$B41,0)</f>
        <v>-</v>
      </c>
      <c r="BZ41" s="248" t="str">
        <f t="shared" ca="1" si="217"/>
        <v>-</v>
      </c>
      <c r="CA41" s="10"/>
      <c r="CB41" s="248" t="str">
        <f t="shared" ca="1" si="217"/>
        <v>-</v>
      </c>
      <c r="CC41" s="248" t="str">
        <f t="shared" ca="1" si="217"/>
        <v>-</v>
      </c>
      <c r="CD41" s="248" t="str">
        <f t="shared" ca="1" si="217"/>
        <v>-</v>
      </c>
      <c r="CE41" s="248" t="str">
        <f t="shared" ca="1" si="217"/>
        <v>-</v>
      </c>
      <c r="CF41" s="248" t="str">
        <f t="shared" ca="1" si="217"/>
        <v>-</v>
      </c>
      <c r="CG41" s="248" t="str">
        <f t="shared" ca="1" si="217"/>
        <v>-</v>
      </c>
      <c r="CH41" s="248" t="str">
        <f t="shared" ca="1" si="217"/>
        <v>-</v>
      </c>
      <c r="CI41" s="248" t="str">
        <f t="shared" ca="1" si="217"/>
        <v>-</v>
      </c>
      <c r="CJ41" s="248" t="str">
        <f t="shared" ca="1" si="217"/>
        <v>-</v>
      </c>
      <c r="CK41" s="248" t="str">
        <f t="shared" ca="1" si="217"/>
        <v>-</v>
      </c>
      <c r="CL41" s="248" t="str">
        <f t="shared" ca="1" si="217"/>
        <v>-</v>
      </c>
      <c r="CM41" s="248" t="str">
        <f t="shared" ca="1" si="217"/>
        <v>-</v>
      </c>
      <c r="CN41" s="248" t="str">
        <f t="shared" ca="1" si="217"/>
        <v>-</v>
      </c>
      <c r="CO41" s="248" t="str">
        <f t="shared" ca="1" si="217"/>
        <v>-</v>
      </c>
      <c r="CP41" s="248" t="str">
        <f t="shared" ca="1" si="217"/>
        <v>-</v>
      </c>
      <c r="CQ41" s="248" t="str">
        <f t="shared" ca="1" si="217"/>
        <v>-</v>
      </c>
      <c r="CR41" s="248" t="str">
        <f t="shared" ca="1" si="217"/>
        <v>-</v>
      </c>
      <c r="CS41" s="248" t="str">
        <f t="shared" ca="1" si="217"/>
        <v>-</v>
      </c>
      <c r="CT41" s="248" t="str">
        <f t="shared" ca="1" si="217"/>
        <v>-</v>
      </c>
      <c r="CU41" s="248" t="str">
        <f t="shared" ca="1" si="217"/>
        <v>-</v>
      </c>
      <c r="CV41" s="248" t="str">
        <f t="shared" ca="1" si="217"/>
        <v>-</v>
      </c>
      <c r="CW41" s="10"/>
      <c r="CX41" s="246" t="str" cm="1">
        <f t="array" ref="CX41">IF(AND($CZ41:$DA41),INDEX(i.dam_user_fvp0_date,$P41),"-")</f>
        <v>-</v>
      </c>
      <c r="CY41" s="246" t="str" cm="1">
        <f t="array" ref="CY41">IF(AND($CZ41:$DA41),INDEX(i.dam_user_fvp1_date,$P41),"-")</f>
        <v>-</v>
      </c>
      <c r="CZ41" s="247" t="b">
        <v>0</v>
      </c>
      <c r="DA41" s="247" t="b">
        <v>0</v>
      </c>
      <c r="DB41" s="248" t="str">
        <f t="shared" ca="1" si="195"/>
        <v>-</v>
      </c>
      <c r="DC41" s="248" t="str">
        <f t="shared" ca="1" si="195"/>
        <v>-</v>
      </c>
      <c r="DD41" s="248" t="str">
        <f t="shared" ca="1" si="195"/>
        <v>-</v>
      </c>
      <c r="DE41" s="248" t="str">
        <f t="shared" ca="1" si="195"/>
        <v>-</v>
      </c>
      <c r="DF41" s="248" t="str">
        <f t="shared" ca="1" si="195"/>
        <v>-</v>
      </c>
      <c r="DG41" s="248" t="str">
        <f t="shared" ca="1" si="195"/>
        <v>-</v>
      </c>
      <c r="DH41" s="248" t="str">
        <f t="shared" ca="1" si="195"/>
        <v>-</v>
      </c>
      <c r="DI41" s="248" t="str">
        <f t="shared" ca="1" si="195"/>
        <v>-</v>
      </c>
      <c r="DJ41" s="128">
        <v>0.125</v>
      </c>
      <c r="DK41" s="128">
        <v>0.3</v>
      </c>
      <c r="DL41" s="128">
        <v>-0.05</v>
      </c>
      <c r="DM41" s="128">
        <v>0.1</v>
      </c>
      <c r="DN41" s="128">
        <v>0.25</v>
      </c>
      <c r="DO41" s="128">
        <v>-0.05</v>
      </c>
      <c r="DP41" s="128">
        <v>0.05</v>
      </c>
      <c r="DQ41" s="128">
        <v>0.1</v>
      </c>
      <c r="DR41" s="128">
        <v>-0.02</v>
      </c>
      <c r="DS41" s="128">
        <v>0.1</v>
      </c>
      <c r="DT41" s="128">
        <v>0.25</v>
      </c>
      <c r="DU41" s="128">
        <v>-0.05</v>
      </c>
      <c r="DV41" s="247">
        <v>1</v>
      </c>
      <c r="DW41" s="247">
        <v>1</v>
      </c>
      <c r="DX41" s="247">
        <v>0</v>
      </c>
      <c r="DY41" s="247">
        <v>0.5</v>
      </c>
      <c r="DZ41" s="247">
        <v>0.5</v>
      </c>
      <c r="EA41" s="248" t="str">
        <f t="shared" ca="1" si="199"/>
        <v>-</v>
      </c>
      <c r="EB41" s="248" t="str">
        <f t="shared" ca="1" si="199"/>
        <v>-</v>
      </c>
      <c r="EC41" s="248" t="str">
        <f t="shared" ca="1" si="199"/>
        <v>-</v>
      </c>
      <c r="ED41" s="248" t="str">
        <f t="shared" ca="1" si="199"/>
        <v>-</v>
      </c>
      <c r="EE41" s="248" t="str">
        <f t="shared" ca="1" si="199"/>
        <v>-</v>
      </c>
      <c r="EF41" s="247">
        <v>0</v>
      </c>
      <c r="EG41" s="247">
        <v>0.5</v>
      </c>
      <c r="EH41" s="247">
        <v>0.5</v>
      </c>
      <c r="EI41" s="248" t="str">
        <f t="shared" ca="1" si="199"/>
        <v>-</v>
      </c>
      <c r="EJ41" s="248" t="str">
        <f t="shared" ca="1" si="199"/>
        <v>-</v>
      </c>
      <c r="EK41" s="248" t="str">
        <f t="shared" ca="1" si="199"/>
        <v>-</v>
      </c>
      <c r="EL41" s="248">
        <f t="shared" ca="1" si="199"/>
        <v>0</v>
      </c>
      <c r="EM41" s="248">
        <f t="shared" ca="1" si="199"/>
        <v>0</v>
      </c>
      <c r="EN41" s="248">
        <f t="shared" ca="1" si="199"/>
        <v>0</v>
      </c>
      <c r="EO41" s="248">
        <f t="shared" ca="1" si="199"/>
        <v>0</v>
      </c>
      <c r="EP41" s="248">
        <f t="shared" ca="1" si="199"/>
        <v>0</v>
      </c>
      <c r="EQ41" s="248">
        <f t="shared" ca="1" si="215"/>
        <v>0</v>
      </c>
      <c r="ER41" s="248">
        <f t="shared" ca="1" si="215"/>
        <v>0</v>
      </c>
      <c r="ES41" s="248" t="str">
        <f t="shared" ca="1" si="215"/>
        <v>-</v>
      </c>
      <c r="ET41" s="248" t="str">
        <f t="shared" ca="1" si="215"/>
        <v>-</v>
      </c>
      <c r="EU41" s="248" t="str">
        <f t="shared" ca="1" si="215"/>
        <v>-</v>
      </c>
      <c r="EV41" s="248" t="str">
        <f t="shared" ca="1" si="215"/>
        <v>-</v>
      </c>
      <c r="EW41" s="248" t="str">
        <f t="shared" ca="1" si="215"/>
        <v>-</v>
      </c>
      <c r="EX41" s="248" t="str">
        <f t="shared" ca="1" si="215"/>
        <v>-</v>
      </c>
      <c r="EY41" s="248" t="str">
        <f t="shared" ca="1" si="215"/>
        <v>-</v>
      </c>
      <c r="EZ41" s="248" t="str">
        <f t="shared" ca="1" si="215"/>
        <v>-</v>
      </c>
      <c r="FA41" s="248" t="str">
        <f t="shared" ca="1" si="215"/>
        <v>-</v>
      </c>
      <c r="FB41" s="248" t="str">
        <f t="shared" ca="1" si="215"/>
        <v>-</v>
      </c>
      <c r="FC41" s="248" t="str">
        <f t="shared" ca="1" si="215"/>
        <v>-</v>
      </c>
      <c r="FD41" s="10"/>
      <c r="FE41" s="246">
        <f t="shared" ca="1" si="118"/>
        <v>1</v>
      </c>
      <c r="FF41" s="248" t="str">
        <f t="shared" ca="1" si="201"/>
        <v>-</v>
      </c>
      <c r="FG41" s="248" t="str">
        <f t="shared" ca="1" si="201"/>
        <v>-</v>
      </c>
      <c r="FH41" s="248" t="str">
        <f t="shared" ca="1" si="201"/>
        <v>-</v>
      </c>
      <c r="FI41" s="248" t="str">
        <f t="shared" ca="1" si="201"/>
        <v>-</v>
      </c>
      <c r="FJ41" s="246" t="b">
        <f t="shared" ca="1" si="119"/>
        <v>0</v>
      </c>
      <c r="FK41" s="248" t="str">
        <f t="shared" ca="1" si="201"/>
        <v>-</v>
      </c>
      <c r="FL41" s="248">
        <f t="shared" ca="1" si="201"/>
        <v>0</v>
      </c>
      <c r="FM41" s="248" t="str">
        <f t="shared" ca="1" si="201"/>
        <v>-</v>
      </c>
      <c r="FN41" s="248">
        <f t="shared" ca="1" si="120"/>
        <v>1</v>
      </c>
      <c r="FO41" s="248">
        <f t="shared" ca="1" si="120"/>
        <v>0</v>
      </c>
      <c r="FP41" s="248">
        <f t="shared" ca="1" si="201"/>
        <v>1</v>
      </c>
      <c r="FQ41" s="248">
        <f t="shared" ref="FQ41:GN41" ca="1" si="218">OFFSET(FQ$5,$B41,0)</f>
        <v>0</v>
      </c>
      <c r="FR41" s="248">
        <f t="shared" ca="1" si="218"/>
        <v>1</v>
      </c>
      <c r="FS41" s="248">
        <f t="shared" ca="1" si="218"/>
        <v>1</v>
      </c>
      <c r="FT41" s="248">
        <f t="shared" ca="1" si="218"/>
        <v>1</v>
      </c>
      <c r="FU41" s="248">
        <f t="shared" ca="1" si="218"/>
        <v>0</v>
      </c>
      <c r="FV41" s="248">
        <f t="shared" ca="1" si="218"/>
        <v>0</v>
      </c>
      <c r="FW41" s="248">
        <f t="shared" ca="1" si="218"/>
        <v>0</v>
      </c>
      <c r="FX41" s="248">
        <f t="shared" ca="1" si="218"/>
        <v>0</v>
      </c>
      <c r="FY41" s="248">
        <f t="shared" ca="1" si="218"/>
        <v>0</v>
      </c>
      <c r="FZ41" s="248">
        <f t="shared" ca="1" si="218"/>
        <v>0</v>
      </c>
      <c r="GA41" s="248">
        <f t="shared" ca="1" si="218"/>
        <v>0</v>
      </c>
      <c r="GB41" s="248">
        <f t="shared" ca="1" si="218"/>
        <v>0</v>
      </c>
      <c r="GC41" s="248">
        <f t="shared" ca="1" si="121"/>
        <v>0</v>
      </c>
      <c r="GD41" s="248">
        <f t="shared" ca="1" si="121"/>
        <v>0</v>
      </c>
      <c r="GE41" s="248">
        <f t="shared" ca="1" si="218"/>
        <v>0</v>
      </c>
      <c r="GF41" s="248">
        <f t="shared" ca="1" si="218"/>
        <v>0</v>
      </c>
      <c r="GG41" s="248">
        <f t="shared" ca="1" si="218"/>
        <v>1</v>
      </c>
      <c r="GH41" s="248">
        <f t="shared" ca="1" si="218"/>
        <v>0</v>
      </c>
      <c r="GI41" s="248">
        <f t="shared" ca="1" si="218"/>
        <v>0</v>
      </c>
      <c r="GJ41" s="248">
        <f t="shared" ca="1" si="218"/>
        <v>0</v>
      </c>
      <c r="GK41" s="248">
        <f t="shared" ca="1" si="218"/>
        <v>0</v>
      </c>
      <c r="GL41" s="248">
        <f t="shared" ca="1" si="218"/>
        <v>0</v>
      </c>
      <c r="GM41" s="248">
        <f t="shared" ca="1" si="218"/>
        <v>0</v>
      </c>
      <c r="GN41" s="248">
        <f t="shared" ca="1" si="218"/>
        <v>0</v>
      </c>
      <c r="GO41" s="10"/>
      <c r="GP41" s="246" t="b">
        <f t="shared" ca="1" si="180"/>
        <v>0</v>
      </c>
      <c r="GQ41" s="246" t="str" cm="1">
        <f t="array" aca="1" ref="GQ41" ca="1">INDEX(i.bnd_total_pas_area,$R41,1)</f>
        <v>-</v>
      </c>
      <c r="GR41" s="248" t="str">
        <f t="shared" ref="GR41" ca="1" si="219">OFFSET(GR$5,$B41,0)</f>
        <v>-</v>
      </c>
      <c r="GS41" s="246" t="b">
        <f t="shared" ca="1" si="181"/>
        <v>0</v>
      </c>
      <c r="GT41" s="246" t="str" cm="1">
        <f t="array" aca="1" ref="GT41" ca="1">INDEX(i.bnd_sr_t,$T41,1)</f>
        <v>-</v>
      </c>
      <c r="GU41" s="246" t="b">
        <f t="shared" ca="1" si="124"/>
        <v>0</v>
      </c>
      <c r="GV41" s="246" t="b">
        <f t="shared" ca="1" si="124"/>
        <v>0</v>
      </c>
      <c r="GW41" s="246" t="b">
        <f t="shared" ca="1" si="124"/>
        <v>1</v>
      </c>
      <c r="GX41" s="248">
        <f t="shared" ref="GX41:HE41" ca="1" si="220">OFFSET(GX$5,$B41,0)</f>
        <v>0</v>
      </c>
      <c r="GY41" s="248">
        <f t="shared" ca="1" si="220"/>
        <v>2</v>
      </c>
      <c r="GZ41" s="248">
        <f t="shared" ca="1" si="220"/>
        <v>2</v>
      </c>
      <c r="HA41" s="248" t="str">
        <f t="shared" ca="1" si="220"/>
        <v>-</v>
      </c>
      <c r="HB41" s="248" t="str">
        <f t="shared" ca="1" si="220"/>
        <v>-</v>
      </c>
      <c r="HC41" s="248" t="str">
        <f t="shared" ca="1" si="220"/>
        <v>-</v>
      </c>
      <c r="HD41" s="248" t="str">
        <f t="shared" ca="1" si="220"/>
        <v>-</v>
      </c>
      <c r="HE41" s="248" t="str">
        <f t="shared" ca="1" si="220"/>
        <v>-</v>
      </c>
      <c r="HF41" s="248" t="str">
        <f t="shared" ca="1" si="144"/>
        <v>-</v>
      </c>
      <c r="HG41" s="248" t="str">
        <f t="shared" ca="1" si="144"/>
        <v>-</v>
      </c>
      <c r="HH41" s="246" t="b">
        <f t="array" aca="1" ref="HH41" ca="1">IF(OR(HI41:HJ41&lt;&gt;"-"),TRUE,"-")</f>
        <v>1</v>
      </c>
      <c r="HI41" s="225">
        <f t="shared" ca="1" si="158"/>
        <v>2</v>
      </c>
      <c r="HJ41" s="248" t="str">
        <f t="shared" ca="1" si="125"/>
        <v>-</v>
      </c>
      <c r="HK41" s="246" t="str">
        <f t="array" aca="1" ref="HK41" ca="1">IF(OR(HL41:HQ41&lt;&gt;"-"),TRUE,"-")</f>
        <v>-</v>
      </c>
      <c r="HL41" s="248" t="str">
        <f t="shared" ca="1" si="145"/>
        <v>-</v>
      </c>
      <c r="HM41" s="288" t="str">
        <f t="shared" ca="1" si="159"/>
        <v>-</v>
      </c>
      <c r="HN41" s="288" t="str">
        <f t="shared" ca="1" si="159"/>
        <v>-</v>
      </c>
      <c r="HO41" s="288" t="str">
        <f t="shared" ca="1" si="159"/>
        <v>-</v>
      </c>
      <c r="HP41" s="288" t="str">
        <f t="shared" ca="1" si="159"/>
        <v>-</v>
      </c>
      <c r="HQ41" s="288" t="str">
        <f t="shared" ca="1" si="146"/>
        <v>-</v>
      </c>
      <c r="HR41" s="288" t="str">
        <f t="shared" ca="1" si="159"/>
        <v>-</v>
      </c>
      <c r="HS41" s="248" t="b">
        <f t="shared" ca="1" si="100"/>
        <v>1</v>
      </c>
      <c r="HT41" s="248">
        <f t="shared" ca="1" si="100"/>
        <v>2</v>
      </c>
      <c r="HU41" s="248" t="b">
        <f t="shared" ca="1" si="101"/>
        <v>1</v>
      </c>
      <c r="HV41" s="248" t="str">
        <f t="shared" ca="1" si="101"/>
        <v>-</v>
      </c>
      <c r="HW41" s="246" t="str">
        <f t="shared" ref="HW41:HZ41" ca="1" si="221">INDEX(i.FlkStrctr,$J41,HW$15)</f>
        <v>-</v>
      </c>
      <c r="HX41" s="246" t="str">
        <f t="shared" ca="1" si="221"/>
        <v>-</v>
      </c>
      <c r="HY41" s="246" t="str">
        <f t="shared" ca="1" si="221"/>
        <v>-</v>
      </c>
      <c r="HZ41" s="246" t="str">
        <f t="shared" ca="1" si="221"/>
        <v>-</v>
      </c>
      <c r="IA41" s="248" t="str">
        <f t="shared" ref="IA41:JN56" ca="1" si="222">OFFSET(IA$5,$B41,0)</f>
        <v>-</v>
      </c>
      <c r="IB41" s="248" t="str">
        <f t="shared" ca="1" si="222"/>
        <v>-</v>
      </c>
      <c r="IC41" s="248" t="str">
        <f t="shared" ca="1" si="222"/>
        <v>-</v>
      </c>
      <c r="ID41" s="248" t="str">
        <f t="shared" ca="1" si="222"/>
        <v>-</v>
      </c>
      <c r="IE41" s="248">
        <f t="shared" ca="1" si="222"/>
        <v>0</v>
      </c>
      <c r="IF41" s="248">
        <f t="shared" ca="1" si="222"/>
        <v>0.9</v>
      </c>
      <c r="IG41" s="248">
        <f t="shared" ca="1" si="222"/>
        <v>0</v>
      </c>
      <c r="IH41" s="248">
        <f t="shared" ca="1" si="222"/>
        <v>0.5</v>
      </c>
      <c r="II41" s="248">
        <f t="shared" ca="1" si="222"/>
        <v>0</v>
      </c>
      <c r="IJ41" s="248">
        <f t="shared" ca="1" si="222"/>
        <v>0</v>
      </c>
      <c r="IK41" s="248" t="str">
        <f t="shared" ca="1" si="222"/>
        <v>-</v>
      </c>
      <c r="IL41" s="246" t="str">
        <f t="shared" ca="1" si="127"/>
        <v>-</v>
      </c>
      <c r="IM41" s="246" t="str">
        <f t="shared" ca="1" si="127"/>
        <v>-</v>
      </c>
      <c r="IN41" s="155" t="b">
        <f t="shared" ca="1" si="182"/>
        <v>0</v>
      </c>
      <c r="IO41" s="248" t="str">
        <f t="shared" ca="1" si="129"/>
        <v>-</v>
      </c>
      <c r="IP41" s="10"/>
      <c r="IQ41" s="248">
        <f t="shared" ca="1" si="222"/>
        <v>1</v>
      </c>
      <c r="IR41" s="248">
        <f t="shared" ca="1" si="222"/>
        <v>0</v>
      </c>
      <c r="IS41" s="248">
        <f t="shared" ca="1" si="222"/>
        <v>1</v>
      </c>
      <c r="IT41" s="248">
        <f t="shared" ca="1" si="222"/>
        <v>1</v>
      </c>
      <c r="IU41" s="248">
        <f t="shared" ca="1" si="222"/>
        <v>0</v>
      </c>
      <c r="IV41" s="248">
        <f t="shared" ca="1" si="222"/>
        <v>70</v>
      </c>
      <c r="IW41" s="248">
        <f t="shared" ca="1" si="222"/>
        <v>50</v>
      </c>
      <c r="IX41" s="248">
        <f t="shared" ca="1" si="222"/>
        <v>85</v>
      </c>
      <c r="IY41" s="248">
        <f t="shared" ca="1" si="222"/>
        <v>70</v>
      </c>
      <c r="IZ41" s="246">
        <f t="shared" ca="1" si="130"/>
        <v>1</v>
      </c>
      <c r="JA41" s="246">
        <f t="shared" ca="1" si="131"/>
        <v>1</v>
      </c>
      <c r="JB41" s="246">
        <f t="shared" ca="1" si="132"/>
        <v>1</v>
      </c>
      <c r="JC41" s="248">
        <f t="shared" ca="1" si="222"/>
        <v>1</v>
      </c>
      <c r="JD41" s="10"/>
      <c r="JE41" s="248">
        <f t="shared" ca="1" si="222"/>
        <v>1</v>
      </c>
      <c r="JF41" s="248">
        <f t="shared" ca="1" si="222"/>
        <v>1</v>
      </c>
      <c r="JG41" s="248">
        <f t="shared" ca="1" si="222"/>
        <v>0.75</v>
      </c>
      <c r="JH41" s="248">
        <f t="shared" ca="1" si="222"/>
        <v>0.8</v>
      </c>
      <c r="JI41" s="248">
        <f t="shared" ca="1" si="222"/>
        <v>0.82499999999999996</v>
      </c>
      <c r="JJ41" s="248">
        <f t="shared" ca="1" si="222"/>
        <v>0.875</v>
      </c>
      <c r="JK41" s="248">
        <f t="shared" ca="1" si="222"/>
        <v>0.9</v>
      </c>
      <c r="JL41" s="248">
        <f t="shared" ca="1" si="222"/>
        <v>1</v>
      </c>
      <c r="JM41" s="248">
        <f t="shared" ca="1" si="222"/>
        <v>0</v>
      </c>
      <c r="JN41" s="248">
        <f t="shared" ca="1" si="222"/>
        <v>0</v>
      </c>
      <c r="JO41" s="248">
        <f t="shared" ca="1" si="200"/>
        <v>0</v>
      </c>
      <c r="JP41" s="248">
        <f t="shared" ca="1" si="200"/>
        <v>0</v>
      </c>
      <c r="JQ41" s="248">
        <f t="shared" ca="1" si="200"/>
        <v>0</v>
      </c>
      <c r="JR41" s="248">
        <f t="shared" ca="1" si="200"/>
        <v>0</v>
      </c>
      <c r="JS41" s="248" t="str">
        <f t="shared" ca="1" si="149"/>
        <v>-</v>
      </c>
      <c r="JT41" s="248">
        <f t="shared" ca="1" si="149"/>
        <v>0</v>
      </c>
      <c r="JU41" s="27">
        <v>0</v>
      </c>
    </row>
    <row r="42" spans="1:281" s="228" customFormat="1" outlineLevel="1">
      <c r="A42" s="202">
        <f t="shared" si="12"/>
        <v>37</v>
      </c>
      <c r="B42" s="32">
        <f>$A$7</f>
        <v>2</v>
      </c>
      <c r="C42" s="228">
        <v>200</v>
      </c>
      <c r="D42" s="228" t="s">
        <v>941</v>
      </c>
      <c r="E42" s="228" t="b">
        <v>0</v>
      </c>
      <c r="F42" s="228" t="b">
        <v>0</v>
      </c>
      <c r="G42" s="271" t="b">
        <f>$C$22=1</f>
        <v>0</v>
      </c>
      <c r="H42" s="298" cm="1">
        <f t="array" aca="1" ref="H42" ca="1">IF(AND($I42:$T42=DataMaster!$R$70:$AC$70),1,IF(AND($I42:$T42=DataMaster!$R$71:$AC$71),2,IF(AND($I42:$T42=DataMaster!$R$72:$AC$72),3,IF(AND($I42:$T42=DataMaster!$R$73:$AC$73),4,IF(AND($I42:$T42=DataMaster!$R$74:$AC$74),5,IF(AND($I42:$T42=DataMaster!$R$75:$AC$75),6,IF(AND($I42:$T42=DataMaster!$R$76:$AC$76),7,IF(AND($I42:$T42=DataMaster!$R$77:$AC$77),8,0))))))))</f>
        <v>0</v>
      </c>
      <c r="I42" s="270">
        <v>3</v>
      </c>
      <c r="J42" s="32">
        <v>2</v>
      </c>
      <c r="K42" s="32">
        <v>1</v>
      </c>
      <c r="L42" s="32">
        <v>1</v>
      </c>
      <c r="M42" s="32">
        <v>1</v>
      </c>
      <c r="N42" s="32">
        <v>1</v>
      </c>
      <c r="O42" s="32">
        <v>1</v>
      </c>
      <c r="P42" s="32">
        <v>3</v>
      </c>
      <c r="Q42" s="32">
        <v>1</v>
      </c>
      <c r="R42" s="32">
        <v>1</v>
      </c>
      <c r="S42" s="32">
        <v>1</v>
      </c>
      <c r="T42" s="32">
        <v>1</v>
      </c>
      <c r="V42" s="223" t="str" cm="1">
        <f t="array" aca="1" ref="V42" ca="1">TEXT(LEFT(OFFSET(V42,-1,0),5)+1,"00000")&amp;MID(OFFSET(V42,-1,0),6,FIND(" ",OFFSET(V42,-1,0),7)-5)
&amp;IF($H42=0,"",INDEX(DataMaster!$Q$70:$Q$77,Experiment!H42))
 &amp; " Day"&amp;_xlfn.SINGLE(INDEX(i.DOY,$I42,1))                   &amp; IF($FE42=0," FWM","")&amp;IF($FE42=1," MWM","")&amp;IF($FE42=5," Mat","")&amp;IF($FJ42=TRUE,"&amp;BBT","")
&amp;" Confine"&amp;$P42-1       &amp;IF($R42&gt;1," PasArea"&amp;GQ42,"")     &amp;IF($T42&gt;1," SR"&amp;GT42,"")     &amp;IF($S42&gt;1," E_PGR"&amp;JG42,"")
&amp; " WP"&amp;TEXT($IZ42*100,"000p")                &amp; " MP"&amp;TEXT($JA42*100,"000p")                      &amp; " GP"&amp;TEXT($JB42*100,"000p")
&amp; " (F"&amp;3+IFERROR(1*$CZ42,0)+IFERROR(1*$DA42,0)&amp;3-IFERROR(1*NOT($DC42),0)&amp;"N"&amp;$DV42&amp;$DW42&amp;")"</f>
        <v>00019 Feed  Day204 MWM Confine2 WP100p MP100p GP100p (F33N11)</v>
      </c>
      <c r="W42" s="10" t="str">
        <f ca="1">IF(COUNTIF(V$5:V42,V42)=1,"-","Dup")</f>
        <v>-</v>
      </c>
      <c r="X42" s="10"/>
      <c r="Y42" s="247" t="b">
        <v>1</v>
      </c>
      <c r="Z42" s="248" t="str">
        <f t="shared" ca="1" si="112"/>
        <v>-</v>
      </c>
      <c r="AA42" s="247" t="b">
        <v>1</v>
      </c>
      <c r="AB42" s="247" t="b">
        <v>1</v>
      </c>
      <c r="AC42" s="248" t="str">
        <f t="shared" ca="1" si="113"/>
        <v>-</v>
      </c>
      <c r="AD42" s="248" t="b">
        <f t="shared" ca="1" si="113"/>
        <v>1</v>
      </c>
      <c r="AE42" s="10"/>
      <c r="AF42" s="248" t="b">
        <f t="shared" ca="1" si="190"/>
        <v>1</v>
      </c>
      <c r="AG42" s="248" t="str">
        <f t="shared" ca="1" si="190"/>
        <v>-</v>
      </c>
      <c r="AH42" s="248" t="str">
        <f t="shared" ca="1" si="190"/>
        <v>-</v>
      </c>
      <c r="AI42" s="248" t="str">
        <f t="shared" ca="1" si="190"/>
        <v>-</v>
      </c>
      <c r="AJ42" s="248" t="b">
        <f t="shared" ca="1" si="190"/>
        <v>0</v>
      </c>
      <c r="AK42" s="248" t="str">
        <f t="shared" ca="1" si="115"/>
        <v>-</v>
      </c>
      <c r="AL42" s="248" t="str">
        <f t="shared" ca="1" si="115"/>
        <v>-</v>
      </c>
      <c r="AM42" s="248" t="str">
        <f t="shared" ca="1" si="115"/>
        <v>-</v>
      </c>
      <c r="AN42" s="248" t="b">
        <f t="shared" ca="1" si="115"/>
        <v>0</v>
      </c>
      <c r="AO42" s="10"/>
      <c r="AP42" s="247" t="b">
        <v>0</v>
      </c>
      <c r="AQ42" s="247" t="b">
        <v>0</v>
      </c>
      <c r="AR42" s="247" t="b">
        <v>0</v>
      </c>
      <c r="AS42" s="248" t="str">
        <f ca="1">OFFSET(AS$5,$B42,0)</f>
        <v>-</v>
      </c>
      <c r="AT42" s="247" t="b">
        <v>1</v>
      </c>
      <c r="AU42" s="248" t="str">
        <f t="shared" ca="1" si="190"/>
        <v>-</v>
      </c>
      <c r="AV42" s="247" t="b">
        <v>1</v>
      </c>
      <c r="AW42" s="297">
        <f ca="1">VALUE($H42&amp;$I42&amp;$J42&amp;$P42&amp;"01")</f>
        <v>32301</v>
      </c>
      <c r="AX42" s="248" t="str">
        <f t="shared" ca="1" si="190"/>
        <v>-</v>
      </c>
      <c r="AY42" s="248">
        <f t="shared" ca="1" si="190"/>
        <v>1</v>
      </c>
      <c r="AZ42" s="248">
        <f t="shared" ca="1" si="190"/>
        <v>1</v>
      </c>
      <c r="BA42" s="248" t="b">
        <f t="shared" ca="1" si="185"/>
        <v>1</v>
      </c>
      <c r="BB42" s="248">
        <f t="shared" ca="1" si="190"/>
        <v>0.2</v>
      </c>
      <c r="BC42" s="248" t="str">
        <f t="shared" ca="1" si="214"/>
        <v>-</v>
      </c>
      <c r="BD42" s="248" t="str">
        <f t="shared" ca="1" si="214"/>
        <v>-</v>
      </c>
      <c r="BE42" s="248" t="b">
        <f t="shared" ca="1" si="190"/>
        <v>1</v>
      </c>
      <c r="BF42" s="248" t="b">
        <f t="shared" ca="1" si="190"/>
        <v>0</v>
      </c>
      <c r="BG42" s="246" t="str" cm="1">
        <f t="array" ref="BG42">INDEX(i.dams_confinement_P,$P42,BG$17)</f>
        <v>-</v>
      </c>
      <c r="BH42" s="246" t="str" cm="1">
        <f t="array" ref="BH42">INDEX(i.dams_confinement_P,$P42,BH$17)</f>
        <v>-</v>
      </c>
      <c r="BI42" s="246" t="str" cm="1">
        <f t="array" ref="BI42">INDEX(i.dams_confinement_P,$P42,BI$17)</f>
        <v>-</v>
      </c>
      <c r="BJ42" s="246" t="str" cm="1">
        <f t="array" ref="BJ42">INDEX(i.dams_confinement_P,$P42,BJ$17)</f>
        <v>-</v>
      </c>
      <c r="BK42" s="246" t="str" cm="1">
        <f t="array" ref="BK42">INDEX(i.dams_confinement_P,$P42,BK$17)</f>
        <v>-</v>
      </c>
      <c r="BL42" s="246" t="str" cm="1">
        <f t="array" ref="BL42">INDEX(i.dams_confinement_P,$P42,BL$17)</f>
        <v>-</v>
      </c>
      <c r="BM42" s="246" t="b" cm="1">
        <f t="array" ref="BM42">INDEX(i.dams_confinement_P,$P42,BM$17)</f>
        <v>1</v>
      </c>
      <c r="BN42" s="246" t="b" cm="1">
        <f t="array" ref="BN42">INDEX(i.dams_confinement_P,$P42,BN$17)</f>
        <v>1</v>
      </c>
      <c r="BO42" s="246" t="b" cm="1">
        <f t="array" ref="BO42">INDEX(i.dams_confinement_P,$P42,BO$17)</f>
        <v>1</v>
      </c>
      <c r="BP42" s="246" t="b" cm="1">
        <f t="array" ref="BP42">INDEX(i.dams_confinement_P,$P42,BP$17)</f>
        <v>1</v>
      </c>
      <c r="BQ42" s="246" t="b" cm="1">
        <f t="array" ref="BQ42">INDEX(i.dams_confinement_P,$P42,BQ$17)</f>
        <v>1</v>
      </c>
      <c r="BR42" s="246" t="b" cm="1">
        <f t="array" ref="BR42">INDEX(i.dams_confinement_P,$P42,BR$17)</f>
        <v>1</v>
      </c>
      <c r="BS42" s="246" t="str" cm="1">
        <f t="array" ref="BS42">INDEX(i.dams_confinement_P,$P42,BS$17)</f>
        <v>-</v>
      </c>
      <c r="BT42" s="246" t="str" cm="1">
        <f t="array" ref="BT42">INDEX(i.dams_confinement_P,$P42,BT$17)</f>
        <v>-</v>
      </c>
      <c r="BU42" s="246" t="str" cm="1">
        <f t="array" ref="BU42">INDEX(i.dams_confinement_P,$P42,BU$17)</f>
        <v>-</v>
      </c>
      <c r="BV42" s="246" t="str" cm="1">
        <f t="array" ref="BV42">INDEX(i.dams_confinement_P,$P42,BV$17)</f>
        <v>-</v>
      </c>
      <c r="BW42" s="246" t="str" cm="1">
        <f t="array" ref="BW42">INDEX(i.dams_confinement_P,$P42,BW$17)</f>
        <v>-</v>
      </c>
      <c r="BX42" s="246" t="str" cm="1">
        <f t="array" ref="BX42">INDEX(i.dams_confinement_P,$P42,BX$17)</f>
        <v>-</v>
      </c>
      <c r="BY42" s="248" t="str">
        <f t="shared" ca="1" si="186"/>
        <v>-</v>
      </c>
      <c r="BZ42" s="248" t="str">
        <f t="shared" ca="1" si="186"/>
        <v>-</v>
      </c>
      <c r="CA42" s="10"/>
      <c r="CB42" s="248" t="str">
        <f t="shared" ca="1" si="186"/>
        <v>-</v>
      </c>
      <c r="CC42" s="248" t="str">
        <f t="shared" ca="1" si="186"/>
        <v>-</v>
      </c>
      <c r="CD42" s="248" t="str">
        <f t="shared" ca="1" si="186"/>
        <v>-</v>
      </c>
      <c r="CE42" s="248" t="str">
        <f t="shared" ca="1" si="186"/>
        <v>-</v>
      </c>
      <c r="CF42" s="248" t="str">
        <f t="shared" ca="1" si="186"/>
        <v>-</v>
      </c>
      <c r="CG42" s="248" t="str">
        <f t="shared" ca="1" si="186"/>
        <v>-</v>
      </c>
      <c r="CH42" s="248" t="str">
        <f t="shared" ca="1" si="186"/>
        <v>-</v>
      </c>
      <c r="CI42" s="248" t="str">
        <f t="shared" ca="1" si="186"/>
        <v>-</v>
      </c>
      <c r="CJ42" s="248" t="str">
        <f t="shared" ca="1" si="186"/>
        <v>-</v>
      </c>
      <c r="CK42" s="248" t="str">
        <f t="shared" ca="1" si="186"/>
        <v>-</v>
      </c>
      <c r="CL42" s="248" t="str">
        <f t="shared" ca="1" si="186"/>
        <v>-</v>
      </c>
      <c r="CM42" s="248" t="str">
        <f t="shared" ca="1" si="186"/>
        <v>-</v>
      </c>
      <c r="CN42" s="248" t="str">
        <f t="shared" ca="1" si="186"/>
        <v>-</v>
      </c>
      <c r="CO42" s="248" t="str">
        <f t="shared" ca="1" si="186"/>
        <v>-</v>
      </c>
      <c r="CP42" s="248" t="str">
        <f t="shared" ca="1" si="186"/>
        <v>-</v>
      </c>
      <c r="CQ42" s="248" t="str">
        <f t="shared" ca="1" si="186"/>
        <v>-</v>
      </c>
      <c r="CR42" s="248" t="str">
        <f t="shared" ca="1" si="186"/>
        <v>-</v>
      </c>
      <c r="CS42" s="248" t="str">
        <f t="shared" ca="1" si="194"/>
        <v>-</v>
      </c>
      <c r="CT42" s="248" t="str">
        <f t="shared" ca="1" si="194"/>
        <v>-</v>
      </c>
      <c r="CU42" s="248" t="str">
        <f t="shared" ca="1" si="194"/>
        <v>-</v>
      </c>
      <c r="CV42" s="248" t="str">
        <f t="shared" ca="1" si="194"/>
        <v>-</v>
      </c>
      <c r="CW42" s="10"/>
      <c r="CX42" s="246" t="str" cm="1">
        <f t="array" aca="1" ref="CX42" ca="1">IF(AND($CZ42:$DA42),INDEX(i.dam_user_fvp0_date,$P42),"-")</f>
        <v>-</v>
      </c>
      <c r="CY42" s="246" t="str" cm="1">
        <f t="array" aca="1" ref="CY42" ca="1">IF(AND($CZ42:$DA42),INDEX(i.dam_user_fvp1_date,$P42),"-")</f>
        <v>-</v>
      </c>
      <c r="CZ42" s="248" t="b">
        <f t="shared" ca="1" si="178"/>
        <v>0</v>
      </c>
      <c r="DA42" s="248" t="b">
        <f t="shared" ca="1" si="178"/>
        <v>0</v>
      </c>
      <c r="DB42" s="248" t="str">
        <f t="shared" ca="1" si="178"/>
        <v>-</v>
      </c>
      <c r="DC42" s="248" t="str">
        <f t="shared" ca="1" si="178"/>
        <v>-</v>
      </c>
      <c r="DD42" s="248" t="str">
        <f t="shared" ca="1" si="178"/>
        <v>-</v>
      </c>
      <c r="DE42" s="248" t="str">
        <f t="shared" ca="1" si="178"/>
        <v>-</v>
      </c>
      <c r="DF42" s="248" t="str">
        <f t="shared" ca="1" si="178"/>
        <v>-</v>
      </c>
      <c r="DG42" s="248" t="str">
        <f t="shared" ca="1" si="178"/>
        <v>-</v>
      </c>
      <c r="DH42" s="248" t="str">
        <f t="shared" ca="1" si="178"/>
        <v>-</v>
      </c>
      <c r="DI42" s="248" t="str">
        <f t="shared" ca="1" si="178"/>
        <v>-</v>
      </c>
      <c r="DJ42" s="128" t="s">
        <v>36</v>
      </c>
      <c r="DK42" s="128" t="s">
        <v>36</v>
      </c>
      <c r="DL42" s="128" t="s">
        <v>36</v>
      </c>
      <c r="DM42" s="128" t="s">
        <v>36</v>
      </c>
      <c r="DN42" s="128" t="s">
        <v>36</v>
      </c>
      <c r="DO42" s="128" t="s">
        <v>36</v>
      </c>
      <c r="DP42" s="128" t="s">
        <v>36</v>
      </c>
      <c r="DQ42" s="128" t="s">
        <v>36</v>
      </c>
      <c r="DR42" s="128" t="s">
        <v>36</v>
      </c>
      <c r="DS42" s="128" t="s">
        <v>36</v>
      </c>
      <c r="DT42" s="128" t="s">
        <v>36</v>
      </c>
      <c r="DU42" s="128" t="s">
        <v>36</v>
      </c>
      <c r="DV42" s="248">
        <f t="shared" ca="1" si="178"/>
        <v>1</v>
      </c>
      <c r="DW42" s="248">
        <f t="shared" ca="1" si="178"/>
        <v>1</v>
      </c>
      <c r="DX42" s="248">
        <f t="shared" ca="1" si="178"/>
        <v>0</v>
      </c>
      <c r="DY42" s="248" t="str">
        <f t="shared" ca="1" si="178"/>
        <v>-</v>
      </c>
      <c r="DZ42" s="248" t="str">
        <f t="shared" ca="1" si="178"/>
        <v>-</v>
      </c>
      <c r="EA42" s="248" t="str">
        <f t="shared" ca="1" si="178"/>
        <v>-</v>
      </c>
      <c r="EB42" s="248" t="str">
        <f t="shared" ca="1" si="178"/>
        <v>-</v>
      </c>
      <c r="EC42" s="248" t="str">
        <f t="shared" ca="1" si="178"/>
        <v>-</v>
      </c>
      <c r="ED42" s="248" t="str">
        <f t="shared" ca="1" si="178"/>
        <v>-</v>
      </c>
      <c r="EE42" s="248" t="str">
        <f t="shared" ca="1" si="178"/>
        <v>-</v>
      </c>
      <c r="EF42" s="248">
        <f t="shared" ca="1" si="178"/>
        <v>0</v>
      </c>
      <c r="EG42" s="248" t="str">
        <f t="shared" ca="1" si="178"/>
        <v>-</v>
      </c>
      <c r="EH42" s="248" t="str">
        <f t="shared" ca="1" si="178"/>
        <v>-</v>
      </c>
      <c r="EI42" s="248" t="str">
        <f t="shared" ca="1" si="178"/>
        <v>-</v>
      </c>
      <c r="EJ42" s="248" t="str">
        <f t="shared" ca="1" si="178"/>
        <v>-</v>
      </c>
      <c r="EK42" s="248" t="str">
        <f t="shared" ca="1" si="178"/>
        <v>-</v>
      </c>
      <c r="EL42" s="248">
        <f t="shared" ca="1" si="178"/>
        <v>0</v>
      </c>
      <c r="EM42" s="248">
        <f t="shared" ca="1" si="178"/>
        <v>0</v>
      </c>
      <c r="EN42" s="248">
        <f t="shared" ca="1" si="178"/>
        <v>0</v>
      </c>
      <c r="EO42" s="248">
        <f t="shared" ca="1" si="178"/>
        <v>0</v>
      </c>
      <c r="EP42" s="248">
        <f t="shared" ca="1" si="199"/>
        <v>0</v>
      </c>
      <c r="EQ42" s="248">
        <f t="shared" ca="1" si="215"/>
        <v>0</v>
      </c>
      <c r="ER42" s="248">
        <f t="shared" ca="1" si="215"/>
        <v>0</v>
      </c>
      <c r="ES42" s="248" t="str">
        <f t="shared" ca="1" si="215"/>
        <v>-</v>
      </c>
      <c r="ET42" s="248" t="str">
        <f t="shared" ca="1" si="215"/>
        <v>-</v>
      </c>
      <c r="EU42" s="248" t="str">
        <f t="shared" ca="1" si="215"/>
        <v>-</v>
      </c>
      <c r="EV42" s="248" t="str">
        <f t="shared" ca="1" si="215"/>
        <v>-</v>
      </c>
      <c r="EW42" s="248" t="str">
        <f t="shared" ca="1" si="215"/>
        <v>-</v>
      </c>
      <c r="EX42" s="248" t="str">
        <f t="shared" ca="1" si="215"/>
        <v>-</v>
      </c>
      <c r="EY42" s="248" t="str">
        <f t="shared" ca="1" si="215"/>
        <v>-</v>
      </c>
      <c r="EZ42" s="248" t="str">
        <f t="shared" ca="1" si="215"/>
        <v>-</v>
      </c>
      <c r="FA42" s="248" t="str">
        <f t="shared" ca="1" si="215"/>
        <v>-</v>
      </c>
      <c r="FB42" s="248" t="str">
        <f t="shared" ca="1" si="215"/>
        <v>-</v>
      </c>
      <c r="FC42" s="248" t="str">
        <f t="shared" ca="1" si="215"/>
        <v>-</v>
      </c>
      <c r="FD42" s="10"/>
      <c r="FE42" s="246">
        <f t="shared" si="118"/>
        <v>1</v>
      </c>
      <c r="FF42" s="248" t="str">
        <f t="shared" ca="1" si="215"/>
        <v>-</v>
      </c>
      <c r="FG42" s="248" t="str">
        <f t="shared" ca="1" si="201"/>
        <v>-</v>
      </c>
      <c r="FH42" s="248" t="str">
        <f t="shared" ca="1" si="201"/>
        <v>-</v>
      </c>
      <c r="FI42" s="248" t="str">
        <f t="shared" ca="1" si="201"/>
        <v>-</v>
      </c>
      <c r="FJ42" s="246" t="b">
        <f t="shared" si="119"/>
        <v>0</v>
      </c>
      <c r="FK42" s="248" t="str">
        <f t="shared" ca="1" si="201"/>
        <v>-</v>
      </c>
      <c r="FL42" s="248">
        <f t="shared" ca="1" si="201"/>
        <v>0</v>
      </c>
      <c r="FM42" s="248" t="str">
        <f t="shared" ca="1" si="201"/>
        <v>-</v>
      </c>
      <c r="FN42" s="248">
        <f t="shared" ca="1" si="120"/>
        <v>1</v>
      </c>
      <c r="FO42" s="248">
        <f t="shared" ca="1" si="120"/>
        <v>0</v>
      </c>
      <c r="FP42" s="248">
        <f t="shared" ca="1" si="201"/>
        <v>1</v>
      </c>
      <c r="FQ42" s="248">
        <f t="shared" ca="1" si="201"/>
        <v>0</v>
      </c>
      <c r="FR42" s="248">
        <f t="shared" ca="1" si="201"/>
        <v>1</v>
      </c>
      <c r="FS42" s="248">
        <f t="shared" ca="1" si="201"/>
        <v>1</v>
      </c>
      <c r="FT42" s="248">
        <f t="shared" ca="1" si="201"/>
        <v>1</v>
      </c>
      <c r="FU42" s="248">
        <f t="shared" ca="1" si="201"/>
        <v>0</v>
      </c>
      <c r="FV42" s="248">
        <f t="shared" ca="1" si="201"/>
        <v>0</v>
      </c>
      <c r="FW42" s="248">
        <f t="shared" ca="1" si="201"/>
        <v>0</v>
      </c>
      <c r="FX42" s="248">
        <f t="shared" ca="1" si="202"/>
        <v>0</v>
      </c>
      <c r="FY42" s="248">
        <f t="shared" ca="1" si="202"/>
        <v>0</v>
      </c>
      <c r="FZ42" s="248">
        <f t="shared" ca="1" si="202"/>
        <v>0</v>
      </c>
      <c r="GA42" s="248">
        <f t="shared" ca="1" si="202"/>
        <v>0</v>
      </c>
      <c r="GB42" s="248">
        <f t="shared" ca="1" si="202"/>
        <v>0</v>
      </c>
      <c r="GC42" s="248">
        <f t="shared" ca="1" si="121"/>
        <v>0</v>
      </c>
      <c r="GD42" s="248">
        <f t="shared" ca="1" si="121"/>
        <v>0</v>
      </c>
      <c r="GE42" s="248">
        <f t="shared" ca="1" si="202"/>
        <v>0</v>
      </c>
      <c r="GF42" s="248">
        <f t="shared" ca="1" si="202"/>
        <v>0</v>
      </c>
      <c r="GG42" s="248">
        <f t="shared" ca="1" si="202"/>
        <v>1</v>
      </c>
      <c r="GH42" s="248">
        <f t="shared" ca="1" si="202"/>
        <v>0</v>
      </c>
      <c r="GI42" s="248">
        <f t="shared" ca="1" si="202"/>
        <v>0</v>
      </c>
      <c r="GJ42" s="248">
        <f t="shared" ca="1" si="202"/>
        <v>0</v>
      </c>
      <c r="GK42" s="248">
        <f t="shared" ca="1" si="202"/>
        <v>0</v>
      </c>
      <c r="GL42" s="248">
        <f t="shared" ca="1" si="202"/>
        <v>0</v>
      </c>
      <c r="GM42" s="248">
        <f t="shared" ca="1" si="179"/>
        <v>0</v>
      </c>
      <c r="GN42" s="248">
        <f t="shared" ca="1" si="179"/>
        <v>0</v>
      </c>
      <c r="GO42" s="10"/>
      <c r="GP42" s="246" t="b">
        <f t="shared" ref="GP42:GP50" si="223">IF(GQ42&lt;&gt;"-",TRUE,FALSE)</f>
        <v>0</v>
      </c>
      <c r="GQ42" s="246" t="str" cm="1">
        <f t="array" ref="GQ42">INDEX(i.bnd_total_pas_area,$R42,1)</f>
        <v>-</v>
      </c>
      <c r="GR42" s="248" t="str">
        <f t="shared" ca="1" si="143"/>
        <v>-</v>
      </c>
      <c r="GS42" s="246" t="b">
        <f t="shared" ref="GS42:GS50" si="224">IF(GT42&lt;&gt;"-",TRUE,FALSE)</f>
        <v>0</v>
      </c>
      <c r="GT42" s="246" t="str" cm="1">
        <f t="array" ref="GT42">INDEX(i.bnd_sr_t,$T42,1)</f>
        <v>-</v>
      </c>
      <c r="GU42" s="246" t="b">
        <f t="shared" si="124"/>
        <v>0</v>
      </c>
      <c r="GV42" s="246" t="b">
        <f t="shared" si="124"/>
        <v>0</v>
      </c>
      <c r="GW42" s="246" t="b">
        <f t="shared" si="124"/>
        <v>1</v>
      </c>
      <c r="GX42" s="248">
        <f t="shared" ca="1" si="143"/>
        <v>0</v>
      </c>
      <c r="GY42" s="248">
        <f t="shared" ca="1" si="143"/>
        <v>2</v>
      </c>
      <c r="GZ42" s="248">
        <f t="shared" ca="1" si="143"/>
        <v>2</v>
      </c>
      <c r="HA42" s="248" t="str">
        <f t="shared" ca="1" si="143"/>
        <v>-</v>
      </c>
      <c r="HB42" s="248" t="str">
        <f t="shared" ca="1" si="143"/>
        <v>-</v>
      </c>
      <c r="HC42" s="248" t="str">
        <f t="shared" ca="1" si="143"/>
        <v>-</v>
      </c>
      <c r="HD42" s="248" t="str">
        <f t="shared" ca="1" si="143"/>
        <v>-</v>
      </c>
      <c r="HE42" s="248" t="str">
        <f t="shared" ca="1" si="143"/>
        <v>-</v>
      </c>
      <c r="HF42" s="246" t="str">
        <f>IF(TRUE,"-",INDEX(i_dryman,INDEX(CHOOSE($I42,[0]!i.AdultDrys,[0]!i.AdultDrys,[0]!i.AdultDrys),1,#REF!)+1,HF$15))</f>
        <v>-</v>
      </c>
      <c r="HG42" s="248" t="str">
        <f t="shared" ca="1" si="143"/>
        <v>-</v>
      </c>
      <c r="HH42" s="246" t="b">
        <f t="array" aca="1" ref="HH42" ca="1">IF(OR(HI42:HJ42&lt;&gt;"-"),TRUE,"-")</f>
        <v>1</v>
      </c>
      <c r="HI42" s="247">
        <v>2</v>
      </c>
      <c r="HJ42" s="248" t="str">
        <f t="shared" ca="1" si="125"/>
        <v>-</v>
      </c>
      <c r="HK42" s="246" t="str">
        <f t="array" aca="1" ref="HK42" ca="1">IF(OR(HL42:HQ42&lt;&gt;"-"),TRUE,"-")</f>
        <v>-</v>
      </c>
      <c r="HL42" s="247" t="s">
        <v>36</v>
      </c>
      <c r="HM42" s="286" t="s">
        <v>36</v>
      </c>
      <c r="HN42" s="286" t="s">
        <v>36</v>
      </c>
      <c r="HO42" s="286" t="s">
        <v>36</v>
      </c>
      <c r="HP42" s="286" t="s">
        <v>36</v>
      </c>
      <c r="HQ42" s="288" t="str">
        <f ca="1">OFFSET(HQ$5,$B42,0)</f>
        <v>-</v>
      </c>
      <c r="HR42" s="286" t="s">
        <v>36</v>
      </c>
      <c r="HS42" s="247" t="b">
        <v>1</v>
      </c>
      <c r="HT42" s="247">
        <v>2</v>
      </c>
      <c r="HU42" s="248" t="b">
        <f t="shared" ca="1" si="101"/>
        <v>1</v>
      </c>
      <c r="HV42" s="247" t="s">
        <v>36</v>
      </c>
      <c r="HW42" s="246" t="str">
        <f t="shared" si="126"/>
        <v>-</v>
      </c>
      <c r="HX42" s="246" t="str">
        <f t="shared" si="126"/>
        <v>-</v>
      </c>
      <c r="HY42" s="246" t="str">
        <f t="shared" si="126"/>
        <v>-</v>
      </c>
      <c r="HZ42" s="246" t="str">
        <f t="shared" si="126"/>
        <v>-</v>
      </c>
      <c r="IA42" s="248" t="str">
        <f t="shared" ca="1" si="205"/>
        <v>-</v>
      </c>
      <c r="IB42" s="248" t="str">
        <f t="shared" ca="1" si="205"/>
        <v>-</v>
      </c>
      <c r="IC42" s="248" t="str">
        <f t="shared" ca="1" si="205"/>
        <v>-</v>
      </c>
      <c r="ID42" s="248" t="str">
        <f t="shared" ca="1" si="205"/>
        <v>-</v>
      </c>
      <c r="IE42" s="247">
        <v>0</v>
      </c>
      <c r="IF42" s="247">
        <v>0.9</v>
      </c>
      <c r="IG42" s="247">
        <v>0</v>
      </c>
      <c r="IH42" s="247">
        <v>0.5</v>
      </c>
      <c r="II42" s="247">
        <v>0</v>
      </c>
      <c r="IJ42" s="247">
        <v>0</v>
      </c>
      <c r="IK42" s="247" t="s">
        <v>36</v>
      </c>
      <c r="IL42" s="246" t="str">
        <f t="shared" si="127"/>
        <v>-</v>
      </c>
      <c r="IM42" s="246" t="str">
        <f>INDEX(i.FlkStrctr,$J42,IM$15)</f>
        <v>-</v>
      </c>
      <c r="IN42" s="155" t="b">
        <f t="shared" ref="IN42:IN50" ca="1" si="225">SUM(IO42:IO42)&gt;0</f>
        <v>0</v>
      </c>
      <c r="IO42" s="248" t="str">
        <f t="shared" ca="1" si="129"/>
        <v>-</v>
      </c>
      <c r="IP42" s="10"/>
      <c r="IQ42" s="248">
        <f t="shared" ca="1" si="205"/>
        <v>1</v>
      </c>
      <c r="IR42" s="248">
        <f t="shared" ca="1" si="205"/>
        <v>0</v>
      </c>
      <c r="IS42" s="248">
        <f t="shared" ca="1" si="205"/>
        <v>1</v>
      </c>
      <c r="IT42" s="248">
        <f t="shared" ca="1" si="205"/>
        <v>1</v>
      </c>
      <c r="IU42" s="248">
        <f t="shared" ca="1" si="205"/>
        <v>0</v>
      </c>
      <c r="IV42" s="248">
        <f t="shared" ca="1" si="205"/>
        <v>70</v>
      </c>
      <c r="IW42" s="248">
        <f t="shared" ca="1" si="200"/>
        <v>50</v>
      </c>
      <c r="IX42" s="248">
        <f t="shared" ca="1" si="200"/>
        <v>85</v>
      </c>
      <c r="IY42" s="248">
        <f t="shared" ca="1" si="200"/>
        <v>70</v>
      </c>
      <c r="IZ42" s="246">
        <f t="shared" si="130"/>
        <v>1</v>
      </c>
      <c r="JA42" s="246">
        <f t="shared" si="131"/>
        <v>1</v>
      </c>
      <c r="JB42" s="246">
        <f t="shared" si="132"/>
        <v>1</v>
      </c>
      <c r="JC42" s="248">
        <f t="shared" ca="1" si="200"/>
        <v>1</v>
      </c>
      <c r="JD42" s="10"/>
      <c r="JE42" s="248">
        <f t="shared" ca="1" si="200"/>
        <v>1</v>
      </c>
      <c r="JF42" s="248">
        <f t="shared" ca="1" si="200"/>
        <v>1</v>
      </c>
      <c r="JG42" s="248">
        <f t="shared" ca="1" si="200"/>
        <v>0.75</v>
      </c>
      <c r="JH42" s="248">
        <f t="shared" ca="1" si="222"/>
        <v>0.8</v>
      </c>
      <c r="JI42" s="248">
        <f t="shared" ca="1" si="222"/>
        <v>0.82499999999999996</v>
      </c>
      <c r="JJ42" s="248">
        <f t="shared" ca="1" si="222"/>
        <v>0.875</v>
      </c>
      <c r="JK42" s="248">
        <f t="shared" ca="1" si="222"/>
        <v>0.9</v>
      </c>
      <c r="JL42" s="248">
        <f t="shared" ca="1" si="200"/>
        <v>1</v>
      </c>
      <c r="JM42" s="248">
        <f t="shared" ca="1" si="200"/>
        <v>0</v>
      </c>
      <c r="JN42" s="248">
        <f t="shared" ca="1" si="200"/>
        <v>0</v>
      </c>
      <c r="JO42" s="248">
        <f t="shared" ca="1" si="200"/>
        <v>0</v>
      </c>
      <c r="JP42" s="248">
        <f t="shared" ca="1" si="200"/>
        <v>0</v>
      </c>
      <c r="JQ42" s="248">
        <f t="shared" ca="1" si="200"/>
        <v>0</v>
      </c>
      <c r="JR42" s="248">
        <f t="shared" ca="1" si="200"/>
        <v>0</v>
      </c>
      <c r="JS42" s="248" t="str">
        <f t="shared" ca="1" si="200"/>
        <v>-</v>
      </c>
      <c r="JT42" s="248">
        <f t="shared" ca="1" si="200"/>
        <v>0</v>
      </c>
      <c r="JU42" s="27">
        <v>0</v>
      </c>
    </row>
    <row r="43" spans="1:281" s="228" customFormat="1" outlineLevel="2">
      <c r="A43" s="202">
        <f t="shared" si="133"/>
        <v>38</v>
      </c>
      <c r="B43" s="32">
        <f ca="1">OFFSET(B43,-1,-1)</f>
        <v>37</v>
      </c>
      <c r="C43" s="228">
        <v>200</v>
      </c>
      <c r="D43" s="228" t="s">
        <v>941</v>
      </c>
      <c r="E43" s="228" t="b">
        <v>0</v>
      </c>
      <c r="F43" s="228" t="b">
        <v>0</v>
      </c>
      <c r="G43" s="228" t="b">
        <f t="shared" ref="G43:G50" si="226">E43</f>
        <v>0</v>
      </c>
      <c r="H43" s="298" cm="1">
        <f t="array" aca="1" ref="H43" ca="1">IF(AND($I43:$T43=DataMaster!$R$70:$AC$70),1,IF(AND($I43:$T43=DataMaster!$R$71:$AC$71),2,IF(AND($I43:$T43=DataMaster!$R$72:$AC$72),3,IF(AND($I43:$T43=DataMaster!$R$73:$AC$73),4,IF(AND($I43:$T43=DataMaster!$R$74:$AC$74),5,IF(AND($I43:$T43=DataMaster!$R$75:$AC$75),6,IF(AND($I43:$T43=DataMaster!$R$76:$AC$76),7,IF(AND($I43:$T43=DataMaster!$R$77:$AC$77),8,0))))))))</f>
        <v>0</v>
      </c>
      <c r="I43" s="225">
        <f ca="1">OFFSET(I43,-1,0)</f>
        <v>3</v>
      </c>
      <c r="J43" s="225">
        <f t="shared" ca="1" si="184"/>
        <v>2</v>
      </c>
      <c r="K43" s="225">
        <f t="shared" ca="1" si="184"/>
        <v>1</v>
      </c>
      <c r="L43" s="225">
        <f t="shared" ca="1" si="184"/>
        <v>1</v>
      </c>
      <c r="M43" s="225">
        <f t="shared" ca="1" si="184"/>
        <v>1</v>
      </c>
      <c r="N43" s="225">
        <f t="shared" ca="1" si="184"/>
        <v>1</v>
      </c>
      <c r="O43" s="225">
        <f t="shared" ca="1" si="184"/>
        <v>1</v>
      </c>
      <c r="P43" s="225">
        <f t="shared" ca="1" si="184"/>
        <v>3</v>
      </c>
      <c r="Q43" s="225">
        <f t="shared" ca="1" si="184"/>
        <v>1</v>
      </c>
      <c r="R43" s="225">
        <f t="shared" ca="1" si="184"/>
        <v>1</v>
      </c>
      <c r="S43" s="225">
        <f t="shared" ca="1" si="184"/>
        <v>1</v>
      </c>
      <c r="T43" s="225">
        <f t="shared" ca="1" si="184"/>
        <v>1</v>
      </c>
      <c r="V43" s="242" t="str" cm="1">
        <f t="array" aca="1" ref="V43" ca="1">TEXT(LEFT(OFFSET(V43,-1,0),5)+1,"00000")&amp;MID(OFFSET(V43,-1,0),6,FIND(" ",OFFSET(V43,-1,0),7)-5)
&amp;IF($H43=0,"",INDEX(DataMaster!$Q$70:$Q$77,Experiment!H43))
 &amp; " Day"&amp;_xlfn.SINGLE(INDEX(i.DOY,$I43,1))                   &amp; IF($FE43=0," FWM","")&amp;IF($FE43=1," MWM","")&amp;IF($FE43=5," Mat","")&amp;IF($FJ43=TRUE,"&amp;BBT","")
&amp;" Confine"&amp;$P43-1       &amp;IF($R43&gt;1," PasArea"&amp;GQ43,"")     &amp;IF($T43&gt;1," SR"&amp;GT43,"")     &amp;IF($S43&gt;1," E_PGR"&amp;JG43,"")
&amp; " WP"&amp;TEXT($IZ43*100,"000p")                &amp; " MP"&amp;TEXT($JA43*100,"000p")                      &amp; " GP"&amp;TEXT($JB43*100,"000p")
&amp; " (F"&amp;3+IFERROR(1*$CZ43,0)+IFERROR(1*$DA43,0)&amp;3-IFERROR(1*NOT($DC43),0)&amp;"N"&amp;$DV43&amp;$DW43&amp;")"</f>
        <v>00020 Feed  Day204 MWM Confine2 WP100p MP100p GP100p (F43N33)</v>
      </c>
      <c r="W43" s="10" t="str">
        <f ca="1">IF(COUNTIF(V$5:V43,V43)=1,"-","Dup")</f>
        <v>-</v>
      </c>
      <c r="X43" s="10"/>
      <c r="Y43" s="247" t="s">
        <v>36</v>
      </c>
      <c r="Z43" s="248" t="str">
        <f t="shared" ca="1" si="112"/>
        <v>-</v>
      </c>
      <c r="AA43" s="247" t="s">
        <v>36</v>
      </c>
      <c r="AB43" s="247" t="s">
        <v>36</v>
      </c>
      <c r="AC43" s="248" t="str">
        <f t="shared" ca="1" si="113"/>
        <v>-</v>
      </c>
      <c r="AD43" s="248" t="b">
        <f t="shared" ca="1" si="113"/>
        <v>1</v>
      </c>
      <c r="AE43" s="10"/>
      <c r="AF43" s="248" t="b">
        <f t="shared" ca="1" si="190"/>
        <v>1</v>
      </c>
      <c r="AG43" s="248" t="str">
        <f t="shared" ca="1" si="190"/>
        <v>-</v>
      </c>
      <c r="AH43" s="248" t="str">
        <f t="shared" ca="1" si="190"/>
        <v>-</v>
      </c>
      <c r="AI43" s="248" t="str">
        <f t="shared" ca="1" si="190"/>
        <v>-</v>
      </c>
      <c r="AJ43" s="248" t="b">
        <f t="shared" ca="1" si="190"/>
        <v>0</v>
      </c>
      <c r="AK43" s="248" t="str">
        <f t="shared" ca="1" si="115"/>
        <v>-</v>
      </c>
      <c r="AL43" s="248" t="str">
        <f t="shared" ca="1" si="115"/>
        <v>-</v>
      </c>
      <c r="AM43" s="248" t="str">
        <f t="shared" ca="1" si="115"/>
        <v>-</v>
      </c>
      <c r="AN43" s="248" t="b">
        <f t="shared" ca="1" si="115"/>
        <v>0</v>
      </c>
      <c r="AO43" s="10"/>
      <c r="AP43" s="247" t="b">
        <v>1</v>
      </c>
      <c r="AQ43" s="247" t="b">
        <v>0</v>
      </c>
      <c r="AR43" s="247" t="b">
        <v>1</v>
      </c>
      <c r="AS43" s="243">
        <f t="shared" ca="1" si="136"/>
        <v>32301</v>
      </c>
      <c r="AT43" s="247" t="b">
        <v>0</v>
      </c>
      <c r="AU43" s="248" t="str">
        <f t="shared" ca="1" si="190"/>
        <v>-</v>
      </c>
      <c r="AV43" s="248" t="b">
        <f t="shared" ca="1" si="190"/>
        <v>1</v>
      </c>
      <c r="AW43" s="225">
        <f ca="1">OFFSET(AW43,-1,0)+1</f>
        <v>32302</v>
      </c>
      <c r="AX43" s="248" t="str">
        <f t="shared" ca="1" si="190"/>
        <v>-</v>
      </c>
      <c r="AY43" s="248">
        <f t="shared" ca="1" si="185"/>
        <v>1</v>
      </c>
      <c r="AZ43" s="248">
        <f t="shared" ca="1" si="185"/>
        <v>1</v>
      </c>
      <c r="BA43" s="248" t="b">
        <f t="shared" ca="1" si="185"/>
        <v>1</v>
      </c>
      <c r="BB43" s="248">
        <f t="shared" ca="1" si="185"/>
        <v>0.2</v>
      </c>
      <c r="BC43" s="248" t="str">
        <f t="shared" ca="1" si="214"/>
        <v>-</v>
      </c>
      <c r="BD43" s="248" t="str">
        <f t="shared" ca="1" si="214"/>
        <v>-</v>
      </c>
      <c r="BE43" s="248" t="b">
        <f t="shared" ca="1" si="185"/>
        <v>1</v>
      </c>
      <c r="BF43" s="248" t="b">
        <f t="shared" ca="1" si="185"/>
        <v>0</v>
      </c>
      <c r="BG43" s="246" t="str" cm="1">
        <f t="array" aca="1" ref="BG43" ca="1">INDEX(i.dams_confinement_P,$P43,BG$17)</f>
        <v>-</v>
      </c>
      <c r="BH43" s="246" t="str" cm="1">
        <f t="array" aca="1" ref="BH43" ca="1">INDEX(i.dams_confinement_P,$P43,BH$17)</f>
        <v>-</v>
      </c>
      <c r="BI43" s="246" t="str" cm="1">
        <f t="array" aca="1" ref="BI43" ca="1">INDEX(i.dams_confinement_P,$P43,BI$17)</f>
        <v>-</v>
      </c>
      <c r="BJ43" s="246" t="str" cm="1">
        <f t="array" aca="1" ref="BJ43" ca="1">INDEX(i.dams_confinement_P,$P43,BJ$17)</f>
        <v>-</v>
      </c>
      <c r="BK43" s="246" t="str" cm="1">
        <f t="array" aca="1" ref="BK43" ca="1">INDEX(i.dams_confinement_P,$P43,BK$17)</f>
        <v>-</v>
      </c>
      <c r="BL43" s="246" t="str" cm="1">
        <f t="array" aca="1" ref="BL43" ca="1">INDEX(i.dams_confinement_P,$P43,BL$17)</f>
        <v>-</v>
      </c>
      <c r="BM43" s="246" t="b" cm="1">
        <f t="array" aca="1" ref="BM43" ca="1">INDEX(i.dams_confinement_P,$P43,BM$17)</f>
        <v>1</v>
      </c>
      <c r="BN43" s="246" t="b" cm="1">
        <f t="array" aca="1" ref="BN43" ca="1">INDEX(i.dams_confinement_P,$P43,BN$17)</f>
        <v>1</v>
      </c>
      <c r="BO43" s="246" t="b" cm="1">
        <f t="array" aca="1" ref="BO43" ca="1">INDEX(i.dams_confinement_P,$P43,BO$17)</f>
        <v>1</v>
      </c>
      <c r="BP43" s="246" t="b" cm="1">
        <f t="array" aca="1" ref="BP43" ca="1">INDEX(i.dams_confinement_P,$P43,BP$17)</f>
        <v>1</v>
      </c>
      <c r="BQ43" s="246" t="b" cm="1">
        <f t="array" aca="1" ref="BQ43" ca="1">INDEX(i.dams_confinement_P,$P43,BQ$17)</f>
        <v>1</v>
      </c>
      <c r="BR43" s="246" t="b" cm="1">
        <f t="array" aca="1" ref="BR43" ca="1">INDEX(i.dams_confinement_P,$P43,BR$17)</f>
        <v>1</v>
      </c>
      <c r="BS43" s="246" t="str" cm="1">
        <f t="array" aca="1" ref="BS43" ca="1">INDEX(i.dams_confinement_P,$P43,BS$17)</f>
        <v>-</v>
      </c>
      <c r="BT43" s="246" t="str" cm="1">
        <f t="array" aca="1" ref="BT43" ca="1">INDEX(i.dams_confinement_P,$P43,BT$17)</f>
        <v>-</v>
      </c>
      <c r="BU43" s="246" t="str" cm="1">
        <f t="array" aca="1" ref="BU43" ca="1">INDEX(i.dams_confinement_P,$P43,BU$17)</f>
        <v>-</v>
      </c>
      <c r="BV43" s="246" t="str" cm="1">
        <f t="array" aca="1" ref="BV43" ca="1">INDEX(i.dams_confinement_P,$P43,BV$17)</f>
        <v>-</v>
      </c>
      <c r="BW43" s="246" t="str" cm="1">
        <f t="array" aca="1" ref="BW43" ca="1">INDEX(i.dams_confinement_P,$P43,BW$17)</f>
        <v>-</v>
      </c>
      <c r="BX43" s="246" t="str" cm="1">
        <f t="array" aca="1" ref="BX43" ca="1">INDEX(i.dams_confinement_P,$P43,BX$17)</f>
        <v>-</v>
      </c>
      <c r="BY43" s="248" t="str">
        <f t="shared" ca="1" si="186"/>
        <v>-</v>
      </c>
      <c r="BZ43" s="248" t="str">
        <f t="shared" ca="1" si="186"/>
        <v>-</v>
      </c>
      <c r="CA43" s="10"/>
      <c r="CB43" s="248" t="str">
        <f t="shared" ca="1" si="186"/>
        <v>-</v>
      </c>
      <c r="CC43" s="248" t="str">
        <f t="shared" ca="1" si="186"/>
        <v>-</v>
      </c>
      <c r="CD43" s="248" t="str">
        <f t="shared" ca="1" si="186"/>
        <v>-</v>
      </c>
      <c r="CE43" s="248" t="str">
        <f t="shared" ca="1" si="186"/>
        <v>-</v>
      </c>
      <c r="CF43" s="248" t="str">
        <f t="shared" ca="1" si="186"/>
        <v>-</v>
      </c>
      <c r="CG43" s="248" t="str">
        <f t="shared" ca="1" si="186"/>
        <v>-</v>
      </c>
      <c r="CH43" s="248" t="str">
        <f t="shared" ca="1" si="186"/>
        <v>-</v>
      </c>
      <c r="CI43" s="248" t="str">
        <f t="shared" ca="1" si="186"/>
        <v>-</v>
      </c>
      <c r="CJ43" s="248" t="str">
        <f t="shared" ca="1" si="186"/>
        <v>-</v>
      </c>
      <c r="CK43" s="248" t="str">
        <f t="shared" ca="1" si="186"/>
        <v>-</v>
      </c>
      <c r="CL43" s="248" t="str">
        <f t="shared" ca="1" si="186"/>
        <v>-</v>
      </c>
      <c r="CM43" s="248" t="str">
        <f t="shared" ca="1" si="186"/>
        <v>-</v>
      </c>
      <c r="CN43" s="248" t="str">
        <f t="shared" ca="1" si="186"/>
        <v>-</v>
      </c>
      <c r="CO43" s="248" t="str">
        <f t="shared" ca="1" si="186"/>
        <v>-</v>
      </c>
      <c r="CP43" s="248" t="str">
        <f t="shared" ca="1" si="186"/>
        <v>-</v>
      </c>
      <c r="CQ43" s="248" t="str">
        <f t="shared" ca="1" si="186"/>
        <v>-</v>
      </c>
      <c r="CR43" s="248" t="str">
        <f t="shared" ca="1" si="186"/>
        <v>-</v>
      </c>
      <c r="CS43" s="248" t="str">
        <f t="shared" ca="1" si="194"/>
        <v>-</v>
      </c>
      <c r="CT43" s="248" t="str">
        <f t="shared" ca="1" si="194"/>
        <v>-</v>
      </c>
      <c r="CU43" s="248" t="str">
        <f t="shared" ca="1" si="194"/>
        <v>-</v>
      </c>
      <c r="CV43" s="248" t="str">
        <f t="shared" ca="1" si="194"/>
        <v>-</v>
      </c>
      <c r="CW43" s="10"/>
      <c r="CX43" s="246" t="str" cm="1">
        <f t="array" ref="CX43">IF(AND($CZ43:$DA43),INDEX(i.dam_user_fvp0_date,$P43),"-")</f>
        <v>-</v>
      </c>
      <c r="CY43" s="246" t="str" cm="1">
        <f t="array" ref="CY43">IF(AND($CZ43:$DA43),INDEX(i.dam_user_fvp1_date,$P43),"-")</f>
        <v>-</v>
      </c>
      <c r="CZ43" s="247" t="b">
        <v>1</v>
      </c>
      <c r="DA43" s="247" t="b">
        <v>0</v>
      </c>
      <c r="DB43" s="248" t="str">
        <f t="shared" ca="1" si="178"/>
        <v>-</v>
      </c>
      <c r="DC43" s="248" t="str">
        <f t="shared" ca="1" si="178"/>
        <v>-</v>
      </c>
      <c r="DD43" s="248" t="str">
        <f t="shared" ca="1" si="178"/>
        <v>-</v>
      </c>
      <c r="DE43" s="248" t="str">
        <f t="shared" ca="1" si="178"/>
        <v>-</v>
      </c>
      <c r="DF43" s="248" t="str">
        <f t="shared" ca="1" si="178"/>
        <v>-</v>
      </c>
      <c r="DG43" s="248" t="str">
        <f t="shared" ca="1" si="178"/>
        <v>-</v>
      </c>
      <c r="DH43" s="248" t="str">
        <f t="shared" ca="1" si="178"/>
        <v>-</v>
      </c>
      <c r="DI43" s="248" t="str">
        <f t="shared" ca="1" si="178"/>
        <v>-</v>
      </c>
      <c r="DJ43" s="248" t="str">
        <f t="shared" ca="1" si="178"/>
        <v>-</v>
      </c>
      <c r="DK43" s="248" t="str">
        <f t="shared" ca="1" si="178"/>
        <v>-</v>
      </c>
      <c r="DL43" s="248" t="str">
        <f t="shared" ca="1" si="178"/>
        <v>-</v>
      </c>
      <c r="DM43" s="248" t="str">
        <f t="shared" ca="1" si="178"/>
        <v>-</v>
      </c>
      <c r="DN43" s="248" t="str">
        <f t="shared" ca="1" si="178"/>
        <v>-</v>
      </c>
      <c r="DO43" s="248" t="str">
        <f t="shared" ca="1" si="178"/>
        <v>-</v>
      </c>
      <c r="DP43" s="248" t="str">
        <f t="shared" ca="1" si="178"/>
        <v>-</v>
      </c>
      <c r="DQ43" s="248" t="str">
        <f t="shared" ca="1" si="178"/>
        <v>-</v>
      </c>
      <c r="DR43" s="248" t="str">
        <f t="shared" ca="1" si="178"/>
        <v>-</v>
      </c>
      <c r="DS43" s="248" t="str">
        <f t="shared" ca="1" si="178"/>
        <v>-</v>
      </c>
      <c r="DT43" s="248" t="str">
        <f t="shared" ca="1" si="178"/>
        <v>-</v>
      </c>
      <c r="DU43" s="248" t="str">
        <f t="shared" ca="1" si="178"/>
        <v>-</v>
      </c>
      <c r="DV43" s="247">
        <v>3</v>
      </c>
      <c r="DW43" s="247">
        <v>3</v>
      </c>
      <c r="DX43" s="247">
        <v>0</v>
      </c>
      <c r="DY43" s="247">
        <v>2</v>
      </c>
      <c r="DZ43" s="247">
        <v>-2</v>
      </c>
      <c r="EA43" s="248" t="str">
        <f t="shared" ca="1" si="178"/>
        <v>-</v>
      </c>
      <c r="EB43" s="248" t="str">
        <f t="shared" ca="1" si="178"/>
        <v>-</v>
      </c>
      <c r="EC43" s="248" t="str">
        <f t="shared" ca="1" si="178"/>
        <v>-</v>
      </c>
      <c r="ED43" s="248" t="str">
        <f t="shared" ca="1" si="178"/>
        <v>-</v>
      </c>
      <c r="EE43" s="248" t="str">
        <f t="shared" ca="1" si="178"/>
        <v>-</v>
      </c>
      <c r="EF43" s="247">
        <v>0</v>
      </c>
      <c r="EG43" s="247">
        <v>2</v>
      </c>
      <c r="EH43" s="247">
        <v>-2</v>
      </c>
      <c r="EI43" s="248" t="str">
        <f t="shared" ca="1" si="178"/>
        <v>-</v>
      </c>
      <c r="EJ43" s="248" t="str">
        <f t="shared" ca="1" si="178"/>
        <v>-</v>
      </c>
      <c r="EK43" s="248" t="str">
        <f t="shared" ca="1" si="178"/>
        <v>-</v>
      </c>
      <c r="EL43" s="248">
        <f t="shared" ca="1" si="178"/>
        <v>0</v>
      </c>
      <c r="EM43" s="248">
        <f t="shared" ca="1" si="178"/>
        <v>0</v>
      </c>
      <c r="EN43" s="248">
        <f t="shared" ca="1" si="178"/>
        <v>0</v>
      </c>
      <c r="EO43" s="248">
        <f t="shared" ca="1" si="178"/>
        <v>0</v>
      </c>
      <c r="EP43" s="248">
        <f t="shared" ca="1" si="199"/>
        <v>0</v>
      </c>
      <c r="EQ43" s="248">
        <f t="shared" ca="1" si="215"/>
        <v>0</v>
      </c>
      <c r="ER43" s="248">
        <f t="shared" ca="1" si="215"/>
        <v>0</v>
      </c>
      <c r="ES43" s="248" t="str">
        <f t="shared" ca="1" si="215"/>
        <v>-</v>
      </c>
      <c r="ET43" s="248" t="str">
        <f t="shared" ca="1" si="215"/>
        <v>-</v>
      </c>
      <c r="EU43" s="248" t="str">
        <f t="shared" ca="1" si="215"/>
        <v>-</v>
      </c>
      <c r="EV43" s="248" t="str">
        <f t="shared" ca="1" si="215"/>
        <v>-</v>
      </c>
      <c r="EW43" s="248" t="str">
        <f t="shared" ca="1" si="215"/>
        <v>-</v>
      </c>
      <c r="EX43" s="248" t="str">
        <f t="shared" ca="1" si="215"/>
        <v>-</v>
      </c>
      <c r="EY43" s="248" t="str">
        <f t="shared" ca="1" si="215"/>
        <v>-</v>
      </c>
      <c r="EZ43" s="248" t="str">
        <f t="shared" ca="1" si="215"/>
        <v>-</v>
      </c>
      <c r="FA43" s="248" t="str">
        <f t="shared" ca="1" si="215"/>
        <v>-</v>
      </c>
      <c r="FB43" s="248" t="str">
        <f t="shared" ca="1" si="215"/>
        <v>-</v>
      </c>
      <c r="FC43" s="248" t="str">
        <f t="shared" ca="1" si="215"/>
        <v>-</v>
      </c>
      <c r="FD43" s="10"/>
      <c r="FE43" s="246">
        <f t="shared" ca="1" si="118"/>
        <v>1</v>
      </c>
      <c r="FF43" s="248" t="str">
        <f t="shared" ca="1" si="215"/>
        <v>-</v>
      </c>
      <c r="FG43" s="248" t="str">
        <f t="shared" ca="1" si="201"/>
        <v>-</v>
      </c>
      <c r="FH43" s="248" t="str">
        <f t="shared" ca="1" si="201"/>
        <v>-</v>
      </c>
      <c r="FI43" s="248" t="str">
        <f t="shared" ca="1" si="201"/>
        <v>-</v>
      </c>
      <c r="FJ43" s="246" t="b">
        <f t="shared" ca="1" si="119"/>
        <v>0</v>
      </c>
      <c r="FK43" s="248" t="str">
        <f t="shared" ca="1" si="201"/>
        <v>-</v>
      </c>
      <c r="FL43" s="248">
        <f t="shared" ca="1" si="201"/>
        <v>0</v>
      </c>
      <c r="FM43" s="248" t="str">
        <f t="shared" ca="1" si="201"/>
        <v>-</v>
      </c>
      <c r="FN43" s="248">
        <f t="shared" ca="1" si="120"/>
        <v>1</v>
      </c>
      <c r="FO43" s="248">
        <f t="shared" ca="1" si="120"/>
        <v>0</v>
      </c>
      <c r="FP43" s="248">
        <f t="shared" ca="1" si="201"/>
        <v>1</v>
      </c>
      <c r="FQ43" s="248">
        <f t="shared" ca="1" si="201"/>
        <v>0</v>
      </c>
      <c r="FR43" s="248">
        <f t="shared" ca="1" si="201"/>
        <v>1</v>
      </c>
      <c r="FS43" s="248">
        <f t="shared" ca="1" si="201"/>
        <v>1</v>
      </c>
      <c r="FT43" s="248">
        <f t="shared" ca="1" si="201"/>
        <v>1</v>
      </c>
      <c r="FU43" s="248">
        <f t="shared" ca="1" si="201"/>
        <v>0</v>
      </c>
      <c r="FV43" s="248">
        <f t="shared" ca="1" si="201"/>
        <v>0</v>
      </c>
      <c r="FW43" s="248">
        <f t="shared" ca="1" si="201"/>
        <v>0</v>
      </c>
      <c r="FX43" s="248">
        <f t="shared" ca="1" si="202"/>
        <v>0</v>
      </c>
      <c r="FY43" s="248">
        <f t="shared" ca="1" si="202"/>
        <v>0</v>
      </c>
      <c r="FZ43" s="248">
        <f t="shared" ca="1" si="202"/>
        <v>0</v>
      </c>
      <c r="GA43" s="248">
        <f t="shared" ca="1" si="202"/>
        <v>0</v>
      </c>
      <c r="GB43" s="248">
        <f t="shared" ca="1" si="202"/>
        <v>0</v>
      </c>
      <c r="GC43" s="248">
        <f t="shared" ca="1" si="121"/>
        <v>0</v>
      </c>
      <c r="GD43" s="248">
        <f t="shared" ca="1" si="121"/>
        <v>0</v>
      </c>
      <c r="GE43" s="248">
        <f t="shared" ca="1" si="202"/>
        <v>0</v>
      </c>
      <c r="GF43" s="248">
        <f t="shared" ca="1" si="202"/>
        <v>0</v>
      </c>
      <c r="GG43" s="248">
        <f t="shared" ca="1" si="202"/>
        <v>1</v>
      </c>
      <c r="GH43" s="248">
        <f t="shared" ca="1" si="202"/>
        <v>0</v>
      </c>
      <c r="GI43" s="248">
        <f t="shared" ca="1" si="202"/>
        <v>0</v>
      </c>
      <c r="GJ43" s="248">
        <f t="shared" ca="1" si="202"/>
        <v>0</v>
      </c>
      <c r="GK43" s="248">
        <f t="shared" ca="1" si="202"/>
        <v>0</v>
      </c>
      <c r="GL43" s="248">
        <f t="shared" ca="1" si="202"/>
        <v>0</v>
      </c>
      <c r="GM43" s="248">
        <f t="shared" ca="1" si="202"/>
        <v>0</v>
      </c>
      <c r="GN43" s="248">
        <f t="shared" ca="1" si="179"/>
        <v>0</v>
      </c>
      <c r="GO43" s="10"/>
      <c r="GP43" s="246" t="b">
        <f t="shared" ca="1" si="223"/>
        <v>0</v>
      </c>
      <c r="GQ43" s="246" t="str" cm="1">
        <f t="array" aca="1" ref="GQ43" ca="1">INDEX(i.bnd_total_pas_area,$R43,1)</f>
        <v>-</v>
      </c>
      <c r="GR43" s="248" t="str">
        <f t="shared" ca="1" si="143"/>
        <v>-</v>
      </c>
      <c r="GS43" s="246" t="b">
        <f t="shared" ca="1" si="224"/>
        <v>0</v>
      </c>
      <c r="GT43" s="246" t="str" cm="1">
        <f t="array" aca="1" ref="GT43" ca="1">INDEX(i.bnd_sr_t,$T43,1)</f>
        <v>-</v>
      </c>
      <c r="GU43" s="246" t="b">
        <f t="shared" ca="1" si="124"/>
        <v>0</v>
      </c>
      <c r="GV43" s="246" t="b">
        <f t="shared" ca="1" si="124"/>
        <v>0</v>
      </c>
      <c r="GW43" s="246" t="b">
        <f t="shared" ca="1" si="124"/>
        <v>1</v>
      </c>
      <c r="GX43" s="248">
        <f t="shared" ca="1" si="143"/>
        <v>0</v>
      </c>
      <c r="GY43" s="248">
        <f t="shared" ca="1" si="143"/>
        <v>2</v>
      </c>
      <c r="GZ43" s="248">
        <f t="shared" ca="1" si="143"/>
        <v>2</v>
      </c>
      <c r="HA43" s="248" t="str">
        <f t="shared" ca="1" si="143"/>
        <v>-</v>
      </c>
      <c r="HB43" s="248" t="str">
        <f t="shared" ca="1" si="143"/>
        <v>-</v>
      </c>
      <c r="HC43" s="248" t="str">
        <f t="shared" ca="1" si="143"/>
        <v>-</v>
      </c>
      <c r="HD43" s="248" t="str">
        <f t="shared" ca="1" si="143"/>
        <v>-</v>
      </c>
      <c r="HE43" s="248" t="str">
        <f t="shared" ca="1" si="143"/>
        <v>-</v>
      </c>
      <c r="HF43" s="248" t="str">
        <f t="shared" ca="1" si="144"/>
        <v>-</v>
      </c>
      <c r="HG43" s="248" t="str">
        <f t="shared" ca="1" si="144"/>
        <v>-</v>
      </c>
      <c r="HH43" s="246" t="b">
        <f t="array" aca="1" ref="HH43" ca="1">IF(OR(HI43:HJ43&lt;&gt;"-"),TRUE,"-")</f>
        <v>1</v>
      </c>
      <c r="HI43" s="225">
        <f ca="1">OFFSET(HI43,-1,0)</f>
        <v>2</v>
      </c>
      <c r="HJ43" s="248" t="str">
        <f t="shared" ca="1" si="125"/>
        <v>-</v>
      </c>
      <c r="HK43" s="246" t="str">
        <f t="array" aca="1" ref="HK43" ca="1">IF(OR(HL43:HQ43&lt;&gt;"-"),TRUE,"-")</f>
        <v>-</v>
      </c>
      <c r="HL43" s="248" t="str">
        <f t="shared" ca="1" si="145"/>
        <v>-</v>
      </c>
      <c r="HM43" s="288" t="str">
        <f t="shared" ca="1" si="145"/>
        <v>-</v>
      </c>
      <c r="HN43" s="288" t="str">
        <f t="shared" ca="1" si="145"/>
        <v>-</v>
      </c>
      <c r="HO43" s="288" t="str">
        <f t="shared" ca="1" si="145"/>
        <v>-</v>
      </c>
      <c r="HP43" s="288" t="str">
        <f t="shared" ca="1" si="145"/>
        <v>-</v>
      </c>
      <c r="HQ43" s="288" t="str">
        <f t="shared" ca="1" si="146"/>
        <v>-</v>
      </c>
      <c r="HR43" s="288" t="str">
        <f t="shared" ca="1" si="145"/>
        <v>-</v>
      </c>
      <c r="HS43" s="248" t="b">
        <f t="shared" ca="1" si="100"/>
        <v>1</v>
      </c>
      <c r="HT43" s="248">
        <f t="shared" ca="1" si="100"/>
        <v>2</v>
      </c>
      <c r="HU43" s="248" t="b">
        <f t="shared" ca="1" si="101"/>
        <v>1</v>
      </c>
      <c r="HV43" s="248" t="str">
        <f t="shared" ca="1" si="101"/>
        <v>-</v>
      </c>
      <c r="HW43" s="246" t="str">
        <f t="shared" ca="1" si="126"/>
        <v>-</v>
      </c>
      <c r="HX43" s="246" t="str">
        <f t="shared" ca="1" si="126"/>
        <v>-</v>
      </c>
      <c r="HY43" s="246" t="str">
        <f t="shared" ca="1" si="126"/>
        <v>-</v>
      </c>
      <c r="HZ43" s="246" t="str">
        <f t="shared" ca="1" si="126"/>
        <v>-</v>
      </c>
      <c r="IA43" s="248" t="str">
        <f t="shared" ca="1" si="205"/>
        <v>-</v>
      </c>
      <c r="IB43" s="248" t="str">
        <f t="shared" ca="1" si="205"/>
        <v>-</v>
      </c>
      <c r="IC43" s="248" t="str">
        <f t="shared" ca="1" si="205"/>
        <v>-</v>
      </c>
      <c r="ID43" s="248" t="str">
        <f t="shared" ca="1" si="205"/>
        <v>-</v>
      </c>
      <c r="IE43" s="248">
        <f t="shared" ca="1" si="205"/>
        <v>0</v>
      </c>
      <c r="IF43" s="248">
        <f t="shared" ca="1" si="205"/>
        <v>0.9</v>
      </c>
      <c r="IG43" s="248">
        <f t="shared" ca="1" si="205"/>
        <v>0</v>
      </c>
      <c r="IH43" s="248">
        <f t="shared" ca="1" si="205"/>
        <v>0.5</v>
      </c>
      <c r="II43" s="248">
        <f t="shared" ca="1" si="205"/>
        <v>0</v>
      </c>
      <c r="IJ43" s="248">
        <f t="shared" ca="1" si="205"/>
        <v>0</v>
      </c>
      <c r="IK43" s="248" t="str">
        <f t="shared" ca="1" si="205"/>
        <v>-</v>
      </c>
      <c r="IL43" s="246" t="str">
        <f t="shared" ca="1" si="127"/>
        <v>-</v>
      </c>
      <c r="IM43" s="246" t="str">
        <f t="shared" ca="1" si="127"/>
        <v>-</v>
      </c>
      <c r="IN43" s="155" t="b">
        <f t="shared" ca="1" si="225"/>
        <v>0</v>
      </c>
      <c r="IO43" s="248" t="str">
        <f t="shared" ca="1" si="129"/>
        <v>-</v>
      </c>
      <c r="IP43" s="10"/>
      <c r="IQ43" s="248">
        <f t="shared" ca="1" si="205"/>
        <v>1</v>
      </c>
      <c r="IR43" s="248">
        <f t="shared" ca="1" si="205"/>
        <v>0</v>
      </c>
      <c r="IS43" s="248">
        <f t="shared" ca="1" si="205"/>
        <v>1</v>
      </c>
      <c r="IT43" s="248">
        <f t="shared" ca="1" si="205"/>
        <v>1</v>
      </c>
      <c r="IU43" s="248">
        <f t="shared" ca="1" si="205"/>
        <v>0</v>
      </c>
      <c r="IV43" s="248">
        <f t="shared" ca="1" si="205"/>
        <v>70</v>
      </c>
      <c r="IW43" s="248">
        <f t="shared" ca="1" si="200"/>
        <v>50</v>
      </c>
      <c r="IX43" s="248">
        <f t="shared" ca="1" si="200"/>
        <v>85</v>
      </c>
      <c r="IY43" s="248">
        <f t="shared" ca="1" si="200"/>
        <v>70</v>
      </c>
      <c r="IZ43" s="246">
        <f t="shared" ca="1" si="130"/>
        <v>1</v>
      </c>
      <c r="JA43" s="246">
        <f t="shared" ca="1" si="131"/>
        <v>1</v>
      </c>
      <c r="JB43" s="246">
        <f t="shared" ca="1" si="132"/>
        <v>1</v>
      </c>
      <c r="JC43" s="248">
        <f t="shared" ca="1" si="200"/>
        <v>1</v>
      </c>
      <c r="JD43" s="10"/>
      <c r="JE43" s="248">
        <f t="shared" ca="1" si="200"/>
        <v>1</v>
      </c>
      <c r="JF43" s="248">
        <f t="shared" ca="1" si="200"/>
        <v>1</v>
      </c>
      <c r="JG43" s="248">
        <f t="shared" ca="1" si="200"/>
        <v>0.75</v>
      </c>
      <c r="JH43" s="248">
        <f t="shared" ca="1" si="222"/>
        <v>0.8</v>
      </c>
      <c r="JI43" s="248">
        <f t="shared" ca="1" si="222"/>
        <v>0.82499999999999996</v>
      </c>
      <c r="JJ43" s="248">
        <f t="shared" ca="1" si="222"/>
        <v>0.875</v>
      </c>
      <c r="JK43" s="248">
        <f t="shared" ca="1" si="222"/>
        <v>0.9</v>
      </c>
      <c r="JL43" s="248">
        <f t="shared" ca="1" si="200"/>
        <v>1</v>
      </c>
      <c r="JM43" s="248">
        <f t="shared" ca="1" si="200"/>
        <v>0</v>
      </c>
      <c r="JN43" s="248">
        <f t="shared" ca="1" si="200"/>
        <v>0</v>
      </c>
      <c r="JO43" s="248">
        <f t="shared" ca="1" si="200"/>
        <v>0</v>
      </c>
      <c r="JP43" s="248">
        <f t="shared" ca="1" si="200"/>
        <v>0</v>
      </c>
      <c r="JQ43" s="248">
        <f t="shared" ca="1" si="200"/>
        <v>0</v>
      </c>
      <c r="JR43" s="248">
        <f t="shared" ca="1" si="200"/>
        <v>0</v>
      </c>
      <c r="JS43" s="248" t="str">
        <f t="shared" ca="1" si="149"/>
        <v>-</v>
      </c>
      <c r="JT43" s="248">
        <f t="shared" ca="1" si="149"/>
        <v>0</v>
      </c>
      <c r="JU43" s="27">
        <v>0</v>
      </c>
    </row>
    <row r="44" spans="1:281" s="228" customFormat="1" outlineLevel="2">
      <c r="A44" s="202">
        <f t="shared" si="133"/>
        <v>39</v>
      </c>
      <c r="B44" s="210">
        <f t="shared" ref="B44:B50" ca="1" si="227">OFFSET(B44,-1,0)</f>
        <v>37</v>
      </c>
      <c r="C44" s="228">
        <v>200</v>
      </c>
      <c r="D44" s="228" t="s">
        <v>941</v>
      </c>
      <c r="E44" s="228" t="b">
        <v>0</v>
      </c>
      <c r="F44" s="228" t="b">
        <v>0</v>
      </c>
      <c r="G44" s="228" t="b">
        <f t="shared" si="226"/>
        <v>0</v>
      </c>
      <c r="H44" s="298" cm="1">
        <f t="array" aca="1" ref="H44" ca="1">IF(AND($I44:$T44=DataMaster!$R$70:$AC$70),1,IF(AND($I44:$T44=DataMaster!$R$71:$AC$71),2,IF(AND($I44:$T44=DataMaster!$R$72:$AC$72),3,IF(AND($I44:$T44=DataMaster!$R$73:$AC$73),4,IF(AND($I44:$T44=DataMaster!$R$74:$AC$74),5,IF(AND($I44:$T44=DataMaster!$R$75:$AC$75),6,IF(AND($I44:$T44=DataMaster!$R$76:$AC$76),7,IF(AND($I44:$T44=DataMaster!$R$77:$AC$77),8,0))))))))</f>
        <v>0</v>
      </c>
      <c r="I44" s="225">
        <f t="shared" ref="I44:T50" ca="1" si="228">OFFSET(I44,-1,0)</f>
        <v>3</v>
      </c>
      <c r="J44" s="225">
        <f t="shared" ca="1" si="184"/>
        <v>2</v>
      </c>
      <c r="K44" s="225">
        <f t="shared" ca="1" si="184"/>
        <v>1</v>
      </c>
      <c r="L44" s="225">
        <f t="shared" ca="1" si="184"/>
        <v>1</v>
      </c>
      <c r="M44" s="225">
        <f t="shared" ca="1" si="184"/>
        <v>1</v>
      </c>
      <c r="N44" s="225">
        <f t="shared" ca="1" si="184"/>
        <v>1</v>
      </c>
      <c r="O44" s="225">
        <f t="shared" ca="1" si="184"/>
        <v>1</v>
      </c>
      <c r="P44" s="225">
        <f t="shared" ca="1" si="184"/>
        <v>3</v>
      </c>
      <c r="Q44" s="225">
        <f t="shared" ca="1" si="184"/>
        <v>1</v>
      </c>
      <c r="R44" s="225">
        <f t="shared" ca="1" si="184"/>
        <v>1</v>
      </c>
      <c r="S44" s="225">
        <f t="shared" ca="1" si="184"/>
        <v>1</v>
      </c>
      <c r="T44" s="225">
        <f t="shared" ca="1" si="184"/>
        <v>1</v>
      </c>
      <c r="V44" s="242" t="str" cm="1">
        <f t="array" aca="1" ref="V44" ca="1">TEXT(LEFT(OFFSET(V44,-1,0),5)+1,"00000")&amp;MID(OFFSET(V44,-1,0),6,FIND(" ",OFFSET(V44,-1,0),7)-5)
&amp;IF($H44=0,"",INDEX(DataMaster!$Q$70:$Q$77,Experiment!H44))
 &amp; " Day"&amp;_xlfn.SINGLE(INDEX(i.DOY,$I44,1))                   &amp; IF($FE44=0," FWM","")&amp;IF($FE44=1," MWM","")&amp;IF($FE44=5," Mat","")&amp;IF($FJ44=TRUE,"&amp;BBT","")
&amp;" Confine"&amp;$P44-1       &amp;IF($R44&gt;1," PasArea"&amp;GQ44,"")     &amp;IF($T44&gt;1," SR"&amp;GT44,"")     &amp;IF($S44&gt;1," E_PGR"&amp;JG44,"")
&amp; " WP"&amp;TEXT($IZ44*100,"000p")                &amp; " MP"&amp;TEXT($JA44*100,"000p")                      &amp; " GP"&amp;TEXT($JB44*100,"000p")
&amp; " (F"&amp;3+IFERROR(1*$CZ44,0)+IFERROR(1*$DA44,0)&amp;3-IFERROR(1*NOT($DC44),0)&amp;"N"&amp;$DV44&amp;$DW44&amp;")"</f>
        <v>00021 Feed  Day204 MWM Confine2 WP100p MP100p GP100p (F43N33)</v>
      </c>
      <c r="W44" s="10" t="str">
        <f ca="1">IF(COUNTIF(V$5:V44,V44)=1,"-","Dup")</f>
        <v>-</v>
      </c>
      <c r="X44" s="10"/>
      <c r="Y44" s="225" t="str">
        <f t="shared" ref="Y44:AB50" ca="1" si="229">OFFSET(Y44,-1,0)</f>
        <v>-</v>
      </c>
      <c r="Z44" s="248" t="str">
        <f t="shared" ca="1" si="112"/>
        <v>-</v>
      </c>
      <c r="AA44" s="225" t="str">
        <f t="shared" ca="1" si="229"/>
        <v>-</v>
      </c>
      <c r="AB44" s="225" t="str">
        <f t="shared" ca="1" si="229"/>
        <v>-</v>
      </c>
      <c r="AC44" s="248" t="str">
        <f t="shared" ca="1" si="113"/>
        <v>-</v>
      </c>
      <c r="AD44" s="248" t="b">
        <f t="shared" ca="1" si="113"/>
        <v>1</v>
      </c>
      <c r="AE44" s="10"/>
      <c r="AF44" s="248" t="b">
        <f t="shared" ca="1" si="190"/>
        <v>1</v>
      </c>
      <c r="AG44" s="248" t="str">
        <f t="shared" ca="1" si="190"/>
        <v>-</v>
      </c>
      <c r="AH44" s="248" t="str">
        <f t="shared" ca="1" si="190"/>
        <v>-</v>
      </c>
      <c r="AI44" s="248" t="str">
        <f t="shared" ca="1" si="190"/>
        <v>-</v>
      </c>
      <c r="AJ44" s="248" t="b">
        <f t="shared" ca="1" si="190"/>
        <v>0</v>
      </c>
      <c r="AK44" s="248" t="str">
        <f t="shared" ca="1" si="115"/>
        <v>-</v>
      </c>
      <c r="AL44" s="248" t="str">
        <f t="shared" ca="1" si="115"/>
        <v>-</v>
      </c>
      <c r="AM44" s="248" t="str">
        <f t="shared" ca="1" si="115"/>
        <v>-</v>
      </c>
      <c r="AN44" s="248" t="b">
        <f t="shared" ca="1" si="115"/>
        <v>0</v>
      </c>
      <c r="AO44" s="10"/>
      <c r="AP44" s="225" t="b">
        <f ca="1">OFFSET(AP44,-1,0)</f>
        <v>1</v>
      </c>
      <c r="AQ44" s="247" t="b">
        <v>0</v>
      </c>
      <c r="AR44" s="225" t="b">
        <f t="shared" ref="AR44:AR50" ca="1" si="230">OFFSET(AR44,-1,0)</f>
        <v>1</v>
      </c>
      <c r="AS44" s="243">
        <f t="shared" ca="1" si="136"/>
        <v>32302</v>
      </c>
      <c r="AT44" s="225" t="b">
        <f t="shared" ref="AT44:AT50" ca="1" si="231">OFFSET(AT44,-1,0)</f>
        <v>0</v>
      </c>
      <c r="AU44" s="248" t="str">
        <f t="shared" ca="1" si="190"/>
        <v>-</v>
      </c>
      <c r="AV44" s="248" t="b">
        <f t="shared" ca="1" si="190"/>
        <v>1</v>
      </c>
      <c r="AW44" s="225">
        <f t="shared" ref="AW44:AW50" ca="1" si="232">OFFSET(AW44,-1,0)+1</f>
        <v>32303</v>
      </c>
      <c r="AX44" s="248" t="str">
        <f t="shared" ca="1" si="156"/>
        <v>-</v>
      </c>
      <c r="AY44" s="248">
        <f t="shared" ca="1" si="190"/>
        <v>1</v>
      </c>
      <c r="AZ44" s="248">
        <f t="shared" ca="1" si="190"/>
        <v>1</v>
      </c>
      <c r="BA44" s="248" t="b">
        <f t="shared" ca="1" si="185"/>
        <v>1</v>
      </c>
      <c r="BB44" s="248">
        <f t="shared" ca="1" si="190"/>
        <v>0.2</v>
      </c>
      <c r="BC44" s="248" t="str">
        <f t="shared" ca="1" si="214"/>
        <v>-</v>
      </c>
      <c r="BD44" s="248" t="str">
        <f t="shared" ca="1" si="214"/>
        <v>-</v>
      </c>
      <c r="BE44" s="248" t="b">
        <f t="shared" ca="1" si="190"/>
        <v>1</v>
      </c>
      <c r="BF44" s="248" t="b">
        <f t="shared" ca="1" si="185"/>
        <v>0</v>
      </c>
      <c r="BG44" s="246" t="str" cm="1">
        <f t="array" aca="1" ref="BG44" ca="1">INDEX(i.dams_confinement_P,$P44,BG$17)</f>
        <v>-</v>
      </c>
      <c r="BH44" s="246" t="str" cm="1">
        <f t="array" aca="1" ref="BH44" ca="1">INDEX(i.dams_confinement_P,$P44,BH$17)</f>
        <v>-</v>
      </c>
      <c r="BI44" s="246" t="str" cm="1">
        <f t="array" aca="1" ref="BI44" ca="1">INDEX(i.dams_confinement_P,$P44,BI$17)</f>
        <v>-</v>
      </c>
      <c r="BJ44" s="246" t="str" cm="1">
        <f t="array" aca="1" ref="BJ44" ca="1">INDEX(i.dams_confinement_P,$P44,BJ$17)</f>
        <v>-</v>
      </c>
      <c r="BK44" s="246" t="str" cm="1">
        <f t="array" aca="1" ref="BK44" ca="1">INDEX(i.dams_confinement_P,$P44,BK$17)</f>
        <v>-</v>
      </c>
      <c r="BL44" s="246" t="str" cm="1">
        <f t="array" aca="1" ref="BL44" ca="1">INDEX(i.dams_confinement_P,$P44,BL$17)</f>
        <v>-</v>
      </c>
      <c r="BM44" s="246" t="b" cm="1">
        <f t="array" aca="1" ref="BM44" ca="1">INDEX(i.dams_confinement_P,$P44,BM$17)</f>
        <v>1</v>
      </c>
      <c r="BN44" s="246" t="b" cm="1">
        <f t="array" aca="1" ref="BN44" ca="1">INDEX(i.dams_confinement_P,$P44,BN$17)</f>
        <v>1</v>
      </c>
      <c r="BO44" s="246" t="b" cm="1">
        <f t="array" aca="1" ref="BO44" ca="1">INDEX(i.dams_confinement_P,$P44,BO$17)</f>
        <v>1</v>
      </c>
      <c r="BP44" s="246" t="b" cm="1">
        <f t="array" aca="1" ref="BP44" ca="1">INDEX(i.dams_confinement_P,$P44,BP$17)</f>
        <v>1</v>
      </c>
      <c r="BQ44" s="246" t="b" cm="1">
        <f t="array" aca="1" ref="BQ44" ca="1">INDEX(i.dams_confinement_P,$P44,BQ$17)</f>
        <v>1</v>
      </c>
      <c r="BR44" s="246" t="b" cm="1">
        <f t="array" aca="1" ref="BR44" ca="1">INDEX(i.dams_confinement_P,$P44,BR$17)</f>
        <v>1</v>
      </c>
      <c r="BS44" s="246" t="str" cm="1">
        <f t="array" aca="1" ref="BS44" ca="1">INDEX(i.dams_confinement_P,$P44,BS$17)</f>
        <v>-</v>
      </c>
      <c r="BT44" s="246" t="str" cm="1">
        <f t="array" aca="1" ref="BT44" ca="1">INDEX(i.dams_confinement_P,$P44,BT$17)</f>
        <v>-</v>
      </c>
      <c r="BU44" s="246" t="str" cm="1">
        <f t="array" aca="1" ref="BU44" ca="1">INDEX(i.dams_confinement_P,$P44,BU$17)</f>
        <v>-</v>
      </c>
      <c r="BV44" s="246" t="str" cm="1">
        <f t="array" aca="1" ref="BV44" ca="1">INDEX(i.dams_confinement_P,$P44,BV$17)</f>
        <v>-</v>
      </c>
      <c r="BW44" s="246" t="str" cm="1">
        <f t="array" aca="1" ref="BW44" ca="1">INDEX(i.dams_confinement_P,$P44,BW$17)</f>
        <v>-</v>
      </c>
      <c r="BX44" s="246" t="str" cm="1">
        <f t="array" aca="1" ref="BX44" ca="1">INDEX(i.dams_confinement_P,$P44,BX$17)</f>
        <v>-</v>
      </c>
      <c r="BY44" s="248" t="str">
        <f t="shared" ca="1" si="186"/>
        <v>-</v>
      </c>
      <c r="BZ44" s="248" t="str">
        <f t="shared" ca="1" si="186"/>
        <v>-</v>
      </c>
      <c r="CA44" s="10"/>
      <c r="CB44" s="248" t="str">
        <f t="shared" ca="1" si="186"/>
        <v>-</v>
      </c>
      <c r="CC44" s="248" t="str">
        <f t="shared" ca="1" si="186"/>
        <v>-</v>
      </c>
      <c r="CD44" s="248" t="str">
        <f t="shared" ca="1" si="186"/>
        <v>-</v>
      </c>
      <c r="CE44" s="248" t="str">
        <f t="shared" ca="1" si="186"/>
        <v>-</v>
      </c>
      <c r="CF44" s="248" t="str">
        <f t="shared" ca="1" si="186"/>
        <v>-</v>
      </c>
      <c r="CG44" s="248" t="str">
        <f t="shared" ca="1" si="186"/>
        <v>-</v>
      </c>
      <c r="CH44" s="248" t="str">
        <f t="shared" ca="1" si="186"/>
        <v>-</v>
      </c>
      <c r="CI44" s="248" t="str">
        <f t="shared" ca="1" si="186"/>
        <v>-</v>
      </c>
      <c r="CJ44" s="248" t="str">
        <f t="shared" ca="1" si="186"/>
        <v>-</v>
      </c>
      <c r="CK44" s="248" t="str">
        <f t="shared" ca="1" si="186"/>
        <v>-</v>
      </c>
      <c r="CL44" s="248" t="str">
        <f t="shared" ca="1" si="186"/>
        <v>-</v>
      </c>
      <c r="CM44" s="248" t="str">
        <f t="shared" ca="1" si="186"/>
        <v>-</v>
      </c>
      <c r="CN44" s="248" t="str">
        <f t="shared" ca="1" si="186"/>
        <v>-</v>
      </c>
      <c r="CO44" s="248" t="str">
        <f t="shared" ca="1" si="186"/>
        <v>-</v>
      </c>
      <c r="CP44" s="248" t="str">
        <f t="shared" ca="1" si="186"/>
        <v>-</v>
      </c>
      <c r="CQ44" s="248" t="str">
        <f t="shared" ca="1" si="186"/>
        <v>-</v>
      </c>
      <c r="CR44" s="248" t="str">
        <f t="shared" ca="1" si="186"/>
        <v>-</v>
      </c>
      <c r="CS44" s="248" t="str">
        <f t="shared" ca="1" si="194"/>
        <v>-</v>
      </c>
      <c r="CT44" s="248" t="str">
        <f t="shared" ca="1" si="194"/>
        <v>-</v>
      </c>
      <c r="CU44" s="248" t="str">
        <f t="shared" ca="1" si="194"/>
        <v>-</v>
      </c>
      <c r="CV44" s="248" t="str">
        <f t="shared" ca="1" si="194"/>
        <v>-</v>
      </c>
      <c r="CW44" s="10"/>
      <c r="CX44" s="246" t="str" cm="1">
        <f t="array" ref="CX44">IF(AND($CZ44:$DA44),INDEX(i.dam_user_fvp0_date,$P44),"-")</f>
        <v>-</v>
      </c>
      <c r="CY44" s="246" t="str" cm="1">
        <f t="array" ref="CY44">IF(AND($CZ44:$DA44),INDEX(i.dam_user_fvp1_date,$P44),"-")</f>
        <v>-</v>
      </c>
      <c r="CZ44" s="247" t="b">
        <v>0</v>
      </c>
      <c r="DA44" s="247" t="b">
        <v>1</v>
      </c>
      <c r="DB44" s="248" t="str">
        <f t="shared" ca="1" si="178"/>
        <v>-</v>
      </c>
      <c r="DC44" s="248" t="str">
        <f t="shared" ca="1" si="178"/>
        <v>-</v>
      </c>
      <c r="DD44" s="248" t="str">
        <f t="shared" ca="1" si="178"/>
        <v>-</v>
      </c>
      <c r="DE44" s="248" t="str">
        <f t="shared" ca="1" si="178"/>
        <v>-</v>
      </c>
      <c r="DF44" s="248" t="str">
        <f t="shared" ca="1" si="178"/>
        <v>-</v>
      </c>
      <c r="DG44" s="248" t="str">
        <f t="shared" ca="1" si="178"/>
        <v>-</v>
      </c>
      <c r="DH44" s="248" t="str">
        <f t="shared" ca="1" si="178"/>
        <v>-</v>
      </c>
      <c r="DI44" s="248" t="str">
        <f t="shared" ca="1" si="178"/>
        <v>-</v>
      </c>
      <c r="DJ44" s="248" t="str">
        <f t="shared" ca="1" si="178"/>
        <v>-</v>
      </c>
      <c r="DK44" s="248" t="str">
        <f t="shared" ca="1" si="178"/>
        <v>-</v>
      </c>
      <c r="DL44" s="248" t="str">
        <f t="shared" ca="1" si="178"/>
        <v>-</v>
      </c>
      <c r="DM44" s="248" t="str">
        <f t="shared" ca="1" si="178"/>
        <v>-</v>
      </c>
      <c r="DN44" s="248" t="str">
        <f t="shared" ca="1" si="178"/>
        <v>-</v>
      </c>
      <c r="DO44" s="248" t="str">
        <f t="shared" ca="1" si="178"/>
        <v>-</v>
      </c>
      <c r="DP44" s="248" t="str">
        <f t="shared" ca="1" si="178"/>
        <v>-</v>
      </c>
      <c r="DQ44" s="248" t="str">
        <f t="shared" ca="1" si="178"/>
        <v>-</v>
      </c>
      <c r="DR44" s="248" t="str">
        <f t="shared" ca="1" si="178"/>
        <v>-</v>
      </c>
      <c r="DS44" s="248" t="str">
        <f t="shared" ca="1" si="178"/>
        <v>-</v>
      </c>
      <c r="DT44" s="248" t="str">
        <f t="shared" ca="1" si="178"/>
        <v>-</v>
      </c>
      <c r="DU44" s="248" t="str">
        <f t="shared" ca="1" si="178"/>
        <v>-</v>
      </c>
      <c r="DV44" s="225">
        <f t="shared" ref="DV44:DW49" ca="1" si="233">OFFSET(DV44,-1,0)</f>
        <v>3</v>
      </c>
      <c r="DW44" s="225">
        <f t="shared" ca="1" si="233"/>
        <v>3</v>
      </c>
      <c r="DX44" s="247">
        <v>0</v>
      </c>
      <c r="DY44" s="247">
        <v>2</v>
      </c>
      <c r="DZ44" s="247">
        <v>-2</v>
      </c>
      <c r="EA44" s="248" t="str">
        <f t="shared" ca="1" si="178"/>
        <v>-</v>
      </c>
      <c r="EB44" s="248" t="str">
        <f t="shared" ca="1" si="178"/>
        <v>-</v>
      </c>
      <c r="EC44" s="248" t="str">
        <f t="shared" ca="1" si="178"/>
        <v>-</v>
      </c>
      <c r="ED44" s="248" t="str">
        <f t="shared" ca="1" si="178"/>
        <v>-</v>
      </c>
      <c r="EE44" s="248" t="str">
        <f t="shared" ca="1" si="178"/>
        <v>-</v>
      </c>
      <c r="EF44" s="247">
        <v>0</v>
      </c>
      <c r="EG44" s="247">
        <v>2</v>
      </c>
      <c r="EH44" s="247">
        <v>-2</v>
      </c>
      <c r="EI44" s="248" t="str">
        <f t="shared" ca="1" si="178"/>
        <v>-</v>
      </c>
      <c r="EJ44" s="248" t="str">
        <f t="shared" ca="1" si="178"/>
        <v>-</v>
      </c>
      <c r="EK44" s="248" t="str">
        <f t="shared" ca="1" si="178"/>
        <v>-</v>
      </c>
      <c r="EL44" s="248">
        <f t="shared" ca="1" si="178"/>
        <v>0</v>
      </c>
      <c r="EM44" s="248">
        <f t="shared" ca="1" si="178"/>
        <v>0</v>
      </c>
      <c r="EN44" s="248">
        <f t="shared" ca="1" si="178"/>
        <v>0</v>
      </c>
      <c r="EO44" s="248">
        <f t="shared" ca="1" si="178"/>
        <v>0</v>
      </c>
      <c r="EP44" s="248">
        <f t="shared" ca="1" si="199"/>
        <v>0</v>
      </c>
      <c r="EQ44" s="248">
        <f t="shared" ca="1" si="215"/>
        <v>0</v>
      </c>
      <c r="ER44" s="248">
        <f t="shared" ca="1" si="215"/>
        <v>0</v>
      </c>
      <c r="ES44" s="248" t="str">
        <f t="shared" ca="1" si="215"/>
        <v>-</v>
      </c>
      <c r="ET44" s="248" t="str">
        <f t="shared" ca="1" si="215"/>
        <v>-</v>
      </c>
      <c r="EU44" s="248" t="str">
        <f t="shared" ca="1" si="215"/>
        <v>-</v>
      </c>
      <c r="EV44" s="248" t="str">
        <f t="shared" ca="1" si="215"/>
        <v>-</v>
      </c>
      <c r="EW44" s="248" t="str">
        <f t="shared" ca="1" si="215"/>
        <v>-</v>
      </c>
      <c r="EX44" s="248" t="str">
        <f t="shared" ca="1" si="215"/>
        <v>-</v>
      </c>
      <c r="EY44" s="248" t="str">
        <f t="shared" ca="1" si="215"/>
        <v>-</v>
      </c>
      <c r="EZ44" s="248" t="str">
        <f t="shared" ca="1" si="215"/>
        <v>-</v>
      </c>
      <c r="FA44" s="248" t="str">
        <f t="shared" ca="1" si="215"/>
        <v>-</v>
      </c>
      <c r="FB44" s="248" t="str">
        <f t="shared" ca="1" si="215"/>
        <v>-</v>
      </c>
      <c r="FC44" s="248" t="str">
        <f t="shared" ca="1" si="215"/>
        <v>-</v>
      </c>
      <c r="FD44" s="10"/>
      <c r="FE44" s="246">
        <f t="shared" ca="1" si="118"/>
        <v>1</v>
      </c>
      <c r="FF44" s="248" t="str">
        <f t="shared" ca="1" si="215"/>
        <v>-</v>
      </c>
      <c r="FG44" s="248" t="str">
        <f t="shared" ca="1" si="201"/>
        <v>-</v>
      </c>
      <c r="FH44" s="248" t="str">
        <f t="shared" ca="1" si="201"/>
        <v>-</v>
      </c>
      <c r="FI44" s="248" t="str">
        <f t="shared" ca="1" si="201"/>
        <v>-</v>
      </c>
      <c r="FJ44" s="246" t="b">
        <f t="shared" ca="1" si="119"/>
        <v>0</v>
      </c>
      <c r="FK44" s="248" t="str">
        <f t="shared" ca="1" si="201"/>
        <v>-</v>
      </c>
      <c r="FL44" s="248">
        <f t="shared" ca="1" si="201"/>
        <v>0</v>
      </c>
      <c r="FM44" s="248" t="str">
        <f t="shared" ca="1" si="201"/>
        <v>-</v>
      </c>
      <c r="FN44" s="248">
        <f t="shared" ca="1" si="120"/>
        <v>1</v>
      </c>
      <c r="FO44" s="248">
        <f t="shared" ca="1" si="120"/>
        <v>0</v>
      </c>
      <c r="FP44" s="248">
        <f t="shared" ca="1" si="201"/>
        <v>1</v>
      </c>
      <c r="FQ44" s="248">
        <f t="shared" ca="1" si="201"/>
        <v>0</v>
      </c>
      <c r="FR44" s="248">
        <f t="shared" ca="1" si="201"/>
        <v>1</v>
      </c>
      <c r="FS44" s="248">
        <f t="shared" ca="1" si="201"/>
        <v>1</v>
      </c>
      <c r="FT44" s="248">
        <f t="shared" ca="1" si="201"/>
        <v>1</v>
      </c>
      <c r="FU44" s="248">
        <f t="shared" ca="1" si="201"/>
        <v>0</v>
      </c>
      <c r="FV44" s="248">
        <f t="shared" ca="1" si="201"/>
        <v>0</v>
      </c>
      <c r="FW44" s="248">
        <f t="shared" ca="1" si="201"/>
        <v>0</v>
      </c>
      <c r="FX44" s="248">
        <f t="shared" ca="1" si="202"/>
        <v>0</v>
      </c>
      <c r="FY44" s="248">
        <f t="shared" ca="1" si="202"/>
        <v>0</v>
      </c>
      <c r="FZ44" s="248">
        <f t="shared" ca="1" si="202"/>
        <v>0</v>
      </c>
      <c r="GA44" s="248">
        <f t="shared" ca="1" si="202"/>
        <v>0</v>
      </c>
      <c r="GB44" s="248">
        <f t="shared" ca="1" si="202"/>
        <v>0</v>
      </c>
      <c r="GC44" s="248">
        <f t="shared" ca="1" si="121"/>
        <v>0</v>
      </c>
      <c r="GD44" s="248">
        <f t="shared" ca="1" si="121"/>
        <v>0</v>
      </c>
      <c r="GE44" s="248">
        <f t="shared" ca="1" si="202"/>
        <v>0</v>
      </c>
      <c r="GF44" s="248">
        <f t="shared" ca="1" si="202"/>
        <v>0</v>
      </c>
      <c r="GG44" s="248">
        <f t="shared" ca="1" si="202"/>
        <v>1</v>
      </c>
      <c r="GH44" s="248">
        <f t="shared" ca="1" si="202"/>
        <v>0</v>
      </c>
      <c r="GI44" s="248">
        <f t="shared" ca="1" si="202"/>
        <v>0</v>
      </c>
      <c r="GJ44" s="248">
        <f t="shared" ca="1" si="202"/>
        <v>0</v>
      </c>
      <c r="GK44" s="248">
        <f t="shared" ca="1" si="202"/>
        <v>0</v>
      </c>
      <c r="GL44" s="248">
        <f t="shared" ca="1" si="202"/>
        <v>0</v>
      </c>
      <c r="GM44" s="248">
        <f t="shared" ca="1" si="202"/>
        <v>0</v>
      </c>
      <c r="GN44" s="248">
        <f t="shared" ca="1" si="179"/>
        <v>0</v>
      </c>
      <c r="GO44" s="10"/>
      <c r="GP44" s="246" t="b">
        <f t="shared" ca="1" si="223"/>
        <v>0</v>
      </c>
      <c r="GQ44" s="246" t="str" cm="1">
        <f t="array" aca="1" ref="GQ44" ca="1">INDEX(i.bnd_total_pas_area,$R44,1)</f>
        <v>-</v>
      </c>
      <c r="GR44" s="248" t="str">
        <f t="shared" ca="1" si="143"/>
        <v>-</v>
      </c>
      <c r="GS44" s="246" t="b">
        <f t="shared" ca="1" si="224"/>
        <v>0</v>
      </c>
      <c r="GT44" s="246" t="str" cm="1">
        <f t="array" aca="1" ref="GT44" ca="1">INDEX(i.bnd_sr_t,$T44,1)</f>
        <v>-</v>
      </c>
      <c r="GU44" s="246" t="b">
        <f t="shared" ca="1" si="124"/>
        <v>0</v>
      </c>
      <c r="GV44" s="246" t="b">
        <f t="shared" ca="1" si="124"/>
        <v>0</v>
      </c>
      <c r="GW44" s="246" t="b">
        <f t="shared" ca="1" si="124"/>
        <v>1</v>
      </c>
      <c r="GX44" s="248">
        <f t="shared" ca="1" si="143"/>
        <v>0</v>
      </c>
      <c r="GY44" s="248">
        <f t="shared" ca="1" si="143"/>
        <v>2</v>
      </c>
      <c r="GZ44" s="248">
        <f t="shared" ca="1" si="143"/>
        <v>2</v>
      </c>
      <c r="HA44" s="248" t="str">
        <f t="shared" ca="1" si="143"/>
        <v>-</v>
      </c>
      <c r="HB44" s="248" t="str">
        <f t="shared" ca="1" si="143"/>
        <v>-</v>
      </c>
      <c r="HC44" s="248" t="str">
        <f t="shared" ca="1" si="143"/>
        <v>-</v>
      </c>
      <c r="HD44" s="248" t="str">
        <f t="shared" ca="1" si="143"/>
        <v>-</v>
      </c>
      <c r="HE44" s="248" t="str">
        <f t="shared" ca="1" si="143"/>
        <v>-</v>
      </c>
      <c r="HF44" s="248" t="str">
        <f t="shared" ca="1" si="144"/>
        <v>-</v>
      </c>
      <c r="HG44" s="248" t="str">
        <f t="shared" ca="1" si="144"/>
        <v>-</v>
      </c>
      <c r="HH44" s="246" t="b">
        <f t="array" aca="1" ref="HH44" ca="1">IF(OR(HI44:HJ44&lt;&gt;"-"),TRUE,"-")</f>
        <v>1</v>
      </c>
      <c r="HI44" s="225">
        <f t="shared" ca="1" si="158"/>
        <v>2</v>
      </c>
      <c r="HJ44" s="248" t="str">
        <f t="shared" ca="1" si="125"/>
        <v>-</v>
      </c>
      <c r="HK44" s="246" t="str">
        <f t="array" aca="1" ref="HK44" ca="1">IF(OR(HL44:HQ44&lt;&gt;"-"),TRUE,"-")</f>
        <v>-</v>
      </c>
      <c r="HL44" s="248" t="str">
        <f t="shared" ca="1" si="145"/>
        <v>-</v>
      </c>
      <c r="HM44" s="288" t="str">
        <f t="shared" ca="1" si="159"/>
        <v>-</v>
      </c>
      <c r="HN44" s="288" t="str">
        <f t="shared" ca="1" si="159"/>
        <v>-</v>
      </c>
      <c r="HO44" s="288" t="str">
        <f t="shared" ca="1" si="159"/>
        <v>-</v>
      </c>
      <c r="HP44" s="288" t="str">
        <f t="shared" ca="1" si="159"/>
        <v>-</v>
      </c>
      <c r="HQ44" s="288" t="str">
        <f t="shared" ca="1" si="146"/>
        <v>-</v>
      </c>
      <c r="HR44" s="288" t="str">
        <f t="shared" ca="1" si="159"/>
        <v>-</v>
      </c>
      <c r="HS44" s="248" t="b">
        <f t="shared" ca="1" si="100"/>
        <v>1</v>
      </c>
      <c r="HT44" s="248">
        <f t="shared" ca="1" si="100"/>
        <v>2</v>
      </c>
      <c r="HU44" s="248" t="b">
        <f t="shared" ca="1" si="101"/>
        <v>1</v>
      </c>
      <c r="HV44" s="248" t="str">
        <f t="shared" ca="1" si="101"/>
        <v>-</v>
      </c>
      <c r="HW44" s="246" t="str">
        <f t="shared" ca="1" si="126"/>
        <v>-</v>
      </c>
      <c r="HX44" s="246" t="str">
        <f t="shared" ca="1" si="126"/>
        <v>-</v>
      </c>
      <c r="HY44" s="246" t="str">
        <f t="shared" ca="1" si="126"/>
        <v>-</v>
      </c>
      <c r="HZ44" s="246" t="str">
        <f t="shared" ca="1" si="126"/>
        <v>-</v>
      </c>
      <c r="IA44" s="248" t="str">
        <f t="shared" ca="1" si="205"/>
        <v>-</v>
      </c>
      <c r="IB44" s="248" t="str">
        <f t="shared" ca="1" si="205"/>
        <v>-</v>
      </c>
      <c r="IC44" s="248" t="str">
        <f t="shared" ca="1" si="205"/>
        <v>-</v>
      </c>
      <c r="ID44" s="248" t="str">
        <f t="shared" ca="1" si="205"/>
        <v>-</v>
      </c>
      <c r="IE44" s="248">
        <f t="shared" ca="1" si="205"/>
        <v>0</v>
      </c>
      <c r="IF44" s="248">
        <f t="shared" ca="1" si="205"/>
        <v>0.9</v>
      </c>
      <c r="IG44" s="248">
        <f t="shared" ca="1" si="205"/>
        <v>0</v>
      </c>
      <c r="IH44" s="248">
        <f t="shared" ca="1" si="205"/>
        <v>0.5</v>
      </c>
      <c r="II44" s="248">
        <f t="shared" ca="1" si="205"/>
        <v>0</v>
      </c>
      <c r="IJ44" s="248">
        <f t="shared" ca="1" si="205"/>
        <v>0</v>
      </c>
      <c r="IK44" s="248" t="str">
        <f t="shared" ca="1" si="205"/>
        <v>-</v>
      </c>
      <c r="IL44" s="246" t="str">
        <f t="shared" ca="1" si="127"/>
        <v>-</v>
      </c>
      <c r="IM44" s="246" t="str">
        <f t="shared" ca="1" si="127"/>
        <v>-</v>
      </c>
      <c r="IN44" s="155" t="b">
        <f t="shared" ca="1" si="225"/>
        <v>0</v>
      </c>
      <c r="IO44" s="248" t="str">
        <f t="shared" ca="1" si="129"/>
        <v>-</v>
      </c>
      <c r="IP44" s="10"/>
      <c r="IQ44" s="248">
        <f t="shared" ca="1" si="205"/>
        <v>1</v>
      </c>
      <c r="IR44" s="248">
        <f t="shared" ca="1" si="205"/>
        <v>0</v>
      </c>
      <c r="IS44" s="248">
        <f t="shared" ca="1" si="205"/>
        <v>1</v>
      </c>
      <c r="IT44" s="248">
        <f t="shared" ca="1" si="205"/>
        <v>1</v>
      </c>
      <c r="IU44" s="248">
        <f t="shared" ca="1" si="205"/>
        <v>0</v>
      </c>
      <c r="IV44" s="248">
        <f t="shared" ca="1" si="205"/>
        <v>70</v>
      </c>
      <c r="IW44" s="248">
        <f t="shared" ca="1" si="200"/>
        <v>50</v>
      </c>
      <c r="IX44" s="248">
        <f t="shared" ca="1" si="200"/>
        <v>85</v>
      </c>
      <c r="IY44" s="248">
        <f t="shared" ca="1" si="200"/>
        <v>70</v>
      </c>
      <c r="IZ44" s="246">
        <f t="shared" ca="1" si="130"/>
        <v>1</v>
      </c>
      <c r="JA44" s="246">
        <f t="shared" ca="1" si="131"/>
        <v>1</v>
      </c>
      <c r="JB44" s="246">
        <f t="shared" ca="1" si="132"/>
        <v>1</v>
      </c>
      <c r="JC44" s="248">
        <f t="shared" ca="1" si="200"/>
        <v>1</v>
      </c>
      <c r="JD44" s="10"/>
      <c r="JE44" s="248">
        <f t="shared" ca="1" si="200"/>
        <v>1</v>
      </c>
      <c r="JF44" s="248">
        <f t="shared" ca="1" si="200"/>
        <v>1</v>
      </c>
      <c r="JG44" s="248">
        <f t="shared" ca="1" si="200"/>
        <v>0.75</v>
      </c>
      <c r="JH44" s="248">
        <f t="shared" ca="1" si="222"/>
        <v>0.8</v>
      </c>
      <c r="JI44" s="248">
        <f t="shared" ca="1" si="222"/>
        <v>0.82499999999999996</v>
      </c>
      <c r="JJ44" s="248">
        <f t="shared" ca="1" si="222"/>
        <v>0.875</v>
      </c>
      <c r="JK44" s="248">
        <f t="shared" ca="1" si="222"/>
        <v>0.9</v>
      </c>
      <c r="JL44" s="248">
        <f t="shared" ca="1" si="200"/>
        <v>1</v>
      </c>
      <c r="JM44" s="248">
        <f t="shared" ca="1" si="200"/>
        <v>0</v>
      </c>
      <c r="JN44" s="248">
        <f t="shared" ca="1" si="200"/>
        <v>0</v>
      </c>
      <c r="JO44" s="248">
        <f t="shared" ca="1" si="200"/>
        <v>0</v>
      </c>
      <c r="JP44" s="248">
        <f t="shared" ca="1" si="200"/>
        <v>0</v>
      </c>
      <c r="JQ44" s="248">
        <f t="shared" ca="1" si="200"/>
        <v>0</v>
      </c>
      <c r="JR44" s="248">
        <f t="shared" ca="1" si="200"/>
        <v>0</v>
      </c>
      <c r="JS44" s="248" t="str">
        <f t="shared" ca="1" si="149"/>
        <v>-</v>
      </c>
      <c r="JT44" s="248">
        <f t="shared" ca="1" si="149"/>
        <v>0</v>
      </c>
      <c r="JU44" s="27">
        <v>0</v>
      </c>
    </row>
    <row r="45" spans="1:281" s="228" customFormat="1" outlineLevel="2">
      <c r="A45" s="202">
        <f t="shared" si="133"/>
        <v>40</v>
      </c>
      <c r="B45" s="210">
        <f t="shared" ca="1" si="227"/>
        <v>37</v>
      </c>
      <c r="C45" s="228">
        <v>200</v>
      </c>
      <c r="D45" s="228" t="s">
        <v>941</v>
      </c>
      <c r="E45" s="228" t="b">
        <v>0</v>
      </c>
      <c r="F45" s="228" t="b">
        <v>0</v>
      </c>
      <c r="G45" s="228" t="b">
        <f t="shared" si="226"/>
        <v>0</v>
      </c>
      <c r="H45" s="298" cm="1">
        <f t="array" aca="1" ref="H45" ca="1">IF(AND($I45:$T45=DataMaster!$R$70:$AC$70),1,IF(AND($I45:$T45=DataMaster!$R$71:$AC$71),2,IF(AND($I45:$T45=DataMaster!$R$72:$AC$72),3,IF(AND($I45:$T45=DataMaster!$R$73:$AC$73),4,IF(AND($I45:$T45=DataMaster!$R$74:$AC$74),5,IF(AND($I45:$T45=DataMaster!$R$75:$AC$75),6,IF(AND($I45:$T45=DataMaster!$R$76:$AC$76),7,IF(AND($I45:$T45=DataMaster!$R$77:$AC$77),8,0))))))))</f>
        <v>0</v>
      </c>
      <c r="I45" s="225">
        <f t="shared" ca="1" si="228"/>
        <v>3</v>
      </c>
      <c r="J45" s="225">
        <f t="shared" ca="1" si="184"/>
        <v>2</v>
      </c>
      <c r="K45" s="225">
        <f t="shared" ca="1" si="184"/>
        <v>1</v>
      </c>
      <c r="L45" s="225">
        <f t="shared" ca="1" si="184"/>
        <v>1</v>
      </c>
      <c r="M45" s="225">
        <f t="shared" ca="1" si="184"/>
        <v>1</v>
      </c>
      <c r="N45" s="225">
        <f t="shared" ca="1" si="184"/>
        <v>1</v>
      </c>
      <c r="O45" s="225">
        <f t="shared" ca="1" si="184"/>
        <v>1</v>
      </c>
      <c r="P45" s="225">
        <f t="shared" ca="1" si="184"/>
        <v>3</v>
      </c>
      <c r="Q45" s="225">
        <f t="shared" ca="1" si="184"/>
        <v>1</v>
      </c>
      <c r="R45" s="225">
        <f t="shared" ca="1" si="184"/>
        <v>1</v>
      </c>
      <c r="S45" s="225">
        <f t="shared" ca="1" si="184"/>
        <v>1</v>
      </c>
      <c r="T45" s="225">
        <f t="shared" ca="1" si="184"/>
        <v>1</v>
      </c>
      <c r="V45" s="242" t="str" cm="1">
        <f t="array" aca="1" ref="V45" ca="1">TEXT(LEFT(OFFSET(V45,-1,0),5)+1,"00000")&amp;MID(OFFSET(V45,-1,0),6,FIND(" ",OFFSET(V45,-1,0),7)-5)
&amp;IF($H45=0,"",INDEX(DataMaster!$Q$70:$Q$77,Experiment!H45))
 &amp; " Day"&amp;_xlfn.SINGLE(INDEX(i.DOY,$I45,1))                   &amp; IF($FE45=0," FWM","")&amp;IF($FE45=1," MWM","")&amp;IF($FE45=5," Mat","")&amp;IF($FJ45=TRUE,"&amp;BBT","")
&amp;" Confine"&amp;$P45-1       &amp;IF($R45&gt;1," PasArea"&amp;GQ45,"")     &amp;IF($T45&gt;1," SR"&amp;GT45,"")     &amp;IF($S45&gt;1," E_PGR"&amp;JG45,"")
&amp; " WP"&amp;TEXT($IZ45*100,"000p")                &amp; " MP"&amp;TEXT($JA45*100,"000p")                      &amp; " GP"&amp;TEXT($JB45*100,"000p")
&amp; " (F"&amp;3+IFERROR(1*$CZ45,0)+IFERROR(1*$DA45,0)&amp;3-IFERROR(1*NOT($DC45),0)&amp;"N"&amp;$DV45&amp;$DW45&amp;")"</f>
        <v>00022 Feed  Day204 MWM Confine2 WP100p MP100p GP100p (F33N33)</v>
      </c>
      <c r="W45" s="10" t="str">
        <f ca="1">IF(COUNTIF(V$5:V45,V45)=1,"-","Dup")</f>
        <v>-</v>
      </c>
      <c r="X45" s="10"/>
      <c r="Y45" s="225" t="str">
        <f t="shared" ca="1" si="229"/>
        <v>-</v>
      </c>
      <c r="Z45" s="248" t="str">
        <f t="shared" ca="1" si="112"/>
        <v>-</v>
      </c>
      <c r="AA45" s="225" t="str">
        <f t="shared" ca="1" si="229"/>
        <v>-</v>
      </c>
      <c r="AB45" s="225" t="str">
        <f t="shared" ca="1" si="229"/>
        <v>-</v>
      </c>
      <c r="AC45" s="248" t="str">
        <f t="shared" ca="1" si="113"/>
        <v>-</v>
      </c>
      <c r="AD45" s="248" t="b">
        <f t="shared" ca="1" si="113"/>
        <v>1</v>
      </c>
      <c r="AE45" s="10"/>
      <c r="AF45" s="248" t="b">
        <f t="shared" ca="1" si="190"/>
        <v>1</v>
      </c>
      <c r="AG45" s="248" t="str">
        <f t="shared" ca="1" si="190"/>
        <v>-</v>
      </c>
      <c r="AH45" s="248" t="str">
        <f t="shared" ca="1" si="190"/>
        <v>-</v>
      </c>
      <c r="AI45" s="248" t="str">
        <f t="shared" ca="1" si="190"/>
        <v>-</v>
      </c>
      <c r="AJ45" s="248" t="b">
        <f t="shared" ca="1" si="190"/>
        <v>0</v>
      </c>
      <c r="AK45" s="248" t="str">
        <f t="shared" ca="1" si="115"/>
        <v>-</v>
      </c>
      <c r="AL45" s="248" t="str">
        <f t="shared" ca="1" si="115"/>
        <v>-</v>
      </c>
      <c r="AM45" s="248" t="str">
        <f t="shared" ca="1" si="115"/>
        <v>-</v>
      </c>
      <c r="AN45" s="248" t="b">
        <f t="shared" ca="1" si="115"/>
        <v>0</v>
      </c>
      <c r="AO45" s="10"/>
      <c r="AP45" s="225" t="b">
        <f t="shared" ref="AP45:AP50" ca="1" si="234">OFFSET(AP45,-1,0)</f>
        <v>1</v>
      </c>
      <c r="AQ45" s="247" t="b">
        <v>0</v>
      </c>
      <c r="AR45" s="225" t="b">
        <f t="shared" ca="1" si="230"/>
        <v>1</v>
      </c>
      <c r="AS45" s="243">
        <f t="shared" ca="1" si="136"/>
        <v>32303</v>
      </c>
      <c r="AT45" s="225" t="b">
        <f t="shared" ca="1" si="231"/>
        <v>0</v>
      </c>
      <c r="AU45" s="248" t="str">
        <f t="shared" ca="1" si="190"/>
        <v>-</v>
      </c>
      <c r="AV45" s="248" t="b">
        <f t="shared" ca="1" si="190"/>
        <v>1</v>
      </c>
      <c r="AW45" s="225">
        <f t="shared" ca="1" si="232"/>
        <v>32304</v>
      </c>
      <c r="AX45" s="248" t="str">
        <f t="shared" ca="1" si="156"/>
        <v>-</v>
      </c>
      <c r="AY45" s="248">
        <f t="shared" ca="1" si="190"/>
        <v>1</v>
      </c>
      <c r="AZ45" s="248">
        <f t="shared" ca="1" si="190"/>
        <v>1</v>
      </c>
      <c r="BA45" s="248" t="b">
        <f t="shared" ca="1" si="185"/>
        <v>1</v>
      </c>
      <c r="BB45" s="248">
        <f t="shared" ca="1" si="190"/>
        <v>0.2</v>
      </c>
      <c r="BC45" s="248" t="str">
        <f t="shared" ca="1" si="214"/>
        <v>-</v>
      </c>
      <c r="BD45" s="248" t="str">
        <f t="shared" ca="1" si="214"/>
        <v>-</v>
      </c>
      <c r="BE45" s="248" t="b">
        <f t="shared" ca="1" si="190"/>
        <v>1</v>
      </c>
      <c r="BF45" s="248" t="b">
        <f t="shared" ca="1" si="185"/>
        <v>0</v>
      </c>
      <c r="BG45" s="246" t="str" cm="1">
        <f t="array" aca="1" ref="BG45" ca="1">INDEX(i.dams_confinement_P,$P45,BG$17)</f>
        <v>-</v>
      </c>
      <c r="BH45" s="246" t="str" cm="1">
        <f t="array" aca="1" ref="BH45" ca="1">INDEX(i.dams_confinement_P,$P45,BH$17)</f>
        <v>-</v>
      </c>
      <c r="BI45" s="246" t="str" cm="1">
        <f t="array" aca="1" ref="BI45" ca="1">INDEX(i.dams_confinement_P,$P45,BI$17)</f>
        <v>-</v>
      </c>
      <c r="BJ45" s="246" t="str" cm="1">
        <f t="array" aca="1" ref="BJ45" ca="1">INDEX(i.dams_confinement_P,$P45,BJ$17)</f>
        <v>-</v>
      </c>
      <c r="BK45" s="246" t="str" cm="1">
        <f t="array" aca="1" ref="BK45" ca="1">INDEX(i.dams_confinement_P,$P45,BK$17)</f>
        <v>-</v>
      </c>
      <c r="BL45" s="246" t="str" cm="1">
        <f t="array" aca="1" ref="BL45" ca="1">INDEX(i.dams_confinement_P,$P45,BL$17)</f>
        <v>-</v>
      </c>
      <c r="BM45" s="246" t="b" cm="1">
        <f t="array" aca="1" ref="BM45" ca="1">INDEX(i.dams_confinement_P,$P45,BM$17)</f>
        <v>1</v>
      </c>
      <c r="BN45" s="246" t="b" cm="1">
        <f t="array" aca="1" ref="BN45" ca="1">INDEX(i.dams_confinement_P,$P45,BN$17)</f>
        <v>1</v>
      </c>
      <c r="BO45" s="246" t="b" cm="1">
        <f t="array" aca="1" ref="BO45" ca="1">INDEX(i.dams_confinement_P,$P45,BO$17)</f>
        <v>1</v>
      </c>
      <c r="BP45" s="246" t="b" cm="1">
        <f t="array" aca="1" ref="BP45" ca="1">INDEX(i.dams_confinement_P,$P45,BP$17)</f>
        <v>1</v>
      </c>
      <c r="BQ45" s="246" t="b" cm="1">
        <f t="array" aca="1" ref="BQ45" ca="1">INDEX(i.dams_confinement_P,$P45,BQ$17)</f>
        <v>1</v>
      </c>
      <c r="BR45" s="246" t="b" cm="1">
        <f t="array" aca="1" ref="BR45" ca="1">INDEX(i.dams_confinement_P,$P45,BR$17)</f>
        <v>1</v>
      </c>
      <c r="BS45" s="246" t="str" cm="1">
        <f t="array" aca="1" ref="BS45" ca="1">INDEX(i.dams_confinement_P,$P45,BS$17)</f>
        <v>-</v>
      </c>
      <c r="BT45" s="246" t="str" cm="1">
        <f t="array" aca="1" ref="BT45" ca="1">INDEX(i.dams_confinement_P,$P45,BT$17)</f>
        <v>-</v>
      </c>
      <c r="BU45" s="246" t="str" cm="1">
        <f t="array" aca="1" ref="BU45" ca="1">INDEX(i.dams_confinement_P,$P45,BU$17)</f>
        <v>-</v>
      </c>
      <c r="BV45" s="246" t="str" cm="1">
        <f t="array" aca="1" ref="BV45" ca="1">INDEX(i.dams_confinement_P,$P45,BV$17)</f>
        <v>-</v>
      </c>
      <c r="BW45" s="246" t="str" cm="1">
        <f t="array" aca="1" ref="BW45" ca="1">INDEX(i.dams_confinement_P,$P45,BW$17)</f>
        <v>-</v>
      </c>
      <c r="BX45" s="246" t="str" cm="1">
        <f t="array" aca="1" ref="BX45" ca="1">INDEX(i.dams_confinement_P,$P45,BX$17)</f>
        <v>-</v>
      </c>
      <c r="BY45" s="248" t="str">
        <f t="shared" ca="1" si="186"/>
        <v>-</v>
      </c>
      <c r="BZ45" s="248" t="str">
        <f t="shared" ca="1" si="186"/>
        <v>-</v>
      </c>
      <c r="CA45" s="10"/>
      <c r="CB45" s="248" t="str">
        <f t="shared" ca="1" si="186"/>
        <v>-</v>
      </c>
      <c r="CC45" s="248" t="str">
        <f t="shared" ca="1" si="186"/>
        <v>-</v>
      </c>
      <c r="CD45" s="248" t="str">
        <f t="shared" ca="1" si="186"/>
        <v>-</v>
      </c>
      <c r="CE45" s="248" t="str">
        <f t="shared" ca="1" si="186"/>
        <v>-</v>
      </c>
      <c r="CF45" s="248" t="str">
        <f t="shared" ca="1" si="186"/>
        <v>-</v>
      </c>
      <c r="CG45" s="248" t="str">
        <f t="shared" ca="1" si="186"/>
        <v>-</v>
      </c>
      <c r="CH45" s="248" t="str">
        <f t="shared" ca="1" si="186"/>
        <v>-</v>
      </c>
      <c r="CI45" s="248" t="str">
        <f t="shared" ca="1" si="186"/>
        <v>-</v>
      </c>
      <c r="CJ45" s="248" t="str">
        <f t="shared" ca="1" si="186"/>
        <v>-</v>
      </c>
      <c r="CK45" s="248" t="str">
        <f t="shared" ca="1" si="186"/>
        <v>-</v>
      </c>
      <c r="CL45" s="248" t="str">
        <f t="shared" ca="1" si="186"/>
        <v>-</v>
      </c>
      <c r="CM45" s="248" t="str">
        <f t="shared" ca="1" si="186"/>
        <v>-</v>
      </c>
      <c r="CN45" s="248" t="str">
        <f t="shared" ca="1" si="186"/>
        <v>-</v>
      </c>
      <c r="CO45" s="248" t="str">
        <f t="shared" ca="1" si="186"/>
        <v>-</v>
      </c>
      <c r="CP45" s="248" t="str">
        <f t="shared" ca="1" si="186"/>
        <v>-</v>
      </c>
      <c r="CQ45" s="248" t="str">
        <f t="shared" ca="1" si="186"/>
        <v>-</v>
      </c>
      <c r="CR45" s="248" t="str">
        <f t="shared" ca="1" si="186"/>
        <v>-</v>
      </c>
      <c r="CS45" s="248" t="str">
        <f t="shared" ca="1" si="194"/>
        <v>-</v>
      </c>
      <c r="CT45" s="248" t="str">
        <f t="shared" ca="1" si="194"/>
        <v>-</v>
      </c>
      <c r="CU45" s="248" t="str">
        <f t="shared" ca="1" si="194"/>
        <v>-</v>
      </c>
      <c r="CV45" s="248" t="str">
        <f t="shared" ca="1" si="194"/>
        <v>-</v>
      </c>
      <c r="CW45" s="10"/>
      <c r="CX45" s="246" t="str" cm="1">
        <f t="array" ref="CX45">IF(AND($CZ45:$DA45),INDEX(i.dam_user_fvp0_date,$P45),"-")</f>
        <v>-</v>
      </c>
      <c r="CY45" s="246" t="str" cm="1">
        <f t="array" ref="CY45">IF(AND($CZ45:$DA45),INDEX(i.dam_user_fvp1_date,$P45),"-")</f>
        <v>-</v>
      </c>
      <c r="CZ45" s="247" t="b">
        <v>0</v>
      </c>
      <c r="DA45" s="247" t="b">
        <v>0</v>
      </c>
      <c r="DB45" s="248" t="str">
        <f t="shared" ca="1" si="178"/>
        <v>-</v>
      </c>
      <c r="DC45" s="248" t="str">
        <f t="shared" ca="1" si="178"/>
        <v>-</v>
      </c>
      <c r="DD45" s="248" t="str">
        <f t="shared" ca="1" si="178"/>
        <v>-</v>
      </c>
      <c r="DE45" s="248" t="str">
        <f t="shared" ca="1" si="178"/>
        <v>-</v>
      </c>
      <c r="DF45" s="248" t="str">
        <f t="shared" ca="1" si="178"/>
        <v>-</v>
      </c>
      <c r="DG45" s="248" t="str">
        <f t="shared" ca="1" si="178"/>
        <v>-</v>
      </c>
      <c r="DH45" s="248" t="str">
        <f t="shared" ca="1" si="178"/>
        <v>-</v>
      </c>
      <c r="DI45" s="248" t="str">
        <f t="shared" ca="1" si="178"/>
        <v>-</v>
      </c>
      <c r="DJ45" s="248" t="str">
        <f t="shared" ca="1" si="178"/>
        <v>-</v>
      </c>
      <c r="DK45" s="248" t="str">
        <f t="shared" ca="1" si="178"/>
        <v>-</v>
      </c>
      <c r="DL45" s="248" t="str">
        <f t="shared" ca="1" si="178"/>
        <v>-</v>
      </c>
      <c r="DM45" s="248" t="str">
        <f t="shared" ca="1" si="178"/>
        <v>-</v>
      </c>
      <c r="DN45" s="248" t="str">
        <f t="shared" ca="1" si="178"/>
        <v>-</v>
      </c>
      <c r="DO45" s="248" t="str">
        <f t="shared" ca="1" si="178"/>
        <v>-</v>
      </c>
      <c r="DP45" s="248" t="str">
        <f t="shared" ca="1" si="178"/>
        <v>-</v>
      </c>
      <c r="DQ45" s="248" t="str">
        <f t="shared" ca="1" si="178"/>
        <v>-</v>
      </c>
      <c r="DR45" s="248" t="str">
        <f t="shared" ca="1" si="178"/>
        <v>-</v>
      </c>
      <c r="DS45" s="248" t="str">
        <f t="shared" ca="1" si="178"/>
        <v>-</v>
      </c>
      <c r="DT45" s="248" t="str">
        <f t="shared" ca="1" si="178"/>
        <v>-</v>
      </c>
      <c r="DU45" s="248" t="str">
        <f t="shared" ca="1" si="178"/>
        <v>-</v>
      </c>
      <c r="DV45" s="225">
        <f t="shared" ca="1" si="233"/>
        <v>3</v>
      </c>
      <c r="DW45" s="225">
        <f t="shared" ca="1" si="233"/>
        <v>3</v>
      </c>
      <c r="DX45" s="247">
        <v>0</v>
      </c>
      <c r="DY45" s="247">
        <v>1</v>
      </c>
      <c r="DZ45" s="247">
        <v>-1</v>
      </c>
      <c r="EA45" s="248" t="str">
        <f t="shared" ca="1" si="199"/>
        <v>-</v>
      </c>
      <c r="EB45" s="248" t="str">
        <f t="shared" ca="1" si="199"/>
        <v>-</v>
      </c>
      <c r="EC45" s="248" t="str">
        <f t="shared" ca="1" si="199"/>
        <v>-</v>
      </c>
      <c r="ED45" s="248" t="str">
        <f t="shared" ca="1" si="199"/>
        <v>-</v>
      </c>
      <c r="EE45" s="248" t="str">
        <f t="shared" ca="1" si="199"/>
        <v>-</v>
      </c>
      <c r="EF45" s="247">
        <v>0</v>
      </c>
      <c r="EG45" s="247">
        <v>1</v>
      </c>
      <c r="EH45" s="247">
        <v>-1</v>
      </c>
      <c r="EI45" s="248" t="str">
        <f t="shared" ca="1" si="199"/>
        <v>-</v>
      </c>
      <c r="EJ45" s="248" t="str">
        <f t="shared" ca="1" si="199"/>
        <v>-</v>
      </c>
      <c r="EK45" s="248" t="str">
        <f t="shared" ca="1" si="199"/>
        <v>-</v>
      </c>
      <c r="EL45" s="248">
        <f t="shared" ca="1" si="199"/>
        <v>0</v>
      </c>
      <c r="EM45" s="248">
        <f t="shared" ca="1" si="199"/>
        <v>0</v>
      </c>
      <c r="EN45" s="248">
        <f t="shared" ca="1" si="199"/>
        <v>0</v>
      </c>
      <c r="EO45" s="248">
        <f t="shared" ca="1" si="199"/>
        <v>0</v>
      </c>
      <c r="EP45" s="248">
        <f t="shared" ca="1" si="199"/>
        <v>0</v>
      </c>
      <c r="EQ45" s="248">
        <f t="shared" ca="1" si="215"/>
        <v>0</v>
      </c>
      <c r="ER45" s="248">
        <f t="shared" ca="1" si="215"/>
        <v>0</v>
      </c>
      <c r="ES45" s="248" t="str">
        <f t="shared" ca="1" si="215"/>
        <v>-</v>
      </c>
      <c r="ET45" s="248" t="str">
        <f t="shared" ca="1" si="215"/>
        <v>-</v>
      </c>
      <c r="EU45" s="248" t="str">
        <f t="shared" ca="1" si="215"/>
        <v>-</v>
      </c>
      <c r="EV45" s="248" t="str">
        <f t="shared" ca="1" si="215"/>
        <v>-</v>
      </c>
      <c r="EW45" s="248" t="str">
        <f t="shared" ca="1" si="215"/>
        <v>-</v>
      </c>
      <c r="EX45" s="248" t="str">
        <f t="shared" ca="1" si="215"/>
        <v>-</v>
      </c>
      <c r="EY45" s="248" t="str">
        <f t="shared" ca="1" si="215"/>
        <v>-</v>
      </c>
      <c r="EZ45" s="248" t="str">
        <f t="shared" ca="1" si="215"/>
        <v>-</v>
      </c>
      <c r="FA45" s="248" t="str">
        <f t="shared" ca="1" si="215"/>
        <v>-</v>
      </c>
      <c r="FB45" s="248" t="str">
        <f t="shared" ca="1" si="215"/>
        <v>-</v>
      </c>
      <c r="FC45" s="248" t="str">
        <f t="shared" ca="1" si="215"/>
        <v>-</v>
      </c>
      <c r="FD45" s="10"/>
      <c r="FE45" s="246">
        <f t="shared" ca="1" si="118"/>
        <v>1</v>
      </c>
      <c r="FF45" s="248" t="str">
        <f t="shared" ca="1" si="215"/>
        <v>-</v>
      </c>
      <c r="FG45" s="248" t="str">
        <f t="shared" ca="1" si="201"/>
        <v>-</v>
      </c>
      <c r="FH45" s="248" t="str">
        <f t="shared" ca="1" si="201"/>
        <v>-</v>
      </c>
      <c r="FI45" s="248" t="str">
        <f t="shared" ca="1" si="201"/>
        <v>-</v>
      </c>
      <c r="FJ45" s="246" t="b">
        <f t="shared" ca="1" si="119"/>
        <v>0</v>
      </c>
      <c r="FK45" s="248" t="str">
        <f t="shared" ca="1" si="201"/>
        <v>-</v>
      </c>
      <c r="FL45" s="248">
        <f t="shared" ca="1" si="201"/>
        <v>0</v>
      </c>
      <c r="FM45" s="248" t="str">
        <f t="shared" ca="1" si="201"/>
        <v>-</v>
      </c>
      <c r="FN45" s="248">
        <f t="shared" ca="1" si="120"/>
        <v>1</v>
      </c>
      <c r="FO45" s="248">
        <f t="shared" ca="1" si="120"/>
        <v>0</v>
      </c>
      <c r="FP45" s="248">
        <f t="shared" ca="1" si="201"/>
        <v>1</v>
      </c>
      <c r="FQ45" s="248">
        <f t="shared" ca="1" si="201"/>
        <v>0</v>
      </c>
      <c r="FR45" s="248">
        <f t="shared" ca="1" si="201"/>
        <v>1</v>
      </c>
      <c r="FS45" s="248">
        <f t="shared" ca="1" si="201"/>
        <v>1</v>
      </c>
      <c r="FT45" s="248">
        <f t="shared" ca="1" si="201"/>
        <v>1</v>
      </c>
      <c r="FU45" s="248">
        <f t="shared" ca="1" si="201"/>
        <v>0</v>
      </c>
      <c r="FV45" s="248">
        <f t="shared" ca="1" si="201"/>
        <v>0</v>
      </c>
      <c r="FW45" s="248">
        <f t="shared" ca="1" si="201"/>
        <v>0</v>
      </c>
      <c r="FX45" s="248">
        <f t="shared" ca="1" si="202"/>
        <v>0</v>
      </c>
      <c r="FY45" s="248">
        <f t="shared" ca="1" si="202"/>
        <v>0</v>
      </c>
      <c r="FZ45" s="248">
        <f t="shared" ca="1" si="202"/>
        <v>0</v>
      </c>
      <c r="GA45" s="248">
        <f t="shared" ca="1" si="202"/>
        <v>0</v>
      </c>
      <c r="GB45" s="248">
        <f t="shared" ca="1" si="202"/>
        <v>0</v>
      </c>
      <c r="GC45" s="248">
        <f t="shared" ca="1" si="121"/>
        <v>0</v>
      </c>
      <c r="GD45" s="248">
        <f t="shared" ca="1" si="121"/>
        <v>0</v>
      </c>
      <c r="GE45" s="248">
        <f t="shared" ca="1" si="121"/>
        <v>0</v>
      </c>
      <c r="GF45" s="248">
        <f t="shared" ca="1" si="121"/>
        <v>0</v>
      </c>
      <c r="GG45" s="248">
        <f t="shared" ca="1" si="121"/>
        <v>1</v>
      </c>
      <c r="GH45" s="248">
        <f t="shared" ca="1" si="121"/>
        <v>0</v>
      </c>
      <c r="GI45" s="248">
        <f t="shared" ca="1" si="121"/>
        <v>0</v>
      </c>
      <c r="GJ45" s="248">
        <f t="shared" ca="1" si="121"/>
        <v>0</v>
      </c>
      <c r="GK45" s="248">
        <f t="shared" ca="1" si="121"/>
        <v>0</v>
      </c>
      <c r="GL45" s="248">
        <f t="shared" ca="1" si="121"/>
        <v>0</v>
      </c>
      <c r="GM45" s="248">
        <f t="shared" ca="1" si="121"/>
        <v>0</v>
      </c>
      <c r="GN45" s="248">
        <f t="shared" ca="1" si="121"/>
        <v>0</v>
      </c>
      <c r="GO45" s="10"/>
      <c r="GP45" s="246" t="b">
        <f t="shared" ca="1" si="223"/>
        <v>0</v>
      </c>
      <c r="GQ45" s="246" t="str" cm="1">
        <f t="array" aca="1" ref="GQ45" ca="1">INDEX(i.bnd_total_pas_area,$R45,1)</f>
        <v>-</v>
      </c>
      <c r="GR45" s="248" t="str">
        <f t="shared" ca="1" si="143"/>
        <v>-</v>
      </c>
      <c r="GS45" s="246" t="b">
        <f t="shared" ca="1" si="224"/>
        <v>0</v>
      </c>
      <c r="GT45" s="246" t="str" cm="1">
        <f t="array" aca="1" ref="GT45" ca="1">INDEX(i.bnd_sr_t,$T45,1)</f>
        <v>-</v>
      </c>
      <c r="GU45" s="246" t="b">
        <f t="shared" ca="1" si="124"/>
        <v>0</v>
      </c>
      <c r="GV45" s="246" t="b">
        <f t="shared" ca="1" si="124"/>
        <v>0</v>
      </c>
      <c r="GW45" s="246" t="b">
        <f t="shared" ca="1" si="124"/>
        <v>1</v>
      </c>
      <c r="GX45" s="248">
        <f t="shared" ca="1" si="143"/>
        <v>0</v>
      </c>
      <c r="GY45" s="248">
        <f t="shared" ca="1" si="143"/>
        <v>2</v>
      </c>
      <c r="GZ45" s="248">
        <f t="shared" ca="1" si="143"/>
        <v>2</v>
      </c>
      <c r="HA45" s="248" t="str">
        <f t="shared" ca="1" si="143"/>
        <v>-</v>
      </c>
      <c r="HB45" s="248" t="str">
        <f t="shared" ca="1" si="143"/>
        <v>-</v>
      </c>
      <c r="HC45" s="248" t="str">
        <f t="shared" ca="1" si="143"/>
        <v>-</v>
      </c>
      <c r="HD45" s="248" t="str">
        <f t="shared" ca="1" si="143"/>
        <v>-</v>
      </c>
      <c r="HE45" s="248" t="str">
        <f t="shared" ca="1" si="143"/>
        <v>-</v>
      </c>
      <c r="HF45" s="248" t="str">
        <f t="shared" ca="1" si="144"/>
        <v>-</v>
      </c>
      <c r="HG45" s="248" t="str">
        <f t="shared" ca="1" si="144"/>
        <v>-</v>
      </c>
      <c r="HH45" s="246" t="b">
        <f t="array" aca="1" ref="HH45" ca="1">IF(OR(HI45:HJ45&lt;&gt;"-"),TRUE,"-")</f>
        <v>1</v>
      </c>
      <c r="HI45" s="225">
        <f t="shared" ca="1" si="158"/>
        <v>2</v>
      </c>
      <c r="HJ45" s="248" t="str">
        <f t="shared" ca="1" si="125"/>
        <v>-</v>
      </c>
      <c r="HK45" s="246" t="str">
        <f t="array" aca="1" ref="HK45" ca="1">IF(OR(HL45:HQ45&lt;&gt;"-"),TRUE,"-")</f>
        <v>-</v>
      </c>
      <c r="HL45" s="248" t="str">
        <f t="shared" ca="1" si="145"/>
        <v>-</v>
      </c>
      <c r="HM45" s="288" t="str">
        <f t="shared" ca="1" si="159"/>
        <v>-</v>
      </c>
      <c r="HN45" s="288" t="str">
        <f t="shared" ca="1" si="159"/>
        <v>-</v>
      </c>
      <c r="HO45" s="288" t="str">
        <f t="shared" ca="1" si="159"/>
        <v>-</v>
      </c>
      <c r="HP45" s="288" t="str">
        <f t="shared" ca="1" si="159"/>
        <v>-</v>
      </c>
      <c r="HQ45" s="288" t="str">
        <f t="shared" ca="1" si="146"/>
        <v>-</v>
      </c>
      <c r="HR45" s="288" t="str">
        <f t="shared" ca="1" si="159"/>
        <v>-</v>
      </c>
      <c r="HS45" s="248" t="b">
        <f t="shared" ca="1" si="100"/>
        <v>1</v>
      </c>
      <c r="HT45" s="248">
        <f t="shared" ca="1" si="100"/>
        <v>2</v>
      </c>
      <c r="HU45" s="248" t="b">
        <f t="shared" ca="1" si="101"/>
        <v>1</v>
      </c>
      <c r="HV45" s="248" t="str">
        <f t="shared" ca="1" si="101"/>
        <v>-</v>
      </c>
      <c r="HW45" s="246" t="str">
        <f t="shared" ca="1" si="126"/>
        <v>-</v>
      </c>
      <c r="HX45" s="246" t="str">
        <f t="shared" ca="1" si="126"/>
        <v>-</v>
      </c>
      <c r="HY45" s="246" t="str">
        <f t="shared" ca="1" si="126"/>
        <v>-</v>
      </c>
      <c r="HZ45" s="246" t="str">
        <f t="shared" ca="1" si="126"/>
        <v>-</v>
      </c>
      <c r="IA45" s="248" t="str">
        <f t="shared" ca="1" si="205"/>
        <v>-</v>
      </c>
      <c r="IB45" s="248" t="str">
        <f t="shared" ca="1" si="205"/>
        <v>-</v>
      </c>
      <c r="IC45" s="248" t="str">
        <f t="shared" ca="1" si="205"/>
        <v>-</v>
      </c>
      <c r="ID45" s="248" t="str">
        <f t="shared" ca="1" si="205"/>
        <v>-</v>
      </c>
      <c r="IE45" s="248">
        <f t="shared" ca="1" si="205"/>
        <v>0</v>
      </c>
      <c r="IF45" s="248">
        <f t="shared" ca="1" si="205"/>
        <v>0.9</v>
      </c>
      <c r="IG45" s="248">
        <f t="shared" ca="1" si="205"/>
        <v>0</v>
      </c>
      <c r="IH45" s="248">
        <f t="shared" ca="1" si="205"/>
        <v>0.5</v>
      </c>
      <c r="II45" s="248">
        <f t="shared" ca="1" si="205"/>
        <v>0</v>
      </c>
      <c r="IJ45" s="248">
        <f t="shared" ca="1" si="205"/>
        <v>0</v>
      </c>
      <c r="IK45" s="248" t="str">
        <f t="shared" ca="1" si="205"/>
        <v>-</v>
      </c>
      <c r="IL45" s="246" t="str">
        <f t="shared" ca="1" si="127"/>
        <v>-</v>
      </c>
      <c r="IM45" s="246" t="str">
        <f t="shared" ca="1" si="127"/>
        <v>-</v>
      </c>
      <c r="IN45" s="155" t="b">
        <f t="shared" ca="1" si="225"/>
        <v>0</v>
      </c>
      <c r="IO45" s="248" t="str">
        <f t="shared" ca="1" si="129"/>
        <v>-</v>
      </c>
      <c r="IP45" s="10"/>
      <c r="IQ45" s="248">
        <f t="shared" ca="1" si="205"/>
        <v>1</v>
      </c>
      <c r="IR45" s="248">
        <f t="shared" ca="1" si="205"/>
        <v>0</v>
      </c>
      <c r="IS45" s="248">
        <f t="shared" ca="1" si="205"/>
        <v>1</v>
      </c>
      <c r="IT45" s="248">
        <f t="shared" ca="1" si="205"/>
        <v>1</v>
      </c>
      <c r="IU45" s="248">
        <f t="shared" ca="1" si="205"/>
        <v>0</v>
      </c>
      <c r="IV45" s="248">
        <f t="shared" ca="1" si="205"/>
        <v>70</v>
      </c>
      <c r="IW45" s="248">
        <f t="shared" ca="1" si="200"/>
        <v>50</v>
      </c>
      <c r="IX45" s="248">
        <f t="shared" ca="1" si="200"/>
        <v>85</v>
      </c>
      <c r="IY45" s="248">
        <f t="shared" ca="1" si="200"/>
        <v>70</v>
      </c>
      <c r="IZ45" s="246">
        <f t="shared" ca="1" si="130"/>
        <v>1</v>
      </c>
      <c r="JA45" s="246">
        <f t="shared" ca="1" si="131"/>
        <v>1</v>
      </c>
      <c r="JB45" s="246">
        <f t="shared" ca="1" si="132"/>
        <v>1</v>
      </c>
      <c r="JC45" s="248">
        <f t="shared" ca="1" si="200"/>
        <v>1</v>
      </c>
      <c r="JD45" s="10"/>
      <c r="JE45" s="248">
        <f t="shared" ca="1" si="200"/>
        <v>1</v>
      </c>
      <c r="JF45" s="248">
        <f t="shared" ca="1" si="200"/>
        <v>1</v>
      </c>
      <c r="JG45" s="248">
        <f t="shared" ca="1" si="200"/>
        <v>0.75</v>
      </c>
      <c r="JH45" s="248">
        <f t="shared" ca="1" si="222"/>
        <v>0.8</v>
      </c>
      <c r="JI45" s="248">
        <f t="shared" ca="1" si="222"/>
        <v>0.82499999999999996</v>
      </c>
      <c r="JJ45" s="248">
        <f t="shared" ca="1" si="222"/>
        <v>0.875</v>
      </c>
      <c r="JK45" s="248">
        <f t="shared" ca="1" si="222"/>
        <v>0.9</v>
      </c>
      <c r="JL45" s="248">
        <f t="shared" ca="1" si="200"/>
        <v>1</v>
      </c>
      <c r="JM45" s="248">
        <f t="shared" ca="1" si="200"/>
        <v>0</v>
      </c>
      <c r="JN45" s="248">
        <f t="shared" ref="JN45:JR60" ca="1" si="235">OFFSET(JN$5,$B45,0)</f>
        <v>0</v>
      </c>
      <c r="JO45" s="248">
        <f t="shared" ca="1" si="235"/>
        <v>0</v>
      </c>
      <c r="JP45" s="248">
        <f t="shared" ca="1" si="235"/>
        <v>0</v>
      </c>
      <c r="JQ45" s="248">
        <f t="shared" ca="1" si="235"/>
        <v>0</v>
      </c>
      <c r="JR45" s="248">
        <f t="shared" ca="1" si="235"/>
        <v>0</v>
      </c>
      <c r="JS45" s="248" t="str">
        <f t="shared" ca="1" si="149"/>
        <v>-</v>
      </c>
      <c r="JT45" s="248">
        <f t="shared" ca="1" si="149"/>
        <v>0</v>
      </c>
      <c r="JU45" s="27">
        <v>0</v>
      </c>
    </row>
    <row r="46" spans="1:281" s="228" customFormat="1" outlineLevel="2">
      <c r="A46" s="202">
        <f t="shared" si="133"/>
        <v>41</v>
      </c>
      <c r="B46" s="210">
        <f t="shared" ca="1" si="227"/>
        <v>37</v>
      </c>
      <c r="C46" s="228">
        <v>200</v>
      </c>
      <c r="D46" s="228" t="s">
        <v>941</v>
      </c>
      <c r="E46" s="228" t="b">
        <v>0</v>
      </c>
      <c r="F46" s="228" t="b">
        <v>0</v>
      </c>
      <c r="G46" s="228" t="b">
        <f t="shared" si="226"/>
        <v>0</v>
      </c>
      <c r="H46" s="298" cm="1">
        <f t="array" aca="1" ref="H46" ca="1">IF(AND($I46:$T46=DataMaster!$R$70:$AC$70),1,IF(AND($I46:$T46=DataMaster!$R$71:$AC$71),2,IF(AND($I46:$T46=DataMaster!$R$72:$AC$72),3,IF(AND($I46:$T46=DataMaster!$R$73:$AC$73),4,IF(AND($I46:$T46=DataMaster!$R$74:$AC$74),5,IF(AND($I46:$T46=DataMaster!$R$75:$AC$75),6,IF(AND($I46:$T46=DataMaster!$R$76:$AC$76),7,IF(AND($I46:$T46=DataMaster!$R$77:$AC$77),8,0))))))))</f>
        <v>0</v>
      </c>
      <c r="I46" s="225">
        <f t="shared" ca="1" si="228"/>
        <v>3</v>
      </c>
      <c r="J46" s="225">
        <f t="shared" ca="1" si="184"/>
        <v>2</v>
      </c>
      <c r="K46" s="225">
        <f t="shared" ca="1" si="184"/>
        <v>1</v>
      </c>
      <c r="L46" s="225">
        <f t="shared" ca="1" si="184"/>
        <v>1</v>
      </c>
      <c r="M46" s="225">
        <f t="shared" ca="1" si="184"/>
        <v>1</v>
      </c>
      <c r="N46" s="225">
        <f t="shared" ca="1" si="184"/>
        <v>1</v>
      </c>
      <c r="O46" s="225">
        <f t="shared" ca="1" si="184"/>
        <v>1</v>
      </c>
      <c r="P46" s="225">
        <f t="shared" ca="1" si="184"/>
        <v>3</v>
      </c>
      <c r="Q46" s="225">
        <f t="shared" ca="1" si="184"/>
        <v>1</v>
      </c>
      <c r="R46" s="225">
        <f t="shared" ca="1" si="184"/>
        <v>1</v>
      </c>
      <c r="S46" s="225">
        <f t="shared" ca="1" si="184"/>
        <v>1</v>
      </c>
      <c r="T46" s="225">
        <f t="shared" ca="1" si="184"/>
        <v>1</v>
      </c>
      <c r="V46" s="242" t="str" cm="1">
        <f t="array" aca="1" ref="V46" ca="1">TEXT(LEFT(OFFSET(V46,-1,0),5)+1,"00000")&amp;MID(OFFSET(V46,-1,0),6,FIND(" ",OFFSET(V46,-1,0),7)-5)
&amp;IF($H46=0,"",INDEX(DataMaster!$Q$70:$Q$77,Experiment!H46))
 &amp; " Day"&amp;_xlfn.SINGLE(INDEX(i.DOY,$I46,1))                   &amp; IF($FE46=0," FWM","")&amp;IF($FE46=1," MWM","")&amp;IF($FE46=5," Mat","")&amp;IF($FJ46=TRUE,"&amp;BBT","")
&amp;" Confine"&amp;$P46-1       &amp;IF($R46&gt;1," PasArea"&amp;GQ46,"")     &amp;IF($T46&gt;1," SR"&amp;GT46,"")     &amp;IF($S46&gt;1," E_PGR"&amp;JG46,"")
&amp; " WP"&amp;TEXT($IZ46*100,"000p")                &amp; " MP"&amp;TEXT($JA46*100,"000p")                      &amp; " GP"&amp;TEXT($JB46*100,"000p")
&amp; " (F"&amp;3+IFERROR(1*$CZ46,0)+IFERROR(1*$DA46,0)&amp;3-IFERROR(1*NOT($DC46),0)&amp;"N"&amp;$DV46&amp;$DW46&amp;")"</f>
        <v>00023 Feed  Day204 MWM Confine2 WP100p MP100p GP100p (F43N33)</v>
      </c>
      <c r="W46" s="10" t="str">
        <f ca="1">IF(COUNTIF(V$5:V46,V46)=1,"-","Dup")</f>
        <v>-</v>
      </c>
      <c r="X46" s="10"/>
      <c r="Y46" s="225" t="str">
        <f t="shared" ca="1" si="229"/>
        <v>-</v>
      </c>
      <c r="Z46" s="248" t="str">
        <f t="shared" ca="1" si="112"/>
        <v>-</v>
      </c>
      <c r="AA46" s="225" t="str">
        <f t="shared" ca="1" si="229"/>
        <v>-</v>
      </c>
      <c r="AB46" s="225" t="str">
        <f t="shared" ca="1" si="229"/>
        <v>-</v>
      </c>
      <c r="AC46" s="248" t="str">
        <f t="shared" ca="1" si="113"/>
        <v>-</v>
      </c>
      <c r="AD46" s="248" t="b">
        <f t="shared" ca="1" si="113"/>
        <v>1</v>
      </c>
      <c r="AE46" s="10"/>
      <c r="AF46" s="248" t="b">
        <f t="shared" ca="1" si="190"/>
        <v>1</v>
      </c>
      <c r="AG46" s="248" t="str">
        <f t="shared" ca="1" si="190"/>
        <v>-</v>
      </c>
      <c r="AH46" s="248" t="str">
        <f t="shared" ca="1" si="190"/>
        <v>-</v>
      </c>
      <c r="AI46" s="248" t="str">
        <f t="shared" ca="1" si="190"/>
        <v>-</v>
      </c>
      <c r="AJ46" s="248" t="b">
        <f t="shared" ca="1" si="190"/>
        <v>0</v>
      </c>
      <c r="AK46" s="248" t="str">
        <f t="shared" ca="1" si="115"/>
        <v>-</v>
      </c>
      <c r="AL46" s="248" t="str">
        <f t="shared" ca="1" si="115"/>
        <v>-</v>
      </c>
      <c r="AM46" s="248" t="str">
        <f t="shared" ca="1" si="115"/>
        <v>-</v>
      </c>
      <c r="AN46" s="248" t="b">
        <f t="shared" ref="AN46" ca="1" si="236">OFFSET(AN$5,$B46,0)</f>
        <v>0</v>
      </c>
      <c r="AO46" s="10"/>
      <c r="AP46" s="225" t="b">
        <f t="shared" ca="1" si="234"/>
        <v>1</v>
      </c>
      <c r="AQ46" s="247" t="b">
        <v>1</v>
      </c>
      <c r="AR46" s="225" t="b">
        <f t="shared" ca="1" si="230"/>
        <v>1</v>
      </c>
      <c r="AS46" s="243">
        <f t="shared" ca="1" si="136"/>
        <v>32304</v>
      </c>
      <c r="AT46" s="225" t="b">
        <f t="shared" ca="1" si="231"/>
        <v>0</v>
      </c>
      <c r="AU46" s="248" t="str">
        <f t="shared" ca="1" si="190"/>
        <v>-</v>
      </c>
      <c r="AV46" s="248" t="b">
        <f t="shared" ca="1" si="190"/>
        <v>1</v>
      </c>
      <c r="AW46" s="225">
        <f t="shared" ca="1" si="232"/>
        <v>32305</v>
      </c>
      <c r="AX46" s="248" t="str">
        <f t="shared" ca="1" si="156"/>
        <v>-</v>
      </c>
      <c r="AY46" s="248">
        <f t="shared" ca="1" si="190"/>
        <v>1</v>
      </c>
      <c r="AZ46" s="248">
        <f t="shared" ca="1" si="190"/>
        <v>1</v>
      </c>
      <c r="BA46" s="248" t="b">
        <f t="shared" ca="1" si="185"/>
        <v>1</v>
      </c>
      <c r="BB46" s="248">
        <f t="shared" ca="1" si="190"/>
        <v>0.2</v>
      </c>
      <c r="BC46" s="248" t="str">
        <f t="shared" ca="1" si="214"/>
        <v>-</v>
      </c>
      <c r="BD46" s="248" t="str">
        <f t="shared" ca="1" si="214"/>
        <v>-</v>
      </c>
      <c r="BE46" s="248" t="b">
        <f t="shared" ca="1" si="190"/>
        <v>1</v>
      </c>
      <c r="BF46" s="248" t="b">
        <f t="shared" ca="1" si="185"/>
        <v>0</v>
      </c>
      <c r="BG46" s="246" t="str" cm="1">
        <f t="array" aca="1" ref="BG46" ca="1">INDEX(i.dams_confinement_P,$P46,BG$17)</f>
        <v>-</v>
      </c>
      <c r="BH46" s="246" t="str" cm="1">
        <f t="array" aca="1" ref="BH46" ca="1">INDEX(i.dams_confinement_P,$P46,BH$17)</f>
        <v>-</v>
      </c>
      <c r="BI46" s="246" t="str" cm="1">
        <f t="array" aca="1" ref="BI46" ca="1">INDEX(i.dams_confinement_P,$P46,BI$17)</f>
        <v>-</v>
      </c>
      <c r="BJ46" s="246" t="str" cm="1">
        <f t="array" aca="1" ref="BJ46" ca="1">INDEX(i.dams_confinement_P,$P46,BJ$17)</f>
        <v>-</v>
      </c>
      <c r="BK46" s="246" t="str" cm="1">
        <f t="array" aca="1" ref="BK46" ca="1">INDEX(i.dams_confinement_P,$P46,BK$17)</f>
        <v>-</v>
      </c>
      <c r="BL46" s="246" t="str" cm="1">
        <f t="array" aca="1" ref="BL46" ca="1">INDEX(i.dams_confinement_P,$P46,BL$17)</f>
        <v>-</v>
      </c>
      <c r="BM46" s="246" t="b" cm="1">
        <f t="array" aca="1" ref="BM46" ca="1">INDEX(i.dams_confinement_P,$P46,BM$17)</f>
        <v>1</v>
      </c>
      <c r="BN46" s="246" t="b" cm="1">
        <f t="array" aca="1" ref="BN46" ca="1">INDEX(i.dams_confinement_P,$P46,BN$17)</f>
        <v>1</v>
      </c>
      <c r="BO46" s="246" t="b" cm="1">
        <f t="array" aca="1" ref="BO46" ca="1">INDEX(i.dams_confinement_P,$P46,BO$17)</f>
        <v>1</v>
      </c>
      <c r="BP46" s="246" t="b" cm="1">
        <f t="array" aca="1" ref="BP46" ca="1">INDEX(i.dams_confinement_P,$P46,BP$17)</f>
        <v>1</v>
      </c>
      <c r="BQ46" s="246" t="b" cm="1">
        <f t="array" aca="1" ref="BQ46" ca="1">INDEX(i.dams_confinement_P,$P46,BQ$17)</f>
        <v>1</v>
      </c>
      <c r="BR46" s="246" t="b" cm="1">
        <f t="array" aca="1" ref="BR46" ca="1">INDEX(i.dams_confinement_P,$P46,BR$17)</f>
        <v>1</v>
      </c>
      <c r="BS46" s="246" t="str" cm="1">
        <f t="array" aca="1" ref="BS46" ca="1">INDEX(i.dams_confinement_P,$P46,BS$17)</f>
        <v>-</v>
      </c>
      <c r="BT46" s="246" t="str" cm="1">
        <f t="array" aca="1" ref="BT46" ca="1">INDEX(i.dams_confinement_P,$P46,BT$17)</f>
        <v>-</v>
      </c>
      <c r="BU46" s="246" t="str" cm="1">
        <f t="array" aca="1" ref="BU46" ca="1">INDEX(i.dams_confinement_P,$P46,BU$17)</f>
        <v>-</v>
      </c>
      <c r="BV46" s="246" t="str" cm="1">
        <f t="array" aca="1" ref="BV46" ca="1">INDEX(i.dams_confinement_P,$P46,BV$17)</f>
        <v>-</v>
      </c>
      <c r="BW46" s="246" t="str" cm="1">
        <f t="array" aca="1" ref="BW46" ca="1">INDEX(i.dams_confinement_P,$P46,BW$17)</f>
        <v>-</v>
      </c>
      <c r="BX46" s="246" t="str" cm="1">
        <f t="array" aca="1" ref="BX46" ca="1">INDEX(i.dams_confinement_P,$P46,BX$17)</f>
        <v>-</v>
      </c>
      <c r="BY46" s="248" t="str">
        <f t="shared" ca="1" si="186"/>
        <v>-</v>
      </c>
      <c r="BZ46" s="248" t="str">
        <f t="shared" ca="1" si="186"/>
        <v>-</v>
      </c>
      <c r="CA46" s="10"/>
      <c r="CB46" s="248" t="str">
        <f t="shared" ca="1" si="186"/>
        <v>-</v>
      </c>
      <c r="CC46" s="248" t="str">
        <f t="shared" ca="1" si="186"/>
        <v>-</v>
      </c>
      <c r="CD46" s="248" t="str">
        <f t="shared" ca="1" si="186"/>
        <v>-</v>
      </c>
      <c r="CE46" s="248" t="str">
        <f t="shared" ca="1" si="186"/>
        <v>-</v>
      </c>
      <c r="CF46" s="248" t="str">
        <f t="shared" ca="1" si="186"/>
        <v>-</v>
      </c>
      <c r="CG46" s="248" t="str">
        <f t="shared" ca="1" si="186"/>
        <v>-</v>
      </c>
      <c r="CH46" s="248" t="str">
        <f t="shared" ca="1" si="186"/>
        <v>-</v>
      </c>
      <c r="CI46" s="248" t="str">
        <f t="shared" ca="1" si="186"/>
        <v>-</v>
      </c>
      <c r="CJ46" s="248" t="str">
        <f t="shared" ca="1" si="186"/>
        <v>-</v>
      </c>
      <c r="CK46" s="248" t="str">
        <f t="shared" ca="1" si="186"/>
        <v>-</v>
      </c>
      <c r="CL46" s="248" t="str">
        <f t="shared" ca="1" si="186"/>
        <v>-</v>
      </c>
      <c r="CM46" s="248" t="str">
        <f t="shared" ca="1" si="186"/>
        <v>-</v>
      </c>
      <c r="CN46" s="248" t="str">
        <f t="shared" ca="1" si="186"/>
        <v>-</v>
      </c>
      <c r="CO46" s="248" t="str">
        <f t="shared" ca="1" si="186"/>
        <v>-</v>
      </c>
      <c r="CP46" s="248" t="str">
        <f t="shared" ca="1" si="186"/>
        <v>-</v>
      </c>
      <c r="CQ46" s="248" t="str">
        <f t="shared" ca="1" si="186"/>
        <v>-</v>
      </c>
      <c r="CR46" s="248" t="str">
        <f t="shared" ca="1" si="186"/>
        <v>-</v>
      </c>
      <c r="CS46" s="248" t="str">
        <f t="shared" ca="1" si="194"/>
        <v>-</v>
      </c>
      <c r="CT46" s="248" t="str">
        <f t="shared" ca="1" si="194"/>
        <v>-</v>
      </c>
      <c r="CU46" s="248" t="str">
        <f t="shared" ca="1" si="194"/>
        <v>-</v>
      </c>
      <c r="CV46" s="248" t="str">
        <f t="shared" ca="1" si="194"/>
        <v>-</v>
      </c>
      <c r="CW46" s="10"/>
      <c r="CX46" s="246" t="str" cm="1">
        <f t="array" ref="CX46">IF(AND($CZ46:$DA46),INDEX(i.dam_user_fvp0_date,$P46),"-")</f>
        <v>-</v>
      </c>
      <c r="CY46" s="246" t="str" cm="1">
        <f t="array" ref="CY46">IF(AND($CZ46:$DA46),INDEX(i.dam_user_fvp1_date,$P46),"-")</f>
        <v>-</v>
      </c>
      <c r="CZ46" s="247" t="b">
        <v>1</v>
      </c>
      <c r="DA46" s="247" t="b">
        <v>0</v>
      </c>
      <c r="DB46" s="248" t="str">
        <f t="shared" ca="1" si="178"/>
        <v>-</v>
      </c>
      <c r="DC46" s="248" t="str">
        <f t="shared" ca="1" si="178"/>
        <v>-</v>
      </c>
      <c r="DD46" s="248" t="str">
        <f t="shared" ca="1" si="178"/>
        <v>-</v>
      </c>
      <c r="DE46" s="248" t="str">
        <f t="shared" ca="1" si="178"/>
        <v>-</v>
      </c>
      <c r="DF46" s="248" t="str">
        <f t="shared" ca="1" si="178"/>
        <v>-</v>
      </c>
      <c r="DG46" s="248" t="str">
        <f t="shared" ca="1" si="178"/>
        <v>-</v>
      </c>
      <c r="DH46" s="248" t="str">
        <f t="shared" ca="1" si="178"/>
        <v>-</v>
      </c>
      <c r="DI46" s="248" t="str">
        <f t="shared" ca="1" si="178"/>
        <v>-</v>
      </c>
      <c r="DJ46" s="248" t="str">
        <f t="shared" ca="1" si="178"/>
        <v>-</v>
      </c>
      <c r="DK46" s="248" t="str">
        <f t="shared" ca="1" si="178"/>
        <v>-</v>
      </c>
      <c r="DL46" s="248" t="str">
        <f t="shared" ca="1" si="178"/>
        <v>-</v>
      </c>
      <c r="DM46" s="248" t="str">
        <f t="shared" ca="1" si="178"/>
        <v>-</v>
      </c>
      <c r="DN46" s="248" t="str">
        <f t="shared" ca="1" si="178"/>
        <v>-</v>
      </c>
      <c r="DO46" s="248" t="str">
        <f t="shared" ca="1" si="178"/>
        <v>-</v>
      </c>
      <c r="DP46" s="248" t="str">
        <f t="shared" ca="1" si="178"/>
        <v>-</v>
      </c>
      <c r="DQ46" s="248" t="str">
        <f t="shared" ca="1" si="178"/>
        <v>-</v>
      </c>
      <c r="DR46" s="248" t="str">
        <f t="shared" ca="1" si="178"/>
        <v>-</v>
      </c>
      <c r="DS46" s="248" t="str">
        <f t="shared" ca="1" si="178"/>
        <v>-</v>
      </c>
      <c r="DT46" s="248" t="str">
        <f t="shared" ca="1" si="178"/>
        <v>-</v>
      </c>
      <c r="DU46" s="248" t="str">
        <f t="shared" ca="1" si="178"/>
        <v>-</v>
      </c>
      <c r="DV46" s="225">
        <f t="shared" ca="1" si="233"/>
        <v>3</v>
      </c>
      <c r="DW46" s="225">
        <f t="shared" ca="1" si="233"/>
        <v>3</v>
      </c>
      <c r="DX46" s="247">
        <v>0</v>
      </c>
      <c r="DY46" s="247">
        <v>1</v>
      </c>
      <c r="DZ46" s="247">
        <v>-1</v>
      </c>
      <c r="EA46" s="248" t="str">
        <f t="shared" ca="1" si="199"/>
        <v>-</v>
      </c>
      <c r="EB46" s="248" t="str">
        <f t="shared" ca="1" si="199"/>
        <v>-</v>
      </c>
      <c r="EC46" s="248" t="str">
        <f t="shared" ca="1" si="199"/>
        <v>-</v>
      </c>
      <c r="ED46" s="248" t="str">
        <f t="shared" ca="1" si="199"/>
        <v>-</v>
      </c>
      <c r="EE46" s="248" t="str">
        <f t="shared" ca="1" si="199"/>
        <v>-</v>
      </c>
      <c r="EF46" s="247">
        <v>0</v>
      </c>
      <c r="EG46" s="247">
        <v>1</v>
      </c>
      <c r="EH46" s="247">
        <v>-1</v>
      </c>
      <c r="EI46" s="248" t="str">
        <f t="shared" ca="1" si="199"/>
        <v>-</v>
      </c>
      <c r="EJ46" s="248" t="str">
        <f t="shared" ca="1" si="199"/>
        <v>-</v>
      </c>
      <c r="EK46" s="248" t="str">
        <f t="shared" ca="1" si="199"/>
        <v>-</v>
      </c>
      <c r="EL46" s="248">
        <f t="shared" ca="1" si="199"/>
        <v>0</v>
      </c>
      <c r="EM46" s="248">
        <f t="shared" ca="1" si="199"/>
        <v>0</v>
      </c>
      <c r="EN46" s="248">
        <f t="shared" ca="1" si="199"/>
        <v>0</v>
      </c>
      <c r="EO46" s="248">
        <f t="shared" ca="1" si="199"/>
        <v>0</v>
      </c>
      <c r="EP46" s="248">
        <f t="shared" ca="1" si="199"/>
        <v>0</v>
      </c>
      <c r="EQ46" s="248">
        <f t="shared" ca="1" si="215"/>
        <v>0</v>
      </c>
      <c r="ER46" s="248">
        <f t="shared" ca="1" si="215"/>
        <v>0</v>
      </c>
      <c r="ES46" s="248" t="str">
        <f t="shared" ca="1" si="215"/>
        <v>-</v>
      </c>
      <c r="ET46" s="248" t="str">
        <f t="shared" ca="1" si="215"/>
        <v>-</v>
      </c>
      <c r="EU46" s="248" t="str">
        <f t="shared" ca="1" si="215"/>
        <v>-</v>
      </c>
      <c r="EV46" s="248" t="str">
        <f t="shared" ca="1" si="215"/>
        <v>-</v>
      </c>
      <c r="EW46" s="248" t="str">
        <f t="shared" ca="1" si="215"/>
        <v>-</v>
      </c>
      <c r="EX46" s="248" t="str">
        <f t="shared" ca="1" si="215"/>
        <v>-</v>
      </c>
      <c r="EY46" s="248" t="str">
        <f t="shared" ca="1" si="215"/>
        <v>-</v>
      </c>
      <c r="EZ46" s="248" t="str">
        <f t="shared" ca="1" si="215"/>
        <v>-</v>
      </c>
      <c r="FA46" s="248" t="str">
        <f t="shared" ca="1" si="215"/>
        <v>-</v>
      </c>
      <c r="FB46" s="248" t="str">
        <f t="shared" ca="1" si="215"/>
        <v>-</v>
      </c>
      <c r="FC46" s="248" t="str">
        <f t="shared" ca="1" si="215"/>
        <v>-</v>
      </c>
      <c r="FD46" s="10"/>
      <c r="FE46" s="246">
        <f t="shared" ca="1" si="118"/>
        <v>1</v>
      </c>
      <c r="FF46" s="248" t="str">
        <f t="shared" ca="1" si="201"/>
        <v>-</v>
      </c>
      <c r="FG46" s="248" t="str">
        <f t="shared" ca="1" si="201"/>
        <v>-</v>
      </c>
      <c r="FH46" s="248" t="str">
        <f t="shared" ca="1" si="201"/>
        <v>-</v>
      </c>
      <c r="FI46" s="248" t="str">
        <f t="shared" ca="1" si="201"/>
        <v>-</v>
      </c>
      <c r="FJ46" s="246" t="b">
        <f t="shared" ca="1" si="119"/>
        <v>0</v>
      </c>
      <c r="FK46" s="248" t="str">
        <f t="shared" ca="1" si="201"/>
        <v>-</v>
      </c>
      <c r="FL46" s="248">
        <f t="shared" ca="1" si="201"/>
        <v>0</v>
      </c>
      <c r="FM46" s="248" t="str">
        <f t="shared" ca="1" si="201"/>
        <v>-</v>
      </c>
      <c r="FN46" s="248">
        <f t="shared" ca="1" si="120"/>
        <v>1</v>
      </c>
      <c r="FO46" s="248">
        <f t="shared" ca="1" si="120"/>
        <v>0</v>
      </c>
      <c r="FP46" s="248">
        <f t="shared" ca="1" si="201"/>
        <v>1</v>
      </c>
      <c r="FQ46" s="248">
        <f t="shared" ca="1" si="201"/>
        <v>0</v>
      </c>
      <c r="FR46" s="248">
        <f t="shared" ca="1" si="201"/>
        <v>1</v>
      </c>
      <c r="FS46" s="248">
        <f t="shared" ca="1" si="201"/>
        <v>1</v>
      </c>
      <c r="FT46" s="248">
        <f t="shared" ca="1" si="201"/>
        <v>1</v>
      </c>
      <c r="FU46" s="248">
        <f t="shared" ca="1" si="201"/>
        <v>0</v>
      </c>
      <c r="FV46" s="248">
        <f t="shared" ca="1" si="201"/>
        <v>0</v>
      </c>
      <c r="FW46" s="248">
        <f t="shared" ca="1" si="201"/>
        <v>0</v>
      </c>
      <c r="FX46" s="248">
        <f t="shared" ca="1" si="202"/>
        <v>0</v>
      </c>
      <c r="FY46" s="248">
        <f t="shared" ca="1" si="202"/>
        <v>0</v>
      </c>
      <c r="FZ46" s="248">
        <f t="shared" ca="1" si="202"/>
        <v>0</v>
      </c>
      <c r="GA46" s="248">
        <f t="shared" ca="1" si="202"/>
        <v>0</v>
      </c>
      <c r="GB46" s="248">
        <f t="shared" ca="1" si="202"/>
        <v>0</v>
      </c>
      <c r="GC46" s="248">
        <f t="shared" ca="1" si="121"/>
        <v>0</v>
      </c>
      <c r="GD46" s="248">
        <f t="shared" ca="1" si="121"/>
        <v>0</v>
      </c>
      <c r="GE46" s="248">
        <f t="shared" ca="1" si="202"/>
        <v>0</v>
      </c>
      <c r="GF46" s="248">
        <f t="shared" ca="1" si="202"/>
        <v>0</v>
      </c>
      <c r="GG46" s="248">
        <f t="shared" ca="1" si="202"/>
        <v>1</v>
      </c>
      <c r="GH46" s="248">
        <f t="shared" ca="1" si="202"/>
        <v>0</v>
      </c>
      <c r="GI46" s="248">
        <f t="shared" ca="1" si="202"/>
        <v>0</v>
      </c>
      <c r="GJ46" s="248">
        <f t="shared" ca="1" si="202"/>
        <v>0</v>
      </c>
      <c r="GK46" s="248">
        <f t="shared" ca="1" si="202"/>
        <v>0</v>
      </c>
      <c r="GL46" s="248">
        <f t="shared" ca="1" si="121"/>
        <v>0</v>
      </c>
      <c r="GM46" s="248">
        <f t="shared" ca="1" si="121"/>
        <v>0</v>
      </c>
      <c r="GN46" s="248">
        <f t="shared" ca="1" si="121"/>
        <v>0</v>
      </c>
      <c r="GO46" s="10"/>
      <c r="GP46" s="246" t="b">
        <f t="shared" ca="1" si="223"/>
        <v>0</v>
      </c>
      <c r="GQ46" s="246" t="str" cm="1">
        <f t="array" aca="1" ref="GQ46" ca="1">INDEX(i.bnd_total_pas_area,$R46,1)</f>
        <v>-</v>
      </c>
      <c r="GR46" s="248" t="str">
        <f t="shared" ca="1" si="143"/>
        <v>-</v>
      </c>
      <c r="GS46" s="246" t="b">
        <f t="shared" ca="1" si="224"/>
        <v>0</v>
      </c>
      <c r="GT46" s="246" t="str" cm="1">
        <f t="array" aca="1" ref="GT46" ca="1">INDEX(i.bnd_sr_t,$T46,1)</f>
        <v>-</v>
      </c>
      <c r="GU46" s="246" t="b">
        <f t="shared" ca="1" si="124"/>
        <v>0</v>
      </c>
      <c r="GV46" s="246" t="b">
        <f t="shared" ca="1" si="124"/>
        <v>0</v>
      </c>
      <c r="GW46" s="246" t="b">
        <f t="shared" ca="1" si="124"/>
        <v>1</v>
      </c>
      <c r="GX46" s="248">
        <f t="shared" ca="1" si="143"/>
        <v>0</v>
      </c>
      <c r="GY46" s="248">
        <f t="shared" ca="1" si="143"/>
        <v>2</v>
      </c>
      <c r="GZ46" s="248">
        <f t="shared" ca="1" si="143"/>
        <v>2</v>
      </c>
      <c r="HA46" s="248" t="str">
        <f t="shared" ca="1" si="143"/>
        <v>-</v>
      </c>
      <c r="HB46" s="248" t="str">
        <f t="shared" ca="1" si="143"/>
        <v>-</v>
      </c>
      <c r="HC46" s="248" t="str">
        <f t="shared" ca="1" si="143"/>
        <v>-</v>
      </c>
      <c r="HD46" s="248" t="str">
        <f t="shared" ca="1" si="143"/>
        <v>-</v>
      </c>
      <c r="HE46" s="248" t="str">
        <f t="shared" ca="1" si="143"/>
        <v>-</v>
      </c>
      <c r="HF46" s="248" t="str">
        <f t="shared" ca="1" si="144"/>
        <v>-</v>
      </c>
      <c r="HG46" s="248" t="str">
        <f t="shared" ca="1" si="144"/>
        <v>-</v>
      </c>
      <c r="HH46" s="246" t="b">
        <f t="array" aca="1" ref="HH46" ca="1">IF(OR(HI46:HJ46&lt;&gt;"-"),TRUE,"-")</f>
        <v>1</v>
      </c>
      <c r="HI46" s="225">
        <f t="shared" ca="1" si="158"/>
        <v>2</v>
      </c>
      <c r="HJ46" s="248" t="str">
        <f t="shared" ca="1" si="125"/>
        <v>-</v>
      </c>
      <c r="HK46" s="246" t="str">
        <f t="array" aca="1" ref="HK46" ca="1">IF(OR(HL46:HQ46&lt;&gt;"-"),TRUE,"-")</f>
        <v>-</v>
      </c>
      <c r="HL46" s="248" t="str">
        <f t="shared" ca="1" si="145"/>
        <v>-</v>
      </c>
      <c r="HM46" s="288" t="str">
        <f t="shared" ca="1" si="159"/>
        <v>-</v>
      </c>
      <c r="HN46" s="288" t="str">
        <f t="shared" ca="1" si="159"/>
        <v>-</v>
      </c>
      <c r="HO46" s="288" t="str">
        <f t="shared" ca="1" si="159"/>
        <v>-</v>
      </c>
      <c r="HP46" s="288" t="str">
        <f t="shared" ca="1" si="159"/>
        <v>-</v>
      </c>
      <c r="HQ46" s="288" t="str">
        <f t="shared" ca="1" si="146"/>
        <v>-</v>
      </c>
      <c r="HR46" s="288" t="str">
        <f t="shared" ca="1" si="159"/>
        <v>-</v>
      </c>
      <c r="HS46" s="248" t="b">
        <f t="shared" ca="1" si="100"/>
        <v>1</v>
      </c>
      <c r="HT46" s="248">
        <f t="shared" ca="1" si="100"/>
        <v>2</v>
      </c>
      <c r="HU46" s="248" t="b">
        <f t="shared" ca="1" si="101"/>
        <v>1</v>
      </c>
      <c r="HV46" s="248" t="str">
        <f t="shared" ca="1" si="101"/>
        <v>-</v>
      </c>
      <c r="HW46" s="246" t="str">
        <f t="shared" ca="1" si="126"/>
        <v>-</v>
      </c>
      <c r="HX46" s="246" t="str">
        <f t="shared" ca="1" si="126"/>
        <v>-</v>
      </c>
      <c r="HY46" s="246" t="str">
        <f t="shared" ca="1" si="126"/>
        <v>-</v>
      </c>
      <c r="HZ46" s="246" t="str">
        <f t="shared" ref="HZ46" ca="1" si="237">INDEX(i.FlkStrctr,$J46,HZ$15)</f>
        <v>-</v>
      </c>
      <c r="IA46" s="248" t="str">
        <f t="shared" ca="1" si="205"/>
        <v>-</v>
      </c>
      <c r="IB46" s="248" t="str">
        <f t="shared" ca="1" si="205"/>
        <v>-</v>
      </c>
      <c r="IC46" s="248" t="str">
        <f t="shared" ca="1" si="205"/>
        <v>-</v>
      </c>
      <c r="ID46" s="248" t="str">
        <f t="shared" ca="1" si="205"/>
        <v>-</v>
      </c>
      <c r="IE46" s="248">
        <f t="shared" ca="1" si="205"/>
        <v>0</v>
      </c>
      <c r="IF46" s="248">
        <f t="shared" ca="1" si="205"/>
        <v>0.9</v>
      </c>
      <c r="IG46" s="248">
        <f t="shared" ca="1" si="205"/>
        <v>0</v>
      </c>
      <c r="IH46" s="248">
        <f t="shared" ca="1" si="205"/>
        <v>0.5</v>
      </c>
      <c r="II46" s="248">
        <f t="shared" ca="1" si="205"/>
        <v>0</v>
      </c>
      <c r="IJ46" s="248">
        <f t="shared" ca="1" si="205"/>
        <v>0</v>
      </c>
      <c r="IK46" s="248" t="str">
        <f t="shared" ca="1" si="205"/>
        <v>-</v>
      </c>
      <c r="IL46" s="246" t="str">
        <f t="shared" ca="1" si="127"/>
        <v>-</v>
      </c>
      <c r="IM46" s="246" t="str">
        <f t="shared" ca="1" si="127"/>
        <v>-</v>
      </c>
      <c r="IN46" s="155" t="b">
        <f t="shared" ca="1" si="225"/>
        <v>0</v>
      </c>
      <c r="IO46" s="248" t="str">
        <f t="shared" ca="1" si="129"/>
        <v>-</v>
      </c>
      <c r="IP46" s="10"/>
      <c r="IQ46" s="248">
        <f t="shared" ca="1" si="205"/>
        <v>1</v>
      </c>
      <c r="IR46" s="248">
        <f t="shared" ca="1" si="205"/>
        <v>0</v>
      </c>
      <c r="IS46" s="248">
        <f t="shared" ca="1" si="205"/>
        <v>1</v>
      </c>
      <c r="IT46" s="248">
        <f t="shared" ca="1" si="205"/>
        <v>1</v>
      </c>
      <c r="IU46" s="248">
        <f t="shared" ca="1" si="205"/>
        <v>0</v>
      </c>
      <c r="IV46" s="248">
        <f t="shared" ca="1" si="205"/>
        <v>70</v>
      </c>
      <c r="IW46" s="248">
        <f t="shared" ca="1" si="200"/>
        <v>50</v>
      </c>
      <c r="IX46" s="248">
        <f t="shared" ca="1" si="200"/>
        <v>85</v>
      </c>
      <c r="IY46" s="248">
        <f t="shared" ca="1" si="200"/>
        <v>70</v>
      </c>
      <c r="IZ46" s="246">
        <f t="shared" ca="1" si="130"/>
        <v>1</v>
      </c>
      <c r="JA46" s="246">
        <f t="shared" ca="1" si="131"/>
        <v>1</v>
      </c>
      <c r="JB46" s="246">
        <f t="shared" ca="1" si="132"/>
        <v>1</v>
      </c>
      <c r="JC46" s="248">
        <f t="shared" ca="1" si="200"/>
        <v>1</v>
      </c>
      <c r="JD46" s="10"/>
      <c r="JE46" s="248">
        <f t="shared" ca="1" si="200"/>
        <v>1</v>
      </c>
      <c r="JF46" s="248">
        <f t="shared" ca="1" si="200"/>
        <v>1</v>
      </c>
      <c r="JG46" s="248">
        <f t="shared" ca="1" si="200"/>
        <v>0.75</v>
      </c>
      <c r="JH46" s="248">
        <f t="shared" ca="1" si="222"/>
        <v>0.8</v>
      </c>
      <c r="JI46" s="248">
        <f t="shared" ca="1" si="222"/>
        <v>0.82499999999999996</v>
      </c>
      <c r="JJ46" s="248">
        <f t="shared" ca="1" si="222"/>
        <v>0.875</v>
      </c>
      <c r="JK46" s="248">
        <f t="shared" ca="1" si="222"/>
        <v>0.9</v>
      </c>
      <c r="JL46" s="248">
        <f t="shared" ca="1" si="200"/>
        <v>1</v>
      </c>
      <c r="JM46" s="248">
        <f t="shared" ca="1" si="200"/>
        <v>0</v>
      </c>
      <c r="JN46" s="248">
        <f t="shared" ca="1" si="235"/>
        <v>0</v>
      </c>
      <c r="JO46" s="248">
        <f t="shared" ca="1" si="235"/>
        <v>0</v>
      </c>
      <c r="JP46" s="248">
        <f t="shared" ca="1" si="235"/>
        <v>0</v>
      </c>
      <c r="JQ46" s="248">
        <f t="shared" ca="1" si="235"/>
        <v>0</v>
      </c>
      <c r="JR46" s="248">
        <f t="shared" ca="1" si="235"/>
        <v>0</v>
      </c>
      <c r="JS46" s="248" t="str">
        <f t="shared" ca="1" si="149"/>
        <v>-</v>
      </c>
      <c r="JT46" s="248">
        <f t="shared" ca="1" si="149"/>
        <v>0</v>
      </c>
      <c r="JU46" s="27">
        <v>0</v>
      </c>
    </row>
    <row r="47" spans="1:281" s="228" customFormat="1" outlineLevel="2">
      <c r="A47" s="202">
        <f t="shared" si="133"/>
        <v>42</v>
      </c>
      <c r="B47" s="210">
        <f t="shared" ca="1" si="227"/>
        <v>37</v>
      </c>
      <c r="C47" s="228">
        <v>200</v>
      </c>
      <c r="D47" s="228" t="s">
        <v>941</v>
      </c>
      <c r="E47" s="228" t="b">
        <v>0</v>
      </c>
      <c r="F47" s="228" t="b">
        <v>0</v>
      </c>
      <c r="G47" s="228" t="b">
        <f t="shared" si="226"/>
        <v>0</v>
      </c>
      <c r="H47" s="298" cm="1">
        <f t="array" aca="1" ref="H47" ca="1">IF(AND($I47:$T47=DataMaster!$R$70:$AC$70),1,IF(AND($I47:$T47=DataMaster!$R$71:$AC$71),2,IF(AND($I47:$T47=DataMaster!$R$72:$AC$72),3,IF(AND($I47:$T47=DataMaster!$R$73:$AC$73),4,IF(AND($I47:$T47=DataMaster!$R$74:$AC$74),5,IF(AND($I47:$T47=DataMaster!$R$75:$AC$75),6,IF(AND($I47:$T47=DataMaster!$R$76:$AC$76),7,IF(AND($I47:$T47=DataMaster!$R$77:$AC$77),8,0))))))))</f>
        <v>0</v>
      </c>
      <c r="I47" s="225">
        <f t="shared" ca="1" si="228"/>
        <v>3</v>
      </c>
      <c r="J47" s="225">
        <f t="shared" ca="1" si="184"/>
        <v>2</v>
      </c>
      <c r="K47" s="225">
        <f t="shared" ca="1" si="184"/>
        <v>1</v>
      </c>
      <c r="L47" s="225">
        <f t="shared" ca="1" si="184"/>
        <v>1</v>
      </c>
      <c r="M47" s="225">
        <f t="shared" ca="1" si="184"/>
        <v>1</v>
      </c>
      <c r="N47" s="225">
        <f t="shared" ca="1" si="184"/>
        <v>1</v>
      </c>
      <c r="O47" s="225">
        <f t="shared" ca="1" si="184"/>
        <v>1</v>
      </c>
      <c r="P47" s="225">
        <f t="shared" ca="1" si="184"/>
        <v>3</v>
      </c>
      <c r="Q47" s="225">
        <f t="shared" ca="1" si="184"/>
        <v>1</v>
      </c>
      <c r="R47" s="225">
        <f t="shared" ca="1" si="184"/>
        <v>1</v>
      </c>
      <c r="S47" s="225">
        <f t="shared" ca="1" si="184"/>
        <v>1</v>
      </c>
      <c r="T47" s="225">
        <f t="shared" ca="1" si="184"/>
        <v>1</v>
      </c>
      <c r="V47" s="242" t="str" cm="1">
        <f t="array" aca="1" ref="V47" ca="1">TEXT(LEFT(OFFSET(V47,-1,0),5)+1,"00000")&amp;MID(OFFSET(V47,-1,0),6,FIND(" ",OFFSET(V47,-1,0),7)-5)
&amp;IF($H47=0,"",INDEX(DataMaster!$Q$70:$Q$77,Experiment!H47))
 &amp; " Day"&amp;_xlfn.SINGLE(INDEX(i.DOY,$I47,1))                   &amp; IF($FE47=0," FWM","")&amp;IF($FE47=1," MWM","")&amp;IF($FE47=5," Mat","")&amp;IF($FJ47=TRUE,"&amp;BBT","")
&amp;" Confine"&amp;$P47-1       &amp;IF($R47&gt;1," PasArea"&amp;GQ47,"")     &amp;IF($T47&gt;1," SR"&amp;GT47,"")     &amp;IF($S47&gt;1," E_PGR"&amp;JG47,"")
&amp; " WP"&amp;TEXT($IZ47*100,"000p")                &amp; " MP"&amp;TEXT($JA47*100,"000p")                      &amp; " GP"&amp;TEXT($JB47*100,"000p")
&amp; " (F"&amp;3+IFERROR(1*$CZ47,0)+IFERROR(1*$DA47,0)&amp;3-IFERROR(1*NOT($DC47),0)&amp;"N"&amp;$DV47&amp;$DW47&amp;")"</f>
        <v>00024 Feed  Day204 MWM Confine2 WP100p MP100p GP100p (F43N33)</v>
      </c>
      <c r="W47" s="10" t="str">
        <f ca="1">IF(COUNTIF(V$5:V47,V47)=1,"-","Dup")</f>
        <v>-</v>
      </c>
      <c r="X47" s="10"/>
      <c r="Y47" s="225" t="str">
        <f t="shared" ca="1" si="229"/>
        <v>-</v>
      </c>
      <c r="Z47" s="248" t="str">
        <f t="shared" ca="1" si="112"/>
        <v>-</v>
      </c>
      <c r="AA47" s="225" t="str">
        <f t="shared" ca="1" si="229"/>
        <v>-</v>
      </c>
      <c r="AB47" s="225" t="str">
        <f t="shared" ca="1" si="229"/>
        <v>-</v>
      </c>
      <c r="AC47" s="248" t="str">
        <f t="shared" ca="1" si="113"/>
        <v>-</v>
      </c>
      <c r="AD47" s="248" t="b">
        <f t="shared" ca="1" si="113"/>
        <v>1</v>
      </c>
      <c r="AE47" s="10"/>
      <c r="AF47" s="248" t="b">
        <f t="shared" ca="1" si="190"/>
        <v>1</v>
      </c>
      <c r="AG47" s="248" t="str">
        <f t="shared" ca="1" si="190"/>
        <v>-</v>
      </c>
      <c r="AH47" s="248" t="str">
        <f t="shared" ca="1" si="190"/>
        <v>-</v>
      </c>
      <c r="AI47" s="248" t="str">
        <f t="shared" ca="1" si="190"/>
        <v>-</v>
      </c>
      <c r="AJ47" s="248" t="b">
        <f t="shared" ca="1" si="190"/>
        <v>0</v>
      </c>
      <c r="AK47" s="248" t="str">
        <f t="shared" ca="1" si="190"/>
        <v>-</v>
      </c>
      <c r="AL47" s="248" t="str">
        <f t="shared" ca="1" si="190"/>
        <v>-</v>
      </c>
      <c r="AM47" s="248" t="str">
        <f t="shared" ca="1" si="190"/>
        <v>-</v>
      </c>
      <c r="AN47" s="248" t="b">
        <f t="shared" ca="1" si="190"/>
        <v>0</v>
      </c>
      <c r="AO47" s="10"/>
      <c r="AP47" s="225" t="b">
        <f t="shared" ca="1" si="234"/>
        <v>1</v>
      </c>
      <c r="AQ47" s="247" t="b">
        <v>1</v>
      </c>
      <c r="AR47" s="225" t="b">
        <f t="shared" ca="1" si="230"/>
        <v>1</v>
      </c>
      <c r="AS47" s="243">
        <f t="shared" ca="1" si="136"/>
        <v>32305</v>
      </c>
      <c r="AT47" s="225" t="b">
        <f t="shared" ca="1" si="231"/>
        <v>0</v>
      </c>
      <c r="AU47" s="248" t="str">
        <f t="shared" ca="1" si="190"/>
        <v>-</v>
      </c>
      <c r="AV47" s="248" t="b">
        <f t="shared" ca="1" si="190"/>
        <v>1</v>
      </c>
      <c r="AW47" s="225">
        <f t="shared" ca="1" si="232"/>
        <v>32306</v>
      </c>
      <c r="AX47" s="248" t="str">
        <f t="shared" ca="1" si="156"/>
        <v>-</v>
      </c>
      <c r="AY47" s="248">
        <f t="shared" ca="1" si="190"/>
        <v>1</v>
      </c>
      <c r="AZ47" s="248">
        <f t="shared" ca="1" si="190"/>
        <v>1</v>
      </c>
      <c r="BA47" s="248" t="b">
        <f t="shared" ca="1" si="185"/>
        <v>1</v>
      </c>
      <c r="BB47" s="248">
        <f t="shared" ca="1" si="190"/>
        <v>0.2</v>
      </c>
      <c r="BC47" s="248" t="str">
        <f t="shared" ca="1" si="214"/>
        <v>-</v>
      </c>
      <c r="BD47" s="248" t="str">
        <f t="shared" ca="1" si="214"/>
        <v>-</v>
      </c>
      <c r="BE47" s="248" t="b">
        <f t="shared" ca="1" si="190"/>
        <v>1</v>
      </c>
      <c r="BF47" s="248" t="b">
        <f t="shared" ca="1" si="185"/>
        <v>0</v>
      </c>
      <c r="BG47" s="246" t="str" cm="1">
        <f t="array" aca="1" ref="BG47" ca="1">INDEX(i.dams_confinement_P,$P47,BG$17)</f>
        <v>-</v>
      </c>
      <c r="BH47" s="246" t="str" cm="1">
        <f t="array" aca="1" ref="BH47" ca="1">INDEX(i.dams_confinement_P,$P47,BH$17)</f>
        <v>-</v>
      </c>
      <c r="BI47" s="246" t="str" cm="1">
        <f t="array" aca="1" ref="BI47" ca="1">INDEX(i.dams_confinement_P,$P47,BI$17)</f>
        <v>-</v>
      </c>
      <c r="BJ47" s="246" t="str" cm="1">
        <f t="array" aca="1" ref="BJ47" ca="1">INDEX(i.dams_confinement_P,$P47,BJ$17)</f>
        <v>-</v>
      </c>
      <c r="BK47" s="246" t="str" cm="1">
        <f t="array" aca="1" ref="BK47" ca="1">INDEX(i.dams_confinement_P,$P47,BK$17)</f>
        <v>-</v>
      </c>
      <c r="BL47" s="246" t="str" cm="1">
        <f t="array" aca="1" ref="BL47" ca="1">INDEX(i.dams_confinement_P,$P47,BL$17)</f>
        <v>-</v>
      </c>
      <c r="BM47" s="246" t="b" cm="1">
        <f t="array" aca="1" ref="BM47" ca="1">INDEX(i.dams_confinement_P,$P47,BM$17)</f>
        <v>1</v>
      </c>
      <c r="BN47" s="246" t="b" cm="1">
        <f t="array" aca="1" ref="BN47" ca="1">INDEX(i.dams_confinement_P,$P47,BN$17)</f>
        <v>1</v>
      </c>
      <c r="BO47" s="246" t="b" cm="1">
        <f t="array" aca="1" ref="BO47" ca="1">INDEX(i.dams_confinement_P,$P47,BO$17)</f>
        <v>1</v>
      </c>
      <c r="BP47" s="246" t="b" cm="1">
        <f t="array" aca="1" ref="BP47" ca="1">INDEX(i.dams_confinement_P,$P47,BP$17)</f>
        <v>1</v>
      </c>
      <c r="BQ47" s="246" t="b" cm="1">
        <f t="array" aca="1" ref="BQ47" ca="1">INDEX(i.dams_confinement_P,$P47,BQ$17)</f>
        <v>1</v>
      </c>
      <c r="BR47" s="246" t="b" cm="1">
        <f t="array" aca="1" ref="BR47" ca="1">INDEX(i.dams_confinement_P,$P47,BR$17)</f>
        <v>1</v>
      </c>
      <c r="BS47" s="246" t="str" cm="1">
        <f t="array" aca="1" ref="BS47" ca="1">INDEX(i.dams_confinement_P,$P47,BS$17)</f>
        <v>-</v>
      </c>
      <c r="BT47" s="246" t="str" cm="1">
        <f t="array" aca="1" ref="BT47" ca="1">INDEX(i.dams_confinement_P,$P47,BT$17)</f>
        <v>-</v>
      </c>
      <c r="BU47" s="246" t="str" cm="1">
        <f t="array" aca="1" ref="BU47" ca="1">INDEX(i.dams_confinement_P,$P47,BU$17)</f>
        <v>-</v>
      </c>
      <c r="BV47" s="246" t="str" cm="1">
        <f t="array" aca="1" ref="BV47" ca="1">INDEX(i.dams_confinement_P,$P47,BV$17)</f>
        <v>-</v>
      </c>
      <c r="BW47" s="246" t="str" cm="1">
        <f t="array" aca="1" ref="BW47" ca="1">INDEX(i.dams_confinement_P,$P47,BW$17)</f>
        <v>-</v>
      </c>
      <c r="BX47" s="246" t="str" cm="1">
        <f t="array" aca="1" ref="BX47" ca="1">INDEX(i.dams_confinement_P,$P47,BX$17)</f>
        <v>-</v>
      </c>
      <c r="BY47" s="248" t="str">
        <f t="shared" ca="1" si="186"/>
        <v>-</v>
      </c>
      <c r="BZ47" s="248" t="str">
        <f t="shared" ca="1" si="186"/>
        <v>-</v>
      </c>
      <c r="CA47" s="10"/>
      <c r="CB47" s="248" t="str">
        <f t="shared" ca="1" si="186"/>
        <v>-</v>
      </c>
      <c r="CC47" s="248" t="str">
        <f t="shared" ca="1" si="186"/>
        <v>-</v>
      </c>
      <c r="CD47" s="248" t="str">
        <f t="shared" ca="1" si="186"/>
        <v>-</v>
      </c>
      <c r="CE47" s="248" t="str">
        <f t="shared" ca="1" si="186"/>
        <v>-</v>
      </c>
      <c r="CF47" s="248" t="str">
        <f t="shared" ca="1" si="186"/>
        <v>-</v>
      </c>
      <c r="CG47" s="248" t="str">
        <f t="shared" ca="1" si="186"/>
        <v>-</v>
      </c>
      <c r="CH47" s="248" t="str">
        <f t="shared" ca="1" si="186"/>
        <v>-</v>
      </c>
      <c r="CI47" s="248" t="str">
        <f t="shared" ca="1" si="186"/>
        <v>-</v>
      </c>
      <c r="CJ47" s="248" t="str">
        <f t="shared" ca="1" si="186"/>
        <v>-</v>
      </c>
      <c r="CK47" s="248" t="str">
        <f t="shared" ca="1" si="186"/>
        <v>-</v>
      </c>
      <c r="CL47" s="248" t="str">
        <f t="shared" ca="1" si="186"/>
        <v>-</v>
      </c>
      <c r="CM47" s="248" t="str">
        <f t="shared" ca="1" si="186"/>
        <v>-</v>
      </c>
      <c r="CN47" s="248" t="str">
        <f t="shared" ca="1" si="186"/>
        <v>-</v>
      </c>
      <c r="CO47" s="248" t="str">
        <f t="shared" ca="1" si="186"/>
        <v>-</v>
      </c>
      <c r="CP47" s="248" t="str">
        <f t="shared" ca="1" si="186"/>
        <v>-</v>
      </c>
      <c r="CQ47" s="248" t="str">
        <f t="shared" ca="1" si="186"/>
        <v>-</v>
      </c>
      <c r="CR47" s="248" t="str">
        <f t="shared" ca="1" si="186"/>
        <v>-</v>
      </c>
      <c r="CS47" s="248" t="str">
        <f t="shared" ca="1" si="194"/>
        <v>-</v>
      </c>
      <c r="CT47" s="248" t="str">
        <f t="shared" ca="1" si="194"/>
        <v>-</v>
      </c>
      <c r="CU47" s="248" t="str">
        <f t="shared" ca="1" si="194"/>
        <v>-</v>
      </c>
      <c r="CV47" s="248" t="str">
        <f t="shared" ca="1" si="194"/>
        <v>-</v>
      </c>
      <c r="CW47" s="10"/>
      <c r="CX47" s="246" t="str" cm="1">
        <f t="array" ref="CX47">IF(AND($CZ47:$DA47),INDEX(i.dam_user_fvp0_date,$P47),"-")</f>
        <v>-</v>
      </c>
      <c r="CY47" s="246" t="str" cm="1">
        <f t="array" ref="CY47">IF(AND($CZ47:$DA47),INDEX(i.dam_user_fvp1_date,$P47),"-")</f>
        <v>-</v>
      </c>
      <c r="CZ47" s="247" t="b">
        <v>0</v>
      </c>
      <c r="DA47" s="247" t="b">
        <v>1</v>
      </c>
      <c r="DB47" s="248" t="str">
        <f t="shared" ca="1" si="178"/>
        <v>-</v>
      </c>
      <c r="DC47" s="248" t="str">
        <f t="shared" ca="1" si="178"/>
        <v>-</v>
      </c>
      <c r="DD47" s="248" t="str">
        <f t="shared" ca="1" si="178"/>
        <v>-</v>
      </c>
      <c r="DE47" s="248" t="str">
        <f t="shared" ca="1" si="178"/>
        <v>-</v>
      </c>
      <c r="DF47" s="248" t="str">
        <f t="shared" ca="1" si="178"/>
        <v>-</v>
      </c>
      <c r="DG47" s="248" t="str">
        <f t="shared" ca="1" si="178"/>
        <v>-</v>
      </c>
      <c r="DH47" s="248" t="str">
        <f t="shared" ca="1" si="178"/>
        <v>-</v>
      </c>
      <c r="DI47" s="248" t="str">
        <f t="shared" ca="1" si="178"/>
        <v>-</v>
      </c>
      <c r="DJ47" s="248" t="str">
        <f t="shared" ca="1" si="178"/>
        <v>-</v>
      </c>
      <c r="DK47" s="248" t="str">
        <f t="shared" ca="1" si="178"/>
        <v>-</v>
      </c>
      <c r="DL47" s="248" t="str">
        <f t="shared" ca="1" si="178"/>
        <v>-</v>
      </c>
      <c r="DM47" s="248" t="str">
        <f t="shared" ca="1" si="178"/>
        <v>-</v>
      </c>
      <c r="DN47" s="248" t="str">
        <f t="shared" ca="1" si="178"/>
        <v>-</v>
      </c>
      <c r="DO47" s="248" t="str">
        <f t="shared" ca="1" si="178"/>
        <v>-</v>
      </c>
      <c r="DP47" s="248" t="str">
        <f t="shared" ca="1" si="178"/>
        <v>-</v>
      </c>
      <c r="DQ47" s="248" t="str">
        <f t="shared" ca="1" si="178"/>
        <v>-</v>
      </c>
      <c r="DR47" s="248" t="str">
        <f t="shared" ca="1" si="178"/>
        <v>-</v>
      </c>
      <c r="DS47" s="248" t="str">
        <f t="shared" ca="1" si="178"/>
        <v>-</v>
      </c>
      <c r="DT47" s="248" t="str">
        <f t="shared" ca="1" si="178"/>
        <v>-</v>
      </c>
      <c r="DU47" s="248" t="str">
        <f t="shared" ca="1" si="178"/>
        <v>-</v>
      </c>
      <c r="DV47" s="225">
        <f t="shared" ca="1" si="233"/>
        <v>3</v>
      </c>
      <c r="DW47" s="225">
        <f t="shared" ca="1" si="233"/>
        <v>3</v>
      </c>
      <c r="DX47" s="247">
        <v>0</v>
      </c>
      <c r="DY47" s="247">
        <v>1</v>
      </c>
      <c r="DZ47" s="247">
        <v>-1</v>
      </c>
      <c r="EA47" s="248" t="str">
        <f t="shared" ca="1" si="199"/>
        <v>-</v>
      </c>
      <c r="EB47" s="248" t="str">
        <f t="shared" ca="1" si="199"/>
        <v>-</v>
      </c>
      <c r="EC47" s="248" t="str">
        <f t="shared" ca="1" si="199"/>
        <v>-</v>
      </c>
      <c r="ED47" s="248" t="str">
        <f t="shared" ca="1" si="199"/>
        <v>-</v>
      </c>
      <c r="EE47" s="248" t="str">
        <f t="shared" ca="1" si="199"/>
        <v>-</v>
      </c>
      <c r="EF47" s="247">
        <v>0</v>
      </c>
      <c r="EG47" s="247">
        <v>1</v>
      </c>
      <c r="EH47" s="247">
        <v>-1</v>
      </c>
      <c r="EI47" s="248" t="str">
        <f t="shared" ca="1" si="199"/>
        <v>-</v>
      </c>
      <c r="EJ47" s="248" t="str">
        <f t="shared" ca="1" si="199"/>
        <v>-</v>
      </c>
      <c r="EK47" s="248" t="str">
        <f t="shared" ca="1" si="199"/>
        <v>-</v>
      </c>
      <c r="EL47" s="248">
        <f t="shared" ca="1" si="199"/>
        <v>0</v>
      </c>
      <c r="EM47" s="248">
        <f t="shared" ca="1" si="199"/>
        <v>0</v>
      </c>
      <c r="EN47" s="248">
        <f t="shared" ca="1" si="199"/>
        <v>0</v>
      </c>
      <c r="EO47" s="248">
        <f t="shared" ca="1" si="199"/>
        <v>0</v>
      </c>
      <c r="EP47" s="248">
        <f t="shared" ca="1" si="199"/>
        <v>0</v>
      </c>
      <c r="EQ47" s="248">
        <f t="shared" ca="1" si="215"/>
        <v>0</v>
      </c>
      <c r="ER47" s="248">
        <f t="shared" ca="1" si="215"/>
        <v>0</v>
      </c>
      <c r="ES47" s="248" t="str">
        <f t="shared" ca="1" si="215"/>
        <v>-</v>
      </c>
      <c r="ET47" s="248" t="str">
        <f t="shared" ca="1" si="215"/>
        <v>-</v>
      </c>
      <c r="EU47" s="248" t="str">
        <f t="shared" ca="1" si="215"/>
        <v>-</v>
      </c>
      <c r="EV47" s="248" t="str">
        <f t="shared" ca="1" si="215"/>
        <v>-</v>
      </c>
      <c r="EW47" s="248" t="str">
        <f t="shared" ca="1" si="215"/>
        <v>-</v>
      </c>
      <c r="EX47" s="248" t="str">
        <f t="shared" ca="1" si="215"/>
        <v>-</v>
      </c>
      <c r="EY47" s="248" t="str">
        <f t="shared" ca="1" si="215"/>
        <v>-</v>
      </c>
      <c r="EZ47" s="248" t="str">
        <f t="shared" ca="1" si="215"/>
        <v>-</v>
      </c>
      <c r="FA47" s="248" t="str">
        <f t="shared" ca="1" si="215"/>
        <v>-</v>
      </c>
      <c r="FB47" s="248" t="str">
        <f t="shared" ca="1" si="215"/>
        <v>-</v>
      </c>
      <c r="FC47" s="248" t="str">
        <f t="shared" ca="1" si="215"/>
        <v>-</v>
      </c>
      <c r="FD47" s="10"/>
      <c r="FE47" s="246">
        <f t="shared" ca="1" si="118"/>
        <v>1</v>
      </c>
      <c r="FF47" s="248" t="str">
        <f t="shared" ca="1" si="201"/>
        <v>-</v>
      </c>
      <c r="FG47" s="248" t="str">
        <f t="shared" ca="1" si="201"/>
        <v>-</v>
      </c>
      <c r="FH47" s="248" t="str">
        <f t="shared" ca="1" si="201"/>
        <v>-</v>
      </c>
      <c r="FI47" s="248" t="str">
        <f t="shared" ca="1" si="201"/>
        <v>-</v>
      </c>
      <c r="FJ47" s="246" t="b">
        <f t="shared" ca="1" si="119"/>
        <v>0</v>
      </c>
      <c r="FK47" s="248" t="str">
        <f t="shared" ca="1" si="201"/>
        <v>-</v>
      </c>
      <c r="FL47" s="248">
        <f t="shared" ca="1" si="201"/>
        <v>0</v>
      </c>
      <c r="FM47" s="248" t="str">
        <f t="shared" ca="1" si="201"/>
        <v>-</v>
      </c>
      <c r="FN47" s="248">
        <f t="shared" ca="1" si="120"/>
        <v>1</v>
      </c>
      <c r="FO47" s="248">
        <f t="shared" ca="1" si="120"/>
        <v>0</v>
      </c>
      <c r="FP47" s="248">
        <f t="shared" ca="1" si="201"/>
        <v>1</v>
      </c>
      <c r="FQ47" s="248">
        <f t="shared" ca="1" si="201"/>
        <v>0</v>
      </c>
      <c r="FR47" s="248">
        <f t="shared" ca="1" si="201"/>
        <v>1</v>
      </c>
      <c r="FS47" s="248">
        <f t="shared" ca="1" si="201"/>
        <v>1</v>
      </c>
      <c r="FT47" s="248">
        <f t="shared" ca="1" si="201"/>
        <v>1</v>
      </c>
      <c r="FU47" s="248">
        <f t="shared" ca="1" si="201"/>
        <v>0</v>
      </c>
      <c r="FV47" s="248">
        <f t="shared" ca="1" si="201"/>
        <v>0</v>
      </c>
      <c r="FW47" s="248">
        <f t="shared" ca="1" si="201"/>
        <v>0</v>
      </c>
      <c r="FX47" s="248">
        <f t="shared" ca="1" si="202"/>
        <v>0</v>
      </c>
      <c r="FY47" s="248">
        <f t="shared" ca="1" si="202"/>
        <v>0</v>
      </c>
      <c r="FZ47" s="248">
        <f t="shared" ca="1" si="202"/>
        <v>0</v>
      </c>
      <c r="GA47" s="248">
        <f t="shared" ca="1" si="202"/>
        <v>0</v>
      </c>
      <c r="GB47" s="248">
        <f t="shared" ca="1" si="202"/>
        <v>0</v>
      </c>
      <c r="GC47" s="248">
        <f t="shared" ca="1" si="121"/>
        <v>0</v>
      </c>
      <c r="GD47" s="248">
        <f t="shared" ca="1" si="121"/>
        <v>0</v>
      </c>
      <c r="GE47" s="248">
        <f t="shared" ca="1" si="202"/>
        <v>0</v>
      </c>
      <c r="GF47" s="248">
        <f t="shared" ca="1" si="202"/>
        <v>0</v>
      </c>
      <c r="GG47" s="248">
        <f t="shared" ca="1" si="202"/>
        <v>1</v>
      </c>
      <c r="GH47" s="248">
        <f t="shared" ca="1" si="202"/>
        <v>0</v>
      </c>
      <c r="GI47" s="248">
        <f t="shared" ca="1" si="202"/>
        <v>0</v>
      </c>
      <c r="GJ47" s="248">
        <f t="shared" ca="1" si="202"/>
        <v>0</v>
      </c>
      <c r="GK47" s="248">
        <f t="shared" ca="1" si="202"/>
        <v>0</v>
      </c>
      <c r="GL47" s="248">
        <f t="shared" ca="1" si="121"/>
        <v>0</v>
      </c>
      <c r="GM47" s="248">
        <f t="shared" ca="1" si="121"/>
        <v>0</v>
      </c>
      <c r="GN47" s="248">
        <f t="shared" ca="1" si="121"/>
        <v>0</v>
      </c>
      <c r="GO47" s="10"/>
      <c r="GP47" s="246" t="b">
        <f t="shared" ca="1" si="223"/>
        <v>0</v>
      </c>
      <c r="GQ47" s="246" t="str" cm="1">
        <f t="array" aca="1" ref="GQ47" ca="1">INDEX(i.bnd_total_pas_area,$R47,1)</f>
        <v>-</v>
      </c>
      <c r="GR47" s="248" t="str">
        <f t="shared" ca="1" si="143"/>
        <v>-</v>
      </c>
      <c r="GS47" s="246" t="b">
        <f t="shared" ca="1" si="224"/>
        <v>0</v>
      </c>
      <c r="GT47" s="246" t="str" cm="1">
        <f t="array" aca="1" ref="GT47" ca="1">INDEX(i.bnd_sr_t,$T47,1)</f>
        <v>-</v>
      </c>
      <c r="GU47" s="246" t="b">
        <f t="shared" ca="1" si="124"/>
        <v>0</v>
      </c>
      <c r="GV47" s="246" t="b">
        <f t="shared" ca="1" si="124"/>
        <v>0</v>
      </c>
      <c r="GW47" s="246" t="b">
        <f t="shared" ca="1" si="124"/>
        <v>1</v>
      </c>
      <c r="GX47" s="248">
        <f t="shared" ca="1" si="143"/>
        <v>0</v>
      </c>
      <c r="GY47" s="248">
        <f t="shared" ca="1" si="143"/>
        <v>2</v>
      </c>
      <c r="GZ47" s="248">
        <f t="shared" ca="1" si="143"/>
        <v>2</v>
      </c>
      <c r="HA47" s="248" t="str">
        <f t="shared" ca="1" si="143"/>
        <v>-</v>
      </c>
      <c r="HB47" s="248" t="str">
        <f t="shared" ca="1" si="143"/>
        <v>-</v>
      </c>
      <c r="HC47" s="248" t="str">
        <f t="shared" ca="1" si="143"/>
        <v>-</v>
      </c>
      <c r="HD47" s="248" t="str">
        <f t="shared" ca="1" si="143"/>
        <v>-</v>
      </c>
      <c r="HE47" s="248" t="str">
        <f t="shared" ca="1" si="143"/>
        <v>-</v>
      </c>
      <c r="HF47" s="248" t="str">
        <f t="shared" ca="1" si="144"/>
        <v>-</v>
      </c>
      <c r="HG47" s="248" t="str">
        <f t="shared" ca="1" si="144"/>
        <v>-</v>
      </c>
      <c r="HH47" s="246" t="b">
        <f t="array" aca="1" ref="HH47" ca="1">IF(OR(HI47:HJ47&lt;&gt;"-"),TRUE,"-")</f>
        <v>1</v>
      </c>
      <c r="HI47" s="225">
        <f t="shared" ca="1" si="158"/>
        <v>2</v>
      </c>
      <c r="HJ47" s="248" t="str">
        <f t="shared" ca="1" si="125"/>
        <v>-</v>
      </c>
      <c r="HK47" s="246" t="str">
        <f t="array" aca="1" ref="HK47" ca="1">IF(OR(HL47:HQ47&lt;&gt;"-"),TRUE,"-")</f>
        <v>-</v>
      </c>
      <c r="HL47" s="248" t="str">
        <f t="shared" ca="1" si="145"/>
        <v>-</v>
      </c>
      <c r="HM47" s="288" t="str">
        <f t="shared" ca="1" si="159"/>
        <v>-</v>
      </c>
      <c r="HN47" s="288" t="str">
        <f t="shared" ca="1" si="159"/>
        <v>-</v>
      </c>
      <c r="HO47" s="288" t="str">
        <f t="shared" ca="1" si="159"/>
        <v>-</v>
      </c>
      <c r="HP47" s="288" t="str">
        <f t="shared" ca="1" si="159"/>
        <v>-</v>
      </c>
      <c r="HQ47" s="288" t="str">
        <f t="shared" ca="1" si="146"/>
        <v>-</v>
      </c>
      <c r="HR47" s="288" t="str">
        <f t="shared" ca="1" si="159"/>
        <v>-</v>
      </c>
      <c r="HS47" s="248" t="b">
        <f t="shared" ca="1" si="100"/>
        <v>1</v>
      </c>
      <c r="HT47" s="248">
        <f t="shared" ca="1" si="100"/>
        <v>2</v>
      </c>
      <c r="HU47" s="248" t="b">
        <f t="shared" ca="1" si="101"/>
        <v>1</v>
      </c>
      <c r="HV47" s="248" t="str">
        <f t="shared" ca="1" si="101"/>
        <v>-</v>
      </c>
      <c r="HW47" s="246" t="str">
        <f t="shared" ref="HW47:HZ131" ca="1" si="238">INDEX(i.FlkStrctr,$J47,HW$15)</f>
        <v>-</v>
      </c>
      <c r="HX47" s="246" t="str">
        <f t="shared" ca="1" si="238"/>
        <v>-</v>
      </c>
      <c r="HY47" s="246" t="str">
        <f t="shared" ca="1" si="238"/>
        <v>-</v>
      </c>
      <c r="HZ47" s="246" t="str">
        <f t="shared" ca="1" si="238"/>
        <v>-</v>
      </c>
      <c r="IA47" s="248" t="str">
        <f t="shared" ca="1" si="205"/>
        <v>-</v>
      </c>
      <c r="IB47" s="248" t="str">
        <f t="shared" ca="1" si="205"/>
        <v>-</v>
      </c>
      <c r="IC47" s="248" t="str">
        <f t="shared" ca="1" si="205"/>
        <v>-</v>
      </c>
      <c r="ID47" s="248" t="str">
        <f t="shared" ca="1" si="205"/>
        <v>-</v>
      </c>
      <c r="IE47" s="248">
        <f t="shared" ca="1" si="205"/>
        <v>0</v>
      </c>
      <c r="IF47" s="248">
        <f t="shared" ca="1" si="205"/>
        <v>0.9</v>
      </c>
      <c r="IG47" s="248">
        <f t="shared" ca="1" si="205"/>
        <v>0</v>
      </c>
      <c r="IH47" s="248">
        <f t="shared" ca="1" si="205"/>
        <v>0.5</v>
      </c>
      <c r="II47" s="248">
        <f t="shared" ca="1" si="205"/>
        <v>0</v>
      </c>
      <c r="IJ47" s="248">
        <f t="shared" ca="1" si="205"/>
        <v>0</v>
      </c>
      <c r="IK47" s="248" t="str">
        <f t="shared" ca="1" si="205"/>
        <v>-</v>
      </c>
      <c r="IL47" s="246" t="str">
        <f t="shared" ca="1" si="127"/>
        <v>-</v>
      </c>
      <c r="IM47" s="246" t="str">
        <f t="shared" ca="1" si="127"/>
        <v>-</v>
      </c>
      <c r="IN47" s="155" t="b">
        <f t="shared" ca="1" si="225"/>
        <v>0</v>
      </c>
      <c r="IO47" s="248" t="str">
        <f t="shared" ca="1" si="129"/>
        <v>-</v>
      </c>
      <c r="IP47" s="10"/>
      <c r="IQ47" s="248">
        <f t="shared" ca="1" si="205"/>
        <v>1</v>
      </c>
      <c r="IR47" s="248">
        <f t="shared" ca="1" si="205"/>
        <v>0</v>
      </c>
      <c r="IS47" s="248">
        <f t="shared" ca="1" si="205"/>
        <v>1</v>
      </c>
      <c r="IT47" s="248">
        <f t="shared" ca="1" si="205"/>
        <v>1</v>
      </c>
      <c r="IU47" s="248">
        <f t="shared" ca="1" si="205"/>
        <v>0</v>
      </c>
      <c r="IV47" s="248">
        <f t="shared" ca="1" si="205"/>
        <v>70</v>
      </c>
      <c r="IW47" s="248">
        <f t="shared" ca="1" si="200"/>
        <v>50</v>
      </c>
      <c r="IX47" s="248">
        <f t="shared" ca="1" si="200"/>
        <v>85</v>
      </c>
      <c r="IY47" s="248">
        <f t="shared" ca="1" si="200"/>
        <v>70</v>
      </c>
      <c r="IZ47" s="246">
        <f t="shared" ca="1" si="130"/>
        <v>1</v>
      </c>
      <c r="JA47" s="246">
        <f t="shared" ca="1" si="131"/>
        <v>1</v>
      </c>
      <c r="JB47" s="246">
        <f t="shared" ca="1" si="132"/>
        <v>1</v>
      </c>
      <c r="JC47" s="248">
        <f t="shared" ca="1" si="200"/>
        <v>1</v>
      </c>
      <c r="JD47" s="10"/>
      <c r="JE47" s="248">
        <f t="shared" ca="1" si="200"/>
        <v>1</v>
      </c>
      <c r="JF47" s="248">
        <f t="shared" ca="1" si="200"/>
        <v>1</v>
      </c>
      <c r="JG47" s="248">
        <f t="shared" ca="1" si="200"/>
        <v>0.75</v>
      </c>
      <c r="JH47" s="248">
        <f t="shared" ca="1" si="222"/>
        <v>0.8</v>
      </c>
      <c r="JI47" s="248">
        <f t="shared" ca="1" si="222"/>
        <v>0.82499999999999996</v>
      </c>
      <c r="JJ47" s="248">
        <f t="shared" ca="1" si="222"/>
        <v>0.875</v>
      </c>
      <c r="JK47" s="248">
        <f t="shared" ca="1" si="222"/>
        <v>0.9</v>
      </c>
      <c r="JL47" s="248">
        <f t="shared" ca="1" si="200"/>
        <v>1</v>
      </c>
      <c r="JM47" s="248">
        <f t="shared" ca="1" si="200"/>
        <v>0</v>
      </c>
      <c r="JN47" s="248">
        <f t="shared" ca="1" si="235"/>
        <v>0</v>
      </c>
      <c r="JO47" s="248">
        <f t="shared" ca="1" si="235"/>
        <v>0</v>
      </c>
      <c r="JP47" s="248">
        <f t="shared" ca="1" si="235"/>
        <v>0</v>
      </c>
      <c r="JQ47" s="248">
        <f t="shared" ca="1" si="235"/>
        <v>0</v>
      </c>
      <c r="JR47" s="248">
        <f t="shared" ca="1" si="235"/>
        <v>0</v>
      </c>
      <c r="JS47" s="248" t="str">
        <f t="shared" ca="1" si="149"/>
        <v>-</v>
      </c>
      <c r="JT47" s="248">
        <f t="shared" ca="1" si="149"/>
        <v>0</v>
      </c>
      <c r="JU47" s="27">
        <v>0</v>
      </c>
    </row>
    <row r="48" spans="1:281" s="228" customFormat="1" outlineLevel="2">
      <c r="A48" s="202">
        <f t="shared" si="133"/>
        <v>43</v>
      </c>
      <c r="B48" s="210">
        <f t="shared" ca="1" si="227"/>
        <v>37</v>
      </c>
      <c r="C48" s="228">
        <v>200</v>
      </c>
      <c r="D48" s="228" t="s">
        <v>941</v>
      </c>
      <c r="E48" s="228" t="b">
        <v>0</v>
      </c>
      <c r="F48" s="228" t="b">
        <v>0</v>
      </c>
      <c r="G48" s="228" t="b">
        <f t="shared" ref="G48" si="239">E48</f>
        <v>0</v>
      </c>
      <c r="H48" s="298" cm="1">
        <f t="array" aca="1" ref="H48" ca="1">IF(AND($I48:$T48=DataMaster!$R$70:$AC$70),1,IF(AND($I48:$T48=DataMaster!$R$71:$AC$71),2,IF(AND($I48:$T48=DataMaster!$R$72:$AC$72),3,IF(AND($I48:$T48=DataMaster!$R$73:$AC$73),4,IF(AND($I48:$T48=DataMaster!$R$74:$AC$74),5,IF(AND($I48:$T48=DataMaster!$R$75:$AC$75),6,IF(AND($I48:$T48=DataMaster!$R$76:$AC$76),7,IF(AND($I48:$T48=DataMaster!$R$77:$AC$77),8,0))))))))</f>
        <v>0</v>
      </c>
      <c r="I48" s="225">
        <f t="shared" ca="1" si="228"/>
        <v>3</v>
      </c>
      <c r="J48" s="225">
        <f t="shared" ca="1" si="184"/>
        <v>2</v>
      </c>
      <c r="K48" s="225">
        <f t="shared" ca="1" si="184"/>
        <v>1</v>
      </c>
      <c r="L48" s="225">
        <f t="shared" ca="1" si="184"/>
        <v>1</v>
      </c>
      <c r="M48" s="225">
        <f t="shared" ca="1" si="184"/>
        <v>1</v>
      </c>
      <c r="N48" s="225">
        <f t="shared" ca="1" si="184"/>
        <v>1</v>
      </c>
      <c r="O48" s="225">
        <f t="shared" ca="1" si="184"/>
        <v>1</v>
      </c>
      <c r="P48" s="225">
        <f t="shared" ca="1" si="184"/>
        <v>3</v>
      </c>
      <c r="Q48" s="225">
        <f t="shared" ca="1" si="184"/>
        <v>1</v>
      </c>
      <c r="R48" s="225">
        <f t="shared" ca="1" si="184"/>
        <v>1</v>
      </c>
      <c r="S48" s="225">
        <f t="shared" ca="1" si="184"/>
        <v>1</v>
      </c>
      <c r="T48" s="225">
        <f t="shared" ca="1" si="184"/>
        <v>1</v>
      </c>
      <c r="V48" s="242" t="str" cm="1">
        <f t="array" aca="1" ref="V48" ca="1">TEXT(LEFT(OFFSET(V48,-1,0),5)+1,"00000")&amp;MID(OFFSET(V48,-1,0),6,FIND(" ",OFFSET(V48,-1,0),7)-5)
&amp;IF($H48=0,"",INDEX(DataMaster!$Q$70:$Q$77,Experiment!H48))
 &amp; " Day"&amp;_xlfn.SINGLE(INDEX(i.DOY,$I48,1))                   &amp; IF($FE48=0," FWM","")&amp;IF($FE48=1," MWM","")&amp;IF($FE48=5," Mat","")&amp;IF($FJ48=TRUE,"&amp;BBT","")
&amp;" Confine"&amp;$P48-1       &amp;IF($R48&gt;1," PasArea"&amp;GQ48,"")     &amp;IF($T48&gt;1," SR"&amp;GT48,"")     &amp;IF($S48&gt;1," E_PGR"&amp;JG48,"")
&amp; " WP"&amp;TEXT($IZ48*100,"000p")                &amp; " MP"&amp;TEXT($JA48*100,"000p")                      &amp; " GP"&amp;TEXT($JB48*100,"000p")
&amp; " (F"&amp;3+IFERROR(1*$CZ48,0)+IFERROR(1*$DA48,0)&amp;3-IFERROR(1*NOT($DC48),0)&amp;"N"&amp;$DV48&amp;$DW48&amp;")"</f>
        <v>00025 Feed  Day204 MWM Confine2 WP100p MP100p GP100p (F53N33)</v>
      </c>
      <c r="W48" s="10" t="str">
        <f ca="1">IF(COUNTIF(V$5:V48,V48)=1,"-","Dup")</f>
        <v>-</v>
      </c>
      <c r="X48" s="10"/>
      <c r="Y48" s="225" t="str">
        <f t="shared" ca="1" si="229"/>
        <v>-</v>
      </c>
      <c r="Z48" s="248" t="str">
        <f t="shared" ca="1" si="112"/>
        <v>-</v>
      </c>
      <c r="AA48" s="225" t="str">
        <f t="shared" ca="1" si="229"/>
        <v>-</v>
      </c>
      <c r="AB48" s="225" t="str">
        <f t="shared" ca="1" si="229"/>
        <v>-</v>
      </c>
      <c r="AC48" s="248" t="str">
        <f t="shared" ca="1" si="113"/>
        <v>-</v>
      </c>
      <c r="AD48" s="248" t="b">
        <f t="shared" ca="1" si="113"/>
        <v>1</v>
      </c>
      <c r="AE48" s="10"/>
      <c r="AF48" s="248" t="b">
        <f t="shared" ref="AF48:BE48" ca="1" si="240">OFFSET(AF$5,$B48,0)</f>
        <v>1</v>
      </c>
      <c r="AG48" s="248" t="str">
        <f t="shared" ca="1" si="240"/>
        <v>-</v>
      </c>
      <c r="AH48" s="248" t="str">
        <f t="shared" ca="1" si="240"/>
        <v>-</v>
      </c>
      <c r="AI48" s="248" t="str">
        <f t="shared" ca="1" si="240"/>
        <v>-</v>
      </c>
      <c r="AJ48" s="248" t="b">
        <f t="shared" ca="1" si="240"/>
        <v>0</v>
      </c>
      <c r="AK48" s="248" t="str">
        <f t="shared" ca="1" si="240"/>
        <v>-</v>
      </c>
      <c r="AL48" s="248" t="str">
        <f t="shared" ca="1" si="240"/>
        <v>-</v>
      </c>
      <c r="AM48" s="248" t="str">
        <f t="shared" ca="1" si="240"/>
        <v>-</v>
      </c>
      <c r="AN48" s="248" t="b">
        <f t="shared" ca="1" si="240"/>
        <v>0</v>
      </c>
      <c r="AO48" s="10"/>
      <c r="AP48" s="225" t="b">
        <f t="shared" ca="1" si="234"/>
        <v>1</v>
      </c>
      <c r="AQ48" s="247" t="b">
        <v>1</v>
      </c>
      <c r="AR48" s="225" t="b">
        <f t="shared" ca="1" si="230"/>
        <v>1</v>
      </c>
      <c r="AS48" s="243">
        <f t="shared" ca="1" si="136"/>
        <v>32306</v>
      </c>
      <c r="AT48" s="225" t="b">
        <f t="shared" ca="1" si="231"/>
        <v>0</v>
      </c>
      <c r="AU48" s="248" t="str">
        <f t="shared" ca="1" si="240"/>
        <v>-</v>
      </c>
      <c r="AV48" s="248" t="b">
        <f t="shared" ca="1" si="240"/>
        <v>1</v>
      </c>
      <c r="AW48" s="225">
        <f t="shared" ca="1" si="232"/>
        <v>32307</v>
      </c>
      <c r="AX48" s="248" t="str">
        <f t="shared" ca="1" si="156"/>
        <v>-</v>
      </c>
      <c r="AY48" s="248">
        <f t="shared" ca="1" si="240"/>
        <v>1</v>
      </c>
      <c r="AZ48" s="248">
        <f t="shared" ca="1" si="240"/>
        <v>1</v>
      </c>
      <c r="BA48" s="248" t="b">
        <f t="shared" ca="1" si="185"/>
        <v>1</v>
      </c>
      <c r="BB48" s="248">
        <f t="shared" ca="1" si="240"/>
        <v>0.2</v>
      </c>
      <c r="BC48" s="248" t="str">
        <f t="shared" ca="1" si="214"/>
        <v>-</v>
      </c>
      <c r="BD48" s="248" t="str">
        <f t="shared" ca="1" si="214"/>
        <v>-</v>
      </c>
      <c r="BE48" s="248" t="b">
        <f t="shared" ca="1" si="240"/>
        <v>1</v>
      </c>
      <c r="BF48" s="248" t="b">
        <f t="shared" ca="1" si="185"/>
        <v>0</v>
      </c>
      <c r="BG48" s="246" t="str" cm="1">
        <f t="array" aca="1" ref="BG48" ca="1">INDEX(i.dams_confinement_P,$P48,BG$17)</f>
        <v>-</v>
      </c>
      <c r="BH48" s="246" t="str" cm="1">
        <f t="array" aca="1" ref="BH48" ca="1">INDEX(i.dams_confinement_P,$P48,BH$17)</f>
        <v>-</v>
      </c>
      <c r="BI48" s="246" t="str" cm="1">
        <f t="array" aca="1" ref="BI48" ca="1">INDEX(i.dams_confinement_P,$P48,BI$17)</f>
        <v>-</v>
      </c>
      <c r="BJ48" s="246" t="str" cm="1">
        <f t="array" aca="1" ref="BJ48" ca="1">INDEX(i.dams_confinement_P,$P48,BJ$17)</f>
        <v>-</v>
      </c>
      <c r="BK48" s="246" t="str" cm="1">
        <f t="array" aca="1" ref="BK48" ca="1">INDEX(i.dams_confinement_P,$P48,BK$17)</f>
        <v>-</v>
      </c>
      <c r="BL48" s="246" t="str" cm="1">
        <f t="array" aca="1" ref="BL48" ca="1">INDEX(i.dams_confinement_P,$P48,BL$17)</f>
        <v>-</v>
      </c>
      <c r="BM48" s="246" t="b" cm="1">
        <f t="array" aca="1" ref="BM48" ca="1">INDEX(i.dams_confinement_P,$P48,BM$17)</f>
        <v>1</v>
      </c>
      <c r="BN48" s="246" t="b" cm="1">
        <f t="array" aca="1" ref="BN48" ca="1">INDEX(i.dams_confinement_P,$P48,BN$17)</f>
        <v>1</v>
      </c>
      <c r="BO48" s="246" t="b" cm="1">
        <f t="array" aca="1" ref="BO48" ca="1">INDEX(i.dams_confinement_P,$P48,BO$17)</f>
        <v>1</v>
      </c>
      <c r="BP48" s="246" t="b" cm="1">
        <f t="array" aca="1" ref="BP48" ca="1">INDEX(i.dams_confinement_P,$P48,BP$17)</f>
        <v>1</v>
      </c>
      <c r="BQ48" s="246" t="b" cm="1">
        <f t="array" aca="1" ref="BQ48" ca="1">INDEX(i.dams_confinement_P,$P48,BQ$17)</f>
        <v>1</v>
      </c>
      <c r="BR48" s="246" t="b" cm="1">
        <f t="array" aca="1" ref="BR48" ca="1">INDEX(i.dams_confinement_P,$P48,BR$17)</f>
        <v>1</v>
      </c>
      <c r="BS48" s="246" t="str" cm="1">
        <f t="array" aca="1" ref="BS48" ca="1">INDEX(i.dams_confinement_P,$P48,BS$17)</f>
        <v>-</v>
      </c>
      <c r="BT48" s="246" t="str" cm="1">
        <f t="array" aca="1" ref="BT48" ca="1">INDEX(i.dams_confinement_P,$P48,BT$17)</f>
        <v>-</v>
      </c>
      <c r="BU48" s="246" t="str" cm="1">
        <f t="array" aca="1" ref="BU48" ca="1">INDEX(i.dams_confinement_P,$P48,BU$17)</f>
        <v>-</v>
      </c>
      <c r="BV48" s="246" t="str" cm="1">
        <f t="array" aca="1" ref="BV48" ca="1">INDEX(i.dams_confinement_P,$P48,BV$17)</f>
        <v>-</v>
      </c>
      <c r="BW48" s="246" t="str" cm="1">
        <f t="array" aca="1" ref="BW48" ca="1">INDEX(i.dams_confinement_P,$P48,BW$17)</f>
        <v>-</v>
      </c>
      <c r="BX48" s="246" t="str" cm="1">
        <f t="array" aca="1" ref="BX48" ca="1">INDEX(i.dams_confinement_P,$P48,BX$17)</f>
        <v>-</v>
      </c>
      <c r="BY48" s="248" t="str">
        <f t="shared" ref="BY48:CR48" ca="1" si="241">OFFSET(BY$5,$B48,0)</f>
        <v>-</v>
      </c>
      <c r="BZ48" s="248" t="str">
        <f t="shared" ca="1" si="241"/>
        <v>-</v>
      </c>
      <c r="CA48" s="10"/>
      <c r="CB48" s="248" t="str">
        <f t="shared" ca="1" si="241"/>
        <v>-</v>
      </c>
      <c r="CC48" s="248" t="str">
        <f t="shared" ca="1" si="241"/>
        <v>-</v>
      </c>
      <c r="CD48" s="248" t="str">
        <f t="shared" ca="1" si="241"/>
        <v>-</v>
      </c>
      <c r="CE48" s="248" t="str">
        <f t="shared" ca="1" si="241"/>
        <v>-</v>
      </c>
      <c r="CF48" s="248" t="str">
        <f t="shared" ca="1" si="241"/>
        <v>-</v>
      </c>
      <c r="CG48" s="248" t="str">
        <f t="shared" ca="1" si="241"/>
        <v>-</v>
      </c>
      <c r="CH48" s="248" t="str">
        <f t="shared" ca="1" si="241"/>
        <v>-</v>
      </c>
      <c r="CI48" s="248" t="str">
        <f t="shared" ca="1" si="241"/>
        <v>-</v>
      </c>
      <c r="CJ48" s="248" t="str">
        <f t="shared" ca="1" si="241"/>
        <v>-</v>
      </c>
      <c r="CK48" s="248" t="str">
        <f t="shared" ca="1" si="241"/>
        <v>-</v>
      </c>
      <c r="CL48" s="248" t="str">
        <f t="shared" ca="1" si="241"/>
        <v>-</v>
      </c>
      <c r="CM48" s="248" t="str">
        <f t="shared" ca="1" si="241"/>
        <v>-</v>
      </c>
      <c r="CN48" s="248" t="str">
        <f t="shared" ca="1" si="241"/>
        <v>-</v>
      </c>
      <c r="CO48" s="248" t="str">
        <f t="shared" ca="1" si="241"/>
        <v>-</v>
      </c>
      <c r="CP48" s="248" t="str">
        <f t="shared" ca="1" si="241"/>
        <v>-</v>
      </c>
      <c r="CQ48" s="248" t="str">
        <f t="shared" ca="1" si="241"/>
        <v>-</v>
      </c>
      <c r="CR48" s="248" t="str">
        <f t="shared" ca="1" si="241"/>
        <v>-</v>
      </c>
      <c r="CS48" s="248" t="str">
        <f t="shared" ca="1" si="194"/>
        <v>-</v>
      </c>
      <c r="CT48" s="248" t="str">
        <f t="shared" ca="1" si="194"/>
        <v>-</v>
      </c>
      <c r="CU48" s="248" t="str">
        <f t="shared" ca="1" si="194"/>
        <v>-</v>
      </c>
      <c r="CV48" s="248" t="str">
        <f t="shared" ca="1" si="194"/>
        <v>-</v>
      </c>
      <c r="CW48" s="10"/>
      <c r="CX48" s="246" cm="1">
        <f t="array" aca="1" ref="CX48" ca="1">IF(AND($CZ48:$DA48),INDEX(i.dam_user_fvp0_date,$P48),"-")</f>
        <v>91</v>
      </c>
      <c r="CY48" s="246" cm="1">
        <f t="array" aca="1" ref="CY48" ca="1">IF(AND($CZ48:$DA48),INDEX(i.dam_user_fvp1_date,$P48),"-")</f>
        <v>147</v>
      </c>
      <c r="CZ48" s="247" t="b">
        <v>1</v>
      </c>
      <c r="DA48" s="247" t="b">
        <v>1</v>
      </c>
      <c r="DB48" s="248" t="str">
        <f t="shared" ref="DB48:DU48" ca="1" si="242">OFFSET(DB$5,$B48,0)</f>
        <v>-</v>
      </c>
      <c r="DC48" s="248" t="str">
        <f t="shared" ca="1" si="242"/>
        <v>-</v>
      </c>
      <c r="DD48" s="248" t="str">
        <f t="shared" ca="1" si="242"/>
        <v>-</v>
      </c>
      <c r="DE48" s="248" t="str">
        <f t="shared" ca="1" si="242"/>
        <v>-</v>
      </c>
      <c r="DF48" s="248" t="str">
        <f t="shared" ca="1" si="242"/>
        <v>-</v>
      </c>
      <c r="DG48" s="248" t="str">
        <f t="shared" ca="1" si="242"/>
        <v>-</v>
      </c>
      <c r="DH48" s="248" t="str">
        <f t="shared" ca="1" si="242"/>
        <v>-</v>
      </c>
      <c r="DI48" s="248" t="str">
        <f t="shared" ca="1" si="242"/>
        <v>-</v>
      </c>
      <c r="DJ48" s="248" t="str">
        <f t="shared" ca="1" si="242"/>
        <v>-</v>
      </c>
      <c r="DK48" s="248" t="str">
        <f t="shared" ca="1" si="242"/>
        <v>-</v>
      </c>
      <c r="DL48" s="248" t="str">
        <f t="shared" ca="1" si="242"/>
        <v>-</v>
      </c>
      <c r="DM48" s="248" t="str">
        <f t="shared" ca="1" si="242"/>
        <v>-</v>
      </c>
      <c r="DN48" s="248" t="str">
        <f t="shared" ca="1" si="242"/>
        <v>-</v>
      </c>
      <c r="DO48" s="248" t="str">
        <f t="shared" ca="1" si="242"/>
        <v>-</v>
      </c>
      <c r="DP48" s="248" t="str">
        <f t="shared" ca="1" si="242"/>
        <v>-</v>
      </c>
      <c r="DQ48" s="248" t="str">
        <f t="shared" ca="1" si="242"/>
        <v>-</v>
      </c>
      <c r="DR48" s="248" t="str">
        <f t="shared" ca="1" si="242"/>
        <v>-</v>
      </c>
      <c r="DS48" s="248" t="str">
        <f t="shared" ca="1" si="242"/>
        <v>-</v>
      </c>
      <c r="DT48" s="248" t="str">
        <f t="shared" ca="1" si="242"/>
        <v>-</v>
      </c>
      <c r="DU48" s="248" t="str">
        <f t="shared" ca="1" si="242"/>
        <v>-</v>
      </c>
      <c r="DV48" s="225">
        <f t="shared" ca="1" si="233"/>
        <v>3</v>
      </c>
      <c r="DW48" s="225">
        <f t="shared" ca="1" si="233"/>
        <v>3</v>
      </c>
      <c r="DX48" s="247">
        <v>0</v>
      </c>
      <c r="DY48" s="247">
        <v>1</v>
      </c>
      <c r="DZ48" s="247">
        <v>-1</v>
      </c>
      <c r="EA48" s="248" t="str">
        <f t="shared" ca="1" si="199"/>
        <v>-</v>
      </c>
      <c r="EB48" s="248" t="str">
        <f t="shared" ca="1" si="199"/>
        <v>-</v>
      </c>
      <c r="EC48" s="248" t="str">
        <f t="shared" ca="1" si="199"/>
        <v>-</v>
      </c>
      <c r="ED48" s="248" t="str">
        <f t="shared" ca="1" si="199"/>
        <v>-</v>
      </c>
      <c r="EE48" s="248" t="str">
        <f t="shared" ca="1" si="199"/>
        <v>-</v>
      </c>
      <c r="EF48" s="247">
        <v>0</v>
      </c>
      <c r="EG48" s="247">
        <v>1</v>
      </c>
      <c r="EH48" s="247">
        <v>-1</v>
      </c>
      <c r="EI48" s="248" t="str">
        <f t="shared" ca="1" si="199"/>
        <v>-</v>
      </c>
      <c r="EJ48" s="248" t="str">
        <f t="shared" ca="1" si="199"/>
        <v>-</v>
      </c>
      <c r="EK48" s="248" t="str">
        <f t="shared" ca="1" si="199"/>
        <v>-</v>
      </c>
      <c r="EL48" s="248">
        <f t="shared" ca="1" si="199"/>
        <v>0</v>
      </c>
      <c r="EM48" s="248">
        <f t="shared" ca="1" si="199"/>
        <v>0</v>
      </c>
      <c r="EN48" s="248">
        <f t="shared" ca="1" si="199"/>
        <v>0</v>
      </c>
      <c r="EO48" s="248">
        <f t="shared" ca="1" si="199"/>
        <v>0</v>
      </c>
      <c r="EP48" s="248">
        <f t="shared" ca="1" si="199"/>
        <v>0</v>
      </c>
      <c r="EQ48" s="248">
        <f t="shared" ca="1" si="215"/>
        <v>0</v>
      </c>
      <c r="ER48" s="248">
        <f t="shared" ca="1" si="215"/>
        <v>0</v>
      </c>
      <c r="ES48" s="248" t="str">
        <f t="shared" ca="1" si="215"/>
        <v>-</v>
      </c>
      <c r="ET48" s="248" t="str">
        <f t="shared" ca="1" si="215"/>
        <v>-</v>
      </c>
      <c r="EU48" s="248" t="str">
        <f t="shared" ca="1" si="215"/>
        <v>-</v>
      </c>
      <c r="EV48" s="248" t="str">
        <f t="shared" ca="1" si="215"/>
        <v>-</v>
      </c>
      <c r="EW48" s="248" t="str">
        <f t="shared" ca="1" si="215"/>
        <v>-</v>
      </c>
      <c r="EX48" s="248" t="str">
        <f t="shared" ca="1" si="215"/>
        <v>-</v>
      </c>
      <c r="EY48" s="248" t="str">
        <f t="shared" ca="1" si="215"/>
        <v>-</v>
      </c>
      <c r="EZ48" s="248" t="str">
        <f t="shared" ca="1" si="215"/>
        <v>-</v>
      </c>
      <c r="FA48" s="248" t="str">
        <f t="shared" ca="1" si="215"/>
        <v>-</v>
      </c>
      <c r="FB48" s="248" t="str">
        <f t="shared" ca="1" si="215"/>
        <v>-</v>
      </c>
      <c r="FC48" s="248" t="str">
        <f t="shared" ca="1" si="215"/>
        <v>-</v>
      </c>
      <c r="FD48" s="10"/>
      <c r="FE48" s="246">
        <f t="shared" ca="1" si="118"/>
        <v>1</v>
      </c>
      <c r="FF48" s="248" t="str">
        <f t="shared" ref="FF48:FW48" ca="1" si="243">OFFSET(FF$5,$B48,0)</f>
        <v>-</v>
      </c>
      <c r="FG48" s="248" t="str">
        <f t="shared" ca="1" si="243"/>
        <v>-</v>
      </c>
      <c r="FH48" s="248" t="str">
        <f t="shared" ca="1" si="243"/>
        <v>-</v>
      </c>
      <c r="FI48" s="248" t="str">
        <f t="shared" ca="1" si="243"/>
        <v>-</v>
      </c>
      <c r="FJ48" s="246" t="b">
        <f t="shared" ca="1" si="119"/>
        <v>0</v>
      </c>
      <c r="FK48" s="248" t="str">
        <f t="shared" ca="1" si="243"/>
        <v>-</v>
      </c>
      <c r="FL48" s="248">
        <f t="shared" ca="1" si="243"/>
        <v>0</v>
      </c>
      <c r="FM48" s="248" t="str">
        <f t="shared" ca="1" si="243"/>
        <v>-</v>
      </c>
      <c r="FN48" s="248">
        <f t="shared" ca="1" si="120"/>
        <v>1</v>
      </c>
      <c r="FO48" s="248">
        <f t="shared" ca="1" si="120"/>
        <v>0</v>
      </c>
      <c r="FP48" s="248">
        <f t="shared" ca="1" si="243"/>
        <v>1</v>
      </c>
      <c r="FQ48" s="248">
        <f t="shared" ca="1" si="243"/>
        <v>0</v>
      </c>
      <c r="FR48" s="248">
        <f t="shared" ca="1" si="243"/>
        <v>1</v>
      </c>
      <c r="FS48" s="248">
        <f t="shared" ca="1" si="243"/>
        <v>1</v>
      </c>
      <c r="FT48" s="248">
        <f t="shared" ca="1" si="243"/>
        <v>1</v>
      </c>
      <c r="FU48" s="248">
        <f t="shared" ca="1" si="243"/>
        <v>0</v>
      </c>
      <c r="FV48" s="248">
        <f t="shared" ca="1" si="243"/>
        <v>0</v>
      </c>
      <c r="FW48" s="248">
        <f t="shared" ca="1" si="243"/>
        <v>0</v>
      </c>
      <c r="FX48" s="248">
        <f t="shared" ca="1" si="202"/>
        <v>0</v>
      </c>
      <c r="FY48" s="248">
        <f t="shared" ca="1" si="202"/>
        <v>0</v>
      </c>
      <c r="FZ48" s="248">
        <f t="shared" ca="1" si="202"/>
        <v>0</v>
      </c>
      <c r="GA48" s="248">
        <f t="shared" ca="1" si="202"/>
        <v>0</v>
      </c>
      <c r="GB48" s="248">
        <f t="shared" ca="1" si="202"/>
        <v>0</v>
      </c>
      <c r="GC48" s="248">
        <f t="shared" ca="1" si="121"/>
        <v>0</v>
      </c>
      <c r="GD48" s="248">
        <f t="shared" ca="1" si="121"/>
        <v>0</v>
      </c>
      <c r="GE48" s="248">
        <f t="shared" ca="1" si="202"/>
        <v>0</v>
      </c>
      <c r="GF48" s="248">
        <f t="shared" ca="1" si="202"/>
        <v>0</v>
      </c>
      <c r="GG48" s="248">
        <f t="shared" ca="1" si="202"/>
        <v>1</v>
      </c>
      <c r="GH48" s="248">
        <f t="shared" ca="1" si="202"/>
        <v>0</v>
      </c>
      <c r="GI48" s="248">
        <f t="shared" ca="1" si="202"/>
        <v>0</v>
      </c>
      <c r="GJ48" s="248">
        <f t="shared" ca="1" si="202"/>
        <v>0</v>
      </c>
      <c r="GK48" s="248">
        <f t="shared" ca="1" si="202"/>
        <v>0</v>
      </c>
      <c r="GL48" s="248">
        <f t="shared" ca="1" si="121"/>
        <v>0</v>
      </c>
      <c r="GM48" s="248">
        <f t="shared" ca="1" si="121"/>
        <v>0</v>
      </c>
      <c r="GN48" s="248">
        <f t="shared" ca="1" si="121"/>
        <v>0</v>
      </c>
      <c r="GO48" s="10"/>
      <c r="GP48" s="246" t="b">
        <f t="shared" ref="GP48" ca="1" si="244">IF(GQ48&lt;&gt;"-",TRUE,FALSE)</f>
        <v>0</v>
      </c>
      <c r="GQ48" s="246" t="str" cm="1">
        <f t="array" aca="1" ref="GQ48" ca="1">INDEX(i.bnd_total_pas_area,$R48,1)</f>
        <v>-</v>
      </c>
      <c r="GR48" s="248" t="str">
        <f t="shared" ca="1" si="143"/>
        <v>-</v>
      </c>
      <c r="GS48" s="246" t="b">
        <f t="shared" ref="GS48" ca="1" si="245">IF(GT48&lt;&gt;"-",TRUE,FALSE)</f>
        <v>0</v>
      </c>
      <c r="GT48" s="246" t="str" cm="1">
        <f t="array" aca="1" ref="GT48" ca="1">INDEX(i.bnd_sr_t,$T48,1)</f>
        <v>-</v>
      </c>
      <c r="GU48" s="246" t="b">
        <f t="shared" ca="1" si="124"/>
        <v>0</v>
      </c>
      <c r="GV48" s="246" t="b">
        <f t="shared" ca="1" si="124"/>
        <v>0</v>
      </c>
      <c r="GW48" s="246" t="b">
        <f t="shared" ca="1" si="124"/>
        <v>1</v>
      </c>
      <c r="GX48" s="248">
        <f t="shared" ca="1" si="143"/>
        <v>0</v>
      </c>
      <c r="GY48" s="248">
        <f t="shared" ca="1" si="143"/>
        <v>2</v>
      </c>
      <c r="GZ48" s="248">
        <f t="shared" ca="1" si="143"/>
        <v>2</v>
      </c>
      <c r="HA48" s="248" t="str">
        <f t="shared" ca="1" si="143"/>
        <v>-</v>
      </c>
      <c r="HB48" s="248" t="str">
        <f t="shared" ca="1" si="143"/>
        <v>-</v>
      </c>
      <c r="HC48" s="248" t="str">
        <f t="shared" ca="1" si="143"/>
        <v>-</v>
      </c>
      <c r="HD48" s="248" t="str">
        <f t="shared" ca="1" si="143"/>
        <v>-</v>
      </c>
      <c r="HE48" s="248" t="str">
        <f t="shared" ca="1" si="143"/>
        <v>-</v>
      </c>
      <c r="HF48" s="248" t="str">
        <f t="shared" ca="1" si="144"/>
        <v>-</v>
      </c>
      <c r="HG48" s="248" t="str">
        <f t="shared" ca="1" si="144"/>
        <v>-</v>
      </c>
      <c r="HH48" s="246" t="b">
        <f t="array" aca="1" ref="HH48" ca="1">IF(OR(HI48:HJ48&lt;&gt;"-"),TRUE,"-")</f>
        <v>1</v>
      </c>
      <c r="HI48" s="225">
        <f t="shared" ca="1" si="158"/>
        <v>2</v>
      </c>
      <c r="HJ48" s="248" t="str">
        <f t="shared" ca="1" si="125"/>
        <v>-</v>
      </c>
      <c r="HK48" s="246" t="str">
        <f t="array" aca="1" ref="HK48" ca="1">IF(OR(HL48:HQ48&lt;&gt;"-"),TRUE,"-")</f>
        <v>-</v>
      </c>
      <c r="HL48" s="248" t="str">
        <f t="shared" ca="1" si="145"/>
        <v>-</v>
      </c>
      <c r="HM48" s="288" t="str">
        <f t="shared" ca="1" si="159"/>
        <v>-</v>
      </c>
      <c r="HN48" s="288" t="str">
        <f t="shared" ca="1" si="159"/>
        <v>-</v>
      </c>
      <c r="HO48" s="288" t="str">
        <f t="shared" ca="1" si="159"/>
        <v>-</v>
      </c>
      <c r="HP48" s="288" t="str">
        <f t="shared" ca="1" si="159"/>
        <v>-</v>
      </c>
      <c r="HQ48" s="288" t="str">
        <f t="shared" ca="1" si="146"/>
        <v>-</v>
      </c>
      <c r="HR48" s="288" t="str">
        <f t="shared" ca="1" si="159"/>
        <v>-</v>
      </c>
      <c r="HS48" s="248" t="b">
        <f t="shared" ca="1" si="100"/>
        <v>1</v>
      </c>
      <c r="HT48" s="248">
        <f t="shared" ca="1" si="100"/>
        <v>2</v>
      </c>
      <c r="HU48" s="248" t="b">
        <f t="shared" ca="1" si="101"/>
        <v>1</v>
      </c>
      <c r="HV48" s="248" t="str">
        <f t="shared" ca="1" si="101"/>
        <v>-</v>
      </c>
      <c r="HW48" s="246" t="str">
        <f t="shared" ca="1" si="238"/>
        <v>-</v>
      </c>
      <c r="HX48" s="246" t="str">
        <f t="shared" ca="1" si="238"/>
        <v>-</v>
      </c>
      <c r="HY48" s="246" t="str">
        <f t="shared" ca="1" si="238"/>
        <v>-</v>
      </c>
      <c r="HZ48" s="246" t="str">
        <f t="shared" ca="1" si="238"/>
        <v>-</v>
      </c>
      <c r="IA48" s="248" t="str">
        <f t="shared" ref="IA48:IV48" ca="1" si="246">OFFSET(IA$5,$B48,0)</f>
        <v>-</v>
      </c>
      <c r="IB48" s="248" t="str">
        <f t="shared" ca="1" si="246"/>
        <v>-</v>
      </c>
      <c r="IC48" s="248" t="str">
        <f t="shared" ca="1" si="246"/>
        <v>-</v>
      </c>
      <c r="ID48" s="248" t="str">
        <f t="shared" ca="1" si="246"/>
        <v>-</v>
      </c>
      <c r="IE48" s="248">
        <f t="shared" ca="1" si="246"/>
        <v>0</v>
      </c>
      <c r="IF48" s="248">
        <f t="shared" ca="1" si="246"/>
        <v>0.9</v>
      </c>
      <c r="IG48" s="248">
        <f t="shared" ca="1" si="246"/>
        <v>0</v>
      </c>
      <c r="IH48" s="248">
        <f t="shared" ca="1" si="246"/>
        <v>0.5</v>
      </c>
      <c r="II48" s="248">
        <f t="shared" ca="1" si="246"/>
        <v>0</v>
      </c>
      <c r="IJ48" s="248">
        <f t="shared" ca="1" si="246"/>
        <v>0</v>
      </c>
      <c r="IK48" s="248" t="str">
        <f t="shared" ca="1" si="246"/>
        <v>-</v>
      </c>
      <c r="IL48" s="246" t="str">
        <f t="shared" ca="1" si="127"/>
        <v>-</v>
      </c>
      <c r="IM48" s="246" t="str">
        <f t="shared" ca="1" si="127"/>
        <v>-</v>
      </c>
      <c r="IN48" s="155" t="b">
        <f t="shared" ref="IN48" ca="1" si="247">SUM(IO48:IO48)&gt;0</f>
        <v>0</v>
      </c>
      <c r="IO48" s="248" t="str">
        <f t="shared" ca="1" si="129"/>
        <v>-</v>
      </c>
      <c r="IP48" s="10"/>
      <c r="IQ48" s="248">
        <f t="shared" ca="1" si="246"/>
        <v>1</v>
      </c>
      <c r="IR48" s="248">
        <f t="shared" ca="1" si="246"/>
        <v>0</v>
      </c>
      <c r="IS48" s="248">
        <f t="shared" ca="1" si="246"/>
        <v>1</v>
      </c>
      <c r="IT48" s="248">
        <f t="shared" ca="1" si="246"/>
        <v>1</v>
      </c>
      <c r="IU48" s="248">
        <f t="shared" ca="1" si="246"/>
        <v>0</v>
      </c>
      <c r="IV48" s="248">
        <f t="shared" ca="1" si="246"/>
        <v>70</v>
      </c>
      <c r="IW48" s="248">
        <f t="shared" ca="1" si="200"/>
        <v>50</v>
      </c>
      <c r="IX48" s="248">
        <f t="shared" ca="1" si="200"/>
        <v>85</v>
      </c>
      <c r="IY48" s="248">
        <f t="shared" ca="1" si="200"/>
        <v>70</v>
      </c>
      <c r="IZ48" s="246">
        <f t="shared" ca="1" si="130"/>
        <v>1</v>
      </c>
      <c r="JA48" s="246">
        <f t="shared" ca="1" si="131"/>
        <v>1</v>
      </c>
      <c r="JB48" s="246">
        <f t="shared" ca="1" si="132"/>
        <v>1</v>
      </c>
      <c r="JC48" s="248">
        <f t="shared" ca="1" si="200"/>
        <v>1</v>
      </c>
      <c r="JD48" s="10"/>
      <c r="JE48" s="248">
        <f t="shared" ca="1" si="200"/>
        <v>1</v>
      </c>
      <c r="JF48" s="248">
        <f t="shared" ca="1" si="200"/>
        <v>1</v>
      </c>
      <c r="JG48" s="248">
        <f t="shared" ca="1" si="200"/>
        <v>0.75</v>
      </c>
      <c r="JH48" s="248">
        <f t="shared" ca="1" si="222"/>
        <v>0.8</v>
      </c>
      <c r="JI48" s="248">
        <f t="shared" ca="1" si="222"/>
        <v>0.82499999999999996</v>
      </c>
      <c r="JJ48" s="248">
        <f t="shared" ca="1" si="222"/>
        <v>0.875</v>
      </c>
      <c r="JK48" s="248">
        <f t="shared" ca="1" si="222"/>
        <v>0.9</v>
      </c>
      <c r="JL48" s="248">
        <f t="shared" ca="1" si="200"/>
        <v>1</v>
      </c>
      <c r="JM48" s="248">
        <f t="shared" ca="1" si="200"/>
        <v>0</v>
      </c>
      <c r="JN48" s="248">
        <f t="shared" ca="1" si="235"/>
        <v>0</v>
      </c>
      <c r="JO48" s="248">
        <f t="shared" ca="1" si="235"/>
        <v>0</v>
      </c>
      <c r="JP48" s="248">
        <f t="shared" ca="1" si="235"/>
        <v>0</v>
      </c>
      <c r="JQ48" s="248">
        <f t="shared" ca="1" si="235"/>
        <v>0</v>
      </c>
      <c r="JR48" s="248">
        <f t="shared" ca="1" si="235"/>
        <v>0</v>
      </c>
      <c r="JS48" s="248" t="str">
        <f t="shared" ca="1" si="149"/>
        <v>-</v>
      </c>
      <c r="JT48" s="248">
        <f t="shared" ca="1" si="149"/>
        <v>0</v>
      </c>
      <c r="JU48" s="27">
        <v>0</v>
      </c>
    </row>
    <row r="49" spans="1:281" s="228" customFormat="1" outlineLevel="2">
      <c r="A49" s="202">
        <f t="shared" si="133"/>
        <v>44</v>
      </c>
      <c r="B49" s="210">
        <f t="shared" ca="1" si="227"/>
        <v>37</v>
      </c>
      <c r="C49" s="228">
        <v>200</v>
      </c>
      <c r="D49" s="228" t="s">
        <v>941</v>
      </c>
      <c r="E49" s="228" t="b">
        <v>0</v>
      </c>
      <c r="F49" s="228" t="b">
        <v>0</v>
      </c>
      <c r="G49" s="228" t="b">
        <f t="shared" si="226"/>
        <v>0</v>
      </c>
      <c r="H49" s="298" cm="1">
        <f t="array" aca="1" ref="H49" ca="1">IF(AND($I49:$T49=DataMaster!$R$70:$AC$70),1,IF(AND($I49:$T49=DataMaster!$R$71:$AC$71),2,IF(AND($I49:$T49=DataMaster!$R$72:$AC$72),3,IF(AND($I49:$T49=DataMaster!$R$73:$AC$73),4,IF(AND($I49:$T49=DataMaster!$R$74:$AC$74),5,IF(AND($I49:$T49=DataMaster!$R$75:$AC$75),6,IF(AND($I49:$T49=DataMaster!$R$76:$AC$76),7,IF(AND($I49:$T49=DataMaster!$R$77:$AC$77),8,0))))))))</f>
        <v>0</v>
      </c>
      <c r="I49" s="225">
        <f t="shared" ca="1" si="228"/>
        <v>3</v>
      </c>
      <c r="J49" s="225">
        <f t="shared" ca="1" si="184"/>
        <v>2</v>
      </c>
      <c r="K49" s="225">
        <f t="shared" ca="1" si="184"/>
        <v>1</v>
      </c>
      <c r="L49" s="225">
        <f t="shared" ca="1" si="184"/>
        <v>1</v>
      </c>
      <c r="M49" s="225">
        <f t="shared" ca="1" si="184"/>
        <v>1</v>
      </c>
      <c r="N49" s="225">
        <f t="shared" ca="1" si="184"/>
        <v>1</v>
      </c>
      <c r="O49" s="225">
        <f t="shared" ca="1" si="184"/>
        <v>1</v>
      </c>
      <c r="P49" s="225">
        <f t="shared" ca="1" si="184"/>
        <v>3</v>
      </c>
      <c r="Q49" s="225">
        <f t="shared" ca="1" si="184"/>
        <v>1</v>
      </c>
      <c r="R49" s="225">
        <f t="shared" ca="1" si="184"/>
        <v>1</v>
      </c>
      <c r="S49" s="225">
        <f t="shared" ca="1" si="184"/>
        <v>1</v>
      </c>
      <c r="T49" s="225">
        <f t="shared" ca="1" si="184"/>
        <v>1</v>
      </c>
      <c r="V49" s="242" t="str" cm="1">
        <f t="array" aca="1" ref="V49" ca="1">TEXT(LEFT(OFFSET(V49,-1,0),5)+1,"00000")&amp;MID(OFFSET(V49,-1,0),6,FIND(" ",OFFSET(V49,-1,0),7)-5)
&amp;IF($H49=0,"",INDEX(DataMaster!$Q$70:$Q$77,Experiment!H49))
 &amp; " Day"&amp;_xlfn.SINGLE(INDEX(i.DOY,$I49,1))                   &amp; IF($FE49=0," FWM","")&amp;IF($FE49=1," MWM","")&amp;IF($FE49=5," Mat","")&amp;IF($FJ49=TRUE,"&amp;BBT","")
&amp;" Confine"&amp;$P49-1       &amp;IF($R49&gt;1," PasArea"&amp;GQ49,"")     &amp;IF($T49&gt;1," SR"&amp;GT49,"")     &amp;IF($S49&gt;1," E_PGR"&amp;JG49,"")
&amp; " WP"&amp;TEXT($IZ49*100,"000p")                &amp; " MP"&amp;TEXT($JA49*100,"000p")                      &amp; " GP"&amp;TEXT($JB49*100,"000p")
&amp; " (F"&amp;3+IFERROR(1*$CZ49,0)+IFERROR(1*$DA49,0)&amp;3-IFERROR(1*NOT($DC49),0)&amp;"N"&amp;$DV49&amp;$DW49&amp;")"</f>
        <v>00026 Feed  Day204 MWM Confine2 WP100p MP100p GP100p (F33N33)</v>
      </c>
      <c r="W49" s="10" t="str">
        <f ca="1">IF(COUNTIF(V$5:V49,V49)=1,"-","Dup")</f>
        <v>-</v>
      </c>
      <c r="X49" s="10"/>
      <c r="Y49" s="225" t="str">
        <f t="shared" ca="1" si="229"/>
        <v>-</v>
      </c>
      <c r="Z49" s="248" t="str">
        <f t="shared" ca="1" si="112"/>
        <v>-</v>
      </c>
      <c r="AA49" s="225" t="str">
        <f t="shared" ca="1" si="229"/>
        <v>-</v>
      </c>
      <c r="AB49" s="225" t="str">
        <f t="shared" ca="1" si="229"/>
        <v>-</v>
      </c>
      <c r="AC49" s="248" t="str">
        <f t="shared" ca="1" si="113"/>
        <v>-</v>
      </c>
      <c r="AD49" s="248" t="b">
        <f t="shared" ca="1" si="113"/>
        <v>1</v>
      </c>
      <c r="AE49" s="10"/>
      <c r="AF49" s="248" t="b">
        <f t="shared" ca="1" si="190"/>
        <v>1</v>
      </c>
      <c r="AG49" s="248" t="str">
        <f t="shared" ca="1" si="190"/>
        <v>-</v>
      </c>
      <c r="AH49" s="248" t="str">
        <f t="shared" ca="1" si="190"/>
        <v>-</v>
      </c>
      <c r="AI49" s="248" t="str">
        <f t="shared" ca="1" si="190"/>
        <v>-</v>
      </c>
      <c r="AJ49" s="248" t="b">
        <f t="shared" ca="1" si="190"/>
        <v>0</v>
      </c>
      <c r="AK49" s="248" t="str">
        <f t="shared" ca="1" si="190"/>
        <v>-</v>
      </c>
      <c r="AL49" s="248" t="str">
        <f t="shared" ca="1" si="190"/>
        <v>-</v>
      </c>
      <c r="AM49" s="248" t="str">
        <f t="shared" ca="1" si="190"/>
        <v>-</v>
      </c>
      <c r="AN49" s="248" t="b">
        <f t="shared" ca="1" si="190"/>
        <v>0</v>
      </c>
      <c r="AO49" s="10"/>
      <c r="AP49" s="225" t="b">
        <f t="shared" ca="1" si="234"/>
        <v>1</v>
      </c>
      <c r="AQ49" s="247" t="b">
        <v>1</v>
      </c>
      <c r="AR49" s="225" t="b">
        <f t="shared" ca="1" si="230"/>
        <v>1</v>
      </c>
      <c r="AS49" s="243">
        <f t="shared" ca="1" si="136"/>
        <v>32307</v>
      </c>
      <c r="AT49" s="225" t="b">
        <f t="shared" ca="1" si="231"/>
        <v>0</v>
      </c>
      <c r="AU49" s="248" t="str">
        <f t="shared" ca="1" si="190"/>
        <v>-</v>
      </c>
      <c r="AV49" s="248" t="b">
        <f t="shared" ca="1" si="190"/>
        <v>1</v>
      </c>
      <c r="AW49" s="225">
        <f t="shared" ca="1" si="232"/>
        <v>32308</v>
      </c>
      <c r="AX49" s="248" t="str">
        <f t="shared" ca="1" si="156"/>
        <v>-</v>
      </c>
      <c r="AY49" s="248">
        <f t="shared" ca="1" si="190"/>
        <v>1</v>
      </c>
      <c r="AZ49" s="248">
        <f t="shared" ca="1" si="190"/>
        <v>1</v>
      </c>
      <c r="BA49" s="248" t="b">
        <f t="shared" ca="1" si="185"/>
        <v>1</v>
      </c>
      <c r="BB49" s="248">
        <f t="shared" ca="1" si="190"/>
        <v>0.2</v>
      </c>
      <c r="BC49" s="248" t="str">
        <f t="shared" ca="1" si="214"/>
        <v>-</v>
      </c>
      <c r="BD49" s="248" t="str">
        <f t="shared" ca="1" si="214"/>
        <v>-</v>
      </c>
      <c r="BE49" s="248" t="b">
        <f t="shared" ca="1" si="190"/>
        <v>1</v>
      </c>
      <c r="BF49" s="248" t="b">
        <f t="shared" ca="1" si="185"/>
        <v>0</v>
      </c>
      <c r="BG49" s="246" t="str" cm="1">
        <f t="array" aca="1" ref="BG49" ca="1">INDEX(i.dams_confinement_P,$P49,BG$17)</f>
        <v>-</v>
      </c>
      <c r="BH49" s="246" t="str" cm="1">
        <f t="array" aca="1" ref="BH49" ca="1">INDEX(i.dams_confinement_P,$P49,BH$17)</f>
        <v>-</v>
      </c>
      <c r="BI49" s="246" t="str" cm="1">
        <f t="array" aca="1" ref="BI49" ca="1">INDEX(i.dams_confinement_P,$P49,BI$17)</f>
        <v>-</v>
      </c>
      <c r="BJ49" s="246" t="str" cm="1">
        <f t="array" aca="1" ref="BJ49" ca="1">INDEX(i.dams_confinement_P,$P49,BJ$17)</f>
        <v>-</v>
      </c>
      <c r="BK49" s="246" t="str" cm="1">
        <f t="array" aca="1" ref="BK49" ca="1">INDEX(i.dams_confinement_P,$P49,BK$17)</f>
        <v>-</v>
      </c>
      <c r="BL49" s="246" t="str" cm="1">
        <f t="array" aca="1" ref="BL49" ca="1">INDEX(i.dams_confinement_P,$P49,BL$17)</f>
        <v>-</v>
      </c>
      <c r="BM49" s="246" t="b" cm="1">
        <f t="array" aca="1" ref="BM49" ca="1">INDEX(i.dams_confinement_P,$P49,BM$17)</f>
        <v>1</v>
      </c>
      <c r="BN49" s="246" t="b" cm="1">
        <f t="array" aca="1" ref="BN49" ca="1">INDEX(i.dams_confinement_P,$P49,BN$17)</f>
        <v>1</v>
      </c>
      <c r="BO49" s="246" t="b" cm="1">
        <f t="array" aca="1" ref="BO49" ca="1">INDEX(i.dams_confinement_P,$P49,BO$17)</f>
        <v>1</v>
      </c>
      <c r="BP49" s="246" t="b" cm="1">
        <f t="array" aca="1" ref="BP49" ca="1">INDEX(i.dams_confinement_P,$P49,BP$17)</f>
        <v>1</v>
      </c>
      <c r="BQ49" s="246" t="b" cm="1">
        <f t="array" aca="1" ref="BQ49" ca="1">INDEX(i.dams_confinement_P,$P49,BQ$17)</f>
        <v>1</v>
      </c>
      <c r="BR49" s="246" t="b" cm="1">
        <f t="array" aca="1" ref="BR49" ca="1">INDEX(i.dams_confinement_P,$P49,BR$17)</f>
        <v>1</v>
      </c>
      <c r="BS49" s="246" t="str" cm="1">
        <f t="array" aca="1" ref="BS49" ca="1">INDEX(i.dams_confinement_P,$P49,BS$17)</f>
        <v>-</v>
      </c>
      <c r="BT49" s="246" t="str" cm="1">
        <f t="array" aca="1" ref="BT49" ca="1">INDEX(i.dams_confinement_P,$P49,BT$17)</f>
        <v>-</v>
      </c>
      <c r="BU49" s="246" t="str" cm="1">
        <f t="array" aca="1" ref="BU49" ca="1">INDEX(i.dams_confinement_P,$P49,BU$17)</f>
        <v>-</v>
      </c>
      <c r="BV49" s="246" t="str" cm="1">
        <f t="array" aca="1" ref="BV49" ca="1">INDEX(i.dams_confinement_P,$P49,BV$17)</f>
        <v>-</v>
      </c>
      <c r="BW49" s="246" t="str" cm="1">
        <f t="array" aca="1" ref="BW49" ca="1">INDEX(i.dams_confinement_P,$P49,BW$17)</f>
        <v>-</v>
      </c>
      <c r="BX49" s="246" t="str" cm="1">
        <f t="array" aca="1" ref="BX49" ca="1">INDEX(i.dams_confinement_P,$P49,BX$17)</f>
        <v>-</v>
      </c>
      <c r="BY49" s="248" t="str">
        <f t="shared" ca="1" si="186"/>
        <v>-</v>
      </c>
      <c r="BZ49" s="248" t="str">
        <f t="shared" ca="1" si="186"/>
        <v>-</v>
      </c>
      <c r="CA49" s="10"/>
      <c r="CB49" s="248" t="str">
        <f t="shared" ca="1" si="186"/>
        <v>-</v>
      </c>
      <c r="CC49" s="248" t="str">
        <f t="shared" ca="1" si="186"/>
        <v>-</v>
      </c>
      <c r="CD49" s="248" t="str">
        <f t="shared" ca="1" si="186"/>
        <v>-</v>
      </c>
      <c r="CE49" s="248" t="str">
        <f t="shared" ca="1" si="186"/>
        <v>-</v>
      </c>
      <c r="CF49" s="248" t="str">
        <f t="shared" ca="1" si="186"/>
        <v>-</v>
      </c>
      <c r="CG49" s="248" t="str">
        <f t="shared" ca="1" si="186"/>
        <v>-</v>
      </c>
      <c r="CH49" s="248" t="str">
        <f t="shared" ca="1" si="186"/>
        <v>-</v>
      </c>
      <c r="CI49" s="248" t="str">
        <f t="shared" ca="1" si="186"/>
        <v>-</v>
      </c>
      <c r="CJ49" s="248" t="str">
        <f t="shared" ca="1" si="186"/>
        <v>-</v>
      </c>
      <c r="CK49" s="248" t="str">
        <f t="shared" ca="1" si="186"/>
        <v>-</v>
      </c>
      <c r="CL49" s="248" t="str">
        <f t="shared" ca="1" si="186"/>
        <v>-</v>
      </c>
      <c r="CM49" s="248" t="str">
        <f t="shared" ca="1" si="186"/>
        <v>-</v>
      </c>
      <c r="CN49" s="248" t="str">
        <f t="shared" ca="1" si="186"/>
        <v>-</v>
      </c>
      <c r="CO49" s="248" t="str">
        <f t="shared" ca="1" si="186"/>
        <v>-</v>
      </c>
      <c r="CP49" s="248" t="str">
        <f t="shared" ca="1" si="186"/>
        <v>-</v>
      </c>
      <c r="CQ49" s="248" t="str">
        <f t="shared" ca="1" si="186"/>
        <v>-</v>
      </c>
      <c r="CR49" s="248" t="str">
        <f t="shared" ca="1" si="186"/>
        <v>-</v>
      </c>
      <c r="CS49" s="248" t="str">
        <f t="shared" ca="1" si="194"/>
        <v>-</v>
      </c>
      <c r="CT49" s="248" t="str">
        <f t="shared" ca="1" si="194"/>
        <v>-</v>
      </c>
      <c r="CU49" s="248" t="str">
        <f t="shared" ca="1" si="194"/>
        <v>-</v>
      </c>
      <c r="CV49" s="248" t="str">
        <f t="shared" ca="1" si="194"/>
        <v>-</v>
      </c>
      <c r="CW49" s="10"/>
      <c r="CX49" s="246" t="str" cm="1">
        <f t="array" ref="CX49">IF(AND($CZ49:$DA49),INDEX(i.dam_user_fvp0_date,$P49),"-")</f>
        <v>-</v>
      </c>
      <c r="CY49" s="246" t="str" cm="1">
        <f t="array" ref="CY49">IF(AND($CZ49:$DA49),INDEX(i.dam_user_fvp1_date,$P49),"-")</f>
        <v>-</v>
      </c>
      <c r="CZ49" s="247" t="b">
        <v>0</v>
      </c>
      <c r="DA49" s="247" t="b">
        <v>0</v>
      </c>
      <c r="DB49" s="248" t="str">
        <f t="shared" ca="1" si="178"/>
        <v>-</v>
      </c>
      <c r="DC49" s="248" t="str">
        <f t="shared" ca="1" si="178"/>
        <v>-</v>
      </c>
      <c r="DD49" s="248" t="str">
        <f t="shared" ca="1" si="178"/>
        <v>-</v>
      </c>
      <c r="DE49" s="248" t="str">
        <f t="shared" ca="1" si="178"/>
        <v>-</v>
      </c>
      <c r="DF49" s="248" t="str">
        <f t="shared" ca="1" si="178"/>
        <v>-</v>
      </c>
      <c r="DG49" s="248" t="str">
        <f t="shared" ca="1" si="178"/>
        <v>-</v>
      </c>
      <c r="DH49" s="248" t="str">
        <f t="shared" ca="1" si="178"/>
        <v>-</v>
      </c>
      <c r="DI49" s="248" t="str">
        <f t="shared" ca="1" si="178"/>
        <v>-</v>
      </c>
      <c r="DJ49" s="128">
        <v>0.125</v>
      </c>
      <c r="DK49" s="128">
        <v>0.3</v>
      </c>
      <c r="DL49" s="128">
        <v>-0.05</v>
      </c>
      <c r="DM49" s="128">
        <v>0.1</v>
      </c>
      <c r="DN49" s="128">
        <v>0.25</v>
      </c>
      <c r="DO49" s="128">
        <v>-0.05</v>
      </c>
      <c r="DP49" s="128">
        <v>0.05</v>
      </c>
      <c r="DQ49" s="128">
        <v>0.1</v>
      </c>
      <c r="DR49" s="128">
        <v>-0.02</v>
      </c>
      <c r="DS49" s="128">
        <v>0.1</v>
      </c>
      <c r="DT49" s="128">
        <v>0.25</v>
      </c>
      <c r="DU49" s="128">
        <v>-0.05</v>
      </c>
      <c r="DV49" s="225">
        <f t="shared" ca="1" si="233"/>
        <v>3</v>
      </c>
      <c r="DW49" s="225">
        <f t="shared" ca="1" si="233"/>
        <v>3</v>
      </c>
      <c r="DX49" s="247">
        <v>0</v>
      </c>
      <c r="DY49" s="247">
        <v>0.5</v>
      </c>
      <c r="DZ49" s="247">
        <v>0.5</v>
      </c>
      <c r="EA49" s="248" t="str">
        <f t="shared" ca="1" si="199"/>
        <v>-</v>
      </c>
      <c r="EB49" s="248" t="str">
        <f t="shared" ca="1" si="199"/>
        <v>-</v>
      </c>
      <c r="EC49" s="248" t="str">
        <f t="shared" ca="1" si="199"/>
        <v>-</v>
      </c>
      <c r="ED49" s="248" t="str">
        <f t="shared" ca="1" si="199"/>
        <v>-</v>
      </c>
      <c r="EE49" s="248" t="str">
        <f t="shared" ca="1" si="199"/>
        <v>-</v>
      </c>
      <c r="EF49" s="247">
        <v>0</v>
      </c>
      <c r="EG49" s="247">
        <v>0.5</v>
      </c>
      <c r="EH49" s="247">
        <v>0.5</v>
      </c>
      <c r="EI49" s="248" t="str">
        <f t="shared" ca="1" si="199"/>
        <v>-</v>
      </c>
      <c r="EJ49" s="248" t="str">
        <f t="shared" ca="1" si="199"/>
        <v>-</v>
      </c>
      <c r="EK49" s="248" t="str">
        <f t="shared" ca="1" si="199"/>
        <v>-</v>
      </c>
      <c r="EL49" s="248">
        <f t="shared" ca="1" si="199"/>
        <v>0</v>
      </c>
      <c r="EM49" s="248">
        <f t="shared" ca="1" si="199"/>
        <v>0</v>
      </c>
      <c r="EN49" s="248">
        <f t="shared" ca="1" si="199"/>
        <v>0</v>
      </c>
      <c r="EO49" s="248">
        <f t="shared" ca="1" si="199"/>
        <v>0</v>
      </c>
      <c r="EP49" s="248">
        <f t="shared" ca="1" si="199"/>
        <v>0</v>
      </c>
      <c r="EQ49" s="248">
        <f t="shared" ca="1" si="215"/>
        <v>0</v>
      </c>
      <c r="ER49" s="248">
        <f t="shared" ca="1" si="215"/>
        <v>0</v>
      </c>
      <c r="ES49" s="248" t="str">
        <f t="shared" ca="1" si="215"/>
        <v>-</v>
      </c>
      <c r="ET49" s="248" t="str">
        <f t="shared" ca="1" si="215"/>
        <v>-</v>
      </c>
      <c r="EU49" s="248" t="str">
        <f t="shared" ca="1" si="215"/>
        <v>-</v>
      </c>
      <c r="EV49" s="248" t="str">
        <f t="shared" ca="1" si="215"/>
        <v>-</v>
      </c>
      <c r="EW49" s="248" t="str">
        <f t="shared" ca="1" si="215"/>
        <v>-</v>
      </c>
      <c r="EX49" s="248" t="str">
        <f t="shared" ca="1" si="215"/>
        <v>-</v>
      </c>
      <c r="EY49" s="248" t="str">
        <f t="shared" ca="1" si="215"/>
        <v>-</v>
      </c>
      <c r="EZ49" s="248" t="str">
        <f t="shared" ca="1" si="215"/>
        <v>-</v>
      </c>
      <c r="FA49" s="248" t="str">
        <f t="shared" ca="1" si="215"/>
        <v>-</v>
      </c>
      <c r="FB49" s="248" t="str">
        <f t="shared" ca="1" si="215"/>
        <v>-</v>
      </c>
      <c r="FC49" s="248" t="str">
        <f t="shared" ca="1" si="215"/>
        <v>-</v>
      </c>
      <c r="FD49" s="10"/>
      <c r="FE49" s="246">
        <f t="shared" ca="1" si="118"/>
        <v>1</v>
      </c>
      <c r="FF49" s="248" t="str">
        <f t="shared" ca="1" si="201"/>
        <v>-</v>
      </c>
      <c r="FG49" s="248" t="str">
        <f t="shared" ca="1" si="201"/>
        <v>-</v>
      </c>
      <c r="FH49" s="248" t="str">
        <f t="shared" ca="1" si="201"/>
        <v>-</v>
      </c>
      <c r="FI49" s="248" t="str">
        <f t="shared" ca="1" si="201"/>
        <v>-</v>
      </c>
      <c r="FJ49" s="246" t="b">
        <f t="shared" ca="1" si="119"/>
        <v>0</v>
      </c>
      <c r="FK49" s="248" t="str">
        <f t="shared" ca="1" si="201"/>
        <v>-</v>
      </c>
      <c r="FL49" s="248">
        <f t="shared" ca="1" si="201"/>
        <v>0</v>
      </c>
      <c r="FM49" s="248" t="str">
        <f t="shared" ca="1" si="201"/>
        <v>-</v>
      </c>
      <c r="FN49" s="248">
        <f t="shared" ca="1" si="120"/>
        <v>1</v>
      </c>
      <c r="FO49" s="248">
        <f t="shared" ca="1" si="120"/>
        <v>0</v>
      </c>
      <c r="FP49" s="248">
        <f t="shared" ca="1" si="201"/>
        <v>1</v>
      </c>
      <c r="FQ49" s="248">
        <f t="shared" ca="1" si="201"/>
        <v>0</v>
      </c>
      <c r="FR49" s="248">
        <f t="shared" ca="1" si="201"/>
        <v>1</v>
      </c>
      <c r="FS49" s="248">
        <f t="shared" ca="1" si="201"/>
        <v>1</v>
      </c>
      <c r="FT49" s="248">
        <f t="shared" ca="1" si="201"/>
        <v>1</v>
      </c>
      <c r="FU49" s="248">
        <f t="shared" ca="1" si="201"/>
        <v>0</v>
      </c>
      <c r="FV49" s="248">
        <f t="shared" ca="1" si="201"/>
        <v>0</v>
      </c>
      <c r="FW49" s="248">
        <f t="shared" ca="1" si="201"/>
        <v>0</v>
      </c>
      <c r="FX49" s="248">
        <f t="shared" ca="1" si="202"/>
        <v>0</v>
      </c>
      <c r="FY49" s="248">
        <f t="shared" ca="1" si="202"/>
        <v>0</v>
      </c>
      <c r="FZ49" s="248">
        <f t="shared" ca="1" si="202"/>
        <v>0</v>
      </c>
      <c r="GA49" s="248">
        <f t="shared" ca="1" si="202"/>
        <v>0</v>
      </c>
      <c r="GB49" s="248">
        <f t="shared" ca="1" si="202"/>
        <v>0</v>
      </c>
      <c r="GC49" s="248">
        <f t="shared" ca="1" si="121"/>
        <v>0</v>
      </c>
      <c r="GD49" s="248">
        <f t="shared" ca="1" si="121"/>
        <v>0</v>
      </c>
      <c r="GE49" s="248">
        <f t="shared" ca="1" si="202"/>
        <v>0</v>
      </c>
      <c r="GF49" s="248">
        <f t="shared" ca="1" si="202"/>
        <v>0</v>
      </c>
      <c r="GG49" s="248">
        <f t="shared" ca="1" si="202"/>
        <v>1</v>
      </c>
      <c r="GH49" s="248">
        <f t="shared" ca="1" si="202"/>
        <v>0</v>
      </c>
      <c r="GI49" s="248">
        <f t="shared" ca="1" si="202"/>
        <v>0</v>
      </c>
      <c r="GJ49" s="248">
        <f t="shared" ca="1" si="202"/>
        <v>0</v>
      </c>
      <c r="GK49" s="248">
        <f t="shared" ca="1" si="202"/>
        <v>0</v>
      </c>
      <c r="GL49" s="248">
        <f t="shared" ca="1" si="121"/>
        <v>0</v>
      </c>
      <c r="GM49" s="248">
        <f t="shared" ca="1" si="121"/>
        <v>0</v>
      </c>
      <c r="GN49" s="248">
        <f t="shared" ca="1" si="121"/>
        <v>0</v>
      </c>
      <c r="GO49" s="10"/>
      <c r="GP49" s="246" t="b">
        <f t="shared" ca="1" si="223"/>
        <v>0</v>
      </c>
      <c r="GQ49" s="246" t="str" cm="1">
        <f t="array" aca="1" ref="GQ49" ca="1">INDEX(i.bnd_total_pas_area,$R49,1)</f>
        <v>-</v>
      </c>
      <c r="GR49" s="248" t="str">
        <f t="shared" ca="1" si="143"/>
        <v>-</v>
      </c>
      <c r="GS49" s="246" t="b">
        <f t="shared" ca="1" si="224"/>
        <v>0</v>
      </c>
      <c r="GT49" s="246" t="str" cm="1">
        <f t="array" aca="1" ref="GT49" ca="1">INDEX(i.bnd_sr_t,$T49,1)</f>
        <v>-</v>
      </c>
      <c r="GU49" s="246" t="b">
        <f t="shared" ca="1" si="124"/>
        <v>0</v>
      </c>
      <c r="GV49" s="246" t="b">
        <f t="shared" ca="1" si="124"/>
        <v>0</v>
      </c>
      <c r="GW49" s="246" t="b">
        <f t="shared" ca="1" si="124"/>
        <v>1</v>
      </c>
      <c r="GX49" s="248">
        <f t="shared" ca="1" si="143"/>
        <v>0</v>
      </c>
      <c r="GY49" s="248">
        <f t="shared" ca="1" si="143"/>
        <v>2</v>
      </c>
      <c r="GZ49" s="248">
        <f t="shared" ca="1" si="143"/>
        <v>2</v>
      </c>
      <c r="HA49" s="248" t="str">
        <f t="shared" ca="1" si="143"/>
        <v>-</v>
      </c>
      <c r="HB49" s="248" t="str">
        <f t="shared" ca="1" si="143"/>
        <v>-</v>
      </c>
      <c r="HC49" s="248" t="str">
        <f t="shared" ca="1" si="143"/>
        <v>-</v>
      </c>
      <c r="HD49" s="248" t="str">
        <f t="shared" ca="1" si="143"/>
        <v>-</v>
      </c>
      <c r="HE49" s="248" t="str">
        <f t="shared" ca="1" si="143"/>
        <v>-</v>
      </c>
      <c r="HF49" s="248" t="str">
        <f t="shared" ca="1" si="144"/>
        <v>-</v>
      </c>
      <c r="HG49" s="248" t="str">
        <f t="shared" ca="1" si="144"/>
        <v>-</v>
      </c>
      <c r="HH49" s="246" t="b">
        <f t="array" aca="1" ref="HH49" ca="1">IF(OR(HI49:HJ49&lt;&gt;"-"),TRUE,"-")</f>
        <v>1</v>
      </c>
      <c r="HI49" s="225">
        <f t="shared" ca="1" si="158"/>
        <v>2</v>
      </c>
      <c r="HJ49" s="248" t="str">
        <f t="shared" ca="1" si="125"/>
        <v>-</v>
      </c>
      <c r="HK49" s="246" t="str">
        <f t="array" aca="1" ref="HK49" ca="1">IF(OR(HL49:HQ49&lt;&gt;"-"),TRUE,"-")</f>
        <v>-</v>
      </c>
      <c r="HL49" s="248" t="str">
        <f t="shared" ca="1" si="145"/>
        <v>-</v>
      </c>
      <c r="HM49" s="288" t="str">
        <f t="shared" ca="1" si="159"/>
        <v>-</v>
      </c>
      <c r="HN49" s="288" t="str">
        <f t="shared" ca="1" si="159"/>
        <v>-</v>
      </c>
      <c r="HO49" s="288" t="str">
        <f t="shared" ca="1" si="159"/>
        <v>-</v>
      </c>
      <c r="HP49" s="288" t="str">
        <f t="shared" ca="1" si="159"/>
        <v>-</v>
      </c>
      <c r="HQ49" s="288" t="str">
        <f t="shared" ca="1" si="146"/>
        <v>-</v>
      </c>
      <c r="HR49" s="288" t="str">
        <f t="shared" ca="1" si="159"/>
        <v>-</v>
      </c>
      <c r="HS49" s="248" t="b">
        <f t="shared" ca="1" si="100"/>
        <v>1</v>
      </c>
      <c r="HT49" s="248">
        <f t="shared" ca="1" si="100"/>
        <v>2</v>
      </c>
      <c r="HU49" s="248" t="b">
        <f t="shared" ca="1" si="101"/>
        <v>1</v>
      </c>
      <c r="HV49" s="248" t="str">
        <f t="shared" ca="1" si="101"/>
        <v>-</v>
      </c>
      <c r="HW49" s="246" t="str">
        <f t="shared" ca="1" si="238"/>
        <v>-</v>
      </c>
      <c r="HX49" s="246" t="str">
        <f t="shared" ca="1" si="238"/>
        <v>-</v>
      </c>
      <c r="HY49" s="246" t="str">
        <f t="shared" ca="1" si="238"/>
        <v>-</v>
      </c>
      <c r="HZ49" s="246" t="str">
        <f t="shared" ca="1" si="238"/>
        <v>-</v>
      </c>
      <c r="IA49" s="248" t="str">
        <f t="shared" ca="1" si="205"/>
        <v>-</v>
      </c>
      <c r="IB49" s="248" t="str">
        <f t="shared" ca="1" si="205"/>
        <v>-</v>
      </c>
      <c r="IC49" s="248" t="str">
        <f t="shared" ca="1" si="205"/>
        <v>-</v>
      </c>
      <c r="ID49" s="248" t="str">
        <f t="shared" ca="1" si="205"/>
        <v>-</v>
      </c>
      <c r="IE49" s="248">
        <f t="shared" ca="1" si="205"/>
        <v>0</v>
      </c>
      <c r="IF49" s="248">
        <f t="shared" ca="1" si="205"/>
        <v>0.9</v>
      </c>
      <c r="IG49" s="248">
        <f t="shared" ca="1" si="205"/>
        <v>0</v>
      </c>
      <c r="IH49" s="248">
        <f t="shared" ca="1" si="205"/>
        <v>0.5</v>
      </c>
      <c r="II49" s="248">
        <f t="shared" ca="1" si="205"/>
        <v>0</v>
      </c>
      <c r="IJ49" s="248">
        <f t="shared" ca="1" si="205"/>
        <v>0</v>
      </c>
      <c r="IK49" s="248" t="str">
        <f t="shared" ca="1" si="205"/>
        <v>-</v>
      </c>
      <c r="IL49" s="246" t="str">
        <f t="shared" ca="1" si="127"/>
        <v>-</v>
      </c>
      <c r="IM49" s="246" t="str">
        <f t="shared" ca="1" si="127"/>
        <v>-</v>
      </c>
      <c r="IN49" s="155" t="b">
        <f t="shared" ca="1" si="225"/>
        <v>0</v>
      </c>
      <c r="IO49" s="248" t="str">
        <f t="shared" ca="1" si="129"/>
        <v>-</v>
      </c>
      <c r="IP49" s="10"/>
      <c r="IQ49" s="248">
        <f t="shared" ca="1" si="205"/>
        <v>1</v>
      </c>
      <c r="IR49" s="248">
        <f t="shared" ca="1" si="205"/>
        <v>0</v>
      </c>
      <c r="IS49" s="248">
        <f t="shared" ca="1" si="205"/>
        <v>1</v>
      </c>
      <c r="IT49" s="248">
        <f t="shared" ca="1" si="205"/>
        <v>1</v>
      </c>
      <c r="IU49" s="248">
        <f t="shared" ca="1" si="205"/>
        <v>0</v>
      </c>
      <c r="IV49" s="248">
        <f t="shared" ca="1" si="205"/>
        <v>70</v>
      </c>
      <c r="IW49" s="248">
        <f t="shared" ca="1" si="200"/>
        <v>50</v>
      </c>
      <c r="IX49" s="248">
        <f t="shared" ca="1" si="200"/>
        <v>85</v>
      </c>
      <c r="IY49" s="248">
        <f t="shared" ca="1" si="200"/>
        <v>70</v>
      </c>
      <c r="IZ49" s="246">
        <f t="shared" ca="1" si="130"/>
        <v>1</v>
      </c>
      <c r="JA49" s="246">
        <f t="shared" ca="1" si="131"/>
        <v>1</v>
      </c>
      <c r="JB49" s="246">
        <f t="shared" ca="1" si="132"/>
        <v>1</v>
      </c>
      <c r="JC49" s="248">
        <f t="shared" ca="1" si="200"/>
        <v>1</v>
      </c>
      <c r="JD49" s="10"/>
      <c r="JE49" s="248">
        <f t="shared" ca="1" si="200"/>
        <v>1</v>
      </c>
      <c r="JF49" s="248">
        <f t="shared" ca="1" si="200"/>
        <v>1</v>
      </c>
      <c r="JG49" s="248">
        <f t="shared" ca="1" si="200"/>
        <v>0.75</v>
      </c>
      <c r="JH49" s="248">
        <f t="shared" ca="1" si="222"/>
        <v>0.8</v>
      </c>
      <c r="JI49" s="248">
        <f t="shared" ca="1" si="222"/>
        <v>0.82499999999999996</v>
      </c>
      <c r="JJ49" s="248">
        <f t="shared" ca="1" si="222"/>
        <v>0.875</v>
      </c>
      <c r="JK49" s="248">
        <f t="shared" ca="1" si="222"/>
        <v>0.9</v>
      </c>
      <c r="JL49" s="248">
        <f t="shared" ca="1" si="200"/>
        <v>1</v>
      </c>
      <c r="JM49" s="248">
        <f t="shared" ca="1" si="200"/>
        <v>0</v>
      </c>
      <c r="JN49" s="248">
        <f t="shared" ca="1" si="235"/>
        <v>0</v>
      </c>
      <c r="JO49" s="248">
        <f t="shared" ca="1" si="235"/>
        <v>0</v>
      </c>
      <c r="JP49" s="248">
        <f t="shared" ca="1" si="235"/>
        <v>0</v>
      </c>
      <c r="JQ49" s="248">
        <f t="shared" ca="1" si="235"/>
        <v>0</v>
      </c>
      <c r="JR49" s="248">
        <f t="shared" ca="1" si="235"/>
        <v>0</v>
      </c>
      <c r="JS49" s="248" t="str">
        <f t="shared" ca="1" si="149"/>
        <v>-</v>
      </c>
      <c r="JT49" s="248">
        <f t="shared" ca="1" si="149"/>
        <v>0</v>
      </c>
      <c r="JU49" s="27">
        <v>0</v>
      </c>
    </row>
    <row r="50" spans="1:281" s="228" customFormat="1" outlineLevel="2">
      <c r="A50" s="202">
        <f t="shared" si="133"/>
        <v>45</v>
      </c>
      <c r="B50" s="210">
        <f t="shared" ca="1" si="227"/>
        <v>37</v>
      </c>
      <c r="C50" s="228">
        <v>200</v>
      </c>
      <c r="D50" s="228" t="s">
        <v>941</v>
      </c>
      <c r="E50" s="228" t="b">
        <v>0</v>
      </c>
      <c r="F50" s="228" t="b">
        <v>0</v>
      </c>
      <c r="G50" s="228" t="b">
        <f t="shared" si="226"/>
        <v>0</v>
      </c>
      <c r="H50" s="298" cm="1">
        <f t="array" aca="1" ref="H50" ca="1">IF(AND($I50:$T50=DataMaster!$R$70:$AC$70),1,IF(AND($I50:$T50=DataMaster!$R$71:$AC$71),2,IF(AND($I50:$T50=DataMaster!$R$72:$AC$72),3,IF(AND($I50:$T50=DataMaster!$R$73:$AC$73),4,IF(AND($I50:$T50=DataMaster!$R$74:$AC$74),5,IF(AND($I50:$T50=DataMaster!$R$75:$AC$75),6,IF(AND($I50:$T50=DataMaster!$R$76:$AC$76),7,IF(AND($I50:$T50=DataMaster!$R$77:$AC$77),8,0))))))))</f>
        <v>0</v>
      </c>
      <c r="I50" s="225">
        <f t="shared" ca="1" si="228"/>
        <v>3</v>
      </c>
      <c r="J50" s="225">
        <f t="shared" ca="1" si="228"/>
        <v>2</v>
      </c>
      <c r="K50" s="225">
        <f t="shared" ca="1" si="228"/>
        <v>1</v>
      </c>
      <c r="L50" s="225">
        <f t="shared" ca="1" si="228"/>
        <v>1</v>
      </c>
      <c r="M50" s="225">
        <f t="shared" ca="1" si="228"/>
        <v>1</v>
      </c>
      <c r="N50" s="225">
        <f t="shared" ca="1" si="228"/>
        <v>1</v>
      </c>
      <c r="O50" s="225">
        <f t="shared" ca="1" si="228"/>
        <v>1</v>
      </c>
      <c r="P50" s="225">
        <f t="shared" ca="1" si="228"/>
        <v>3</v>
      </c>
      <c r="Q50" s="225">
        <f t="shared" ca="1" si="228"/>
        <v>1</v>
      </c>
      <c r="R50" s="225">
        <f t="shared" ca="1" si="228"/>
        <v>1</v>
      </c>
      <c r="S50" s="225">
        <f t="shared" ca="1" si="228"/>
        <v>1</v>
      </c>
      <c r="T50" s="225">
        <f t="shared" ca="1" si="228"/>
        <v>1</v>
      </c>
      <c r="V50" s="242" t="str" cm="1">
        <f t="array" aca="1" ref="V50" ca="1">TEXT(LEFT(OFFSET(V50,-1,0),5)+1,"00000")&amp;MID(OFFSET(V50,-1,0),6,FIND(" ",OFFSET(V50,-1,0),7)-5)
&amp;IF($H50=0,"",INDEX(DataMaster!$Q$70:$Q$77,Experiment!H50))
 &amp; " Day"&amp;_xlfn.SINGLE(INDEX(i.DOY,$I50,1))                   &amp; IF($FE50=0," FWM","")&amp;IF($FE50=1," MWM","")&amp;IF($FE50=5," Mat","")&amp;IF($FJ50=TRUE,"&amp;BBT","")
&amp;" Confine"&amp;$P50-1       &amp;IF($R50&gt;1," PasArea"&amp;GQ50,"")     &amp;IF($T50&gt;1," SR"&amp;GT50,"")     &amp;IF($S50&gt;1," E_PGR"&amp;JG50,"")
&amp; " WP"&amp;TEXT($IZ50*100,"000p")                &amp; " MP"&amp;TEXT($JA50*100,"000p")                      &amp; " GP"&amp;TEXT($JB50*100,"000p")
&amp; " (F"&amp;3+IFERROR(1*$CZ50,0)+IFERROR(1*$DA50,0)&amp;3-IFERROR(1*NOT($DC50),0)&amp;"N"&amp;$DV50&amp;$DW50&amp;")"</f>
        <v>00027 Feed  Day204 MWM Confine2 WP100p MP100p GP100p (F33N11)</v>
      </c>
      <c r="W50" s="10" t="str">
        <f ca="1">IF(COUNTIF(V$5:V50,V50)=1,"-","Dup")</f>
        <v>-</v>
      </c>
      <c r="X50" s="10"/>
      <c r="Y50" s="225" t="str">
        <f t="shared" ca="1" si="229"/>
        <v>-</v>
      </c>
      <c r="Z50" s="248" t="str">
        <f t="shared" ca="1" si="112"/>
        <v>-</v>
      </c>
      <c r="AA50" s="225" t="str">
        <f t="shared" ca="1" si="229"/>
        <v>-</v>
      </c>
      <c r="AB50" s="225" t="str">
        <f t="shared" ca="1" si="229"/>
        <v>-</v>
      </c>
      <c r="AC50" s="248" t="str">
        <f t="shared" ca="1" si="113"/>
        <v>-</v>
      </c>
      <c r="AD50" s="248" t="b">
        <f t="shared" ca="1" si="113"/>
        <v>1</v>
      </c>
      <c r="AE50" s="10"/>
      <c r="AF50" s="248" t="b">
        <f t="shared" ref="AF50:BF50" ca="1" si="248">OFFSET(AF$5,$B50,0)</f>
        <v>1</v>
      </c>
      <c r="AG50" s="248" t="str">
        <f t="shared" ca="1" si="248"/>
        <v>-</v>
      </c>
      <c r="AH50" s="248" t="str">
        <f t="shared" ca="1" si="248"/>
        <v>-</v>
      </c>
      <c r="AI50" s="248" t="str">
        <f t="shared" ca="1" si="248"/>
        <v>-</v>
      </c>
      <c r="AJ50" s="248" t="b">
        <f t="shared" ca="1" si="248"/>
        <v>0</v>
      </c>
      <c r="AK50" s="248" t="str">
        <f t="shared" ca="1" si="248"/>
        <v>-</v>
      </c>
      <c r="AL50" s="248" t="str">
        <f t="shared" ca="1" si="248"/>
        <v>-</v>
      </c>
      <c r="AM50" s="248" t="str">
        <f t="shared" ca="1" si="248"/>
        <v>-</v>
      </c>
      <c r="AN50" s="248" t="b">
        <f t="shared" ca="1" si="248"/>
        <v>0</v>
      </c>
      <c r="AO50" s="10"/>
      <c r="AP50" s="225" t="b">
        <f t="shared" ca="1" si="234"/>
        <v>1</v>
      </c>
      <c r="AQ50" s="247" t="b">
        <v>1</v>
      </c>
      <c r="AR50" s="225" t="b">
        <f t="shared" ca="1" si="230"/>
        <v>1</v>
      </c>
      <c r="AS50" s="243">
        <f t="shared" ca="1" si="136"/>
        <v>32308</v>
      </c>
      <c r="AT50" s="225" t="b">
        <f t="shared" ca="1" si="231"/>
        <v>0</v>
      </c>
      <c r="AU50" s="248" t="str">
        <f t="shared" ca="1" si="248"/>
        <v>-</v>
      </c>
      <c r="AV50" s="248" t="b">
        <f t="shared" ca="1" si="248"/>
        <v>1</v>
      </c>
      <c r="AW50" s="225">
        <f t="shared" ca="1" si="232"/>
        <v>32309</v>
      </c>
      <c r="AX50" s="248" t="str">
        <f t="shared" ca="1" si="156"/>
        <v>-</v>
      </c>
      <c r="AY50" s="248">
        <f t="shared" ca="1" si="248"/>
        <v>1</v>
      </c>
      <c r="AZ50" s="248">
        <f t="shared" ca="1" si="248"/>
        <v>1</v>
      </c>
      <c r="BA50" s="248" t="b">
        <f t="shared" ca="1" si="248"/>
        <v>1</v>
      </c>
      <c r="BB50" s="248">
        <f t="shared" ca="1" si="248"/>
        <v>0.2</v>
      </c>
      <c r="BC50" s="248" t="str">
        <f t="shared" ca="1" si="214"/>
        <v>-</v>
      </c>
      <c r="BD50" s="248" t="str">
        <f t="shared" ca="1" si="214"/>
        <v>-</v>
      </c>
      <c r="BE50" s="248" t="b">
        <f t="shared" ca="1" si="248"/>
        <v>1</v>
      </c>
      <c r="BF50" s="248" t="b">
        <f t="shared" ca="1" si="248"/>
        <v>0</v>
      </c>
      <c r="BG50" s="246" t="str" cm="1">
        <f t="array" aca="1" ref="BG50" ca="1">INDEX(i.dams_confinement_P,$P50,BG$17)</f>
        <v>-</v>
      </c>
      <c r="BH50" s="246" t="str" cm="1">
        <f t="array" aca="1" ref="BH50" ca="1">INDEX(i.dams_confinement_P,$P50,BH$17)</f>
        <v>-</v>
      </c>
      <c r="BI50" s="246" t="str" cm="1">
        <f t="array" aca="1" ref="BI50" ca="1">INDEX(i.dams_confinement_P,$P50,BI$17)</f>
        <v>-</v>
      </c>
      <c r="BJ50" s="246" t="str" cm="1">
        <f t="array" aca="1" ref="BJ50" ca="1">INDEX(i.dams_confinement_P,$P50,BJ$17)</f>
        <v>-</v>
      </c>
      <c r="BK50" s="246" t="str" cm="1">
        <f t="array" aca="1" ref="BK50" ca="1">INDEX(i.dams_confinement_P,$P50,BK$17)</f>
        <v>-</v>
      </c>
      <c r="BL50" s="246" t="str" cm="1">
        <f t="array" aca="1" ref="BL50" ca="1">INDEX(i.dams_confinement_P,$P50,BL$17)</f>
        <v>-</v>
      </c>
      <c r="BM50" s="246" t="b" cm="1">
        <f t="array" aca="1" ref="BM50" ca="1">INDEX(i.dams_confinement_P,$P50,BM$17)</f>
        <v>1</v>
      </c>
      <c r="BN50" s="246" t="b" cm="1">
        <f t="array" aca="1" ref="BN50" ca="1">INDEX(i.dams_confinement_P,$P50,BN$17)</f>
        <v>1</v>
      </c>
      <c r="BO50" s="246" t="b" cm="1">
        <f t="array" aca="1" ref="BO50" ca="1">INDEX(i.dams_confinement_P,$P50,BO$17)</f>
        <v>1</v>
      </c>
      <c r="BP50" s="246" t="b" cm="1">
        <f t="array" aca="1" ref="BP50" ca="1">INDEX(i.dams_confinement_P,$P50,BP$17)</f>
        <v>1</v>
      </c>
      <c r="BQ50" s="246" t="b" cm="1">
        <f t="array" aca="1" ref="BQ50" ca="1">INDEX(i.dams_confinement_P,$P50,BQ$17)</f>
        <v>1</v>
      </c>
      <c r="BR50" s="246" t="b" cm="1">
        <f t="array" aca="1" ref="BR50" ca="1">INDEX(i.dams_confinement_P,$P50,BR$17)</f>
        <v>1</v>
      </c>
      <c r="BS50" s="246" t="str" cm="1">
        <f t="array" aca="1" ref="BS50" ca="1">INDEX(i.dams_confinement_P,$P50,BS$17)</f>
        <v>-</v>
      </c>
      <c r="BT50" s="246" t="str" cm="1">
        <f t="array" aca="1" ref="BT50" ca="1">INDEX(i.dams_confinement_P,$P50,BT$17)</f>
        <v>-</v>
      </c>
      <c r="BU50" s="246" t="str" cm="1">
        <f t="array" aca="1" ref="BU50" ca="1">INDEX(i.dams_confinement_P,$P50,BU$17)</f>
        <v>-</v>
      </c>
      <c r="BV50" s="246" t="str" cm="1">
        <f t="array" aca="1" ref="BV50" ca="1">INDEX(i.dams_confinement_P,$P50,BV$17)</f>
        <v>-</v>
      </c>
      <c r="BW50" s="246" t="str" cm="1">
        <f t="array" aca="1" ref="BW50" ca="1">INDEX(i.dams_confinement_P,$P50,BW$17)</f>
        <v>-</v>
      </c>
      <c r="BX50" s="246" t="str" cm="1">
        <f t="array" aca="1" ref="BX50" ca="1">INDEX(i.dams_confinement_P,$P50,BX$17)</f>
        <v>-</v>
      </c>
      <c r="BY50" s="248" t="str">
        <f t="shared" ref="BY50:CV50" ca="1" si="249">OFFSET(BY$5,$B50,0)</f>
        <v>-</v>
      </c>
      <c r="BZ50" s="248" t="str">
        <f t="shared" ca="1" si="249"/>
        <v>-</v>
      </c>
      <c r="CA50" s="10"/>
      <c r="CB50" s="248" t="str">
        <f t="shared" ca="1" si="249"/>
        <v>-</v>
      </c>
      <c r="CC50" s="248" t="str">
        <f t="shared" ca="1" si="249"/>
        <v>-</v>
      </c>
      <c r="CD50" s="248" t="str">
        <f t="shared" ca="1" si="249"/>
        <v>-</v>
      </c>
      <c r="CE50" s="248" t="str">
        <f t="shared" ca="1" si="249"/>
        <v>-</v>
      </c>
      <c r="CF50" s="248" t="str">
        <f t="shared" ca="1" si="249"/>
        <v>-</v>
      </c>
      <c r="CG50" s="248" t="str">
        <f t="shared" ca="1" si="249"/>
        <v>-</v>
      </c>
      <c r="CH50" s="248" t="str">
        <f t="shared" ca="1" si="249"/>
        <v>-</v>
      </c>
      <c r="CI50" s="248" t="str">
        <f t="shared" ca="1" si="249"/>
        <v>-</v>
      </c>
      <c r="CJ50" s="248" t="str">
        <f t="shared" ca="1" si="249"/>
        <v>-</v>
      </c>
      <c r="CK50" s="248" t="str">
        <f t="shared" ca="1" si="249"/>
        <v>-</v>
      </c>
      <c r="CL50" s="248" t="str">
        <f t="shared" ca="1" si="249"/>
        <v>-</v>
      </c>
      <c r="CM50" s="248" t="str">
        <f t="shared" ca="1" si="249"/>
        <v>-</v>
      </c>
      <c r="CN50" s="248" t="str">
        <f t="shared" ca="1" si="249"/>
        <v>-</v>
      </c>
      <c r="CO50" s="248" t="str">
        <f t="shared" ca="1" si="249"/>
        <v>-</v>
      </c>
      <c r="CP50" s="248" t="str">
        <f t="shared" ca="1" si="249"/>
        <v>-</v>
      </c>
      <c r="CQ50" s="248" t="str">
        <f t="shared" ca="1" si="249"/>
        <v>-</v>
      </c>
      <c r="CR50" s="248" t="str">
        <f t="shared" ca="1" si="249"/>
        <v>-</v>
      </c>
      <c r="CS50" s="248" t="str">
        <f t="shared" ca="1" si="249"/>
        <v>-</v>
      </c>
      <c r="CT50" s="248" t="str">
        <f t="shared" ca="1" si="249"/>
        <v>-</v>
      </c>
      <c r="CU50" s="248" t="str">
        <f t="shared" ca="1" si="249"/>
        <v>-</v>
      </c>
      <c r="CV50" s="248" t="str">
        <f t="shared" ca="1" si="249"/>
        <v>-</v>
      </c>
      <c r="CW50" s="10"/>
      <c r="CX50" s="246" t="str" cm="1">
        <f t="array" ref="CX50">IF(AND($CZ50:$DA50),INDEX(i.dam_user_fvp0_date,$P50),"-")</f>
        <v>-</v>
      </c>
      <c r="CY50" s="246" t="str" cm="1">
        <f t="array" ref="CY50">IF(AND($CZ50:$DA50),INDEX(i.dam_user_fvp1_date,$P50),"-")</f>
        <v>-</v>
      </c>
      <c r="CZ50" s="247" t="b">
        <v>0</v>
      </c>
      <c r="DA50" s="247" t="b">
        <v>0</v>
      </c>
      <c r="DB50" s="248" t="str">
        <f t="shared" ref="DB50:DI50" ca="1" si="250">OFFSET(DB$5,$B50,0)</f>
        <v>-</v>
      </c>
      <c r="DC50" s="248" t="str">
        <f t="shared" ca="1" si="250"/>
        <v>-</v>
      </c>
      <c r="DD50" s="248" t="str">
        <f t="shared" ca="1" si="250"/>
        <v>-</v>
      </c>
      <c r="DE50" s="248" t="str">
        <f t="shared" ca="1" si="250"/>
        <v>-</v>
      </c>
      <c r="DF50" s="248" t="str">
        <f t="shared" ca="1" si="250"/>
        <v>-</v>
      </c>
      <c r="DG50" s="248" t="str">
        <f t="shared" ca="1" si="250"/>
        <v>-</v>
      </c>
      <c r="DH50" s="248" t="str">
        <f t="shared" ca="1" si="250"/>
        <v>-</v>
      </c>
      <c r="DI50" s="248" t="str">
        <f t="shared" ca="1" si="250"/>
        <v>-</v>
      </c>
      <c r="DJ50" s="128">
        <v>0.125</v>
      </c>
      <c r="DK50" s="128">
        <v>0.3</v>
      </c>
      <c r="DL50" s="128">
        <v>-0.05</v>
      </c>
      <c r="DM50" s="128">
        <v>0.1</v>
      </c>
      <c r="DN50" s="128">
        <v>0.25</v>
      </c>
      <c r="DO50" s="128">
        <v>-0.05</v>
      </c>
      <c r="DP50" s="128">
        <v>0.05</v>
      </c>
      <c r="DQ50" s="128">
        <v>0.1</v>
      </c>
      <c r="DR50" s="128">
        <v>-0.02</v>
      </c>
      <c r="DS50" s="128">
        <v>0.1</v>
      </c>
      <c r="DT50" s="128">
        <v>0.25</v>
      </c>
      <c r="DU50" s="128">
        <v>-0.05</v>
      </c>
      <c r="DV50" s="247">
        <v>1</v>
      </c>
      <c r="DW50" s="247">
        <v>1</v>
      </c>
      <c r="DX50" s="247">
        <v>0</v>
      </c>
      <c r="DY50" s="247">
        <v>0.5</v>
      </c>
      <c r="DZ50" s="247">
        <v>0.5</v>
      </c>
      <c r="EA50" s="248" t="str">
        <f t="shared" ca="1" si="199"/>
        <v>-</v>
      </c>
      <c r="EB50" s="248" t="str">
        <f t="shared" ca="1" si="199"/>
        <v>-</v>
      </c>
      <c r="EC50" s="248" t="str">
        <f t="shared" ca="1" si="199"/>
        <v>-</v>
      </c>
      <c r="ED50" s="248" t="str">
        <f t="shared" ca="1" si="199"/>
        <v>-</v>
      </c>
      <c r="EE50" s="248" t="str">
        <f t="shared" ca="1" si="199"/>
        <v>-</v>
      </c>
      <c r="EF50" s="247">
        <v>0</v>
      </c>
      <c r="EG50" s="247">
        <v>0.5</v>
      </c>
      <c r="EH50" s="247">
        <v>0.5</v>
      </c>
      <c r="EI50" s="248" t="str">
        <f t="shared" ca="1" si="199"/>
        <v>-</v>
      </c>
      <c r="EJ50" s="248" t="str">
        <f t="shared" ca="1" si="199"/>
        <v>-</v>
      </c>
      <c r="EK50" s="248" t="str">
        <f t="shared" ca="1" si="199"/>
        <v>-</v>
      </c>
      <c r="EL50" s="248">
        <f t="shared" ca="1" si="199"/>
        <v>0</v>
      </c>
      <c r="EM50" s="248">
        <f t="shared" ca="1" si="199"/>
        <v>0</v>
      </c>
      <c r="EN50" s="248">
        <f t="shared" ca="1" si="199"/>
        <v>0</v>
      </c>
      <c r="EO50" s="248">
        <f t="shared" ca="1" si="199"/>
        <v>0</v>
      </c>
      <c r="EP50" s="248">
        <f t="shared" ca="1" si="199"/>
        <v>0</v>
      </c>
      <c r="EQ50" s="248">
        <f t="shared" ca="1" si="215"/>
        <v>0</v>
      </c>
      <c r="ER50" s="248">
        <f t="shared" ca="1" si="215"/>
        <v>0</v>
      </c>
      <c r="ES50" s="248" t="str">
        <f t="shared" ca="1" si="215"/>
        <v>-</v>
      </c>
      <c r="ET50" s="248" t="str">
        <f t="shared" ca="1" si="215"/>
        <v>-</v>
      </c>
      <c r="EU50" s="248" t="str">
        <f t="shared" ca="1" si="215"/>
        <v>-</v>
      </c>
      <c r="EV50" s="248" t="str">
        <f t="shared" ca="1" si="215"/>
        <v>-</v>
      </c>
      <c r="EW50" s="248" t="str">
        <f t="shared" ca="1" si="215"/>
        <v>-</v>
      </c>
      <c r="EX50" s="248" t="str">
        <f t="shared" ca="1" si="215"/>
        <v>-</v>
      </c>
      <c r="EY50" s="248" t="str">
        <f t="shared" ca="1" si="215"/>
        <v>-</v>
      </c>
      <c r="EZ50" s="248" t="str">
        <f t="shared" ca="1" si="215"/>
        <v>-</v>
      </c>
      <c r="FA50" s="248" t="str">
        <f t="shared" ca="1" si="215"/>
        <v>-</v>
      </c>
      <c r="FB50" s="248" t="str">
        <f t="shared" ca="1" si="215"/>
        <v>-</v>
      </c>
      <c r="FC50" s="248" t="str">
        <f t="shared" ca="1" si="215"/>
        <v>-</v>
      </c>
      <c r="FD50" s="10"/>
      <c r="FE50" s="246">
        <f t="shared" ca="1" si="118"/>
        <v>1</v>
      </c>
      <c r="FF50" s="248" t="str">
        <f t="shared" ref="FF50:GN50" ca="1" si="251">OFFSET(FF$5,$B50,0)</f>
        <v>-</v>
      </c>
      <c r="FG50" s="248" t="str">
        <f t="shared" ca="1" si="251"/>
        <v>-</v>
      </c>
      <c r="FH50" s="248" t="str">
        <f t="shared" ca="1" si="251"/>
        <v>-</v>
      </c>
      <c r="FI50" s="248" t="str">
        <f t="shared" ca="1" si="251"/>
        <v>-</v>
      </c>
      <c r="FJ50" s="246" t="b">
        <f t="shared" ca="1" si="119"/>
        <v>0</v>
      </c>
      <c r="FK50" s="248" t="str">
        <f t="shared" ca="1" si="251"/>
        <v>-</v>
      </c>
      <c r="FL50" s="248">
        <f t="shared" ca="1" si="251"/>
        <v>0</v>
      </c>
      <c r="FM50" s="248" t="str">
        <f t="shared" ca="1" si="251"/>
        <v>-</v>
      </c>
      <c r="FN50" s="248">
        <f t="shared" ca="1" si="120"/>
        <v>1</v>
      </c>
      <c r="FO50" s="248">
        <f t="shared" ca="1" si="120"/>
        <v>0</v>
      </c>
      <c r="FP50" s="248">
        <f t="shared" ca="1" si="251"/>
        <v>1</v>
      </c>
      <c r="FQ50" s="248">
        <f t="shared" ca="1" si="251"/>
        <v>0</v>
      </c>
      <c r="FR50" s="248">
        <f t="shared" ca="1" si="251"/>
        <v>1</v>
      </c>
      <c r="FS50" s="248">
        <f t="shared" ca="1" si="251"/>
        <v>1</v>
      </c>
      <c r="FT50" s="248">
        <f t="shared" ca="1" si="251"/>
        <v>1</v>
      </c>
      <c r="FU50" s="248">
        <f t="shared" ca="1" si="251"/>
        <v>0</v>
      </c>
      <c r="FV50" s="248">
        <f t="shared" ca="1" si="251"/>
        <v>0</v>
      </c>
      <c r="FW50" s="248">
        <f t="shared" ca="1" si="251"/>
        <v>0</v>
      </c>
      <c r="FX50" s="248">
        <f t="shared" ca="1" si="251"/>
        <v>0</v>
      </c>
      <c r="FY50" s="248">
        <f t="shared" ca="1" si="251"/>
        <v>0</v>
      </c>
      <c r="FZ50" s="248">
        <f t="shared" ca="1" si="251"/>
        <v>0</v>
      </c>
      <c r="GA50" s="248">
        <f t="shared" ca="1" si="251"/>
        <v>0</v>
      </c>
      <c r="GB50" s="248">
        <f t="shared" ca="1" si="251"/>
        <v>0</v>
      </c>
      <c r="GC50" s="248">
        <f t="shared" ca="1" si="121"/>
        <v>0</v>
      </c>
      <c r="GD50" s="248">
        <f t="shared" ca="1" si="121"/>
        <v>0</v>
      </c>
      <c r="GE50" s="248">
        <f t="shared" ca="1" si="251"/>
        <v>0</v>
      </c>
      <c r="GF50" s="248">
        <f t="shared" ca="1" si="251"/>
        <v>0</v>
      </c>
      <c r="GG50" s="248">
        <f t="shared" ca="1" si="251"/>
        <v>1</v>
      </c>
      <c r="GH50" s="248">
        <f t="shared" ca="1" si="251"/>
        <v>0</v>
      </c>
      <c r="GI50" s="248">
        <f t="shared" ca="1" si="251"/>
        <v>0</v>
      </c>
      <c r="GJ50" s="248">
        <f t="shared" ca="1" si="251"/>
        <v>0</v>
      </c>
      <c r="GK50" s="248">
        <f t="shared" ca="1" si="251"/>
        <v>0</v>
      </c>
      <c r="GL50" s="248">
        <f t="shared" ca="1" si="251"/>
        <v>0</v>
      </c>
      <c r="GM50" s="248">
        <f t="shared" ca="1" si="251"/>
        <v>0</v>
      </c>
      <c r="GN50" s="248">
        <f t="shared" ca="1" si="251"/>
        <v>0</v>
      </c>
      <c r="GO50" s="10"/>
      <c r="GP50" s="246" t="b">
        <f t="shared" ca="1" si="223"/>
        <v>0</v>
      </c>
      <c r="GQ50" s="246" t="str" cm="1">
        <f t="array" aca="1" ref="GQ50" ca="1">INDEX(i.bnd_total_pas_area,$R50,1)</f>
        <v>-</v>
      </c>
      <c r="GR50" s="248" t="str">
        <f t="shared" ref="GR50" ca="1" si="252">OFFSET(GR$5,$B50,0)</f>
        <v>-</v>
      </c>
      <c r="GS50" s="246" t="b">
        <f t="shared" ca="1" si="224"/>
        <v>0</v>
      </c>
      <c r="GT50" s="246" t="str" cm="1">
        <f t="array" aca="1" ref="GT50" ca="1">INDEX(i.bnd_sr_t,$T50,1)</f>
        <v>-</v>
      </c>
      <c r="GU50" s="246" t="b">
        <f t="shared" ca="1" si="124"/>
        <v>0</v>
      </c>
      <c r="GV50" s="246" t="b">
        <f t="shared" ca="1" si="124"/>
        <v>0</v>
      </c>
      <c r="GW50" s="246" t="b">
        <f t="shared" ca="1" si="124"/>
        <v>1</v>
      </c>
      <c r="GX50" s="248">
        <f t="shared" ref="GX50:HE50" ca="1" si="253">OFFSET(GX$5,$B50,0)</f>
        <v>0</v>
      </c>
      <c r="GY50" s="248">
        <f t="shared" ca="1" si="253"/>
        <v>2</v>
      </c>
      <c r="GZ50" s="248">
        <f t="shared" ca="1" si="253"/>
        <v>2</v>
      </c>
      <c r="HA50" s="248" t="str">
        <f t="shared" ca="1" si="253"/>
        <v>-</v>
      </c>
      <c r="HB50" s="248" t="str">
        <f t="shared" ca="1" si="253"/>
        <v>-</v>
      </c>
      <c r="HC50" s="248" t="str">
        <f t="shared" ca="1" si="253"/>
        <v>-</v>
      </c>
      <c r="HD50" s="248" t="str">
        <f t="shared" ca="1" si="253"/>
        <v>-</v>
      </c>
      <c r="HE50" s="248" t="str">
        <f t="shared" ca="1" si="253"/>
        <v>-</v>
      </c>
      <c r="HF50" s="248" t="str">
        <f t="shared" ca="1" si="144"/>
        <v>-</v>
      </c>
      <c r="HG50" s="248" t="str">
        <f t="shared" ca="1" si="144"/>
        <v>-</v>
      </c>
      <c r="HH50" s="246" t="b">
        <f t="array" aca="1" ref="HH50" ca="1">IF(OR(HI50:HJ50&lt;&gt;"-"),TRUE,"-")</f>
        <v>1</v>
      </c>
      <c r="HI50" s="225">
        <f t="shared" ca="1" si="158"/>
        <v>2</v>
      </c>
      <c r="HJ50" s="248" t="str">
        <f t="shared" ca="1" si="125"/>
        <v>-</v>
      </c>
      <c r="HK50" s="246" t="str">
        <f t="array" aca="1" ref="HK50" ca="1">IF(OR(HL50:HQ50&lt;&gt;"-"),TRUE,"-")</f>
        <v>-</v>
      </c>
      <c r="HL50" s="248" t="str">
        <f t="shared" ca="1" si="145"/>
        <v>-</v>
      </c>
      <c r="HM50" s="288" t="str">
        <f t="shared" ca="1" si="159"/>
        <v>-</v>
      </c>
      <c r="HN50" s="288" t="str">
        <f t="shared" ca="1" si="159"/>
        <v>-</v>
      </c>
      <c r="HO50" s="288" t="str">
        <f t="shared" ca="1" si="159"/>
        <v>-</v>
      </c>
      <c r="HP50" s="288" t="str">
        <f t="shared" ca="1" si="159"/>
        <v>-</v>
      </c>
      <c r="HQ50" s="288" t="str">
        <f t="shared" ca="1" si="146"/>
        <v>-</v>
      </c>
      <c r="HR50" s="288" t="str">
        <f t="shared" ca="1" si="159"/>
        <v>-</v>
      </c>
      <c r="HS50" s="248" t="b">
        <f t="shared" ca="1" si="100"/>
        <v>1</v>
      </c>
      <c r="HT50" s="248">
        <f t="shared" ca="1" si="100"/>
        <v>2</v>
      </c>
      <c r="HU50" s="248" t="b">
        <f t="shared" ca="1" si="101"/>
        <v>1</v>
      </c>
      <c r="HV50" s="248" t="str">
        <f t="shared" ca="1" si="101"/>
        <v>-</v>
      </c>
      <c r="HW50" s="246" t="str">
        <f t="shared" ca="1" si="238"/>
        <v>-</v>
      </c>
      <c r="HX50" s="246" t="str">
        <f t="shared" ca="1" si="238"/>
        <v>-</v>
      </c>
      <c r="HY50" s="246" t="str">
        <f t="shared" ca="1" si="238"/>
        <v>-</v>
      </c>
      <c r="HZ50" s="246" t="str">
        <f t="shared" ca="1" si="238"/>
        <v>-</v>
      </c>
      <c r="IA50" s="248" t="str">
        <f t="shared" ref="IA50:JR50" ca="1" si="254">OFFSET(IA$5,$B50,0)</f>
        <v>-</v>
      </c>
      <c r="IB50" s="248" t="str">
        <f t="shared" ca="1" si="254"/>
        <v>-</v>
      </c>
      <c r="IC50" s="248" t="str">
        <f t="shared" ca="1" si="254"/>
        <v>-</v>
      </c>
      <c r="ID50" s="248" t="str">
        <f t="shared" ca="1" si="254"/>
        <v>-</v>
      </c>
      <c r="IE50" s="248">
        <f t="shared" ca="1" si="254"/>
        <v>0</v>
      </c>
      <c r="IF50" s="248">
        <f t="shared" ca="1" si="254"/>
        <v>0.9</v>
      </c>
      <c r="IG50" s="248">
        <f t="shared" ca="1" si="254"/>
        <v>0</v>
      </c>
      <c r="IH50" s="248">
        <f t="shared" ca="1" si="254"/>
        <v>0.5</v>
      </c>
      <c r="II50" s="248">
        <f t="shared" ca="1" si="254"/>
        <v>0</v>
      </c>
      <c r="IJ50" s="248">
        <f t="shared" ca="1" si="254"/>
        <v>0</v>
      </c>
      <c r="IK50" s="248" t="str">
        <f t="shared" ca="1" si="254"/>
        <v>-</v>
      </c>
      <c r="IL50" s="246" t="str">
        <f t="shared" ca="1" si="127"/>
        <v>-</v>
      </c>
      <c r="IM50" s="246" t="str">
        <f t="shared" ca="1" si="127"/>
        <v>-</v>
      </c>
      <c r="IN50" s="155" t="b">
        <f t="shared" ca="1" si="225"/>
        <v>0</v>
      </c>
      <c r="IO50" s="248" t="str">
        <f t="shared" ca="1" si="129"/>
        <v>-</v>
      </c>
      <c r="IP50" s="10"/>
      <c r="IQ50" s="248">
        <f t="shared" ca="1" si="254"/>
        <v>1</v>
      </c>
      <c r="IR50" s="248">
        <f t="shared" ca="1" si="254"/>
        <v>0</v>
      </c>
      <c r="IS50" s="248">
        <f t="shared" ca="1" si="254"/>
        <v>1</v>
      </c>
      <c r="IT50" s="248">
        <f t="shared" ca="1" si="254"/>
        <v>1</v>
      </c>
      <c r="IU50" s="248">
        <f t="shared" ca="1" si="254"/>
        <v>0</v>
      </c>
      <c r="IV50" s="248">
        <f t="shared" ca="1" si="254"/>
        <v>70</v>
      </c>
      <c r="IW50" s="248">
        <f t="shared" ca="1" si="254"/>
        <v>50</v>
      </c>
      <c r="IX50" s="248">
        <f t="shared" ca="1" si="254"/>
        <v>85</v>
      </c>
      <c r="IY50" s="248">
        <f t="shared" ca="1" si="254"/>
        <v>70</v>
      </c>
      <c r="IZ50" s="246">
        <f t="shared" ca="1" si="130"/>
        <v>1</v>
      </c>
      <c r="JA50" s="246">
        <f t="shared" ca="1" si="131"/>
        <v>1</v>
      </c>
      <c r="JB50" s="246">
        <f t="shared" ca="1" si="132"/>
        <v>1</v>
      </c>
      <c r="JC50" s="248">
        <f t="shared" ca="1" si="254"/>
        <v>1</v>
      </c>
      <c r="JD50" s="10"/>
      <c r="JE50" s="248">
        <f t="shared" ca="1" si="254"/>
        <v>1</v>
      </c>
      <c r="JF50" s="248">
        <f t="shared" ca="1" si="254"/>
        <v>1</v>
      </c>
      <c r="JG50" s="248">
        <f t="shared" ca="1" si="254"/>
        <v>0.75</v>
      </c>
      <c r="JH50" s="248">
        <f t="shared" ca="1" si="254"/>
        <v>0.8</v>
      </c>
      <c r="JI50" s="248">
        <f t="shared" ca="1" si="254"/>
        <v>0.82499999999999996</v>
      </c>
      <c r="JJ50" s="248">
        <f t="shared" ca="1" si="254"/>
        <v>0.875</v>
      </c>
      <c r="JK50" s="248">
        <f t="shared" ca="1" si="254"/>
        <v>0.9</v>
      </c>
      <c r="JL50" s="248">
        <f t="shared" ca="1" si="254"/>
        <v>1</v>
      </c>
      <c r="JM50" s="248">
        <f t="shared" ca="1" si="254"/>
        <v>0</v>
      </c>
      <c r="JN50" s="248">
        <f t="shared" ca="1" si="254"/>
        <v>0</v>
      </c>
      <c r="JO50" s="248">
        <f t="shared" ca="1" si="254"/>
        <v>0</v>
      </c>
      <c r="JP50" s="248">
        <f t="shared" ca="1" si="254"/>
        <v>0</v>
      </c>
      <c r="JQ50" s="248">
        <f t="shared" ca="1" si="254"/>
        <v>0</v>
      </c>
      <c r="JR50" s="248">
        <f t="shared" ca="1" si="254"/>
        <v>0</v>
      </c>
      <c r="JS50" s="248" t="str">
        <f t="shared" ca="1" si="149"/>
        <v>-</v>
      </c>
      <c r="JT50" s="248">
        <f t="shared" ca="1" si="149"/>
        <v>0</v>
      </c>
      <c r="JU50" s="27">
        <v>0</v>
      </c>
    </row>
    <row r="51" spans="1:281" s="228" customFormat="1" outlineLevel="1">
      <c r="A51" s="202">
        <f t="shared" si="12"/>
        <v>46</v>
      </c>
      <c r="B51" s="32">
        <f>$A$7</f>
        <v>2</v>
      </c>
      <c r="C51" s="228">
        <v>200</v>
      </c>
      <c r="D51" s="228" t="s">
        <v>941</v>
      </c>
      <c r="E51" s="228" t="b">
        <v>0</v>
      </c>
      <c r="F51" s="228" t="b">
        <v>0</v>
      </c>
      <c r="G51" s="271" t="b">
        <f>$C$22=1</f>
        <v>0</v>
      </c>
      <c r="H51" s="298" cm="1">
        <f t="array" aca="1" ref="H51" ca="1">IF(AND($I51:$T51=DataMaster!$R$70:$AC$70),1,IF(AND($I51:$T51=DataMaster!$R$71:$AC$71),2,IF(AND($I51:$T51=DataMaster!$R$72:$AC$72),3,IF(AND($I51:$T51=DataMaster!$R$73:$AC$73),4,IF(AND($I51:$T51=DataMaster!$R$74:$AC$74),5,IF(AND($I51:$T51=DataMaster!$R$75:$AC$75),6,IF(AND($I51:$T51=DataMaster!$R$76:$AC$76),7,IF(AND($I51:$T51=DataMaster!$R$77:$AC$77),8,0))))))))</f>
        <v>0</v>
      </c>
      <c r="I51" s="270">
        <v>3</v>
      </c>
      <c r="J51" s="32">
        <v>2</v>
      </c>
      <c r="K51" s="32">
        <v>1</v>
      </c>
      <c r="L51" s="32">
        <v>1</v>
      </c>
      <c r="M51" s="32">
        <v>1</v>
      </c>
      <c r="N51" s="32">
        <v>1</v>
      </c>
      <c r="O51" s="32">
        <v>1</v>
      </c>
      <c r="P51" s="32">
        <v>4</v>
      </c>
      <c r="Q51" s="32">
        <v>1</v>
      </c>
      <c r="R51" s="32">
        <v>1</v>
      </c>
      <c r="S51" s="32">
        <v>1</v>
      </c>
      <c r="T51" s="32">
        <v>1</v>
      </c>
      <c r="V51" s="223" t="str" cm="1">
        <f t="array" aca="1" ref="V51" ca="1">TEXT(LEFT(OFFSET(V51,-1,0),5)+1,"00000")&amp;MID(OFFSET(V51,-1,0),6,FIND(" ",OFFSET(V51,-1,0),7)-5)
&amp;IF($H51=0,"",INDEX(DataMaster!$Q$70:$Q$77,Experiment!H51))
 &amp; " Day"&amp;_xlfn.SINGLE(INDEX(i.DOY,$I51,1))                   &amp; IF($FE51=0," FWM","")&amp;IF($FE51=1," MWM","")&amp;IF($FE51=5," Mat","")&amp;IF($FJ51=TRUE,"&amp;BBT","")
&amp;" Confine"&amp;$P51-1       &amp;IF($R51&gt;1," PasArea"&amp;GQ51,"")     &amp;IF($T51&gt;1," SR"&amp;GT51,"")     &amp;IF($S51&gt;1," E_PGR"&amp;JG51,"")
&amp; " WP"&amp;TEXT($IZ51*100,"000p")                &amp; " MP"&amp;TEXT($JA51*100,"000p")                      &amp; " GP"&amp;TEXT($JB51*100,"000p")
&amp; " (F"&amp;3+IFERROR(1*$CZ51,0)+IFERROR(1*$DA51,0)&amp;3-IFERROR(1*NOT($DC51),0)&amp;"N"&amp;$DV51&amp;$DW51&amp;")"</f>
        <v>00028 Feed  Day204 MWM Confine3 WP100p MP100p GP100p (F33N11)</v>
      </c>
      <c r="W51" s="10" t="str">
        <f ca="1">IF(COUNTIF(V$5:V51,V51)=1,"-","Dup")</f>
        <v>-</v>
      </c>
      <c r="X51" s="10"/>
      <c r="Y51" s="247" t="b">
        <v>1</v>
      </c>
      <c r="Z51" s="248" t="str">
        <f t="shared" ca="1" si="112"/>
        <v>-</v>
      </c>
      <c r="AA51" s="247" t="b">
        <v>1</v>
      </c>
      <c r="AB51" s="247" t="b">
        <v>1</v>
      </c>
      <c r="AC51" s="248" t="str">
        <f t="shared" ca="1" si="113"/>
        <v>-</v>
      </c>
      <c r="AD51" s="248" t="b">
        <f t="shared" ca="1" si="113"/>
        <v>1</v>
      </c>
      <c r="AE51" s="10"/>
      <c r="AF51" s="248" t="b">
        <f t="shared" ca="1" si="190"/>
        <v>1</v>
      </c>
      <c r="AG51" s="248" t="str">
        <f t="shared" ca="1" si="190"/>
        <v>-</v>
      </c>
      <c r="AH51" s="248" t="str">
        <f t="shared" ca="1" si="190"/>
        <v>-</v>
      </c>
      <c r="AI51" s="248" t="str">
        <f t="shared" ca="1" si="190"/>
        <v>-</v>
      </c>
      <c r="AJ51" s="248" t="b">
        <f t="shared" ca="1" si="190"/>
        <v>0</v>
      </c>
      <c r="AK51" s="248" t="str">
        <f t="shared" ca="1" si="190"/>
        <v>-</v>
      </c>
      <c r="AL51" s="248" t="str">
        <f t="shared" ca="1" si="190"/>
        <v>-</v>
      </c>
      <c r="AM51" s="248" t="str">
        <f t="shared" ca="1" si="190"/>
        <v>-</v>
      </c>
      <c r="AN51" s="248" t="b">
        <f t="shared" ca="1" si="190"/>
        <v>0</v>
      </c>
      <c r="AO51" s="10"/>
      <c r="AP51" s="247" t="b">
        <v>0</v>
      </c>
      <c r="AQ51" s="247" t="b">
        <v>0</v>
      </c>
      <c r="AR51" s="247" t="b">
        <v>0</v>
      </c>
      <c r="AS51" s="248" t="str">
        <f ca="1">OFFSET(AS$5,$B51,0)</f>
        <v>-</v>
      </c>
      <c r="AT51" s="247" t="b">
        <v>1</v>
      </c>
      <c r="AU51" s="248" t="str">
        <f t="shared" ca="1" si="190"/>
        <v>-</v>
      </c>
      <c r="AV51" s="247" t="b">
        <v>1</v>
      </c>
      <c r="AW51" s="297">
        <f ca="1">VALUE($H51&amp;$I51&amp;$J51&amp;$P51&amp;"01")</f>
        <v>32401</v>
      </c>
      <c r="AX51" s="248" t="str">
        <f t="shared" ca="1" si="190"/>
        <v>-</v>
      </c>
      <c r="AY51" s="248">
        <f t="shared" ca="1" si="190"/>
        <v>1</v>
      </c>
      <c r="AZ51" s="248">
        <f t="shared" ca="1" si="190"/>
        <v>1</v>
      </c>
      <c r="BA51" s="248" t="b">
        <f t="shared" ca="1" si="185"/>
        <v>1</v>
      </c>
      <c r="BB51" s="248">
        <f t="shared" ca="1" si="190"/>
        <v>0.2</v>
      </c>
      <c r="BC51" s="248" t="str">
        <f t="shared" ca="1" si="214"/>
        <v>-</v>
      </c>
      <c r="BD51" s="248" t="str">
        <f t="shared" ca="1" si="214"/>
        <v>-</v>
      </c>
      <c r="BE51" s="248" t="b">
        <f t="shared" ca="1" si="190"/>
        <v>1</v>
      </c>
      <c r="BF51" s="248" t="b">
        <f t="shared" ca="1" si="190"/>
        <v>0</v>
      </c>
      <c r="BG51" s="246" t="str" cm="1">
        <f t="array" ref="BG51">INDEX(i.dams_confinement_P,$P51,BG$17)</f>
        <v>-</v>
      </c>
      <c r="BH51" s="246" t="str" cm="1">
        <f t="array" ref="BH51">INDEX(i.dams_confinement_P,$P51,BH$17)</f>
        <v>-</v>
      </c>
      <c r="BI51" s="246" t="str" cm="1">
        <f t="array" ref="BI51">INDEX(i.dams_confinement_P,$P51,BI$17)</f>
        <v>-</v>
      </c>
      <c r="BJ51" s="246" t="str" cm="1">
        <f t="array" ref="BJ51">INDEX(i.dams_confinement_P,$P51,BJ$17)</f>
        <v>-</v>
      </c>
      <c r="BK51" s="246" t="str" cm="1">
        <f t="array" ref="BK51">INDEX(i.dams_confinement_P,$P51,BK$17)</f>
        <v>-</v>
      </c>
      <c r="BL51" s="246" t="str" cm="1">
        <f t="array" ref="BL51">INDEX(i.dams_confinement_P,$P51,BL$17)</f>
        <v>-</v>
      </c>
      <c r="BM51" s="246" t="str" cm="1">
        <f t="array" ref="BM51">INDEX(i.dams_confinement_P,$P51,BM$17)</f>
        <v>-</v>
      </c>
      <c r="BN51" s="246" t="str" cm="1">
        <f t="array" ref="BN51">INDEX(i.dams_confinement_P,$P51,BN$17)</f>
        <v>-</v>
      </c>
      <c r="BO51" s="246" t="str" cm="1">
        <f t="array" ref="BO51">INDEX(i.dams_confinement_P,$P51,BO$17)</f>
        <v>-</v>
      </c>
      <c r="BP51" s="246" t="str" cm="1">
        <f t="array" ref="BP51">INDEX(i.dams_confinement_P,$P51,BP$17)</f>
        <v>-</v>
      </c>
      <c r="BQ51" s="246" t="str" cm="1">
        <f t="array" ref="BQ51">INDEX(i.dams_confinement_P,$P51,BQ$17)</f>
        <v>-</v>
      </c>
      <c r="BR51" s="246" t="str" cm="1">
        <f t="array" ref="BR51">INDEX(i.dams_confinement_P,$P51,BR$17)</f>
        <v>-</v>
      </c>
      <c r="BS51" s="246" t="b" cm="1">
        <f t="array" ref="BS51">INDEX(i.dams_confinement_P,$P51,BS$17)</f>
        <v>1</v>
      </c>
      <c r="BT51" s="246" t="b" cm="1">
        <f t="array" ref="BT51">INDEX(i.dams_confinement_P,$P51,BT$17)</f>
        <v>1</v>
      </c>
      <c r="BU51" s="246" t="b" cm="1">
        <f t="array" ref="BU51">INDEX(i.dams_confinement_P,$P51,BU$17)</f>
        <v>1</v>
      </c>
      <c r="BV51" s="246" t="b" cm="1">
        <f t="array" ref="BV51">INDEX(i.dams_confinement_P,$P51,BV$17)</f>
        <v>1</v>
      </c>
      <c r="BW51" s="246" t="b" cm="1">
        <f t="array" ref="BW51">INDEX(i.dams_confinement_P,$P51,BW$17)</f>
        <v>1</v>
      </c>
      <c r="BX51" s="246" t="b" cm="1">
        <f t="array" ref="BX51">INDEX(i.dams_confinement_P,$P51,BX$17)</f>
        <v>1</v>
      </c>
      <c r="BY51" s="248" t="str">
        <f t="shared" ca="1" si="186"/>
        <v>-</v>
      </c>
      <c r="BZ51" s="248" t="str">
        <f t="shared" ca="1" si="186"/>
        <v>-</v>
      </c>
      <c r="CA51" s="10"/>
      <c r="CB51" s="248" t="str">
        <f t="shared" ca="1" si="186"/>
        <v>-</v>
      </c>
      <c r="CC51" s="248" t="str">
        <f t="shared" ca="1" si="186"/>
        <v>-</v>
      </c>
      <c r="CD51" s="248" t="str">
        <f t="shared" ca="1" si="186"/>
        <v>-</v>
      </c>
      <c r="CE51" s="248" t="str">
        <f t="shared" ca="1" si="186"/>
        <v>-</v>
      </c>
      <c r="CF51" s="248" t="str">
        <f t="shared" ca="1" si="186"/>
        <v>-</v>
      </c>
      <c r="CG51" s="248" t="str">
        <f t="shared" ca="1" si="186"/>
        <v>-</v>
      </c>
      <c r="CH51" s="248" t="str">
        <f t="shared" ca="1" si="186"/>
        <v>-</v>
      </c>
      <c r="CI51" s="248" t="str">
        <f t="shared" ca="1" si="186"/>
        <v>-</v>
      </c>
      <c r="CJ51" s="248" t="str">
        <f t="shared" ca="1" si="186"/>
        <v>-</v>
      </c>
      <c r="CK51" s="248" t="str">
        <f t="shared" ca="1" si="186"/>
        <v>-</v>
      </c>
      <c r="CL51" s="248" t="str">
        <f t="shared" ca="1" si="186"/>
        <v>-</v>
      </c>
      <c r="CM51" s="248" t="str">
        <f t="shared" ca="1" si="186"/>
        <v>-</v>
      </c>
      <c r="CN51" s="248" t="str">
        <f t="shared" ca="1" si="186"/>
        <v>-</v>
      </c>
      <c r="CO51" s="248" t="str">
        <f t="shared" ca="1" si="186"/>
        <v>-</v>
      </c>
      <c r="CP51" s="248" t="str">
        <f t="shared" ca="1" si="186"/>
        <v>-</v>
      </c>
      <c r="CQ51" s="248" t="str">
        <f t="shared" ca="1" si="186"/>
        <v>-</v>
      </c>
      <c r="CR51" s="248" t="str">
        <f t="shared" ca="1" si="186"/>
        <v>-</v>
      </c>
      <c r="CS51" s="248" t="str">
        <f t="shared" ca="1" si="194"/>
        <v>-</v>
      </c>
      <c r="CT51" s="248" t="str">
        <f t="shared" ca="1" si="194"/>
        <v>-</v>
      </c>
      <c r="CU51" s="248" t="str">
        <f t="shared" ca="1" si="194"/>
        <v>-</v>
      </c>
      <c r="CV51" s="248" t="str">
        <f t="shared" ca="1" si="194"/>
        <v>-</v>
      </c>
      <c r="CW51" s="10"/>
      <c r="CX51" s="246" t="str" cm="1">
        <f t="array" aca="1" ref="CX51" ca="1">IF(AND($CZ51:$DA51),INDEX(i.dam_user_fvp0_date,$P51),"-")</f>
        <v>-</v>
      </c>
      <c r="CY51" s="246" t="str" cm="1">
        <f t="array" aca="1" ref="CY51" ca="1">IF(AND($CZ51:$DA51),INDEX(i.dam_user_fvp1_date,$P51),"-")</f>
        <v>-</v>
      </c>
      <c r="CZ51" s="248" t="b">
        <f t="shared" ca="1" si="178"/>
        <v>0</v>
      </c>
      <c r="DA51" s="248" t="b">
        <f t="shared" ca="1" si="178"/>
        <v>0</v>
      </c>
      <c r="DB51" s="248" t="str">
        <f t="shared" ca="1" si="178"/>
        <v>-</v>
      </c>
      <c r="DC51" s="248" t="str">
        <f t="shared" ca="1" si="178"/>
        <v>-</v>
      </c>
      <c r="DD51" s="248" t="str">
        <f t="shared" ca="1" si="178"/>
        <v>-</v>
      </c>
      <c r="DE51" s="248" t="str">
        <f t="shared" ca="1" si="178"/>
        <v>-</v>
      </c>
      <c r="DF51" s="248" t="str">
        <f t="shared" ca="1" si="178"/>
        <v>-</v>
      </c>
      <c r="DG51" s="248" t="str">
        <f t="shared" ca="1" si="178"/>
        <v>-</v>
      </c>
      <c r="DH51" s="248" t="str">
        <f t="shared" ca="1" si="178"/>
        <v>-</v>
      </c>
      <c r="DI51" s="248" t="str">
        <f t="shared" ca="1" si="178"/>
        <v>-</v>
      </c>
      <c r="DJ51" s="128" t="s">
        <v>36</v>
      </c>
      <c r="DK51" s="128" t="s">
        <v>36</v>
      </c>
      <c r="DL51" s="128" t="s">
        <v>36</v>
      </c>
      <c r="DM51" s="128" t="s">
        <v>36</v>
      </c>
      <c r="DN51" s="128" t="s">
        <v>36</v>
      </c>
      <c r="DO51" s="128" t="s">
        <v>36</v>
      </c>
      <c r="DP51" s="128" t="s">
        <v>36</v>
      </c>
      <c r="DQ51" s="128" t="s">
        <v>36</v>
      </c>
      <c r="DR51" s="128" t="s">
        <v>36</v>
      </c>
      <c r="DS51" s="128" t="s">
        <v>36</v>
      </c>
      <c r="DT51" s="128" t="s">
        <v>36</v>
      </c>
      <c r="DU51" s="128" t="s">
        <v>36</v>
      </c>
      <c r="DV51" s="248">
        <f t="shared" ca="1" si="178"/>
        <v>1</v>
      </c>
      <c r="DW51" s="248">
        <f t="shared" ca="1" si="178"/>
        <v>1</v>
      </c>
      <c r="DX51" s="248">
        <f t="shared" ca="1" si="178"/>
        <v>0</v>
      </c>
      <c r="DY51" s="248" t="str">
        <f t="shared" ca="1" si="178"/>
        <v>-</v>
      </c>
      <c r="DZ51" s="248" t="str">
        <f t="shared" ca="1" si="178"/>
        <v>-</v>
      </c>
      <c r="EA51" s="248" t="str">
        <f t="shared" ca="1" si="178"/>
        <v>-</v>
      </c>
      <c r="EB51" s="248" t="str">
        <f t="shared" ca="1" si="178"/>
        <v>-</v>
      </c>
      <c r="EC51" s="248" t="str">
        <f t="shared" ca="1" si="178"/>
        <v>-</v>
      </c>
      <c r="ED51" s="248" t="str">
        <f t="shared" ca="1" si="178"/>
        <v>-</v>
      </c>
      <c r="EE51" s="248" t="str">
        <f t="shared" ca="1" si="178"/>
        <v>-</v>
      </c>
      <c r="EF51" s="248">
        <f t="shared" ca="1" si="178"/>
        <v>0</v>
      </c>
      <c r="EG51" s="248" t="str">
        <f t="shared" ca="1" si="178"/>
        <v>-</v>
      </c>
      <c r="EH51" s="248" t="str">
        <f t="shared" ca="1" si="178"/>
        <v>-</v>
      </c>
      <c r="EI51" s="248" t="str">
        <f t="shared" ca="1" si="178"/>
        <v>-</v>
      </c>
      <c r="EJ51" s="248" t="str">
        <f t="shared" ca="1" si="178"/>
        <v>-</v>
      </c>
      <c r="EK51" s="248" t="str">
        <f t="shared" ca="1" si="178"/>
        <v>-</v>
      </c>
      <c r="EL51" s="248">
        <f t="shared" ca="1" si="178"/>
        <v>0</v>
      </c>
      <c r="EM51" s="248">
        <f t="shared" ca="1" si="178"/>
        <v>0</v>
      </c>
      <c r="EN51" s="248">
        <f t="shared" ca="1" si="178"/>
        <v>0</v>
      </c>
      <c r="EO51" s="248">
        <f t="shared" ca="1" si="178"/>
        <v>0</v>
      </c>
      <c r="EP51" s="248">
        <f t="shared" ca="1" si="199"/>
        <v>0</v>
      </c>
      <c r="EQ51" s="248">
        <f t="shared" ca="1" si="215"/>
        <v>0</v>
      </c>
      <c r="ER51" s="248">
        <f t="shared" ca="1" si="215"/>
        <v>0</v>
      </c>
      <c r="ES51" s="248" t="str">
        <f t="shared" ca="1" si="215"/>
        <v>-</v>
      </c>
      <c r="ET51" s="248" t="str">
        <f t="shared" ca="1" si="215"/>
        <v>-</v>
      </c>
      <c r="EU51" s="248" t="str">
        <f t="shared" ca="1" si="215"/>
        <v>-</v>
      </c>
      <c r="EV51" s="248" t="str">
        <f t="shared" ca="1" si="215"/>
        <v>-</v>
      </c>
      <c r="EW51" s="248" t="str">
        <f t="shared" ca="1" si="215"/>
        <v>-</v>
      </c>
      <c r="EX51" s="248" t="str">
        <f t="shared" ca="1" si="215"/>
        <v>-</v>
      </c>
      <c r="EY51" s="248" t="str">
        <f t="shared" ca="1" si="215"/>
        <v>-</v>
      </c>
      <c r="EZ51" s="248" t="str">
        <f t="shared" ca="1" si="215"/>
        <v>-</v>
      </c>
      <c r="FA51" s="248" t="str">
        <f t="shared" ca="1" si="215"/>
        <v>-</v>
      </c>
      <c r="FB51" s="248" t="str">
        <f t="shared" ca="1" si="215"/>
        <v>-</v>
      </c>
      <c r="FC51" s="248" t="str">
        <f t="shared" ca="1" si="215"/>
        <v>-</v>
      </c>
      <c r="FD51" s="10"/>
      <c r="FE51" s="246">
        <f t="shared" si="118"/>
        <v>1</v>
      </c>
      <c r="FF51" s="248" t="str">
        <f t="shared" ca="1" si="215"/>
        <v>-</v>
      </c>
      <c r="FG51" s="248" t="str">
        <f t="shared" ca="1" si="201"/>
        <v>-</v>
      </c>
      <c r="FH51" s="248" t="str">
        <f t="shared" ca="1" si="201"/>
        <v>-</v>
      </c>
      <c r="FI51" s="248" t="str">
        <f t="shared" ca="1" si="201"/>
        <v>-</v>
      </c>
      <c r="FJ51" s="246" t="b">
        <f t="shared" si="119"/>
        <v>0</v>
      </c>
      <c r="FK51" s="248" t="str">
        <f t="shared" ca="1" si="201"/>
        <v>-</v>
      </c>
      <c r="FL51" s="248">
        <f t="shared" ca="1" si="201"/>
        <v>0</v>
      </c>
      <c r="FM51" s="248" t="str">
        <f t="shared" ca="1" si="201"/>
        <v>-</v>
      </c>
      <c r="FN51" s="248">
        <f t="shared" ca="1" si="120"/>
        <v>1</v>
      </c>
      <c r="FO51" s="248">
        <f t="shared" ca="1" si="120"/>
        <v>0</v>
      </c>
      <c r="FP51" s="248">
        <f t="shared" ca="1" si="201"/>
        <v>1</v>
      </c>
      <c r="FQ51" s="248">
        <f t="shared" ca="1" si="201"/>
        <v>0</v>
      </c>
      <c r="FR51" s="248">
        <f t="shared" ca="1" si="201"/>
        <v>1</v>
      </c>
      <c r="FS51" s="248">
        <f t="shared" ca="1" si="201"/>
        <v>1</v>
      </c>
      <c r="FT51" s="248">
        <f t="shared" ca="1" si="201"/>
        <v>1</v>
      </c>
      <c r="FU51" s="248">
        <f t="shared" ca="1" si="201"/>
        <v>0</v>
      </c>
      <c r="FV51" s="248">
        <f t="shared" ca="1" si="201"/>
        <v>0</v>
      </c>
      <c r="FW51" s="248">
        <f t="shared" ca="1" si="201"/>
        <v>0</v>
      </c>
      <c r="FX51" s="248">
        <f t="shared" ca="1" si="202"/>
        <v>0</v>
      </c>
      <c r="FY51" s="248">
        <f t="shared" ca="1" si="202"/>
        <v>0</v>
      </c>
      <c r="FZ51" s="248">
        <f t="shared" ca="1" si="202"/>
        <v>0</v>
      </c>
      <c r="GA51" s="248">
        <f t="shared" ca="1" si="202"/>
        <v>0</v>
      </c>
      <c r="GB51" s="248">
        <f t="shared" ca="1" si="202"/>
        <v>0</v>
      </c>
      <c r="GC51" s="248">
        <f t="shared" ca="1" si="121"/>
        <v>0</v>
      </c>
      <c r="GD51" s="248">
        <f t="shared" ca="1" si="121"/>
        <v>0</v>
      </c>
      <c r="GE51" s="248">
        <f t="shared" ca="1" si="202"/>
        <v>0</v>
      </c>
      <c r="GF51" s="248">
        <f t="shared" ca="1" si="202"/>
        <v>0</v>
      </c>
      <c r="GG51" s="248">
        <f t="shared" ca="1" si="202"/>
        <v>1</v>
      </c>
      <c r="GH51" s="248">
        <f t="shared" ca="1" si="202"/>
        <v>0</v>
      </c>
      <c r="GI51" s="248">
        <f t="shared" ca="1" si="202"/>
        <v>0</v>
      </c>
      <c r="GJ51" s="248">
        <f t="shared" ca="1" si="202"/>
        <v>0</v>
      </c>
      <c r="GK51" s="248">
        <f t="shared" ca="1" si="202"/>
        <v>0</v>
      </c>
      <c r="GL51" s="248">
        <f t="shared" ca="1" si="202"/>
        <v>0</v>
      </c>
      <c r="GM51" s="248">
        <f t="shared" ca="1" si="121"/>
        <v>0</v>
      </c>
      <c r="GN51" s="248">
        <f t="shared" ca="1" si="121"/>
        <v>0</v>
      </c>
      <c r="GO51" s="10"/>
      <c r="GP51" s="246" t="b">
        <f t="shared" ref="GP51:GP59" si="255">IF(GQ51&lt;&gt;"-",TRUE,FALSE)</f>
        <v>0</v>
      </c>
      <c r="GQ51" s="246" t="str" cm="1">
        <f t="array" ref="GQ51">INDEX(i.bnd_total_pas_area,$R51,1)</f>
        <v>-</v>
      </c>
      <c r="GR51" s="248" t="str">
        <f t="shared" ca="1" si="143"/>
        <v>-</v>
      </c>
      <c r="GS51" s="246" t="b">
        <f t="shared" ref="GS51:GS59" si="256">IF(GT51&lt;&gt;"-",TRUE,FALSE)</f>
        <v>0</v>
      </c>
      <c r="GT51" s="246" t="str" cm="1">
        <f t="array" ref="GT51">INDEX(i.bnd_sr_t,$T51,1)</f>
        <v>-</v>
      </c>
      <c r="GU51" s="246" t="b">
        <f t="shared" si="124"/>
        <v>0</v>
      </c>
      <c r="GV51" s="246" t="b">
        <f t="shared" si="124"/>
        <v>0</v>
      </c>
      <c r="GW51" s="246" t="b">
        <f t="shared" si="124"/>
        <v>1</v>
      </c>
      <c r="GX51" s="248">
        <f t="shared" ca="1" si="143"/>
        <v>0</v>
      </c>
      <c r="GY51" s="248">
        <f t="shared" ca="1" si="143"/>
        <v>2</v>
      </c>
      <c r="GZ51" s="248">
        <f t="shared" ca="1" si="143"/>
        <v>2</v>
      </c>
      <c r="HA51" s="248" t="str">
        <f t="shared" ref="HA51:HG51" ca="1" si="257">OFFSET(HA$5,$B51,0)</f>
        <v>-</v>
      </c>
      <c r="HB51" s="248" t="str">
        <f t="shared" ca="1" si="257"/>
        <v>-</v>
      </c>
      <c r="HC51" s="248" t="str">
        <f t="shared" ca="1" si="257"/>
        <v>-</v>
      </c>
      <c r="HD51" s="248" t="str">
        <f t="shared" ca="1" si="257"/>
        <v>-</v>
      </c>
      <c r="HE51" s="248" t="str">
        <f t="shared" ca="1" si="257"/>
        <v>-</v>
      </c>
      <c r="HF51" s="246" t="str">
        <f>IF(TRUE,"-",INDEX(i_dryman,INDEX(CHOOSE($I51,[0]!i.AdultDrys,[0]!i.AdultDrys,[0]!i.AdultDrys),1,#REF!)+1,HF$15))</f>
        <v>-</v>
      </c>
      <c r="HG51" s="248" t="str">
        <f t="shared" ca="1" si="257"/>
        <v>-</v>
      </c>
      <c r="HH51" s="246" t="b">
        <f t="array" aca="1" ref="HH51" ca="1">IF(OR(HI51:HJ51&lt;&gt;"-"),TRUE,"-")</f>
        <v>1</v>
      </c>
      <c r="HI51" s="247">
        <v>2</v>
      </c>
      <c r="HJ51" s="248" t="str">
        <f t="shared" ca="1" si="125"/>
        <v>-</v>
      </c>
      <c r="HK51" s="246" t="str">
        <f t="array" aca="1" ref="HK51" ca="1">IF(OR(HL51:HQ51&lt;&gt;"-"),TRUE,"-")</f>
        <v>-</v>
      </c>
      <c r="HL51" s="247" t="s">
        <v>36</v>
      </c>
      <c r="HM51" s="286" t="s">
        <v>36</v>
      </c>
      <c r="HN51" s="286" t="s">
        <v>36</v>
      </c>
      <c r="HO51" s="286" t="s">
        <v>36</v>
      </c>
      <c r="HP51" s="286" t="s">
        <v>36</v>
      </c>
      <c r="HQ51" s="288" t="str">
        <f ca="1">OFFSET(HQ$5,$B51,0)</f>
        <v>-</v>
      </c>
      <c r="HR51" s="286" t="s">
        <v>36</v>
      </c>
      <c r="HS51" s="247" t="b">
        <v>1</v>
      </c>
      <c r="HT51" s="247">
        <v>2</v>
      </c>
      <c r="HU51" s="248" t="b">
        <f t="shared" ca="1" si="101"/>
        <v>1</v>
      </c>
      <c r="HV51" s="247" t="s">
        <v>36</v>
      </c>
      <c r="HW51" s="246" t="str">
        <f t="shared" si="238"/>
        <v>-</v>
      </c>
      <c r="HX51" s="246" t="str">
        <f t="shared" si="238"/>
        <v>-</v>
      </c>
      <c r="HY51" s="246" t="str">
        <f t="shared" si="238"/>
        <v>-</v>
      </c>
      <c r="HZ51" s="246" t="str">
        <f t="shared" si="238"/>
        <v>-</v>
      </c>
      <c r="IA51" s="248" t="str">
        <f t="shared" ca="1" si="205"/>
        <v>-</v>
      </c>
      <c r="IB51" s="248" t="str">
        <f t="shared" ca="1" si="205"/>
        <v>-</v>
      </c>
      <c r="IC51" s="248" t="str">
        <f t="shared" ca="1" si="205"/>
        <v>-</v>
      </c>
      <c r="ID51" s="248" t="str">
        <f t="shared" ca="1" si="205"/>
        <v>-</v>
      </c>
      <c r="IE51" s="247">
        <v>0</v>
      </c>
      <c r="IF51" s="247">
        <v>0.9</v>
      </c>
      <c r="IG51" s="247">
        <v>0</v>
      </c>
      <c r="IH51" s="247">
        <v>0.5</v>
      </c>
      <c r="II51" s="247">
        <v>0</v>
      </c>
      <c r="IJ51" s="247">
        <v>0</v>
      </c>
      <c r="IK51" s="247" t="s">
        <v>36</v>
      </c>
      <c r="IL51" s="246" t="str">
        <f t="shared" si="127"/>
        <v>-</v>
      </c>
      <c r="IM51" s="246" t="str">
        <f>INDEX(i.FlkStrctr,$J51,IM$15)</f>
        <v>-</v>
      </c>
      <c r="IN51" s="155" t="b">
        <f t="shared" ref="IN51:IN59" ca="1" si="258">SUM(IO51:IO51)&gt;0</f>
        <v>0</v>
      </c>
      <c r="IO51" s="248" t="str">
        <f t="shared" ca="1" si="129"/>
        <v>-</v>
      </c>
      <c r="IP51" s="10"/>
      <c r="IQ51" s="248">
        <f t="shared" ca="1" si="205"/>
        <v>1</v>
      </c>
      <c r="IR51" s="248">
        <f t="shared" ca="1" si="205"/>
        <v>0</v>
      </c>
      <c r="IS51" s="248">
        <f t="shared" ca="1" si="205"/>
        <v>1</v>
      </c>
      <c r="IT51" s="248">
        <f t="shared" ca="1" si="205"/>
        <v>1</v>
      </c>
      <c r="IU51" s="248">
        <f t="shared" ca="1" si="205"/>
        <v>0</v>
      </c>
      <c r="IV51" s="248">
        <f t="shared" ca="1" si="205"/>
        <v>70</v>
      </c>
      <c r="IW51" s="248">
        <f t="shared" ca="1" si="200"/>
        <v>50</v>
      </c>
      <c r="IX51" s="248">
        <f t="shared" ca="1" si="200"/>
        <v>85</v>
      </c>
      <c r="IY51" s="248">
        <f t="shared" ca="1" si="200"/>
        <v>70</v>
      </c>
      <c r="IZ51" s="246">
        <f t="shared" si="130"/>
        <v>1</v>
      </c>
      <c r="JA51" s="246">
        <f t="shared" si="131"/>
        <v>1</v>
      </c>
      <c r="JB51" s="246">
        <f t="shared" si="132"/>
        <v>1</v>
      </c>
      <c r="JC51" s="248">
        <f t="shared" ca="1" si="200"/>
        <v>1</v>
      </c>
      <c r="JD51" s="10"/>
      <c r="JE51" s="248">
        <f t="shared" ca="1" si="200"/>
        <v>1</v>
      </c>
      <c r="JF51" s="248">
        <f t="shared" ca="1" si="200"/>
        <v>1</v>
      </c>
      <c r="JG51" s="248">
        <f t="shared" ca="1" si="200"/>
        <v>0.75</v>
      </c>
      <c r="JH51" s="248">
        <f t="shared" ca="1" si="222"/>
        <v>0.8</v>
      </c>
      <c r="JI51" s="248">
        <f t="shared" ca="1" si="222"/>
        <v>0.82499999999999996</v>
      </c>
      <c r="JJ51" s="248">
        <f t="shared" ca="1" si="222"/>
        <v>0.875</v>
      </c>
      <c r="JK51" s="248">
        <f t="shared" ca="1" si="222"/>
        <v>0.9</v>
      </c>
      <c r="JL51" s="248">
        <f t="shared" ca="1" si="200"/>
        <v>1</v>
      </c>
      <c r="JM51" s="248">
        <f t="shared" ca="1" si="200"/>
        <v>0</v>
      </c>
      <c r="JN51" s="248">
        <f t="shared" ca="1" si="235"/>
        <v>0</v>
      </c>
      <c r="JO51" s="248">
        <f t="shared" ca="1" si="235"/>
        <v>0</v>
      </c>
      <c r="JP51" s="248">
        <f t="shared" ca="1" si="235"/>
        <v>0</v>
      </c>
      <c r="JQ51" s="248">
        <f t="shared" ca="1" si="235"/>
        <v>0</v>
      </c>
      <c r="JR51" s="248">
        <f t="shared" ca="1" si="235"/>
        <v>0</v>
      </c>
      <c r="JS51" s="248" t="str">
        <f t="shared" ca="1" si="200"/>
        <v>-</v>
      </c>
      <c r="JT51" s="248">
        <f t="shared" ca="1" si="200"/>
        <v>0</v>
      </c>
      <c r="JU51" s="27">
        <v>0</v>
      </c>
    </row>
    <row r="52" spans="1:281" s="228" customFormat="1" outlineLevel="2">
      <c r="A52" s="202">
        <f t="shared" si="133"/>
        <v>47</v>
      </c>
      <c r="B52" s="32">
        <f ca="1">OFFSET(B52,-1,-1)</f>
        <v>46</v>
      </c>
      <c r="C52" s="228">
        <v>200</v>
      </c>
      <c r="D52" s="228" t="s">
        <v>941</v>
      </c>
      <c r="E52" s="228" t="b">
        <v>0</v>
      </c>
      <c r="F52" s="228" t="b">
        <v>0</v>
      </c>
      <c r="G52" s="228" t="b">
        <f t="shared" ref="G52:G59" si="259">E52</f>
        <v>0</v>
      </c>
      <c r="H52" s="298" cm="1">
        <f t="array" aca="1" ref="H52" ca="1">IF(AND($I52:$T52=DataMaster!$R$70:$AC$70),1,IF(AND($I52:$T52=DataMaster!$R$71:$AC$71),2,IF(AND($I52:$T52=DataMaster!$R$72:$AC$72),3,IF(AND($I52:$T52=DataMaster!$R$73:$AC$73),4,IF(AND($I52:$T52=DataMaster!$R$74:$AC$74),5,IF(AND($I52:$T52=DataMaster!$R$75:$AC$75),6,IF(AND($I52:$T52=DataMaster!$R$76:$AC$76),7,IF(AND($I52:$T52=DataMaster!$R$77:$AC$77),8,0))))))))</f>
        <v>0</v>
      </c>
      <c r="I52" s="225">
        <f ca="1">OFFSET(I52,-1,0)</f>
        <v>3</v>
      </c>
      <c r="J52" s="225">
        <f t="shared" ca="1" si="184"/>
        <v>2</v>
      </c>
      <c r="K52" s="225">
        <f t="shared" ca="1" si="184"/>
        <v>1</v>
      </c>
      <c r="L52" s="225">
        <f t="shared" ca="1" si="184"/>
        <v>1</v>
      </c>
      <c r="M52" s="225">
        <f t="shared" ca="1" si="184"/>
        <v>1</v>
      </c>
      <c r="N52" s="225">
        <f t="shared" ca="1" si="184"/>
        <v>1</v>
      </c>
      <c r="O52" s="225">
        <f t="shared" ca="1" si="184"/>
        <v>1</v>
      </c>
      <c r="P52" s="225">
        <f t="shared" ca="1" si="184"/>
        <v>4</v>
      </c>
      <c r="Q52" s="225">
        <f t="shared" ca="1" si="184"/>
        <v>1</v>
      </c>
      <c r="R52" s="225">
        <f t="shared" ca="1" si="184"/>
        <v>1</v>
      </c>
      <c r="S52" s="225">
        <f t="shared" ca="1" si="184"/>
        <v>1</v>
      </c>
      <c r="T52" s="225">
        <f t="shared" ca="1" si="184"/>
        <v>1</v>
      </c>
      <c r="V52" s="242" t="str" cm="1">
        <f t="array" aca="1" ref="V52" ca="1">TEXT(LEFT(OFFSET(V52,-1,0),5)+1,"00000")&amp;MID(OFFSET(V52,-1,0),6,FIND(" ",OFFSET(V52,-1,0),7)-5)
&amp;IF($H52=0,"",INDEX(DataMaster!$Q$70:$Q$77,Experiment!H52))
 &amp; " Day"&amp;_xlfn.SINGLE(INDEX(i.DOY,$I52,1))                   &amp; IF($FE52=0," FWM","")&amp;IF($FE52=1," MWM","")&amp;IF($FE52=5," Mat","")&amp;IF($FJ52=TRUE,"&amp;BBT","")
&amp;" Confine"&amp;$P52-1       &amp;IF($R52&gt;1," PasArea"&amp;GQ52,"")     &amp;IF($T52&gt;1," SR"&amp;GT52,"")     &amp;IF($S52&gt;1," E_PGR"&amp;JG52,"")
&amp; " WP"&amp;TEXT($IZ52*100,"000p")                &amp; " MP"&amp;TEXT($JA52*100,"000p")                      &amp; " GP"&amp;TEXT($JB52*100,"000p")
&amp; " (F"&amp;3+IFERROR(1*$CZ52,0)+IFERROR(1*$DA52,0)&amp;3-IFERROR(1*NOT($DC52),0)&amp;"N"&amp;$DV52&amp;$DW52&amp;")"</f>
        <v>00029 Feed  Day204 MWM Confine3 WP100p MP100p GP100p (F43N33)</v>
      </c>
      <c r="W52" s="10" t="str">
        <f ca="1">IF(COUNTIF(V$5:V52,V52)=1,"-","Dup")</f>
        <v>-</v>
      </c>
      <c r="X52" s="10"/>
      <c r="Y52" s="247" t="s">
        <v>36</v>
      </c>
      <c r="Z52" s="248" t="str">
        <f t="shared" ca="1" si="112"/>
        <v>-</v>
      </c>
      <c r="AA52" s="247" t="s">
        <v>36</v>
      </c>
      <c r="AB52" s="247" t="s">
        <v>36</v>
      </c>
      <c r="AC52" s="248" t="str">
        <f t="shared" ca="1" si="113"/>
        <v>-</v>
      </c>
      <c r="AD52" s="248" t="b">
        <f t="shared" ca="1" si="113"/>
        <v>1</v>
      </c>
      <c r="AE52" s="10"/>
      <c r="AF52" s="248" t="b">
        <f t="shared" ca="1" si="190"/>
        <v>1</v>
      </c>
      <c r="AG52" s="248" t="str">
        <f t="shared" ca="1" si="190"/>
        <v>-</v>
      </c>
      <c r="AH52" s="248" t="str">
        <f t="shared" ca="1" si="190"/>
        <v>-</v>
      </c>
      <c r="AI52" s="248" t="str">
        <f t="shared" ca="1" si="190"/>
        <v>-</v>
      </c>
      <c r="AJ52" s="248" t="b">
        <f t="shared" ca="1" si="190"/>
        <v>0</v>
      </c>
      <c r="AK52" s="248" t="str">
        <f t="shared" ca="1" si="190"/>
        <v>-</v>
      </c>
      <c r="AL52" s="248" t="str">
        <f t="shared" ca="1" si="190"/>
        <v>-</v>
      </c>
      <c r="AM52" s="248" t="str">
        <f t="shared" ca="1" si="190"/>
        <v>-</v>
      </c>
      <c r="AN52" s="248" t="b">
        <f t="shared" ca="1" si="190"/>
        <v>0</v>
      </c>
      <c r="AO52" s="10"/>
      <c r="AP52" s="247" t="b">
        <v>1</v>
      </c>
      <c r="AQ52" s="247" t="b">
        <v>0</v>
      </c>
      <c r="AR52" s="247" t="b">
        <v>1</v>
      </c>
      <c r="AS52" s="243">
        <f t="shared" ca="1" si="136"/>
        <v>32401</v>
      </c>
      <c r="AT52" s="247" t="b">
        <v>0</v>
      </c>
      <c r="AU52" s="248" t="str">
        <f t="shared" ca="1" si="190"/>
        <v>-</v>
      </c>
      <c r="AV52" s="248" t="b">
        <f t="shared" ca="1" si="190"/>
        <v>1</v>
      </c>
      <c r="AW52" s="225">
        <f ca="1">OFFSET(AW52,-1,0)+1</f>
        <v>32402</v>
      </c>
      <c r="AX52" s="248" t="str">
        <f t="shared" ca="1" si="190"/>
        <v>-</v>
      </c>
      <c r="AY52" s="248">
        <f t="shared" ca="1" si="185"/>
        <v>1</v>
      </c>
      <c r="AZ52" s="248">
        <f t="shared" ca="1" si="185"/>
        <v>1</v>
      </c>
      <c r="BA52" s="248" t="b">
        <f t="shared" ca="1" si="185"/>
        <v>1</v>
      </c>
      <c r="BB52" s="248">
        <f t="shared" ca="1" si="185"/>
        <v>0.2</v>
      </c>
      <c r="BC52" s="248" t="str">
        <f t="shared" ca="1" si="214"/>
        <v>-</v>
      </c>
      <c r="BD52" s="248" t="str">
        <f t="shared" ca="1" si="214"/>
        <v>-</v>
      </c>
      <c r="BE52" s="248" t="b">
        <f t="shared" ca="1" si="185"/>
        <v>1</v>
      </c>
      <c r="BF52" s="248" t="b">
        <f t="shared" ca="1" si="185"/>
        <v>0</v>
      </c>
      <c r="BG52" s="246" t="str" cm="1">
        <f t="array" aca="1" ref="BG52" ca="1">INDEX(i.dams_confinement_P,$P52,BG$17)</f>
        <v>-</v>
      </c>
      <c r="BH52" s="246" t="str" cm="1">
        <f t="array" aca="1" ref="BH52" ca="1">INDEX(i.dams_confinement_P,$P52,BH$17)</f>
        <v>-</v>
      </c>
      <c r="BI52" s="246" t="str" cm="1">
        <f t="array" aca="1" ref="BI52" ca="1">INDEX(i.dams_confinement_P,$P52,BI$17)</f>
        <v>-</v>
      </c>
      <c r="BJ52" s="246" t="str" cm="1">
        <f t="array" aca="1" ref="BJ52" ca="1">INDEX(i.dams_confinement_P,$P52,BJ$17)</f>
        <v>-</v>
      </c>
      <c r="BK52" s="246" t="str" cm="1">
        <f t="array" aca="1" ref="BK52" ca="1">INDEX(i.dams_confinement_P,$P52,BK$17)</f>
        <v>-</v>
      </c>
      <c r="BL52" s="246" t="str" cm="1">
        <f t="array" aca="1" ref="BL52" ca="1">INDEX(i.dams_confinement_P,$P52,BL$17)</f>
        <v>-</v>
      </c>
      <c r="BM52" s="246" t="str" cm="1">
        <f t="array" aca="1" ref="BM52" ca="1">INDEX(i.dams_confinement_P,$P52,BM$17)</f>
        <v>-</v>
      </c>
      <c r="BN52" s="246" t="str" cm="1">
        <f t="array" aca="1" ref="BN52" ca="1">INDEX(i.dams_confinement_P,$P52,BN$17)</f>
        <v>-</v>
      </c>
      <c r="BO52" s="246" t="str" cm="1">
        <f t="array" aca="1" ref="BO52" ca="1">INDEX(i.dams_confinement_P,$P52,BO$17)</f>
        <v>-</v>
      </c>
      <c r="BP52" s="246" t="str" cm="1">
        <f t="array" aca="1" ref="BP52" ca="1">INDEX(i.dams_confinement_P,$P52,BP$17)</f>
        <v>-</v>
      </c>
      <c r="BQ52" s="246" t="str" cm="1">
        <f t="array" aca="1" ref="BQ52" ca="1">INDEX(i.dams_confinement_P,$P52,BQ$17)</f>
        <v>-</v>
      </c>
      <c r="BR52" s="246" t="str" cm="1">
        <f t="array" aca="1" ref="BR52" ca="1">INDEX(i.dams_confinement_P,$P52,BR$17)</f>
        <v>-</v>
      </c>
      <c r="BS52" s="246" t="b" cm="1">
        <f t="array" aca="1" ref="BS52" ca="1">INDEX(i.dams_confinement_P,$P52,BS$17)</f>
        <v>1</v>
      </c>
      <c r="BT52" s="246" t="b" cm="1">
        <f t="array" aca="1" ref="BT52" ca="1">INDEX(i.dams_confinement_P,$P52,BT$17)</f>
        <v>1</v>
      </c>
      <c r="BU52" s="246" t="b" cm="1">
        <f t="array" aca="1" ref="BU52" ca="1">INDEX(i.dams_confinement_P,$P52,BU$17)</f>
        <v>1</v>
      </c>
      <c r="BV52" s="246" t="b" cm="1">
        <f t="array" aca="1" ref="BV52" ca="1">INDEX(i.dams_confinement_P,$P52,BV$17)</f>
        <v>1</v>
      </c>
      <c r="BW52" s="246" t="b" cm="1">
        <f t="array" aca="1" ref="BW52" ca="1">INDEX(i.dams_confinement_P,$P52,BW$17)</f>
        <v>1</v>
      </c>
      <c r="BX52" s="246" t="b" cm="1">
        <f t="array" aca="1" ref="BX52" ca="1">INDEX(i.dams_confinement_P,$P52,BX$17)</f>
        <v>1</v>
      </c>
      <c r="BY52" s="248" t="str">
        <f t="shared" ca="1" si="186"/>
        <v>-</v>
      </c>
      <c r="BZ52" s="248" t="str">
        <f t="shared" ca="1" si="186"/>
        <v>-</v>
      </c>
      <c r="CA52" s="10"/>
      <c r="CB52" s="248" t="str">
        <f t="shared" ca="1" si="186"/>
        <v>-</v>
      </c>
      <c r="CC52" s="248" t="str">
        <f t="shared" ca="1" si="186"/>
        <v>-</v>
      </c>
      <c r="CD52" s="248" t="str">
        <f t="shared" ca="1" si="186"/>
        <v>-</v>
      </c>
      <c r="CE52" s="248" t="str">
        <f t="shared" ca="1" si="186"/>
        <v>-</v>
      </c>
      <c r="CF52" s="248" t="str">
        <f t="shared" ca="1" si="186"/>
        <v>-</v>
      </c>
      <c r="CG52" s="248" t="str">
        <f t="shared" ca="1" si="186"/>
        <v>-</v>
      </c>
      <c r="CH52" s="248" t="str">
        <f t="shared" ca="1" si="186"/>
        <v>-</v>
      </c>
      <c r="CI52" s="248" t="str">
        <f t="shared" ca="1" si="186"/>
        <v>-</v>
      </c>
      <c r="CJ52" s="248" t="str">
        <f t="shared" ca="1" si="186"/>
        <v>-</v>
      </c>
      <c r="CK52" s="248" t="str">
        <f t="shared" ca="1" si="186"/>
        <v>-</v>
      </c>
      <c r="CL52" s="248" t="str">
        <f t="shared" ca="1" si="186"/>
        <v>-</v>
      </c>
      <c r="CM52" s="248" t="str">
        <f t="shared" ca="1" si="186"/>
        <v>-</v>
      </c>
      <c r="CN52" s="248" t="str">
        <f t="shared" ca="1" si="186"/>
        <v>-</v>
      </c>
      <c r="CO52" s="248" t="str">
        <f t="shared" ca="1" si="186"/>
        <v>-</v>
      </c>
      <c r="CP52" s="248" t="str">
        <f t="shared" ca="1" si="186"/>
        <v>-</v>
      </c>
      <c r="CQ52" s="248" t="str">
        <f t="shared" ca="1" si="186"/>
        <v>-</v>
      </c>
      <c r="CR52" s="248" t="str">
        <f t="shared" ca="1" si="186"/>
        <v>-</v>
      </c>
      <c r="CS52" s="248" t="str">
        <f t="shared" ca="1" si="194"/>
        <v>-</v>
      </c>
      <c r="CT52" s="248" t="str">
        <f t="shared" ca="1" si="194"/>
        <v>-</v>
      </c>
      <c r="CU52" s="248" t="str">
        <f t="shared" ca="1" si="194"/>
        <v>-</v>
      </c>
      <c r="CV52" s="248" t="str">
        <f t="shared" ca="1" si="194"/>
        <v>-</v>
      </c>
      <c r="CW52" s="10"/>
      <c r="CX52" s="246" t="str" cm="1">
        <f t="array" ref="CX52">IF(AND($CZ52:$DA52),INDEX(i.dam_user_fvp0_date,$P52),"-")</f>
        <v>-</v>
      </c>
      <c r="CY52" s="246" t="str" cm="1">
        <f t="array" ref="CY52">IF(AND($CZ52:$DA52),INDEX(i.dam_user_fvp1_date,$P52),"-")</f>
        <v>-</v>
      </c>
      <c r="CZ52" s="247" t="b">
        <v>1</v>
      </c>
      <c r="DA52" s="247" t="b">
        <v>0</v>
      </c>
      <c r="DB52" s="248" t="str">
        <f t="shared" ca="1" si="178"/>
        <v>-</v>
      </c>
      <c r="DC52" s="248" t="str">
        <f t="shared" ca="1" si="178"/>
        <v>-</v>
      </c>
      <c r="DD52" s="248" t="str">
        <f t="shared" ca="1" si="178"/>
        <v>-</v>
      </c>
      <c r="DE52" s="248" t="str">
        <f t="shared" ca="1" si="178"/>
        <v>-</v>
      </c>
      <c r="DF52" s="248" t="str">
        <f t="shared" ca="1" si="178"/>
        <v>-</v>
      </c>
      <c r="DG52" s="248" t="str">
        <f t="shared" ca="1" si="178"/>
        <v>-</v>
      </c>
      <c r="DH52" s="248" t="str">
        <f t="shared" ca="1" si="178"/>
        <v>-</v>
      </c>
      <c r="DI52" s="248" t="str">
        <f t="shared" ca="1" si="178"/>
        <v>-</v>
      </c>
      <c r="DJ52" s="248" t="str">
        <f t="shared" ca="1" si="178"/>
        <v>-</v>
      </c>
      <c r="DK52" s="248" t="str">
        <f t="shared" ca="1" si="178"/>
        <v>-</v>
      </c>
      <c r="DL52" s="248" t="str">
        <f t="shared" ca="1" si="178"/>
        <v>-</v>
      </c>
      <c r="DM52" s="248" t="str">
        <f t="shared" ca="1" si="178"/>
        <v>-</v>
      </c>
      <c r="DN52" s="248" t="str">
        <f t="shared" ref="DN52:EO52" ca="1" si="260">OFFSET(DN$5,$B52,0)</f>
        <v>-</v>
      </c>
      <c r="DO52" s="248" t="str">
        <f t="shared" ca="1" si="260"/>
        <v>-</v>
      </c>
      <c r="DP52" s="248" t="str">
        <f t="shared" ca="1" si="260"/>
        <v>-</v>
      </c>
      <c r="DQ52" s="248" t="str">
        <f t="shared" ca="1" si="260"/>
        <v>-</v>
      </c>
      <c r="DR52" s="248" t="str">
        <f t="shared" ca="1" si="260"/>
        <v>-</v>
      </c>
      <c r="DS52" s="248" t="str">
        <f t="shared" ca="1" si="260"/>
        <v>-</v>
      </c>
      <c r="DT52" s="248" t="str">
        <f t="shared" ca="1" si="260"/>
        <v>-</v>
      </c>
      <c r="DU52" s="248" t="str">
        <f t="shared" ca="1" si="260"/>
        <v>-</v>
      </c>
      <c r="DV52" s="247">
        <v>3</v>
      </c>
      <c r="DW52" s="247">
        <v>3</v>
      </c>
      <c r="DX52" s="247">
        <v>0</v>
      </c>
      <c r="DY52" s="247">
        <v>2</v>
      </c>
      <c r="DZ52" s="247">
        <v>-2</v>
      </c>
      <c r="EA52" s="248" t="str">
        <f t="shared" ca="1" si="260"/>
        <v>-</v>
      </c>
      <c r="EB52" s="248" t="str">
        <f t="shared" ca="1" si="260"/>
        <v>-</v>
      </c>
      <c r="EC52" s="248" t="str">
        <f t="shared" ca="1" si="260"/>
        <v>-</v>
      </c>
      <c r="ED52" s="248" t="str">
        <f t="shared" ca="1" si="260"/>
        <v>-</v>
      </c>
      <c r="EE52" s="248" t="str">
        <f t="shared" ca="1" si="260"/>
        <v>-</v>
      </c>
      <c r="EF52" s="247">
        <v>0</v>
      </c>
      <c r="EG52" s="247">
        <v>2</v>
      </c>
      <c r="EH52" s="247">
        <v>-2</v>
      </c>
      <c r="EI52" s="248" t="str">
        <f t="shared" ca="1" si="260"/>
        <v>-</v>
      </c>
      <c r="EJ52" s="248" t="str">
        <f t="shared" ca="1" si="260"/>
        <v>-</v>
      </c>
      <c r="EK52" s="248" t="str">
        <f t="shared" ca="1" si="260"/>
        <v>-</v>
      </c>
      <c r="EL52" s="248">
        <f t="shared" ca="1" si="260"/>
        <v>0</v>
      </c>
      <c r="EM52" s="248">
        <f t="shared" ca="1" si="260"/>
        <v>0</v>
      </c>
      <c r="EN52" s="248">
        <f t="shared" ca="1" si="260"/>
        <v>0</v>
      </c>
      <c r="EO52" s="248">
        <f t="shared" ca="1" si="260"/>
        <v>0</v>
      </c>
      <c r="EP52" s="248">
        <f t="shared" ca="1" si="199"/>
        <v>0</v>
      </c>
      <c r="EQ52" s="248">
        <f t="shared" ca="1" si="215"/>
        <v>0</v>
      </c>
      <c r="ER52" s="248">
        <f t="shared" ca="1" si="215"/>
        <v>0</v>
      </c>
      <c r="ES52" s="248" t="str">
        <f t="shared" ca="1" si="215"/>
        <v>-</v>
      </c>
      <c r="ET52" s="248" t="str">
        <f t="shared" ca="1" si="215"/>
        <v>-</v>
      </c>
      <c r="EU52" s="248" t="str">
        <f t="shared" ca="1" si="215"/>
        <v>-</v>
      </c>
      <c r="EV52" s="248" t="str">
        <f t="shared" ca="1" si="215"/>
        <v>-</v>
      </c>
      <c r="EW52" s="248" t="str">
        <f t="shared" ca="1" si="215"/>
        <v>-</v>
      </c>
      <c r="EX52" s="248" t="str">
        <f t="shared" ca="1" si="215"/>
        <v>-</v>
      </c>
      <c r="EY52" s="248" t="str">
        <f t="shared" ca="1" si="215"/>
        <v>-</v>
      </c>
      <c r="EZ52" s="248" t="str">
        <f t="shared" ca="1" si="215"/>
        <v>-</v>
      </c>
      <c r="FA52" s="248" t="str">
        <f t="shared" ca="1" si="215"/>
        <v>-</v>
      </c>
      <c r="FB52" s="248" t="str">
        <f t="shared" ca="1" si="215"/>
        <v>-</v>
      </c>
      <c r="FC52" s="248" t="str">
        <f t="shared" ca="1" si="215"/>
        <v>-</v>
      </c>
      <c r="FD52" s="10"/>
      <c r="FE52" s="246">
        <f t="shared" ca="1" si="118"/>
        <v>1</v>
      </c>
      <c r="FF52" s="248" t="str">
        <f t="shared" ca="1" si="215"/>
        <v>-</v>
      </c>
      <c r="FG52" s="248" t="str">
        <f t="shared" ca="1" si="201"/>
        <v>-</v>
      </c>
      <c r="FH52" s="248" t="str">
        <f t="shared" ca="1" si="201"/>
        <v>-</v>
      </c>
      <c r="FI52" s="248" t="str">
        <f t="shared" ca="1" si="201"/>
        <v>-</v>
      </c>
      <c r="FJ52" s="246" t="b">
        <f t="shared" ca="1" si="119"/>
        <v>0</v>
      </c>
      <c r="FK52" s="248" t="str">
        <f t="shared" ca="1" si="201"/>
        <v>-</v>
      </c>
      <c r="FL52" s="248">
        <f t="shared" ca="1" si="201"/>
        <v>0</v>
      </c>
      <c r="FM52" s="248" t="str">
        <f t="shared" ca="1" si="201"/>
        <v>-</v>
      </c>
      <c r="FN52" s="248">
        <f t="shared" ca="1" si="120"/>
        <v>1</v>
      </c>
      <c r="FO52" s="248">
        <f t="shared" ca="1" si="120"/>
        <v>0</v>
      </c>
      <c r="FP52" s="248">
        <f t="shared" ca="1" si="201"/>
        <v>1</v>
      </c>
      <c r="FQ52" s="248">
        <f t="shared" ca="1" si="201"/>
        <v>0</v>
      </c>
      <c r="FR52" s="248">
        <f t="shared" ca="1" si="201"/>
        <v>1</v>
      </c>
      <c r="FS52" s="248">
        <f t="shared" ca="1" si="201"/>
        <v>1</v>
      </c>
      <c r="FT52" s="248">
        <f t="shared" ca="1" si="201"/>
        <v>1</v>
      </c>
      <c r="FU52" s="248">
        <f t="shared" ca="1" si="201"/>
        <v>0</v>
      </c>
      <c r="FV52" s="248">
        <f t="shared" ca="1" si="201"/>
        <v>0</v>
      </c>
      <c r="FW52" s="248">
        <f t="shared" ca="1" si="201"/>
        <v>0</v>
      </c>
      <c r="FX52" s="248">
        <f t="shared" ca="1" si="202"/>
        <v>0</v>
      </c>
      <c r="FY52" s="248">
        <f t="shared" ca="1" si="202"/>
        <v>0</v>
      </c>
      <c r="FZ52" s="248">
        <f t="shared" ca="1" si="202"/>
        <v>0</v>
      </c>
      <c r="GA52" s="248">
        <f t="shared" ca="1" si="202"/>
        <v>0</v>
      </c>
      <c r="GB52" s="248">
        <f t="shared" ca="1" si="202"/>
        <v>0</v>
      </c>
      <c r="GC52" s="248">
        <f t="shared" ca="1" si="121"/>
        <v>0</v>
      </c>
      <c r="GD52" s="248">
        <f t="shared" ca="1" si="121"/>
        <v>0</v>
      </c>
      <c r="GE52" s="248">
        <f t="shared" ca="1" si="202"/>
        <v>0</v>
      </c>
      <c r="GF52" s="248">
        <f t="shared" ca="1" si="202"/>
        <v>0</v>
      </c>
      <c r="GG52" s="248">
        <f t="shared" ca="1" si="202"/>
        <v>1</v>
      </c>
      <c r="GH52" s="248">
        <f t="shared" ca="1" si="202"/>
        <v>0</v>
      </c>
      <c r="GI52" s="248">
        <f t="shared" ca="1" si="202"/>
        <v>0</v>
      </c>
      <c r="GJ52" s="248">
        <f t="shared" ca="1" si="202"/>
        <v>0</v>
      </c>
      <c r="GK52" s="248">
        <f t="shared" ca="1" si="202"/>
        <v>0</v>
      </c>
      <c r="GL52" s="248">
        <f t="shared" ca="1" si="202"/>
        <v>0</v>
      </c>
      <c r="GM52" s="248">
        <f t="shared" ca="1" si="202"/>
        <v>0</v>
      </c>
      <c r="GN52" s="248">
        <f t="shared" ca="1" si="121"/>
        <v>0</v>
      </c>
      <c r="GO52" s="10"/>
      <c r="GP52" s="246" t="b">
        <f t="shared" ca="1" si="255"/>
        <v>0</v>
      </c>
      <c r="GQ52" s="246" t="str" cm="1">
        <f t="array" aca="1" ref="GQ52" ca="1">INDEX(i.bnd_total_pas_area,$R52,1)</f>
        <v>-</v>
      </c>
      <c r="GR52" s="248" t="str">
        <f t="shared" ref="GR52:GR131" ca="1" si="261">OFFSET(GR$5,$B52,0)</f>
        <v>-</v>
      </c>
      <c r="GS52" s="246" t="b">
        <f t="shared" ca="1" si="256"/>
        <v>0</v>
      </c>
      <c r="GT52" s="246" t="str" cm="1">
        <f t="array" aca="1" ref="GT52" ca="1">INDEX(i.bnd_sr_t,$T52,1)</f>
        <v>-</v>
      </c>
      <c r="GU52" s="246" t="b">
        <f t="shared" ca="1" si="124"/>
        <v>0</v>
      </c>
      <c r="GV52" s="246" t="b">
        <f t="shared" ca="1" si="124"/>
        <v>0</v>
      </c>
      <c r="GW52" s="246" t="b">
        <f t="shared" ca="1" si="124"/>
        <v>1</v>
      </c>
      <c r="GX52" s="248">
        <f t="shared" ref="GX52:HG110" ca="1" si="262">OFFSET(GX$5,$B52,0)</f>
        <v>0</v>
      </c>
      <c r="GY52" s="248">
        <f t="shared" ca="1" si="262"/>
        <v>2</v>
      </c>
      <c r="GZ52" s="248">
        <f t="shared" ca="1" si="262"/>
        <v>2</v>
      </c>
      <c r="HA52" s="248" t="str">
        <f t="shared" ca="1" si="262"/>
        <v>-</v>
      </c>
      <c r="HB52" s="248" t="str">
        <f t="shared" ca="1" si="262"/>
        <v>-</v>
      </c>
      <c r="HC52" s="248" t="str">
        <f t="shared" ca="1" si="262"/>
        <v>-</v>
      </c>
      <c r="HD52" s="248" t="str">
        <f t="shared" ca="1" si="262"/>
        <v>-</v>
      </c>
      <c r="HE52" s="248" t="str">
        <f t="shared" ca="1" si="262"/>
        <v>-</v>
      </c>
      <c r="HF52" s="248" t="str">
        <f t="shared" ca="1" si="144"/>
        <v>-</v>
      </c>
      <c r="HG52" s="248" t="str">
        <f t="shared" ca="1" si="144"/>
        <v>-</v>
      </c>
      <c r="HH52" s="246" t="b">
        <f t="array" aca="1" ref="HH52" ca="1">IF(OR(HI52:HJ52&lt;&gt;"-"),TRUE,"-")</f>
        <v>1</v>
      </c>
      <c r="HI52" s="225">
        <f ca="1">OFFSET(HI52,-1,0)</f>
        <v>2</v>
      </c>
      <c r="HJ52" s="248" t="str">
        <f t="shared" ca="1" si="125"/>
        <v>-</v>
      </c>
      <c r="HK52" s="246" t="str">
        <f t="array" aca="1" ref="HK52" ca="1">IF(OR(HL52:HQ52&lt;&gt;"-"),TRUE,"-")</f>
        <v>-</v>
      </c>
      <c r="HL52" s="248" t="str">
        <f t="shared" ca="1" si="145"/>
        <v>-</v>
      </c>
      <c r="HM52" s="288" t="str">
        <f t="shared" ca="1" si="145"/>
        <v>-</v>
      </c>
      <c r="HN52" s="288" t="str">
        <f t="shared" ca="1" si="145"/>
        <v>-</v>
      </c>
      <c r="HO52" s="288" t="str">
        <f t="shared" ca="1" si="145"/>
        <v>-</v>
      </c>
      <c r="HP52" s="288" t="str">
        <f t="shared" ca="1" si="145"/>
        <v>-</v>
      </c>
      <c r="HQ52" s="288" t="str">
        <f t="shared" ca="1" si="146"/>
        <v>-</v>
      </c>
      <c r="HR52" s="288" t="str">
        <f t="shared" ca="1" si="145"/>
        <v>-</v>
      </c>
      <c r="HS52" s="248" t="b">
        <f t="shared" ca="1" si="100"/>
        <v>1</v>
      </c>
      <c r="HT52" s="248">
        <f t="shared" ca="1" si="100"/>
        <v>2</v>
      </c>
      <c r="HU52" s="248" t="b">
        <f t="shared" ca="1" si="101"/>
        <v>1</v>
      </c>
      <c r="HV52" s="248" t="str">
        <f t="shared" ca="1" si="101"/>
        <v>-</v>
      </c>
      <c r="HW52" s="246" t="str">
        <f t="shared" ca="1" si="238"/>
        <v>-</v>
      </c>
      <c r="HX52" s="246" t="str">
        <f t="shared" ca="1" si="238"/>
        <v>-</v>
      </c>
      <c r="HY52" s="246" t="str">
        <f t="shared" ca="1" si="238"/>
        <v>-</v>
      </c>
      <c r="HZ52" s="246" t="str">
        <f t="shared" ca="1" si="238"/>
        <v>-</v>
      </c>
      <c r="IA52" s="248" t="str">
        <f t="shared" ca="1" si="205"/>
        <v>-</v>
      </c>
      <c r="IB52" s="248" t="str">
        <f t="shared" ca="1" si="205"/>
        <v>-</v>
      </c>
      <c r="IC52" s="248" t="str">
        <f t="shared" ca="1" si="205"/>
        <v>-</v>
      </c>
      <c r="ID52" s="248" t="str">
        <f t="shared" ca="1" si="205"/>
        <v>-</v>
      </c>
      <c r="IE52" s="248">
        <f t="shared" ca="1" si="205"/>
        <v>0</v>
      </c>
      <c r="IF52" s="248">
        <f t="shared" ca="1" si="205"/>
        <v>0.9</v>
      </c>
      <c r="IG52" s="248">
        <f t="shared" ca="1" si="205"/>
        <v>0</v>
      </c>
      <c r="IH52" s="248">
        <f t="shared" ca="1" si="205"/>
        <v>0.5</v>
      </c>
      <c r="II52" s="248">
        <f t="shared" ca="1" si="205"/>
        <v>0</v>
      </c>
      <c r="IJ52" s="248">
        <f t="shared" ca="1" si="205"/>
        <v>0</v>
      </c>
      <c r="IK52" s="248" t="str">
        <f t="shared" ca="1" si="205"/>
        <v>-</v>
      </c>
      <c r="IL52" s="246" t="str">
        <f t="shared" ca="1" si="127"/>
        <v>-</v>
      </c>
      <c r="IM52" s="246" t="str">
        <f t="shared" ca="1" si="127"/>
        <v>-</v>
      </c>
      <c r="IN52" s="155" t="b">
        <f t="shared" ca="1" si="258"/>
        <v>0</v>
      </c>
      <c r="IO52" s="248" t="str">
        <f t="shared" ca="1" si="129"/>
        <v>-</v>
      </c>
      <c r="IP52" s="10"/>
      <c r="IQ52" s="248">
        <f t="shared" ca="1" si="205"/>
        <v>1</v>
      </c>
      <c r="IR52" s="248">
        <f t="shared" ca="1" si="205"/>
        <v>0</v>
      </c>
      <c r="IS52" s="248">
        <f t="shared" ca="1" si="205"/>
        <v>1</v>
      </c>
      <c r="IT52" s="248">
        <f t="shared" ca="1" si="205"/>
        <v>1</v>
      </c>
      <c r="IU52" s="248">
        <f t="shared" ca="1" si="205"/>
        <v>0</v>
      </c>
      <c r="IV52" s="248">
        <f t="shared" ca="1" si="205"/>
        <v>70</v>
      </c>
      <c r="IW52" s="248">
        <f t="shared" ca="1" si="200"/>
        <v>50</v>
      </c>
      <c r="IX52" s="248">
        <f t="shared" ca="1" si="200"/>
        <v>85</v>
      </c>
      <c r="IY52" s="248">
        <f t="shared" ca="1" si="200"/>
        <v>70</v>
      </c>
      <c r="IZ52" s="246">
        <f t="shared" ca="1" si="130"/>
        <v>1</v>
      </c>
      <c r="JA52" s="246">
        <f t="shared" ca="1" si="131"/>
        <v>1</v>
      </c>
      <c r="JB52" s="246">
        <f t="shared" ca="1" si="132"/>
        <v>1</v>
      </c>
      <c r="JC52" s="248">
        <f t="shared" ca="1" si="200"/>
        <v>1</v>
      </c>
      <c r="JD52" s="10"/>
      <c r="JE52" s="248">
        <f t="shared" ca="1" si="200"/>
        <v>1</v>
      </c>
      <c r="JF52" s="248">
        <f t="shared" ca="1" si="200"/>
        <v>1</v>
      </c>
      <c r="JG52" s="248">
        <f t="shared" ca="1" si="200"/>
        <v>0.75</v>
      </c>
      <c r="JH52" s="248">
        <f t="shared" ca="1" si="222"/>
        <v>0.8</v>
      </c>
      <c r="JI52" s="248">
        <f t="shared" ca="1" si="222"/>
        <v>0.82499999999999996</v>
      </c>
      <c r="JJ52" s="248">
        <f t="shared" ca="1" si="222"/>
        <v>0.875</v>
      </c>
      <c r="JK52" s="248">
        <f t="shared" ca="1" si="222"/>
        <v>0.9</v>
      </c>
      <c r="JL52" s="248">
        <f t="shared" ca="1" si="200"/>
        <v>1</v>
      </c>
      <c r="JM52" s="248">
        <f t="shared" ca="1" si="200"/>
        <v>0</v>
      </c>
      <c r="JN52" s="248">
        <f t="shared" ca="1" si="235"/>
        <v>0</v>
      </c>
      <c r="JO52" s="248">
        <f t="shared" ca="1" si="235"/>
        <v>0</v>
      </c>
      <c r="JP52" s="248">
        <f t="shared" ca="1" si="235"/>
        <v>0</v>
      </c>
      <c r="JQ52" s="248">
        <f t="shared" ca="1" si="235"/>
        <v>0</v>
      </c>
      <c r="JR52" s="248">
        <f t="shared" ca="1" si="235"/>
        <v>0</v>
      </c>
      <c r="JS52" s="248" t="str">
        <f t="shared" ca="1" si="149"/>
        <v>-</v>
      </c>
      <c r="JT52" s="248">
        <f t="shared" ca="1" si="149"/>
        <v>0</v>
      </c>
      <c r="JU52" s="27">
        <v>0</v>
      </c>
    </row>
    <row r="53" spans="1:281" s="228" customFormat="1" outlineLevel="2">
      <c r="A53" s="202">
        <f t="shared" si="133"/>
        <v>48</v>
      </c>
      <c r="B53" s="210">
        <f t="shared" ref="B53:B59" ca="1" si="263">OFFSET(B53,-1,0)</f>
        <v>46</v>
      </c>
      <c r="C53" s="228">
        <v>200</v>
      </c>
      <c r="D53" s="228" t="s">
        <v>941</v>
      </c>
      <c r="E53" s="228" t="b">
        <v>0</v>
      </c>
      <c r="F53" s="228" t="b">
        <v>0</v>
      </c>
      <c r="G53" s="228" t="b">
        <f t="shared" si="259"/>
        <v>0</v>
      </c>
      <c r="H53" s="298" cm="1">
        <f t="array" aca="1" ref="H53" ca="1">IF(AND($I53:$T53=DataMaster!$R$70:$AC$70),1,IF(AND($I53:$T53=DataMaster!$R$71:$AC$71),2,IF(AND($I53:$T53=DataMaster!$R$72:$AC$72),3,IF(AND($I53:$T53=DataMaster!$R$73:$AC$73),4,IF(AND($I53:$T53=DataMaster!$R$74:$AC$74),5,IF(AND($I53:$T53=DataMaster!$R$75:$AC$75),6,IF(AND($I53:$T53=DataMaster!$R$76:$AC$76),7,IF(AND($I53:$T53=DataMaster!$R$77:$AC$77),8,0))))))))</f>
        <v>0</v>
      </c>
      <c r="I53" s="225">
        <f t="shared" ref="I53:T59" ca="1" si="264">OFFSET(I53,-1,0)</f>
        <v>3</v>
      </c>
      <c r="J53" s="225">
        <f t="shared" ca="1" si="184"/>
        <v>2</v>
      </c>
      <c r="K53" s="225">
        <f t="shared" ca="1" si="184"/>
        <v>1</v>
      </c>
      <c r="L53" s="225">
        <f t="shared" ca="1" si="184"/>
        <v>1</v>
      </c>
      <c r="M53" s="225">
        <f t="shared" ca="1" si="184"/>
        <v>1</v>
      </c>
      <c r="N53" s="225">
        <f t="shared" ca="1" si="184"/>
        <v>1</v>
      </c>
      <c r="O53" s="225">
        <f t="shared" ca="1" si="184"/>
        <v>1</v>
      </c>
      <c r="P53" s="225">
        <f t="shared" ca="1" si="184"/>
        <v>4</v>
      </c>
      <c r="Q53" s="225">
        <f t="shared" ca="1" si="184"/>
        <v>1</v>
      </c>
      <c r="R53" s="225">
        <f t="shared" ca="1" si="184"/>
        <v>1</v>
      </c>
      <c r="S53" s="225">
        <f t="shared" ca="1" si="184"/>
        <v>1</v>
      </c>
      <c r="T53" s="225">
        <f t="shared" ca="1" si="184"/>
        <v>1</v>
      </c>
      <c r="V53" s="242" t="str" cm="1">
        <f t="array" aca="1" ref="V53" ca="1">TEXT(LEFT(OFFSET(V53,-1,0),5)+1,"00000")&amp;MID(OFFSET(V53,-1,0),6,FIND(" ",OFFSET(V53,-1,0),7)-5)
&amp;IF($H53=0,"",INDEX(DataMaster!$Q$70:$Q$77,Experiment!H53))
 &amp; " Day"&amp;_xlfn.SINGLE(INDEX(i.DOY,$I53,1))                   &amp; IF($FE53=0," FWM","")&amp;IF($FE53=1," MWM","")&amp;IF($FE53=5," Mat","")&amp;IF($FJ53=TRUE,"&amp;BBT","")
&amp;" Confine"&amp;$P53-1       &amp;IF($R53&gt;1," PasArea"&amp;GQ53,"")     &amp;IF($T53&gt;1," SR"&amp;GT53,"")     &amp;IF($S53&gt;1," E_PGR"&amp;JG53,"")
&amp; " WP"&amp;TEXT($IZ53*100,"000p")                &amp; " MP"&amp;TEXT($JA53*100,"000p")                      &amp; " GP"&amp;TEXT($JB53*100,"000p")
&amp; " (F"&amp;3+IFERROR(1*$CZ53,0)+IFERROR(1*$DA53,0)&amp;3-IFERROR(1*NOT($DC53),0)&amp;"N"&amp;$DV53&amp;$DW53&amp;")"</f>
        <v>00030 Feed  Day204 MWM Confine3 WP100p MP100p GP100p (F43N33)</v>
      </c>
      <c r="W53" s="10" t="str">
        <f ca="1">IF(COUNTIF(V$5:V53,V53)=1,"-","Dup")</f>
        <v>-</v>
      </c>
      <c r="X53" s="10"/>
      <c r="Y53" s="225" t="str">
        <f t="shared" ref="Y53:AB59" ca="1" si="265">OFFSET(Y53,-1,0)</f>
        <v>-</v>
      </c>
      <c r="Z53" s="248" t="str">
        <f t="shared" ca="1" si="112"/>
        <v>-</v>
      </c>
      <c r="AA53" s="225" t="str">
        <f t="shared" ca="1" si="265"/>
        <v>-</v>
      </c>
      <c r="AB53" s="225" t="str">
        <f t="shared" ca="1" si="265"/>
        <v>-</v>
      </c>
      <c r="AC53" s="248" t="str">
        <f t="shared" ca="1" si="113"/>
        <v>-</v>
      </c>
      <c r="AD53" s="248" t="b">
        <f t="shared" ca="1" si="113"/>
        <v>1</v>
      </c>
      <c r="AE53" s="10"/>
      <c r="AF53" s="248" t="b">
        <f t="shared" ca="1" si="190"/>
        <v>1</v>
      </c>
      <c r="AG53" s="248" t="str">
        <f t="shared" ca="1" si="190"/>
        <v>-</v>
      </c>
      <c r="AH53" s="248" t="str">
        <f t="shared" ca="1" si="190"/>
        <v>-</v>
      </c>
      <c r="AI53" s="248" t="str">
        <f t="shared" ca="1" si="190"/>
        <v>-</v>
      </c>
      <c r="AJ53" s="248" t="b">
        <f t="shared" ca="1" si="190"/>
        <v>0</v>
      </c>
      <c r="AK53" s="248" t="str">
        <f t="shared" ca="1" si="190"/>
        <v>-</v>
      </c>
      <c r="AL53" s="248" t="str">
        <f t="shared" ca="1" si="190"/>
        <v>-</v>
      </c>
      <c r="AM53" s="248" t="str">
        <f t="shared" ca="1" si="190"/>
        <v>-</v>
      </c>
      <c r="AN53" s="248" t="b">
        <f t="shared" ca="1" si="190"/>
        <v>0</v>
      </c>
      <c r="AO53" s="10"/>
      <c r="AP53" s="225" t="b">
        <f ca="1">OFFSET(AP53,-1,0)</f>
        <v>1</v>
      </c>
      <c r="AQ53" s="247" t="b">
        <v>0</v>
      </c>
      <c r="AR53" s="225" t="b">
        <f t="shared" ref="AR53:AR59" ca="1" si="266">OFFSET(AR53,-1,0)</f>
        <v>1</v>
      </c>
      <c r="AS53" s="243">
        <f t="shared" ca="1" si="136"/>
        <v>32402</v>
      </c>
      <c r="AT53" s="225" t="b">
        <f t="shared" ref="AT53:AT59" ca="1" si="267">OFFSET(AT53,-1,0)</f>
        <v>0</v>
      </c>
      <c r="AU53" s="248" t="str">
        <f t="shared" ca="1" si="190"/>
        <v>-</v>
      </c>
      <c r="AV53" s="248" t="b">
        <f t="shared" ca="1" si="190"/>
        <v>1</v>
      </c>
      <c r="AW53" s="225">
        <f t="shared" ref="AW53:AW59" ca="1" si="268">OFFSET(AW53,-1,0)+1</f>
        <v>32403</v>
      </c>
      <c r="AX53" s="248" t="str">
        <f t="shared" ca="1" si="156"/>
        <v>-</v>
      </c>
      <c r="AY53" s="248">
        <f t="shared" ca="1" si="190"/>
        <v>1</v>
      </c>
      <c r="AZ53" s="248">
        <f t="shared" ca="1" si="190"/>
        <v>1</v>
      </c>
      <c r="BA53" s="248" t="b">
        <f t="shared" ca="1" si="185"/>
        <v>1</v>
      </c>
      <c r="BB53" s="248">
        <f t="shared" ca="1" si="190"/>
        <v>0.2</v>
      </c>
      <c r="BC53" s="248" t="str">
        <f t="shared" ca="1" si="214"/>
        <v>-</v>
      </c>
      <c r="BD53" s="248" t="str">
        <f t="shared" ca="1" si="214"/>
        <v>-</v>
      </c>
      <c r="BE53" s="248" t="b">
        <f t="shared" ca="1" si="190"/>
        <v>1</v>
      </c>
      <c r="BF53" s="248" t="b">
        <f t="shared" ca="1" si="185"/>
        <v>0</v>
      </c>
      <c r="BG53" s="246" t="str" cm="1">
        <f t="array" aca="1" ref="BG53" ca="1">INDEX(i.dams_confinement_P,$P53,BG$17)</f>
        <v>-</v>
      </c>
      <c r="BH53" s="246" t="str" cm="1">
        <f t="array" aca="1" ref="BH53" ca="1">INDEX(i.dams_confinement_P,$P53,BH$17)</f>
        <v>-</v>
      </c>
      <c r="BI53" s="246" t="str" cm="1">
        <f t="array" aca="1" ref="BI53" ca="1">INDEX(i.dams_confinement_P,$P53,BI$17)</f>
        <v>-</v>
      </c>
      <c r="BJ53" s="246" t="str" cm="1">
        <f t="array" aca="1" ref="BJ53" ca="1">INDEX(i.dams_confinement_P,$P53,BJ$17)</f>
        <v>-</v>
      </c>
      <c r="BK53" s="246" t="str" cm="1">
        <f t="array" aca="1" ref="BK53" ca="1">INDEX(i.dams_confinement_P,$P53,BK$17)</f>
        <v>-</v>
      </c>
      <c r="BL53" s="246" t="str" cm="1">
        <f t="array" aca="1" ref="BL53" ca="1">INDEX(i.dams_confinement_P,$P53,BL$17)</f>
        <v>-</v>
      </c>
      <c r="BM53" s="246" t="str" cm="1">
        <f t="array" aca="1" ref="BM53" ca="1">INDEX(i.dams_confinement_P,$P53,BM$17)</f>
        <v>-</v>
      </c>
      <c r="BN53" s="246" t="str" cm="1">
        <f t="array" aca="1" ref="BN53" ca="1">INDEX(i.dams_confinement_P,$P53,BN$17)</f>
        <v>-</v>
      </c>
      <c r="BO53" s="246" t="str" cm="1">
        <f t="array" aca="1" ref="BO53" ca="1">INDEX(i.dams_confinement_P,$P53,BO$17)</f>
        <v>-</v>
      </c>
      <c r="BP53" s="246" t="str" cm="1">
        <f t="array" aca="1" ref="BP53" ca="1">INDEX(i.dams_confinement_P,$P53,BP$17)</f>
        <v>-</v>
      </c>
      <c r="BQ53" s="246" t="str" cm="1">
        <f t="array" aca="1" ref="BQ53" ca="1">INDEX(i.dams_confinement_P,$P53,BQ$17)</f>
        <v>-</v>
      </c>
      <c r="BR53" s="246" t="str" cm="1">
        <f t="array" aca="1" ref="BR53" ca="1">INDEX(i.dams_confinement_P,$P53,BR$17)</f>
        <v>-</v>
      </c>
      <c r="BS53" s="246" t="b" cm="1">
        <f t="array" aca="1" ref="BS53" ca="1">INDEX(i.dams_confinement_P,$P53,BS$17)</f>
        <v>1</v>
      </c>
      <c r="BT53" s="246" t="b" cm="1">
        <f t="array" aca="1" ref="BT53" ca="1">INDEX(i.dams_confinement_P,$P53,BT$17)</f>
        <v>1</v>
      </c>
      <c r="BU53" s="246" t="b" cm="1">
        <f t="array" aca="1" ref="BU53" ca="1">INDEX(i.dams_confinement_P,$P53,BU$17)</f>
        <v>1</v>
      </c>
      <c r="BV53" s="246" t="b" cm="1">
        <f t="array" aca="1" ref="BV53" ca="1">INDEX(i.dams_confinement_P,$P53,BV$17)</f>
        <v>1</v>
      </c>
      <c r="BW53" s="246" t="b" cm="1">
        <f t="array" aca="1" ref="BW53" ca="1">INDEX(i.dams_confinement_P,$P53,BW$17)</f>
        <v>1</v>
      </c>
      <c r="BX53" s="246" t="b" cm="1">
        <f t="array" aca="1" ref="BX53" ca="1">INDEX(i.dams_confinement_P,$P53,BX$17)</f>
        <v>1</v>
      </c>
      <c r="BY53" s="248" t="str">
        <f t="shared" ca="1" si="186"/>
        <v>-</v>
      </c>
      <c r="BZ53" s="248" t="str">
        <f t="shared" ca="1" si="186"/>
        <v>-</v>
      </c>
      <c r="CA53" s="10"/>
      <c r="CB53" s="248" t="str">
        <f t="shared" ref="CB53:CR53" ca="1" si="269">OFFSET(CB$5,$B53,0)</f>
        <v>-</v>
      </c>
      <c r="CC53" s="248" t="str">
        <f t="shared" ca="1" si="269"/>
        <v>-</v>
      </c>
      <c r="CD53" s="248" t="str">
        <f t="shared" ca="1" si="269"/>
        <v>-</v>
      </c>
      <c r="CE53" s="248" t="str">
        <f t="shared" ca="1" si="269"/>
        <v>-</v>
      </c>
      <c r="CF53" s="248" t="str">
        <f t="shared" ca="1" si="269"/>
        <v>-</v>
      </c>
      <c r="CG53" s="248" t="str">
        <f t="shared" ca="1" si="269"/>
        <v>-</v>
      </c>
      <c r="CH53" s="248" t="str">
        <f t="shared" ca="1" si="269"/>
        <v>-</v>
      </c>
      <c r="CI53" s="248" t="str">
        <f t="shared" ca="1" si="269"/>
        <v>-</v>
      </c>
      <c r="CJ53" s="248" t="str">
        <f t="shared" ca="1" si="269"/>
        <v>-</v>
      </c>
      <c r="CK53" s="248" t="str">
        <f t="shared" ca="1" si="269"/>
        <v>-</v>
      </c>
      <c r="CL53" s="248" t="str">
        <f t="shared" ca="1" si="269"/>
        <v>-</v>
      </c>
      <c r="CM53" s="248" t="str">
        <f t="shared" ca="1" si="269"/>
        <v>-</v>
      </c>
      <c r="CN53" s="248" t="str">
        <f t="shared" ca="1" si="269"/>
        <v>-</v>
      </c>
      <c r="CO53" s="248" t="str">
        <f t="shared" ca="1" si="269"/>
        <v>-</v>
      </c>
      <c r="CP53" s="248" t="str">
        <f t="shared" ca="1" si="269"/>
        <v>-</v>
      </c>
      <c r="CQ53" s="248" t="str">
        <f t="shared" ca="1" si="269"/>
        <v>-</v>
      </c>
      <c r="CR53" s="248" t="str">
        <f t="shared" ca="1" si="269"/>
        <v>-</v>
      </c>
      <c r="CS53" s="248" t="str">
        <f t="shared" ca="1" si="194"/>
        <v>-</v>
      </c>
      <c r="CT53" s="248" t="str">
        <f t="shared" ca="1" si="194"/>
        <v>-</v>
      </c>
      <c r="CU53" s="248" t="str">
        <f t="shared" ca="1" si="194"/>
        <v>-</v>
      </c>
      <c r="CV53" s="248" t="str">
        <f t="shared" ca="1" si="194"/>
        <v>-</v>
      </c>
      <c r="CW53" s="10"/>
      <c r="CX53" s="246" t="str" cm="1">
        <f t="array" ref="CX53">IF(AND($CZ53:$DA53),INDEX(i.dam_user_fvp0_date,$P53),"-")</f>
        <v>-</v>
      </c>
      <c r="CY53" s="246" t="str" cm="1">
        <f t="array" ref="CY53">IF(AND($CZ53:$DA53),INDEX(i.dam_user_fvp1_date,$P53),"-")</f>
        <v>-</v>
      </c>
      <c r="CZ53" s="247" t="b">
        <v>0</v>
      </c>
      <c r="DA53" s="247" t="b">
        <v>1</v>
      </c>
      <c r="DB53" s="248" t="str">
        <f t="shared" ref="DB53:EO59" ca="1" si="270">OFFSET(DB$5,$B53,0)</f>
        <v>-</v>
      </c>
      <c r="DC53" s="248" t="str">
        <f t="shared" ca="1" si="270"/>
        <v>-</v>
      </c>
      <c r="DD53" s="248" t="str">
        <f t="shared" ca="1" si="270"/>
        <v>-</v>
      </c>
      <c r="DE53" s="248" t="str">
        <f t="shared" ca="1" si="270"/>
        <v>-</v>
      </c>
      <c r="DF53" s="248" t="str">
        <f t="shared" ca="1" si="270"/>
        <v>-</v>
      </c>
      <c r="DG53" s="248" t="str">
        <f t="shared" ca="1" si="270"/>
        <v>-</v>
      </c>
      <c r="DH53" s="248" t="str">
        <f t="shared" ca="1" si="270"/>
        <v>-</v>
      </c>
      <c r="DI53" s="248" t="str">
        <f t="shared" ca="1" si="270"/>
        <v>-</v>
      </c>
      <c r="DJ53" s="248" t="str">
        <f t="shared" ca="1" si="270"/>
        <v>-</v>
      </c>
      <c r="DK53" s="248" t="str">
        <f t="shared" ca="1" si="270"/>
        <v>-</v>
      </c>
      <c r="DL53" s="248" t="str">
        <f t="shared" ca="1" si="270"/>
        <v>-</v>
      </c>
      <c r="DM53" s="248" t="str">
        <f t="shared" ca="1" si="270"/>
        <v>-</v>
      </c>
      <c r="DN53" s="248" t="str">
        <f t="shared" ca="1" si="270"/>
        <v>-</v>
      </c>
      <c r="DO53" s="248" t="str">
        <f t="shared" ca="1" si="270"/>
        <v>-</v>
      </c>
      <c r="DP53" s="248" t="str">
        <f t="shared" ca="1" si="270"/>
        <v>-</v>
      </c>
      <c r="DQ53" s="248" t="str">
        <f t="shared" ca="1" si="270"/>
        <v>-</v>
      </c>
      <c r="DR53" s="248" t="str">
        <f t="shared" ca="1" si="270"/>
        <v>-</v>
      </c>
      <c r="DS53" s="248" t="str">
        <f t="shared" ca="1" si="270"/>
        <v>-</v>
      </c>
      <c r="DT53" s="248" t="str">
        <f t="shared" ca="1" si="270"/>
        <v>-</v>
      </c>
      <c r="DU53" s="248" t="str">
        <f t="shared" ca="1" si="270"/>
        <v>-</v>
      </c>
      <c r="DV53" s="225">
        <f t="shared" ref="DV53:DW58" ca="1" si="271">OFFSET(DV53,-1,0)</f>
        <v>3</v>
      </c>
      <c r="DW53" s="225">
        <f t="shared" ca="1" si="271"/>
        <v>3</v>
      </c>
      <c r="DX53" s="247">
        <v>0</v>
      </c>
      <c r="DY53" s="247">
        <v>2</v>
      </c>
      <c r="DZ53" s="247">
        <v>-2</v>
      </c>
      <c r="EA53" s="248" t="str">
        <f t="shared" ca="1" si="270"/>
        <v>-</v>
      </c>
      <c r="EB53" s="248" t="str">
        <f t="shared" ca="1" si="270"/>
        <v>-</v>
      </c>
      <c r="EC53" s="248" t="str">
        <f t="shared" ca="1" si="270"/>
        <v>-</v>
      </c>
      <c r="ED53" s="248" t="str">
        <f t="shared" ca="1" si="270"/>
        <v>-</v>
      </c>
      <c r="EE53" s="248" t="str">
        <f t="shared" ca="1" si="270"/>
        <v>-</v>
      </c>
      <c r="EF53" s="247">
        <v>0</v>
      </c>
      <c r="EG53" s="247">
        <v>2</v>
      </c>
      <c r="EH53" s="247">
        <v>-2</v>
      </c>
      <c r="EI53" s="248" t="str">
        <f t="shared" ca="1" si="270"/>
        <v>-</v>
      </c>
      <c r="EJ53" s="248" t="str">
        <f t="shared" ca="1" si="270"/>
        <v>-</v>
      </c>
      <c r="EK53" s="248" t="str">
        <f t="shared" ca="1" si="270"/>
        <v>-</v>
      </c>
      <c r="EL53" s="248">
        <f t="shared" ca="1" si="270"/>
        <v>0</v>
      </c>
      <c r="EM53" s="248">
        <f t="shared" ca="1" si="270"/>
        <v>0</v>
      </c>
      <c r="EN53" s="248">
        <f t="shared" ca="1" si="270"/>
        <v>0</v>
      </c>
      <c r="EO53" s="248">
        <f t="shared" ca="1" si="270"/>
        <v>0</v>
      </c>
      <c r="EP53" s="248">
        <f t="shared" ca="1" si="199"/>
        <v>0</v>
      </c>
      <c r="EQ53" s="248">
        <f t="shared" ca="1" si="215"/>
        <v>0</v>
      </c>
      <c r="ER53" s="248">
        <f t="shared" ca="1" si="215"/>
        <v>0</v>
      </c>
      <c r="ES53" s="248" t="str">
        <f t="shared" ca="1" si="215"/>
        <v>-</v>
      </c>
      <c r="ET53" s="248" t="str">
        <f t="shared" ca="1" si="215"/>
        <v>-</v>
      </c>
      <c r="EU53" s="248" t="str">
        <f t="shared" ca="1" si="215"/>
        <v>-</v>
      </c>
      <c r="EV53" s="248" t="str">
        <f t="shared" ca="1" si="215"/>
        <v>-</v>
      </c>
      <c r="EW53" s="248" t="str">
        <f t="shared" ca="1" si="215"/>
        <v>-</v>
      </c>
      <c r="EX53" s="248" t="str">
        <f t="shared" ca="1" si="215"/>
        <v>-</v>
      </c>
      <c r="EY53" s="248" t="str">
        <f t="shared" ca="1" si="215"/>
        <v>-</v>
      </c>
      <c r="EZ53" s="248" t="str">
        <f t="shared" ca="1" si="215"/>
        <v>-</v>
      </c>
      <c r="FA53" s="248" t="str">
        <f t="shared" ca="1" si="215"/>
        <v>-</v>
      </c>
      <c r="FB53" s="248" t="str">
        <f t="shared" ca="1" si="215"/>
        <v>-</v>
      </c>
      <c r="FC53" s="248" t="str">
        <f t="shared" ca="1" si="215"/>
        <v>-</v>
      </c>
      <c r="FD53" s="10"/>
      <c r="FE53" s="246">
        <f t="shared" ca="1" si="118"/>
        <v>1</v>
      </c>
      <c r="FF53" s="248" t="str">
        <f t="shared" ca="1" si="215"/>
        <v>-</v>
      </c>
      <c r="FG53" s="248" t="str">
        <f t="shared" ca="1" si="201"/>
        <v>-</v>
      </c>
      <c r="FH53" s="248" t="str">
        <f t="shared" ca="1" si="201"/>
        <v>-</v>
      </c>
      <c r="FI53" s="248" t="str">
        <f t="shared" ca="1" si="201"/>
        <v>-</v>
      </c>
      <c r="FJ53" s="246" t="b">
        <f t="shared" ca="1" si="119"/>
        <v>0</v>
      </c>
      <c r="FK53" s="248" t="str">
        <f t="shared" ca="1" si="201"/>
        <v>-</v>
      </c>
      <c r="FL53" s="248">
        <f t="shared" ca="1" si="201"/>
        <v>0</v>
      </c>
      <c r="FM53" s="248" t="str">
        <f t="shared" ca="1" si="201"/>
        <v>-</v>
      </c>
      <c r="FN53" s="248">
        <f t="shared" ca="1" si="120"/>
        <v>1</v>
      </c>
      <c r="FO53" s="248">
        <f t="shared" ca="1" si="120"/>
        <v>0</v>
      </c>
      <c r="FP53" s="248">
        <f t="shared" ca="1" si="201"/>
        <v>1</v>
      </c>
      <c r="FQ53" s="248">
        <f t="shared" ca="1" si="201"/>
        <v>0</v>
      </c>
      <c r="FR53" s="248">
        <f t="shared" ca="1" si="201"/>
        <v>1</v>
      </c>
      <c r="FS53" s="248">
        <f t="shared" ca="1" si="201"/>
        <v>1</v>
      </c>
      <c r="FT53" s="248">
        <f t="shared" ca="1" si="201"/>
        <v>1</v>
      </c>
      <c r="FU53" s="248">
        <f t="shared" ca="1" si="201"/>
        <v>0</v>
      </c>
      <c r="FV53" s="248">
        <f t="shared" ca="1" si="201"/>
        <v>0</v>
      </c>
      <c r="FW53" s="248">
        <f t="shared" ca="1" si="201"/>
        <v>0</v>
      </c>
      <c r="FX53" s="248">
        <f t="shared" ca="1" si="202"/>
        <v>0</v>
      </c>
      <c r="FY53" s="248">
        <f t="shared" ca="1" si="202"/>
        <v>0</v>
      </c>
      <c r="FZ53" s="248">
        <f t="shared" ca="1" si="202"/>
        <v>0</v>
      </c>
      <c r="GA53" s="248">
        <f t="shared" ca="1" si="202"/>
        <v>0</v>
      </c>
      <c r="GB53" s="248">
        <f t="shared" ca="1" si="202"/>
        <v>0</v>
      </c>
      <c r="GC53" s="248">
        <f t="shared" ca="1" si="121"/>
        <v>0</v>
      </c>
      <c r="GD53" s="248">
        <f t="shared" ca="1" si="121"/>
        <v>0</v>
      </c>
      <c r="GE53" s="248">
        <f t="shared" ca="1" si="202"/>
        <v>0</v>
      </c>
      <c r="GF53" s="248">
        <f t="shared" ca="1" si="202"/>
        <v>0</v>
      </c>
      <c r="GG53" s="248">
        <f t="shared" ca="1" si="202"/>
        <v>1</v>
      </c>
      <c r="GH53" s="248">
        <f t="shared" ca="1" si="202"/>
        <v>0</v>
      </c>
      <c r="GI53" s="248">
        <f t="shared" ca="1" si="202"/>
        <v>0</v>
      </c>
      <c r="GJ53" s="248">
        <f t="shared" ca="1" si="202"/>
        <v>0</v>
      </c>
      <c r="GK53" s="248">
        <f t="shared" ca="1" si="202"/>
        <v>0</v>
      </c>
      <c r="GL53" s="248">
        <f t="shared" ca="1" si="202"/>
        <v>0</v>
      </c>
      <c r="GM53" s="248">
        <f t="shared" ca="1" si="202"/>
        <v>0</v>
      </c>
      <c r="GN53" s="248">
        <f t="shared" ca="1" si="121"/>
        <v>0</v>
      </c>
      <c r="GO53" s="10"/>
      <c r="GP53" s="246" t="b">
        <f t="shared" ca="1" si="255"/>
        <v>0</v>
      </c>
      <c r="GQ53" s="246" t="str" cm="1">
        <f t="array" aca="1" ref="GQ53" ca="1">INDEX(i.bnd_total_pas_area,$R53,1)</f>
        <v>-</v>
      </c>
      <c r="GR53" s="248" t="str">
        <f t="shared" ca="1" si="261"/>
        <v>-</v>
      </c>
      <c r="GS53" s="246" t="b">
        <f t="shared" ca="1" si="256"/>
        <v>0</v>
      </c>
      <c r="GT53" s="246" t="str" cm="1">
        <f t="array" aca="1" ref="GT53" ca="1">INDEX(i.bnd_sr_t,$T53,1)</f>
        <v>-</v>
      </c>
      <c r="GU53" s="246" t="b">
        <f t="shared" ca="1" si="124"/>
        <v>0</v>
      </c>
      <c r="GV53" s="246" t="b">
        <f t="shared" ca="1" si="124"/>
        <v>0</v>
      </c>
      <c r="GW53" s="246" t="b">
        <f t="shared" ca="1" si="124"/>
        <v>1</v>
      </c>
      <c r="GX53" s="248">
        <f t="shared" ca="1" si="262"/>
        <v>0</v>
      </c>
      <c r="GY53" s="248">
        <f t="shared" ca="1" si="262"/>
        <v>2</v>
      </c>
      <c r="GZ53" s="248">
        <f t="shared" ca="1" si="262"/>
        <v>2</v>
      </c>
      <c r="HA53" s="248" t="str">
        <f t="shared" ca="1" si="262"/>
        <v>-</v>
      </c>
      <c r="HB53" s="248" t="str">
        <f t="shared" ca="1" si="262"/>
        <v>-</v>
      </c>
      <c r="HC53" s="248" t="str">
        <f t="shared" ca="1" si="262"/>
        <v>-</v>
      </c>
      <c r="HD53" s="248" t="str">
        <f t="shared" ca="1" si="262"/>
        <v>-</v>
      </c>
      <c r="HE53" s="248" t="str">
        <f t="shared" ca="1" si="262"/>
        <v>-</v>
      </c>
      <c r="HF53" s="248" t="str">
        <f t="shared" ca="1" si="144"/>
        <v>-</v>
      </c>
      <c r="HG53" s="248" t="str">
        <f t="shared" ca="1" si="144"/>
        <v>-</v>
      </c>
      <c r="HH53" s="246" t="b">
        <f t="array" aca="1" ref="HH53" ca="1">IF(OR(HI53:HJ53&lt;&gt;"-"),TRUE,"-")</f>
        <v>1</v>
      </c>
      <c r="HI53" s="225">
        <f t="shared" ca="1" si="158"/>
        <v>2</v>
      </c>
      <c r="HJ53" s="248" t="str">
        <f t="shared" ca="1" si="125"/>
        <v>-</v>
      </c>
      <c r="HK53" s="246" t="str">
        <f t="array" aca="1" ref="HK53" ca="1">IF(OR(HL53:HQ53&lt;&gt;"-"),TRUE,"-")</f>
        <v>-</v>
      </c>
      <c r="HL53" s="248" t="str">
        <f t="shared" ca="1" si="145"/>
        <v>-</v>
      </c>
      <c r="HM53" s="288" t="str">
        <f t="shared" ca="1" si="159"/>
        <v>-</v>
      </c>
      <c r="HN53" s="288" t="str">
        <f t="shared" ca="1" si="159"/>
        <v>-</v>
      </c>
      <c r="HO53" s="288" t="str">
        <f t="shared" ca="1" si="159"/>
        <v>-</v>
      </c>
      <c r="HP53" s="288" t="str">
        <f t="shared" ca="1" si="159"/>
        <v>-</v>
      </c>
      <c r="HQ53" s="288" t="str">
        <f t="shared" ca="1" si="146"/>
        <v>-</v>
      </c>
      <c r="HR53" s="288" t="str">
        <f t="shared" ca="1" si="159"/>
        <v>-</v>
      </c>
      <c r="HS53" s="248" t="b">
        <f t="shared" ca="1" si="100"/>
        <v>1</v>
      </c>
      <c r="HT53" s="248">
        <f t="shared" ca="1" si="100"/>
        <v>2</v>
      </c>
      <c r="HU53" s="248" t="b">
        <f t="shared" ca="1" si="101"/>
        <v>1</v>
      </c>
      <c r="HV53" s="248" t="str">
        <f t="shared" ca="1" si="101"/>
        <v>-</v>
      </c>
      <c r="HW53" s="246" t="str">
        <f t="shared" ca="1" si="238"/>
        <v>-</v>
      </c>
      <c r="HX53" s="246" t="str">
        <f t="shared" ca="1" si="238"/>
        <v>-</v>
      </c>
      <c r="HY53" s="246" t="str">
        <f t="shared" ca="1" si="238"/>
        <v>-</v>
      </c>
      <c r="HZ53" s="246" t="str">
        <f t="shared" ca="1" si="238"/>
        <v>-</v>
      </c>
      <c r="IA53" s="248" t="str">
        <f t="shared" ca="1" si="205"/>
        <v>-</v>
      </c>
      <c r="IB53" s="248" t="str">
        <f t="shared" ca="1" si="205"/>
        <v>-</v>
      </c>
      <c r="IC53" s="248" t="str">
        <f t="shared" ca="1" si="205"/>
        <v>-</v>
      </c>
      <c r="ID53" s="248" t="str">
        <f t="shared" ca="1" si="205"/>
        <v>-</v>
      </c>
      <c r="IE53" s="248">
        <f t="shared" ca="1" si="205"/>
        <v>0</v>
      </c>
      <c r="IF53" s="248">
        <f t="shared" ca="1" si="205"/>
        <v>0.9</v>
      </c>
      <c r="IG53" s="248">
        <f t="shared" ca="1" si="205"/>
        <v>0</v>
      </c>
      <c r="IH53" s="248">
        <f t="shared" ca="1" si="205"/>
        <v>0.5</v>
      </c>
      <c r="II53" s="248">
        <f t="shared" ca="1" si="205"/>
        <v>0</v>
      </c>
      <c r="IJ53" s="248">
        <f t="shared" ca="1" si="205"/>
        <v>0</v>
      </c>
      <c r="IK53" s="248" t="str">
        <f t="shared" ca="1" si="205"/>
        <v>-</v>
      </c>
      <c r="IL53" s="246" t="str">
        <f t="shared" ca="1" si="127"/>
        <v>-</v>
      </c>
      <c r="IM53" s="246" t="str">
        <f t="shared" ca="1" si="127"/>
        <v>-</v>
      </c>
      <c r="IN53" s="155" t="b">
        <f t="shared" ca="1" si="258"/>
        <v>0</v>
      </c>
      <c r="IO53" s="248" t="str">
        <f t="shared" ca="1" si="129"/>
        <v>-</v>
      </c>
      <c r="IP53" s="10"/>
      <c r="IQ53" s="248">
        <f t="shared" ca="1" si="205"/>
        <v>1</v>
      </c>
      <c r="IR53" s="248">
        <f t="shared" ca="1" si="205"/>
        <v>0</v>
      </c>
      <c r="IS53" s="248">
        <f t="shared" ca="1" si="205"/>
        <v>1</v>
      </c>
      <c r="IT53" s="248">
        <f t="shared" ca="1" si="205"/>
        <v>1</v>
      </c>
      <c r="IU53" s="248">
        <f t="shared" ca="1" si="205"/>
        <v>0</v>
      </c>
      <c r="IV53" s="248">
        <f t="shared" ca="1" si="205"/>
        <v>70</v>
      </c>
      <c r="IW53" s="248">
        <f t="shared" ca="1" si="200"/>
        <v>50</v>
      </c>
      <c r="IX53" s="248">
        <f t="shared" ca="1" si="200"/>
        <v>85</v>
      </c>
      <c r="IY53" s="248">
        <f t="shared" ca="1" si="200"/>
        <v>70</v>
      </c>
      <c r="IZ53" s="246">
        <f t="shared" ca="1" si="130"/>
        <v>1</v>
      </c>
      <c r="JA53" s="246">
        <f t="shared" ca="1" si="131"/>
        <v>1</v>
      </c>
      <c r="JB53" s="246">
        <f t="shared" ca="1" si="132"/>
        <v>1</v>
      </c>
      <c r="JC53" s="248">
        <f t="shared" ca="1" si="200"/>
        <v>1</v>
      </c>
      <c r="JD53" s="10"/>
      <c r="JE53" s="248">
        <f t="shared" ca="1" si="200"/>
        <v>1</v>
      </c>
      <c r="JF53" s="248">
        <f t="shared" ca="1" si="200"/>
        <v>1</v>
      </c>
      <c r="JG53" s="248">
        <f t="shared" ca="1" si="200"/>
        <v>0.75</v>
      </c>
      <c r="JH53" s="248">
        <f t="shared" ca="1" si="222"/>
        <v>0.8</v>
      </c>
      <c r="JI53" s="248">
        <f t="shared" ca="1" si="222"/>
        <v>0.82499999999999996</v>
      </c>
      <c r="JJ53" s="248">
        <f t="shared" ca="1" si="222"/>
        <v>0.875</v>
      </c>
      <c r="JK53" s="248">
        <f t="shared" ca="1" si="222"/>
        <v>0.9</v>
      </c>
      <c r="JL53" s="248">
        <f t="shared" ca="1" si="200"/>
        <v>1</v>
      </c>
      <c r="JM53" s="248">
        <f t="shared" ca="1" si="200"/>
        <v>0</v>
      </c>
      <c r="JN53" s="248">
        <f t="shared" ca="1" si="235"/>
        <v>0</v>
      </c>
      <c r="JO53" s="248">
        <f t="shared" ca="1" si="235"/>
        <v>0</v>
      </c>
      <c r="JP53" s="248">
        <f t="shared" ca="1" si="235"/>
        <v>0</v>
      </c>
      <c r="JQ53" s="248">
        <f t="shared" ca="1" si="235"/>
        <v>0</v>
      </c>
      <c r="JR53" s="248">
        <f t="shared" ca="1" si="235"/>
        <v>0</v>
      </c>
      <c r="JS53" s="248" t="str">
        <f t="shared" ca="1" si="149"/>
        <v>-</v>
      </c>
      <c r="JT53" s="248">
        <f t="shared" ca="1" si="149"/>
        <v>0</v>
      </c>
      <c r="JU53" s="27">
        <v>0</v>
      </c>
    </row>
    <row r="54" spans="1:281" s="228" customFormat="1" outlineLevel="2">
      <c r="A54" s="202">
        <f t="shared" si="133"/>
        <v>49</v>
      </c>
      <c r="B54" s="210">
        <f t="shared" ca="1" si="263"/>
        <v>46</v>
      </c>
      <c r="C54" s="228">
        <v>200</v>
      </c>
      <c r="D54" s="228" t="s">
        <v>941</v>
      </c>
      <c r="E54" s="228" t="b">
        <v>0</v>
      </c>
      <c r="F54" s="228" t="b">
        <v>0</v>
      </c>
      <c r="G54" s="228" t="b">
        <f t="shared" si="259"/>
        <v>0</v>
      </c>
      <c r="H54" s="298" cm="1">
        <f t="array" aca="1" ref="H54" ca="1">IF(AND($I54:$T54=DataMaster!$R$70:$AC$70),1,IF(AND($I54:$T54=DataMaster!$R$71:$AC$71),2,IF(AND($I54:$T54=DataMaster!$R$72:$AC$72),3,IF(AND($I54:$T54=DataMaster!$R$73:$AC$73),4,IF(AND($I54:$T54=DataMaster!$R$74:$AC$74),5,IF(AND($I54:$T54=DataMaster!$R$75:$AC$75),6,IF(AND($I54:$T54=DataMaster!$R$76:$AC$76),7,IF(AND($I54:$T54=DataMaster!$R$77:$AC$77),8,0))))))))</f>
        <v>0</v>
      </c>
      <c r="I54" s="225">
        <f t="shared" ca="1" si="264"/>
        <v>3</v>
      </c>
      <c r="J54" s="225">
        <f t="shared" ca="1" si="184"/>
        <v>2</v>
      </c>
      <c r="K54" s="225">
        <f t="shared" ca="1" si="184"/>
        <v>1</v>
      </c>
      <c r="L54" s="225">
        <f t="shared" ca="1" si="184"/>
        <v>1</v>
      </c>
      <c r="M54" s="225">
        <f t="shared" ca="1" si="184"/>
        <v>1</v>
      </c>
      <c r="N54" s="225">
        <f t="shared" ca="1" si="184"/>
        <v>1</v>
      </c>
      <c r="O54" s="225">
        <f t="shared" ca="1" si="184"/>
        <v>1</v>
      </c>
      <c r="P54" s="225">
        <f t="shared" ca="1" si="184"/>
        <v>4</v>
      </c>
      <c r="Q54" s="225">
        <f t="shared" ca="1" si="184"/>
        <v>1</v>
      </c>
      <c r="R54" s="225">
        <f t="shared" ca="1" si="184"/>
        <v>1</v>
      </c>
      <c r="S54" s="225">
        <f t="shared" ca="1" si="184"/>
        <v>1</v>
      </c>
      <c r="T54" s="225">
        <f t="shared" ca="1" si="184"/>
        <v>1</v>
      </c>
      <c r="V54" s="242" t="str" cm="1">
        <f t="array" aca="1" ref="V54" ca="1">TEXT(LEFT(OFFSET(V54,-1,0),5)+1,"00000")&amp;MID(OFFSET(V54,-1,0),6,FIND(" ",OFFSET(V54,-1,0),7)-5)
&amp;IF($H54=0,"",INDEX(DataMaster!$Q$70:$Q$77,Experiment!H54))
 &amp; " Day"&amp;_xlfn.SINGLE(INDEX(i.DOY,$I54,1))                   &amp; IF($FE54=0," FWM","")&amp;IF($FE54=1," MWM","")&amp;IF($FE54=5," Mat","")&amp;IF($FJ54=TRUE,"&amp;BBT","")
&amp;" Confine"&amp;$P54-1       &amp;IF($R54&gt;1," PasArea"&amp;GQ54,"")     &amp;IF($T54&gt;1," SR"&amp;GT54,"")     &amp;IF($S54&gt;1," E_PGR"&amp;JG54,"")
&amp; " WP"&amp;TEXT($IZ54*100,"000p")                &amp; " MP"&amp;TEXT($JA54*100,"000p")                      &amp; " GP"&amp;TEXT($JB54*100,"000p")
&amp; " (F"&amp;3+IFERROR(1*$CZ54,0)+IFERROR(1*$DA54,0)&amp;3-IFERROR(1*NOT($DC54),0)&amp;"N"&amp;$DV54&amp;$DW54&amp;")"</f>
        <v>00031 Feed  Day204 MWM Confine3 WP100p MP100p GP100p (F33N33)</v>
      </c>
      <c r="W54" s="10" t="str">
        <f ca="1">IF(COUNTIF(V$5:V54,V54)=1,"-","Dup")</f>
        <v>-</v>
      </c>
      <c r="X54" s="10"/>
      <c r="Y54" s="225" t="str">
        <f t="shared" ca="1" si="265"/>
        <v>-</v>
      </c>
      <c r="Z54" s="248" t="str">
        <f t="shared" ca="1" si="112"/>
        <v>-</v>
      </c>
      <c r="AA54" s="225" t="str">
        <f t="shared" ca="1" si="265"/>
        <v>-</v>
      </c>
      <c r="AB54" s="225" t="str">
        <f t="shared" ca="1" si="265"/>
        <v>-</v>
      </c>
      <c r="AC54" s="248" t="str">
        <f t="shared" ca="1" si="113"/>
        <v>-</v>
      </c>
      <c r="AD54" s="248" t="b">
        <f t="shared" ca="1" si="113"/>
        <v>1</v>
      </c>
      <c r="AE54" s="10"/>
      <c r="AF54" s="248" t="b">
        <f t="shared" ca="1" si="190"/>
        <v>1</v>
      </c>
      <c r="AG54" s="248" t="str">
        <f t="shared" ca="1" si="190"/>
        <v>-</v>
      </c>
      <c r="AH54" s="248" t="str">
        <f t="shared" ca="1" si="190"/>
        <v>-</v>
      </c>
      <c r="AI54" s="248" t="str">
        <f t="shared" ca="1" si="190"/>
        <v>-</v>
      </c>
      <c r="AJ54" s="248" t="b">
        <f t="shared" ca="1" si="190"/>
        <v>0</v>
      </c>
      <c r="AK54" s="248" t="str">
        <f t="shared" ca="1" si="190"/>
        <v>-</v>
      </c>
      <c r="AL54" s="248" t="str">
        <f t="shared" ca="1" si="190"/>
        <v>-</v>
      </c>
      <c r="AM54" s="248" t="str">
        <f t="shared" ca="1" si="190"/>
        <v>-</v>
      </c>
      <c r="AN54" s="248" t="b">
        <f t="shared" ca="1" si="190"/>
        <v>0</v>
      </c>
      <c r="AO54" s="10"/>
      <c r="AP54" s="225" t="b">
        <f t="shared" ref="AP54:AP59" ca="1" si="272">OFFSET(AP54,-1,0)</f>
        <v>1</v>
      </c>
      <c r="AQ54" s="247" t="b">
        <v>0</v>
      </c>
      <c r="AR54" s="225" t="b">
        <f t="shared" ca="1" si="266"/>
        <v>1</v>
      </c>
      <c r="AS54" s="243">
        <f t="shared" ca="1" si="136"/>
        <v>32403</v>
      </c>
      <c r="AT54" s="225" t="b">
        <f t="shared" ca="1" si="267"/>
        <v>0</v>
      </c>
      <c r="AU54" s="248" t="str">
        <f t="shared" ca="1" si="190"/>
        <v>-</v>
      </c>
      <c r="AV54" s="248" t="b">
        <f t="shared" ca="1" si="190"/>
        <v>1</v>
      </c>
      <c r="AW54" s="225">
        <f t="shared" ca="1" si="268"/>
        <v>32404</v>
      </c>
      <c r="AX54" s="248" t="str">
        <f t="shared" ca="1" si="156"/>
        <v>-</v>
      </c>
      <c r="AY54" s="248">
        <f t="shared" ca="1" si="190"/>
        <v>1</v>
      </c>
      <c r="AZ54" s="248">
        <f t="shared" ca="1" si="190"/>
        <v>1</v>
      </c>
      <c r="BA54" s="248" t="b">
        <f t="shared" ca="1" si="185"/>
        <v>1</v>
      </c>
      <c r="BB54" s="248">
        <f t="shared" ca="1" si="190"/>
        <v>0.2</v>
      </c>
      <c r="BC54" s="248" t="str">
        <f t="shared" ca="1" si="214"/>
        <v>-</v>
      </c>
      <c r="BD54" s="248" t="str">
        <f t="shared" ca="1" si="214"/>
        <v>-</v>
      </c>
      <c r="BE54" s="248" t="b">
        <f t="shared" ca="1" si="190"/>
        <v>1</v>
      </c>
      <c r="BF54" s="248" t="b">
        <f t="shared" ca="1" si="185"/>
        <v>0</v>
      </c>
      <c r="BG54" s="246" t="str" cm="1">
        <f t="array" aca="1" ref="BG54" ca="1">INDEX(i.dams_confinement_P,$P54,BG$17)</f>
        <v>-</v>
      </c>
      <c r="BH54" s="246" t="str" cm="1">
        <f t="array" aca="1" ref="BH54" ca="1">INDEX(i.dams_confinement_P,$P54,BH$17)</f>
        <v>-</v>
      </c>
      <c r="BI54" s="246" t="str" cm="1">
        <f t="array" aca="1" ref="BI54" ca="1">INDEX(i.dams_confinement_P,$P54,BI$17)</f>
        <v>-</v>
      </c>
      <c r="BJ54" s="246" t="str" cm="1">
        <f t="array" aca="1" ref="BJ54" ca="1">INDEX(i.dams_confinement_P,$P54,BJ$17)</f>
        <v>-</v>
      </c>
      <c r="BK54" s="246" t="str" cm="1">
        <f t="array" aca="1" ref="BK54" ca="1">INDEX(i.dams_confinement_P,$P54,BK$17)</f>
        <v>-</v>
      </c>
      <c r="BL54" s="246" t="str" cm="1">
        <f t="array" aca="1" ref="BL54" ca="1">INDEX(i.dams_confinement_P,$P54,BL$17)</f>
        <v>-</v>
      </c>
      <c r="BM54" s="246" t="str" cm="1">
        <f t="array" aca="1" ref="BM54" ca="1">INDEX(i.dams_confinement_P,$P54,BM$17)</f>
        <v>-</v>
      </c>
      <c r="BN54" s="246" t="str" cm="1">
        <f t="array" aca="1" ref="BN54" ca="1">INDEX(i.dams_confinement_P,$P54,BN$17)</f>
        <v>-</v>
      </c>
      <c r="BO54" s="246" t="str" cm="1">
        <f t="array" aca="1" ref="BO54" ca="1">INDEX(i.dams_confinement_P,$P54,BO$17)</f>
        <v>-</v>
      </c>
      <c r="BP54" s="246" t="str" cm="1">
        <f t="array" aca="1" ref="BP54" ca="1">INDEX(i.dams_confinement_P,$P54,BP$17)</f>
        <v>-</v>
      </c>
      <c r="BQ54" s="246" t="str" cm="1">
        <f t="array" aca="1" ref="BQ54" ca="1">INDEX(i.dams_confinement_P,$P54,BQ$17)</f>
        <v>-</v>
      </c>
      <c r="BR54" s="246" t="str" cm="1">
        <f t="array" aca="1" ref="BR54" ca="1">INDEX(i.dams_confinement_P,$P54,BR$17)</f>
        <v>-</v>
      </c>
      <c r="BS54" s="246" t="b" cm="1">
        <f t="array" aca="1" ref="BS54" ca="1">INDEX(i.dams_confinement_P,$P54,BS$17)</f>
        <v>1</v>
      </c>
      <c r="BT54" s="246" t="b" cm="1">
        <f t="array" aca="1" ref="BT54" ca="1">INDEX(i.dams_confinement_P,$P54,BT$17)</f>
        <v>1</v>
      </c>
      <c r="BU54" s="246" t="b" cm="1">
        <f t="array" aca="1" ref="BU54" ca="1">INDEX(i.dams_confinement_P,$P54,BU$17)</f>
        <v>1</v>
      </c>
      <c r="BV54" s="246" t="b" cm="1">
        <f t="array" aca="1" ref="BV54" ca="1">INDEX(i.dams_confinement_P,$P54,BV$17)</f>
        <v>1</v>
      </c>
      <c r="BW54" s="246" t="b" cm="1">
        <f t="array" aca="1" ref="BW54" ca="1">INDEX(i.dams_confinement_P,$P54,BW$17)</f>
        <v>1</v>
      </c>
      <c r="BX54" s="246" t="b" cm="1">
        <f t="array" aca="1" ref="BX54" ca="1">INDEX(i.dams_confinement_P,$P54,BX$17)</f>
        <v>1</v>
      </c>
      <c r="BY54" s="248" t="str">
        <f t="shared" ref="BY54:CR67" ca="1" si="273">OFFSET(BY$5,$B54,0)</f>
        <v>-</v>
      </c>
      <c r="BZ54" s="248" t="str">
        <f t="shared" ca="1" si="273"/>
        <v>-</v>
      </c>
      <c r="CA54" s="10"/>
      <c r="CB54" s="248" t="str">
        <f t="shared" ca="1" si="273"/>
        <v>-</v>
      </c>
      <c r="CC54" s="248" t="str">
        <f t="shared" ca="1" si="273"/>
        <v>-</v>
      </c>
      <c r="CD54" s="248" t="str">
        <f t="shared" ca="1" si="273"/>
        <v>-</v>
      </c>
      <c r="CE54" s="248" t="str">
        <f t="shared" ca="1" si="273"/>
        <v>-</v>
      </c>
      <c r="CF54" s="248" t="str">
        <f t="shared" ca="1" si="273"/>
        <v>-</v>
      </c>
      <c r="CG54" s="248" t="str">
        <f t="shared" ca="1" si="273"/>
        <v>-</v>
      </c>
      <c r="CH54" s="248" t="str">
        <f t="shared" ca="1" si="273"/>
        <v>-</v>
      </c>
      <c r="CI54" s="248" t="str">
        <f t="shared" ca="1" si="273"/>
        <v>-</v>
      </c>
      <c r="CJ54" s="248" t="str">
        <f t="shared" ca="1" si="273"/>
        <v>-</v>
      </c>
      <c r="CK54" s="248" t="str">
        <f t="shared" ca="1" si="273"/>
        <v>-</v>
      </c>
      <c r="CL54" s="248" t="str">
        <f t="shared" ca="1" si="273"/>
        <v>-</v>
      </c>
      <c r="CM54" s="248" t="str">
        <f t="shared" ca="1" si="273"/>
        <v>-</v>
      </c>
      <c r="CN54" s="248" t="str">
        <f t="shared" ca="1" si="273"/>
        <v>-</v>
      </c>
      <c r="CO54" s="248" t="str">
        <f t="shared" ca="1" si="273"/>
        <v>-</v>
      </c>
      <c r="CP54" s="248" t="str">
        <f t="shared" ca="1" si="273"/>
        <v>-</v>
      </c>
      <c r="CQ54" s="248" t="str">
        <f t="shared" ca="1" si="273"/>
        <v>-</v>
      </c>
      <c r="CR54" s="248" t="str">
        <f t="shared" ca="1" si="273"/>
        <v>-</v>
      </c>
      <c r="CS54" s="248" t="str">
        <f t="shared" ca="1" si="194"/>
        <v>-</v>
      </c>
      <c r="CT54" s="248" t="str">
        <f t="shared" ca="1" si="194"/>
        <v>-</v>
      </c>
      <c r="CU54" s="248" t="str">
        <f t="shared" ca="1" si="194"/>
        <v>-</v>
      </c>
      <c r="CV54" s="248" t="str">
        <f t="shared" ca="1" si="194"/>
        <v>-</v>
      </c>
      <c r="CW54" s="10"/>
      <c r="CX54" s="246" t="str" cm="1">
        <f t="array" ref="CX54">IF(AND($CZ54:$DA54),INDEX(i.dam_user_fvp0_date,$P54),"-")</f>
        <v>-</v>
      </c>
      <c r="CY54" s="246" t="str" cm="1">
        <f t="array" ref="CY54">IF(AND($CZ54:$DA54),INDEX(i.dam_user_fvp1_date,$P54),"-")</f>
        <v>-</v>
      </c>
      <c r="CZ54" s="247" t="b">
        <v>0</v>
      </c>
      <c r="DA54" s="247" t="b">
        <v>0</v>
      </c>
      <c r="DB54" s="248" t="str">
        <f t="shared" ca="1" si="270"/>
        <v>-</v>
      </c>
      <c r="DC54" s="248" t="str">
        <f t="shared" ca="1" si="270"/>
        <v>-</v>
      </c>
      <c r="DD54" s="248" t="str">
        <f t="shared" ca="1" si="270"/>
        <v>-</v>
      </c>
      <c r="DE54" s="248" t="str">
        <f t="shared" ca="1" si="270"/>
        <v>-</v>
      </c>
      <c r="DF54" s="248" t="str">
        <f t="shared" ca="1" si="270"/>
        <v>-</v>
      </c>
      <c r="DG54" s="248" t="str">
        <f t="shared" ca="1" si="270"/>
        <v>-</v>
      </c>
      <c r="DH54" s="248" t="str">
        <f t="shared" ca="1" si="270"/>
        <v>-</v>
      </c>
      <c r="DI54" s="248" t="str">
        <f t="shared" ca="1" si="270"/>
        <v>-</v>
      </c>
      <c r="DJ54" s="248" t="str">
        <f t="shared" ca="1" si="270"/>
        <v>-</v>
      </c>
      <c r="DK54" s="248" t="str">
        <f t="shared" ca="1" si="270"/>
        <v>-</v>
      </c>
      <c r="DL54" s="248" t="str">
        <f t="shared" ca="1" si="270"/>
        <v>-</v>
      </c>
      <c r="DM54" s="248" t="str">
        <f t="shared" ca="1" si="270"/>
        <v>-</v>
      </c>
      <c r="DN54" s="248" t="str">
        <f t="shared" ca="1" si="270"/>
        <v>-</v>
      </c>
      <c r="DO54" s="248" t="str">
        <f t="shared" ca="1" si="270"/>
        <v>-</v>
      </c>
      <c r="DP54" s="248" t="str">
        <f t="shared" ca="1" si="270"/>
        <v>-</v>
      </c>
      <c r="DQ54" s="248" t="str">
        <f t="shared" ca="1" si="270"/>
        <v>-</v>
      </c>
      <c r="DR54" s="248" t="str">
        <f t="shared" ca="1" si="270"/>
        <v>-</v>
      </c>
      <c r="DS54" s="248" t="str">
        <f t="shared" ca="1" si="270"/>
        <v>-</v>
      </c>
      <c r="DT54" s="248" t="str">
        <f t="shared" ca="1" si="270"/>
        <v>-</v>
      </c>
      <c r="DU54" s="248" t="str">
        <f t="shared" ca="1" si="270"/>
        <v>-</v>
      </c>
      <c r="DV54" s="225">
        <f t="shared" ca="1" si="271"/>
        <v>3</v>
      </c>
      <c r="DW54" s="225">
        <f t="shared" ca="1" si="271"/>
        <v>3</v>
      </c>
      <c r="DX54" s="247">
        <v>0</v>
      </c>
      <c r="DY54" s="247">
        <v>1</v>
      </c>
      <c r="DZ54" s="247">
        <v>-1</v>
      </c>
      <c r="EA54" s="248" t="str">
        <f t="shared" ca="1" si="199"/>
        <v>-</v>
      </c>
      <c r="EB54" s="248" t="str">
        <f t="shared" ca="1" si="199"/>
        <v>-</v>
      </c>
      <c r="EC54" s="248" t="str">
        <f t="shared" ca="1" si="199"/>
        <v>-</v>
      </c>
      <c r="ED54" s="248" t="str">
        <f t="shared" ca="1" si="199"/>
        <v>-</v>
      </c>
      <c r="EE54" s="248" t="str">
        <f t="shared" ca="1" si="199"/>
        <v>-</v>
      </c>
      <c r="EF54" s="247">
        <v>0</v>
      </c>
      <c r="EG54" s="247">
        <v>1</v>
      </c>
      <c r="EH54" s="247">
        <v>-1</v>
      </c>
      <c r="EI54" s="248" t="str">
        <f t="shared" ca="1" si="199"/>
        <v>-</v>
      </c>
      <c r="EJ54" s="248" t="str">
        <f t="shared" ca="1" si="199"/>
        <v>-</v>
      </c>
      <c r="EK54" s="248" t="str">
        <f t="shared" ca="1" si="199"/>
        <v>-</v>
      </c>
      <c r="EL54" s="248">
        <f t="shared" ca="1" si="199"/>
        <v>0</v>
      </c>
      <c r="EM54" s="248">
        <f t="shared" ca="1" si="199"/>
        <v>0</v>
      </c>
      <c r="EN54" s="248">
        <f t="shared" ca="1" si="199"/>
        <v>0</v>
      </c>
      <c r="EO54" s="248">
        <f t="shared" ca="1" si="199"/>
        <v>0</v>
      </c>
      <c r="EP54" s="248">
        <f t="shared" ca="1" si="199"/>
        <v>0</v>
      </c>
      <c r="EQ54" s="248">
        <f t="shared" ca="1" si="215"/>
        <v>0</v>
      </c>
      <c r="ER54" s="248">
        <f t="shared" ca="1" si="215"/>
        <v>0</v>
      </c>
      <c r="ES54" s="248" t="str">
        <f t="shared" ca="1" si="215"/>
        <v>-</v>
      </c>
      <c r="ET54" s="248" t="str">
        <f t="shared" ca="1" si="215"/>
        <v>-</v>
      </c>
      <c r="EU54" s="248" t="str">
        <f t="shared" ca="1" si="215"/>
        <v>-</v>
      </c>
      <c r="EV54" s="248" t="str">
        <f t="shared" ca="1" si="215"/>
        <v>-</v>
      </c>
      <c r="EW54" s="248" t="str">
        <f t="shared" ca="1" si="215"/>
        <v>-</v>
      </c>
      <c r="EX54" s="248" t="str">
        <f t="shared" ca="1" si="215"/>
        <v>-</v>
      </c>
      <c r="EY54" s="248" t="str">
        <f t="shared" ca="1" si="215"/>
        <v>-</v>
      </c>
      <c r="EZ54" s="248" t="str">
        <f t="shared" ca="1" si="215"/>
        <v>-</v>
      </c>
      <c r="FA54" s="248" t="str">
        <f t="shared" ca="1" si="215"/>
        <v>-</v>
      </c>
      <c r="FB54" s="248" t="str">
        <f t="shared" ca="1" si="215"/>
        <v>-</v>
      </c>
      <c r="FC54" s="248" t="str">
        <f t="shared" ca="1" si="215"/>
        <v>-</v>
      </c>
      <c r="FD54" s="10"/>
      <c r="FE54" s="246">
        <f t="shared" ca="1" si="118"/>
        <v>1</v>
      </c>
      <c r="FF54" s="248" t="str">
        <f t="shared" ca="1" si="215"/>
        <v>-</v>
      </c>
      <c r="FG54" s="248" t="str">
        <f t="shared" ca="1" si="201"/>
        <v>-</v>
      </c>
      <c r="FH54" s="248" t="str">
        <f t="shared" ca="1" si="201"/>
        <v>-</v>
      </c>
      <c r="FI54" s="248" t="str">
        <f t="shared" ca="1" si="201"/>
        <v>-</v>
      </c>
      <c r="FJ54" s="246" t="b">
        <f t="shared" ca="1" si="119"/>
        <v>0</v>
      </c>
      <c r="FK54" s="248" t="str">
        <f t="shared" ca="1" si="201"/>
        <v>-</v>
      </c>
      <c r="FL54" s="248">
        <f t="shared" ca="1" si="201"/>
        <v>0</v>
      </c>
      <c r="FM54" s="248" t="str">
        <f t="shared" ca="1" si="201"/>
        <v>-</v>
      </c>
      <c r="FN54" s="248">
        <f t="shared" ca="1" si="120"/>
        <v>1</v>
      </c>
      <c r="FO54" s="248">
        <f t="shared" ca="1" si="120"/>
        <v>0</v>
      </c>
      <c r="FP54" s="248">
        <f t="shared" ca="1" si="201"/>
        <v>1</v>
      </c>
      <c r="FQ54" s="248">
        <f t="shared" ca="1" si="201"/>
        <v>0</v>
      </c>
      <c r="FR54" s="248">
        <f t="shared" ca="1" si="201"/>
        <v>1</v>
      </c>
      <c r="FS54" s="248">
        <f t="shared" ca="1" si="201"/>
        <v>1</v>
      </c>
      <c r="FT54" s="248">
        <f t="shared" ca="1" si="201"/>
        <v>1</v>
      </c>
      <c r="FU54" s="248">
        <f t="shared" ca="1" si="201"/>
        <v>0</v>
      </c>
      <c r="FV54" s="248">
        <f t="shared" ca="1" si="201"/>
        <v>0</v>
      </c>
      <c r="FW54" s="248">
        <f t="shared" ca="1" si="201"/>
        <v>0</v>
      </c>
      <c r="FX54" s="248">
        <f t="shared" ca="1" si="202"/>
        <v>0</v>
      </c>
      <c r="FY54" s="248">
        <f t="shared" ca="1" si="202"/>
        <v>0</v>
      </c>
      <c r="FZ54" s="248">
        <f t="shared" ca="1" si="202"/>
        <v>0</v>
      </c>
      <c r="GA54" s="248">
        <f t="shared" ca="1" si="202"/>
        <v>0</v>
      </c>
      <c r="GB54" s="248">
        <f t="shared" ca="1" si="202"/>
        <v>0</v>
      </c>
      <c r="GC54" s="248">
        <f t="shared" ca="1" si="121"/>
        <v>0</v>
      </c>
      <c r="GD54" s="248">
        <f t="shared" ca="1" si="121"/>
        <v>0</v>
      </c>
      <c r="GE54" s="248">
        <f t="shared" ca="1" si="121"/>
        <v>0</v>
      </c>
      <c r="GF54" s="248">
        <f t="shared" ca="1" si="121"/>
        <v>0</v>
      </c>
      <c r="GG54" s="248">
        <f t="shared" ca="1" si="121"/>
        <v>1</v>
      </c>
      <c r="GH54" s="248">
        <f t="shared" ca="1" si="121"/>
        <v>0</v>
      </c>
      <c r="GI54" s="248">
        <f t="shared" ca="1" si="121"/>
        <v>0</v>
      </c>
      <c r="GJ54" s="248">
        <f t="shared" ca="1" si="121"/>
        <v>0</v>
      </c>
      <c r="GK54" s="248">
        <f t="shared" ca="1" si="121"/>
        <v>0</v>
      </c>
      <c r="GL54" s="248">
        <f t="shared" ca="1" si="121"/>
        <v>0</v>
      </c>
      <c r="GM54" s="248">
        <f t="shared" ca="1" si="121"/>
        <v>0</v>
      </c>
      <c r="GN54" s="248">
        <f t="shared" ca="1" si="121"/>
        <v>0</v>
      </c>
      <c r="GO54" s="10"/>
      <c r="GP54" s="246" t="b">
        <f t="shared" ca="1" si="255"/>
        <v>0</v>
      </c>
      <c r="GQ54" s="246" t="str" cm="1">
        <f t="array" aca="1" ref="GQ54" ca="1">INDEX(i.bnd_total_pas_area,$R54,1)</f>
        <v>-</v>
      </c>
      <c r="GR54" s="248" t="str">
        <f t="shared" ca="1" si="261"/>
        <v>-</v>
      </c>
      <c r="GS54" s="246" t="b">
        <f t="shared" ca="1" si="256"/>
        <v>0</v>
      </c>
      <c r="GT54" s="246" t="str" cm="1">
        <f t="array" aca="1" ref="GT54" ca="1">INDEX(i.bnd_sr_t,$T54,1)</f>
        <v>-</v>
      </c>
      <c r="GU54" s="246" t="b">
        <f t="shared" ca="1" si="124"/>
        <v>0</v>
      </c>
      <c r="GV54" s="246" t="b">
        <f t="shared" ca="1" si="124"/>
        <v>0</v>
      </c>
      <c r="GW54" s="246" t="b">
        <f t="shared" ca="1" si="124"/>
        <v>1</v>
      </c>
      <c r="GX54" s="248">
        <f t="shared" ca="1" si="262"/>
        <v>0</v>
      </c>
      <c r="GY54" s="248">
        <f t="shared" ca="1" si="262"/>
        <v>2</v>
      </c>
      <c r="GZ54" s="248">
        <f t="shared" ca="1" si="262"/>
        <v>2</v>
      </c>
      <c r="HA54" s="248" t="str">
        <f t="shared" ca="1" si="262"/>
        <v>-</v>
      </c>
      <c r="HB54" s="248" t="str">
        <f t="shared" ca="1" si="262"/>
        <v>-</v>
      </c>
      <c r="HC54" s="248" t="str">
        <f t="shared" ca="1" si="262"/>
        <v>-</v>
      </c>
      <c r="HD54" s="248" t="str">
        <f t="shared" ca="1" si="262"/>
        <v>-</v>
      </c>
      <c r="HE54" s="248" t="str">
        <f t="shared" ca="1" si="262"/>
        <v>-</v>
      </c>
      <c r="HF54" s="248" t="str">
        <f t="shared" ca="1" si="144"/>
        <v>-</v>
      </c>
      <c r="HG54" s="248" t="str">
        <f t="shared" ca="1" si="144"/>
        <v>-</v>
      </c>
      <c r="HH54" s="246" t="b">
        <f t="array" aca="1" ref="HH54" ca="1">IF(OR(HI54:HJ54&lt;&gt;"-"),TRUE,"-")</f>
        <v>1</v>
      </c>
      <c r="HI54" s="225">
        <f t="shared" ca="1" si="158"/>
        <v>2</v>
      </c>
      <c r="HJ54" s="248" t="str">
        <f t="shared" ca="1" si="125"/>
        <v>-</v>
      </c>
      <c r="HK54" s="246" t="str">
        <f t="array" aca="1" ref="HK54" ca="1">IF(OR(HL54:HQ54&lt;&gt;"-"),TRUE,"-")</f>
        <v>-</v>
      </c>
      <c r="HL54" s="248" t="str">
        <f t="shared" ca="1" si="145"/>
        <v>-</v>
      </c>
      <c r="HM54" s="288" t="str">
        <f t="shared" ca="1" si="159"/>
        <v>-</v>
      </c>
      <c r="HN54" s="288" t="str">
        <f t="shared" ca="1" si="159"/>
        <v>-</v>
      </c>
      <c r="HO54" s="288" t="str">
        <f t="shared" ca="1" si="159"/>
        <v>-</v>
      </c>
      <c r="HP54" s="288" t="str">
        <f t="shared" ca="1" si="159"/>
        <v>-</v>
      </c>
      <c r="HQ54" s="288" t="str">
        <f t="shared" ca="1" si="146"/>
        <v>-</v>
      </c>
      <c r="HR54" s="288" t="str">
        <f t="shared" ca="1" si="159"/>
        <v>-</v>
      </c>
      <c r="HS54" s="248" t="b">
        <f t="shared" ca="1" si="100"/>
        <v>1</v>
      </c>
      <c r="HT54" s="248">
        <f t="shared" ca="1" si="100"/>
        <v>2</v>
      </c>
      <c r="HU54" s="248" t="b">
        <f t="shared" ca="1" si="101"/>
        <v>1</v>
      </c>
      <c r="HV54" s="248" t="str">
        <f t="shared" ca="1" si="101"/>
        <v>-</v>
      </c>
      <c r="HW54" s="246" t="str">
        <f t="shared" ca="1" si="238"/>
        <v>-</v>
      </c>
      <c r="HX54" s="246" t="str">
        <f t="shared" ca="1" si="238"/>
        <v>-</v>
      </c>
      <c r="HY54" s="246" t="str">
        <f t="shared" ca="1" si="238"/>
        <v>-</v>
      </c>
      <c r="HZ54" s="246" t="str">
        <f t="shared" ca="1" si="238"/>
        <v>-</v>
      </c>
      <c r="IA54" s="248" t="str">
        <f t="shared" ca="1" si="205"/>
        <v>-</v>
      </c>
      <c r="IB54" s="248" t="str">
        <f t="shared" ca="1" si="205"/>
        <v>-</v>
      </c>
      <c r="IC54" s="248" t="str">
        <f t="shared" ca="1" si="205"/>
        <v>-</v>
      </c>
      <c r="ID54" s="248" t="str">
        <f t="shared" ca="1" si="205"/>
        <v>-</v>
      </c>
      <c r="IE54" s="248">
        <f t="shared" ca="1" si="205"/>
        <v>0</v>
      </c>
      <c r="IF54" s="248">
        <f t="shared" ca="1" si="205"/>
        <v>0.9</v>
      </c>
      <c r="IG54" s="248">
        <f t="shared" ca="1" si="205"/>
        <v>0</v>
      </c>
      <c r="IH54" s="248">
        <f t="shared" ca="1" si="205"/>
        <v>0.5</v>
      </c>
      <c r="II54" s="248">
        <f t="shared" ca="1" si="205"/>
        <v>0</v>
      </c>
      <c r="IJ54" s="248">
        <f t="shared" ca="1" si="205"/>
        <v>0</v>
      </c>
      <c r="IK54" s="248" t="str">
        <f t="shared" ca="1" si="205"/>
        <v>-</v>
      </c>
      <c r="IL54" s="246" t="str">
        <f t="shared" ca="1" si="127"/>
        <v>-</v>
      </c>
      <c r="IM54" s="246" t="str">
        <f t="shared" ca="1" si="127"/>
        <v>-</v>
      </c>
      <c r="IN54" s="155" t="b">
        <f t="shared" ca="1" si="258"/>
        <v>0</v>
      </c>
      <c r="IO54" s="248" t="str">
        <f t="shared" ca="1" si="129"/>
        <v>-</v>
      </c>
      <c r="IP54" s="10"/>
      <c r="IQ54" s="248">
        <f t="shared" ca="1" si="205"/>
        <v>1</v>
      </c>
      <c r="IR54" s="248">
        <f t="shared" ca="1" si="205"/>
        <v>0</v>
      </c>
      <c r="IS54" s="248">
        <f t="shared" ca="1" si="205"/>
        <v>1</v>
      </c>
      <c r="IT54" s="248">
        <f t="shared" ca="1" si="205"/>
        <v>1</v>
      </c>
      <c r="IU54" s="248">
        <f t="shared" ca="1" si="205"/>
        <v>0</v>
      </c>
      <c r="IV54" s="248">
        <f t="shared" ca="1" si="205"/>
        <v>70</v>
      </c>
      <c r="IW54" s="248">
        <f t="shared" ca="1" si="200"/>
        <v>50</v>
      </c>
      <c r="IX54" s="248">
        <f t="shared" ca="1" si="200"/>
        <v>85</v>
      </c>
      <c r="IY54" s="248">
        <f t="shared" ca="1" si="200"/>
        <v>70</v>
      </c>
      <c r="IZ54" s="246">
        <f t="shared" ca="1" si="130"/>
        <v>1</v>
      </c>
      <c r="JA54" s="246">
        <f t="shared" ca="1" si="131"/>
        <v>1</v>
      </c>
      <c r="JB54" s="246">
        <f t="shared" ca="1" si="132"/>
        <v>1</v>
      </c>
      <c r="JC54" s="248">
        <f t="shared" ca="1" si="200"/>
        <v>1</v>
      </c>
      <c r="JD54" s="10"/>
      <c r="JE54" s="248">
        <f t="shared" ca="1" si="200"/>
        <v>1</v>
      </c>
      <c r="JF54" s="248">
        <f t="shared" ca="1" si="200"/>
        <v>1</v>
      </c>
      <c r="JG54" s="248">
        <f t="shared" ca="1" si="200"/>
        <v>0.75</v>
      </c>
      <c r="JH54" s="248">
        <f t="shared" ca="1" si="222"/>
        <v>0.8</v>
      </c>
      <c r="JI54" s="248">
        <f t="shared" ca="1" si="222"/>
        <v>0.82499999999999996</v>
      </c>
      <c r="JJ54" s="248">
        <f t="shared" ca="1" si="222"/>
        <v>0.875</v>
      </c>
      <c r="JK54" s="248">
        <f t="shared" ca="1" si="222"/>
        <v>0.9</v>
      </c>
      <c r="JL54" s="248">
        <f t="shared" ca="1" si="200"/>
        <v>1</v>
      </c>
      <c r="JM54" s="248">
        <f t="shared" ca="1" si="200"/>
        <v>0</v>
      </c>
      <c r="JN54" s="248">
        <f t="shared" ca="1" si="235"/>
        <v>0</v>
      </c>
      <c r="JO54" s="248">
        <f t="shared" ca="1" si="235"/>
        <v>0</v>
      </c>
      <c r="JP54" s="248">
        <f t="shared" ca="1" si="235"/>
        <v>0</v>
      </c>
      <c r="JQ54" s="248">
        <f t="shared" ca="1" si="235"/>
        <v>0</v>
      </c>
      <c r="JR54" s="248">
        <f t="shared" ca="1" si="235"/>
        <v>0</v>
      </c>
      <c r="JS54" s="248" t="str">
        <f t="shared" ca="1" si="149"/>
        <v>-</v>
      </c>
      <c r="JT54" s="248">
        <f t="shared" ca="1" si="149"/>
        <v>0</v>
      </c>
      <c r="JU54" s="27">
        <v>0</v>
      </c>
    </row>
    <row r="55" spans="1:281" s="228" customFormat="1" outlineLevel="2">
      <c r="A55" s="202">
        <f t="shared" si="133"/>
        <v>50</v>
      </c>
      <c r="B55" s="210">
        <f t="shared" ca="1" si="263"/>
        <v>46</v>
      </c>
      <c r="C55" s="228">
        <v>200</v>
      </c>
      <c r="D55" s="228" t="s">
        <v>941</v>
      </c>
      <c r="E55" s="228" t="b">
        <v>0</v>
      </c>
      <c r="F55" s="228" t="b">
        <v>0</v>
      </c>
      <c r="G55" s="228" t="b">
        <f t="shared" si="259"/>
        <v>0</v>
      </c>
      <c r="H55" s="298" cm="1">
        <f t="array" aca="1" ref="H55" ca="1">IF(AND($I55:$T55=DataMaster!$R$70:$AC$70),1,IF(AND($I55:$T55=DataMaster!$R$71:$AC$71),2,IF(AND($I55:$T55=DataMaster!$R$72:$AC$72),3,IF(AND($I55:$T55=DataMaster!$R$73:$AC$73),4,IF(AND($I55:$T55=DataMaster!$R$74:$AC$74),5,IF(AND($I55:$T55=DataMaster!$R$75:$AC$75),6,IF(AND($I55:$T55=DataMaster!$R$76:$AC$76),7,IF(AND($I55:$T55=DataMaster!$R$77:$AC$77),8,0))))))))</f>
        <v>0</v>
      </c>
      <c r="I55" s="225">
        <f t="shared" ca="1" si="264"/>
        <v>3</v>
      </c>
      <c r="J55" s="225">
        <f t="shared" ca="1" si="184"/>
        <v>2</v>
      </c>
      <c r="K55" s="225">
        <f t="shared" ca="1" si="184"/>
        <v>1</v>
      </c>
      <c r="L55" s="225">
        <f t="shared" ca="1" si="184"/>
        <v>1</v>
      </c>
      <c r="M55" s="225">
        <f t="shared" ca="1" si="184"/>
        <v>1</v>
      </c>
      <c r="N55" s="225">
        <f t="shared" ca="1" si="184"/>
        <v>1</v>
      </c>
      <c r="O55" s="225">
        <f t="shared" ca="1" si="184"/>
        <v>1</v>
      </c>
      <c r="P55" s="225">
        <f t="shared" ca="1" si="184"/>
        <v>4</v>
      </c>
      <c r="Q55" s="225">
        <f t="shared" ca="1" si="184"/>
        <v>1</v>
      </c>
      <c r="R55" s="225">
        <f t="shared" ca="1" si="184"/>
        <v>1</v>
      </c>
      <c r="S55" s="225">
        <f t="shared" ca="1" si="184"/>
        <v>1</v>
      </c>
      <c r="T55" s="225">
        <f t="shared" ca="1" si="184"/>
        <v>1</v>
      </c>
      <c r="V55" s="242" t="str" cm="1">
        <f t="array" aca="1" ref="V55" ca="1">TEXT(LEFT(OFFSET(V55,-1,0),5)+1,"00000")&amp;MID(OFFSET(V55,-1,0),6,FIND(" ",OFFSET(V55,-1,0),7)-5)
&amp;IF($H55=0,"",INDEX(DataMaster!$Q$70:$Q$77,Experiment!H55))
 &amp; " Day"&amp;_xlfn.SINGLE(INDEX(i.DOY,$I55,1))                   &amp; IF($FE55=0," FWM","")&amp;IF($FE55=1," MWM","")&amp;IF($FE55=5," Mat","")&amp;IF($FJ55=TRUE,"&amp;BBT","")
&amp;" Confine"&amp;$P55-1       &amp;IF($R55&gt;1," PasArea"&amp;GQ55,"")     &amp;IF($T55&gt;1," SR"&amp;GT55,"")     &amp;IF($S55&gt;1," E_PGR"&amp;JG55,"")
&amp; " WP"&amp;TEXT($IZ55*100,"000p")                &amp; " MP"&amp;TEXT($JA55*100,"000p")                      &amp; " GP"&amp;TEXT($JB55*100,"000p")
&amp; " (F"&amp;3+IFERROR(1*$CZ55,0)+IFERROR(1*$DA55,0)&amp;3-IFERROR(1*NOT($DC55),0)&amp;"N"&amp;$DV55&amp;$DW55&amp;")"</f>
        <v>00032 Feed  Day204 MWM Confine3 WP100p MP100p GP100p (F43N33)</v>
      </c>
      <c r="W55" s="10" t="str">
        <f ca="1">IF(COUNTIF(V$5:V55,V55)=1,"-","Dup")</f>
        <v>-</v>
      </c>
      <c r="X55" s="10"/>
      <c r="Y55" s="225" t="str">
        <f t="shared" ca="1" si="265"/>
        <v>-</v>
      </c>
      <c r="Z55" s="248" t="str">
        <f t="shared" ca="1" si="112"/>
        <v>-</v>
      </c>
      <c r="AA55" s="225" t="str">
        <f t="shared" ca="1" si="265"/>
        <v>-</v>
      </c>
      <c r="AB55" s="225" t="str">
        <f t="shared" ca="1" si="265"/>
        <v>-</v>
      </c>
      <c r="AC55" s="248" t="str">
        <f t="shared" ca="1" si="113"/>
        <v>-</v>
      </c>
      <c r="AD55" s="248" t="b">
        <f t="shared" ca="1" si="113"/>
        <v>1</v>
      </c>
      <c r="AE55" s="10"/>
      <c r="AF55" s="248" t="b">
        <f t="shared" ca="1" si="190"/>
        <v>1</v>
      </c>
      <c r="AG55" s="248" t="str">
        <f t="shared" ca="1" si="190"/>
        <v>-</v>
      </c>
      <c r="AH55" s="248" t="str">
        <f t="shared" ca="1" si="190"/>
        <v>-</v>
      </c>
      <c r="AI55" s="248" t="str">
        <f t="shared" ca="1" si="190"/>
        <v>-</v>
      </c>
      <c r="AJ55" s="248" t="b">
        <f t="shared" ca="1" si="190"/>
        <v>0</v>
      </c>
      <c r="AK55" s="248" t="str">
        <f t="shared" ca="1" si="190"/>
        <v>-</v>
      </c>
      <c r="AL55" s="248" t="str">
        <f t="shared" ca="1" si="190"/>
        <v>-</v>
      </c>
      <c r="AM55" s="248" t="str">
        <f t="shared" ca="1" si="190"/>
        <v>-</v>
      </c>
      <c r="AN55" s="248" t="b">
        <f t="shared" ca="1" si="190"/>
        <v>0</v>
      </c>
      <c r="AO55" s="10"/>
      <c r="AP55" s="225" t="b">
        <f t="shared" ca="1" si="272"/>
        <v>1</v>
      </c>
      <c r="AQ55" s="247" t="b">
        <v>1</v>
      </c>
      <c r="AR55" s="225" t="b">
        <f t="shared" ca="1" si="266"/>
        <v>1</v>
      </c>
      <c r="AS55" s="243">
        <f t="shared" ca="1" si="136"/>
        <v>32404</v>
      </c>
      <c r="AT55" s="225" t="b">
        <f t="shared" ca="1" si="267"/>
        <v>0</v>
      </c>
      <c r="AU55" s="248" t="str">
        <f t="shared" ca="1" si="190"/>
        <v>-</v>
      </c>
      <c r="AV55" s="248" t="b">
        <f t="shared" ca="1" si="190"/>
        <v>1</v>
      </c>
      <c r="AW55" s="225">
        <f t="shared" ca="1" si="268"/>
        <v>32405</v>
      </c>
      <c r="AX55" s="248" t="str">
        <f t="shared" ca="1" si="156"/>
        <v>-</v>
      </c>
      <c r="AY55" s="248">
        <f t="shared" ca="1" si="190"/>
        <v>1</v>
      </c>
      <c r="AZ55" s="248">
        <f t="shared" ca="1" si="190"/>
        <v>1</v>
      </c>
      <c r="BA55" s="248" t="b">
        <f t="shared" ca="1" si="185"/>
        <v>1</v>
      </c>
      <c r="BB55" s="248">
        <f t="shared" ca="1" si="190"/>
        <v>0.2</v>
      </c>
      <c r="BC55" s="248" t="str">
        <f t="shared" ca="1" si="214"/>
        <v>-</v>
      </c>
      <c r="BD55" s="248" t="str">
        <f t="shared" ca="1" si="214"/>
        <v>-</v>
      </c>
      <c r="BE55" s="248" t="b">
        <f t="shared" ca="1" si="190"/>
        <v>1</v>
      </c>
      <c r="BF55" s="248" t="b">
        <f t="shared" ca="1" si="185"/>
        <v>0</v>
      </c>
      <c r="BG55" s="246" t="str" cm="1">
        <f t="array" aca="1" ref="BG55" ca="1">INDEX(i.dams_confinement_P,$P55,BG$17)</f>
        <v>-</v>
      </c>
      <c r="BH55" s="246" t="str" cm="1">
        <f t="array" aca="1" ref="BH55" ca="1">INDEX(i.dams_confinement_P,$P55,BH$17)</f>
        <v>-</v>
      </c>
      <c r="BI55" s="246" t="str" cm="1">
        <f t="array" aca="1" ref="BI55" ca="1">INDEX(i.dams_confinement_P,$P55,BI$17)</f>
        <v>-</v>
      </c>
      <c r="BJ55" s="246" t="str" cm="1">
        <f t="array" aca="1" ref="BJ55" ca="1">INDEX(i.dams_confinement_P,$P55,BJ$17)</f>
        <v>-</v>
      </c>
      <c r="BK55" s="246" t="str" cm="1">
        <f t="array" aca="1" ref="BK55" ca="1">INDEX(i.dams_confinement_P,$P55,BK$17)</f>
        <v>-</v>
      </c>
      <c r="BL55" s="246" t="str" cm="1">
        <f t="array" aca="1" ref="BL55" ca="1">INDEX(i.dams_confinement_P,$P55,BL$17)</f>
        <v>-</v>
      </c>
      <c r="BM55" s="246" t="str" cm="1">
        <f t="array" aca="1" ref="BM55" ca="1">INDEX(i.dams_confinement_P,$P55,BM$17)</f>
        <v>-</v>
      </c>
      <c r="BN55" s="246" t="str" cm="1">
        <f t="array" aca="1" ref="BN55" ca="1">INDEX(i.dams_confinement_P,$P55,BN$17)</f>
        <v>-</v>
      </c>
      <c r="BO55" s="246" t="str" cm="1">
        <f t="array" aca="1" ref="BO55" ca="1">INDEX(i.dams_confinement_P,$P55,BO$17)</f>
        <v>-</v>
      </c>
      <c r="BP55" s="246" t="str" cm="1">
        <f t="array" aca="1" ref="BP55" ca="1">INDEX(i.dams_confinement_P,$P55,BP$17)</f>
        <v>-</v>
      </c>
      <c r="BQ55" s="246" t="str" cm="1">
        <f t="array" aca="1" ref="BQ55" ca="1">INDEX(i.dams_confinement_P,$P55,BQ$17)</f>
        <v>-</v>
      </c>
      <c r="BR55" s="246" t="str" cm="1">
        <f t="array" aca="1" ref="BR55" ca="1">INDEX(i.dams_confinement_P,$P55,BR$17)</f>
        <v>-</v>
      </c>
      <c r="BS55" s="246" t="b" cm="1">
        <f t="array" aca="1" ref="BS55" ca="1">INDEX(i.dams_confinement_P,$P55,BS$17)</f>
        <v>1</v>
      </c>
      <c r="BT55" s="246" t="b" cm="1">
        <f t="array" aca="1" ref="BT55" ca="1">INDEX(i.dams_confinement_P,$P55,BT$17)</f>
        <v>1</v>
      </c>
      <c r="BU55" s="246" t="b" cm="1">
        <f t="array" aca="1" ref="BU55" ca="1">INDEX(i.dams_confinement_P,$P55,BU$17)</f>
        <v>1</v>
      </c>
      <c r="BV55" s="246" t="b" cm="1">
        <f t="array" aca="1" ref="BV55" ca="1">INDEX(i.dams_confinement_P,$P55,BV$17)</f>
        <v>1</v>
      </c>
      <c r="BW55" s="246" t="b" cm="1">
        <f t="array" aca="1" ref="BW55" ca="1">INDEX(i.dams_confinement_P,$P55,BW$17)</f>
        <v>1</v>
      </c>
      <c r="BX55" s="246" t="b" cm="1">
        <f t="array" aca="1" ref="BX55" ca="1">INDEX(i.dams_confinement_P,$P55,BX$17)</f>
        <v>1</v>
      </c>
      <c r="BY55" s="248" t="str">
        <f t="shared" ca="1" si="273"/>
        <v>-</v>
      </c>
      <c r="BZ55" s="248" t="str">
        <f t="shared" ca="1" si="273"/>
        <v>-</v>
      </c>
      <c r="CA55" s="10"/>
      <c r="CB55" s="248" t="str">
        <f t="shared" ca="1" si="273"/>
        <v>-</v>
      </c>
      <c r="CC55" s="248" t="str">
        <f t="shared" ca="1" si="273"/>
        <v>-</v>
      </c>
      <c r="CD55" s="248" t="str">
        <f t="shared" ca="1" si="273"/>
        <v>-</v>
      </c>
      <c r="CE55" s="248" t="str">
        <f t="shared" ca="1" si="273"/>
        <v>-</v>
      </c>
      <c r="CF55" s="248" t="str">
        <f t="shared" ca="1" si="273"/>
        <v>-</v>
      </c>
      <c r="CG55" s="248" t="str">
        <f t="shared" ca="1" si="273"/>
        <v>-</v>
      </c>
      <c r="CH55" s="248" t="str">
        <f t="shared" ca="1" si="273"/>
        <v>-</v>
      </c>
      <c r="CI55" s="248" t="str">
        <f t="shared" ca="1" si="273"/>
        <v>-</v>
      </c>
      <c r="CJ55" s="248" t="str">
        <f t="shared" ca="1" si="273"/>
        <v>-</v>
      </c>
      <c r="CK55" s="248" t="str">
        <f t="shared" ca="1" si="273"/>
        <v>-</v>
      </c>
      <c r="CL55" s="248" t="str">
        <f t="shared" ca="1" si="273"/>
        <v>-</v>
      </c>
      <c r="CM55" s="248" t="str">
        <f t="shared" ca="1" si="273"/>
        <v>-</v>
      </c>
      <c r="CN55" s="248" t="str">
        <f t="shared" ca="1" si="273"/>
        <v>-</v>
      </c>
      <c r="CO55" s="248" t="str">
        <f t="shared" ca="1" si="273"/>
        <v>-</v>
      </c>
      <c r="CP55" s="248" t="str">
        <f t="shared" ca="1" si="273"/>
        <v>-</v>
      </c>
      <c r="CQ55" s="248" t="str">
        <f t="shared" ca="1" si="273"/>
        <v>-</v>
      </c>
      <c r="CR55" s="248" t="str">
        <f t="shared" ca="1" si="273"/>
        <v>-</v>
      </c>
      <c r="CS55" s="248" t="str">
        <f t="shared" ca="1" si="194"/>
        <v>-</v>
      </c>
      <c r="CT55" s="248" t="str">
        <f t="shared" ca="1" si="194"/>
        <v>-</v>
      </c>
      <c r="CU55" s="248" t="str">
        <f t="shared" ca="1" si="194"/>
        <v>-</v>
      </c>
      <c r="CV55" s="248" t="str">
        <f t="shared" ca="1" si="194"/>
        <v>-</v>
      </c>
      <c r="CW55" s="10"/>
      <c r="CX55" s="246" t="str" cm="1">
        <f t="array" ref="CX55">IF(AND($CZ55:$DA55),INDEX(i.dam_user_fvp0_date,$P55),"-")</f>
        <v>-</v>
      </c>
      <c r="CY55" s="246" t="str" cm="1">
        <f t="array" ref="CY55">IF(AND($CZ55:$DA55),INDEX(i.dam_user_fvp1_date,$P55),"-")</f>
        <v>-</v>
      </c>
      <c r="CZ55" s="247" t="b">
        <v>1</v>
      </c>
      <c r="DA55" s="247" t="b">
        <v>0</v>
      </c>
      <c r="DB55" s="248" t="str">
        <f t="shared" ca="1" si="270"/>
        <v>-</v>
      </c>
      <c r="DC55" s="248" t="str">
        <f t="shared" ca="1" si="270"/>
        <v>-</v>
      </c>
      <c r="DD55" s="248" t="str">
        <f t="shared" ca="1" si="270"/>
        <v>-</v>
      </c>
      <c r="DE55" s="248" t="str">
        <f t="shared" ca="1" si="270"/>
        <v>-</v>
      </c>
      <c r="DF55" s="248" t="str">
        <f t="shared" ca="1" si="270"/>
        <v>-</v>
      </c>
      <c r="DG55" s="248" t="str">
        <f t="shared" ca="1" si="270"/>
        <v>-</v>
      </c>
      <c r="DH55" s="248" t="str">
        <f t="shared" ca="1" si="270"/>
        <v>-</v>
      </c>
      <c r="DI55" s="248" t="str">
        <f t="shared" ca="1" si="270"/>
        <v>-</v>
      </c>
      <c r="DJ55" s="248" t="str">
        <f t="shared" ca="1" si="270"/>
        <v>-</v>
      </c>
      <c r="DK55" s="248" t="str">
        <f t="shared" ca="1" si="270"/>
        <v>-</v>
      </c>
      <c r="DL55" s="248" t="str">
        <f t="shared" ca="1" si="270"/>
        <v>-</v>
      </c>
      <c r="DM55" s="248" t="str">
        <f t="shared" ca="1" si="270"/>
        <v>-</v>
      </c>
      <c r="DN55" s="248" t="str">
        <f t="shared" ca="1" si="270"/>
        <v>-</v>
      </c>
      <c r="DO55" s="248" t="str">
        <f t="shared" ca="1" si="270"/>
        <v>-</v>
      </c>
      <c r="DP55" s="248" t="str">
        <f t="shared" ca="1" si="270"/>
        <v>-</v>
      </c>
      <c r="DQ55" s="248" t="str">
        <f t="shared" ca="1" si="270"/>
        <v>-</v>
      </c>
      <c r="DR55" s="248" t="str">
        <f t="shared" ca="1" si="270"/>
        <v>-</v>
      </c>
      <c r="DS55" s="248" t="str">
        <f t="shared" ca="1" si="270"/>
        <v>-</v>
      </c>
      <c r="DT55" s="248" t="str">
        <f t="shared" ca="1" si="270"/>
        <v>-</v>
      </c>
      <c r="DU55" s="248" t="str">
        <f t="shared" ca="1" si="270"/>
        <v>-</v>
      </c>
      <c r="DV55" s="225">
        <f t="shared" ca="1" si="271"/>
        <v>3</v>
      </c>
      <c r="DW55" s="225">
        <f t="shared" ca="1" si="271"/>
        <v>3</v>
      </c>
      <c r="DX55" s="247">
        <v>0</v>
      </c>
      <c r="DY55" s="247">
        <v>1</v>
      </c>
      <c r="DZ55" s="247">
        <v>-1</v>
      </c>
      <c r="EA55" s="248" t="str">
        <f t="shared" ca="1" si="199"/>
        <v>-</v>
      </c>
      <c r="EB55" s="248" t="str">
        <f t="shared" ca="1" si="199"/>
        <v>-</v>
      </c>
      <c r="EC55" s="248" t="str">
        <f t="shared" ca="1" si="199"/>
        <v>-</v>
      </c>
      <c r="ED55" s="248" t="str">
        <f t="shared" ca="1" si="199"/>
        <v>-</v>
      </c>
      <c r="EE55" s="248" t="str">
        <f t="shared" ca="1" si="199"/>
        <v>-</v>
      </c>
      <c r="EF55" s="247">
        <v>0</v>
      </c>
      <c r="EG55" s="247">
        <v>1</v>
      </c>
      <c r="EH55" s="247">
        <v>-1</v>
      </c>
      <c r="EI55" s="248" t="str">
        <f t="shared" ca="1" si="199"/>
        <v>-</v>
      </c>
      <c r="EJ55" s="248" t="str">
        <f t="shared" ca="1" si="199"/>
        <v>-</v>
      </c>
      <c r="EK55" s="248" t="str">
        <f t="shared" ca="1" si="199"/>
        <v>-</v>
      </c>
      <c r="EL55" s="248">
        <f t="shared" ca="1" si="199"/>
        <v>0</v>
      </c>
      <c r="EM55" s="248">
        <f t="shared" ca="1" si="199"/>
        <v>0</v>
      </c>
      <c r="EN55" s="248">
        <f t="shared" ca="1" si="199"/>
        <v>0</v>
      </c>
      <c r="EO55" s="248">
        <f t="shared" ca="1" si="199"/>
        <v>0</v>
      </c>
      <c r="EP55" s="248">
        <f t="shared" ca="1" si="199"/>
        <v>0</v>
      </c>
      <c r="EQ55" s="248">
        <f t="shared" ca="1" si="215"/>
        <v>0</v>
      </c>
      <c r="ER55" s="248">
        <f t="shared" ca="1" si="215"/>
        <v>0</v>
      </c>
      <c r="ES55" s="248" t="str">
        <f t="shared" ca="1" si="215"/>
        <v>-</v>
      </c>
      <c r="ET55" s="248" t="str">
        <f t="shared" ca="1" si="215"/>
        <v>-</v>
      </c>
      <c r="EU55" s="248" t="str">
        <f t="shared" ca="1" si="215"/>
        <v>-</v>
      </c>
      <c r="EV55" s="248" t="str">
        <f t="shared" ca="1" si="215"/>
        <v>-</v>
      </c>
      <c r="EW55" s="248" t="str">
        <f t="shared" ca="1" si="215"/>
        <v>-</v>
      </c>
      <c r="EX55" s="248" t="str">
        <f t="shared" ca="1" si="215"/>
        <v>-</v>
      </c>
      <c r="EY55" s="248" t="str">
        <f t="shared" ca="1" si="215"/>
        <v>-</v>
      </c>
      <c r="EZ55" s="248" t="str">
        <f t="shared" ca="1" si="215"/>
        <v>-</v>
      </c>
      <c r="FA55" s="248" t="str">
        <f t="shared" ca="1" si="215"/>
        <v>-</v>
      </c>
      <c r="FB55" s="248" t="str">
        <f t="shared" ca="1" si="215"/>
        <v>-</v>
      </c>
      <c r="FC55" s="248" t="str">
        <f t="shared" ca="1" si="215"/>
        <v>-</v>
      </c>
      <c r="FD55" s="10"/>
      <c r="FE55" s="246">
        <f t="shared" ca="1" si="118"/>
        <v>1</v>
      </c>
      <c r="FF55" s="248" t="str">
        <f t="shared" ca="1" si="201"/>
        <v>-</v>
      </c>
      <c r="FG55" s="248" t="str">
        <f t="shared" ca="1" si="201"/>
        <v>-</v>
      </c>
      <c r="FH55" s="248" t="str">
        <f t="shared" ca="1" si="201"/>
        <v>-</v>
      </c>
      <c r="FI55" s="248" t="str">
        <f t="shared" ca="1" si="201"/>
        <v>-</v>
      </c>
      <c r="FJ55" s="246" t="b">
        <f t="shared" ca="1" si="119"/>
        <v>0</v>
      </c>
      <c r="FK55" s="248" t="str">
        <f t="shared" ca="1" si="201"/>
        <v>-</v>
      </c>
      <c r="FL55" s="248">
        <f t="shared" ca="1" si="201"/>
        <v>0</v>
      </c>
      <c r="FM55" s="248" t="str">
        <f t="shared" ca="1" si="201"/>
        <v>-</v>
      </c>
      <c r="FN55" s="248">
        <f t="shared" ca="1" si="120"/>
        <v>1</v>
      </c>
      <c r="FO55" s="248">
        <f t="shared" ca="1" si="120"/>
        <v>0</v>
      </c>
      <c r="FP55" s="248">
        <f t="shared" ca="1" si="201"/>
        <v>1</v>
      </c>
      <c r="FQ55" s="248">
        <f t="shared" ca="1" si="201"/>
        <v>0</v>
      </c>
      <c r="FR55" s="248">
        <f t="shared" ca="1" si="201"/>
        <v>1</v>
      </c>
      <c r="FS55" s="248">
        <f t="shared" ca="1" si="201"/>
        <v>1</v>
      </c>
      <c r="FT55" s="248">
        <f t="shared" ca="1" si="201"/>
        <v>1</v>
      </c>
      <c r="FU55" s="248">
        <f t="shared" ca="1" si="201"/>
        <v>0</v>
      </c>
      <c r="FV55" s="248">
        <f t="shared" ca="1" si="201"/>
        <v>0</v>
      </c>
      <c r="FW55" s="248">
        <f t="shared" ca="1" si="201"/>
        <v>0</v>
      </c>
      <c r="FX55" s="248">
        <f t="shared" ca="1" si="202"/>
        <v>0</v>
      </c>
      <c r="FY55" s="248">
        <f t="shared" ca="1" si="202"/>
        <v>0</v>
      </c>
      <c r="FZ55" s="248">
        <f t="shared" ca="1" si="202"/>
        <v>0</v>
      </c>
      <c r="GA55" s="248">
        <f t="shared" ca="1" si="202"/>
        <v>0</v>
      </c>
      <c r="GB55" s="248">
        <f t="shared" ca="1" si="202"/>
        <v>0</v>
      </c>
      <c r="GC55" s="248">
        <f t="shared" ca="1" si="121"/>
        <v>0</v>
      </c>
      <c r="GD55" s="248">
        <f t="shared" ca="1" si="121"/>
        <v>0</v>
      </c>
      <c r="GE55" s="248">
        <f t="shared" ca="1" si="202"/>
        <v>0</v>
      </c>
      <c r="GF55" s="248">
        <f t="shared" ca="1" si="202"/>
        <v>0</v>
      </c>
      <c r="GG55" s="248">
        <f t="shared" ca="1" si="202"/>
        <v>1</v>
      </c>
      <c r="GH55" s="248">
        <f t="shared" ca="1" si="202"/>
        <v>0</v>
      </c>
      <c r="GI55" s="248">
        <f t="shared" ca="1" si="202"/>
        <v>0</v>
      </c>
      <c r="GJ55" s="248">
        <f t="shared" ca="1" si="202"/>
        <v>0</v>
      </c>
      <c r="GK55" s="248">
        <f t="shared" ca="1" si="202"/>
        <v>0</v>
      </c>
      <c r="GL55" s="248">
        <f t="shared" ca="1" si="121"/>
        <v>0</v>
      </c>
      <c r="GM55" s="248">
        <f t="shared" ca="1" si="121"/>
        <v>0</v>
      </c>
      <c r="GN55" s="248">
        <f t="shared" ca="1" si="121"/>
        <v>0</v>
      </c>
      <c r="GO55" s="10"/>
      <c r="GP55" s="246" t="b">
        <f t="shared" ca="1" si="255"/>
        <v>0</v>
      </c>
      <c r="GQ55" s="246" t="str" cm="1">
        <f t="array" aca="1" ref="GQ55" ca="1">INDEX(i.bnd_total_pas_area,$R55,1)</f>
        <v>-</v>
      </c>
      <c r="GR55" s="248" t="str">
        <f t="shared" ca="1" si="261"/>
        <v>-</v>
      </c>
      <c r="GS55" s="246" t="b">
        <f t="shared" ca="1" si="256"/>
        <v>0</v>
      </c>
      <c r="GT55" s="246" t="str" cm="1">
        <f t="array" aca="1" ref="GT55" ca="1">INDEX(i.bnd_sr_t,$T55,1)</f>
        <v>-</v>
      </c>
      <c r="GU55" s="246" t="b">
        <f t="shared" ca="1" si="124"/>
        <v>0</v>
      </c>
      <c r="GV55" s="246" t="b">
        <f t="shared" ca="1" si="124"/>
        <v>0</v>
      </c>
      <c r="GW55" s="246" t="b">
        <f t="shared" ca="1" si="124"/>
        <v>1</v>
      </c>
      <c r="GX55" s="248">
        <f t="shared" ca="1" si="262"/>
        <v>0</v>
      </c>
      <c r="GY55" s="248">
        <f t="shared" ca="1" si="262"/>
        <v>2</v>
      </c>
      <c r="GZ55" s="248">
        <f t="shared" ca="1" si="262"/>
        <v>2</v>
      </c>
      <c r="HA55" s="248" t="str">
        <f t="shared" ca="1" si="262"/>
        <v>-</v>
      </c>
      <c r="HB55" s="248" t="str">
        <f t="shared" ca="1" si="262"/>
        <v>-</v>
      </c>
      <c r="HC55" s="248" t="str">
        <f t="shared" ca="1" si="262"/>
        <v>-</v>
      </c>
      <c r="HD55" s="248" t="str">
        <f t="shared" ca="1" si="262"/>
        <v>-</v>
      </c>
      <c r="HE55" s="248" t="str">
        <f t="shared" ca="1" si="262"/>
        <v>-</v>
      </c>
      <c r="HF55" s="248" t="str">
        <f t="shared" ca="1" si="144"/>
        <v>-</v>
      </c>
      <c r="HG55" s="248" t="str">
        <f t="shared" ca="1" si="144"/>
        <v>-</v>
      </c>
      <c r="HH55" s="246" t="b">
        <f t="array" aca="1" ref="HH55" ca="1">IF(OR(HI55:HJ55&lt;&gt;"-"),TRUE,"-")</f>
        <v>1</v>
      </c>
      <c r="HI55" s="225">
        <f t="shared" ca="1" si="158"/>
        <v>2</v>
      </c>
      <c r="HJ55" s="248" t="str">
        <f t="shared" ca="1" si="125"/>
        <v>-</v>
      </c>
      <c r="HK55" s="246" t="str">
        <f t="array" aca="1" ref="HK55" ca="1">IF(OR(HL55:HQ55&lt;&gt;"-"),TRUE,"-")</f>
        <v>-</v>
      </c>
      <c r="HL55" s="248" t="str">
        <f t="shared" ca="1" si="145"/>
        <v>-</v>
      </c>
      <c r="HM55" s="288" t="str">
        <f t="shared" ca="1" si="159"/>
        <v>-</v>
      </c>
      <c r="HN55" s="288" t="str">
        <f t="shared" ca="1" si="159"/>
        <v>-</v>
      </c>
      <c r="HO55" s="288" t="str">
        <f t="shared" ca="1" si="159"/>
        <v>-</v>
      </c>
      <c r="HP55" s="288" t="str">
        <f t="shared" ca="1" si="159"/>
        <v>-</v>
      </c>
      <c r="HQ55" s="288" t="str">
        <f t="shared" ca="1" si="146"/>
        <v>-</v>
      </c>
      <c r="HR55" s="288" t="str">
        <f t="shared" ca="1" si="159"/>
        <v>-</v>
      </c>
      <c r="HS55" s="248" t="b">
        <f t="shared" ca="1" si="100"/>
        <v>1</v>
      </c>
      <c r="HT55" s="248">
        <f t="shared" ca="1" si="100"/>
        <v>2</v>
      </c>
      <c r="HU55" s="248" t="b">
        <f t="shared" ca="1" si="101"/>
        <v>1</v>
      </c>
      <c r="HV55" s="248" t="str">
        <f t="shared" ca="1" si="101"/>
        <v>-</v>
      </c>
      <c r="HW55" s="246" t="str">
        <f t="shared" ca="1" si="238"/>
        <v>-</v>
      </c>
      <c r="HX55" s="246" t="str">
        <f t="shared" ca="1" si="238"/>
        <v>-</v>
      </c>
      <c r="HY55" s="246" t="str">
        <f t="shared" ca="1" si="238"/>
        <v>-</v>
      </c>
      <c r="HZ55" s="246" t="str">
        <f t="shared" ca="1" si="238"/>
        <v>-</v>
      </c>
      <c r="IA55" s="248" t="str">
        <f t="shared" ca="1" si="205"/>
        <v>-</v>
      </c>
      <c r="IB55" s="248" t="str">
        <f t="shared" ca="1" si="205"/>
        <v>-</v>
      </c>
      <c r="IC55" s="248" t="str">
        <f t="shared" ca="1" si="205"/>
        <v>-</v>
      </c>
      <c r="ID55" s="248" t="str">
        <f t="shared" ca="1" si="205"/>
        <v>-</v>
      </c>
      <c r="IE55" s="248">
        <f t="shared" ca="1" si="205"/>
        <v>0</v>
      </c>
      <c r="IF55" s="248">
        <f t="shared" ca="1" si="205"/>
        <v>0.9</v>
      </c>
      <c r="IG55" s="248">
        <f t="shared" ca="1" si="205"/>
        <v>0</v>
      </c>
      <c r="IH55" s="248">
        <f t="shared" ca="1" si="205"/>
        <v>0.5</v>
      </c>
      <c r="II55" s="248">
        <f t="shared" ca="1" si="205"/>
        <v>0</v>
      </c>
      <c r="IJ55" s="248">
        <f t="shared" ca="1" si="205"/>
        <v>0</v>
      </c>
      <c r="IK55" s="248" t="str">
        <f t="shared" ca="1" si="205"/>
        <v>-</v>
      </c>
      <c r="IL55" s="246" t="str">
        <f t="shared" ca="1" si="127"/>
        <v>-</v>
      </c>
      <c r="IM55" s="246" t="str">
        <f t="shared" ca="1" si="127"/>
        <v>-</v>
      </c>
      <c r="IN55" s="155" t="b">
        <f t="shared" ca="1" si="258"/>
        <v>0</v>
      </c>
      <c r="IO55" s="248" t="str">
        <f t="shared" ca="1" si="129"/>
        <v>-</v>
      </c>
      <c r="IP55" s="10"/>
      <c r="IQ55" s="248">
        <f t="shared" ca="1" si="205"/>
        <v>1</v>
      </c>
      <c r="IR55" s="248">
        <f t="shared" ca="1" si="205"/>
        <v>0</v>
      </c>
      <c r="IS55" s="248">
        <f t="shared" ca="1" si="205"/>
        <v>1</v>
      </c>
      <c r="IT55" s="248">
        <f t="shared" ca="1" si="205"/>
        <v>1</v>
      </c>
      <c r="IU55" s="248">
        <f t="shared" ca="1" si="205"/>
        <v>0</v>
      </c>
      <c r="IV55" s="248">
        <f t="shared" ca="1" si="205"/>
        <v>70</v>
      </c>
      <c r="IW55" s="248">
        <f t="shared" ca="1" si="200"/>
        <v>50</v>
      </c>
      <c r="IX55" s="248">
        <f t="shared" ca="1" si="200"/>
        <v>85</v>
      </c>
      <c r="IY55" s="248">
        <f t="shared" ca="1" si="200"/>
        <v>70</v>
      </c>
      <c r="IZ55" s="246">
        <f t="shared" ca="1" si="130"/>
        <v>1</v>
      </c>
      <c r="JA55" s="246">
        <f t="shared" ca="1" si="131"/>
        <v>1</v>
      </c>
      <c r="JB55" s="246">
        <f t="shared" ca="1" si="132"/>
        <v>1</v>
      </c>
      <c r="JC55" s="248">
        <f t="shared" ca="1" si="200"/>
        <v>1</v>
      </c>
      <c r="JD55" s="10"/>
      <c r="JE55" s="248">
        <f t="shared" ca="1" si="200"/>
        <v>1</v>
      </c>
      <c r="JF55" s="248">
        <f t="shared" ca="1" si="200"/>
        <v>1</v>
      </c>
      <c r="JG55" s="248">
        <f t="shared" ca="1" si="200"/>
        <v>0.75</v>
      </c>
      <c r="JH55" s="248">
        <f t="shared" ca="1" si="222"/>
        <v>0.8</v>
      </c>
      <c r="JI55" s="248">
        <f t="shared" ca="1" si="222"/>
        <v>0.82499999999999996</v>
      </c>
      <c r="JJ55" s="248">
        <f t="shared" ca="1" si="222"/>
        <v>0.875</v>
      </c>
      <c r="JK55" s="248">
        <f t="shared" ca="1" si="222"/>
        <v>0.9</v>
      </c>
      <c r="JL55" s="248">
        <f t="shared" ca="1" si="200"/>
        <v>1</v>
      </c>
      <c r="JM55" s="248">
        <f t="shared" ca="1" si="200"/>
        <v>0</v>
      </c>
      <c r="JN55" s="248">
        <f t="shared" ca="1" si="235"/>
        <v>0</v>
      </c>
      <c r="JO55" s="248">
        <f t="shared" ca="1" si="235"/>
        <v>0</v>
      </c>
      <c r="JP55" s="248">
        <f t="shared" ca="1" si="235"/>
        <v>0</v>
      </c>
      <c r="JQ55" s="248">
        <f t="shared" ca="1" si="235"/>
        <v>0</v>
      </c>
      <c r="JR55" s="248">
        <f t="shared" ca="1" si="235"/>
        <v>0</v>
      </c>
      <c r="JS55" s="248" t="str">
        <f t="shared" ca="1" si="149"/>
        <v>-</v>
      </c>
      <c r="JT55" s="248">
        <f t="shared" ca="1" si="149"/>
        <v>0</v>
      </c>
      <c r="JU55" s="27">
        <v>0</v>
      </c>
    </row>
    <row r="56" spans="1:281" s="228" customFormat="1" outlineLevel="2">
      <c r="A56" s="202">
        <f t="shared" si="133"/>
        <v>51</v>
      </c>
      <c r="B56" s="210">
        <f t="shared" ca="1" si="263"/>
        <v>46</v>
      </c>
      <c r="C56" s="228">
        <v>200</v>
      </c>
      <c r="D56" s="228" t="s">
        <v>941</v>
      </c>
      <c r="E56" s="228" t="b">
        <v>0</v>
      </c>
      <c r="F56" s="228" t="b">
        <v>0</v>
      </c>
      <c r="G56" s="228" t="b">
        <f t="shared" si="259"/>
        <v>0</v>
      </c>
      <c r="H56" s="298" cm="1">
        <f t="array" aca="1" ref="H56" ca="1">IF(AND($I56:$T56=DataMaster!$R$70:$AC$70),1,IF(AND($I56:$T56=DataMaster!$R$71:$AC$71),2,IF(AND($I56:$T56=DataMaster!$R$72:$AC$72),3,IF(AND($I56:$T56=DataMaster!$R$73:$AC$73),4,IF(AND($I56:$T56=DataMaster!$R$74:$AC$74),5,IF(AND($I56:$T56=DataMaster!$R$75:$AC$75),6,IF(AND($I56:$T56=DataMaster!$R$76:$AC$76),7,IF(AND($I56:$T56=DataMaster!$R$77:$AC$77),8,0))))))))</f>
        <v>0</v>
      </c>
      <c r="I56" s="225">
        <f t="shared" ca="1" si="264"/>
        <v>3</v>
      </c>
      <c r="J56" s="225">
        <f t="shared" ca="1" si="184"/>
        <v>2</v>
      </c>
      <c r="K56" s="225">
        <f t="shared" ca="1" si="184"/>
        <v>1</v>
      </c>
      <c r="L56" s="225">
        <f t="shared" ca="1" si="184"/>
        <v>1</v>
      </c>
      <c r="M56" s="225">
        <f t="shared" ca="1" si="184"/>
        <v>1</v>
      </c>
      <c r="N56" s="225">
        <f t="shared" ca="1" si="184"/>
        <v>1</v>
      </c>
      <c r="O56" s="225">
        <f t="shared" ca="1" si="184"/>
        <v>1</v>
      </c>
      <c r="P56" s="225">
        <f t="shared" ca="1" si="184"/>
        <v>4</v>
      </c>
      <c r="Q56" s="225">
        <f t="shared" ca="1" si="184"/>
        <v>1</v>
      </c>
      <c r="R56" s="225">
        <f t="shared" ca="1" si="184"/>
        <v>1</v>
      </c>
      <c r="S56" s="225">
        <f t="shared" ca="1" si="184"/>
        <v>1</v>
      </c>
      <c r="T56" s="225">
        <f t="shared" ca="1" si="184"/>
        <v>1</v>
      </c>
      <c r="V56" s="242" t="str" cm="1">
        <f t="array" aca="1" ref="V56" ca="1">TEXT(LEFT(OFFSET(V56,-1,0),5)+1,"00000")&amp;MID(OFFSET(V56,-1,0),6,FIND(" ",OFFSET(V56,-1,0),7)-5)
&amp;IF($H56=0,"",INDEX(DataMaster!$Q$70:$Q$77,Experiment!H56))
 &amp; " Day"&amp;_xlfn.SINGLE(INDEX(i.DOY,$I56,1))                   &amp; IF($FE56=0," FWM","")&amp;IF($FE56=1," MWM","")&amp;IF($FE56=5," Mat","")&amp;IF($FJ56=TRUE,"&amp;BBT","")
&amp;" Confine"&amp;$P56-1       &amp;IF($R56&gt;1," PasArea"&amp;GQ56,"")     &amp;IF($T56&gt;1," SR"&amp;GT56,"")     &amp;IF($S56&gt;1," E_PGR"&amp;JG56,"")
&amp; " WP"&amp;TEXT($IZ56*100,"000p")                &amp; " MP"&amp;TEXT($JA56*100,"000p")                      &amp; " GP"&amp;TEXT($JB56*100,"000p")
&amp; " (F"&amp;3+IFERROR(1*$CZ56,0)+IFERROR(1*$DA56,0)&amp;3-IFERROR(1*NOT($DC56),0)&amp;"N"&amp;$DV56&amp;$DW56&amp;")"</f>
        <v>00033 Feed  Day204 MWM Confine3 WP100p MP100p GP100p (F43N33)</v>
      </c>
      <c r="W56" s="10" t="str">
        <f ca="1">IF(COUNTIF(V$5:V56,V56)=1,"-","Dup")</f>
        <v>-</v>
      </c>
      <c r="X56" s="10"/>
      <c r="Y56" s="225" t="str">
        <f t="shared" ca="1" si="265"/>
        <v>-</v>
      </c>
      <c r="Z56" s="248" t="str">
        <f t="shared" ca="1" si="112"/>
        <v>-</v>
      </c>
      <c r="AA56" s="225" t="str">
        <f t="shared" ca="1" si="265"/>
        <v>-</v>
      </c>
      <c r="AB56" s="225" t="str">
        <f t="shared" ca="1" si="265"/>
        <v>-</v>
      </c>
      <c r="AC56" s="248" t="str">
        <f t="shared" ca="1" si="113"/>
        <v>-</v>
      </c>
      <c r="AD56" s="248" t="b">
        <f t="shared" ca="1" si="113"/>
        <v>1</v>
      </c>
      <c r="AE56" s="10"/>
      <c r="AF56" s="248" t="b">
        <f t="shared" ca="1" si="190"/>
        <v>1</v>
      </c>
      <c r="AG56" s="248" t="str">
        <f t="shared" ca="1" si="190"/>
        <v>-</v>
      </c>
      <c r="AH56" s="248" t="str">
        <f t="shared" ca="1" si="190"/>
        <v>-</v>
      </c>
      <c r="AI56" s="248" t="str">
        <f t="shared" ca="1" si="190"/>
        <v>-</v>
      </c>
      <c r="AJ56" s="248" t="b">
        <f t="shared" ca="1" si="190"/>
        <v>0</v>
      </c>
      <c r="AK56" s="248" t="str">
        <f t="shared" ca="1" si="190"/>
        <v>-</v>
      </c>
      <c r="AL56" s="248" t="str">
        <f t="shared" ca="1" si="190"/>
        <v>-</v>
      </c>
      <c r="AM56" s="248" t="str">
        <f t="shared" ca="1" si="190"/>
        <v>-</v>
      </c>
      <c r="AN56" s="248" t="b">
        <f t="shared" ca="1" si="190"/>
        <v>0</v>
      </c>
      <c r="AO56" s="10"/>
      <c r="AP56" s="225" t="b">
        <f t="shared" ca="1" si="272"/>
        <v>1</v>
      </c>
      <c r="AQ56" s="247" t="b">
        <v>1</v>
      </c>
      <c r="AR56" s="225" t="b">
        <f t="shared" ca="1" si="266"/>
        <v>1</v>
      </c>
      <c r="AS56" s="243">
        <f t="shared" ca="1" si="136"/>
        <v>32405</v>
      </c>
      <c r="AT56" s="225" t="b">
        <f t="shared" ca="1" si="267"/>
        <v>0</v>
      </c>
      <c r="AU56" s="248" t="str">
        <f t="shared" ca="1" si="190"/>
        <v>-</v>
      </c>
      <c r="AV56" s="248" t="b">
        <f t="shared" ca="1" si="190"/>
        <v>1</v>
      </c>
      <c r="AW56" s="225">
        <f t="shared" ca="1" si="268"/>
        <v>32406</v>
      </c>
      <c r="AX56" s="248" t="str">
        <f t="shared" ca="1" si="156"/>
        <v>-</v>
      </c>
      <c r="AY56" s="248">
        <f t="shared" ca="1" si="190"/>
        <v>1</v>
      </c>
      <c r="AZ56" s="248">
        <f t="shared" ca="1" si="190"/>
        <v>1</v>
      </c>
      <c r="BA56" s="248" t="b">
        <f t="shared" ca="1" si="185"/>
        <v>1</v>
      </c>
      <c r="BB56" s="248">
        <f t="shared" ca="1" si="190"/>
        <v>0.2</v>
      </c>
      <c r="BC56" s="248" t="str">
        <f t="shared" ref="BC56:BD68" ca="1" si="274">OFFSET(BC$5,$B56,0)</f>
        <v>-</v>
      </c>
      <c r="BD56" s="248" t="str">
        <f t="shared" ca="1" si="274"/>
        <v>-</v>
      </c>
      <c r="BE56" s="248" t="b">
        <f t="shared" ca="1" si="190"/>
        <v>1</v>
      </c>
      <c r="BF56" s="248" t="b">
        <f t="shared" ca="1" si="185"/>
        <v>0</v>
      </c>
      <c r="BG56" s="246" t="str" cm="1">
        <f t="array" aca="1" ref="BG56" ca="1">INDEX(i.dams_confinement_P,$P56,BG$17)</f>
        <v>-</v>
      </c>
      <c r="BH56" s="246" t="str" cm="1">
        <f t="array" aca="1" ref="BH56" ca="1">INDEX(i.dams_confinement_P,$P56,BH$17)</f>
        <v>-</v>
      </c>
      <c r="BI56" s="246" t="str" cm="1">
        <f t="array" aca="1" ref="BI56" ca="1">INDEX(i.dams_confinement_P,$P56,BI$17)</f>
        <v>-</v>
      </c>
      <c r="BJ56" s="246" t="str" cm="1">
        <f t="array" aca="1" ref="BJ56" ca="1">INDEX(i.dams_confinement_P,$P56,BJ$17)</f>
        <v>-</v>
      </c>
      <c r="BK56" s="246" t="str" cm="1">
        <f t="array" aca="1" ref="BK56" ca="1">INDEX(i.dams_confinement_P,$P56,BK$17)</f>
        <v>-</v>
      </c>
      <c r="BL56" s="246" t="str" cm="1">
        <f t="array" aca="1" ref="BL56" ca="1">INDEX(i.dams_confinement_P,$P56,BL$17)</f>
        <v>-</v>
      </c>
      <c r="BM56" s="246" t="str" cm="1">
        <f t="array" aca="1" ref="BM56" ca="1">INDEX(i.dams_confinement_P,$P56,BM$17)</f>
        <v>-</v>
      </c>
      <c r="BN56" s="246" t="str" cm="1">
        <f t="array" aca="1" ref="BN56" ca="1">INDEX(i.dams_confinement_P,$P56,BN$17)</f>
        <v>-</v>
      </c>
      <c r="BO56" s="246" t="str" cm="1">
        <f t="array" aca="1" ref="BO56" ca="1">INDEX(i.dams_confinement_P,$P56,BO$17)</f>
        <v>-</v>
      </c>
      <c r="BP56" s="246" t="str" cm="1">
        <f t="array" aca="1" ref="BP56" ca="1">INDEX(i.dams_confinement_P,$P56,BP$17)</f>
        <v>-</v>
      </c>
      <c r="BQ56" s="246" t="str" cm="1">
        <f t="array" aca="1" ref="BQ56" ca="1">INDEX(i.dams_confinement_P,$P56,BQ$17)</f>
        <v>-</v>
      </c>
      <c r="BR56" s="246" t="str" cm="1">
        <f t="array" aca="1" ref="BR56" ca="1">INDEX(i.dams_confinement_P,$P56,BR$17)</f>
        <v>-</v>
      </c>
      <c r="BS56" s="246" t="b" cm="1">
        <f t="array" aca="1" ref="BS56" ca="1">INDEX(i.dams_confinement_P,$P56,BS$17)</f>
        <v>1</v>
      </c>
      <c r="BT56" s="246" t="b" cm="1">
        <f t="array" aca="1" ref="BT56" ca="1">INDEX(i.dams_confinement_P,$P56,BT$17)</f>
        <v>1</v>
      </c>
      <c r="BU56" s="246" t="b" cm="1">
        <f t="array" aca="1" ref="BU56" ca="1">INDEX(i.dams_confinement_P,$P56,BU$17)</f>
        <v>1</v>
      </c>
      <c r="BV56" s="246" t="b" cm="1">
        <f t="array" aca="1" ref="BV56" ca="1">INDEX(i.dams_confinement_P,$P56,BV$17)</f>
        <v>1</v>
      </c>
      <c r="BW56" s="246" t="b" cm="1">
        <f t="array" aca="1" ref="BW56" ca="1">INDEX(i.dams_confinement_P,$P56,BW$17)</f>
        <v>1</v>
      </c>
      <c r="BX56" s="246" t="b" cm="1">
        <f t="array" aca="1" ref="BX56" ca="1">INDEX(i.dams_confinement_P,$P56,BX$17)</f>
        <v>1</v>
      </c>
      <c r="BY56" s="248" t="str">
        <f t="shared" ca="1" si="273"/>
        <v>-</v>
      </c>
      <c r="BZ56" s="248" t="str">
        <f t="shared" ca="1" si="273"/>
        <v>-</v>
      </c>
      <c r="CA56" s="10"/>
      <c r="CB56" s="248" t="str">
        <f t="shared" ca="1" si="273"/>
        <v>-</v>
      </c>
      <c r="CC56" s="248" t="str">
        <f t="shared" ca="1" si="273"/>
        <v>-</v>
      </c>
      <c r="CD56" s="248" t="str">
        <f t="shared" ca="1" si="273"/>
        <v>-</v>
      </c>
      <c r="CE56" s="248" t="str">
        <f t="shared" ca="1" si="273"/>
        <v>-</v>
      </c>
      <c r="CF56" s="248" t="str">
        <f t="shared" ca="1" si="273"/>
        <v>-</v>
      </c>
      <c r="CG56" s="248" t="str">
        <f t="shared" ca="1" si="273"/>
        <v>-</v>
      </c>
      <c r="CH56" s="248" t="str">
        <f t="shared" ca="1" si="273"/>
        <v>-</v>
      </c>
      <c r="CI56" s="248" t="str">
        <f t="shared" ca="1" si="273"/>
        <v>-</v>
      </c>
      <c r="CJ56" s="248" t="str">
        <f t="shared" ca="1" si="273"/>
        <v>-</v>
      </c>
      <c r="CK56" s="248" t="str">
        <f t="shared" ca="1" si="273"/>
        <v>-</v>
      </c>
      <c r="CL56" s="248" t="str">
        <f t="shared" ca="1" si="273"/>
        <v>-</v>
      </c>
      <c r="CM56" s="248" t="str">
        <f t="shared" ca="1" si="273"/>
        <v>-</v>
      </c>
      <c r="CN56" s="248" t="str">
        <f t="shared" ca="1" si="273"/>
        <v>-</v>
      </c>
      <c r="CO56" s="248" t="str">
        <f t="shared" ca="1" si="273"/>
        <v>-</v>
      </c>
      <c r="CP56" s="248" t="str">
        <f t="shared" ca="1" si="273"/>
        <v>-</v>
      </c>
      <c r="CQ56" s="248" t="str">
        <f t="shared" ca="1" si="273"/>
        <v>-</v>
      </c>
      <c r="CR56" s="248" t="str">
        <f t="shared" ca="1" si="273"/>
        <v>-</v>
      </c>
      <c r="CS56" s="248" t="str">
        <f t="shared" ca="1" si="194"/>
        <v>-</v>
      </c>
      <c r="CT56" s="248" t="str">
        <f t="shared" ca="1" si="194"/>
        <v>-</v>
      </c>
      <c r="CU56" s="248" t="str">
        <f t="shared" ca="1" si="194"/>
        <v>-</v>
      </c>
      <c r="CV56" s="248" t="str">
        <f t="shared" ca="1" si="194"/>
        <v>-</v>
      </c>
      <c r="CW56" s="10"/>
      <c r="CX56" s="246" t="str" cm="1">
        <f t="array" ref="CX56">IF(AND($CZ56:$DA56),INDEX(i.dam_user_fvp0_date,$P56),"-")</f>
        <v>-</v>
      </c>
      <c r="CY56" s="246" t="str" cm="1">
        <f t="array" ref="CY56">IF(AND($CZ56:$DA56),INDEX(i.dam_user_fvp1_date,$P56),"-")</f>
        <v>-</v>
      </c>
      <c r="CZ56" s="247" t="b">
        <v>0</v>
      </c>
      <c r="DA56" s="247" t="b">
        <v>1</v>
      </c>
      <c r="DB56" s="248" t="str">
        <f t="shared" ca="1" si="270"/>
        <v>-</v>
      </c>
      <c r="DC56" s="248" t="str">
        <f t="shared" ca="1" si="270"/>
        <v>-</v>
      </c>
      <c r="DD56" s="248" t="str">
        <f t="shared" ca="1" si="270"/>
        <v>-</v>
      </c>
      <c r="DE56" s="248" t="str">
        <f t="shared" ca="1" si="270"/>
        <v>-</v>
      </c>
      <c r="DF56" s="248" t="str">
        <f t="shared" ca="1" si="270"/>
        <v>-</v>
      </c>
      <c r="DG56" s="248" t="str">
        <f t="shared" ca="1" si="270"/>
        <v>-</v>
      </c>
      <c r="DH56" s="248" t="str">
        <f t="shared" ca="1" si="270"/>
        <v>-</v>
      </c>
      <c r="DI56" s="248" t="str">
        <f t="shared" ca="1" si="270"/>
        <v>-</v>
      </c>
      <c r="DJ56" s="248" t="str">
        <f t="shared" ca="1" si="270"/>
        <v>-</v>
      </c>
      <c r="DK56" s="248" t="str">
        <f t="shared" ca="1" si="270"/>
        <v>-</v>
      </c>
      <c r="DL56" s="248" t="str">
        <f t="shared" ca="1" si="270"/>
        <v>-</v>
      </c>
      <c r="DM56" s="248" t="str">
        <f t="shared" ca="1" si="270"/>
        <v>-</v>
      </c>
      <c r="DN56" s="248" t="str">
        <f t="shared" ca="1" si="270"/>
        <v>-</v>
      </c>
      <c r="DO56" s="248" t="str">
        <f t="shared" ca="1" si="270"/>
        <v>-</v>
      </c>
      <c r="DP56" s="248" t="str">
        <f t="shared" ca="1" si="270"/>
        <v>-</v>
      </c>
      <c r="DQ56" s="248" t="str">
        <f t="shared" ca="1" si="270"/>
        <v>-</v>
      </c>
      <c r="DR56" s="248" t="str">
        <f t="shared" ca="1" si="270"/>
        <v>-</v>
      </c>
      <c r="DS56" s="248" t="str">
        <f t="shared" ca="1" si="270"/>
        <v>-</v>
      </c>
      <c r="DT56" s="248" t="str">
        <f t="shared" ca="1" si="270"/>
        <v>-</v>
      </c>
      <c r="DU56" s="248" t="str">
        <f t="shared" ca="1" si="270"/>
        <v>-</v>
      </c>
      <c r="DV56" s="225">
        <f t="shared" ca="1" si="271"/>
        <v>3</v>
      </c>
      <c r="DW56" s="225">
        <f t="shared" ca="1" si="271"/>
        <v>3</v>
      </c>
      <c r="DX56" s="247">
        <v>0</v>
      </c>
      <c r="DY56" s="247">
        <v>1</v>
      </c>
      <c r="DZ56" s="247">
        <v>-1</v>
      </c>
      <c r="EA56" s="248" t="str">
        <f t="shared" ca="1" si="199"/>
        <v>-</v>
      </c>
      <c r="EB56" s="248" t="str">
        <f t="shared" ca="1" si="199"/>
        <v>-</v>
      </c>
      <c r="EC56" s="248" t="str">
        <f t="shared" ca="1" si="199"/>
        <v>-</v>
      </c>
      <c r="ED56" s="248" t="str">
        <f t="shared" ca="1" si="199"/>
        <v>-</v>
      </c>
      <c r="EE56" s="248" t="str">
        <f t="shared" ca="1" si="199"/>
        <v>-</v>
      </c>
      <c r="EF56" s="247">
        <v>0</v>
      </c>
      <c r="EG56" s="247">
        <v>1</v>
      </c>
      <c r="EH56" s="247">
        <v>-1</v>
      </c>
      <c r="EI56" s="248" t="str">
        <f t="shared" ca="1" si="199"/>
        <v>-</v>
      </c>
      <c r="EJ56" s="248" t="str">
        <f t="shared" ca="1" si="199"/>
        <v>-</v>
      </c>
      <c r="EK56" s="248" t="str">
        <f t="shared" ca="1" si="199"/>
        <v>-</v>
      </c>
      <c r="EL56" s="248">
        <f t="shared" ca="1" si="199"/>
        <v>0</v>
      </c>
      <c r="EM56" s="248">
        <f t="shared" ca="1" si="199"/>
        <v>0</v>
      </c>
      <c r="EN56" s="248">
        <f t="shared" ca="1" si="199"/>
        <v>0</v>
      </c>
      <c r="EO56" s="248">
        <f t="shared" ca="1" si="199"/>
        <v>0</v>
      </c>
      <c r="EP56" s="248">
        <f t="shared" ca="1" si="199"/>
        <v>0</v>
      </c>
      <c r="EQ56" s="248">
        <f t="shared" ca="1" si="215"/>
        <v>0</v>
      </c>
      <c r="ER56" s="248">
        <f t="shared" ca="1" si="215"/>
        <v>0</v>
      </c>
      <c r="ES56" s="248" t="str">
        <f t="shared" ca="1" si="215"/>
        <v>-</v>
      </c>
      <c r="ET56" s="248" t="str">
        <f t="shared" ca="1" si="215"/>
        <v>-</v>
      </c>
      <c r="EU56" s="248" t="str">
        <f t="shared" ca="1" si="215"/>
        <v>-</v>
      </c>
      <c r="EV56" s="248" t="str">
        <f t="shared" ca="1" si="215"/>
        <v>-</v>
      </c>
      <c r="EW56" s="248" t="str">
        <f t="shared" ca="1" si="215"/>
        <v>-</v>
      </c>
      <c r="EX56" s="248" t="str">
        <f t="shared" ca="1" si="215"/>
        <v>-</v>
      </c>
      <c r="EY56" s="248" t="str">
        <f t="shared" ca="1" si="215"/>
        <v>-</v>
      </c>
      <c r="EZ56" s="248" t="str">
        <f t="shared" ca="1" si="215"/>
        <v>-</v>
      </c>
      <c r="FA56" s="248" t="str">
        <f t="shared" ca="1" si="215"/>
        <v>-</v>
      </c>
      <c r="FB56" s="248" t="str">
        <f t="shared" ca="1" si="215"/>
        <v>-</v>
      </c>
      <c r="FC56" s="248" t="str">
        <f t="shared" ca="1" si="215"/>
        <v>-</v>
      </c>
      <c r="FD56" s="10"/>
      <c r="FE56" s="246">
        <f t="shared" ca="1" si="118"/>
        <v>1</v>
      </c>
      <c r="FF56" s="248" t="str">
        <f t="shared" ca="1" si="201"/>
        <v>-</v>
      </c>
      <c r="FG56" s="248" t="str">
        <f t="shared" ca="1" si="201"/>
        <v>-</v>
      </c>
      <c r="FH56" s="248" t="str">
        <f t="shared" ca="1" si="201"/>
        <v>-</v>
      </c>
      <c r="FI56" s="248" t="str">
        <f t="shared" ca="1" si="201"/>
        <v>-</v>
      </c>
      <c r="FJ56" s="246" t="b">
        <f t="shared" ca="1" si="119"/>
        <v>0</v>
      </c>
      <c r="FK56" s="248" t="str">
        <f t="shared" ca="1" si="201"/>
        <v>-</v>
      </c>
      <c r="FL56" s="248">
        <f t="shared" ca="1" si="201"/>
        <v>0</v>
      </c>
      <c r="FM56" s="248" t="str">
        <f t="shared" ca="1" si="201"/>
        <v>-</v>
      </c>
      <c r="FN56" s="248">
        <f t="shared" ca="1" si="120"/>
        <v>1</v>
      </c>
      <c r="FO56" s="248">
        <f t="shared" ca="1" si="120"/>
        <v>0</v>
      </c>
      <c r="FP56" s="248">
        <f t="shared" ca="1" si="201"/>
        <v>1</v>
      </c>
      <c r="FQ56" s="248">
        <f t="shared" ca="1" si="201"/>
        <v>0</v>
      </c>
      <c r="FR56" s="248">
        <f t="shared" ca="1" si="201"/>
        <v>1</v>
      </c>
      <c r="FS56" s="248">
        <f t="shared" ca="1" si="201"/>
        <v>1</v>
      </c>
      <c r="FT56" s="248">
        <f t="shared" ca="1" si="201"/>
        <v>1</v>
      </c>
      <c r="FU56" s="248">
        <f t="shared" ca="1" si="201"/>
        <v>0</v>
      </c>
      <c r="FV56" s="248">
        <f t="shared" ca="1" si="201"/>
        <v>0</v>
      </c>
      <c r="FW56" s="248">
        <f t="shared" ca="1" si="201"/>
        <v>0</v>
      </c>
      <c r="FX56" s="248">
        <f t="shared" ca="1" si="202"/>
        <v>0</v>
      </c>
      <c r="FY56" s="248">
        <f t="shared" ca="1" si="202"/>
        <v>0</v>
      </c>
      <c r="FZ56" s="248">
        <f t="shared" ca="1" si="202"/>
        <v>0</v>
      </c>
      <c r="GA56" s="248">
        <f t="shared" ca="1" si="202"/>
        <v>0</v>
      </c>
      <c r="GB56" s="248">
        <f t="shared" ca="1" si="202"/>
        <v>0</v>
      </c>
      <c r="GC56" s="248">
        <f t="shared" ca="1" si="121"/>
        <v>0</v>
      </c>
      <c r="GD56" s="248">
        <f t="shared" ca="1" si="121"/>
        <v>0</v>
      </c>
      <c r="GE56" s="248">
        <f t="shared" ca="1" si="202"/>
        <v>0</v>
      </c>
      <c r="GF56" s="248">
        <f t="shared" ca="1" si="202"/>
        <v>0</v>
      </c>
      <c r="GG56" s="248">
        <f t="shared" ca="1" si="202"/>
        <v>1</v>
      </c>
      <c r="GH56" s="248">
        <f t="shared" ca="1" si="202"/>
        <v>0</v>
      </c>
      <c r="GI56" s="248">
        <f t="shared" ca="1" si="202"/>
        <v>0</v>
      </c>
      <c r="GJ56" s="248">
        <f t="shared" ca="1" si="202"/>
        <v>0</v>
      </c>
      <c r="GK56" s="248">
        <f t="shared" ca="1" si="202"/>
        <v>0</v>
      </c>
      <c r="GL56" s="248">
        <f t="shared" ca="1" si="121"/>
        <v>0</v>
      </c>
      <c r="GM56" s="248">
        <f t="shared" ca="1" si="121"/>
        <v>0</v>
      </c>
      <c r="GN56" s="248">
        <f t="shared" ca="1" si="121"/>
        <v>0</v>
      </c>
      <c r="GO56" s="10"/>
      <c r="GP56" s="246" t="b">
        <f t="shared" ca="1" si="255"/>
        <v>0</v>
      </c>
      <c r="GQ56" s="246" t="str" cm="1">
        <f t="array" aca="1" ref="GQ56" ca="1">INDEX(i.bnd_total_pas_area,$R56,1)</f>
        <v>-</v>
      </c>
      <c r="GR56" s="248" t="str">
        <f t="shared" ca="1" si="261"/>
        <v>-</v>
      </c>
      <c r="GS56" s="246" t="b">
        <f t="shared" ca="1" si="256"/>
        <v>0</v>
      </c>
      <c r="GT56" s="246" t="str" cm="1">
        <f t="array" aca="1" ref="GT56" ca="1">INDEX(i.bnd_sr_t,$T56,1)</f>
        <v>-</v>
      </c>
      <c r="GU56" s="246" t="b">
        <f t="shared" ca="1" si="124"/>
        <v>0</v>
      </c>
      <c r="GV56" s="246" t="b">
        <f t="shared" ca="1" si="124"/>
        <v>0</v>
      </c>
      <c r="GW56" s="246" t="b">
        <f t="shared" ca="1" si="124"/>
        <v>1</v>
      </c>
      <c r="GX56" s="248">
        <f t="shared" ca="1" si="262"/>
        <v>0</v>
      </c>
      <c r="GY56" s="248">
        <f t="shared" ca="1" si="262"/>
        <v>2</v>
      </c>
      <c r="GZ56" s="248">
        <f t="shared" ca="1" si="262"/>
        <v>2</v>
      </c>
      <c r="HA56" s="248" t="str">
        <f t="shared" ca="1" si="262"/>
        <v>-</v>
      </c>
      <c r="HB56" s="248" t="str">
        <f t="shared" ca="1" si="262"/>
        <v>-</v>
      </c>
      <c r="HC56" s="248" t="str">
        <f t="shared" ca="1" si="262"/>
        <v>-</v>
      </c>
      <c r="HD56" s="248" t="str">
        <f t="shared" ca="1" si="262"/>
        <v>-</v>
      </c>
      <c r="HE56" s="248" t="str">
        <f t="shared" ca="1" si="262"/>
        <v>-</v>
      </c>
      <c r="HF56" s="248" t="str">
        <f t="shared" ca="1" si="144"/>
        <v>-</v>
      </c>
      <c r="HG56" s="248" t="str">
        <f t="shared" ca="1" si="144"/>
        <v>-</v>
      </c>
      <c r="HH56" s="246" t="b">
        <f t="array" aca="1" ref="HH56" ca="1">IF(OR(HI56:HJ56&lt;&gt;"-"),TRUE,"-")</f>
        <v>1</v>
      </c>
      <c r="HI56" s="225">
        <f t="shared" ca="1" si="158"/>
        <v>2</v>
      </c>
      <c r="HJ56" s="248" t="str">
        <f t="shared" ca="1" si="125"/>
        <v>-</v>
      </c>
      <c r="HK56" s="246" t="str">
        <f t="array" aca="1" ref="HK56" ca="1">IF(OR(HL56:HQ56&lt;&gt;"-"),TRUE,"-")</f>
        <v>-</v>
      </c>
      <c r="HL56" s="248" t="str">
        <f t="shared" ca="1" si="145"/>
        <v>-</v>
      </c>
      <c r="HM56" s="288" t="str">
        <f t="shared" ca="1" si="159"/>
        <v>-</v>
      </c>
      <c r="HN56" s="288" t="str">
        <f t="shared" ca="1" si="159"/>
        <v>-</v>
      </c>
      <c r="HO56" s="288" t="str">
        <f t="shared" ca="1" si="159"/>
        <v>-</v>
      </c>
      <c r="HP56" s="288" t="str">
        <f t="shared" ca="1" si="159"/>
        <v>-</v>
      </c>
      <c r="HQ56" s="288" t="str">
        <f t="shared" ca="1" si="146"/>
        <v>-</v>
      </c>
      <c r="HR56" s="288" t="str">
        <f t="shared" ca="1" si="159"/>
        <v>-</v>
      </c>
      <c r="HS56" s="248" t="b">
        <f t="shared" ca="1" si="100"/>
        <v>1</v>
      </c>
      <c r="HT56" s="248">
        <f t="shared" ca="1" si="100"/>
        <v>2</v>
      </c>
      <c r="HU56" s="248" t="b">
        <f t="shared" ca="1" si="101"/>
        <v>1</v>
      </c>
      <c r="HV56" s="248" t="str">
        <f t="shared" ca="1" si="101"/>
        <v>-</v>
      </c>
      <c r="HW56" s="246" t="str">
        <f t="shared" ca="1" si="238"/>
        <v>-</v>
      </c>
      <c r="HX56" s="246" t="str">
        <f t="shared" ca="1" si="238"/>
        <v>-</v>
      </c>
      <c r="HY56" s="246" t="str">
        <f t="shared" ca="1" si="238"/>
        <v>-</v>
      </c>
      <c r="HZ56" s="246" t="str">
        <f t="shared" ca="1" si="238"/>
        <v>-</v>
      </c>
      <c r="IA56" s="248" t="str">
        <f t="shared" ca="1" si="205"/>
        <v>-</v>
      </c>
      <c r="IB56" s="248" t="str">
        <f t="shared" ca="1" si="205"/>
        <v>-</v>
      </c>
      <c r="IC56" s="248" t="str">
        <f t="shared" ca="1" si="205"/>
        <v>-</v>
      </c>
      <c r="ID56" s="248" t="str">
        <f t="shared" ca="1" si="205"/>
        <v>-</v>
      </c>
      <c r="IE56" s="248">
        <f t="shared" ca="1" si="205"/>
        <v>0</v>
      </c>
      <c r="IF56" s="248">
        <f t="shared" ca="1" si="205"/>
        <v>0.9</v>
      </c>
      <c r="IG56" s="248">
        <f t="shared" ca="1" si="205"/>
        <v>0</v>
      </c>
      <c r="IH56" s="248">
        <f t="shared" ca="1" si="205"/>
        <v>0.5</v>
      </c>
      <c r="II56" s="248">
        <f t="shared" ca="1" si="205"/>
        <v>0</v>
      </c>
      <c r="IJ56" s="248">
        <f t="shared" ca="1" si="205"/>
        <v>0</v>
      </c>
      <c r="IK56" s="248" t="str">
        <f t="shared" ca="1" si="205"/>
        <v>-</v>
      </c>
      <c r="IL56" s="246" t="str">
        <f t="shared" ca="1" si="127"/>
        <v>-</v>
      </c>
      <c r="IM56" s="246" t="str">
        <f t="shared" ca="1" si="127"/>
        <v>-</v>
      </c>
      <c r="IN56" s="155" t="b">
        <f t="shared" ca="1" si="258"/>
        <v>0</v>
      </c>
      <c r="IO56" s="248" t="str">
        <f t="shared" ca="1" si="129"/>
        <v>-</v>
      </c>
      <c r="IP56" s="10"/>
      <c r="IQ56" s="248">
        <f t="shared" ca="1" si="205"/>
        <v>1</v>
      </c>
      <c r="IR56" s="248">
        <f t="shared" ca="1" si="205"/>
        <v>0</v>
      </c>
      <c r="IS56" s="248">
        <f t="shared" ca="1" si="205"/>
        <v>1</v>
      </c>
      <c r="IT56" s="248">
        <f t="shared" ca="1" si="205"/>
        <v>1</v>
      </c>
      <c r="IU56" s="248">
        <f t="shared" ca="1" si="205"/>
        <v>0</v>
      </c>
      <c r="IV56" s="248">
        <f t="shared" ca="1" si="205"/>
        <v>70</v>
      </c>
      <c r="IW56" s="248">
        <f t="shared" ca="1" si="200"/>
        <v>50</v>
      </c>
      <c r="IX56" s="248">
        <f t="shared" ca="1" si="200"/>
        <v>85</v>
      </c>
      <c r="IY56" s="248">
        <f t="shared" ca="1" si="200"/>
        <v>70</v>
      </c>
      <c r="IZ56" s="246">
        <f t="shared" ca="1" si="130"/>
        <v>1</v>
      </c>
      <c r="JA56" s="246">
        <f t="shared" ca="1" si="131"/>
        <v>1</v>
      </c>
      <c r="JB56" s="246">
        <f t="shared" ca="1" si="132"/>
        <v>1</v>
      </c>
      <c r="JC56" s="248">
        <f t="shared" ca="1" si="200"/>
        <v>1</v>
      </c>
      <c r="JD56" s="10"/>
      <c r="JE56" s="248">
        <f t="shared" ca="1" si="200"/>
        <v>1</v>
      </c>
      <c r="JF56" s="248">
        <f t="shared" ca="1" si="200"/>
        <v>1</v>
      </c>
      <c r="JG56" s="248">
        <f t="shared" ca="1" si="200"/>
        <v>0.75</v>
      </c>
      <c r="JH56" s="248">
        <f t="shared" ca="1" si="222"/>
        <v>0.8</v>
      </c>
      <c r="JI56" s="248">
        <f t="shared" ca="1" si="222"/>
        <v>0.82499999999999996</v>
      </c>
      <c r="JJ56" s="248">
        <f t="shared" ca="1" si="222"/>
        <v>0.875</v>
      </c>
      <c r="JK56" s="248">
        <f t="shared" ca="1" si="222"/>
        <v>0.9</v>
      </c>
      <c r="JL56" s="248">
        <f t="shared" ca="1" si="200"/>
        <v>1</v>
      </c>
      <c r="JM56" s="248">
        <f t="shared" ca="1" si="200"/>
        <v>0</v>
      </c>
      <c r="JN56" s="248">
        <f t="shared" ca="1" si="235"/>
        <v>0</v>
      </c>
      <c r="JO56" s="248">
        <f t="shared" ca="1" si="235"/>
        <v>0</v>
      </c>
      <c r="JP56" s="248">
        <f t="shared" ca="1" si="235"/>
        <v>0</v>
      </c>
      <c r="JQ56" s="248">
        <f t="shared" ca="1" si="235"/>
        <v>0</v>
      </c>
      <c r="JR56" s="248">
        <f t="shared" ca="1" si="235"/>
        <v>0</v>
      </c>
      <c r="JS56" s="248" t="str">
        <f t="shared" ca="1" si="149"/>
        <v>-</v>
      </c>
      <c r="JT56" s="248">
        <f t="shared" ca="1" si="149"/>
        <v>0</v>
      </c>
      <c r="JU56" s="27">
        <v>0</v>
      </c>
    </row>
    <row r="57" spans="1:281" s="228" customFormat="1" outlineLevel="2">
      <c r="A57" s="202">
        <f t="shared" si="133"/>
        <v>52</v>
      </c>
      <c r="B57" s="210">
        <f t="shared" ca="1" si="263"/>
        <v>46</v>
      </c>
      <c r="C57" s="228">
        <v>200</v>
      </c>
      <c r="D57" s="228" t="s">
        <v>941</v>
      </c>
      <c r="E57" s="228" t="b">
        <v>0</v>
      </c>
      <c r="F57" s="228" t="b">
        <v>0</v>
      </c>
      <c r="G57" s="228" t="b">
        <f t="shared" ref="G57" si="275">E57</f>
        <v>0</v>
      </c>
      <c r="H57" s="298" cm="1">
        <f t="array" aca="1" ref="H57" ca="1">IF(AND($I57:$T57=DataMaster!$R$70:$AC$70),1,IF(AND($I57:$T57=DataMaster!$R$71:$AC$71),2,IF(AND($I57:$T57=DataMaster!$R$72:$AC$72),3,IF(AND($I57:$T57=DataMaster!$R$73:$AC$73),4,IF(AND($I57:$T57=DataMaster!$R$74:$AC$74),5,IF(AND($I57:$T57=DataMaster!$R$75:$AC$75),6,IF(AND($I57:$T57=DataMaster!$R$76:$AC$76),7,IF(AND($I57:$T57=DataMaster!$R$77:$AC$77),8,0))))))))</f>
        <v>0</v>
      </c>
      <c r="I57" s="225">
        <f t="shared" ca="1" si="264"/>
        <v>3</v>
      </c>
      <c r="J57" s="225">
        <f t="shared" ca="1" si="184"/>
        <v>2</v>
      </c>
      <c r="K57" s="225">
        <f t="shared" ca="1" si="184"/>
        <v>1</v>
      </c>
      <c r="L57" s="225">
        <f t="shared" ca="1" si="184"/>
        <v>1</v>
      </c>
      <c r="M57" s="225">
        <f t="shared" ca="1" si="184"/>
        <v>1</v>
      </c>
      <c r="N57" s="225">
        <f t="shared" ca="1" si="184"/>
        <v>1</v>
      </c>
      <c r="O57" s="225">
        <f t="shared" ca="1" si="184"/>
        <v>1</v>
      </c>
      <c r="P57" s="225">
        <f t="shared" ca="1" si="184"/>
        <v>4</v>
      </c>
      <c r="Q57" s="225">
        <f t="shared" ca="1" si="184"/>
        <v>1</v>
      </c>
      <c r="R57" s="225">
        <f t="shared" ca="1" si="184"/>
        <v>1</v>
      </c>
      <c r="S57" s="225">
        <f t="shared" ca="1" si="184"/>
        <v>1</v>
      </c>
      <c r="T57" s="225">
        <f t="shared" ca="1" si="184"/>
        <v>1</v>
      </c>
      <c r="V57" s="242" t="str" cm="1">
        <f t="array" aca="1" ref="V57" ca="1">TEXT(LEFT(OFFSET(V57,-1,0),5)+1,"00000")&amp;MID(OFFSET(V57,-1,0),6,FIND(" ",OFFSET(V57,-1,0),7)-5)
&amp;IF($H57=0,"",INDEX(DataMaster!$Q$70:$Q$77,Experiment!H57))
 &amp; " Day"&amp;_xlfn.SINGLE(INDEX(i.DOY,$I57,1))                   &amp; IF($FE57=0," FWM","")&amp;IF($FE57=1," MWM","")&amp;IF($FE57=5," Mat","")&amp;IF($FJ57=TRUE,"&amp;BBT","")
&amp;" Confine"&amp;$P57-1       &amp;IF($R57&gt;1," PasArea"&amp;GQ57,"")     &amp;IF($T57&gt;1," SR"&amp;GT57,"")     &amp;IF($S57&gt;1," E_PGR"&amp;JG57,"")
&amp; " WP"&amp;TEXT($IZ57*100,"000p")                &amp; " MP"&amp;TEXT($JA57*100,"000p")                      &amp; " GP"&amp;TEXT($JB57*100,"000p")
&amp; " (F"&amp;3+IFERROR(1*$CZ57,0)+IFERROR(1*$DA57,0)&amp;3-IFERROR(1*NOT($DC57),0)&amp;"N"&amp;$DV57&amp;$DW57&amp;")"</f>
        <v>00034 Feed  Day204 MWM Confine3 WP100p MP100p GP100p (F53N33)</v>
      </c>
      <c r="W57" s="10" t="str">
        <f ca="1">IF(COUNTIF(V$5:V57,V57)=1,"-","Dup")</f>
        <v>-</v>
      </c>
      <c r="X57" s="10"/>
      <c r="Y57" s="225" t="str">
        <f t="shared" ca="1" si="265"/>
        <v>-</v>
      </c>
      <c r="Z57" s="248" t="str">
        <f t="shared" ca="1" si="112"/>
        <v>-</v>
      </c>
      <c r="AA57" s="225" t="str">
        <f t="shared" ca="1" si="265"/>
        <v>-</v>
      </c>
      <c r="AB57" s="225" t="str">
        <f t="shared" ca="1" si="265"/>
        <v>-</v>
      </c>
      <c r="AC57" s="248" t="str">
        <f t="shared" ca="1" si="113"/>
        <v>-</v>
      </c>
      <c r="AD57" s="248" t="b">
        <f t="shared" ca="1" si="113"/>
        <v>1</v>
      </c>
      <c r="AE57" s="10"/>
      <c r="AF57" s="248" t="b">
        <f t="shared" ref="AF57:BE57" ca="1" si="276">OFFSET(AF$5,$B57,0)</f>
        <v>1</v>
      </c>
      <c r="AG57" s="248" t="str">
        <f t="shared" ca="1" si="276"/>
        <v>-</v>
      </c>
      <c r="AH57" s="248" t="str">
        <f t="shared" ca="1" si="276"/>
        <v>-</v>
      </c>
      <c r="AI57" s="248" t="str">
        <f t="shared" ca="1" si="276"/>
        <v>-</v>
      </c>
      <c r="AJ57" s="248" t="b">
        <f t="shared" ca="1" si="276"/>
        <v>0</v>
      </c>
      <c r="AK57" s="248" t="str">
        <f t="shared" ca="1" si="276"/>
        <v>-</v>
      </c>
      <c r="AL57" s="248" t="str">
        <f t="shared" ca="1" si="276"/>
        <v>-</v>
      </c>
      <c r="AM57" s="248" t="str">
        <f t="shared" ca="1" si="276"/>
        <v>-</v>
      </c>
      <c r="AN57" s="248" t="b">
        <f t="shared" ca="1" si="276"/>
        <v>0</v>
      </c>
      <c r="AO57" s="10"/>
      <c r="AP57" s="225" t="b">
        <f t="shared" ca="1" si="272"/>
        <v>1</v>
      </c>
      <c r="AQ57" s="247" t="b">
        <v>1</v>
      </c>
      <c r="AR57" s="225" t="b">
        <f t="shared" ca="1" si="266"/>
        <v>1</v>
      </c>
      <c r="AS57" s="243">
        <f t="shared" ca="1" si="136"/>
        <v>32406</v>
      </c>
      <c r="AT57" s="225" t="b">
        <f t="shared" ca="1" si="267"/>
        <v>0</v>
      </c>
      <c r="AU57" s="248" t="str">
        <f t="shared" ca="1" si="276"/>
        <v>-</v>
      </c>
      <c r="AV57" s="248" t="b">
        <f t="shared" ca="1" si="276"/>
        <v>1</v>
      </c>
      <c r="AW57" s="225">
        <f t="shared" ca="1" si="268"/>
        <v>32407</v>
      </c>
      <c r="AX57" s="248" t="str">
        <f t="shared" ca="1" si="156"/>
        <v>-</v>
      </c>
      <c r="AY57" s="248">
        <f t="shared" ca="1" si="276"/>
        <v>1</v>
      </c>
      <c r="AZ57" s="248">
        <f t="shared" ca="1" si="276"/>
        <v>1</v>
      </c>
      <c r="BA57" s="248" t="b">
        <f t="shared" ca="1" si="185"/>
        <v>1</v>
      </c>
      <c r="BB57" s="248">
        <f t="shared" ca="1" si="276"/>
        <v>0.2</v>
      </c>
      <c r="BC57" s="248" t="str">
        <f t="shared" ca="1" si="274"/>
        <v>-</v>
      </c>
      <c r="BD57" s="248" t="str">
        <f t="shared" ca="1" si="274"/>
        <v>-</v>
      </c>
      <c r="BE57" s="248" t="b">
        <f t="shared" ca="1" si="276"/>
        <v>1</v>
      </c>
      <c r="BF57" s="248" t="b">
        <f t="shared" ca="1" si="185"/>
        <v>0</v>
      </c>
      <c r="BG57" s="246" t="str" cm="1">
        <f t="array" aca="1" ref="BG57" ca="1">INDEX(i.dams_confinement_P,$P57,BG$17)</f>
        <v>-</v>
      </c>
      <c r="BH57" s="246" t="str" cm="1">
        <f t="array" aca="1" ref="BH57" ca="1">INDEX(i.dams_confinement_P,$P57,BH$17)</f>
        <v>-</v>
      </c>
      <c r="BI57" s="246" t="str" cm="1">
        <f t="array" aca="1" ref="BI57" ca="1">INDEX(i.dams_confinement_P,$P57,BI$17)</f>
        <v>-</v>
      </c>
      <c r="BJ57" s="246" t="str" cm="1">
        <f t="array" aca="1" ref="BJ57" ca="1">INDEX(i.dams_confinement_P,$P57,BJ$17)</f>
        <v>-</v>
      </c>
      <c r="BK57" s="246" t="str" cm="1">
        <f t="array" aca="1" ref="BK57" ca="1">INDEX(i.dams_confinement_P,$P57,BK$17)</f>
        <v>-</v>
      </c>
      <c r="BL57" s="246" t="str" cm="1">
        <f t="array" aca="1" ref="BL57" ca="1">INDEX(i.dams_confinement_P,$P57,BL$17)</f>
        <v>-</v>
      </c>
      <c r="BM57" s="246" t="str" cm="1">
        <f t="array" aca="1" ref="BM57" ca="1">INDEX(i.dams_confinement_P,$P57,BM$17)</f>
        <v>-</v>
      </c>
      <c r="BN57" s="246" t="str" cm="1">
        <f t="array" aca="1" ref="BN57" ca="1">INDEX(i.dams_confinement_P,$P57,BN$17)</f>
        <v>-</v>
      </c>
      <c r="BO57" s="246" t="str" cm="1">
        <f t="array" aca="1" ref="BO57" ca="1">INDEX(i.dams_confinement_P,$P57,BO$17)</f>
        <v>-</v>
      </c>
      <c r="BP57" s="246" t="str" cm="1">
        <f t="array" aca="1" ref="BP57" ca="1">INDEX(i.dams_confinement_P,$P57,BP$17)</f>
        <v>-</v>
      </c>
      <c r="BQ57" s="246" t="str" cm="1">
        <f t="array" aca="1" ref="BQ57" ca="1">INDEX(i.dams_confinement_P,$P57,BQ$17)</f>
        <v>-</v>
      </c>
      <c r="BR57" s="246" t="str" cm="1">
        <f t="array" aca="1" ref="BR57" ca="1">INDEX(i.dams_confinement_P,$P57,BR$17)</f>
        <v>-</v>
      </c>
      <c r="BS57" s="246" t="b" cm="1">
        <f t="array" aca="1" ref="BS57" ca="1">INDEX(i.dams_confinement_P,$P57,BS$17)</f>
        <v>1</v>
      </c>
      <c r="BT57" s="246" t="b" cm="1">
        <f t="array" aca="1" ref="BT57" ca="1">INDEX(i.dams_confinement_P,$P57,BT$17)</f>
        <v>1</v>
      </c>
      <c r="BU57" s="246" t="b" cm="1">
        <f t="array" aca="1" ref="BU57" ca="1">INDEX(i.dams_confinement_P,$P57,BU$17)</f>
        <v>1</v>
      </c>
      <c r="BV57" s="246" t="b" cm="1">
        <f t="array" aca="1" ref="BV57" ca="1">INDEX(i.dams_confinement_P,$P57,BV$17)</f>
        <v>1</v>
      </c>
      <c r="BW57" s="246" t="b" cm="1">
        <f t="array" aca="1" ref="BW57" ca="1">INDEX(i.dams_confinement_P,$P57,BW$17)</f>
        <v>1</v>
      </c>
      <c r="BX57" s="246" t="b" cm="1">
        <f t="array" aca="1" ref="BX57" ca="1">INDEX(i.dams_confinement_P,$P57,BX$17)</f>
        <v>1</v>
      </c>
      <c r="BY57" s="248" t="str">
        <f t="shared" ca="1" si="273"/>
        <v>-</v>
      </c>
      <c r="BZ57" s="248" t="str">
        <f t="shared" ca="1" si="273"/>
        <v>-</v>
      </c>
      <c r="CA57" s="10"/>
      <c r="CB57" s="248" t="str">
        <f t="shared" ca="1" si="273"/>
        <v>-</v>
      </c>
      <c r="CC57" s="248" t="str">
        <f t="shared" ca="1" si="273"/>
        <v>-</v>
      </c>
      <c r="CD57" s="248" t="str">
        <f t="shared" ca="1" si="273"/>
        <v>-</v>
      </c>
      <c r="CE57" s="248" t="str">
        <f t="shared" ca="1" si="273"/>
        <v>-</v>
      </c>
      <c r="CF57" s="248" t="str">
        <f t="shared" ca="1" si="273"/>
        <v>-</v>
      </c>
      <c r="CG57" s="248" t="str">
        <f t="shared" ca="1" si="273"/>
        <v>-</v>
      </c>
      <c r="CH57" s="248" t="str">
        <f t="shared" ca="1" si="273"/>
        <v>-</v>
      </c>
      <c r="CI57" s="248" t="str">
        <f t="shared" ca="1" si="273"/>
        <v>-</v>
      </c>
      <c r="CJ57" s="248" t="str">
        <f t="shared" ca="1" si="273"/>
        <v>-</v>
      </c>
      <c r="CK57" s="248" t="str">
        <f t="shared" ca="1" si="273"/>
        <v>-</v>
      </c>
      <c r="CL57" s="248" t="str">
        <f t="shared" ca="1" si="273"/>
        <v>-</v>
      </c>
      <c r="CM57" s="248" t="str">
        <f t="shared" ca="1" si="273"/>
        <v>-</v>
      </c>
      <c r="CN57" s="248" t="str">
        <f t="shared" ca="1" si="273"/>
        <v>-</v>
      </c>
      <c r="CO57" s="248" t="str">
        <f t="shared" ca="1" si="273"/>
        <v>-</v>
      </c>
      <c r="CP57" s="248" t="str">
        <f t="shared" ca="1" si="273"/>
        <v>-</v>
      </c>
      <c r="CQ57" s="248" t="str">
        <f t="shared" ca="1" si="273"/>
        <v>-</v>
      </c>
      <c r="CR57" s="248" t="str">
        <f t="shared" ca="1" si="273"/>
        <v>-</v>
      </c>
      <c r="CS57" s="248" t="str">
        <f t="shared" ca="1" si="194"/>
        <v>-</v>
      </c>
      <c r="CT57" s="248" t="str">
        <f t="shared" ca="1" si="194"/>
        <v>-</v>
      </c>
      <c r="CU57" s="248" t="str">
        <f t="shared" ca="1" si="194"/>
        <v>-</v>
      </c>
      <c r="CV57" s="248" t="str">
        <f t="shared" ca="1" si="194"/>
        <v>-</v>
      </c>
      <c r="CW57" s="10"/>
      <c r="CX57" s="246" cm="1">
        <f t="array" aca="1" ref="CX57" ca="1">IF(AND($CZ57:$DA57),INDEX(i.dam_user_fvp0_date,$P57),"-")</f>
        <v>91</v>
      </c>
      <c r="CY57" s="246" cm="1">
        <f t="array" aca="1" ref="CY57" ca="1">IF(AND($CZ57:$DA57),INDEX(i.dam_user_fvp1_date,$P57),"-")</f>
        <v>175</v>
      </c>
      <c r="CZ57" s="247" t="b">
        <v>1</v>
      </c>
      <c r="DA57" s="247" t="b">
        <v>1</v>
      </c>
      <c r="DB57" s="248" t="str">
        <f t="shared" ca="1" si="270"/>
        <v>-</v>
      </c>
      <c r="DC57" s="248" t="str">
        <f t="shared" ca="1" si="270"/>
        <v>-</v>
      </c>
      <c r="DD57" s="248" t="str">
        <f t="shared" ca="1" si="270"/>
        <v>-</v>
      </c>
      <c r="DE57" s="248" t="str">
        <f t="shared" ca="1" si="270"/>
        <v>-</v>
      </c>
      <c r="DF57" s="248" t="str">
        <f t="shared" ca="1" si="270"/>
        <v>-</v>
      </c>
      <c r="DG57" s="248" t="str">
        <f t="shared" ca="1" si="270"/>
        <v>-</v>
      </c>
      <c r="DH57" s="248" t="str">
        <f t="shared" ca="1" si="270"/>
        <v>-</v>
      </c>
      <c r="DI57" s="248" t="str">
        <f t="shared" ca="1" si="270"/>
        <v>-</v>
      </c>
      <c r="DJ57" s="248" t="str">
        <f t="shared" ca="1" si="270"/>
        <v>-</v>
      </c>
      <c r="DK57" s="248" t="str">
        <f t="shared" ca="1" si="270"/>
        <v>-</v>
      </c>
      <c r="DL57" s="248" t="str">
        <f t="shared" ca="1" si="270"/>
        <v>-</v>
      </c>
      <c r="DM57" s="248" t="str">
        <f t="shared" ca="1" si="270"/>
        <v>-</v>
      </c>
      <c r="DN57" s="248" t="str">
        <f t="shared" ca="1" si="270"/>
        <v>-</v>
      </c>
      <c r="DO57" s="248" t="str">
        <f t="shared" ca="1" si="270"/>
        <v>-</v>
      </c>
      <c r="DP57" s="248" t="str">
        <f t="shared" ca="1" si="270"/>
        <v>-</v>
      </c>
      <c r="DQ57" s="248" t="str">
        <f t="shared" ca="1" si="270"/>
        <v>-</v>
      </c>
      <c r="DR57" s="248" t="str">
        <f t="shared" ca="1" si="270"/>
        <v>-</v>
      </c>
      <c r="DS57" s="248" t="str">
        <f t="shared" ca="1" si="270"/>
        <v>-</v>
      </c>
      <c r="DT57" s="248" t="str">
        <f t="shared" ca="1" si="270"/>
        <v>-</v>
      </c>
      <c r="DU57" s="248" t="str">
        <f t="shared" ca="1" si="270"/>
        <v>-</v>
      </c>
      <c r="DV57" s="225">
        <f t="shared" ca="1" si="271"/>
        <v>3</v>
      </c>
      <c r="DW57" s="225">
        <f t="shared" ca="1" si="271"/>
        <v>3</v>
      </c>
      <c r="DX57" s="247">
        <v>0</v>
      </c>
      <c r="DY57" s="247">
        <v>1</v>
      </c>
      <c r="DZ57" s="247">
        <v>-1</v>
      </c>
      <c r="EA57" s="248" t="str">
        <f t="shared" ca="1" si="199"/>
        <v>-</v>
      </c>
      <c r="EB57" s="248" t="str">
        <f t="shared" ca="1" si="199"/>
        <v>-</v>
      </c>
      <c r="EC57" s="248" t="str">
        <f t="shared" ca="1" si="199"/>
        <v>-</v>
      </c>
      <c r="ED57" s="248" t="str">
        <f t="shared" ca="1" si="199"/>
        <v>-</v>
      </c>
      <c r="EE57" s="248" t="str">
        <f t="shared" ca="1" si="199"/>
        <v>-</v>
      </c>
      <c r="EF57" s="247">
        <v>0</v>
      </c>
      <c r="EG57" s="247">
        <v>1</v>
      </c>
      <c r="EH57" s="247">
        <v>-1</v>
      </c>
      <c r="EI57" s="248" t="str">
        <f t="shared" ca="1" si="199"/>
        <v>-</v>
      </c>
      <c r="EJ57" s="248" t="str">
        <f t="shared" ca="1" si="199"/>
        <v>-</v>
      </c>
      <c r="EK57" s="248" t="str">
        <f t="shared" ca="1" si="199"/>
        <v>-</v>
      </c>
      <c r="EL57" s="248">
        <f t="shared" ca="1" si="199"/>
        <v>0</v>
      </c>
      <c r="EM57" s="248">
        <f t="shared" ca="1" si="199"/>
        <v>0</v>
      </c>
      <c r="EN57" s="248">
        <f t="shared" ca="1" si="199"/>
        <v>0</v>
      </c>
      <c r="EO57" s="248">
        <f t="shared" ca="1" si="199"/>
        <v>0</v>
      </c>
      <c r="EP57" s="248">
        <f t="shared" ca="1" si="199"/>
        <v>0</v>
      </c>
      <c r="EQ57" s="248">
        <f t="shared" ref="EQ57:FC57" ca="1" si="277">OFFSET(EQ$5,$B57,0)</f>
        <v>0</v>
      </c>
      <c r="ER57" s="248">
        <f t="shared" ca="1" si="277"/>
        <v>0</v>
      </c>
      <c r="ES57" s="248" t="str">
        <f t="shared" ca="1" si="277"/>
        <v>-</v>
      </c>
      <c r="ET57" s="248" t="str">
        <f t="shared" ca="1" si="277"/>
        <v>-</v>
      </c>
      <c r="EU57" s="248" t="str">
        <f t="shared" ca="1" si="277"/>
        <v>-</v>
      </c>
      <c r="EV57" s="248" t="str">
        <f t="shared" ca="1" si="277"/>
        <v>-</v>
      </c>
      <c r="EW57" s="248" t="str">
        <f t="shared" ca="1" si="277"/>
        <v>-</v>
      </c>
      <c r="EX57" s="248" t="str">
        <f t="shared" ca="1" si="277"/>
        <v>-</v>
      </c>
      <c r="EY57" s="248" t="str">
        <f t="shared" ca="1" si="277"/>
        <v>-</v>
      </c>
      <c r="EZ57" s="248" t="str">
        <f t="shared" ca="1" si="277"/>
        <v>-</v>
      </c>
      <c r="FA57" s="248" t="str">
        <f t="shared" ca="1" si="277"/>
        <v>-</v>
      </c>
      <c r="FB57" s="248" t="str">
        <f t="shared" ca="1" si="277"/>
        <v>-</v>
      </c>
      <c r="FC57" s="248" t="str">
        <f t="shared" ca="1" si="277"/>
        <v>-</v>
      </c>
      <c r="FD57" s="10"/>
      <c r="FE57" s="246">
        <f t="shared" ca="1" si="118"/>
        <v>1</v>
      </c>
      <c r="FF57" s="248" t="str">
        <f t="shared" ref="FF57:FW57" ca="1" si="278">OFFSET(FF$5,$B57,0)</f>
        <v>-</v>
      </c>
      <c r="FG57" s="248" t="str">
        <f t="shared" ca="1" si="278"/>
        <v>-</v>
      </c>
      <c r="FH57" s="248" t="str">
        <f t="shared" ca="1" si="278"/>
        <v>-</v>
      </c>
      <c r="FI57" s="248" t="str">
        <f t="shared" ca="1" si="278"/>
        <v>-</v>
      </c>
      <c r="FJ57" s="246" t="b">
        <f t="shared" ca="1" si="119"/>
        <v>0</v>
      </c>
      <c r="FK57" s="248" t="str">
        <f t="shared" ca="1" si="278"/>
        <v>-</v>
      </c>
      <c r="FL57" s="248">
        <f t="shared" ca="1" si="278"/>
        <v>0</v>
      </c>
      <c r="FM57" s="248" t="str">
        <f t="shared" ca="1" si="278"/>
        <v>-</v>
      </c>
      <c r="FN57" s="248">
        <f t="shared" ca="1" si="120"/>
        <v>1</v>
      </c>
      <c r="FO57" s="248">
        <f t="shared" ca="1" si="120"/>
        <v>0</v>
      </c>
      <c r="FP57" s="248">
        <f t="shared" ca="1" si="278"/>
        <v>1</v>
      </c>
      <c r="FQ57" s="248">
        <f t="shared" ca="1" si="278"/>
        <v>0</v>
      </c>
      <c r="FR57" s="248">
        <f t="shared" ca="1" si="278"/>
        <v>1</v>
      </c>
      <c r="FS57" s="248">
        <f t="shared" ca="1" si="278"/>
        <v>1</v>
      </c>
      <c r="FT57" s="248">
        <f t="shared" ca="1" si="278"/>
        <v>1</v>
      </c>
      <c r="FU57" s="248">
        <f t="shared" ca="1" si="278"/>
        <v>0</v>
      </c>
      <c r="FV57" s="248">
        <f t="shared" ca="1" si="278"/>
        <v>0</v>
      </c>
      <c r="FW57" s="248">
        <f t="shared" ca="1" si="278"/>
        <v>0</v>
      </c>
      <c r="FX57" s="248">
        <f t="shared" ca="1" si="202"/>
        <v>0</v>
      </c>
      <c r="FY57" s="248">
        <f t="shared" ca="1" si="202"/>
        <v>0</v>
      </c>
      <c r="FZ57" s="248">
        <f t="shared" ca="1" si="202"/>
        <v>0</v>
      </c>
      <c r="GA57" s="248">
        <f t="shared" ca="1" si="202"/>
        <v>0</v>
      </c>
      <c r="GB57" s="248">
        <f t="shared" ca="1" si="202"/>
        <v>0</v>
      </c>
      <c r="GC57" s="248">
        <f t="shared" ca="1" si="121"/>
        <v>0</v>
      </c>
      <c r="GD57" s="248">
        <f t="shared" ca="1" si="121"/>
        <v>0</v>
      </c>
      <c r="GE57" s="248">
        <f t="shared" ca="1" si="202"/>
        <v>0</v>
      </c>
      <c r="GF57" s="248">
        <f t="shared" ca="1" si="202"/>
        <v>0</v>
      </c>
      <c r="GG57" s="248">
        <f t="shared" ca="1" si="202"/>
        <v>1</v>
      </c>
      <c r="GH57" s="248">
        <f t="shared" ca="1" si="202"/>
        <v>0</v>
      </c>
      <c r="GI57" s="248">
        <f t="shared" ca="1" si="202"/>
        <v>0</v>
      </c>
      <c r="GJ57" s="248">
        <f t="shared" ca="1" si="202"/>
        <v>0</v>
      </c>
      <c r="GK57" s="248">
        <f t="shared" ca="1" si="202"/>
        <v>0</v>
      </c>
      <c r="GL57" s="248">
        <f t="shared" ca="1" si="121"/>
        <v>0</v>
      </c>
      <c r="GM57" s="248">
        <f t="shared" ca="1" si="121"/>
        <v>0</v>
      </c>
      <c r="GN57" s="248">
        <f t="shared" ca="1" si="121"/>
        <v>0</v>
      </c>
      <c r="GO57" s="10"/>
      <c r="GP57" s="246" t="b">
        <f t="shared" ref="GP57" ca="1" si="279">IF(GQ57&lt;&gt;"-",TRUE,FALSE)</f>
        <v>0</v>
      </c>
      <c r="GQ57" s="246" t="str" cm="1">
        <f t="array" aca="1" ref="GQ57" ca="1">INDEX(i.bnd_total_pas_area,$R57,1)</f>
        <v>-</v>
      </c>
      <c r="GR57" s="248" t="str">
        <f t="shared" ca="1" si="261"/>
        <v>-</v>
      </c>
      <c r="GS57" s="246" t="b">
        <f t="shared" ref="GS57" ca="1" si="280">IF(GT57&lt;&gt;"-",TRUE,FALSE)</f>
        <v>0</v>
      </c>
      <c r="GT57" s="246" t="str" cm="1">
        <f t="array" aca="1" ref="GT57" ca="1">INDEX(i.bnd_sr_t,$T57,1)</f>
        <v>-</v>
      </c>
      <c r="GU57" s="246" t="b">
        <f t="shared" ca="1" si="124"/>
        <v>0</v>
      </c>
      <c r="GV57" s="246" t="b">
        <f t="shared" ca="1" si="124"/>
        <v>0</v>
      </c>
      <c r="GW57" s="246" t="b">
        <f t="shared" ca="1" si="124"/>
        <v>1</v>
      </c>
      <c r="GX57" s="248">
        <f t="shared" ca="1" si="262"/>
        <v>0</v>
      </c>
      <c r="GY57" s="248">
        <f t="shared" ca="1" si="262"/>
        <v>2</v>
      </c>
      <c r="GZ57" s="248">
        <f t="shared" ca="1" si="262"/>
        <v>2</v>
      </c>
      <c r="HA57" s="248" t="str">
        <f t="shared" ca="1" si="262"/>
        <v>-</v>
      </c>
      <c r="HB57" s="248" t="str">
        <f t="shared" ca="1" si="262"/>
        <v>-</v>
      </c>
      <c r="HC57" s="248" t="str">
        <f t="shared" ca="1" si="262"/>
        <v>-</v>
      </c>
      <c r="HD57" s="248" t="str">
        <f t="shared" ca="1" si="262"/>
        <v>-</v>
      </c>
      <c r="HE57" s="248" t="str">
        <f t="shared" ca="1" si="262"/>
        <v>-</v>
      </c>
      <c r="HF57" s="248" t="str">
        <f t="shared" ca="1" si="144"/>
        <v>-</v>
      </c>
      <c r="HG57" s="248" t="str">
        <f t="shared" ca="1" si="144"/>
        <v>-</v>
      </c>
      <c r="HH57" s="246" t="b">
        <f t="array" aca="1" ref="HH57" ca="1">IF(OR(HI57:HJ57&lt;&gt;"-"),TRUE,"-")</f>
        <v>1</v>
      </c>
      <c r="HI57" s="225">
        <f t="shared" ca="1" si="158"/>
        <v>2</v>
      </c>
      <c r="HJ57" s="248" t="str">
        <f t="shared" ca="1" si="125"/>
        <v>-</v>
      </c>
      <c r="HK57" s="246" t="str">
        <f t="array" aca="1" ref="HK57" ca="1">IF(OR(HL57:HQ57&lt;&gt;"-"),TRUE,"-")</f>
        <v>-</v>
      </c>
      <c r="HL57" s="248" t="str">
        <f t="shared" ca="1" si="145"/>
        <v>-</v>
      </c>
      <c r="HM57" s="288" t="str">
        <f t="shared" ca="1" si="159"/>
        <v>-</v>
      </c>
      <c r="HN57" s="288" t="str">
        <f t="shared" ca="1" si="159"/>
        <v>-</v>
      </c>
      <c r="HO57" s="288" t="str">
        <f t="shared" ca="1" si="159"/>
        <v>-</v>
      </c>
      <c r="HP57" s="288" t="str">
        <f t="shared" ca="1" si="159"/>
        <v>-</v>
      </c>
      <c r="HQ57" s="288" t="str">
        <f t="shared" ca="1" si="146"/>
        <v>-</v>
      </c>
      <c r="HR57" s="288" t="str">
        <f t="shared" ca="1" si="159"/>
        <v>-</v>
      </c>
      <c r="HS57" s="248" t="b">
        <f t="shared" ca="1" si="100"/>
        <v>1</v>
      </c>
      <c r="HT57" s="248">
        <f t="shared" ca="1" si="100"/>
        <v>2</v>
      </c>
      <c r="HU57" s="248" t="b">
        <f t="shared" ca="1" si="101"/>
        <v>1</v>
      </c>
      <c r="HV57" s="248" t="str">
        <f t="shared" ca="1" si="101"/>
        <v>-</v>
      </c>
      <c r="HW57" s="246" t="str">
        <f t="shared" ca="1" si="238"/>
        <v>-</v>
      </c>
      <c r="HX57" s="246" t="str">
        <f t="shared" ca="1" si="238"/>
        <v>-</v>
      </c>
      <c r="HY57" s="246" t="str">
        <f t="shared" ca="1" si="238"/>
        <v>-</v>
      </c>
      <c r="HZ57" s="246" t="str">
        <f t="shared" ca="1" si="238"/>
        <v>-</v>
      </c>
      <c r="IA57" s="248" t="str">
        <f t="shared" ref="IA57:IV57" ca="1" si="281">OFFSET(IA$5,$B57,0)</f>
        <v>-</v>
      </c>
      <c r="IB57" s="248" t="str">
        <f t="shared" ca="1" si="281"/>
        <v>-</v>
      </c>
      <c r="IC57" s="248" t="str">
        <f t="shared" ca="1" si="281"/>
        <v>-</v>
      </c>
      <c r="ID57" s="248" t="str">
        <f t="shared" ca="1" si="281"/>
        <v>-</v>
      </c>
      <c r="IE57" s="248">
        <f t="shared" ca="1" si="281"/>
        <v>0</v>
      </c>
      <c r="IF57" s="248">
        <f t="shared" ca="1" si="281"/>
        <v>0.9</v>
      </c>
      <c r="IG57" s="248">
        <f t="shared" ca="1" si="281"/>
        <v>0</v>
      </c>
      <c r="IH57" s="248">
        <f t="shared" ca="1" si="281"/>
        <v>0.5</v>
      </c>
      <c r="II57" s="248">
        <f t="shared" ca="1" si="281"/>
        <v>0</v>
      </c>
      <c r="IJ57" s="248">
        <f t="shared" ca="1" si="281"/>
        <v>0</v>
      </c>
      <c r="IK57" s="248" t="str">
        <f t="shared" ca="1" si="281"/>
        <v>-</v>
      </c>
      <c r="IL57" s="246" t="str">
        <f t="shared" ca="1" si="127"/>
        <v>-</v>
      </c>
      <c r="IM57" s="246" t="str">
        <f t="shared" ca="1" si="127"/>
        <v>-</v>
      </c>
      <c r="IN57" s="155" t="b">
        <f t="shared" ref="IN57" ca="1" si="282">SUM(IO57:IO57)&gt;0</f>
        <v>0</v>
      </c>
      <c r="IO57" s="248" t="str">
        <f t="shared" ca="1" si="129"/>
        <v>-</v>
      </c>
      <c r="IP57" s="10"/>
      <c r="IQ57" s="248">
        <f t="shared" ca="1" si="281"/>
        <v>1</v>
      </c>
      <c r="IR57" s="248">
        <f t="shared" ca="1" si="281"/>
        <v>0</v>
      </c>
      <c r="IS57" s="248">
        <f t="shared" ca="1" si="281"/>
        <v>1</v>
      </c>
      <c r="IT57" s="248">
        <f t="shared" ca="1" si="281"/>
        <v>1</v>
      </c>
      <c r="IU57" s="248">
        <f t="shared" ca="1" si="281"/>
        <v>0</v>
      </c>
      <c r="IV57" s="248">
        <f t="shared" ca="1" si="281"/>
        <v>70</v>
      </c>
      <c r="IW57" s="248">
        <f t="shared" ca="1" si="200"/>
        <v>50</v>
      </c>
      <c r="IX57" s="248">
        <f t="shared" ca="1" si="200"/>
        <v>85</v>
      </c>
      <c r="IY57" s="248">
        <f t="shared" ca="1" si="200"/>
        <v>70</v>
      </c>
      <c r="IZ57" s="246">
        <f t="shared" ca="1" si="130"/>
        <v>1</v>
      </c>
      <c r="JA57" s="246">
        <f t="shared" ca="1" si="131"/>
        <v>1</v>
      </c>
      <c r="JB57" s="246">
        <f t="shared" ca="1" si="132"/>
        <v>1</v>
      </c>
      <c r="JC57" s="248">
        <f t="shared" ca="1" si="200"/>
        <v>1</v>
      </c>
      <c r="JD57" s="10"/>
      <c r="JE57" s="248">
        <f t="shared" ca="1" si="200"/>
        <v>1</v>
      </c>
      <c r="JF57" s="248">
        <f t="shared" ca="1" si="200"/>
        <v>1</v>
      </c>
      <c r="JG57" s="248">
        <f t="shared" ca="1" si="200"/>
        <v>0.75</v>
      </c>
      <c r="JH57" s="248">
        <f t="shared" ref="JH57:JK68" ca="1" si="283">OFFSET(JH$5,$B57,0)</f>
        <v>0.8</v>
      </c>
      <c r="JI57" s="248">
        <f t="shared" ca="1" si="283"/>
        <v>0.82499999999999996</v>
      </c>
      <c r="JJ57" s="248">
        <f t="shared" ca="1" si="283"/>
        <v>0.875</v>
      </c>
      <c r="JK57" s="248">
        <f t="shared" ca="1" si="283"/>
        <v>0.9</v>
      </c>
      <c r="JL57" s="248">
        <f t="shared" ca="1" si="200"/>
        <v>1</v>
      </c>
      <c r="JM57" s="248">
        <f t="shared" ca="1" si="200"/>
        <v>0</v>
      </c>
      <c r="JN57" s="248">
        <f t="shared" ca="1" si="235"/>
        <v>0</v>
      </c>
      <c r="JO57" s="248">
        <f t="shared" ca="1" si="235"/>
        <v>0</v>
      </c>
      <c r="JP57" s="248">
        <f t="shared" ca="1" si="235"/>
        <v>0</v>
      </c>
      <c r="JQ57" s="248">
        <f t="shared" ca="1" si="235"/>
        <v>0</v>
      </c>
      <c r="JR57" s="248">
        <f t="shared" ca="1" si="235"/>
        <v>0</v>
      </c>
      <c r="JS57" s="248" t="str">
        <f t="shared" ca="1" si="149"/>
        <v>-</v>
      </c>
      <c r="JT57" s="248">
        <f t="shared" ca="1" si="149"/>
        <v>0</v>
      </c>
      <c r="JU57" s="27">
        <v>0</v>
      </c>
    </row>
    <row r="58" spans="1:281" s="228" customFormat="1" outlineLevel="2">
      <c r="A58" s="202">
        <f t="shared" si="133"/>
        <v>53</v>
      </c>
      <c r="B58" s="210">
        <f t="shared" ca="1" si="263"/>
        <v>46</v>
      </c>
      <c r="C58" s="228">
        <v>200</v>
      </c>
      <c r="D58" s="228" t="s">
        <v>941</v>
      </c>
      <c r="E58" s="228" t="b">
        <v>0</v>
      </c>
      <c r="F58" s="228" t="b">
        <v>0</v>
      </c>
      <c r="G58" s="228" t="b">
        <f t="shared" si="259"/>
        <v>0</v>
      </c>
      <c r="H58" s="298" cm="1">
        <f t="array" aca="1" ref="H58" ca="1">IF(AND($I58:$T58=DataMaster!$R$70:$AC$70),1,IF(AND($I58:$T58=DataMaster!$R$71:$AC$71),2,IF(AND($I58:$T58=DataMaster!$R$72:$AC$72),3,IF(AND($I58:$T58=DataMaster!$R$73:$AC$73),4,IF(AND($I58:$T58=DataMaster!$R$74:$AC$74),5,IF(AND($I58:$T58=DataMaster!$R$75:$AC$75),6,IF(AND($I58:$T58=DataMaster!$R$76:$AC$76),7,IF(AND($I58:$T58=DataMaster!$R$77:$AC$77),8,0))))))))</f>
        <v>0</v>
      </c>
      <c r="I58" s="225">
        <f t="shared" ca="1" si="264"/>
        <v>3</v>
      </c>
      <c r="J58" s="225">
        <f t="shared" ca="1" si="184"/>
        <v>2</v>
      </c>
      <c r="K58" s="225">
        <f t="shared" ca="1" si="184"/>
        <v>1</v>
      </c>
      <c r="L58" s="225">
        <f t="shared" ca="1" si="184"/>
        <v>1</v>
      </c>
      <c r="M58" s="225">
        <f t="shared" ca="1" si="184"/>
        <v>1</v>
      </c>
      <c r="N58" s="225">
        <f t="shared" ca="1" si="184"/>
        <v>1</v>
      </c>
      <c r="O58" s="225">
        <f t="shared" ca="1" si="184"/>
        <v>1</v>
      </c>
      <c r="P58" s="225">
        <f t="shared" ca="1" si="184"/>
        <v>4</v>
      </c>
      <c r="Q58" s="225">
        <f t="shared" ca="1" si="184"/>
        <v>1</v>
      </c>
      <c r="R58" s="225">
        <f t="shared" ca="1" si="184"/>
        <v>1</v>
      </c>
      <c r="S58" s="225">
        <f t="shared" ca="1" si="184"/>
        <v>1</v>
      </c>
      <c r="T58" s="225">
        <f t="shared" ca="1" si="184"/>
        <v>1</v>
      </c>
      <c r="V58" s="242" t="str" cm="1">
        <f t="array" aca="1" ref="V58" ca="1">TEXT(LEFT(OFFSET(V58,-1,0),5)+1,"00000")&amp;MID(OFFSET(V58,-1,0),6,FIND(" ",OFFSET(V58,-1,0),7)-5)
&amp;IF($H58=0,"",INDEX(DataMaster!$Q$70:$Q$77,Experiment!H58))
 &amp; " Day"&amp;_xlfn.SINGLE(INDEX(i.DOY,$I58,1))                   &amp; IF($FE58=0," FWM","")&amp;IF($FE58=1," MWM","")&amp;IF($FE58=5," Mat","")&amp;IF($FJ58=TRUE,"&amp;BBT","")
&amp;" Confine"&amp;$P58-1       &amp;IF($R58&gt;1," PasArea"&amp;GQ58,"")     &amp;IF($T58&gt;1," SR"&amp;GT58,"")     &amp;IF($S58&gt;1," E_PGR"&amp;JG58,"")
&amp; " WP"&amp;TEXT($IZ58*100,"000p")                &amp; " MP"&amp;TEXT($JA58*100,"000p")                      &amp; " GP"&amp;TEXT($JB58*100,"000p")
&amp; " (F"&amp;3+IFERROR(1*$CZ58,0)+IFERROR(1*$DA58,0)&amp;3-IFERROR(1*NOT($DC58),0)&amp;"N"&amp;$DV58&amp;$DW58&amp;")"</f>
        <v>00035 Feed  Day204 MWM Confine3 WP100p MP100p GP100p (F33N33)</v>
      </c>
      <c r="W58" s="10" t="str">
        <f ca="1">IF(COUNTIF(V$5:V58,V58)=1,"-","Dup")</f>
        <v>-</v>
      </c>
      <c r="X58" s="10"/>
      <c r="Y58" s="225" t="str">
        <f t="shared" ca="1" si="265"/>
        <v>-</v>
      </c>
      <c r="Z58" s="248" t="str">
        <f t="shared" ca="1" si="112"/>
        <v>-</v>
      </c>
      <c r="AA58" s="225" t="str">
        <f t="shared" ca="1" si="265"/>
        <v>-</v>
      </c>
      <c r="AB58" s="225" t="str">
        <f t="shared" ca="1" si="265"/>
        <v>-</v>
      </c>
      <c r="AC58" s="248" t="str">
        <f t="shared" ca="1" si="113"/>
        <v>-</v>
      </c>
      <c r="AD58" s="248" t="b">
        <f t="shared" ca="1" si="113"/>
        <v>1</v>
      </c>
      <c r="AE58" s="10"/>
      <c r="AF58" s="248" t="b">
        <f t="shared" ca="1" si="190"/>
        <v>1</v>
      </c>
      <c r="AG58" s="248" t="str">
        <f t="shared" ca="1" si="190"/>
        <v>-</v>
      </c>
      <c r="AH58" s="248" t="str">
        <f t="shared" ca="1" si="190"/>
        <v>-</v>
      </c>
      <c r="AI58" s="248" t="str">
        <f t="shared" ca="1" si="190"/>
        <v>-</v>
      </c>
      <c r="AJ58" s="248" t="b">
        <f t="shared" ca="1" si="190"/>
        <v>0</v>
      </c>
      <c r="AK58" s="248" t="str">
        <f t="shared" ca="1" si="190"/>
        <v>-</v>
      </c>
      <c r="AL58" s="248" t="str">
        <f t="shared" ca="1" si="190"/>
        <v>-</v>
      </c>
      <c r="AM58" s="248" t="str">
        <f t="shared" ca="1" si="190"/>
        <v>-</v>
      </c>
      <c r="AN58" s="248" t="b">
        <f t="shared" ca="1" si="190"/>
        <v>0</v>
      </c>
      <c r="AO58" s="10"/>
      <c r="AP58" s="225" t="b">
        <f t="shared" ca="1" si="272"/>
        <v>1</v>
      </c>
      <c r="AQ58" s="247" t="b">
        <v>1</v>
      </c>
      <c r="AR58" s="225" t="b">
        <f t="shared" ca="1" si="266"/>
        <v>1</v>
      </c>
      <c r="AS58" s="243">
        <f t="shared" ca="1" si="136"/>
        <v>32407</v>
      </c>
      <c r="AT58" s="225" t="b">
        <f t="shared" ca="1" si="267"/>
        <v>0</v>
      </c>
      <c r="AU58" s="248" t="str">
        <f t="shared" ca="1" si="190"/>
        <v>-</v>
      </c>
      <c r="AV58" s="248" t="b">
        <f t="shared" ca="1" si="190"/>
        <v>1</v>
      </c>
      <c r="AW58" s="225">
        <f t="shared" ca="1" si="268"/>
        <v>32408</v>
      </c>
      <c r="AX58" s="248" t="str">
        <f t="shared" ca="1" si="156"/>
        <v>-</v>
      </c>
      <c r="AY58" s="248">
        <f t="shared" ca="1" si="190"/>
        <v>1</v>
      </c>
      <c r="AZ58" s="248">
        <f t="shared" ca="1" si="190"/>
        <v>1</v>
      </c>
      <c r="BA58" s="248" t="b">
        <f t="shared" ca="1" si="185"/>
        <v>1</v>
      </c>
      <c r="BB58" s="248">
        <f t="shared" ca="1" si="190"/>
        <v>0.2</v>
      </c>
      <c r="BC58" s="248" t="str">
        <f t="shared" ca="1" si="274"/>
        <v>-</v>
      </c>
      <c r="BD58" s="248" t="str">
        <f t="shared" ca="1" si="274"/>
        <v>-</v>
      </c>
      <c r="BE58" s="248" t="b">
        <f t="shared" ca="1" si="190"/>
        <v>1</v>
      </c>
      <c r="BF58" s="248" t="b">
        <f t="shared" ca="1" si="185"/>
        <v>0</v>
      </c>
      <c r="BG58" s="246" t="str" cm="1">
        <f t="array" aca="1" ref="BG58" ca="1">INDEX(i.dams_confinement_P,$P58,BG$17)</f>
        <v>-</v>
      </c>
      <c r="BH58" s="246" t="str" cm="1">
        <f t="array" aca="1" ref="BH58" ca="1">INDEX(i.dams_confinement_P,$P58,BH$17)</f>
        <v>-</v>
      </c>
      <c r="BI58" s="246" t="str" cm="1">
        <f t="array" aca="1" ref="BI58" ca="1">INDEX(i.dams_confinement_P,$P58,BI$17)</f>
        <v>-</v>
      </c>
      <c r="BJ58" s="246" t="str" cm="1">
        <f t="array" aca="1" ref="BJ58" ca="1">INDEX(i.dams_confinement_P,$P58,BJ$17)</f>
        <v>-</v>
      </c>
      <c r="BK58" s="246" t="str" cm="1">
        <f t="array" aca="1" ref="BK58" ca="1">INDEX(i.dams_confinement_P,$P58,BK$17)</f>
        <v>-</v>
      </c>
      <c r="BL58" s="246" t="str" cm="1">
        <f t="array" aca="1" ref="BL58" ca="1">INDEX(i.dams_confinement_P,$P58,BL$17)</f>
        <v>-</v>
      </c>
      <c r="BM58" s="246" t="str" cm="1">
        <f t="array" aca="1" ref="BM58" ca="1">INDEX(i.dams_confinement_P,$P58,BM$17)</f>
        <v>-</v>
      </c>
      <c r="BN58" s="246" t="str" cm="1">
        <f t="array" aca="1" ref="BN58" ca="1">INDEX(i.dams_confinement_P,$P58,BN$17)</f>
        <v>-</v>
      </c>
      <c r="BO58" s="246" t="str" cm="1">
        <f t="array" aca="1" ref="BO58" ca="1">INDEX(i.dams_confinement_P,$P58,BO$17)</f>
        <v>-</v>
      </c>
      <c r="BP58" s="246" t="str" cm="1">
        <f t="array" aca="1" ref="BP58" ca="1">INDEX(i.dams_confinement_P,$P58,BP$17)</f>
        <v>-</v>
      </c>
      <c r="BQ58" s="246" t="str" cm="1">
        <f t="array" aca="1" ref="BQ58" ca="1">INDEX(i.dams_confinement_P,$P58,BQ$17)</f>
        <v>-</v>
      </c>
      <c r="BR58" s="246" t="str" cm="1">
        <f t="array" aca="1" ref="BR58" ca="1">INDEX(i.dams_confinement_P,$P58,BR$17)</f>
        <v>-</v>
      </c>
      <c r="BS58" s="246" t="b" cm="1">
        <f t="array" aca="1" ref="BS58" ca="1">INDEX(i.dams_confinement_P,$P58,BS$17)</f>
        <v>1</v>
      </c>
      <c r="BT58" s="246" t="b" cm="1">
        <f t="array" aca="1" ref="BT58" ca="1">INDEX(i.dams_confinement_P,$P58,BT$17)</f>
        <v>1</v>
      </c>
      <c r="BU58" s="246" t="b" cm="1">
        <f t="array" aca="1" ref="BU58" ca="1">INDEX(i.dams_confinement_P,$P58,BU$17)</f>
        <v>1</v>
      </c>
      <c r="BV58" s="246" t="b" cm="1">
        <f t="array" aca="1" ref="BV58" ca="1">INDEX(i.dams_confinement_P,$P58,BV$17)</f>
        <v>1</v>
      </c>
      <c r="BW58" s="246" t="b" cm="1">
        <f t="array" aca="1" ref="BW58" ca="1">INDEX(i.dams_confinement_P,$P58,BW$17)</f>
        <v>1</v>
      </c>
      <c r="BX58" s="246" t="b" cm="1">
        <f t="array" aca="1" ref="BX58" ca="1">INDEX(i.dams_confinement_P,$P58,BX$17)</f>
        <v>1</v>
      </c>
      <c r="BY58" s="248" t="str">
        <f t="shared" ca="1" si="273"/>
        <v>-</v>
      </c>
      <c r="BZ58" s="248" t="str">
        <f t="shared" ca="1" si="273"/>
        <v>-</v>
      </c>
      <c r="CA58" s="10"/>
      <c r="CB58" s="248" t="str">
        <f t="shared" ca="1" si="273"/>
        <v>-</v>
      </c>
      <c r="CC58" s="248" t="str">
        <f t="shared" ca="1" si="273"/>
        <v>-</v>
      </c>
      <c r="CD58" s="248" t="str">
        <f t="shared" ca="1" si="273"/>
        <v>-</v>
      </c>
      <c r="CE58" s="248" t="str">
        <f t="shared" ca="1" si="273"/>
        <v>-</v>
      </c>
      <c r="CF58" s="248" t="str">
        <f t="shared" ca="1" si="273"/>
        <v>-</v>
      </c>
      <c r="CG58" s="248" t="str">
        <f t="shared" ca="1" si="273"/>
        <v>-</v>
      </c>
      <c r="CH58" s="248" t="str">
        <f t="shared" ca="1" si="273"/>
        <v>-</v>
      </c>
      <c r="CI58" s="248" t="str">
        <f t="shared" ca="1" si="273"/>
        <v>-</v>
      </c>
      <c r="CJ58" s="248" t="str">
        <f t="shared" ca="1" si="273"/>
        <v>-</v>
      </c>
      <c r="CK58" s="248" t="str">
        <f t="shared" ca="1" si="273"/>
        <v>-</v>
      </c>
      <c r="CL58" s="248" t="str">
        <f t="shared" ca="1" si="273"/>
        <v>-</v>
      </c>
      <c r="CM58" s="248" t="str">
        <f t="shared" ca="1" si="273"/>
        <v>-</v>
      </c>
      <c r="CN58" s="248" t="str">
        <f t="shared" ca="1" si="273"/>
        <v>-</v>
      </c>
      <c r="CO58" s="248" t="str">
        <f t="shared" ca="1" si="273"/>
        <v>-</v>
      </c>
      <c r="CP58" s="248" t="str">
        <f t="shared" ca="1" si="273"/>
        <v>-</v>
      </c>
      <c r="CQ58" s="248" t="str">
        <f t="shared" ca="1" si="273"/>
        <v>-</v>
      </c>
      <c r="CR58" s="248" t="str">
        <f t="shared" ca="1" si="273"/>
        <v>-</v>
      </c>
      <c r="CS58" s="248" t="str">
        <f t="shared" ca="1" si="194"/>
        <v>-</v>
      </c>
      <c r="CT58" s="248" t="str">
        <f t="shared" ca="1" si="194"/>
        <v>-</v>
      </c>
      <c r="CU58" s="248" t="str">
        <f t="shared" ca="1" si="194"/>
        <v>-</v>
      </c>
      <c r="CV58" s="248" t="str">
        <f t="shared" ca="1" si="194"/>
        <v>-</v>
      </c>
      <c r="CW58" s="10"/>
      <c r="CX58" s="246" t="str" cm="1">
        <f t="array" ref="CX58">IF(AND($CZ58:$DA58),INDEX(i.dam_user_fvp0_date,$P58),"-")</f>
        <v>-</v>
      </c>
      <c r="CY58" s="246" t="str" cm="1">
        <f t="array" ref="CY58">IF(AND($CZ58:$DA58),INDEX(i.dam_user_fvp1_date,$P58),"-")</f>
        <v>-</v>
      </c>
      <c r="CZ58" s="247" t="b">
        <v>0</v>
      </c>
      <c r="DA58" s="247" t="b">
        <v>0</v>
      </c>
      <c r="DB58" s="248" t="str">
        <f t="shared" ca="1" si="270"/>
        <v>-</v>
      </c>
      <c r="DC58" s="248" t="str">
        <f t="shared" ca="1" si="270"/>
        <v>-</v>
      </c>
      <c r="DD58" s="248" t="str">
        <f t="shared" ca="1" si="270"/>
        <v>-</v>
      </c>
      <c r="DE58" s="248" t="str">
        <f t="shared" ca="1" si="270"/>
        <v>-</v>
      </c>
      <c r="DF58" s="248" t="str">
        <f t="shared" ca="1" si="270"/>
        <v>-</v>
      </c>
      <c r="DG58" s="248" t="str">
        <f t="shared" ca="1" si="270"/>
        <v>-</v>
      </c>
      <c r="DH58" s="248" t="str">
        <f t="shared" ca="1" si="270"/>
        <v>-</v>
      </c>
      <c r="DI58" s="248" t="str">
        <f t="shared" ca="1" si="270"/>
        <v>-</v>
      </c>
      <c r="DJ58" s="128">
        <v>0.125</v>
      </c>
      <c r="DK58" s="128">
        <v>0.3</v>
      </c>
      <c r="DL58" s="128">
        <v>-0.05</v>
      </c>
      <c r="DM58" s="128">
        <v>0.1</v>
      </c>
      <c r="DN58" s="128">
        <v>0.25</v>
      </c>
      <c r="DO58" s="128">
        <v>-0.05</v>
      </c>
      <c r="DP58" s="128">
        <v>0.05</v>
      </c>
      <c r="DQ58" s="128">
        <v>0.1</v>
      </c>
      <c r="DR58" s="128">
        <v>-0.02</v>
      </c>
      <c r="DS58" s="128">
        <v>0.1</v>
      </c>
      <c r="DT58" s="128">
        <v>0.25</v>
      </c>
      <c r="DU58" s="128">
        <v>-0.05</v>
      </c>
      <c r="DV58" s="225">
        <f t="shared" ca="1" si="271"/>
        <v>3</v>
      </c>
      <c r="DW58" s="225">
        <f t="shared" ca="1" si="271"/>
        <v>3</v>
      </c>
      <c r="DX58" s="247">
        <v>0</v>
      </c>
      <c r="DY58" s="247">
        <v>0.5</v>
      </c>
      <c r="DZ58" s="247">
        <v>0.5</v>
      </c>
      <c r="EA58" s="248" t="str">
        <f t="shared" ca="1" si="199"/>
        <v>-</v>
      </c>
      <c r="EB58" s="248" t="str">
        <f t="shared" ca="1" si="199"/>
        <v>-</v>
      </c>
      <c r="EC58" s="248" t="str">
        <f t="shared" ca="1" si="199"/>
        <v>-</v>
      </c>
      <c r="ED58" s="248" t="str">
        <f t="shared" ca="1" si="199"/>
        <v>-</v>
      </c>
      <c r="EE58" s="248" t="str">
        <f t="shared" ca="1" si="199"/>
        <v>-</v>
      </c>
      <c r="EF58" s="247">
        <v>0</v>
      </c>
      <c r="EG58" s="247">
        <v>0.5</v>
      </c>
      <c r="EH58" s="247">
        <v>0.5</v>
      </c>
      <c r="EI58" s="248" t="str">
        <f t="shared" ca="1" si="199"/>
        <v>-</v>
      </c>
      <c r="EJ58" s="248" t="str">
        <f t="shared" ca="1" si="199"/>
        <v>-</v>
      </c>
      <c r="EK58" s="248" t="str">
        <f t="shared" ca="1" si="199"/>
        <v>-</v>
      </c>
      <c r="EL58" s="248">
        <f t="shared" ca="1" si="199"/>
        <v>0</v>
      </c>
      <c r="EM58" s="248">
        <f t="shared" ca="1" si="199"/>
        <v>0</v>
      </c>
      <c r="EN58" s="248">
        <f t="shared" ca="1" si="199"/>
        <v>0</v>
      </c>
      <c r="EO58" s="248">
        <f t="shared" ca="1" si="199"/>
        <v>0</v>
      </c>
      <c r="EP58" s="248">
        <f t="shared" ca="1" si="199"/>
        <v>0</v>
      </c>
      <c r="EQ58" s="248">
        <f t="shared" ca="1" si="215"/>
        <v>0</v>
      </c>
      <c r="ER58" s="248">
        <f t="shared" ca="1" si="215"/>
        <v>0</v>
      </c>
      <c r="ES58" s="248" t="str">
        <f t="shared" ca="1" si="215"/>
        <v>-</v>
      </c>
      <c r="ET58" s="248" t="str">
        <f t="shared" ca="1" si="215"/>
        <v>-</v>
      </c>
      <c r="EU58" s="248" t="str">
        <f t="shared" ca="1" si="215"/>
        <v>-</v>
      </c>
      <c r="EV58" s="248" t="str">
        <f t="shared" ca="1" si="215"/>
        <v>-</v>
      </c>
      <c r="EW58" s="248" t="str">
        <f t="shared" ca="1" si="215"/>
        <v>-</v>
      </c>
      <c r="EX58" s="248" t="str">
        <f t="shared" ca="1" si="215"/>
        <v>-</v>
      </c>
      <c r="EY58" s="248" t="str">
        <f t="shared" ca="1" si="215"/>
        <v>-</v>
      </c>
      <c r="EZ58" s="248" t="str">
        <f t="shared" ca="1" si="215"/>
        <v>-</v>
      </c>
      <c r="FA58" s="248" t="str">
        <f t="shared" ca="1" si="215"/>
        <v>-</v>
      </c>
      <c r="FB58" s="248" t="str">
        <f t="shared" ca="1" si="215"/>
        <v>-</v>
      </c>
      <c r="FC58" s="248" t="str">
        <f t="shared" ca="1" si="215"/>
        <v>-</v>
      </c>
      <c r="FD58" s="10"/>
      <c r="FE58" s="246">
        <f t="shared" ca="1" si="118"/>
        <v>1</v>
      </c>
      <c r="FF58" s="248" t="str">
        <f t="shared" ca="1" si="201"/>
        <v>-</v>
      </c>
      <c r="FG58" s="248" t="str">
        <f t="shared" ca="1" si="201"/>
        <v>-</v>
      </c>
      <c r="FH58" s="248" t="str">
        <f t="shared" ca="1" si="201"/>
        <v>-</v>
      </c>
      <c r="FI58" s="248" t="str">
        <f t="shared" ca="1" si="201"/>
        <v>-</v>
      </c>
      <c r="FJ58" s="246" t="b">
        <f t="shared" ca="1" si="119"/>
        <v>0</v>
      </c>
      <c r="FK58" s="248" t="str">
        <f t="shared" ca="1" si="201"/>
        <v>-</v>
      </c>
      <c r="FL58" s="248">
        <f t="shared" ca="1" si="201"/>
        <v>0</v>
      </c>
      <c r="FM58" s="248" t="str">
        <f t="shared" ca="1" si="201"/>
        <v>-</v>
      </c>
      <c r="FN58" s="248">
        <f t="shared" ca="1" si="120"/>
        <v>1</v>
      </c>
      <c r="FO58" s="248">
        <f t="shared" ca="1" si="120"/>
        <v>0</v>
      </c>
      <c r="FP58" s="248">
        <f t="shared" ca="1" si="201"/>
        <v>1</v>
      </c>
      <c r="FQ58" s="248">
        <f t="shared" ca="1" si="201"/>
        <v>0</v>
      </c>
      <c r="FR58" s="248">
        <f t="shared" ca="1" si="201"/>
        <v>1</v>
      </c>
      <c r="FS58" s="248">
        <f t="shared" ca="1" si="201"/>
        <v>1</v>
      </c>
      <c r="FT58" s="248">
        <f t="shared" ca="1" si="201"/>
        <v>1</v>
      </c>
      <c r="FU58" s="248">
        <f t="shared" ca="1" si="201"/>
        <v>0</v>
      </c>
      <c r="FV58" s="248">
        <f t="shared" ca="1" si="201"/>
        <v>0</v>
      </c>
      <c r="FW58" s="248">
        <f t="shared" ca="1" si="201"/>
        <v>0</v>
      </c>
      <c r="FX58" s="248">
        <f t="shared" ca="1" si="202"/>
        <v>0</v>
      </c>
      <c r="FY58" s="248">
        <f t="shared" ca="1" si="202"/>
        <v>0</v>
      </c>
      <c r="FZ58" s="248">
        <f t="shared" ca="1" si="202"/>
        <v>0</v>
      </c>
      <c r="GA58" s="248">
        <f t="shared" ca="1" si="202"/>
        <v>0</v>
      </c>
      <c r="GB58" s="248">
        <f t="shared" ca="1" si="202"/>
        <v>0</v>
      </c>
      <c r="GC58" s="248">
        <f t="shared" ca="1" si="121"/>
        <v>0</v>
      </c>
      <c r="GD58" s="248">
        <f t="shared" ca="1" si="121"/>
        <v>0</v>
      </c>
      <c r="GE58" s="248">
        <f t="shared" ca="1" si="202"/>
        <v>0</v>
      </c>
      <c r="GF58" s="248">
        <f t="shared" ca="1" si="202"/>
        <v>0</v>
      </c>
      <c r="GG58" s="248">
        <f t="shared" ca="1" si="202"/>
        <v>1</v>
      </c>
      <c r="GH58" s="248">
        <f t="shared" ca="1" si="202"/>
        <v>0</v>
      </c>
      <c r="GI58" s="248">
        <f t="shared" ca="1" si="202"/>
        <v>0</v>
      </c>
      <c r="GJ58" s="248">
        <f t="shared" ca="1" si="202"/>
        <v>0</v>
      </c>
      <c r="GK58" s="248">
        <f t="shared" ca="1" si="202"/>
        <v>0</v>
      </c>
      <c r="GL58" s="248">
        <f t="shared" ca="1" si="121"/>
        <v>0</v>
      </c>
      <c r="GM58" s="248">
        <f t="shared" ca="1" si="121"/>
        <v>0</v>
      </c>
      <c r="GN58" s="248">
        <f t="shared" ca="1" si="121"/>
        <v>0</v>
      </c>
      <c r="GO58" s="10"/>
      <c r="GP58" s="246" t="b">
        <f t="shared" ca="1" si="255"/>
        <v>0</v>
      </c>
      <c r="GQ58" s="246" t="str" cm="1">
        <f t="array" aca="1" ref="GQ58" ca="1">INDEX(i.bnd_total_pas_area,$R58,1)</f>
        <v>-</v>
      </c>
      <c r="GR58" s="248" t="str">
        <f t="shared" ca="1" si="261"/>
        <v>-</v>
      </c>
      <c r="GS58" s="246" t="b">
        <f t="shared" ca="1" si="256"/>
        <v>0</v>
      </c>
      <c r="GT58" s="246" t="str" cm="1">
        <f t="array" aca="1" ref="GT58" ca="1">INDEX(i.bnd_sr_t,$T58,1)</f>
        <v>-</v>
      </c>
      <c r="GU58" s="246" t="b">
        <f t="shared" ca="1" si="124"/>
        <v>0</v>
      </c>
      <c r="GV58" s="246" t="b">
        <f t="shared" ca="1" si="124"/>
        <v>0</v>
      </c>
      <c r="GW58" s="246" t="b">
        <f t="shared" ca="1" si="124"/>
        <v>1</v>
      </c>
      <c r="GX58" s="248">
        <f t="shared" ca="1" si="262"/>
        <v>0</v>
      </c>
      <c r="GY58" s="248">
        <f t="shared" ca="1" si="262"/>
        <v>2</v>
      </c>
      <c r="GZ58" s="248">
        <f t="shared" ca="1" si="262"/>
        <v>2</v>
      </c>
      <c r="HA58" s="248" t="str">
        <f t="shared" ca="1" si="262"/>
        <v>-</v>
      </c>
      <c r="HB58" s="248" t="str">
        <f t="shared" ca="1" si="262"/>
        <v>-</v>
      </c>
      <c r="HC58" s="248" t="str">
        <f t="shared" ca="1" si="262"/>
        <v>-</v>
      </c>
      <c r="HD58" s="248" t="str">
        <f t="shared" ca="1" si="262"/>
        <v>-</v>
      </c>
      <c r="HE58" s="248" t="str">
        <f t="shared" ca="1" si="262"/>
        <v>-</v>
      </c>
      <c r="HF58" s="248" t="str">
        <f t="shared" ca="1" si="144"/>
        <v>-</v>
      </c>
      <c r="HG58" s="248" t="str">
        <f t="shared" ca="1" si="144"/>
        <v>-</v>
      </c>
      <c r="HH58" s="246" t="b">
        <f t="array" aca="1" ref="HH58" ca="1">IF(OR(HI58:HJ58&lt;&gt;"-"),TRUE,"-")</f>
        <v>1</v>
      </c>
      <c r="HI58" s="225">
        <f t="shared" ca="1" si="158"/>
        <v>2</v>
      </c>
      <c r="HJ58" s="248" t="str">
        <f t="shared" ca="1" si="125"/>
        <v>-</v>
      </c>
      <c r="HK58" s="246" t="str">
        <f t="array" aca="1" ref="HK58" ca="1">IF(OR(HL58:HQ58&lt;&gt;"-"),TRUE,"-")</f>
        <v>-</v>
      </c>
      <c r="HL58" s="248" t="str">
        <f t="shared" ca="1" si="145"/>
        <v>-</v>
      </c>
      <c r="HM58" s="288" t="str">
        <f t="shared" ca="1" si="159"/>
        <v>-</v>
      </c>
      <c r="HN58" s="288" t="str">
        <f t="shared" ca="1" si="159"/>
        <v>-</v>
      </c>
      <c r="HO58" s="288" t="str">
        <f t="shared" ca="1" si="159"/>
        <v>-</v>
      </c>
      <c r="HP58" s="288" t="str">
        <f t="shared" ca="1" si="159"/>
        <v>-</v>
      </c>
      <c r="HQ58" s="288" t="str">
        <f t="shared" ca="1" si="146"/>
        <v>-</v>
      </c>
      <c r="HR58" s="288" t="str">
        <f t="shared" ca="1" si="159"/>
        <v>-</v>
      </c>
      <c r="HS58" s="248" t="b">
        <f t="shared" ca="1" si="100"/>
        <v>1</v>
      </c>
      <c r="HT58" s="248">
        <f t="shared" ca="1" si="100"/>
        <v>2</v>
      </c>
      <c r="HU58" s="248" t="b">
        <f t="shared" ca="1" si="101"/>
        <v>1</v>
      </c>
      <c r="HV58" s="248" t="str">
        <f t="shared" ca="1" si="101"/>
        <v>-</v>
      </c>
      <c r="HW58" s="246" t="str">
        <f t="shared" ca="1" si="238"/>
        <v>-</v>
      </c>
      <c r="HX58" s="246" t="str">
        <f t="shared" ca="1" si="238"/>
        <v>-</v>
      </c>
      <c r="HY58" s="246" t="str">
        <f t="shared" ca="1" si="238"/>
        <v>-</v>
      </c>
      <c r="HZ58" s="246" t="str">
        <f t="shared" ca="1" si="238"/>
        <v>-</v>
      </c>
      <c r="IA58" s="248" t="str">
        <f t="shared" ca="1" si="205"/>
        <v>-</v>
      </c>
      <c r="IB58" s="248" t="str">
        <f t="shared" ca="1" si="205"/>
        <v>-</v>
      </c>
      <c r="IC58" s="248" t="str">
        <f t="shared" ca="1" si="205"/>
        <v>-</v>
      </c>
      <c r="ID58" s="248" t="str">
        <f t="shared" ca="1" si="205"/>
        <v>-</v>
      </c>
      <c r="IE58" s="248">
        <f t="shared" ca="1" si="205"/>
        <v>0</v>
      </c>
      <c r="IF58" s="248">
        <f t="shared" ca="1" si="205"/>
        <v>0.9</v>
      </c>
      <c r="IG58" s="248">
        <f t="shared" ca="1" si="205"/>
        <v>0</v>
      </c>
      <c r="IH58" s="248">
        <f t="shared" ca="1" si="205"/>
        <v>0.5</v>
      </c>
      <c r="II58" s="248">
        <f t="shared" ca="1" si="205"/>
        <v>0</v>
      </c>
      <c r="IJ58" s="248">
        <f t="shared" ca="1" si="205"/>
        <v>0</v>
      </c>
      <c r="IK58" s="248" t="str">
        <f t="shared" ca="1" si="205"/>
        <v>-</v>
      </c>
      <c r="IL58" s="246" t="str">
        <f t="shared" ca="1" si="127"/>
        <v>-</v>
      </c>
      <c r="IM58" s="246" t="str">
        <f t="shared" ca="1" si="127"/>
        <v>-</v>
      </c>
      <c r="IN58" s="155" t="b">
        <f t="shared" ca="1" si="258"/>
        <v>0</v>
      </c>
      <c r="IO58" s="248" t="str">
        <f t="shared" ca="1" si="129"/>
        <v>-</v>
      </c>
      <c r="IP58" s="10"/>
      <c r="IQ58" s="248">
        <f t="shared" ca="1" si="205"/>
        <v>1</v>
      </c>
      <c r="IR58" s="248">
        <f t="shared" ca="1" si="205"/>
        <v>0</v>
      </c>
      <c r="IS58" s="248">
        <f t="shared" ca="1" si="205"/>
        <v>1</v>
      </c>
      <c r="IT58" s="248">
        <f t="shared" ca="1" si="205"/>
        <v>1</v>
      </c>
      <c r="IU58" s="248">
        <f t="shared" ca="1" si="205"/>
        <v>0</v>
      </c>
      <c r="IV58" s="248">
        <f t="shared" ref="IV58" ca="1" si="284">OFFSET(IV$5,$B58,0)</f>
        <v>70</v>
      </c>
      <c r="IW58" s="248">
        <f t="shared" ca="1" si="200"/>
        <v>50</v>
      </c>
      <c r="IX58" s="248">
        <f t="shared" ca="1" si="200"/>
        <v>85</v>
      </c>
      <c r="IY58" s="248">
        <f t="shared" ca="1" si="200"/>
        <v>70</v>
      </c>
      <c r="IZ58" s="246">
        <f t="shared" ca="1" si="130"/>
        <v>1</v>
      </c>
      <c r="JA58" s="246">
        <f t="shared" ca="1" si="131"/>
        <v>1</v>
      </c>
      <c r="JB58" s="246">
        <f t="shared" ca="1" si="132"/>
        <v>1</v>
      </c>
      <c r="JC58" s="248">
        <f t="shared" ca="1" si="200"/>
        <v>1</v>
      </c>
      <c r="JD58" s="10"/>
      <c r="JE58" s="248">
        <f t="shared" ca="1" si="200"/>
        <v>1</v>
      </c>
      <c r="JF58" s="248">
        <f t="shared" ca="1" si="200"/>
        <v>1</v>
      </c>
      <c r="JG58" s="248">
        <f t="shared" ca="1" si="200"/>
        <v>0.75</v>
      </c>
      <c r="JH58" s="248">
        <f t="shared" ca="1" si="283"/>
        <v>0.8</v>
      </c>
      <c r="JI58" s="248">
        <f t="shared" ca="1" si="283"/>
        <v>0.82499999999999996</v>
      </c>
      <c r="JJ58" s="248">
        <f t="shared" ca="1" si="283"/>
        <v>0.875</v>
      </c>
      <c r="JK58" s="248">
        <f t="shared" ca="1" si="283"/>
        <v>0.9</v>
      </c>
      <c r="JL58" s="248">
        <f t="shared" ca="1" si="200"/>
        <v>1</v>
      </c>
      <c r="JM58" s="248">
        <f t="shared" ca="1" si="200"/>
        <v>0</v>
      </c>
      <c r="JN58" s="248">
        <f t="shared" ca="1" si="235"/>
        <v>0</v>
      </c>
      <c r="JO58" s="248">
        <f t="shared" ca="1" si="235"/>
        <v>0</v>
      </c>
      <c r="JP58" s="248">
        <f t="shared" ca="1" si="235"/>
        <v>0</v>
      </c>
      <c r="JQ58" s="248">
        <f t="shared" ca="1" si="235"/>
        <v>0</v>
      </c>
      <c r="JR58" s="248">
        <f t="shared" ca="1" si="235"/>
        <v>0</v>
      </c>
      <c r="JS58" s="248" t="str">
        <f t="shared" ca="1" si="149"/>
        <v>-</v>
      </c>
      <c r="JT58" s="248">
        <f t="shared" ca="1" si="149"/>
        <v>0</v>
      </c>
      <c r="JU58" s="27">
        <v>0</v>
      </c>
    </row>
    <row r="59" spans="1:281" s="228" customFormat="1" outlineLevel="2">
      <c r="A59" s="202">
        <f t="shared" si="133"/>
        <v>54</v>
      </c>
      <c r="B59" s="210">
        <f t="shared" ca="1" si="263"/>
        <v>46</v>
      </c>
      <c r="C59" s="228">
        <v>200</v>
      </c>
      <c r="D59" s="228" t="s">
        <v>941</v>
      </c>
      <c r="E59" s="228" t="b">
        <v>0</v>
      </c>
      <c r="F59" s="228" t="b">
        <v>0</v>
      </c>
      <c r="G59" s="228" t="b">
        <f t="shared" si="259"/>
        <v>0</v>
      </c>
      <c r="H59" s="298" cm="1">
        <f t="array" aca="1" ref="H59" ca="1">IF(AND($I59:$T59=DataMaster!$R$70:$AC$70),1,IF(AND($I59:$T59=DataMaster!$R$71:$AC$71),2,IF(AND($I59:$T59=DataMaster!$R$72:$AC$72),3,IF(AND($I59:$T59=DataMaster!$R$73:$AC$73),4,IF(AND($I59:$T59=DataMaster!$R$74:$AC$74),5,IF(AND($I59:$T59=DataMaster!$R$75:$AC$75),6,IF(AND($I59:$T59=DataMaster!$R$76:$AC$76),7,IF(AND($I59:$T59=DataMaster!$R$77:$AC$77),8,0))))))))</f>
        <v>0</v>
      </c>
      <c r="I59" s="225">
        <f t="shared" ca="1" si="264"/>
        <v>3</v>
      </c>
      <c r="J59" s="225">
        <f t="shared" ca="1" si="264"/>
        <v>2</v>
      </c>
      <c r="K59" s="225">
        <f t="shared" ca="1" si="264"/>
        <v>1</v>
      </c>
      <c r="L59" s="225">
        <f t="shared" ca="1" si="264"/>
        <v>1</v>
      </c>
      <c r="M59" s="225">
        <f t="shared" ca="1" si="264"/>
        <v>1</v>
      </c>
      <c r="N59" s="225">
        <f t="shared" ca="1" si="264"/>
        <v>1</v>
      </c>
      <c r="O59" s="225">
        <f t="shared" ca="1" si="264"/>
        <v>1</v>
      </c>
      <c r="P59" s="225">
        <f t="shared" ca="1" si="264"/>
        <v>4</v>
      </c>
      <c r="Q59" s="225">
        <f t="shared" ca="1" si="264"/>
        <v>1</v>
      </c>
      <c r="R59" s="225">
        <f t="shared" ca="1" si="264"/>
        <v>1</v>
      </c>
      <c r="S59" s="225">
        <f t="shared" ca="1" si="264"/>
        <v>1</v>
      </c>
      <c r="T59" s="225">
        <f t="shared" ca="1" si="264"/>
        <v>1</v>
      </c>
      <c r="V59" s="242" t="str" cm="1">
        <f t="array" aca="1" ref="V59" ca="1">TEXT(LEFT(OFFSET(V59,-1,0),5)+1,"00000")&amp;MID(OFFSET(V59,-1,0),6,FIND(" ",OFFSET(V59,-1,0),7)-5)
&amp;IF($H59=0,"",INDEX(DataMaster!$Q$70:$Q$77,Experiment!H59))
 &amp; " Day"&amp;_xlfn.SINGLE(INDEX(i.DOY,$I59,1))                   &amp; IF($FE59=0," FWM","")&amp;IF($FE59=1," MWM","")&amp;IF($FE59=5," Mat","")&amp;IF($FJ59=TRUE,"&amp;BBT","")
&amp;" Confine"&amp;$P59-1       &amp;IF($R59&gt;1," PasArea"&amp;GQ59,"")     &amp;IF($T59&gt;1," SR"&amp;GT59,"")     &amp;IF($S59&gt;1," E_PGR"&amp;JG59,"")
&amp; " WP"&amp;TEXT($IZ59*100,"000p")                &amp; " MP"&amp;TEXT($JA59*100,"000p")                      &amp; " GP"&amp;TEXT($JB59*100,"000p")
&amp; " (F"&amp;3+IFERROR(1*$CZ59,0)+IFERROR(1*$DA59,0)&amp;3-IFERROR(1*NOT($DC59),0)&amp;"N"&amp;$DV59&amp;$DW59&amp;")"</f>
        <v>00036 Feed  Day204 MWM Confine3 WP100p MP100p GP100p (F33N11)</v>
      </c>
      <c r="W59" s="10" t="str">
        <f ca="1">IF(COUNTIF(V$5:V59,V59)=1,"-","Dup")</f>
        <v>-</v>
      </c>
      <c r="X59" s="10"/>
      <c r="Y59" s="225" t="str">
        <f t="shared" ca="1" si="265"/>
        <v>-</v>
      </c>
      <c r="Z59" s="248" t="str">
        <f t="shared" ca="1" si="112"/>
        <v>-</v>
      </c>
      <c r="AA59" s="225" t="str">
        <f t="shared" ca="1" si="265"/>
        <v>-</v>
      </c>
      <c r="AB59" s="225" t="str">
        <f t="shared" ca="1" si="265"/>
        <v>-</v>
      </c>
      <c r="AC59" s="248" t="str">
        <f t="shared" ca="1" si="113"/>
        <v>-</v>
      </c>
      <c r="AD59" s="248" t="b">
        <f t="shared" ca="1" si="113"/>
        <v>1</v>
      </c>
      <c r="AE59" s="10"/>
      <c r="AF59" s="248" t="b">
        <f t="shared" ref="AF59:BF84" ca="1" si="285">OFFSET(AF$5,$B59,0)</f>
        <v>1</v>
      </c>
      <c r="AG59" s="248" t="str">
        <f t="shared" ca="1" si="285"/>
        <v>-</v>
      </c>
      <c r="AH59" s="248" t="str">
        <f t="shared" ca="1" si="285"/>
        <v>-</v>
      </c>
      <c r="AI59" s="248" t="str">
        <f t="shared" ca="1" si="285"/>
        <v>-</v>
      </c>
      <c r="AJ59" s="248" t="b">
        <f t="shared" ca="1" si="285"/>
        <v>0</v>
      </c>
      <c r="AK59" s="248" t="str">
        <f t="shared" ca="1" si="285"/>
        <v>-</v>
      </c>
      <c r="AL59" s="248" t="str">
        <f t="shared" ca="1" si="285"/>
        <v>-</v>
      </c>
      <c r="AM59" s="248" t="str">
        <f t="shared" ca="1" si="285"/>
        <v>-</v>
      </c>
      <c r="AN59" s="248" t="b">
        <f t="shared" ca="1" si="285"/>
        <v>0</v>
      </c>
      <c r="AO59" s="10"/>
      <c r="AP59" s="225" t="b">
        <f t="shared" ca="1" si="272"/>
        <v>1</v>
      </c>
      <c r="AQ59" s="247" t="b">
        <v>1</v>
      </c>
      <c r="AR59" s="225" t="b">
        <f t="shared" ca="1" si="266"/>
        <v>1</v>
      </c>
      <c r="AS59" s="243">
        <f t="shared" ca="1" si="136"/>
        <v>32408</v>
      </c>
      <c r="AT59" s="225" t="b">
        <f t="shared" ca="1" si="267"/>
        <v>0</v>
      </c>
      <c r="AU59" s="248" t="str">
        <f t="shared" ca="1" si="285"/>
        <v>-</v>
      </c>
      <c r="AV59" s="248" t="b">
        <f t="shared" ca="1" si="285"/>
        <v>1</v>
      </c>
      <c r="AW59" s="225">
        <f t="shared" ca="1" si="268"/>
        <v>32409</v>
      </c>
      <c r="AX59" s="248" t="str">
        <f t="shared" ca="1" si="156"/>
        <v>-</v>
      </c>
      <c r="AY59" s="248">
        <f t="shared" ca="1" si="285"/>
        <v>1</v>
      </c>
      <c r="AZ59" s="248">
        <f t="shared" ca="1" si="285"/>
        <v>1</v>
      </c>
      <c r="BA59" s="248" t="b">
        <f t="shared" ca="1" si="285"/>
        <v>1</v>
      </c>
      <c r="BB59" s="248">
        <f t="shared" ca="1" si="285"/>
        <v>0.2</v>
      </c>
      <c r="BC59" s="248" t="str">
        <f t="shared" ca="1" si="274"/>
        <v>-</v>
      </c>
      <c r="BD59" s="248" t="str">
        <f t="shared" ca="1" si="274"/>
        <v>-</v>
      </c>
      <c r="BE59" s="248" t="b">
        <f t="shared" ca="1" si="285"/>
        <v>1</v>
      </c>
      <c r="BF59" s="248" t="b">
        <f t="shared" ca="1" si="285"/>
        <v>0</v>
      </c>
      <c r="BG59" s="246" t="str" cm="1">
        <f t="array" aca="1" ref="BG59" ca="1">INDEX(i.dams_confinement_P,$P59,BG$17)</f>
        <v>-</v>
      </c>
      <c r="BH59" s="246" t="str" cm="1">
        <f t="array" aca="1" ref="BH59" ca="1">INDEX(i.dams_confinement_P,$P59,BH$17)</f>
        <v>-</v>
      </c>
      <c r="BI59" s="246" t="str" cm="1">
        <f t="array" aca="1" ref="BI59" ca="1">INDEX(i.dams_confinement_P,$P59,BI$17)</f>
        <v>-</v>
      </c>
      <c r="BJ59" s="246" t="str" cm="1">
        <f t="array" aca="1" ref="BJ59" ca="1">INDEX(i.dams_confinement_P,$P59,BJ$17)</f>
        <v>-</v>
      </c>
      <c r="BK59" s="246" t="str" cm="1">
        <f t="array" aca="1" ref="BK59" ca="1">INDEX(i.dams_confinement_P,$P59,BK$17)</f>
        <v>-</v>
      </c>
      <c r="BL59" s="246" t="str" cm="1">
        <f t="array" aca="1" ref="BL59" ca="1">INDEX(i.dams_confinement_P,$P59,BL$17)</f>
        <v>-</v>
      </c>
      <c r="BM59" s="246" t="str" cm="1">
        <f t="array" aca="1" ref="BM59" ca="1">INDEX(i.dams_confinement_P,$P59,BM$17)</f>
        <v>-</v>
      </c>
      <c r="BN59" s="246" t="str" cm="1">
        <f t="array" aca="1" ref="BN59" ca="1">INDEX(i.dams_confinement_P,$P59,BN$17)</f>
        <v>-</v>
      </c>
      <c r="BO59" s="246" t="str" cm="1">
        <f t="array" aca="1" ref="BO59" ca="1">INDEX(i.dams_confinement_P,$P59,BO$17)</f>
        <v>-</v>
      </c>
      <c r="BP59" s="246" t="str" cm="1">
        <f t="array" aca="1" ref="BP59" ca="1">INDEX(i.dams_confinement_P,$P59,BP$17)</f>
        <v>-</v>
      </c>
      <c r="BQ59" s="246" t="str" cm="1">
        <f t="array" aca="1" ref="BQ59" ca="1">INDEX(i.dams_confinement_P,$P59,BQ$17)</f>
        <v>-</v>
      </c>
      <c r="BR59" s="246" t="str" cm="1">
        <f t="array" aca="1" ref="BR59" ca="1">INDEX(i.dams_confinement_P,$P59,BR$17)</f>
        <v>-</v>
      </c>
      <c r="BS59" s="246" t="b" cm="1">
        <f t="array" aca="1" ref="BS59" ca="1">INDEX(i.dams_confinement_P,$P59,BS$17)</f>
        <v>1</v>
      </c>
      <c r="BT59" s="246" t="b" cm="1">
        <f t="array" aca="1" ref="BT59" ca="1">INDEX(i.dams_confinement_P,$P59,BT$17)</f>
        <v>1</v>
      </c>
      <c r="BU59" s="246" t="b" cm="1">
        <f t="array" aca="1" ref="BU59" ca="1">INDEX(i.dams_confinement_P,$P59,BU$17)</f>
        <v>1</v>
      </c>
      <c r="BV59" s="246" t="b" cm="1">
        <f t="array" aca="1" ref="BV59" ca="1">INDEX(i.dams_confinement_P,$P59,BV$17)</f>
        <v>1</v>
      </c>
      <c r="BW59" s="246" t="b" cm="1">
        <f t="array" aca="1" ref="BW59" ca="1">INDEX(i.dams_confinement_P,$P59,BW$17)</f>
        <v>1</v>
      </c>
      <c r="BX59" s="246" t="b" cm="1">
        <f t="array" aca="1" ref="BX59" ca="1">INDEX(i.dams_confinement_P,$P59,BX$17)</f>
        <v>1</v>
      </c>
      <c r="BY59" s="248" t="str">
        <f t="shared" ca="1" si="273"/>
        <v>-</v>
      </c>
      <c r="BZ59" s="248" t="str">
        <f t="shared" ca="1" si="273"/>
        <v>-</v>
      </c>
      <c r="CA59" s="10"/>
      <c r="CB59" s="248" t="str">
        <f t="shared" ca="1" si="273"/>
        <v>-</v>
      </c>
      <c r="CC59" s="248" t="str">
        <f t="shared" ca="1" si="273"/>
        <v>-</v>
      </c>
      <c r="CD59" s="248" t="str">
        <f t="shared" ca="1" si="273"/>
        <v>-</v>
      </c>
      <c r="CE59" s="248" t="str">
        <f t="shared" ca="1" si="273"/>
        <v>-</v>
      </c>
      <c r="CF59" s="248" t="str">
        <f t="shared" ca="1" si="273"/>
        <v>-</v>
      </c>
      <c r="CG59" s="248" t="str">
        <f t="shared" ca="1" si="273"/>
        <v>-</v>
      </c>
      <c r="CH59" s="248" t="str">
        <f t="shared" ca="1" si="273"/>
        <v>-</v>
      </c>
      <c r="CI59" s="248" t="str">
        <f t="shared" ca="1" si="273"/>
        <v>-</v>
      </c>
      <c r="CJ59" s="248" t="str">
        <f t="shared" ca="1" si="273"/>
        <v>-</v>
      </c>
      <c r="CK59" s="248" t="str">
        <f t="shared" ca="1" si="273"/>
        <v>-</v>
      </c>
      <c r="CL59" s="248" t="str">
        <f t="shared" ca="1" si="273"/>
        <v>-</v>
      </c>
      <c r="CM59" s="248" t="str">
        <f t="shared" ca="1" si="273"/>
        <v>-</v>
      </c>
      <c r="CN59" s="248" t="str">
        <f t="shared" ca="1" si="273"/>
        <v>-</v>
      </c>
      <c r="CO59" s="248" t="str">
        <f t="shared" ca="1" si="273"/>
        <v>-</v>
      </c>
      <c r="CP59" s="248" t="str">
        <f t="shared" ca="1" si="273"/>
        <v>-</v>
      </c>
      <c r="CQ59" s="248" t="str">
        <f t="shared" ca="1" si="273"/>
        <v>-</v>
      </c>
      <c r="CR59" s="248" t="str">
        <f t="shared" ca="1" si="273"/>
        <v>-</v>
      </c>
      <c r="CS59" s="248" t="str">
        <f t="shared" ref="CS59:CV59" ca="1" si="286">OFFSET(CS$5,$B59,0)</f>
        <v>-</v>
      </c>
      <c r="CT59" s="248" t="str">
        <f t="shared" ca="1" si="286"/>
        <v>-</v>
      </c>
      <c r="CU59" s="248" t="str">
        <f t="shared" ca="1" si="286"/>
        <v>-</v>
      </c>
      <c r="CV59" s="248" t="str">
        <f t="shared" ca="1" si="286"/>
        <v>-</v>
      </c>
      <c r="CW59" s="10"/>
      <c r="CX59" s="246" t="str" cm="1">
        <f t="array" ref="CX59">IF(AND($CZ59:$DA59),INDEX(i.dam_user_fvp0_date,$P59),"-")</f>
        <v>-</v>
      </c>
      <c r="CY59" s="246" t="str" cm="1">
        <f t="array" ref="CY59">IF(AND($CZ59:$DA59),INDEX(i.dam_user_fvp1_date,$P59),"-")</f>
        <v>-</v>
      </c>
      <c r="CZ59" s="247" t="b">
        <v>0</v>
      </c>
      <c r="DA59" s="247" t="b">
        <v>0</v>
      </c>
      <c r="DB59" s="248" t="str">
        <f t="shared" ca="1" si="270"/>
        <v>-</v>
      </c>
      <c r="DC59" s="248" t="str">
        <f t="shared" ca="1" si="270"/>
        <v>-</v>
      </c>
      <c r="DD59" s="248" t="str">
        <f t="shared" ca="1" si="270"/>
        <v>-</v>
      </c>
      <c r="DE59" s="248" t="str">
        <f t="shared" ca="1" si="270"/>
        <v>-</v>
      </c>
      <c r="DF59" s="248" t="str">
        <f t="shared" ca="1" si="270"/>
        <v>-</v>
      </c>
      <c r="DG59" s="248" t="str">
        <f t="shared" ca="1" si="270"/>
        <v>-</v>
      </c>
      <c r="DH59" s="248" t="str">
        <f t="shared" ca="1" si="270"/>
        <v>-</v>
      </c>
      <c r="DI59" s="248" t="str">
        <f t="shared" ca="1" si="270"/>
        <v>-</v>
      </c>
      <c r="DJ59" s="128">
        <v>0.125</v>
      </c>
      <c r="DK59" s="128">
        <v>0.3</v>
      </c>
      <c r="DL59" s="128">
        <v>-0.05</v>
      </c>
      <c r="DM59" s="128">
        <v>0.1</v>
      </c>
      <c r="DN59" s="128">
        <v>0.25</v>
      </c>
      <c r="DO59" s="128">
        <v>-0.05</v>
      </c>
      <c r="DP59" s="128">
        <v>0.05</v>
      </c>
      <c r="DQ59" s="128">
        <v>0.1</v>
      </c>
      <c r="DR59" s="128">
        <v>-0.02</v>
      </c>
      <c r="DS59" s="128">
        <v>0.1</v>
      </c>
      <c r="DT59" s="128">
        <v>0.25</v>
      </c>
      <c r="DU59" s="128">
        <v>-0.05</v>
      </c>
      <c r="DV59" s="247">
        <v>1</v>
      </c>
      <c r="DW59" s="247">
        <v>1</v>
      </c>
      <c r="DX59" s="247">
        <v>0</v>
      </c>
      <c r="DY59" s="247">
        <v>0.5</v>
      </c>
      <c r="DZ59" s="247">
        <v>0.5</v>
      </c>
      <c r="EA59" s="248" t="str">
        <f t="shared" ca="1" si="199"/>
        <v>-</v>
      </c>
      <c r="EB59" s="248" t="str">
        <f t="shared" ca="1" si="199"/>
        <v>-</v>
      </c>
      <c r="EC59" s="248" t="str">
        <f t="shared" ca="1" si="199"/>
        <v>-</v>
      </c>
      <c r="ED59" s="248" t="str">
        <f t="shared" ca="1" si="199"/>
        <v>-</v>
      </c>
      <c r="EE59" s="248" t="str">
        <f t="shared" ca="1" si="199"/>
        <v>-</v>
      </c>
      <c r="EF59" s="247">
        <v>0</v>
      </c>
      <c r="EG59" s="247">
        <v>0.5</v>
      </c>
      <c r="EH59" s="247">
        <v>0.5</v>
      </c>
      <c r="EI59" s="248" t="str">
        <f t="shared" ca="1" si="199"/>
        <v>-</v>
      </c>
      <c r="EJ59" s="248" t="str">
        <f t="shared" ca="1" si="199"/>
        <v>-</v>
      </c>
      <c r="EK59" s="248" t="str">
        <f t="shared" ca="1" si="199"/>
        <v>-</v>
      </c>
      <c r="EL59" s="248">
        <f t="shared" ca="1" si="199"/>
        <v>0</v>
      </c>
      <c r="EM59" s="248">
        <f t="shared" ca="1" si="199"/>
        <v>0</v>
      </c>
      <c r="EN59" s="248">
        <f t="shared" ca="1" si="199"/>
        <v>0</v>
      </c>
      <c r="EO59" s="248">
        <f t="shared" ca="1" si="199"/>
        <v>0</v>
      </c>
      <c r="EP59" s="248">
        <f t="shared" ca="1" si="199"/>
        <v>0</v>
      </c>
      <c r="EQ59" s="248">
        <f t="shared" ca="1" si="215"/>
        <v>0</v>
      </c>
      <c r="ER59" s="248">
        <f t="shared" ca="1" si="215"/>
        <v>0</v>
      </c>
      <c r="ES59" s="248" t="str">
        <f t="shared" ca="1" si="215"/>
        <v>-</v>
      </c>
      <c r="ET59" s="248" t="str">
        <f t="shared" ca="1" si="215"/>
        <v>-</v>
      </c>
      <c r="EU59" s="248" t="str">
        <f t="shared" ca="1" si="215"/>
        <v>-</v>
      </c>
      <c r="EV59" s="248" t="str">
        <f t="shared" ca="1" si="215"/>
        <v>-</v>
      </c>
      <c r="EW59" s="248" t="str">
        <f t="shared" ca="1" si="215"/>
        <v>-</v>
      </c>
      <c r="EX59" s="248" t="str">
        <f t="shared" ca="1" si="215"/>
        <v>-</v>
      </c>
      <c r="EY59" s="248" t="str">
        <f t="shared" ca="1" si="215"/>
        <v>-</v>
      </c>
      <c r="EZ59" s="248" t="str">
        <f t="shared" ca="1" si="215"/>
        <v>-</v>
      </c>
      <c r="FA59" s="248" t="str">
        <f t="shared" ca="1" si="215"/>
        <v>-</v>
      </c>
      <c r="FB59" s="248" t="str">
        <f t="shared" ca="1" si="215"/>
        <v>-</v>
      </c>
      <c r="FC59" s="248" t="str">
        <f t="shared" ca="1" si="215"/>
        <v>-</v>
      </c>
      <c r="FD59" s="10"/>
      <c r="FE59" s="246">
        <f t="shared" ca="1" si="118"/>
        <v>1</v>
      </c>
      <c r="FF59" s="248" t="str">
        <f t="shared" ref="FF59:GN78" ca="1" si="287">OFFSET(FF$5,$B59,0)</f>
        <v>-</v>
      </c>
      <c r="FG59" s="248" t="str">
        <f t="shared" ca="1" si="287"/>
        <v>-</v>
      </c>
      <c r="FH59" s="248" t="str">
        <f t="shared" ca="1" si="287"/>
        <v>-</v>
      </c>
      <c r="FI59" s="248" t="str">
        <f t="shared" ca="1" si="287"/>
        <v>-</v>
      </c>
      <c r="FJ59" s="246" t="b">
        <f t="shared" ca="1" si="119"/>
        <v>0</v>
      </c>
      <c r="FK59" s="248" t="str">
        <f t="shared" ca="1" si="287"/>
        <v>-</v>
      </c>
      <c r="FL59" s="248">
        <f t="shared" ca="1" si="287"/>
        <v>0</v>
      </c>
      <c r="FM59" s="248" t="str">
        <f t="shared" ca="1" si="287"/>
        <v>-</v>
      </c>
      <c r="FN59" s="248">
        <f t="shared" ca="1" si="120"/>
        <v>1</v>
      </c>
      <c r="FO59" s="248">
        <f t="shared" ca="1" si="120"/>
        <v>0</v>
      </c>
      <c r="FP59" s="248">
        <f t="shared" ca="1" si="287"/>
        <v>1</v>
      </c>
      <c r="FQ59" s="248">
        <f t="shared" ca="1" si="287"/>
        <v>0</v>
      </c>
      <c r="FR59" s="248">
        <f t="shared" ca="1" si="287"/>
        <v>1</v>
      </c>
      <c r="FS59" s="248">
        <f t="shared" ca="1" si="287"/>
        <v>1</v>
      </c>
      <c r="FT59" s="248">
        <f t="shared" ca="1" si="287"/>
        <v>1</v>
      </c>
      <c r="FU59" s="248">
        <f t="shared" ca="1" si="287"/>
        <v>0</v>
      </c>
      <c r="FV59" s="248">
        <f t="shared" ca="1" si="287"/>
        <v>0</v>
      </c>
      <c r="FW59" s="248">
        <f t="shared" ca="1" si="287"/>
        <v>0</v>
      </c>
      <c r="FX59" s="248">
        <f t="shared" ca="1" si="287"/>
        <v>0</v>
      </c>
      <c r="FY59" s="248">
        <f t="shared" ca="1" si="287"/>
        <v>0</v>
      </c>
      <c r="FZ59" s="248">
        <f t="shared" ca="1" si="287"/>
        <v>0</v>
      </c>
      <c r="GA59" s="248">
        <f t="shared" ca="1" si="287"/>
        <v>0</v>
      </c>
      <c r="GB59" s="248">
        <f t="shared" ca="1" si="287"/>
        <v>0</v>
      </c>
      <c r="GC59" s="248">
        <f t="shared" ca="1" si="121"/>
        <v>0</v>
      </c>
      <c r="GD59" s="248">
        <f t="shared" ca="1" si="121"/>
        <v>0</v>
      </c>
      <c r="GE59" s="248">
        <f t="shared" ca="1" si="287"/>
        <v>0</v>
      </c>
      <c r="GF59" s="248">
        <f t="shared" ca="1" si="287"/>
        <v>0</v>
      </c>
      <c r="GG59" s="248">
        <f t="shared" ca="1" si="287"/>
        <v>1</v>
      </c>
      <c r="GH59" s="248">
        <f t="shared" ca="1" si="287"/>
        <v>0</v>
      </c>
      <c r="GI59" s="248">
        <f t="shared" ca="1" si="287"/>
        <v>0</v>
      </c>
      <c r="GJ59" s="248">
        <f t="shared" ca="1" si="287"/>
        <v>0</v>
      </c>
      <c r="GK59" s="248">
        <f t="shared" ca="1" si="287"/>
        <v>0</v>
      </c>
      <c r="GL59" s="248">
        <f t="shared" ca="1" si="287"/>
        <v>0</v>
      </c>
      <c r="GM59" s="248">
        <f t="shared" ca="1" si="287"/>
        <v>0</v>
      </c>
      <c r="GN59" s="248">
        <f t="shared" ca="1" si="287"/>
        <v>0</v>
      </c>
      <c r="GO59" s="10"/>
      <c r="GP59" s="246" t="b">
        <f t="shared" ca="1" si="255"/>
        <v>0</v>
      </c>
      <c r="GQ59" s="246" t="str" cm="1">
        <f t="array" aca="1" ref="GQ59" ca="1">INDEX(i.bnd_total_pas_area,$R59,1)</f>
        <v>-</v>
      </c>
      <c r="GR59" s="248" t="str">
        <f t="shared" ca="1" si="261"/>
        <v>-</v>
      </c>
      <c r="GS59" s="246" t="b">
        <f t="shared" ca="1" si="256"/>
        <v>0</v>
      </c>
      <c r="GT59" s="246" t="str" cm="1">
        <f t="array" aca="1" ref="GT59" ca="1">INDEX(i.bnd_sr_t,$T59,1)</f>
        <v>-</v>
      </c>
      <c r="GU59" s="246" t="b">
        <f t="shared" ca="1" si="124"/>
        <v>0</v>
      </c>
      <c r="GV59" s="246" t="b">
        <f t="shared" ca="1" si="124"/>
        <v>0</v>
      </c>
      <c r="GW59" s="246" t="b">
        <f t="shared" ca="1" si="124"/>
        <v>1</v>
      </c>
      <c r="GX59" s="248">
        <f t="shared" ca="1" si="262"/>
        <v>0</v>
      </c>
      <c r="GY59" s="248">
        <f t="shared" ca="1" si="262"/>
        <v>2</v>
      </c>
      <c r="GZ59" s="248">
        <f t="shared" ca="1" si="262"/>
        <v>2</v>
      </c>
      <c r="HA59" s="248" t="str">
        <f t="shared" ca="1" si="262"/>
        <v>-</v>
      </c>
      <c r="HB59" s="248" t="str">
        <f t="shared" ca="1" si="262"/>
        <v>-</v>
      </c>
      <c r="HC59" s="248" t="str">
        <f t="shared" ca="1" si="262"/>
        <v>-</v>
      </c>
      <c r="HD59" s="248" t="str">
        <f t="shared" ca="1" si="262"/>
        <v>-</v>
      </c>
      <c r="HE59" s="248" t="str">
        <f t="shared" ca="1" si="262"/>
        <v>-</v>
      </c>
      <c r="HF59" s="248" t="str">
        <f t="shared" ca="1" si="144"/>
        <v>-</v>
      </c>
      <c r="HG59" s="248" t="str">
        <f t="shared" ca="1" si="144"/>
        <v>-</v>
      </c>
      <c r="HH59" s="246" t="b">
        <f t="array" aca="1" ref="HH59" ca="1">IF(OR(HI59:HJ59&lt;&gt;"-"),TRUE,"-")</f>
        <v>1</v>
      </c>
      <c r="HI59" s="225">
        <f t="shared" ca="1" si="158"/>
        <v>2</v>
      </c>
      <c r="HJ59" s="248" t="str">
        <f t="shared" ca="1" si="125"/>
        <v>-</v>
      </c>
      <c r="HK59" s="246" t="str">
        <f t="array" aca="1" ref="HK59" ca="1">IF(OR(HL59:HQ59&lt;&gt;"-"),TRUE,"-")</f>
        <v>-</v>
      </c>
      <c r="HL59" s="248" t="str">
        <f t="shared" ca="1" si="145"/>
        <v>-</v>
      </c>
      <c r="HM59" s="288" t="str">
        <f t="shared" ca="1" si="159"/>
        <v>-</v>
      </c>
      <c r="HN59" s="288" t="str">
        <f t="shared" ca="1" si="159"/>
        <v>-</v>
      </c>
      <c r="HO59" s="288" t="str">
        <f t="shared" ca="1" si="159"/>
        <v>-</v>
      </c>
      <c r="HP59" s="288" t="str">
        <f t="shared" ca="1" si="159"/>
        <v>-</v>
      </c>
      <c r="HQ59" s="288" t="str">
        <f t="shared" ca="1" si="146"/>
        <v>-</v>
      </c>
      <c r="HR59" s="288" t="str">
        <f t="shared" ca="1" si="159"/>
        <v>-</v>
      </c>
      <c r="HS59" s="248" t="b">
        <f t="shared" ca="1" si="100"/>
        <v>1</v>
      </c>
      <c r="HT59" s="248">
        <f t="shared" ca="1" si="100"/>
        <v>2</v>
      </c>
      <c r="HU59" s="248" t="b">
        <f t="shared" ca="1" si="101"/>
        <v>1</v>
      </c>
      <c r="HV59" s="248" t="str">
        <f t="shared" ca="1" si="101"/>
        <v>-</v>
      </c>
      <c r="HW59" s="246" t="str">
        <f t="shared" ca="1" si="238"/>
        <v>-</v>
      </c>
      <c r="HX59" s="246" t="str">
        <f t="shared" ca="1" si="238"/>
        <v>-</v>
      </c>
      <c r="HY59" s="246" t="str">
        <f t="shared" ca="1" si="238"/>
        <v>-</v>
      </c>
      <c r="HZ59" s="246" t="str">
        <f t="shared" ca="1" si="238"/>
        <v>-</v>
      </c>
      <c r="IA59" s="248" t="str">
        <f t="shared" ref="IA59:JN78" ca="1" si="288">OFFSET(IA$5,$B59,0)</f>
        <v>-</v>
      </c>
      <c r="IB59" s="248" t="str">
        <f t="shared" ca="1" si="288"/>
        <v>-</v>
      </c>
      <c r="IC59" s="248" t="str">
        <f t="shared" ca="1" si="288"/>
        <v>-</v>
      </c>
      <c r="ID59" s="248" t="str">
        <f t="shared" ca="1" si="288"/>
        <v>-</v>
      </c>
      <c r="IE59" s="248">
        <f t="shared" ca="1" si="288"/>
        <v>0</v>
      </c>
      <c r="IF59" s="248">
        <f t="shared" ca="1" si="288"/>
        <v>0.9</v>
      </c>
      <c r="IG59" s="248">
        <f t="shared" ca="1" si="288"/>
        <v>0</v>
      </c>
      <c r="IH59" s="248">
        <f t="shared" ca="1" si="288"/>
        <v>0.5</v>
      </c>
      <c r="II59" s="248">
        <f t="shared" ca="1" si="288"/>
        <v>0</v>
      </c>
      <c r="IJ59" s="248">
        <f t="shared" ca="1" si="288"/>
        <v>0</v>
      </c>
      <c r="IK59" s="248" t="str">
        <f t="shared" ca="1" si="288"/>
        <v>-</v>
      </c>
      <c r="IL59" s="246" t="str">
        <f t="shared" ca="1" si="127"/>
        <v>-</v>
      </c>
      <c r="IM59" s="246" t="str">
        <f t="shared" ca="1" si="127"/>
        <v>-</v>
      </c>
      <c r="IN59" s="155" t="b">
        <f t="shared" ca="1" si="258"/>
        <v>0</v>
      </c>
      <c r="IO59" s="248" t="str">
        <f t="shared" ca="1" si="129"/>
        <v>-</v>
      </c>
      <c r="IP59" s="10"/>
      <c r="IQ59" s="248">
        <f t="shared" ca="1" si="288"/>
        <v>1</v>
      </c>
      <c r="IR59" s="248">
        <f t="shared" ca="1" si="288"/>
        <v>0</v>
      </c>
      <c r="IS59" s="248">
        <f t="shared" ca="1" si="288"/>
        <v>1</v>
      </c>
      <c r="IT59" s="248">
        <f t="shared" ca="1" si="288"/>
        <v>1</v>
      </c>
      <c r="IU59" s="248">
        <f t="shared" ca="1" si="288"/>
        <v>0</v>
      </c>
      <c r="IV59" s="248">
        <f t="shared" ca="1" si="288"/>
        <v>70</v>
      </c>
      <c r="IW59" s="248">
        <f t="shared" ca="1" si="288"/>
        <v>50</v>
      </c>
      <c r="IX59" s="248">
        <f t="shared" ca="1" si="288"/>
        <v>85</v>
      </c>
      <c r="IY59" s="248">
        <f t="shared" ca="1" si="288"/>
        <v>70</v>
      </c>
      <c r="IZ59" s="246">
        <f t="shared" ca="1" si="130"/>
        <v>1</v>
      </c>
      <c r="JA59" s="246">
        <f t="shared" ca="1" si="131"/>
        <v>1</v>
      </c>
      <c r="JB59" s="246">
        <f t="shared" ca="1" si="132"/>
        <v>1</v>
      </c>
      <c r="JC59" s="248">
        <f t="shared" ca="1" si="288"/>
        <v>1</v>
      </c>
      <c r="JD59" s="10"/>
      <c r="JE59" s="248">
        <f t="shared" ca="1" si="288"/>
        <v>1</v>
      </c>
      <c r="JF59" s="248">
        <f t="shared" ca="1" si="288"/>
        <v>1</v>
      </c>
      <c r="JG59" s="248">
        <f t="shared" ca="1" si="288"/>
        <v>0.75</v>
      </c>
      <c r="JH59" s="248">
        <f t="shared" ca="1" si="283"/>
        <v>0.8</v>
      </c>
      <c r="JI59" s="248">
        <f t="shared" ca="1" si="283"/>
        <v>0.82499999999999996</v>
      </c>
      <c r="JJ59" s="248">
        <f t="shared" ca="1" si="283"/>
        <v>0.875</v>
      </c>
      <c r="JK59" s="248">
        <f t="shared" ca="1" si="283"/>
        <v>0.9</v>
      </c>
      <c r="JL59" s="248">
        <f t="shared" ca="1" si="288"/>
        <v>1</v>
      </c>
      <c r="JM59" s="248">
        <f t="shared" ca="1" si="288"/>
        <v>0</v>
      </c>
      <c r="JN59" s="248">
        <f t="shared" ca="1" si="288"/>
        <v>0</v>
      </c>
      <c r="JO59" s="248">
        <f t="shared" ca="1" si="235"/>
        <v>0</v>
      </c>
      <c r="JP59" s="248">
        <f t="shared" ca="1" si="235"/>
        <v>0</v>
      </c>
      <c r="JQ59" s="248">
        <f t="shared" ca="1" si="235"/>
        <v>0</v>
      </c>
      <c r="JR59" s="248">
        <f t="shared" ca="1" si="235"/>
        <v>0</v>
      </c>
      <c r="JS59" s="248" t="str">
        <f t="shared" ca="1" si="149"/>
        <v>-</v>
      </c>
      <c r="JT59" s="248">
        <f t="shared" ca="1" si="149"/>
        <v>0</v>
      </c>
      <c r="JU59" s="27">
        <v>0</v>
      </c>
    </row>
    <row r="60" spans="1:281" s="228" customFormat="1" outlineLevel="1">
      <c r="A60" s="202">
        <f t="shared" si="12"/>
        <v>55</v>
      </c>
      <c r="B60" s="32">
        <f>$A$7</f>
        <v>2</v>
      </c>
      <c r="C60" s="228">
        <v>200</v>
      </c>
      <c r="D60" s="228" t="s">
        <v>941</v>
      </c>
      <c r="E60" s="228" t="b">
        <v>0</v>
      </c>
      <c r="F60" s="228" t="b">
        <v>0</v>
      </c>
      <c r="G60" s="271" t="b">
        <f>$C$22=1</f>
        <v>0</v>
      </c>
      <c r="H60" s="298" cm="1">
        <f t="array" ref="H60">IF(AND($I60:$T60=DataMaster!$R$70:$AC$70),1,IF(AND($I60:$T60=DataMaster!$R$71:$AC$71),2,IF(AND($I60:$T60=DataMaster!$R$72:$AC$72),3,IF(AND($I60:$T60=DataMaster!$R$73:$AC$73),4,IF(AND($I60:$T60=DataMaster!$R$74:$AC$74),5,IF(AND($I60:$T60=DataMaster!$R$75:$AC$75),6,IF(AND($I60:$T60=DataMaster!$R$76:$AC$76),7,IF(AND($I60:$T60=DataMaster!$R$77:$AC$77),8,0))))))))</f>
        <v>1</v>
      </c>
      <c r="I60" s="270">
        <f>DataMaster!R70</f>
        <v>1</v>
      </c>
      <c r="J60" s="270">
        <f>DataMaster!S70</f>
        <v>2</v>
      </c>
      <c r="K60" s="270">
        <f>DataMaster!T70</f>
        <v>2</v>
      </c>
      <c r="L60" s="270">
        <f>DataMaster!U70</f>
        <v>2</v>
      </c>
      <c r="M60" s="270">
        <f>DataMaster!V70</f>
        <v>1</v>
      </c>
      <c r="N60" s="270">
        <f>DataMaster!W70</f>
        <v>1</v>
      </c>
      <c r="O60" s="270">
        <f>DataMaster!X70</f>
        <v>1</v>
      </c>
      <c r="P60" s="270">
        <f>DataMaster!Y70</f>
        <v>3</v>
      </c>
      <c r="Q60" s="32">
        <v>1</v>
      </c>
      <c r="R60" s="270">
        <f>DataMaster!AA70</f>
        <v>2</v>
      </c>
      <c r="S60" s="270">
        <f>DataMaster!AB70</f>
        <v>1</v>
      </c>
      <c r="T60" s="270">
        <f>DataMaster!AC70</f>
        <v>2</v>
      </c>
      <c r="V60" s="223" t="str" cm="1">
        <f t="array" aca="1" ref="V60" ca="1">TEXT(LEFT(OFFSET(V60,-1,0),5)+1,"00000")&amp;MID(OFFSET(V60,-1,0),6,FIND(" ",OFFSET(V60,-1,0),7)-5)
&amp;IF($H60=0,"",INDEX(DataMaster!$Q$70:$Q$77,Experiment!H60))
 &amp; " Day"&amp;_xlfn.SINGLE(INDEX(i.DOY,$I60,1))                   &amp; IF($FE60=0," FWM","")&amp;IF($FE60=1," MWM","")&amp;IF($FE60=5," Mat","")&amp;IF($FJ60=TRUE,"&amp;BBT","")
&amp;" Confine"&amp;$P60-1       &amp;IF($R60&gt;1," PasArea"&amp;GQ60,"")     &amp;IF($T60&gt;1," SR"&amp;GT60,"")     &amp;IF($S60&gt;1," E_PGR"&amp;JG60,"")
&amp; " WP"&amp;TEXT($IZ60*100,"000p")                &amp; " MP"&amp;TEXT($JA60*100,"000p")                      &amp; " GP"&amp;TEXT($JB60*100,"000p")
&amp; " (F"&amp;3+IFERROR(1*$CZ60,0)+IFERROR(1*$DA60,0)&amp;3-IFERROR(1*NOT($DC60),0)&amp;"N"&amp;$DV60&amp;$DW60&amp;")"</f>
        <v>00037 Feed farm1 Day135 MWM Confine2 PasArea852 SR13.6 WP100p MP100p GP100p (F33N11)</v>
      </c>
      <c r="W60" s="10" t="str">
        <f ca="1">IF(COUNTIF(V$5:V60,V60)=1,"-","Dup")</f>
        <v>-</v>
      </c>
      <c r="X60" s="10"/>
      <c r="Y60" s="247" t="b">
        <v>1</v>
      </c>
      <c r="Z60" s="248" t="str">
        <f t="shared" ca="1" si="112"/>
        <v>-</v>
      </c>
      <c r="AA60" s="247" t="b">
        <v>1</v>
      </c>
      <c r="AB60" s="247" t="b">
        <v>1</v>
      </c>
      <c r="AC60" s="248" t="str">
        <f t="shared" ca="1" si="113"/>
        <v>-</v>
      </c>
      <c r="AD60" s="248" t="b">
        <f t="shared" ca="1" si="113"/>
        <v>1</v>
      </c>
      <c r="AE60" s="10"/>
      <c r="AF60" s="248" t="b">
        <f t="shared" ca="1" si="285"/>
        <v>1</v>
      </c>
      <c r="AG60" s="248" t="str">
        <f t="shared" ca="1" si="285"/>
        <v>-</v>
      </c>
      <c r="AH60" s="248" t="str">
        <f t="shared" ca="1" si="285"/>
        <v>-</v>
      </c>
      <c r="AI60" s="248" t="str">
        <f t="shared" ca="1" si="285"/>
        <v>-</v>
      </c>
      <c r="AJ60" s="248" t="b">
        <f t="shared" ca="1" si="285"/>
        <v>0</v>
      </c>
      <c r="AK60" s="248" t="str">
        <f t="shared" ca="1" si="285"/>
        <v>-</v>
      </c>
      <c r="AL60" s="248" t="str">
        <f t="shared" ca="1" si="285"/>
        <v>-</v>
      </c>
      <c r="AM60" s="248" t="str">
        <f t="shared" ca="1" si="285"/>
        <v>-</v>
      </c>
      <c r="AN60" s="248" t="b">
        <f t="shared" ca="1" si="285"/>
        <v>0</v>
      </c>
      <c r="AO60" s="10"/>
      <c r="AP60" s="247" t="b">
        <v>0</v>
      </c>
      <c r="AQ60" s="247" t="b">
        <v>0</v>
      </c>
      <c r="AR60" s="247" t="b">
        <v>0</v>
      </c>
      <c r="AS60" s="248" t="str">
        <f ca="1">OFFSET(AS$5,$B60,0)</f>
        <v>-</v>
      </c>
      <c r="AT60" s="247" t="b">
        <v>1</v>
      </c>
      <c r="AU60" s="248" t="str">
        <f t="shared" ca="1" si="285"/>
        <v>-</v>
      </c>
      <c r="AV60" s="247" t="b">
        <v>1</v>
      </c>
      <c r="AW60" s="297">
        <f>VALUE($H60&amp;$I60&amp;$J60&amp;$P60&amp;"01")</f>
        <v>112301</v>
      </c>
      <c r="AX60" s="248" t="str">
        <f t="shared" ca="1" si="285"/>
        <v>-</v>
      </c>
      <c r="AY60" s="248">
        <f t="shared" ca="1" si="285"/>
        <v>1</v>
      </c>
      <c r="AZ60" s="248">
        <f t="shared" ca="1" si="285"/>
        <v>1</v>
      </c>
      <c r="BA60" s="248" t="b">
        <f t="shared" ca="1" si="185"/>
        <v>1</v>
      </c>
      <c r="BB60" s="248">
        <f t="shared" ca="1" si="285"/>
        <v>0.2</v>
      </c>
      <c r="BC60" s="248" t="str">
        <f t="shared" ca="1" si="274"/>
        <v>-</v>
      </c>
      <c r="BD60" s="248" t="str">
        <f t="shared" ca="1" si="274"/>
        <v>-</v>
      </c>
      <c r="BE60" s="248" t="b">
        <f t="shared" ca="1" si="285"/>
        <v>1</v>
      </c>
      <c r="BF60" s="248" t="b">
        <f t="shared" ca="1" si="285"/>
        <v>0</v>
      </c>
      <c r="BG60" s="246" t="str" cm="1">
        <f t="array" ref="BG60">INDEX(i.dams_confinement_P,$P60,BG$17)</f>
        <v>-</v>
      </c>
      <c r="BH60" s="246" t="str" cm="1">
        <f t="array" ref="BH60">INDEX(i.dams_confinement_P,$P60,BH$17)</f>
        <v>-</v>
      </c>
      <c r="BI60" s="246" t="str" cm="1">
        <f t="array" ref="BI60">INDEX(i.dams_confinement_P,$P60,BI$17)</f>
        <v>-</v>
      </c>
      <c r="BJ60" s="246" t="str" cm="1">
        <f t="array" ref="BJ60">INDEX(i.dams_confinement_P,$P60,BJ$17)</f>
        <v>-</v>
      </c>
      <c r="BK60" s="246" t="str" cm="1">
        <f t="array" ref="BK60">INDEX(i.dams_confinement_P,$P60,BK$17)</f>
        <v>-</v>
      </c>
      <c r="BL60" s="246" t="str" cm="1">
        <f t="array" ref="BL60">INDEX(i.dams_confinement_P,$P60,BL$17)</f>
        <v>-</v>
      </c>
      <c r="BM60" s="246" t="b" cm="1">
        <f t="array" ref="BM60">INDEX(i.dams_confinement_P,$P60,BM$17)</f>
        <v>1</v>
      </c>
      <c r="BN60" s="246" t="b" cm="1">
        <f t="array" ref="BN60">INDEX(i.dams_confinement_P,$P60,BN$17)</f>
        <v>1</v>
      </c>
      <c r="BO60" s="246" t="b" cm="1">
        <f t="array" ref="BO60">INDEX(i.dams_confinement_P,$P60,BO$17)</f>
        <v>1</v>
      </c>
      <c r="BP60" s="246" t="b" cm="1">
        <f t="array" ref="BP60">INDEX(i.dams_confinement_P,$P60,BP$17)</f>
        <v>1</v>
      </c>
      <c r="BQ60" s="246" t="b" cm="1">
        <f t="array" ref="BQ60">INDEX(i.dams_confinement_P,$P60,BQ$17)</f>
        <v>1</v>
      </c>
      <c r="BR60" s="246" t="b" cm="1">
        <f t="array" ref="BR60">INDEX(i.dams_confinement_P,$P60,BR$17)</f>
        <v>1</v>
      </c>
      <c r="BS60" s="246" t="str" cm="1">
        <f t="array" ref="BS60">INDEX(i.dams_confinement_P,$P60,BS$17)</f>
        <v>-</v>
      </c>
      <c r="BT60" s="246" t="str" cm="1">
        <f t="array" ref="BT60">INDEX(i.dams_confinement_P,$P60,BT$17)</f>
        <v>-</v>
      </c>
      <c r="BU60" s="246" t="str" cm="1">
        <f t="array" ref="BU60">INDEX(i.dams_confinement_P,$P60,BU$17)</f>
        <v>-</v>
      </c>
      <c r="BV60" s="246" t="str" cm="1">
        <f t="array" ref="BV60">INDEX(i.dams_confinement_P,$P60,BV$17)</f>
        <v>-</v>
      </c>
      <c r="BW60" s="246" t="str" cm="1">
        <f t="array" ref="BW60">INDEX(i.dams_confinement_P,$P60,BW$17)</f>
        <v>-</v>
      </c>
      <c r="BX60" s="246" t="str" cm="1">
        <f t="array" ref="BX60">INDEX(i.dams_confinement_P,$P60,BX$17)</f>
        <v>-</v>
      </c>
      <c r="BY60" s="248" t="str">
        <f t="shared" ca="1" si="273"/>
        <v>-</v>
      </c>
      <c r="BZ60" s="248" t="str">
        <f t="shared" ca="1" si="273"/>
        <v>-</v>
      </c>
      <c r="CA60" s="10"/>
      <c r="CB60" s="248" t="str">
        <f t="shared" ca="1" si="273"/>
        <v>-</v>
      </c>
      <c r="CC60" s="248" t="str">
        <f t="shared" ca="1" si="273"/>
        <v>-</v>
      </c>
      <c r="CD60" s="248" t="str">
        <f t="shared" ca="1" si="273"/>
        <v>-</v>
      </c>
      <c r="CE60" s="248" t="str">
        <f t="shared" ca="1" si="273"/>
        <v>-</v>
      </c>
      <c r="CF60" s="248" t="str">
        <f t="shared" ca="1" si="273"/>
        <v>-</v>
      </c>
      <c r="CG60" s="248" t="str">
        <f t="shared" ca="1" si="273"/>
        <v>-</v>
      </c>
      <c r="CH60" s="248" t="str">
        <f t="shared" ca="1" si="273"/>
        <v>-</v>
      </c>
      <c r="CI60" s="248" t="str">
        <f t="shared" ca="1" si="273"/>
        <v>-</v>
      </c>
      <c r="CJ60" s="248" t="str">
        <f t="shared" ca="1" si="273"/>
        <v>-</v>
      </c>
      <c r="CK60" s="248" t="str">
        <f t="shared" ca="1" si="273"/>
        <v>-</v>
      </c>
      <c r="CL60" s="248" t="str">
        <f t="shared" ca="1" si="273"/>
        <v>-</v>
      </c>
      <c r="CM60" s="248" t="str">
        <f t="shared" ca="1" si="273"/>
        <v>-</v>
      </c>
      <c r="CN60" s="248" t="str">
        <f t="shared" ca="1" si="273"/>
        <v>-</v>
      </c>
      <c r="CO60" s="248" t="str">
        <f t="shared" ca="1" si="273"/>
        <v>-</v>
      </c>
      <c r="CP60" s="248" t="str">
        <f t="shared" ca="1" si="273"/>
        <v>-</v>
      </c>
      <c r="CQ60" s="248" t="str">
        <f t="shared" ca="1" si="273"/>
        <v>-</v>
      </c>
      <c r="CR60" s="248" t="str">
        <f t="shared" ca="1" si="273"/>
        <v>-</v>
      </c>
      <c r="CS60" s="248" t="str">
        <f t="shared" ca="1" si="194"/>
        <v>-</v>
      </c>
      <c r="CT60" s="248" t="str">
        <f t="shared" ca="1" si="194"/>
        <v>-</v>
      </c>
      <c r="CU60" s="248" t="str">
        <f t="shared" ca="1" si="194"/>
        <v>-</v>
      </c>
      <c r="CV60" s="248" t="str">
        <f t="shared" ca="1" si="194"/>
        <v>-</v>
      </c>
      <c r="CW60" s="10"/>
      <c r="CX60" s="246" t="str" cm="1">
        <f t="array" aca="1" ref="CX60" ca="1">IF(AND($CZ60:$DA60),INDEX(i.dam_user_fvp0_date,$P60),"-")</f>
        <v>-</v>
      </c>
      <c r="CY60" s="246" t="str" cm="1">
        <f t="array" aca="1" ref="CY60" ca="1">IF(AND($CZ60:$DA60),INDEX(i.dam_user_fvp1_date,$P60),"-")</f>
        <v>-</v>
      </c>
      <c r="CZ60" s="248" t="b">
        <f t="shared" ref="CZ60:EO80" ca="1" si="289">OFFSET(CZ$5,$B60,0)</f>
        <v>0</v>
      </c>
      <c r="DA60" s="248" t="b">
        <f t="shared" ca="1" si="289"/>
        <v>0</v>
      </c>
      <c r="DB60" s="248" t="str">
        <f t="shared" ca="1" si="289"/>
        <v>-</v>
      </c>
      <c r="DC60" s="248" t="str">
        <f t="shared" ca="1" si="289"/>
        <v>-</v>
      </c>
      <c r="DD60" s="248" t="str">
        <f t="shared" ca="1" si="289"/>
        <v>-</v>
      </c>
      <c r="DE60" s="248" t="str">
        <f t="shared" ca="1" si="289"/>
        <v>-</v>
      </c>
      <c r="DF60" s="248" t="str">
        <f t="shared" ca="1" si="289"/>
        <v>-</v>
      </c>
      <c r="DG60" s="248" t="str">
        <f t="shared" ca="1" si="289"/>
        <v>-</v>
      </c>
      <c r="DH60" s="248" t="str">
        <f t="shared" ca="1" si="289"/>
        <v>-</v>
      </c>
      <c r="DI60" s="248" t="str">
        <f t="shared" ca="1" si="289"/>
        <v>-</v>
      </c>
      <c r="DJ60" s="128" t="s">
        <v>36</v>
      </c>
      <c r="DK60" s="128" t="s">
        <v>36</v>
      </c>
      <c r="DL60" s="128" t="s">
        <v>36</v>
      </c>
      <c r="DM60" s="128" t="s">
        <v>36</v>
      </c>
      <c r="DN60" s="128" t="s">
        <v>36</v>
      </c>
      <c r="DO60" s="128" t="s">
        <v>36</v>
      </c>
      <c r="DP60" s="128" t="s">
        <v>36</v>
      </c>
      <c r="DQ60" s="128" t="s">
        <v>36</v>
      </c>
      <c r="DR60" s="128" t="s">
        <v>36</v>
      </c>
      <c r="DS60" s="128" t="s">
        <v>36</v>
      </c>
      <c r="DT60" s="128" t="s">
        <v>36</v>
      </c>
      <c r="DU60" s="128" t="s">
        <v>36</v>
      </c>
      <c r="DV60" s="248">
        <f t="shared" ca="1" si="289"/>
        <v>1</v>
      </c>
      <c r="DW60" s="248">
        <f t="shared" ca="1" si="289"/>
        <v>1</v>
      </c>
      <c r="DX60" s="248">
        <f t="shared" ca="1" si="289"/>
        <v>0</v>
      </c>
      <c r="DY60" s="248" t="str">
        <f t="shared" ca="1" si="289"/>
        <v>-</v>
      </c>
      <c r="DZ60" s="248" t="str">
        <f t="shared" ca="1" si="289"/>
        <v>-</v>
      </c>
      <c r="EA60" s="248" t="str">
        <f t="shared" ca="1" si="289"/>
        <v>-</v>
      </c>
      <c r="EB60" s="248" t="str">
        <f t="shared" ca="1" si="289"/>
        <v>-</v>
      </c>
      <c r="EC60" s="248" t="str">
        <f t="shared" ca="1" si="289"/>
        <v>-</v>
      </c>
      <c r="ED60" s="248" t="str">
        <f t="shared" ca="1" si="289"/>
        <v>-</v>
      </c>
      <c r="EE60" s="248" t="str">
        <f t="shared" ca="1" si="289"/>
        <v>-</v>
      </c>
      <c r="EF60" s="248">
        <f t="shared" ca="1" si="289"/>
        <v>0</v>
      </c>
      <c r="EG60" s="248" t="str">
        <f t="shared" ca="1" si="289"/>
        <v>-</v>
      </c>
      <c r="EH60" s="248" t="str">
        <f t="shared" ca="1" si="289"/>
        <v>-</v>
      </c>
      <c r="EI60" s="248" t="str">
        <f t="shared" ca="1" si="289"/>
        <v>-</v>
      </c>
      <c r="EJ60" s="248" t="str">
        <f t="shared" ca="1" si="289"/>
        <v>-</v>
      </c>
      <c r="EK60" s="248" t="str">
        <f t="shared" ca="1" si="289"/>
        <v>-</v>
      </c>
      <c r="EL60" s="248">
        <f t="shared" ca="1" si="289"/>
        <v>0</v>
      </c>
      <c r="EM60" s="248">
        <f t="shared" ca="1" si="289"/>
        <v>0</v>
      </c>
      <c r="EN60" s="248">
        <f t="shared" ca="1" si="289"/>
        <v>0</v>
      </c>
      <c r="EO60" s="248">
        <f t="shared" ca="1" si="289"/>
        <v>0</v>
      </c>
      <c r="EP60" s="248">
        <f t="shared" ca="1" si="199"/>
        <v>0</v>
      </c>
      <c r="EQ60" s="248">
        <f t="shared" ref="EQ60:FF105" ca="1" si="290">OFFSET(EQ$5,$B60,0)</f>
        <v>0</v>
      </c>
      <c r="ER60" s="248">
        <f t="shared" ca="1" si="290"/>
        <v>0</v>
      </c>
      <c r="ES60" s="248" t="str">
        <f t="shared" ca="1" si="290"/>
        <v>-</v>
      </c>
      <c r="ET60" s="248" t="str">
        <f t="shared" ca="1" si="290"/>
        <v>-</v>
      </c>
      <c r="EU60" s="248" t="str">
        <f t="shared" ca="1" si="290"/>
        <v>-</v>
      </c>
      <c r="EV60" s="248" t="str">
        <f t="shared" ca="1" si="290"/>
        <v>-</v>
      </c>
      <c r="EW60" s="248" t="str">
        <f t="shared" ca="1" si="290"/>
        <v>-</v>
      </c>
      <c r="EX60" s="248" t="str">
        <f t="shared" ca="1" si="290"/>
        <v>-</v>
      </c>
      <c r="EY60" s="248" t="str">
        <f t="shared" ca="1" si="290"/>
        <v>-</v>
      </c>
      <c r="EZ60" s="248" t="str">
        <f t="shared" ca="1" si="290"/>
        <v>-</v>
      </c>
      <c r="FA60" s="248" t="str">
        <f t="shared" ca="1" si="290"/>
        <v>-</v>
      </c>
      <c r="FB60" s="248" t="str">
        <f t="shared" ca="1" si="290"/>
        <v>-</v>
      </c>
      <c r="FC60" s="248" t="str">
        <f t="shared" ca="1" si="290"/>
        <v>-</v>
      </c>
      <c r="FD60" s="10"/>
      <c r="FE60" s="246">
        <f t="shared" si="118"/>
        <v>1</v>
      </c>
      <c r="FF60" s="248" t="str">
        <f t="shared" ca="1" si="290"/>
        <v>-</v>
      </c>
      <c r="FG60" s="248" t="str">
        <f t="shared" ca="1" si="287"/>
        <v>-</v>
      </c>
      <c r="FH60" s="248" t="str">
        <f t="shared" ca="1" si="287"/>
        <v>-</v>
      </c>
      <c r="FI60" s="248" t="str">
        <f t="shared" ca="1" si="287"/>
        <v>-</v>
      </c>
      <c r="FJ60" s="246" t="b">
        <f t="shared" si="119"/>
        <v>0</v>
      </c>
      <c r="FK60" s="248" t="str">
        <f t="shared" ca="1" si="287"/>
        <v>-</v>
      </c>
      <c r="FL60" s="248">
        <f t="shared" ca="1" si="287"/>
        <v>0</v>
      </c>
      <c r="FM60" s="248" t="str">
        <f t="shared" ca="1" si="287"/>
        <v>-</v>
      </c>
      <c r="FN60" s="248">
        <f t="shared" ca="1" si="120"/>
        <v>1</v>
      </c>
      <c r="FO60" s="248">
        <f t="shared" ca="1" si="120"/>
        <v>0</v>
      </c>
      <c r="FP60" s="248">
        <f t="shared" ca="1" si="287"/>
        <v>1</v>
      </c>
      <c r="FQ60" s="248">
        <f t="shared" ca="1" si="287"/>
        <v>0</v>
      </c>
      <c r="FR60" s="248">
        <f t="shared" ca="1" si="287"/>
        <v>1</v>
      </c>
      <c r="FS60" s="248">
        <f t="shared" ca="1" si="287"/>
        <v>1</v>
      </c>
      <c r="FT60" s="248">
        <f t="shared" ca="1" si="287"/>
        <v>1</v>
      </c>
      <c r="FU60" s="248">
        <f t="shared" ca="1" si="287"/>
        <v>0</v>
      </c>
      <c r="FV60" s="248">
        <f t="shared" ca="1" si="287"/>
        <v>0</v>
      </c>
      <c r="FW60" s="248">
        <f t="shared" ca="1" si="287"/>
        <v>0</v>
      </c>
      <c r="FX60" s="248">
        <f t="shared" ca="1" si="202"/>
        <v>0</v>
      </c>
      <c r="FY60" s="248">
        <f t="shared" ca="1" si="202"/>
        <v>0</v>
      </c>
      <c r="FZ60" s="248">
        <f t="shared" ca="1" si="202"/>
        <v>0</v>
      </c>
      <c r="GA60" s="248">
        <f t="shared" ca="1" si="202"/>
        <v>0</v>
      </c>
      <c r="GB60" s="248">
        <f t="shared" ca="1" si="202"/>
        <v>0</v>
      </c>
      <c r="GC60" s="248">
        <f t="shared" ca="1" si="121"/>
        <v>0</v>
      </c>
      <c r="GD60" s="248">
        <f t="shared" ca="1" si="121"/>
        <v>0</v>
      </c>
      <c r="GE60" s="248">
        <f t="shared" ca="1" si="202"/>
        <v>0</v>
      </c>
      <c r="GF60" s="248">
        <f t="shared" ca="1" si="202"/>
        <v>0</v>
      </c>
      <c r="GG60" s="248">
        <f t="shared" ca="1" si="202"/>
        <v>1</v>
      </c>
      <c r="GH60" s="248">
        <f t="shared" ca="1" si="202"/>
        <v>0</v>
      </c>
      <c r="GI60" s="248">
        <f t="shared" ca="1" si="202"/>
        <v>0</v>
      </c>
      <c r="GJ60" s="248">
        <f t="shared" ca="1" si="202"/>
        <v>0</v>
      </c>
      <c r="GK60" s="248">
        <f t="shared" ca="1" si="202"/>
        <v>0</v>
      </c>
      <c r="GL60" s="248">
        <f t="shared" ca="1" si="202"/>
        <v>0</v>
      </c>
      <c r="GM60" s="248">
        <f t="shared" ca="1" si="121"/>
        <v>0</v>
      </c>
      <c r="GN60" s="248">
        <f t="shared" ca="1" si="121"/>
        <v>0</v>
      </c>
      <c r="GO60" s="10"/>
      <c r="GP60" s="246" t="b">
        <f t="shared" ref="GP60:GP68" si="291">IF(GQ60&lt;&gt;"-",TRUE,FALSE)</f>
        <v>1</v>
      </c>
      <c r="GQ60" s="246" cm="1">
        <f t="array" ref="GQ60">INDEX(i.bnd_total_pas_area,$R60,1)</f>
        <v>852</v>
      </c>
      <c r="GR60" s="248" t="str">
        <f t="shared" ca="1" si="261"/>
        <v>-</v>
      </c>
      <c r="GS60" s="246" t="b">
        <f t="shared" ref="GS60:GS68" si="292">IF(GT60&lt;&gt;"-",TRUE,FALSE)</f>
        <v>1</v>
      </c>
      <c r="GT60" s="246" cm="1">
        <f t="array" ref="GT60">INDEX(i.bnd_sr_t,$T60,1)</f>
        <v>13.6</v>
      </c>
      <c r="GU60" s="246" t="b">
        <f t="shared" si="124"/>
        <v>1</v>
      </c>
      <c r="GV60" s="246" t="b">
        <f t="shared" si="124"/>
        <v>0</v>
      </c>
      <c r="GW60" s="246" t="b">
        <f t="shared" si="124"/>
        <v>0</v>
      </c>
      <c r="GX60" s="248">
        <f t="shared" ca="1" si="262"/>
        <v>0</v>
      </c>
      <c r="GY60" s="248">
        <f t="shared" ca="1" si="262"/>
        <v>2</v>
      </c>
      <c r="GZ60" s="248">
        <f t="shared" ca="1" si="262"/>
        <v>2</v>
      </c>
      <c r="HA60" s="248" t="str">
        <f t="shared" ca="1" si="262"/>
        <v>-</v>
      </c>
      <c r="HB60" s="248" t="str">
        <f t="shared" ca="1" si="262"/>
        <v>-</v>
      </c>
      <c r="HC60" s="248" t="str">
        <f t="shared" ca="1" si="262"/>
        <v>-</v>
      </c>
      <c r="HD60" s="248" t="str">
        <f t="shared" ca="1" si="262"/>
        <v>-</v>
      </c>
      <c r="HE60" s="248" t="str">
        <f t="shared" ca="1" si="262"/>
        <v>-</v>
      </c>
      <c r="HF60" s="246" t="str">
        <f>IF(TRUE,"-",INDEX(i_dryman,INDEX(CHOOSE($I60,[0]!i.AdultDrys,[0]!i.AdultDrys,[0]!i.AdultDrys),1,#REF!)+1,HF$15))</f>
        <v>-</v>
      </c>
      <c r="HG60" s="248" t="str">
        <f t="shared" ca="1" si="262"/>
        <v>-</v>
      </c>
      <c r="HH60" s="246" t="b">
        <f t="array" aca="1" ref="HH60" ca="1">IF(OR(HI60:HJ60&lt;&gt;"-"),TRUE,"-")</f>
        <v>1</v>
      </c>
      <c r="HI60" s="247">
        <v>2</v>
      </c>
      <c r="HJ60" s="248" t="str">
        <f t="shared" ca="1" si="125"/>
        <v>-</v>
      </c>
      <c r="HK60" s="246" t="str">
        <f t="array" aca="1" ref="HK60" ca="1">IF(OR(HL60:HQ60&lt;&gt;"-"),TRUE,"-")</f>
        <v>-</v>
      </c>
      <c r="HL60" s="247" t="s">
        <v>36</v>
      </c>
      <c r="HM60" s="286" t="s">
        <v>36</v>
      </c>
      <c r="HN60" s="286" t="s">
        <v>36</v>
      </c>
      <c r="HO60" s="286" t="s">
        <v>36</v>
      </c>
      <c r="HP60" s="286" t="s">
        <v>36</v>
      </c>
      <c r="HQ60" s="288" t="str">
        <f ca="1">OFFSET(HQ$5,$B60,0)</f>
        <v>-</v>
      </c>
      <c r="HR60" s="286" t="s">
        <v>36</v>
      </c>
      <c r="HS60" s="247" t="b">
        <v>1</v>
      </c>
      <c r="HT60" s="247">
        <v>2</v>
      </c>
      <c r="HU60" s="248" t="b">
        <f t="shared" ca="1" si="101"/>
        <v>1</v>
      </c>
      <c r="HV60" s="247" t="s">
        <v>36</v>
      </c>
      <c r="HW60" s="246" t="str">
        <f t="shared" si="238"/>
        <v>-</v>
      </c>
      <c r="HX60" s="246" t="str">
        <f t="shared" si="238"/>
        <v>-</v>
      </c>
      <c r="HY60" s="246" t="str">
        <f t="shared" si="238"/>
        <v>-</v>
      </c>
      <c r="HZ60" s="246" t="str">
        <f t="shared" si="238"/>
        <v>-</v>
      </c>
      <c r="IA60" s="248" t="str">
        <f t="shared" ca="1" si="288"/>
        <v>-</v>
      </c>
      <c r="IB60" s="248" t="str">
        <f t="shared" ca="1" si="288"/>
        <v>-</v>
      </c>
      <c r="IC60" s="248" t="str">
        <f t="shared" ca="1" si="288"/>
        <v>-</v>
      </c>
      <c r="ID60" s="248" t="str">
        <f t="shared" ca="1" si="288"/>
        <v>-</v>
      </c>
      <c r="IE60" s="247">
        <v>0</v>
      </c>
      <c r="IF60" s="247">
        <v>0.9</v>
      </c>
      <c r="IG60" s="247">
        <v>0</v>
      </c>
      <c r="IH60" s="247">
        <v>0.5</v>
      </c>
      <c r="II60" s="247">
        <v>0</v>
      </c>
      <c r="IJ60" s="247">
        <v>0</v>
      </c>
      <c r="IK60" s="247" t="s">
        <v>36</v>
      </c>
      <c r="IL60" s="246" t="str">
        <f t="shared" si="127"/>
        <v>-</v>
      </c>
      <c r="IM60" s="246" t="str">
        <f>INDEX(i.FlkStrctr,$J60,IM$15)</f>
        <v>-</v>
      </c>
      <c r="IN60" s="155" t="b">
        <f t="shared" ref="IN60:IN68" ca="1" si="293">SUM(IO60:IO60)&gt;0</f>
        <v>0</v>
      </c>
      <c r="IO60" s="248" t="str">
        <f t="shared" ca="1" si="129"/>
        <v>-</v>
      </c>
      <c r="IP60" s="10"/>
      <c r="IQ60" s="248">
        <f t="shared" ca="1" si="288"/>
        <v>1</v>
      </c>
      <c r="IR60" s="248">
        <f t="shared" ca="1" si="288"/>
        <v>0</v>
      </c>
      <c r="IS60" s="248">
        <f t="shared" ca="1" si="288"/>
        <v>1</v>
      </c>
      <c r="IT60" s="248">
        <f t="shared" ca="1" si="288"/>
        <v>1</v>
      </c>
      <c r="IU60" s="248">
        <f t="shared" ca="1" si="288"/>
        <v>0</v>
      </c>
      <c r="IV60" s="248">
        <f t="shared" ca="1" si="288"/>
        <v>70</v>
      </c>
      <c r="IW60" s="248">
        <f t="shared" ca="1" si="200"/>
        <v>50</v>
      </c>
      <c r="IX60" s="248">
        <f t="shared" ca="1" si="200"/>
        <v>85</v>
      </c>
      <c r="IY60" s="248">
        <f t="shared" ca="1" si="200"/>
        <v>70</v>
      </c>
      <c r="IZ60" s="246">
        <f t="shared" si="130"/>
        <v>1</v>
      </c>
      <c r="JA60" s="246">
        <f t="shared" si="131"/>
        <v>1</v>
      </c>
      <c r="JB60" s="246">
        <f t="shared" si="132"/>
        <v>1</v>
      </c>
      <c r="JC60" s="248">
        <f t="shared" ca="1" si="200"/>
        <v>1</v>
      </c>
      <c r="JD60" s="10"/>
      <c r="JE60" s="248">
        <f t="shared" ca="1" si="200"/>
        <v>1</v>
      </c>
      <c r="JF60" s="248">
        <f t="shared" ca="1" si="200"/>
        <v>1</v>
      </c>
      <c r="JG60" s="248">
        <f t="shared" ca="1" si="200"/>
        <v>0.75</v>
      </c>
      <c r="JH60" s="248">
        <f t="shared" ca="1" si="283"/>
        <v>0.8</v>
      </c>
      <c r="JI60" s="248">
        <f t="shared" ca="1" si="283"/>
        <v>0.82499999999999996</v>
      </c>
      <c r="JJ60" s="248">
        <f t="shared" ca="1" si="283"/>
        <v>0.875</v>
      </c>
      <c r="JK60" s="248">
        <f t="shared" ca="1" si="283"/>
        <v>0.9</v>
      </c>
      <c r="JL60" s="248">
        <f t="shared" ca="1" si="200"/>
        <v>1</v>
      </c>
      <c r="JM60" s="248">
        <f t="shared" ca="1" si="200"/>
        <v>0</v>
      </c>
      <c r="JN60" s="248">
        <f t="shared" ca="1" si="235"/>
        <v>0</v>
      </c>
      <c r="JO60" s="248">
        <f t="shared" ca="1" si="235"/>
        <v>0</v>
      </c>
      <c r="JP60" s="248">
        <f t="shared" ca="1" si="235"/>
        <v>0</v>
      </c>
      <c r="JQ60" s="248">
        <f t="shared" ca="1" si="235"/>
        <v>0</v>
      </c>
      <c r="JR60" s="248">
        <f t="shared" ca="1" si="235"/>
        <v>0</v>
      </c>
      <c r="JS60" s="248" t="str">
        <f t="shared" ca="1" si="200"/>
        <v>-</v>
      </c>
      <c r="JT60" s="248">
        <f t="shared" ca="1" si="200"/>
        <v>0</v>
      </c>
      <c r="JU60" s="27">
        <v>0</v>
      </c>
    </row>
    <row r="61" spans="1:281" s="228" customFormat="1" outlineLevel="2">
      <c r="A61" s="202">
        <f t="shared" si="133"/>
        <v>56</v>
      </c>
      <c r="B61" s="32">
        <f ca="1">OFFSET(B61,-1,-1)</f>
        <v>55</v>
      </c>
      <c r="C61" s="228">
        <v>200</v>
      </c>
      <c r="D61" s="228" t="s">
        <v>941</v>
      </c>
      <c r="E61" s="228" t="b">
        <v>0</v>
      </c>
      <c r="F61" s="228" t="b">
        <v>0</v>
      </c>
      <c r="G61" s="228" t="b">
        <f t="shared" ref="G61:G68" si="294">E61</f>
        <v>0</v>
      </c>
      <c r="H61" s="298" cm="1">
        <f t="array" aca="1" ref="H61" ca="1">IF(AND($I61:$T61=DataMaster!$R$70:$AC$70),1,IF(AND($I61:$T61=DataMaster!$R$71:$AC$71),2,IF(AND($I61:$T61=DataMaster!$R$72:$AC$72),3,IF(AND($I61:$T61=DataMaster!$R$73:$AC$73),4,IF(AND($I61:$T61=DataMaster!$R$74:$AC$74),5,IF(AND($I61:$T61=DataMaster!$R$75:$AC$75),6,IF(AND($I61:$T61=DataMaster!$R$76:$AC$76),7,IF(AND($I61:$T61=DataMaster!$R$77:$AC$77),8,0))))))))</f>
        <v>1</v>
      </c>
      <c r="I61" s="225">
        <f ca="1">OFFSET(I61,-1,0)</f>
        <v>1</v>
      </c>
      <c r="J61" s="225">
        <f t="shared" ref="J61:T85" ca="1" si="295">OFFSET(J61,-1,0)</f>
        <v>2</v>
      </c>
      <c r="K61" s="225">
        <f t="shared" ca="1" si="295"/>
        <v>2</v>
      </c>
      <c r="L61" s="225">
        <f t="shared" ca="1" si="295"/>
        <v>2</v>
      </c>
      <c r="M61" s="225">
        <f t="shared" ca="1" si="295"/>
        <v>1</v>
      </c>
      <c r="N61" s="225">
        <f t="shared" ca="1" si="295"/>
        <v>1</v>
      </c>
      <c r="O61" s="225">
        <f t="shared" ca="1" si="295"/>
        <v>1</v>
      </c>
      <c r="P61" s="225">
        <f t="shared" ca="1" si="295"/>
        <v>3</v>
      </c>
      <c r="Q61" s="225">
        <f t="shared" ca="1" si="295"/>
        <v>1</v>
      </c>
      <c r="R61" s="225">
        <f t="shared" ca="1" si="295"/>
        <v>2</v>
      </c>
      <c r="S61" s="225">
        <f t="shared" ca="1" si="295"/>
        <v>1</v>
      </c>
      <c r="T61" s="225">
        <f t="shared" ca="1" si="295"/>
        <v>2</v>
      </c>
      <c r="V61" s="242" t="str" cm="1">
        <f t="array" aca="1" ref="V61" ca="1">TEXT(LEFT(OFFSET(V61,-1,0),5)+1,"00000")&amp;MID(OFFSET(V61,-1,0),6,FIND(" ",OFFSET(V61,-1,0),7)-5)
&amp;IF($H61=0,"",INDEX(DataMaster!$Q$70:$Q$77,Experiment!H61))
 &amp; " Day"&amp;_xlfn.SINGLE(INDEX(i.DOY,$I61,1))                   &amp; IF($FE61=0," FWM","")&amp;IF($FE61=1," MWM","")&amp;IF($FE61=5," Mat","")&amp;IF($FJ61=TRUE,"&amp;BBT","")
&amp;" Confine"&amp;$P61-1       &amp;IF($R61&gt;1," PasArea"&amp;GQ61,"")     &amp;IF($T61&gt;1," SR"&amp;GT61,"")     &amp;IF($S61&gt;1," E_PGR"&amp;JG61,"")
&amp; " WP"&amp;TEXT($IZ61*100,"000p")                &amp; " MP"&amp;TEXT($JA61*100,"000p")                      &amp; " GP"&amp;TEXT($JB61*100,"000p")
&amp; " (F"&amp;3+IFERROR(1*$CZ61,0)+IFERROR(1*$DA61,0)&amp;3-IFERROR(1*NOT($DC61),0)&amp;"N"&amp;$DV61&amp;$DW61&amp;")"</f>
        <v>00038 Feed farm1 Day135 MWM Confine2 PasArea852 SR13.6 WP100p MP100p GP100p (F43N33)</v>
      </c>
      <c r="W61" s="10" t="str">
        <f ca="1">IF(COUNTIF(V$5:V61,V61)=1,"-","Dup")</f>
        <v>-</v>
      </c>
      <c r="X61" s="10"/>
      <c r="Y61" s="247" t="s">
        <v>36</v>
      </c>
      <c r="Z61" s="248" t="str">
        <f t="shared" ca="1" si="112"/>
        <v>-</v>
      </c>
      <c r="AA61" s="247" t="s">
        <v>36</v>
      </c>
      <c r="AB61" s="247" t="s">
        <v>36</v>
      </c>
      <c r="AC61" s="248" t="str">
        <f t="shared" ca="1" si="113"/>
        <v>-</v>
      </c>
      <c r="AD61" s="248" t="b">
        <f t="shared" ca="1" si="113"/>
        <v>1</v>
      </c>
      <c r="AE61" s="10"/>
      <c r="AF61" s="248" t="b">
        <f t="shared" ca="1" si="285"/>
        <v>1</v>
      </c>
      <c r="AG61" s="248" t="str">
        <f t="shared" ca="1" si="285"/>
        <v>-</v>
      </c>
      <c r="AH61" s="248" t="str">
        <f t="shared" ca="1" si="285"/>
        <v>-</v>
      </c>
      <c r="AI61" s="248" t="str">
        <f t="shared" ca="1" si="285"/>
        <v>-</v>
      </c>
      <c r="AJ61" s="248" t="b">
        <f t="shared" ca="1" si="285"/>
        <v>0</v>
      </c>
      <c r="AK61" s="248" t="str">
        <f t="shared" ca="1" si="285"/>
        <v>-</v>
      </c>
      <c r="AL61" s="248" t="str">
        <f t="shared" ca="1" si="285"/>
        <v>-</v>
      </c>
      <c r="AM61" s="248" t="str">
        <f t="shared" ca="1" si="285"/>
        <v>-</v>
      </c>
      <c r="AN61" s="248" t="b">
        <f t="shared" ca="1" si="285"/>
        <v>0</v>
      </c>
      <c r="AO61" s="10"/>
      <c r="AP61" s="247" t="b">
        <v>1</v>
      </c>
      <c r="AQ61" s="247" t="b">
        <v>0</v>
      </c>
      <c r="AR61" s="247" t="b">
        <v>1</v>
      </c>
      <c r="AS61" s="243">
        <f t="shared" ca="1" si="136"/>
        <v>112301</v>
      </c>
      <c r="AT61" s="247" t="b">
        <v>0</v>
      </c>
      <c r="AU61" s="248" t="str">
        <f t="shared" ca="1" si="285"/>
        <v>-</v>
      </c>
      <c r="AV61" s="248" t="b">
        <f t="shared" ca="1" si="285"/>
        <v>1</v>
      </c>
      <c r="AW61" s="225">
        <f ca="1">OFFSET(AW61,-1,0)+1</f>
        <v>112302</v>
      </c>
      <c r="AX61" s="248" t="str">
        <f t="shared" ca="1" si="285"/>
        <v>-</v>
      </c>
      <c r="AY61" s="248">
        <f t="shared" ca="1" si="185"/>
        <v>1</v>
      </c>
      <c r="AZ61" s="248">
        <f t="shared" ca="1" si="185"/>
        <v>1</v>
      </c>
      <c r="BA61" s="248" t="b">
        <f t="shared" ca="1" si="185"/>
        <v>1</v>
      </c>
      <c r="BB61" s="248">
        <f t="shared" ca="1" si="185"/>
        <v>0.2</v>
      </c>
      <c r="BC61" s="248" t="str">
        <f t="shared" ca="1" si="274"/>
        <v>-</v>
      </c>
      <c r="BD61" s="248" t="str">
        <f t="shared" ca="1" si="274"/>
        <v>-</v>
      </c>
      <c r="BE61" s="248" t="b">
        <f t="shared" ca="1" si="185"/>
        <v>1</v>
      </c>
      <c r="BF61" s="248" t="b">
        <f t="shared" ca="1" si="185"/>
        <v>0</v>
      </c>
      <c r="BG61" s="246" t="str" cm="1">
        <f t="array" aca="1" ref="BG61" ca="1">INDEX(i.dams_confinement_P,$P61,BG$17)</f>
        <v>-</v>
      </c>
      <c r="BH61" s="246" t="str" cm="1">
        <f t="array" aca="1" ref="BH61" ca="1">INDEX(i.dams_confinement_P,$P61,BH$17)</f>
        <v>-</v>
      </c>
      <c r="BI61" s="246" t="str" cm="1">
        <f t="array" aca="1" ref="BI61" ca="1">INDEX(i.dams_confinement_P,$P61,BI$17)</f>
        <v>-</v>
      </c>
      <c r="BJ61" s="246" t="str" cm="1">
        <f t="array" aca="1" ref="BJ61" ca="1">INDEX(i.dams_confinement_P,$P61,BJ$17)</f>
        <v>-</v>
      </c>
      <c r="BK61" s="246" t="str" cm="1">
        <f t="array" aca="1" ref="BK61" ca="1">INDEX(i.dams_confinement_P,$P61,BK$17)</f>
        <v>-</v>
      </c>
      <c r="BL61" s="246" t="str" cm="1">
        <f t="array" aca="1" ref="BL61" ca="1">INDEX(i.dams_confinement_P,$P61,BL$17)</f>
        <v>-</v>
      </c>
      <c r="BM61" s="246" t="b" cm="1">
        <f t="array" aca="1" ref="BM61" ca="1">INDEX(i.dams_confinement_P,$P61,BM$17)</f>
        <v>1</v>
      </c>
      <c r="BN61" s="246" t="b" cm="1">
        <f t="array" aca="1" ref="BN61" ca="1">INDEX(i.dams_confinement_P,$P61,BN$17)</f>
        <v>1</v>
      </c>
      <c r="BO61" s="246" t="b" cm="1">
        <f t="array" aca="1" ref="BO61" ca="1">INDEX(i.dams_confinement_P,$P61,BO$17)</f>
        <v>1</v>
      </c>
      <c r="BP61" s="246" t="b" cm="1">
        <f t="array" aca="1" ref="BP61" ca="1">INDEX(i.dams_confinement_P,$P61,BP$17)</f>
        <v>1</v>
      </c>
      <c r="BQ61" s="246" t="b" cm="1">
        <f t="array" aca="1" ref="BQ61" ca="1">INDEX(i.dams_confinement_P,$P61,BQ$17)</f>
        <v>1</v>
      </c>
      <c r="BR61" s="246" t="b" cm="1">
        <f t="array" aca="1" ref="BR61" ca="1">INDEX(i.dams_confinement_P,$P61,BR$17)</f>
        <v>1</v>
      </c>
      <c r="BS61" s="246" t="str" cm="1">
        <f t="array" aca="1" ref="BS61" ca="1">INDEX(i.dams_confinement_P,$P61,BS$17)</f>
        <v>-</v>
      </c>
      <c r="BT61" s="246" t="str" cm="1">
        <f t="array" aca="1" ref="BT61" ca="1">INDEX(i.dams_confinement_P,$P61,BT$17)</f>
        <v>-</v>
      </c>
      <c r="BU61" s="246" t="str" cm="1">
        <f t="array" aca="1" ref="BU61" ca="1">INDEX(i.dams_confinement_P,$P61,BU$17)</f>
        <v>-</v>
      </c>
      <c r="BV61" s="246" t="str" cm="1">
        <f t="array" aca="1" ref="BV61" ca="1">INDEX(i.dams_confinement_P,$P61,BV$17)</f>
        <v>-</v>
      </c>
      <c r="BW61" s="246" t="str" cm="1">
        <f t="array" aca="1" ref="BW61" ca="1">INDEX(i.dams_confinement_P,$P61,BW$17)</f>
        <v>-</v>
      </c>
      <c r="BX61" s="246" t="str" cm="1">
        <f t="array" aca="1" ref="BX61" ca="1">INDEX(i.dams_confinement_P,$P61,BX$17)</f>
        <v>-</v>
      </c>
      <c r="BY61" s="248" t="str">
        <f t="shared" ca="1" si="273"/>
        <v>-</v>
      </c>
      <c r="BZ61" s="248" t="str">
        <f t="shared" ca="1" si="273"/>
        <v>-</v>
      </c>
      <c r="CA61" s="10"/>
      <c r="CB61" s="248" t="str">
        <f t="shared" ca="1" si="273"/>
        <v>-</v>
      </c>
      <c r="CC61" s="248" t="str">
        <f t="shared" ca="1" si="273"/>
        <v>-</v>
      </c>
      <c r="CD61" s="248" t="str">
        <f t="shared" ca="1" si="273"/>
        <v>-</v>
      </c>
      <c r="CE61" s="248" t="str">
        <f t="shared" ca="1" si="273"/>
        <v>-</v>
      </c>
      <c r="CF61" s="248" t="str">
        <f t="shared" ca="1" si="273"/>
        <v>-</v>
      </c>
      <c r="CG61" s="248" t="str">
        <f t="shared" ca="1" si="273"/>
        <v>-</v>
      </c>
      <c r="CH61" s="248" t="str">
        <f t="shared" ca="1" si="273"/>
        <v>-</v>
      </c>
      <c r="CI61" s="248" t="str">
        <f t="shared" ca="1" si="273"/>
        <v>-</v>
      </c>
      <c r="CJ61" s="248" t="str">
        <f t="shared" ca="1" si="273"/>
        <v>-</v>
      </c>
      <c r="CK61" s="248" t="str">
        <f t="shared" ca="1" si="273"/>
        <v>-</v>
      </c>
      <c r="CL61" s="248" t="str">
        <f t="shared" ca="1" si="273"/>
        <v>-</v>
      </c>
      <c r="CM61" s="248" t="str">
        <f t="shared" ca="1" si="273"/>
        <v>-</v>
      </c>
      <c r="CN61" s="248" t="str">
        <f t="shared" ca="1" si="273"/>
        <v>-</v>
      </c>
      <c r="CO61" s="248" t="str">
        <f t="shared" ca="1" si="273"/>
        <v>-</v>
      </c>
      <c r="CP61" s="248" t="str">
        <f t="shared" ca="1" si="273"/>
        <v>-</v>
      </c>
      <c r="CQ61" s="248" t="str">
        <f t="shared" ca="1" si="273"/>
        <v>-</v>
      </c>
      <c r="CR61" s="248" t="str">
        <f t="shared" ca="1" si="273"/>
        <v>-</v>
      </c>
      <c r="CS61" s="248" t="str">
        <f t="shared" ca="1" si="194"/>
        <v>-</v>
      </c>
      <c r="CT61" s="248" t="str">
        <f t="shared" ca="1" si="194"/>
        <v>-</v>
      </c>
      <c r="CU61" s="248" t="str">
        <f t="shared" ca="1" si="194"/>
        <v>-</v>
      </c>
      <c r="CV61" s="248" t="str">
        <f t="shared" ca="1" si="194"/>
        <v>-</v>
      </c>
      <c r="CW61" s="10"/>
      <c r="CX61" s="246" t="str" cm="1">
        <f t="array" ref="CX61">IF(AND($CZ61:$DA61),INDEX(i.dam_user_fvp0_date,$P61),"-")</f>
        <v>-</v>
      </c>
      <c r="CY61" s="246" t="str" cm="1">
        <f t="array" ref="CY61">IF(AND($CZ61:$DA61),INDEX(i.dam_user_fvp1_date,$P61),"-")</f>
        <v>-</v>
      </c>
      <c r="CZ61" s="247" t="b">
        <v>1</v>
      </c>
      <c r="DA61" s="247" t="b">
        <v>0</v>
      </c>
      <c r="DB61" s="248" t="str">
        <f t="shared" ca="1" si="289"/>
        <v>-</v>
      </c>
      <c r="DC61" s="248" t="str">
        <f t="shared" ca="1" si="289"/>
        <v>-</v>
      </c>
      <c r="DD61" s="248" t="str">
        <f t="shared" ca="1" si="289"/>
        <v>-</v>
      </c>
      <c r="DE61" s="248" t="str">
        <f t="shared" ca="1" si="289"/>
        <v>-</v>
      </c>
      <c r="DF61" s="248" t="str">
        <f t="shared" ca="1" si="289"/>
        <v>-</v>
      </c>
      <c r="DG61" s="248" t="str">
        <f t="shared" ca="1" si="289"/>
        <v>-</v>
      </c>
      <c r="DH61" s="248" t="str">
        <f t="shared" ca="1" si="289"/>
        <v>-</v>
      </c>
      <c r="DI61" s="248" t="str">
        <f t="shared" ca="1" si="289"/>
        <v>-</v>
      </c>
      <c r="DJ61" s="248" t="str">
        <f t="shared" ca="1" si="289"/>
        <v>-</v>
      </c>
      <c r="DK61" s="248" t="str">
        <f t="shared" ca="1" si="289"/>
        <v>-</v>
      </c>
      <c r="DL61" s="248" t="str">
        <f t="shared" ca="1" si="289"/>
        <v>-</v>
      </c>
      <c r="DM61" s="248" t="str">
        <f t="shared" ca="1" si="289"/>
        <v>-</v>
      </c>
      <c r="DN61" s="248" t="str">
        <f t="shared" ca="1" si="289"/>
        <v>-</v>
      </c>
      <c r="DO61" s="248" t="str">
        <f t="shared" ca="1" si="289"/>
        <v>-</v>
      </c>
      <c r="DP61" s="248" t="str">
        <f t="shared" ca="1" si="289"/>
        <v>-</v>
      </c>
      <c r="DQ61" s="248" t="str">
        <f t="shared" ca="1" si="289"/>
        <v>-</v>
      </c>
      <c r="DR61" s="248" t="str">
        <f t="shared" ca="1" si="289"/>
        <v>-</v>
      </c>
      <c r="DS61" s="248" t="str">
        <f t="shared" ca="1" si="289"/>
        <v>-</v>
      </c>
      <c r="DT61" s="248" t="str">
        <f t="shared" ca="1" si="289"/>
        <v>-</v>
      </c>
      <c r="DU61" s="248" t="str">
        <f t="shared" ca="1" si="289"/>
        <v>-</v>
      </c>
      <c r="DV61" s="247">
        <v>3</v>
      </c>
      <c r="DW61" s="247">
        <v>3</v>
      </c>
      <c r="DX61" s="247">
        <v>0</v>
      </c>
      <c r="DY61" s="247">
        <v>2</v>
      </c>
      <c r="DZ61" s="247">
        <v>-2</v>
      </c>
      <c r="EA61" s="248" t="str">
        <f t="shared" ca="1" si="289"/>
        <v>-</v>
      </c>
      <c r="EB61" s="248" t="str">
        <f t="shared" ca="1" si="289"/>
        <v>-</v>
      </c>
      <c r="EC61" s="248" t="str">
        <f t="shared" ca="1" si="289"/>
        <v>-</v>
      </c>
      <c r="ED61" s="248" t="str">
        <f t="shared" ca="1" si="289"/>
        <v>-</v>
      </c>
      <c r="EE61" s="248" t="str">
        <f t="shared" ca="1" si="289"/>
        <v>-</v>
      </c>
      <c r="EF61" s="247">
        <v>0</v>
      </c>
      <c r="EG61" s="247">
        <v>2</v>
      </c>
      <c r="EH61" s="247">
        <v>-2</v>
      </c>
      <c r="EI61" s="248" t="str">
        <f t="shared" ca="1" si="289"/>
        <v>-</v>
      </c>
      <c r="EJ61" s="248" t="str">
        <f t="shared" ca="1" si="289"/>
        <v>-</v>
      </c>
      <c r="EK61" s="248" t="str">
        <f t="shared" ca="1" si="289"/>
        <v>-</v>
      </c>
      <c r="EL61" s="248">
        <f t="shared" ca="1" si="289"/>
        <v>0</v>
      </c>
      <c r="EM61" s="248">
        <f t="shared" ca="1" si="289"/>
        <v>0</v>
      </c>
      <c r="EN61" s="248">
        <f t="shared" ca="1" si="289"/>
        <v>0</v>
      </c>
      <c r="EO61" s="248">
        <f t="shared" ca="1" si="289"/>
        <v>0</v>
      </c>
      <c r="EP61" s="248">
        <f t="shared" ca="1" si="199"/>
        <v>0</v>
      </c>
      <c r="EQ61" s="248">
        <f t="shared" ca="1" si="290"/>
        <v>0</v>
      </c>
      <c r="ER61" s="248">
        <f t="shared" ca="1" si="290"/>
        <v>0</v>
      </c>
      <c r="ES61" s="248" t="str">
        <f t="shared" ca="1" si="290"/>
        <v>-</v>
      </c>
      <c r="ET61" s="248" t="str">
        <f t="shared" ca="1" si="290"/>
        <v>-</v>
      </c>
      <c r="EU61" s="248" t="str">
        <f t="shared" ca="1" si="290"/>
        <v>-</v>
      </c>
      <c r="EV61" s="248" t="str">
        <f t="shared" ca="1" si="290"/>
        <v>-</v>
      </c>
      <c r="EW61" s="248" t="str">
        <f t="shared" ca="1" si="290"/>
        <v>-</v>
      </c>
      <c r="EX61" s="248" t="str">
        <f t="shared" ca="1" si="290"/>
        <v>-</v>
      </c>
      <c r="EY61" s="248" t="str">
        <f t="shared" ca="1" si="290"/>
        <v>-</v>
      </c>
      <c r="EZ61" s="248" t="str">
        <f t="shared" ca="1" si="290"/>
        <v>-</v>
      </c>
      <c r="FA61" s="248" t="str">
        <f t="shared" ca="1" si="290"/>
        <v>-</v>
      </c>
      <c r="FB61" s="248" t="str">
        <f t="shared" ca="1" si="290"/>
        <v>-</v>
      </c>
      <c r="FC61" s="248" t="str">
        <f t="shared" ca="1" si="290"/>
        <v>-</v>
      </c>
      <c r="FD61" s="10"/>
      <c r="FE61" s="246">
        <f t="shared" ca="1" si="118"/>
        <v>1</v>
      </c>
      <c r="FF61" s="248" t="str">
        <f t="shared" ca="1" si="290"/>
        <v>-</v>
      </c>
      <c r="FG61" s="248" t="str">
        <f t="shared" ca="1" si="287"/>
        <v>-</v>
      </c>
      <c r="FH61" s="248" t="str">
        <f t="shared" ca="1" si="287"/>
        <v>-</v>
      </c>
      <c r="FI61" s="248" t="str">
        <f t="shared" ca="1" si="287"/>
        <v>-</v>
      </c>
      <c r="FJ61" s="246" t="b">
        <f t="shared" ca="1" si="119"/>
        <v>0</v>
      </c>
      <c r="FK61" s="248" t="str">
        <f t="shared" ca="1" si="287"/>
        <v>-</v>
      </c>
      <c r="FL61" s="248">
        <f t="shared" ca="1" si="287"/>
        <v>0</v>
      </c>
      <c r="FM61" s="248" t="str">
        <f t="shared" ca="1" si="287"/>
        <v>-</v>
      </c>
      <c r="FN61" s="248">
        <f t="shared" ca="1" si="120"/>
        <v>1</v>
      </c>
      <c r="FO61" s="248">
        <f t="shared" ca="1" si="120"/>
        <v>0</v>
      </c>
      <c r="FP61" s="248">
        <f t="shared" ca="1" si="287"/>
        <v>1</v>
      </c>
      <c r="FQ61" s="248">
        <f t="shared" ca="1" si="287"/>
        <v>0</v>
      </c>
      <c r="FR61" s="248">
        <f t="shared" ca="1" si="287"/>
        <v>1</v>
      </c>
      <c r="FS61" s="248">
        <f t="shared" ca="1" si="287"/>
        <v>1</v>
      </c>
      <c r="FT61" s="248">
        <f t="shared" ca="1" si="287"/>
        <v>1</v>
      </c>
      <c r="FU61" s="248">
        <f t="shared" ca="1" si="287"/>
        <v>0</v>
      </c>
      <c r="FV61" s="248">
        <f t="shared" ca="1" si="287"/>
        <v>0</v>
      </c>
      <c r="FW61" s="248">
        <f t="shared" ca="1" si="287"/>
        <v>0</v>
      </c>
      <c r="FX61" s="248">
        <f t="shared" ca="1" si="202"/>
        <v>0</v>
      </c>
      <c r="FY61" s="248">
        <f t="shared" ca="1" si="202"/>
        <v>0</v>
      </c>
      <c r="FZ61" s="248">
        <f t="shared" ca="1" si="202"/>
        <v>0</v>
      </c>
      <c r="GA61" s="248">
        <f t="shared" ca="1" si="202"/>
        <v>0</v>
      </c>
      <c r="GB61" s="248">
        <f t="shared" ca="1" si="202"/>
        <v>0</v>
      </c>
      <c r="GC61" s="248">
        <f t="shared" ca="1" si="121"/>
        <v>0</v>
      </c>
      <c r="GD61" s="248">
        <f t="shared" ca="1" si="121"/>
        <v>0</v>
      </c>
      <c r="GE61" s="248">
        <f t="shared" ca="1" si="202"/>
        <v>0</v>
      </c>
      <c r="GF61" s="248">
        <f t="shared" ref="GF61:GM61" ca="1" si="296">OFFSET(GF$5,$B61,0)</f>
        <v>0</v>
      </c>
      <c r="GG61" s="248">
        <f t="shared" ca="1" si="296"/>
        <v>1</v>
      </c>
      <c r="GH61" s="248">
        <f t="shared" ca="1" si="296"/>
        <v>0</v>
      </c>
      <c r="GI61" s="248">
        <f t="shared" ca="1" si="296"/>
        <v>0</v>
      </c>
      <c r="GJ61" s="248">
        <f t="shared" ca="1" si="296"/>
        <v>0</v>
      </c>
      <c r="GK61" s="248">
        <f t="shared" ca="1" si="296"/>
        <v>0</v>
      </c>
      <c r="GL61" s="248">
        <f t="shared" ca="1" si="296"/>
        <v>0</v>
      </c>
      <c r="GM61" s="248">
        <f t="shared" ca="1" si="296"/>
        <v>0</v>
      </c>
      <c r="GN61" s="248">
        <f t="shared" ca="1" si="121"/>
        <v>0</v>
      </c>
      <c r="GO61" s="10"/>
      <c r="GP61" s="246" t="b">
        <f t="shared" ca="1" si="291"/>
        <v>1</v>
      </c>
      <c r="GQ61" s="246" cm="1">
        <f t="array" aca="1" ref="GQ61" ca="1">INDEX(i.bnd_total_pas_area,$R61,1)</f>
        <v>852</v>
      </c>
      <c r="GR61" s="248" t="str">
        <f t="shared" ca="1" si="261"/>
        <v>-</v>
      </c>
      <c r="GS61" s="246" t="b">
        <f t="shared" ca="1" si="292"/>
        <v>1</v>
      </c>
      <c r="GT61" s="246" cm="1">
        <f t="array" aca="1" ref="GT61" ca="1">INDEX(i.bnd_sr_t,$T61,1)</f>
        <v>13.6</v>
      </c>
      <c r="GU61" s="246" t="b">
        <f t="shared" ca="1" si="124"/>
        <v>1</v>
      </c>
      <c r="GV61" s="246" t="b">
        <f t="shared" ca="1" si="124"/>
        <v>0</v>
      </c>
      <c r="GW61" s="246" t="b">
        <f t="shared" ca="1" si="124"/>
        <v>0</v>
      </c>
      <c r="GX61" s="248">
        <f t="shared" ca="1" si="262"/>
        <v>0</v>
      </c>
      <c r="GY61" s="248">
        <f t="shared" ca="1" si="262"/>
        <v>2</v>
      </c>
      <c r="GZ61" s="248">
        <f t="shared" ca="1" si="262"/>
        <v>2</v>
      </c>
      <c r="HA61" s="248" t="str">
        <f t="shared" ca="1" si="262"/>
        <v>-</v>
      </c>
      <c r="HB61" s="248" t="str">
        <f t="shared" ca="1" si="262"/>
        <v>-</v>
      </c>
      <c r="HC61" s="248" t="str">
        <f t="shared" ca="1" si="262"/>
        <v>-</v>
      </c>
      <c r="HD61" s="248" t="str">
        <f t="shared" ca="1" si="262"/>
        <v>-</v>
      </c>
      <c r="HE61" s="248" t="str">
        <f t="shared" ca="1" si="262"/>
        <v>-</v>
      </c>
      <c r="HF61" s="248" t="str">
        <f t="shared" ca="1" si="144"/>
        <v>-</v>
      </c>
      <c r="HG61" s="248" t="str">
        <f t="shared" ca="1" si="144"/>
        <v>-</v>
      </c>
      <c r="HH61" s="246" t="b">
        <f t="array" aca="1" ref="HH61" ca="1">IF(OR(HI61:HJ61&lt;&gt;"-"),TRUE,"-")</f>
        <v>1</v>
      </c>
      <c r="HI61" s="225">
        <f ca="1">OFFSET(HI61,-1,0)</f>
        <v>2</v>
      </c>
      <c r="HJ61" s="248" t="str">
        <f t="shared" ca="1" si="125"/>
        <v>-</v>
      </c>
      <c r="HK61" s="246" t="str">
        <f t="array" aca="1" ref="HK61" ca="1">IF(OR(HL61:HQ61&lt;&gt;"-"),TRUE,"-")</f>
        <v>-</v>
      </c>
      <c r="HL61" s="248" t="str">
        <f t="shared" ca="1" si="145"/>
        <v>-</v>
      </c>
      <c r="HM61" s="288" t="str">
        <f t="shared" ca="1" si="145"/>
        <v>-</v>
      </c>
      <c r="HN61" s="288" t="str">
        <f t="shared" ca="1" si="145"/>
        <v>-</v>
      </c>
      <c r="HO61" s="288" t="str">
        <f t="shared" ca="1" si="145"/>
        <v>-</v>
      </c>
      <c r="HP61" s="288" t="str">
        <f t="shared" ca="1" si="145"/>
        <v>-</v>
      </c>
      <c r="HQ61" s="288" t="str">
        <f t="shared" ca="1" si="146"/>
        <v>-</v>
      </c>
      <c r="HR61" s="288" t="str">
        <f t="shared" ca="1" si="145"/>
        <v>-</v>
      </c>
      <c r="HS61" s="248" t="b">
        <f t="shared" ca="1" si="100"/>
        <v>1</v>
      </c>
      <c r="HT61" s="248">
        <f t="shared" ca="1" si="100"/>
        <v>2</v>
      </c>
      <c r="HU61" s="248" t="b">
        <f t="shared" ca="1" si="101"/>
        <v>1</v>
      </c>
      <c r="HV61" s="248" t="str">
        <f t="shared" ca="1" si="101"/>
        <v>-</v>
      </c>
      <c r="HW61" s="246" t="str">
        <f t="shared" ca="1" si="238"/>
        <v>-</v>
      </c>
      <c r="HX61" s="246" t="str">
        <f t="shared" ca="1" si="238"/>
        <v>-</v>
      </c>
      <c r="HY61" s="246" t="str">
        <f t="shared" ca="1" si="238"/>
        <v>-</v>
      </c>
      <c r="HZ61" s="246" t="str">
        <f t="shared" ca="1" si="238"/>
        <v>-</v>
      </c>
      <c r="IA61" s="248" t="str">
        <f t="shared" ca="1" si="288"/>
        <v>-</v>
      </c>
      <c r="IB61" s="248" t="str">
        <f t="shared" ca="1" si="288"/>
        <v>-</v>
      </c>
      <c r="IC61" s="248" t="str">
        <f t="shared" ca="1" si="288"/>
        <v>-</v>
      </c>
      <c r="ID61" s="248" t="str">
        <f t="shared" ca="1" si="288"/>
        <v>-</v>
      </c>
      <c r="IE61" s="248">
        <f t="shared" ca="1" si="288"/>
        <v>0</v>
      </c>
      <c r="IF61" s="248">
        <f t="shared" ca="1" si="288"/>
        <v>0.9</v>
      </c>
      <c r="IG61" s="248">
        <f t="shared" ca="1" si="288"/>
        <v>0</v>
      </c>
      <c r="IH61" s="248">
        <f t="shared" ca="1" si="288"/>
        <v>0.5</v>
      </c>
      <c r="II61" s="248">
        <f t="shared" ca="1" si="288"/>
        <v>0</v>
      </c>
      <c r="IJ61" s="248">
        <f t="shared" ca="1" si="288"/>
        <v>0</v>
      </c>
      <c r="IK61" s="248" t="str">
        <f t="shared" ca="1" si="288"/>
        <v>-</v>
      </c>
      <c r="IL61" s="246" t="str">
        <f t="shared" ca="1" si="127"/>
        <v>-</v>
      </c>
      <c r="IM61" s="246" t="str">
        <f t="shared" ca="1" si="127"/>
        <v>-</v>
      </c>
      <c r="IN61" s="155" t="b">
        <f t="shared" ca="1" si="293"/>
        <v>0</v>
      </c>
      <c r="IO61" s="248" t="str">
        <f t="shared" ca="1" si="129"/>
        <v>-</v>
      </c>
      <c r="IP61" s="10"/>
      <c r="IQ61" s="248">
        <f t="shared" ca="1" si="288"/>
        <v>1</v>
      </c>
      <c r="IR61" s="248">
        <f t="shared" ca="1" si="288"/>
        <v>0</v>
      </c>
      <c r="IS61" s="248">
        <f t="shared" ca="1" si="288"/>
        <v>1</v>
      </c>
      <c r="IT61" s="248">
        <f t="shared" ca="1" si="288"/>
        <v>1</v>
      </c>
      <c r="IU61" s="248">
        <f t="shared" ca="1" si="288"/>
        <v>0</v>
      </c>
      <c r="IV61" s="248">
        <f t="shared" ca="1" si="288"/>
        <v>70</v>
      </c>
      <c r="IW61" s="248">
        <f t="shared" ca="1" si="200"/>
        <v>50</v>
      </c>
      <c r="IX61" s="248">
        <f t="shared" ca="1" si="200"/>
        <v>85</v>
      </c>
      <c r="IY61" s="248">
        <f t="shared" ca="1" si="200"/>
        <v>70</v>
      </c>
      <c r="IZ61" s="246">
        <f t="shared" ca="1" si="130"/>
        <v>1</v>
      </c>
      <c r="JA61" s="246">
        <f t="shared" ca="1" si="131"/>
        <v>1</v>
      </c>
      <c r="JB61" s="246">
        <f t="shared" ca="1" si="132"/>
        <v>1</v>
      </c>
      <c r="JC61" s="248">
        <f t="shared" ca="1" si="200"/>
        <v>1</v>
      </c>
      <c r="JD61" s="10"/>
      <c r="JE61" s="248">
        <f t="shared" ca="1" si="200"/>
        <v>1</v>
      </c>
      <c r="JF61" s="248">
        <f t="shared" ca="1" si="200"/>
        <v>1</v>
      </c>
      <c r="JG61" s="248">
        <f t="shared" ca="1" si="200"/>
        <v>0.75</v>
      </c>
      <c r="JH61" s="248">
        <f t="shared" ca="1" si="283"/>
        <v>0.8</v>
      </c>
      <c r="JI61" s="248">
        <f t="shared" ca="1" si="283"/>
        <v>0.82499999999999996</v>
      </c>
      <c r="JJ61" s="248">
        <f t="shared" ca="1" si="283"/>
        <v>0.875</v>
      </c>
      <c r="JK61" s="248">
        <f t="shared" ca="1" si="283"/>
        <v>0.9</v>
      </c>
      <c r="JL61" s="248">
        <f t="shared" ref="JL61:JR76" ca="1" si="297">OFFSET(JL$5,$B61,0)</f>
        <v>1</v>
      </c>
      <c r="JM61" s="248">
        <f t="shared" ca="1" si="297"/>
        <v>0</v>
      </c>
      <c r="JN61" s="248">
        <f t="shared" ca="1" si="297"/>
        <v>0</v>
      </c>
      <c r="JO61" s="248">
        <f t="shared" ca="1" si="297"/>
        <v>0</v>
      </c>
      <c r="JP61" s="248">
        <f t="shared" ca="1" si="297"/>
        <v>0</v>
      </c>
      <c r="JQ61" s="248">
        <f t="shared" ca="1" si="297"/>
        <v>0</v>
      </c>
      <c r="JR61" s="248">
        <f t="shared" ca="1" si="297"/>
        <v>0</v>
      </c>
      <c r="JS61" s="248" t="str">
        <f t="shared" ca="1" si="149"/>
        <v>-</v>
      </c>
      <c r="JT61" s="248">
        <f t="shared" ca="1" si="149"/>
        <v>0</v>
      </c>
      <c r="JU61" s="27">
        <v>0</v>
      </c>
    </row>
    <row r="62" spans="1:281" s="228" customFormat="1" outlineLevel="2">
      <c r="A62" s="202">
        <f t="shared" si="133"/>
        <v>57</v>
      </c>
      <c r="B62" s="210">
        <f t="shared" ref="B62:B68" ca="1" si="298">OFFSET(B62,-1,0)</f>
        <v>55</v>
      </c>
      <c r="C62" s="228">
        <v>200</v>
      </c>
      <c r="D62" s="228" t="s">
        <v>941</v>
      </c>
      <c r="E62" s="228" t="b">
        <v>0</v>
      </c>
      <c r="F62" s="228" t="b">
        <v>0</v>
      </c>
      <c r="G62" s="228" t="b">
        <f t="shared" si="294"/>
        <v>0</v>
      </c>
      <c r="H62" s="298" cm="1">
        <f t="array" aca="1" ref="H62" ca="1">IF(AND($I62:$T62=DataMaster!$R$70:$AC$70),1,IF(AND($I62:$T62=DataMaster!$R$71:$AC$71),2,IF(AND($I62:$T62=DataMaster!$R$72:$AC$72),3,IF(AND($I62:$T62=DataMaster!$R$73:$AC$73),4,IF(AND($I62:$T62=DataMaster!$R$74:$AC$74),5,IF(AND($I62:$T62=DataMaster!$R$75:$AC$75),6,IF(AND($I62:$T62=DataMaster!$R$76:$AC$76),7,IF(AND($I62:$T62=DataMaster!$R$77:$AC$77),8,0))))))))</f>
        <v>1</v>
      </c>
      <c r="I62" s="225">
        <f t="shared" ref="I62:T68" ca="1" si="299">OFFSET(I62,-1,0)</f>
        <v>1</v>
      </c>
      <c r="J62" s="225">
        <f t="shared" ca="1" si="295"/>
        <v>2</v>
      </c>
      <c r="K62" s="225">
        <f t="shared" ca="1" si="295"/>
        <v>2</v>
      </c>
      <c r="L62" s="225">
        <f t="shared" ca="1" si="295"/>
        <v>2</v>
      </c>
      <c r="M62" s="225">
        <f t="shared" ca="1" si="295"/>
        <v>1</v>
      </c>
      <c r="N62" s="225">
        <f t="shared" ca="1" si="295"/>
        <v>1</v>
      </c>
      <c r="O62" s="225">
        <f t="shared" ca="1" si="295"/>
        <v>1</v>
      </c>
      <c r="P62" s="225">
        <f t="shared" ca="1" si="295"/>
        <v>3</v>
      </c>
      <c r="Q62" s="225">
        <f t="shared" ca="1" si="295"/>
        <v>1</v>
      </c>
      <c r="R62" s="225">
        <f t="shared" ca="1" si="295"/>
        <v>2</v>
      </c>
      <c r="S62" s="225">
        <f t="shared" ca="1" si="295"/>
        <v>1</v>
      </c>
      <c r="T62" s="225">
        <f t="shared" ca="1" si="295"/>
        <v>2</v>
      </c>
      <c r="V62" s="242" t="str" cm="1">
        <f t="array" aca="1" ref="V62" ca="1">TEXT(LEFT(OFFSET(V62,-1,0),5)+1,"00000")&amp;MID(OFFSET(V62,-1,0),6,FIND(" ",OFFSET(V62,-1,0),7)-5)
&amp;IF($H62=0,"",INDEX(DataMaster!$Q$70:$Q$77,Experiment!H62))
 &amp; " Day"&amp;_xlfn.SINGLE(INDEX(i.DOY,$I62,1))                   &amp; IF($FE62=0," FWM","")&amp;IF($FE62=1," MWM","")&amp;IF($FE62=5," Mat","")&amp;IF($FJ62=TRUE,"&amp;BBT","")
&amp;" Confine"&amp;$P62-1       &amp;IF($R62&gt;1," PasArea"&amp;GQ62,"")     &amp;IF($T62&gt;1," SR"&amp;GT62,"")     &amp;IF($S62&gt;1," E_PGR"&amp;JG62,"")
&amp; " WP"&amp;TEXT($IZ62*100,"000p")                &amp; " MP"&amp;TEXT($JA62*100,"000p")                      &amp; " GP"&amp;TEXT($JB62*100,"000p")
&amp; " (F"&amp;3+IFERROR(1*$CZ62,0)+IFERROR(1*$DA62,0)&amp;3-IFERROR(1*NOT($DC62),0)&amp;"N"&amp;$DV62&amp;$DW62&amp;")"</f>
        <v>00039 Feed farm1 Day135 MWM Confine2 PasArea852 SR13.6 WP100p MP100p GP100p (F43N33)</v>
      </c>
      <c r="W62" s="10" t="str">
        <f ca="1">IF(COUNTIF(V$5:V62,V62)=1,"-","Dup")</f>
        <v>-</v>
      </c>
      <c r="X62" s="10"/>
      <c r="Y62" s="225" t="str">
        <f t="shared" ref="Y62:AB68" ca="1" si="300">OFFSET(Y62,-1,0)</f>
        <v>-</v>
      </c>
      <c r="Z62" s="248" t="str">
        <f t="shared" ca="1" si="112"/>
        <v>-</v>
      </c>
      <c r="AA62" s="225" t="str">
        <f t="shared" ca="1" si="300"/>
        <v>-</v>
      </c>
      <c r="AB62" s="225" t="str">
        <f t="shared" ca="1" si="300"/>
        <v>-</v>
      </c>
      <c r="AC62" s="248" t="str">
        <f t="shared" ca="1" si="113"/>
        <v>-</v>
      </c>
      <c r="AD62" s="248" t="b">
        <f t="shared" ca="1" si="113"/>
        <v>1</v>
      </c>
      <c r="AE62" s="10"/>
      <c r="AF62" s="248" t="b">
        <f t="shared" ca="1" si="285"/>
        <v>1</v>
      </c>
      <c r="AG62" s="248" t="str">
        <f t="shared" ca="1" si="285"/>
        <v>-</v>
      </c>
      <c r="AH62" s="248" t="str">
        <f t="shared" ca="1" si="285"/>
        <v>-</v>
      </c>
      <c r="AI62" s="248" t="str">
        <f t="shared" ca="1" si="285"/>
        <v>-</v>
      </c>
      <c r="AJ62" s="248" t="b">
        <f t="shared" ca="1" si="285"/>
        <v>0</v>
      </c>
      <c r="AK62" s="248" t="str">
        <f t="shared" ca="1" si="285"/>
        <v>-</v>
      </c>
      <c r="AL62" s="248" t="str">
        <f t="shared" ca="1" si="285"/>
        <v>-</v>
      </c>
      <c r="AM62" s="248" t="str">
        <f t="shared" ca="1" si="285"/>
        <v>-</v>
      </c>
      <c r="AN62" s="248" t="b">
        <f t="shared" ca="1" si="285"/>
        <v>0</v>
      </c>
      <c r="AO62" s="10"/>
      <c r="AP62" s="225" t="b">
        <f ca="1">OFFSET(AP62,-1,0)</f>
        <v>1</v>
      </c>
      <c r="AQ62" s="247" t="b">
        <v>0</v>
      </c>
      <c r="AR62" s="225" t="b">
        <f t="shared" ref="AR62:AR68" ca="1" si="301">OFFSET(AR62,-1,0)</f>
        <v>1</v>
      </c>
      <c r="AS62" s="243">
        <f t="shared" ca="1" si="136"/>
        <v>112302</v>
      </c>
      <c r="AT62" s="225" t="b">
        <f t="shared" ref="AT62:AT68" ca="1" si="302">OFFSET(AT62,-1,0)</f>
        <v>0</v>
      </c>
      <c r="AU62" s="248" t="str">
        <f t="shared" ca="1" si="285"/>
        <v>-</v>
      </c>
      <c r="AV62" s="248" t="b">
        <f t="shared" ca="1" si="285"/>
        <v>1</v>
      </c>
      <c r="AW62" s="225">
        <f t="shared" ref="AW62:AW68" ca="1" si="303">OFFSET(AW62,-1,0)+1</f>
        <v>112303</v>
      </c>
      <c r="AX62" s="248" t="str">
        <f t="shared" ca="1" si="285"/>
        <v>-</v>
      </c>
      <c r="AY62" s="248">
        <f t="shared" ca="1" si="285"/>
        <v>1</v>
      </c>
      <c r="AZ62" s="248">
        <f t="shared" ca="1" si="285"/>
        <v>1</v>
      </c>
      <c r="BA62" s="248" t="b">
        <f t="shared" ca="1" si="185"/>
        <v>1</v>
      </c>
      <c r="BB62" s="248">
        <f t="shared" ca="1" si="285"/>
        <v>0.2</v>
      </c>
      <c r="BC62" s="248" t="str">
        <f t="shared" ca="1" si="274"/>
        <v>-</v>
      </c>
      <c r="BD62" s="248" t="str">
        <f t="shared" ca="1" si="274"/>
        <v>-</v>
      </c>
      <c r="BE62" s="248" t="b">
        <f t="shared" ca="1" si="285"/>
        <v>1</v>
      </c>
      <c r="BF62" s="248" t="b">
        <f t="shared" ca="1" si="185"/>
        <v>0</v>
      </c>
      <c r="BG62" s="246" t="str" cm="1">
        <f t="array" aca="1" ref="BG62" ca="1">INDEX(i.dams_confinement_P,$P62,BG$17)</f>
        <v>-</v>
      </c>
      <c r="BH62" s="246" t="str" cm="1">
        <f t="array" aca="1" ref="BH62" ca="1">INDEX(i.dams_confinement_P,$P62,BH$17)</f>
        <v>-</v>
      </c>
      <c r="BI62" s="246" t="str" cm="1">
        <f t="array" aca="1" ref="BI62" ca="1">INDEX(i.dams_confinement_P,$P62,BI$17)</f>
        <v>-</v>
      </c>
      <c r="BJ62" s="246" t="str" cm="1">
        <f t="array" aca="1" ref="BJ62" ca="1">INDEX(i.dams_confinement_P,$P62,BJ$17)</f>
        <v>-</v>
      </c>
      <c r="BK62" s="246" t="str" cm="1">
        <f t="array" aca="1" ref="BK62" ca="1">INDEX(i.dams_confinement_P,$P62,BK$17)</f>
        <v>-</v>
      </c>
      <c r="BL62" s="246" t="str" cm="1">
        <f t="array" aca="1" ref="BL62" ca="1">INDEX(i.dams_confinement_P,$P62,BL$17)</f>
        <v>-</v>
      </c>
      <c r="BM62" s="246" t="b" cm="1">
        <f t="array" aca="1" ref="BM62" ca="1">INDEX(i.dams_confinement_P,$P62,BM$17)</f>
        <v>1</v>
      </c>
      <c r="BN62" s="246" t="b" cm="1">
        <f t="array" aca="1" ref="BN62" ca="1">INDEX(i.dams_confinement_P,$P62,BN$17)</f>
        <v>1</v>
      </c>
      <c r="BO62" s="246" t="b" cm="1">
        <f t="array" aca="1" ref="BO62" ca="1">INDEX(i.dams_confinement_P,$P62,BO$17)</f>
        <v>1</v>
      </c>
      <c r="BP62" s="246" t="b" cm="1">
        <f t="array" aca="1" ref="BP62" ca="1">INDEX(i.dams_confinement_P,$P62,BP$17)</f>
        <v>1</v>
      </c>
      <c r="BQ62" s="246" t="b" cm="1">
        <f t="array" aca="1" ref="BQ62" ca="1">INDEX(i.dams_confinement_P,$P62,BQ$17)</f>
        <v>1</v>
      </c>
      <c r="BR62" s="246" t="b" cm="1">
        <f t="array" aca="1" ref="BR62" ca="1">INDEX(i.dams_confinement_P,$P62,BR$17)</f>
        <v>1</v>
      </c>
      <c r="BS62" s="246" t="str" cm="1">
        <f t="array" aca="1" ref="BS62" ca="1">INDEX(i.dams_confinement_P,$P62,BS$17)</f>
        <v>-</v>
      </c>
      <c r="BT62" s="246" t="str" cm="1">
        <f t="array" aca="1" ref="BT62" ca="1">INDEX(i.dams_confinement_P,$P62,BT$17)</f>
        <v>-</v>
      </c>
      <c r="BU62" s="246" t="str" cm="1">
        <f t="array" aca="1" ref="BU62" ca="1">INDEX(i.dams_confinement_P,$P62,BU$17)</f>
        <v>-</v>
      </c>
      <c r="BV62" s="246" t="str" cm="1">
        <f t="array" aca="1" ref="BV62" ca="1">INDEX(i.dams_confinement_P,$P62,BV$17)</f>
        <v>-</v>
      </c>
      <c r="BW62" s="246" t="str" cm="1">
        <f t="array" aca="1" ref="BW62" ca="1">INDEX(i.dams_confinement_P,$P62,BW$17)</f>
        <v>-</v>
      </c>
      <c r="BX62" s="246" t="str" cm="1">
        <f t="array" aca="1" ref="BX62" ca="1">INDEX(i.dams_confinement_P,$P62,BX$17)</f>
        <v>-</v>
      </c>
      <c r="BY62" s="248" t="str">
        <f t="shared" ca="1" si="273"/>
        <v>-</v>
      </c>
      <c r="BZ62" s="248" t="str">
        <f t="shared" ca="1" si="273"/>
        <v>-</v>
      </c>
      <c r="CA62" s="10"/>
      <c r="CB62" s="248" t="str">
        <f t="shared" ca="1" si="273"/>
        <v>-</v>
      </c>
      <c r="CC62" s="248" t="str">
        <f t="shared" ca="1" si="273"/>
        <v>-</v>
      </c>
      <c r="CD62" s="248" t="str">
        <f t="shared" ca="1" si="273"/>
        <v>-</v>
      </c>
      <c r="CE62" s="248" t="str">
        <f t="shared" ca="1" si="273"/>
        <v>-</v>
      </c>
      <c r="CF62" s="248" t="str">
        <f t="shared" ca="1" si="273"/>
        <v>-</v>
      </c>
      <c r="CG62" s="248" t="str">
        <f t="shared" ca="1" si="273"/>
        <v>-</v>
      </c>
      <c r="CH62" s="248" t="str">
        <f t="shared" ca="1" si="273"/>
        <v>-</v>
      </c>
      <c r="CI62" s="248" t="str">
        <f t="shared" ca="1" si="273"/>
        <v>-</v>
      </c>
      <c r="CJ62" s="248" t="str">
        <f t="shared" ca="1" si="273"/>
        <v>-</v>
      </c>
      <c r="CK62" s="248" t="str">
        <f t="shared" ca="1" si="273"/>
        <v>-</v>
      </c>
      <c r="CL62" s="248" t="str">
        <f t="shared" ca="1" si="273"/>
        <v>-</v>
      </c>
      <c r="CM62" s="248" t="str">
        <f t="shared" ca="1" si="273"/>
        <v>-</v>
      </c>
      <c r="CN62" s="248" t="str">
        <f t="shared" ca="1" si="273"/>
        <v>-</v>
      </c>
      <c r="CO62" s="248" t="str">
        <f t="shared" ca="1" si="273"/>
        <v>-</v>
      </c>
      <c r="CP62" s="248" t="str">
        <f t="shared" ca="1" si="273"/>
        <v>-</v>
      </c>
      <c r="CQ62" s="248" t="str">
        <f t="shared" ca="1" si="273"/>
        <v>-</v>
      </c>
      <c r="CR62" s="248" t="str">
        <f t="shared" ca="1" si="273"/>
        <v>-</v>
      </c>
      <c r="CS62" s="248" t="str">
        <f t="shared" ca="1" si="194"/>
        <v>-</v>
      </c>
      <c r="CT62" s="248" t="str">
        <f t="shared" ca="1" si="194"/>
        <v>-</v>
      </c>
      <c r="CU62" s="248" t="str">
        <f t="shared" ca="1" si="194"/>
        <v>-</v>
      </c>
      <c r="CV62" s="248" t="str">
        <f t="shared" ca="1" si="194"/>
        <v>-</v>
      </c>
      <c r="CW62" s="10"/>
      <c r="CX62" s="246" t="str" cm="1">
        <f t="array" ref="CX62">IF(AND($CZ62:$DA62),INDEX(i.dam_user_fvp0_date,$P62),"-")</f>
        <v>-</v>
      </c>
      <c r="CY62" s="246" t="str" cm="1">
        <f t="array" ref="CY62">IF(AND($CZ62:$DA62),INDEX(i.dam_user_fvp1_date,$P62),"-")</f>
        <v>-</v>
      </c>
      <c r="CZ62" s="247" t="b">
        <v>0</v>
      </c>
      <c r="DA62" s="247" t="b">
        <v>1</v>
      </c>
      <c r="DB62" s="248" t="str">
        <f t="shared" ca="1" si="289"/>
        <v>-</v>
      </c>
      <c r="DC62" s="248" t="str">
        <f t="shared" ca="1" si="289"/>
        <v>-</v>
      </c>
      <c r="DD62" s="248" t="str">
        <f t="shared" ca="1" si="289"/>
        <v>-</v>
      </c>
      <c r="DE62" s="248" t="str">
        <f t="shared" ca="1" si="289"/>
        <v>-</v>
      </c>
      <c r="DF62" s="248" t="str">
        <f t="shared" ca="1" si="289"/>
        <v>-</v>
      </c>
      <c r="DG62" s="248" t="str">
        <f t="shared" ca="1" si="289"/>
        <v>-</v>
      </c>
      <c r="DH62" s="248" t="str">
        <f t="shared" ca="1" si="289"/>
        <v>-</v>
      </c>
      <c r="DI62" s="248" t="str">
        <f t="shared" ca="1" si="289"/>
        <v>-</v>
      </c>
      <c r="DJ62" s="248" t="str">
        <f t="shared" ca="1" si="289"/>
        <v>-</v>
      </c>
      <c r="DK62" s="248" t="str">
        <f t="shared" ca="1" si="289"/>
        <v>-</v>
      </c>
      <c r="DL62" s="248" t="str">
        <f t="shared" ca="1" si="289"/>
        <v>-</v>
      </c>
      <c r="DM62" s="248" t="str">
        <f t="shared" ca="1" si="289"/>
        <v>-</v>
      </c>
      <c r="DN62" s="248" t="str">
        <f t="shared" ca="1" si="289"/>
        <v>-</v>
      </c>
      <c r="DO62" s="248" t="str">
        <f t="shared" ca="1" si="289"/>
        <v>-</v>
      </c>
      <c r="DP62" s="248" t="str">
        <f t="shared" ca="1" si="289"/>
        <v>-</v>
      </c>
      <c r="DQ62" s="248" t="str">
        <f t="shared" ca="1" si="289"/>
        <v>-</v>
      </c>
      <c r="DR62" s="248" t="str">
        <f t="shared" ca="1" si="289"/>
        <v>-</v>
      </c>
      <c r="DS62" s="248" t="str">
        <f t="shared" ca="1" si="289"/>
        <v>-</v>
      </c>
      <c r="DT62" s="248" t="str">
        <f t="shared" ca="1" si="289"/>
        <v>-</v>
      </c>
      <c r="DU62" s="248" t="str">
        <f t="shared" ca="1" si="289"/>
        <v>-</v>
      </c>
      <c r="DV62" s="225">
        <f t="shared" ref="DV62:DW67" ca="1" si="304">OFFSET(DV62,-1,0)</f>
        <v>3</v>
      </c>
      <c r="DW62" s="225">
        <f t="shared" ca="1" si="304"/>
        <v>3</v>
      </c>
      <c r="DX62" s="247">
        <v>0</v>
      </c>
      <c r="DY62" s="247">
        <v>2</v>
      </c>
      <c r="DZ62" s="247">
        <v>-2</v>
      </c>
      <c r="EA62" s="248" t="str">
        <f t="shared" ca="1" si="289"/>
        <v>-</v>
      </c>
      <c r="EB62" s="248" t="str">
        <f t="shared" ca="1" si="289"/>
        <v>-</v>
      </c>
      <c r="EC62" s="248" t="str">
        <f t="shared" ca="1" si="289"/>
        <v>-</v>
      </c>
      <c r="ED62" s="248" t="str">
        <f t="shared" ca="1" si="289"/>
        <v>-</v>
      </c>
      <c r="EE62" s="248" t="str">
        <f t="shared" ca="1" si="289"/>
        <v>-</v>
      </c>
      <c r="EF62" s="247">
        <v>0</v>
      </c>
      <c r="EG62" s="247">
        <v>2</v>
      </c>
      <c r="EH62" s="247">
        <v>-2</v>
      </c>
      <c r="EI62" s="248" t="str">
        <f t="shared" ca="1" si="289"/>
        <v>-</v>
      </c>
      <c r="EJ62" s="248" t="str">
        <f t="shared" ca="1" si="289"/>
        <v>-</v>
      </c>
      <c r="EK62" s="248" t="str">
        <f t="shared" ca="1" si="289"/>
        <v>-</v>
      </c>
      <c r="EL62" s="248">
        <f t="shared" ca="1" si="289"/>
        <v>0</v>
      </c>
      <c r="EM62" s="248">
        <f t="shared" ca="1" si="289"/>
        <v>0</v>
      </c>
      <c r="EN62" s="248">
        <f t="shared" ca="1" si="289"/>
        <v>0</v>
      </c>
      <c r="EO62" s="248">
        <f t="shared" ca="1" si="289"/>
        <v>0</v>
      </c>
      <c r="EP62" s="248">
        <f t="shared" ca="1" si="199"/>
        <v>0</v>
      </c>
      <c r="EQ62" s="248">
        <f t="shared" ca="1" si="290"/>
        <v>0</v>
      </c>
      <c r="ER62" s="248">
        <f t="shared" ca="1" si="290"/>
        <v>0</v>
      </c>
      <c r="ES62" s="248" t="str">
        <f t="shared" ca="1" si="290"/>
        <v>-</v>
      </c>
      <c r="ET62" s="248" t="str">
        <f t="shared" ca="1" si="290"/>
        <v>-</v>
      </c>
      <c r="EU62" s="248" t="str">
        <f t="shared" ca="1" si="290"/>
        <v>-</v>
      </c>
      <c r="EV62" s="248" t="str">
        <f t="shared" ca="1" si="290"/>
        <v>-</v>
      </c>
      <c r="EW62" s="248" t="str">
        <f t="shared" ca="1" si="290"/>
        <v>-</v>
      </c>
      <c r="EX62" s="248" t="str">
        <f t="shared" ca="1" si="290"/>
        <v>-</v>
      </c>
      <c r="EY62" s="248" t="str">
        <f t="shared" ca="1" si="290"/>
        <v>-</v>
      </c>
      <c r="EZ62" s="248" t="str">
        <f t="shared" ca="1" si="290"/>
        <v>-</v>
      </c>
      <c r="FA62" s="248" t="str">
        <f t="shared" ca="1" si="290"/>
        <v>-</v>
      </c>
      <c r="FB62" s="248" t="str">
        <f t="shared" ca="1" si="290"/>
        <v>-</v>
      </c>
      <c r="FC62" s="248" t="str">
        <f t="shared" ca="1" si="290"/>
        <v>-</v>
      </c>
      <c r="FD62" s="10"/>
      <c r="FE62" s="246">
        <f t="shared" ca="1" si="118"/>
        <v>1</v>
      </c>
      <c r="FF62" s="248" t="str">
        <f t="shared" ca="1" si="290"/>
        <v>-</v>
      </c>
      <c r="FG62" s="248" t="str">
        <f t="shared" ca="1" si="287"/>
        <v>-</v>
      </c>
      <c r="FH62" s="248" t="str">
        <f t="shared" ca="1" si="287"/>
        <v>-</v>
      </c>
      <c r="FI62" s="248" t="str">
        <f t="shared" ca="1" si="287"/>
        <v>-</v>
      </c>
      <c r="FJ62" s="246" t="b">
        <f t="shared" ca="1" si="119"/>
        <v>0</v>
      </c>
      <c r="FK62" s="248" t="str">
        <f t="shared" ca="1" si="287"/>
        <v>-</v>
      </c>
      <c r="FL62" s="248">
        <f t="shared" ca="1" si="287"/>
        <v>0</v>
      </c>
      <c r="FM62" s="248" t="str">
        <f t="shared" ca="1" si="287"/>
        <v>-</v>
      </c>
      <c r="FN62" s="248">
        <f t="shared" ca="1" si="120"/>
        <v>1</v>
      </c>
      <c r="FO62" s="248">
        <f t="shared" ca="1" si="120"/>
        <v>0</v>
      </c>
      <c r="FP62" s="248">
        <f t="shared" ca="1" si="287"/>
        <v>1</v>
      </c>
      <c r="FQ62" s="248">
        <f t="shared" ca="1" si="287"/>
        <v>0</v>
      </c>
      <c r="FR62" s="248">
        <f t="shared" ca="1" si="287"/>
        <v>1</v>
      </c>
      <c r="FS62" s="248">
        <f t="shared" ca="1" si="287"/>
        <v>1</v>
      </c>
      <c r="FT62" s="248">
        <f t="shared" ca="1" si="287"/>
        <v>1</v>
      </c>
      <c r="FU62" s="248">
        <f t="shared" ca="1" si="287"/>
        <v>0</v>
      </c>
      <c r="FV62" s="248">
        <f t="shared" ca="1" si="287"/>
        <v>0</v>
      </c>
      <c r="FW62" s="248">
        <f t="shared" ca="1" si="287"/>
        <v>0</v>
      </c>
      <c r="FX62" s="248">
        <f t="shared" ca="1" si="287"/>
        <v>0</v>
      </c>
      <c r="FY62" s="248">
        <f t="shared" ca="1" si="287"/>
        <v>0</v>
      </c>
      <c r="FZ62" s="248">
        <f t="shared" ca="1" si="287"/>
        <v>0</v>
      </c>
      <c r="GA62" s="248">
        <f t="shared" ca="1" si="287"/>
        <v>0</v>
      </c>
      <c r="GB62" s="248">
        <f t="shared" ca="1" si="287"/>
        <v>0</v>
      </c>
      <c r="GC62" s="248">
        <f t="shared" ca="1" si="121"/>
        <v>0</v>
      </c>
      <c r="GD62" s="248">
        <f t="shared" ca="1" si="121"/>
        <v>0</v>
      </c>
      <c r="GE62" s="248">
        <f t="shared" ca="1" si="287"/>
        <v>0</v>
      </c>
      <c r="GF62" s="248">
        <f t="shared" ca="1" si="287"/>
        <v>0</v>
      </c>
      <c r="GG62" s="248">
        <f t="shared" ca="1" si="287"/>
        <v>1</v>
      </c>
      <c r="GH62" s="248">
        <f t="shared" ca="1" si="287"/>
        <v>0</v>
      </c>
      <c r="GI62" s="248">
        <f t="shared" ca="1" si="287"/>
        <v>0</v>
      </c>
      <c r="GJ62" s="248">
        <f t="shared" ca="1" si="287"/>
        <v>0</v>
      </c>
      <c r="GK62" s="248">
        <f t="shared" ca="1" si="287"/>
        <v>0</v>
      </c>
      <c r="GL62" s="248">
        <f t="shared" ca="1" si="287"/>
        <v>0</v>
      </c>
      <c r="GM62" s="248">
        <f t="shared" ca="1" si="287"/>
        <v>0</v>
      </c>
      <c r="GN62" s="248">
        <f t="shared" ca="1" si="121"/>
        <v>0</v>
      </c>
      <c r="GO62" s="10"/>
      <c r="GP62" s="246" t="b">
        <f t="shared" ca="1" si="291"/>
        <v>1</v>
      </c>
      <c r="GQ62" s="246" cm="1">
        <f t="array" aca="1" ref="GQ62" ca="1">INDEX(i.bnd_total_pas_area,$R62,1)</f>
        <v>852</v>
      </c>
      <c r="GR62" s="248" t="str">
        <f t="shared" ca="1" si="261"/>
        <v>-</v>
      </c>
      <c r="GS62" s="246" t="b">
        <f t="shared" ca="1" si="292"/>
        <v>1</v>
      </c>
      <c r="GT62" s="246" cm="1">
        <f t="array" aca="1" ref="GT62" ca="1">INDEX(i.bnd_sr_t,$T62,1)</f>
        <v>13.6</v>
      </c>
      <c r="GU62" s="246" t="b">
        <f t="shared" ca="1" si="124"/>
        <v>1</v>
      </c>
      <c r="GV62" s="246" t="b">
        <f t="shared" ca="1" si="124"/>
        <v>0</v>
      </c>
      <c r="GW62" s="246" t="b">
        <f t="shared" ca="1" si="124"/>
        <v>0</v>
      </c>
      <c r="GX62" s="248">
        <f t="shared" ca="1" si="262"/>
        <v>0</v>
      </c>
      <c r="GY62" s="248">
        <f t="shared" ca="1" si="262"/>
        <v>2</v>
      </c>
      <c r="GZ62" s="248">
        <f t="shared" ca="1" si="262"/>
        <v>2</v>
      </c>
      <c r="HA62" s="248" t="str">
        <f t="shared" ca="1" si="262"/>
        <v>-</v>
      </c>
      <c r="HB62" s="248" t="str">
        <f t="shared" ca="1" si="262"/>
        <v>-</v>
      </c>
      <c r="HC62" s="248" t="str">
        <f t="shared" ca="1" si="262"/>
        <v>-</v>
      </c>
      <c r="HD62" s="248" t="str">
        <f t="shared" ca="1" si="262"/>
        <v>-</v>
      </c>
      <c r="HE62" s="248" t="str">
        <f t="shared" ca="1" si="262"/>
        <v>-</v>
      </c>
      <c r="HF62" s="248" t="str">
        <f t="shared" ca="1" si="144"/>
        <v>-</v>
      </c>
      <c r="HG62" s="248" t="str">
        <f t="shared" ca="1" si="144"/>
        <v>-</v>
      </c>
      <c r="HH62" s="246" t="b">
        <f t="array" aca="1" ref="HH62" ca="1">IF(OR(HI62:HJ62&lt;&gt;"-"),TRUE,"-")</f>
        <v>1</v>
      </c>
      <c r="HI62" s="225">
        <f t="shared" ref="HI62:HI68" ca="1" si="305">OFFSET(HI62,-1,0)</f>
        <v>2</v>
      </c>
      <c r="HJ62" s="248" t="str">
        <f t="shared" ca="1" si="125"/>
        <v>-</v>
      </c>
      <c r="HK62" s="246" t="str">
        <f t="array" aca="1" ref="HK62" ca="1">IF(OR(HL62:HQ62&lt;&gt;"-"),TRUE,"-")</f>
        <v>-</v>
      </c>
      <c r="HL62" s="248" t="str">
        <f t="shared" ca="1" si="145"/>
        <v>-</v>
      </c>
      <c r="HM62" s="288" t="str">
        <f t="shared" ca="1" si="145"/>
        <v>-</v>
      </c>
      <c r="HN62" s="288" t="str">
        <f t="shared" ca="1" si="145"/>
        <v>-</v>
      </c>
      <c r="HO62" s="288" t="str">
        <f t="shared" ca="1" si="145"/>
        <v>-</v>
      </c>
      <c r="HP62" s="288" t="str">
        <f t="shared" ca="1" si="145"/>
        <v>-</v>
      </c>
      <c r="HQ62" s="288" t="str">
        <f t="shared" ca="1" si="146"/>
        <v>-</v>
      </c>
      <c r="HR62" s="288" t="str">
        <f t="shared" ca="1" si="145"/>
        <v>-</v>
      </c>
      <c r="HS62" s="248" t="b">
        <f t="shared" ca="1" si="100"/>
        <v>1</v>
      </c>
      <c r="HT62" s="248">
        <f t="shared" ca="1" si="100"/>
        <v>2</v>
      </c>
      <c r="HU62" s="248" t="b">
        <f t="shared" ca="1" si="101"/>
        <v>1</v>
      </c>
      <c r="HV62" s="248" t="str">
        <f t="shared" ca="1" si="101"/>
        <v>-</v>
      </c>
      <c r="HW62" s="246" t="str">
        <f t="shared" ca="1" si="238"/>
        <v>-</v>
      </c>
      <c r="HX62" s="246" t="str">
        <f t="shared" ca="1" si="238"/>
        <v>-</v>
      </c>
      <c r="HY62" s="246" t="str">
        <f t="shared" ca="1" si="238"/>
        <v>-</v>
      </c>
      <c r="HZ62" s="246" t="str">
        <f t="shared" ca="1" si="238"/>
        <v>-</v>
      </c>
      <c r="IA62" s="248" t="str">
        <f t="shared" ca="1" si="288"/>
        <v>-</v>
      </c>
      <c r="IB62" s="248" t="str">
        <f t="shared" ca="1" si="288"/>
        <v>-</v>
      </c>
      <c r="IC62" s="248" t="str">
        <f t="shared" ca="1" si="288"/>
        <v>-</v>
      </c>
      <c r="ID62" s="248" t="str">
        <f t="shared" ca="1" si="288"/>
        <v>-</v>
      </c>
      <c r="IE62" s="248">
        <f t="shared" ca="1" si="288"/>
        <v>0</v>
      </c>
      <c r="IF62" s="248">
        <f t="shared" ca="1" si="288"/>
        <v>0.9</v>
      </c>
      <c r="IG62" s="248">
        <f t="shared" ca="1" si="288"/>
        <v>0</v>
      </c>
      <c r="IH62" s="248">
        <f t="shared" ca="1" si="288"/>
        <v>0.5</v>
      </c>
      <c r="II62" s="248">
        <f t="shared" ca="1" si="288"/>
        <v>0</v>
      </c>
      <c r="IJ62" s="248">
        <f t="shared" ca="1" si="288"/>
        <v>0</v>
      </c>
      <c r="IK62" s="248" t="str">
        <f t="shared" ca="1" si="288"/>
        <v>-</v>
      </c>
      <c r="IL62" s="246" t="str">
        <f t="shared" ca="1" si="127"/>
        <v>-</v>
      </c>
      <c r="IM62" s="246" t="str">
        <f t="shared" ca="1" si="127"/>
        <v>-</v>
      </c>
      <c r="IN62" s="155" t="b">
        <f t="shared" ca="1" si="293"/>
        <v>0</v>
      </c>
      <c r="IO62" s="248" t="str">
        <f t="shared" ca="1" si="129"/>
        <v>-</v>
      </c>
      <c r="IP62" s="10"/>
      <c r="IQ62" s="248">
        <f t="shared" ca="1" si="288"/>
        <v>1</v>
      </c>
      <c r="IR62" s="248">
        <f t="shared" ca="1" si="288"/>
        <v>0</v>
      </c>
      <c r="IS62" s="248">
        <f t="shared" ca="1" si="288"/>
        <v>1</v>
      </c>
      <c r="IT62" s="248">
        <f t="shared" ca="1" si="288"/>
        <v>1</v>
      </c>
      <c r="IU62" s="248">
        <f t="shared" ca="1" si="288"/>
        <v>0</v>
      </c>
      <c r="IV62" s="248">
        <f t="shared" ca="1" si="288"/>
        <v>70</v>
      </c>
      <c r="IW62" s="248">
        <f t="shared" ca="1" si="288"/>
        <v>50</v>
      </c>
      <c r="IX62" s="248">
        <f t="shared" ca="1" si="288"/>
        <v>85</v>
      </c>
      <c r="IY62" s="248">
        <f t="shared" ca="1" si="288"/>
        <v>70</v>
      </c>
      <c r="IZ62" s="246">
        <f t="shared" ca="1" si="130"/>
        <v>1</v>
      </c>
      <c r="JA62" s="246">
        <f t="shared" ca="1" si="131"/>
        <v>1</v>
      </c>
      <c r="JB62" s="246">
        <f t="shared" ca="1" si="132"/>
        <v>1</v>
      </c>
      <c r="JC62" s="248">
        <f t="shared" ca="1" si="288"/>
        <v>1</v>
      </c>
      <c r="JD62" s="10"/>
      <c r="JE62" s="248">
        <f t="shared" ca="1" si="288"/>
        <v>1</v>
      </c>
      <c r="JF62" s="248">
        <f t="shared" ca="1" si="288"/>
        <v>1</v>
      </c>
      <c r="JG62" s="248">
        <f t="shared" ca="1" si="288"/>
        <v>0.75</v>
      </c>
      <c r="JH62" s="248">
        <f t="shared" ca="1" si="283"/>
        <v>0.8</v>
      </c>
      <c r="JI62" s="248">
        <f t="shared" ca="1" si="283"/>
        <v>0.82499999999999996</v>
      </c>
      <c r="JJ62" s="248">
        <f t="shared" ca="1" si="283"/>
        <v>0.875</v>
      </c>
      <c r="JK62" s="248">
        <f t="shared" ca="1" si="283"/>
        <v>0.9</v>
      </c>
      <c r="JL62" s="248">
        <f t="shared" ca="1" si="288"/>
        <v>1</v>
      </c>
      <c r="JM62" s="248">
        <f t="shared" ca="1" si="288"/>
        <v>0</v>
      </c>
      <c r="JN62" s="248">
        <f t="shared" ca="1" si="297"/>
        <v>0</v>
      </c>
      <c r="JO62" s="248">
        <f t="shared" ca="1" si="297"/>
        <v>0</v>
      </c>
      <c r="JP62" s="248">
        <f t="shared" ca="1" si="297"/>
        <v>0</v>
      </c>
      <c r="JQ62" s="248">
        <f t="shared" ca="1" si="297"/>
        <v>0</v>
      </c>
      <c r="JR62" s="248">
        <f t="shared" ca="1" si="297"/>
        <v>0</v>
      </c>
      <c r="JS62" s="248" t="str">
        <f t="shared" ca="1" si="149"/>
        <v>-</v>
      </c>
      <c r="JT62" s="248">
        <f t="shared" ca="1" si="149"/>
        <v>0</v>
      </c>
      <c r="JU62" s="27">
        <v>0</v>
      </c>
    </row>
    <row r="63" spans="1:281" s="228" customFormat="1" outlineLevel="2">
      <c r="A63" s="202">
        <f t="shared" si="133"/>
        <v>58</v>
      </c>
      <c r="B63" s="210">
        <f t="shared" ca="1" si="298"/>
        <v>55</v>
      </c>
      <c r="C63" s="228">
        <v>200</v>
      </c>
      <c r="D63" s="228" t="s">
        <v>941</v>
      </c>
      <c r="E63" s="228" t="b">
        <v>0</v>
      </c>
      <c r="F63" s="228" t="b">
        <v>0</v>
      </c>
      <c r="G63" s="228" t="b">
        <f t="shared" si="294"/>
        <v>0</v>
      </c>
      <c r="H63" s="298" cm="1">
        <f t="array" aca="1" ref="H63" ca="1">IF(AND($I63:$T63=DataMaster!$R$70:$AC$70),1,IF(AND($I63:$T63=DataMaster!$R$71:$AC$71),2,IF(AND($I63:$T63=DataMaster!$R$72:$AC$72),3,IF(AND($I63:$T63=DataMaster!$R$73:$AC$73),4,IF(AND($I63:$T63=DataMaster!$R$74:$AC$74),5,IF(AND($I63:$T63=DataMaster!$R$75:$AC$75),6,IF(AND($I63:$T63=DataMaster!$R$76:$AC$76),7,IF(AND($I63:$T63=DataMaster!$R$77:$AC$77),8,0))))))))</f>
        <v>1</v>
      </c>
      <c r="I63" s="225">
        <f t="shared" ca="1" si="299"/>
        <v>1</v>
      </c>
      <c r="J63" s="225">
        <f t="shared" ca="1" si="295"/>
        <v>2</v>
      </c>
      <c r="K63" s="225">
        <f t="shared" ca="1" si="295"/>
        <v>2</v>
      </c>
      <c r="L63" s="225">
        <f t="shared" ca="1" si="295"/>
        <v>2</v>
      </c>
      <c r="M63" s="225">
        <f t="shared" ca="1" si="295"/>
        <v>1</v>
      </c>
      <c r="N63" s="225">
        <f t="shared" ca="1" si="295"/>
        <v>1</v>
      </c>
      <c r="O63" s="225">
        <f t="shared" ca="1" si="295"/>
        <v>1</v>
      </c>
      <c r="P63" s="225">
        <f t="shared" ca="1" si="295"/>
        <v>3</v>
      </c>
      <c r="Q63" s="225">
        <f t="shared" ca="1" si="295"/>
        <v>1</v>
      </c>
      <c r="R63" s="225">
        <f t="shared" ca="1" si="295"/>
        <v>2</v>
      </c>
      <c r="S63" s="225">
        <f t="shared" ca="1" si="295"/>
        <v>1</v>
      </c>
      <c r="T63" s="225">
        <f t="shared" ca="1" si="295"/>
        <v>2</v>
      </c>
      <c r="V63" s="242" t="str" cm="1">
        <f t="array" aca="1" ref="V63" ca="1">TEXT(LEFT(OFFSET(V63,-1,0),5)+1,"00000")&amp;MID(OFFSET(V63,-1,0),6,FIND(" ",OFFSET(V63,-1,0),7)-5)
&amp;IF($H63=0,"",INDEX(DataMaster!$Q$70:$Q$77,Experiment!H63))
 &amp; " Day"&amp;_xlfn.SINGLE(INDEX(i.DOY,$I63,1))                   &amp; IF($FE63=0," FWM","")&amp;IF($FE63=1," MWM","")&amp;IF($FE63=5," Mat","")&amp;IF($FJ63=TRUE,"&amp;BBT","")
&amp;" Confine"&amp;$P63-1       &amp;IF($R63&gt;1," PasArea"&amp;GQ63,"")     &amp;IF($T63&gt;1," SR"&amp;GT63,"")     &amp;IF($S63&gt;1," E_PGR"&amp;JG63,"")
&amp; " WP"&amp;TEXT($IZ63*100,"000p")                &amp; " MP"&amp;TEXT($JA63*100,"000p")                      &amp; " GP"&amp;TEXT($JB63*100,"000p")
&amp; " (F"&amp;3+IFERROR(1*$CZ63,0)+IFERROR(1*$DA63,0)&amp;3-IFERROR(1*NOT($DC63),0)&amp;"N"&amp;$DV63&amp;$DW63&amp;")"</f>
        <v>00040 Feed farm1 Day135 MWM Confine2 PasArea852 SR13.6 WP100p MP100p GP100p (F33N33)</v>
      </c>
      <c r="W63" s="10" t="str">
        <f ca="1">IF(COUNTIF(V$5:V63,V63)=1,"-","Dup")</f>
        <v>-</v>
      </c>
      <c r="X63" s="10"/>
      <c r="Y63" s="225" t="str">
        <f t="shared" ca="1" si="300"/>
        <v>-</v>
      </c>
      <c r="Z63" s="248" t="str">
        <f t="shared" ca="1" si="112"/>
        <v>-</v>
      </c>
      <c r="AA63" s="225" t="str">
        <f t="shared" ca="1" si="300"/>
        <v>-</v>
      </c>
      <c r="AB63" s="225" t="str">
        <f t="shared" ca="1" si="300"/>
        <v>-</v>
      </c>
      <c r="AC63" s="248" t="str">
        <f t="shared" ca="1" si="113"/>
        <v>-</v>
      </c>
      <c r="AD63" s="248" t="b">
        <f t="shared" ca="1" si="113"/>
        <v>1</v>
      </c>
      <c r="AE63" s="10"/>
      <c r="AF63" s="248" t="b">
        <f t="shared" ca="1" si="285"/>
        <v>1</v>
      </c>
      <c r="AG63" s="248" t="str">
        <f t="shared" ca="1" si="285"/>
        <v>-</v>
      </c>
      <c r="AH63" s="248" t="str">
        <f t="shared" ca="1" si="285"/>
        <v>-</v>
      </c>
      <c r="AI63" s="248" t="str">
        <f t="shared" ca="1" si="285"/>
        <v>-</v>
      </c>
      <c r="AJ63" s="248" t="b">
        <f t="shared" ca="1" si="285"/>
        <v>0</v>
      </c>
      <c r="AK63" s="248" t="str">
        <f t="shared" ca="1" si="285"/>
        <v>-</v>
      </c>
      <c r="AL63" s="248" t="str">
        <f t="shared" ca="1" si="285"/>
        <v>-</v>
      </c>
      <c r="AM63" s="248" t="str">
        <f t="shared" ca="1" si="285"/>
        <v>-</v>
      </c>
      <c r="AN63" s="248" t="b">
        <f t="shared" ca="1" si="285"/>
        <v>0</v>
      </c>
      <c r="AO63" s="10"/>
      <c r="AP63" s="225" t="b">
        <f t="shared" ref="AP63:AP68" ca="1" si="306">OFFSET(AP63,-1,0)</f>
        <v>1</v>
      </c>
      <c r="AQ63" s="247" t="b">
        <v>0</v>
      </c>
      <c r="AR63" s="225" t="b">
        <f t="shared" ca="1" si="301"/>
        <v>1</v>
      </c>
      <c r="AS63" s="243">
        <f t="shared" ca="1" si="136"/>
        <v>112303</v>
      </c>
      <c r="AT63" s="225" t="b">
        <f t="shared" ca="1" si="302"/>
        <v>0</v>
      </c>
      <c r="AU63" s="248" t="str">
        <f t="shared" ca="1" si="285"/>
        <v>-</v>
      </c>
      <c r="AV63" s="248" t="b">
        <f t="shared" ca="1" si="285"/>
        <v>1</v>
      </c>
      <c r="AW63" s="225">
        <f t="shared" ca="1" si="303"/>
        <v>112304</v>
      </c>
      <c r="AX63" s="248" t="str">
        <f t="shared" ca="1" si="285"/>
        <v>-</v>
      </c>
      <c r="AY63" s="248">
        <f t="shared" ca="1" si="285"/>
        <v>1</v>
      </c>
      <c r="AZ63" s="248">
        <f t="shared" ca="1" si="285"/>
        <v>1</v>
      </c>
      <c r="BA63" s="248" t="b">
        <f t="shared" ca="1" si="185"/>
        <v>1</v>
      </c>
      <c r="BB63" s="248">
        <f t="shared" ca="1" si="285"/>
        <v>0.2</v>
      </c>
      <c r="BC63" s="248" t="str">
        <f t="shared" ca="1" si="274"/>
        <v>-</v>
      </c>
      <c r="BD63" s="248" t="str">
        <f t="shared" ca="1" si="274"/>
        <v>-</v>
      </c>
      <c r="BE63" s="248" t="b">
        <f t="shared" ca="1" si="285"/>
        <v>1</v>
      </c>
      <c r="BF63" s="248" t="b">
        <f t="shared" ca="1" si="185"/>
        <v>0</v>
      </c>
      <c r="BG63" s="246" t="str" cm="1">
        <f t="array" aca="1" ref="BG63" ca="1">INDEX(i.dams_confinement_P,$P63,BG$17)</f>
        <v>-</v>
      </c>
      <c r="BH63" s="246" t="str" cm="1">
        <f t="array" aca="1" ref="BH63" ca="1">INDEX(i.dams_confinement_P,$P63,BH$17)</f>
        <v>-</v>
      </c>
      <c r="BI63" s="246" t="str" cm="1">
        <f t="array" aca="1" ref="BI63" ca="1">INDEX(i.dams_confinement_P,$P63,BI$17)</f>
        <v>-</v>
      </c>
      <c r="BJ63" s="246" t="str" cm="1">
        <f t="array" aca="1" ref="BJ63" ca="1">INDEX(i.dams_confinement_P,$P63,BJ$17)</f>
        <v>-</v>
      </c>
      <c r="BK63" s="246" t="str" cm="1">
        <f t="array" aca="1" ref="BK63" ca="1">INDEX(i.dams_confinement_P,$P63,BK$17)</f>
        <v>-</v>
      </c>
      <c r="BL63" s="246" t="str" cm="1">
        <f t="array" aca="1" ref="BL63" ca="1">INDEX(i.dams_confinement_P,$P63,BL$17)</f>
        <v>-</v>
      </c>
      <c r="BM63" s="246" t="b" cm="1">
        <f t="array" aca="1" ref="BM63" ca="1">INDEX(i.dams_confinement_P,$P63,BM$17)</f>
        <v>1</v>
      </c>
      <c r="BN63" s="246" t="b" cm="1">
        <f t="array" aca="1" ref="BN63" ca="1">INDEX(i.dams_confinement_P,$P63,BN$17)</f>
        <v>1</v>
      </c>
      <c r="BO63" s="246" t="b" cm="1">
        <f t="array" aca="1" ref="BO63" ca="1">INDEX(i.dams_confinement_P,$P63,BO$17)</f>
        <v>1</v>
      </c>
      <c r="BP63" s="246" t="b" cm="1">
        <f t="array" aca="1" ref="BP63" ca="1">INDEX(i.dams_confinement_P,$P63,BP$17)</f>
        <v>1</v>
      </c>
      <c r="BQ63" s="246" t="b" cm="1">
        <f t="array" aca="1" ref="BQ63" ca="1">INDEX(i.dams_confinement_P,$P63,BQ$17)</f>
        <v>1</v>
      </c>
      <c r="BR63" s="246" t="b" cm="1">
        <f t="array" aca="1" ref="BR63" ca="1">INDEX(i.dams_confinement_P,$P63,BR$17)</f>
        <v>1</v>
      </c>
      <c r="BS63" s="246" t="str" cm="1">
        <f t="array" aca="1" ref="BS63" ca="1">INDEX(i.dams_confinement_P,$P63,BS$17)</f>
        <v>-</v>
      </c>
      <c r="BT63" s="246" t="str" cm="1">
        <f t="array" aca="1" ref="BT63" ca="1">INDEX(i.dams_confinement_P,$P63,BT$17)</f>
        <v>-</v>
      </c>
      <c r="BU63" s="246" t="str" cm="1">
        <f t="array" aca="1" ref="BU63" ca="1">INDEX(i.dams_confinement_P,$P63,BU$17)</f>
        <v>-</v>
      </c>
      <c r="BV63" s="246" t="str" cm="1">
        <f t="array" aca="1" ref="BV63" ca="1">INDEX(i.dams_confinement_P,$P63,BV$17)</f>
        <v>-</v>
      </c>
      <c r="BW63" s="246" t="str" cm="1">
        <f t="array" aca="1" ref="BW63" ca="1">INDEX(i.dams_confinement_P,$P63,BW$17)</f>
        <v>-</v>
      </c>
      <c r="BX63" s="246" t="str" cm="1">
        <f t="array" aca="1" ref="BX63" ca="1">INDEX(i.dams_confinement_P,$P63,BX$17)</f>
        <v>-</v>
      </c>
      <c r="BY63" s="248" t="str">
        <f t="shared" ca="1" si="273"/>
        <v>-</v>
      </c>
      <c r="BZ63" s="248" t="str">
        <f t="shared" ca="1" si="273"/>
        <v>-</v>
      </c>
      <c r="CA63" s="10"/>
      <c r="CB63" s="248" t="str">
        <f t="shared" ca="1" si="273"/>
        <v>-</v>
      </c>
      <c r="CC63" s="248" t="str">
        <f t="shared" ca="1" si="273"/>
        <v>-</v>
      </c>
      <c r="CD63" s="248" t="str">
        <f t="shared" ca="1" si="273"/>
        <v>-</v>
      </c>
      <c r="CE63" s="248" t="str">
        <f t="shared" ca="1" si="273"/>
        <v>-</v>
      </c>
      <c r="CF63" s="248" t="str">
        <f t="shared" ca="1" si="273"/>
        <v>-</v>
      </c>
      <c r="CG63" s="248" t="str">
        <f t="shared" ca="1" si="273"/>
        <v>-</v>
      </c>
      <c r="CH63" s="248" t="str">
        <f t="shared" ca="1" si="273"/>
        <v>-</v>
      </c>
      <c r="CI63" s="248" t="str">
        <f t="shared" ca="1" si="273"/>
        <v>-</v>
      </c>
      <c r="CJ63" s="248" t="str">
        <f t="shared" ca="1" si="273"/>
        <v>-</v>
      </c>
      <c r="CK63" s="248" t="str">
        <f t="shared" ca="1" si="273"/>
        <v>-</v>
      </c>
      <c r="CL63" s="248" t="str">
        <f t="shared" ca="1" si="273"/>
        <v>-</v>
      </c>
      <c r="CM63" s="248" t="str">
        <f t="shared" ca="1" si="273"/>
        <v>-</v>
      </c>
      <c r="CN63" s="248" t="str">
        <f t="shared" ca="1" si="273"/>
        <v>-</v>
      </c>
      <c r="CO63" s="248" t="str">
        <f t="shared" ca="1" si="273"/>
        <v>-</v>
      </c>
      <c r="CP63" s="248" t="str">
        <f t="shared" ca="1" si="273"/>
        <v>-</v>
      </c>
      <c r="CQ63" s="248" t="str">
        <f t="shared" ca="1" si="273"/>
        <v>-</v>
      </c>
      <c r="CR63" s="248" t="str">
        <f t="shared" ca="1" si="273"/>
        <v>-</v>
      </c>
      <c r="CS63" s="248" t="str">
        <f t="shared" ca="1" si="194"/>
        <v>-</v>
      </c>
      <c r="CT63" s="248" t="str">
        <f t="shared" ca="1" si="194"/>
        <v>-</v>
      </c>
      <c r="CU63" s="248" t="str">
        <f t="shared" ca="1" si="194"/>
        <v>-</v>
      </c>
      <c r="CV63" s="248" t="str">
        <f t="shared" ca="1" si="194"/>
        <v>-</v>
      </c>
      <c r="CW63" s="10"/>
      <c r="CX63" s="246" t="str" cm="1">
        <f t="array" ref="CX63">IF(AND($CZ63:$DA63),INDEX(i.dam_user_fvp0_date,$P63),"-")</f>
        <v>-</v>
      </c>
      <c r="CY63" s="246" t="str" cm="1">
        <f t="array" ref="CY63">IF(AND($CZ63:$DA63),INDEX(i.dam_user_fvp1_date,$P63),"-")</f>
        <v>-</v>
      </c>
      <c r="CZ63" s="247" t="b">
        <v>0</v>
      </c>
      <c r="DA63" s="247" t="b">
        <v>0</v>
      </c>
      <c r="DB63" s="248" t="str">
        <f t="shared" ca="1" si="289"/>
        <v>-</v>
      </c>
      <c r="DC63" s="248" t="str">
        <f t="shared" ca="1" si="289"/>
        <v>-</v>
      </c>
      <c r="DD63" s="248" t="str">
        <f t="shared" ca="1" si="289"/>
        <v>-</v>
      </c>
      <c r="DE63" s="248" t="str">
        <f t="shared" ca="1" si="289"/>
        <v>-</v>
      </c>
      <c r="DF63" s="248" t="str">
        <f t="shared" ca="1" si="289"/>
        <v>-</v>
      </c>
      <c r="DG63" s="248" t="str">
        <f t="shared" ca="1" si="289"/>
        <v>-</v>
      </c>
      <c r="DH63" s="248" t="str">
        <f t="shared" ca="1" si="289"/>
        <v>-</v>
      </c>
      <c r="DI63" s="248" t="str">
        <f t="shared" ca="1" si="289"/>
        <v>-</v>
      </c>
      <c r="DJ63" s="248" t="str">
        <f t="shared" ca="1" si="289"/>
        <v>-</v>
      </c>
      <c r="DK63" s="248" t="str">
        <f t="shared" ca="1" si="289"/>
        <v>-</v>
      </c>
      <c r="DL63" s="248" t="str">
        <f t="shared" ca="1" si="289"/>
        <v>-</v>
      </c>
      <c r="DM63" s="248" t="str">
        <f t="shared" ca="1" si="289"/>
        <v>-</v>
      </c>
      <c r="DN63" s="248" t="str">
        <f t="shared" ca="1" si="289"/>
        <v>-</v>
      </c>
      <c r="DO63" s="248" t="str">
        <f t="shared" ca="1" si="289"/>
        <v>-</v>
      </c>
      <c r="DP63" s="248" t="str">
        <f t="shared" ca="1" si="289"/>
        <v>-</v>
      </c>
      <c r="DQ63" s="248" t="str">
        <f t="shared" ca="1" si="289"/>
        <v>-</v>
      </c>
      <c r="DR63" s="248" t="str">
        <f t="shared" ca="1" si="289"/>
        <v>-</v>
      </c>
      <c r="DS63" s="248" t="str">
        <f t="shared" ca="1" si="289"/>
        <v>-</v>
      </c>
      <c r="DT63" s="248" t="str">
        <f t="shared" ca="1" si="289"/>
        <v>-</v>
      </c>
      <c r="DU63" s="248" t="str">
        <f t="shared" ca="1" si="289"/>
        <v>-</v>
      </c>
      <c r="DV63" s="225">
        <f t="shared" ca="1" si="304"/>
        <v>3</v>
      </c>
      <c r="DW63" s="225">
        <f t="shared" ca="1" si="304"/>
        <v>3</v>
      </c>
      <c r="DX63" s="247">
        <v>0</v>
      </c>
      <c r="DY63" s="247">
        <v>1</v>
      </c>
      <c r="DZ63" s="247">
        <v>-1</v>
      </c>
      <c r="EA63" s="248" t="str">
        <f t="shared" ca="1" si="199"/>
        <v>-</v>
      </c>
      <c r="EB63" s="248" t="str">
        <f t="shared" ca="1" si="199"/>
        <v>-</v>
      </c>
      <c r="EC63" s="248" t="str">
        <f t="shared" ca="1" si="199"/>
        <v>-</v>
      </c>
      <c r="ED63" s="248" t="str">
        <f t="shared" ca="1" si="199"/>
        <v>-</v>
      </c>
      <c r="EE63" s="248" t="str">
        <f t="shared" ca="1" si="199"/>
        <v>-</v>
      </c>
      <c r="EF63" s="247">
        <v>0</v>
      </c>
      <c r="EG63" s="247">
        <v>1</v>
      </c>
      <c r="EH63" s="247">
        <v>-1</v>
      </c>
      <c r="EI63" s="248" t="str">
        <f t="shared" ca="1" si="199"/>
        <v>-</v>
      </c>
      <c r="EJ63" s="248" t="str">
        <f t="shared" ca="1" si="199"/>
        <v>-</v>
      </c>
      <c r="EK63" s="248" t="str">
        <f t="shared" ca="1" si="199"/>
        <v>-</v>
      </c>
      <c r="EL63" s="248">
        <f t="shared" ca="1" si="199"/>
        <v>0</v>
      </c>
      <c r="EM63" s="248">
        <f t="shared" ca="1" si="199"/>
        <v>0</v>
      </c>
      <c r="EN63" s="248">
        <f t="shared" ca="1" si="199"/>
        <v>0</v>
      </c>
      <c r="EO63" s="248">
        <f t="shared" ca="1" si="199"/>
        <v>0</v>
      </c>
      <c r="EP63" s="248">
        <f t="shared" ca="1" si="199"/>
        <v>0</v>
      </c>
      <c r="EQ63" s="248">
        <f t="shared" ca="1" si="290"/>
        <v>0</v>
      </c>
      <c r="ER63" s="248">
        <f t="shared" ca="1" si="290"/>
        <v>0</v>
      </c>
      <c r="ES63" s="248" t="str">
        <f t="shared" ca="1" si="290"/>
        <v>-</v>
      </c>
      <c r="ET63" s="248" t="str">
        <f t="shared" ca="1" si="290"/>
        <v>-</v>
      </c>
      <c r="EU63" s="248" t="str">
        <f t="shared" ca="1" si="290"/>
        <v>-</v>
      </c>
      <c r="EV63" s="248" t="str">
        <f t="shared" ca="1" si="290"/>
        <v>-</v>
      </c>
      <c r="EW63" s="248" t="str">
        <f t="shared" ca="1" si="290"/>
        <v>-</v>
      </c>
      <c r="EX63" s="248" t="str">
        <f t="shared" ca="1" si="290"/>
        <v>-</v>
      </c>
      <c r="EY63" s="248" t="str">
        <f t="shared" ca="1" si="290"/>
        <v>-</v>
      </c>
      <c r="EZ63" s="248" t="str">
        <f t="shared" ca="1" si="290"/>
        <v>-</v>
      </c>
      <c r="FA63" s="248" t="str">
        <f t="shared" ca="1" si="290"/>
        <v>-</v>
      </c>
      <c r="FB63" s="248" t="str">
        <f t="shared" ca="1" si="290"/>
        <v>-</v>
      </c>
      <c r="FC63" s="248" t="str">
        <f t="shared" ca="1" si="290"/>
        <v>-</v>
      </c>
      <c r="FD63" s="10"/>
      <c r="FE63" s="246">
        <f t="shared" ca="1" si="118"/>
        <v>1</v>
      </c>
      <c r="FF63" s="248" t="str">
        <f t="shared" ca="1" si="290"/>
        <v>-</v>
      </c>
      <c r="FG63" s="248" t="str">
        <f t="shared" ca="1" si="287"/>
        <v>-</v>
      </c>
      <c r="FH63" s="248" t="str">
        <f t="shared" ca="1" si="287"/>
        <v>-</v>
      </c>
      <c r="FI63" s="248" t="str">
        <f t="shared" ca="1" si="287"/>
        <v>-</v>
      </c>
      <c r="FJ63" s="246" t="b">
        <f t="shared" ca="1" si="119"/>
        <v>0</v>
      </c>
      <c r="FK63" s="248" t="str">
        <f t="shared" ca="1" si="287"/>
        <v>-</v>
      </c>
      <c r="FL63" s="248">
        <f t="shared" ca="1" si="287"/>
        <v>0</v>
      </c>
      <c r="FM63" s="248" t="str">
        <f t="shared" ca="1" si="287"/>
        <v>-</v>
      </c>
      <c r="FN63" s="248">
        <f t="shared" ca="1" si="120"/>
        <v>1</v>
      </c>
      <c r="FO63" s="248">
        <f t="shared" ca="1" si="120"/>
        <v>0</v>
      </c>
      <c r="FP63" s="248">
        <f t="shared" ca="1" si="287"/>
        <v>1</v>
      </c>
      <c r="FQ63" s="248">
        <f t="shared" ca="1" si="287"/>
        <v>0</v>
      </c>
      <c r="FR63" s="248">
        <f t="shared" ca="1" si="287"/>
        <v>1</v>
      </c>
      <c r="FS63" s="248">
        <f t="shared" ca="1" si="287"/>
        <v>1</v>
      </c>
      <c r="FT63" s="248">
        <f t="shared" ca="1" si="287"/>
        <v>1</v>
      </c>
      <c r="FU63" s="248">
        <f t="shared" ca="1" si="287"/>
        <v>0</v>
      </c>
      <c r="FV63" s="248">
        <f t="shared" ca="1" si="287"/>
        <v>0</v>
      </c>
      <c r="FW63" s="248">
        <f t="shared" ca="1" si="287"/>
        <v>0</v>
      </c>
      <c r="FX63" s="248">
        <f t="shared" ca="1" si="287"/>
        <v>0</v>
      </c>
      <c r="FY63" s="248">
        <f t="shared" ca="1" si="287"/>
        <v>0</v>
      </c>
      <c r="FZ63" s="248">
        <f t="shared" ca="1" si="287"/>
        <v>0</v>
      </c>
      <c r="GA63" s="248">
        <f t="shared" ca="1" si="287"/>
        <v>0</v>
      </c>
      <c r="GB63" s="248">
        <f t="shared" ca="1" si="287"/>
        <v>0</v>
      </c>
      <c r="GC63" s="248">
        <f t="shared" ca="1" si="121"/>
        <v>0</v>
      </c>
      <c r="GD63" s="248">
        <f t="shared" ca="1" si="121"/>
        <v>0</v>
      </c>
      <c r="GE63" s="248">
        <f t="shared" ca="1" si="121"/>
        <v>0</v>
      </c>
      <c r="GF63" s="248">
        <f t="shared" ca="1" si="121"/>
        <v>0</v>
      </c>
      <c r="GG63" s="248">
        <f t="shared" ca="1" si="121"/>
        <v>1</v>
      </c>
      <c r="GH63" s="248">
        <f t="shared" ca="1" si="121"/>
        <v>0</v>
      </c>
      <c r="GI63" s="248">
        <f t="shared" ca="1" si="121"/>
        <v>0</v>
      </c>
      <c r="GJ63" s="248">
        <f t="shared" ca="1" si="121"/>
        <v>0</v>
      </c>
      <c r="GK63" s="248">
        <f t="shared" ca="1" si="121"/>
        <v>0</v>
      </c>
      <c r="GL63" s="248">
        <f t="shared" ca="1" si="121"/>
        <v>0</v>
      </c>
      <c r="GM63" s="248">
        <f t="shared" ca="1" si="121"/>
        <v>0</v>
      </c>
      <c r="GN63" s="248">
        <f t="shared" ca="1" si="121"/>
        <v>0</v>
      </c>
      <c r="GO63" s="10"/>
      <c r="GP63" s="246" t="b">
        <f t="shared" ca="1" si="291"/>
        <v>1</v>
      </c>
      <c r="GQ63" s="246" cm="1">
        <f t="array" aca="1" ref="GQ63" ca="1">INDEX(i.bnd_total_pas_area,$R63,1)</f>
        <v>852</v>
      </c>
      <c r="GR63" s="248" t="str">
        <f t="shared" ca="1" si="261"/>
        <v>-</v>
      </c>
      <c r="GS63" s="246" t="b">
        <f t="shared" ca="1" si="292"/>
        <v>1</v>
      </c>
      <c r="GT63" s="246" cm="1">
        <f t="array" aca="1" ref="GT63" ca="1">INDEX(i.bnd_sr_t,$T63,1)</f>
        <v>13.6</v>
      </c>
      <c r="GU63" s="246" t="b">
        <f t="shared" ca="1" si="124"/>
        <v>1</v>
      </c>
      <c r="GV63" s="246" t="b">
        <f t="shared" ca="1" si="124"/>
        <v>0</v>
      </c>
      <c r="GW63" s="246" t="b">
        <f t="shared" ca="1" si="124"/>
        <v>0</v>
      </c>
      <c r="GX63" s="248">
        <f t="shared" ca="1" si="262"/>
        <v>0</v>
      </c>
      <c r="GY63" s="248">
        <f t="shared" ca="1" si="262"/>
        <v>2</v>
      </c>
      <c r="GZ63" s="248">
        <f t="shared" ca="1" si="262"/>
        <v>2</v>
      </c>
      <c r="HA63" s="248" t="str">
        <f t="shared" ca="1" si="262"/>
        <v>-</v>
      </c>
      <c r="HB63" s="248" t="str">
        <f t="shared" ca="1" si="262"/>
        <v>-</v>
      </c>
      <c r="HC63" s="248" t="str">
        <f t="shared" ca="1" si="262"/>
        <v>-</v>
      </c>
      <c r="HD63" s="248" t="str">
        <f t="shared" ca="1" si="262"/>
        <v>-</v>
      </c>
      <c r="HE63" s="248" t="str">
        <f t="shared" ca="1" si="262"/>
        <v>-</v>
      </c>
      <c r="HF63" s="248" t="str">
        <f t="shared" ca="1" si="144"/>
        <v>-</v>
      </c>
      <c r="HG63" s="248" t="str">
        <f t="shared" ca="1" si="144"/>
        <v>-</v>
      </c>
      <c r="HH63" s="246" t="b">
        <f t="array" aca="1" ref="HH63" ca="1">IF(OR(HI63:HJ63&lt;&gt;"-"),TRUE,"-")</f>
        <v>1</v>
      </c>
      <c r="HI63" s="225">
        <f t="shared" ca="1" si="305"/>
        <v>2</v>
      </c>
      <c r="HJ63" s="248" t="str">
        <f t="shared" ca="1" si="125"/>
        <v>-</v>
      </c>
      <c r="HK63" s="246" t="str">
        <f t="array" aca="1" ref="HK63" ca="1">IF(OR(HL63:HQ63&lt;&gt;"-"),TRUE,"-")</f>
        <v>-</v>
      </c>
      <c r="HL63" s="248" t="str">
        <f t="shared" ca="1" si="145"/>
        <v>-</v>
      </c>
      <c r="HM63" s="288" t="str">
        <f t="shared" ca="1" si="145"/>
        <v>-</v>
      </c>
      <c r="HN63" s="288" t="str">
        <f t="shared" ca="1" si="145"/>
        <v>-</v>
      </c>
      <c r="HO63" s="288" t="str">
        <f t="shared" ca="1" si="145"/>
        <v>-</v>
      </c>
      <c r="HP63" s="288" t="str">
        <f t="shared" ca="1" si="145"/>
        <v>-</v>
      </c>
      <c r="HQ63" s="288" t="str">
        <f t="shared" ca="1" si="146"/>
        <v>-</v>
      </c>
      <c r="HR63" s="288" t="str">
        <f t="shared" ca="1" si="145"/>
        <v>-</v>
      </c>
      <c r="HS63" s="248" t="b">
        <f t="shared" ca="1" si="100"/>
        <v>1</v>
      </c>
      <c r="HT63" s="248">
        <f t="shared" ca="1" si="100"/>
        <v>2</v>
      </c>
      <c r="HU63" s="248" t="b">
        <f t="shared" ca="1" si="101"/>
        <v>1</v>
      </c>
      <c r="HV63" s="248" t="str">
        <f t="shared" ca="1" si="101"/>
        <v>-</v>
      </c>
      <c r="HW63" s="246" t="str">
        <f t="shared" ca="1" si="238"/>
        <v>-</v>
      </c>
      <c r="HX63" s="246" t="str">
        <f t="shared" ca="1" si="238"/>
        <v>-</v>
      </c>
      <c r="HY63" s="246" t="str">
        <f t="shared" ca="1" si="238"/>
        <v>-</v>
      </c>
      <c r="HZ63" s="246" t="str">
        <f t="shared" ca="1" si="238"/>
        <v>-</v>
      </c>
      <c r="IA63" s="248" t="str">
        <f t="shared" ca="1" si="288"/>
        <v>-</v>
      </c>
      <c r="IB63" s="248" t="str">
        <f t="shared" ca="1" si="288"/>
        <v>-</v>
      </c>
      <c r="IC63" s="248" t="str">
        <f t="shared" ca="1" si="288"/>
        <v>-</v>
      </c>
      <c r="ID63" s="248" t="str">
        <f t="shared" ca="1" si="288"/>
        <v>-</v>
      </c>
      <c r="IE63" s="248">
        <f t="shared" ca="1" si="288"/>
        <v>0</v>
      </c>
      <c r="IF63" s="248">
        <f t="shared" ca="1" si="288"/>
        <v>0.9</v>
      </c>
      <c r="IG63" s="248">
        <f t="shared" ca="1" si="288"/>
        <v>0</v>
      </c>
      <c r="IH63" s="248">
        <f t="shared" ca="1" si="288"/>
        <v>0.5</v>
      </c>
      <c r="II63" s="248">
        <f t="shared" ca="1" si="288"/>
        <v>0</v>
      </c>
      <c r="IJ63" s="248">
        <f t="shared" ca="1" si="288"/>
        <v>0</v>
      </c>
      <c r="IK63" s="248" t="str">
        <f t="shared" ca="1" si="288"/>
        <v>-</v>
      </c>
      <c r="IL63" s="246" t="str">
        <f t="shared" ca="1" si="127"/>
        <v>-</v>
      </c>
      <c r="IM63" s="246" t="str">
        <f t="shared" ca="1" si="127"/>
        <v>-</v>
      </c>
      <c r="IN63" s="155" t="b">
        <f t="shared" ca="1" si="293"/>
        <v>0</v>
      </c>
      <c r="IO63" s="248" t="str">
        <f t="shared" ca="1" si="129"/>
        <v>-</v>
      </c>
      <c r="IP63" s="10"/>
      <c r="IQ63" s="248">
        <f t="shared" ca="1" si="288"/>
        <v>1</v>
      </c>
      <c r="IR63" s="248">
        <f t="shared" ca="1" si="288"/>
        <v>0</v>
      </c>
      <c r="IS63" s="248">
        <f t="shared" ca="1" si="288"/>
        <v>1</v>
      </c>
      <c r="IT63" s="248">
        <f t="shared" ca="1" si="288"/>
        <v>1</v>
      </c>
      <c r="IU63" s="248">
        <f t="shared" ca="1" si="288"/>
        <v>0</v>
      </c>
      <c r="IV63" s="248">
        <f t="shared" ca="1" si="288"/>
        <v>70</v>
      </c>
      <c r="IW63" s="248">
        <f t="shared" ca="1" si="288"/>
        <v>50</v>
      </c>
      <c r="IX63" s="248">
        <f t="shared" ca="1" si="288"/>
        <v>85</v>
      </c>
      <c r="IY63" s="248">
        <f t="shared" ca="1" si="288"/>
        <v>70</v>
      </c>
      <c r="IZ63" s="246">
        <f t="shared" ca="1" si="130"/>
        <v>1</v>
      </c>
      <c r="JA63" s="246">
        <f t="shared" ca="1" si="131"/>
        <v>1</v>
      </c>
      <c r="JB63" s="246">
        <f t="shared" ca="1" si="132"/>
        <v>1</v>
      </c>
      <c r="JC63" s="248">
        <f t="shared" ca="1" si="288"/>
        <v>1</v>
      </c>
      <c r="JD63" s="10"/>
      <c r="JE63" s="248">
        <f t="shared" ca="1" si="288"/>
        <v>1</v>
      </c>
      <c r="JF63" s="248">
        <f t="shared" ca="1" si="288"/>
        <v>1</v>
      </c>
      <c r="JG63" s="248">
        <f t="shared" ca="1" si="288"/>
        <v>0.75</v>
      </c>
      <c r="JH63" s="248">
        <f t="shared" ca="1" si="283"/>
        <v>0.8</v>
      </c>
      <c r="JI63" s="248">
        <f t="shared" ca="1" si="283"/>
        <v>0.82499999999999996</v>
      </c>
      <c r="JJ63" s="248">
        <f t="shared" ca="1" si="283"/>
        <v>0.875</v>
      </c>
      <c r="JK63" s="248">
        <f t="shared" ca="1" si="283"/>
        <v>0.9</v>
      </c>
      <c r="JL63" s="248">
        <f t="shared" ca="1" si="288"/>
        <v>1</v>
      </c>
      <c r="JM63" s="248">
        <f t="shared" ca="1" si="288"/>
        <v>0</v>
      </c>
      <c r="JN63" s="248">
        <f t="shared" ca="1" si="297"/>
        <v>0</v>
      </c>
      <c r="JO63" s="248">
        <f t="shared" ca="1" si="297"/>
        <v>0</v>
      </c>
      <c r="JP63" s="248">
        <f t="shared" ca="1" si="297"/>
        <v>0</v>
      </c>
      <c r="JQ63" s="248">
        <f t="shared" ca="1" si="297"/>
        <v>0</v>
      </c>
      <c r="JR63" s="248">
        <f t="shared" ca="1" si="297"/>
        <v>0</v>
      </c>
      <c r="JS63" s="248" t="str">
        <f t="shared" ca="1" si="149"/>
        <v>-</v>
      </c>
      <c r="JT63" s="248">
        <f t="shared" ca="1" si="149"/>
        <v>0</v>
      </c>
      <c r="JU63" s="27">
        <v>0</v>
      </c>
    </row>
    <row r="64" spans="1:281" s="228" customFormat="1" outlineLevel="2">
      <c r="A64" s="202">
        <f t="shared" si="133"/>
        <v>59</v>
      </c>
      <c r="B64" s="210">
        <f t="shared" ca="1" si="298"/>
        <v>55</v>
      </c>
      <c r="C64" s="228">
        <v>200</v>
      </c>
      <c r="D64" s="228" t="s">
        <v>941</v>
      </c>
      <c r="E64" s="228" t="b">
        <v>0</v>
      </c>
      <c r="F64" s="228" t="b">
        <v>0</v>
      </c>
      <c r="G64" s="228" t="b">
        <f t="shared" si="294"/>
        <v>0</v>
      </c>
      <c r="H64" s="298" cm="1">
        <f t="array" aca="1" ref="H64" ca="1">IF(AND($I64:$T64=DataMaster!$R$70:$AC$70),1,IF(AND($I64:$T64=DataMaster!$R$71:$AC$71),2,IF(AND($I64:$T64=DataMaster!$R$72:$AC$72),3,IF(AND($I64:$T64=DataMaster!$R$73:$AC$73),4,IF(AND($I64:$T64=DataMaster!$R$74:$AC$74),5,IF(AND($I64:$T64=DataMaster!$R$75:$AC$75),6,IF(AND($I64:$T64=DataMaster!$R$76:$AC$76),7,IF(AND($I64:$T64=DataMaster!$R$77:$AC$77),8,0))))))))</f>
        <v>1</v>
      </c>
      <c r="I64" s="225">
        <f t="shared" ca="1" si="299"/>
        <v>1</v>
      </c>
      <c r="J64" s="225">
        <f t="shared" ca="1" si="295"/>
        <v>2</v>
      </c>
      <c r="K64" s="225">
        <f t="shared" ca="1" si="295"/>
        <v>2</v>
      </c>
      <c r="L64" s="225">
        <f t="shared" ca="1" si="295"/>
        <v>2</v>
      </c>
      <c r="M64" s="225">
        <f t="shared" ca="1" si="295"/>
        <v>1</v>
      </c>
      <c r="N64" s="225">
        <f t="shared" ca="1" si="295"/>
        <v>1</v>
      </c>
      <c r="O64" s="225">
        <f t="shared" ca="1" si="295"/>
        <v>1</v>
      </c>
      <c r="P64" s="225">
        <f t="shared" ca="1" si="295"/>
        <v>3</v>
      </c>
      <c r="Q64" s="225">
        <f t="shared" ca="1" si="295"/>
        <v>1</v>
      </c>
      <c r="R64" s="225">
        <f t="shared" ca="1" si="295"/>
        <v>2</v>
      </c>
      <c r="S64" s="225">
        <f t="shared" ca="1" si="295"/>
        <v>1</v>
      </c>
      <c r="T64" s="225">
        <f t="shared" ca="1" si="295"/>
        <v>2</v>
      </c>
      <c r="V64" s="242" t="str" cm="1">
        <f t="array" aca="1" ref="V64" ca="1">TEXT(LEFT(OFFSET(V64,-1,0),5)+1,"00000")&amp;MID(OFFSET(V64,-1,0),6,FIND(" ",OFFSET(V64,-1,0),7)-5)
&amp;IF($H64=0,"",INDEX(DataMaster!$Q$70:$Q$77,Experiment!H64))
 &amp; " Day"&amp;_xlfn.SINGLE(INDEX(i.DOY,$I64,1))                   &amp; IF($FE64=0," FWM","")&amp;IF($FE64=1," MWM","")&amp;IF($FE64=5," Mat","")&amp;IF($FJ64=TRUE,"&amp;BBT","")
&amp;" Confine"&amp;$P64-1       &amp;IF($R64&gt;1," PasArea"&amp;GQ64,"")     &amp;IF($T64&gt;1," SR"&amp;GT64,"")     &amp;IF($S64&gt;1," E_PGR"&amp;JG64,"")
&amp; " WP"&amp;TEXT($IZ64*100,"000p")                &amp; " MP"&amp;TEXT($JA64*100,"000p")                      &amp; " GP"&amp;TEXT($JB64*100,"000p")
&amp; " (F"&amp;3+IFERROR(1*$CZ64,0)+IFERROR(1*$DA64,0)&amp;3-IFERROR(1*NOT($DC64),0)&amp;"N"&amp;$DV64&amp;$DW64&amp;")"</f>
        <v>00041 Feed farm1 Day135 MWM Confine2 PasArea852 SR13.6 WP100p MP100p GP100p (F43N33)</v>
      </c>
      <c r="W64" s="10" t="str">
        <f ca="1">IF(COUNTIF(V$5:V64,V64)=1,"-","Dup")</f>
        <v>-</v>
      </c>
      <c r="X64" s="10"/>
      <c r="Y64" s="225" t="str">
        <f t="shared" ca="1" si="300"/>
        <v>-</v>
      </c>
      <c r="Z64" s="248" t="str">
        <f t="shared" ca="1" si="112"/>
        <v>-</v>
      </c>
      <c r="AA64" s="225" t="str">
        <f t="shared" ca="1" si="300"/>
        <v>-</v>
      </c>
      <c r="AB64" s="225" t="str">
        <f t="shared" ca="1" si="300"/>
        <v>-</v>
      </c>
      <c r="AC64" s="248" t="str">
        <f t="shared" ca="1" si="113"/>
        <v>-</v>
      </c>
      <c r="AD64" s="248" t="b">
        <f t="shared" ca="1" si="113"/>
        <v>1</v>
      </c>
      <c r="AE64" s="10"/>
      <c r="AF64" s="248" t="b">
        <f t="shared" ca="1" si="285"/>
        <v>1</v>
      </c>
      <c r="AG64" s="248" t="str">
        <f t="shared" ca="1" si="285"/>
        <v>-</v>
      </c>
      <c r="AH64" s="248" t="str">
        <f t="shared" ca="1" si="285"/>
        <v>-</v>
      </c>
      <c r="AI64" s="248" t="str">
        <f t="shared" ca="1" si="285"/>
        <v>-</v>
      </c>
      <c r="AJ64" s="248" t="b">
        <f t="shared" ca="1" si="285"/>
        <v>0</v>
      </c>
      <c r="AK64" s="248" t="str">
        <f t="shared" ca="1" si="285"/>
        <v>-</v>
      </c>
      <c r="AL64" s="248" t="str">
        <f t="shared" ca="1" si="285"/>
        <v>-</v>
      </c>
      <c r="AM64" s="248" t="str">
        <f t="shared" ca="1" si="285"/>
        <v>-</v>
      </c>
      <c r="AN64" s="248" t="b">
        <f t="shared" ca="1" si="285"/>
        <v>0</v>
      </c>
      <c r="AO64" s="10"/>
      <c r="AP64" s="225" t="b">
        <f t="shared" ca="1" si="306"/>
        <v>1</v>
      </c>
      <c r="AQ64" s="247" t="b">
        <v>1</v>
      </c>
      <c r="AR64" s="225" t="b">
        <f t="shared" ca="1" si="301"/>
        <v>1</v>
      </c>
      <c r="AS64" s="243">
        <f t="shared" ca="1" si="136"/>
        <v>112304</v>
      </c>
      <c r="AT64" s="225" t="b">
        <f t="shared" ca="1" si="302"/>
        <v>0</v>
      </c>
      <c r="AU64" s="248" t="str">
        <f t="shared" ca="1" si="285"/>
        <v>-</v>
      </c>
      <c r="AV64" s="248" t="b">
        <f t="shared" ca="1" si="285"/>
        <v>1</v>
      </c>
      <c r="AW64" s="225">
        <f t="shared" ca="1" si="303"/>
        <v>112305</v>
      </c>
      <c r="AX64" s="248" t="str">
        <f t="shared" ca="1" si="285"/>
        <v>-</v>
      </c>
      <c r="AY64" s="248">
        <f t="shared" ca="1" si="285"/>
        <v>1</v>
      </c>
      <c r="AZ64" s="248">
        <f t="shared" ca="1" si="285"/>
        <v>1</v>
      </c>
      <c r="BA64" s="248" t="b">
        <f t="shared" ca="1" si="185"/>
        <v>1</v>
      </c>
      <c r="BB64" s="248">
        <f t="shared" ca="1" si="285"/>
        <v>0.2</v>
      </c>
      <c r="BC64" s="248" t="str">
        <f t="shared" ca="1" si="274"/>
        <v>-</v>
      </c>
      <c r="BD64" s="248" t="str">
        <f t="shared" ca="1" si="274"/>
        <v>-</v>
      </c>
      <c r="BE64" s="248" t="b">
        <f t="shared" ca="1" si="285"/>
        <v>1</v>
      </c>
      <c r="BF64" s="248" t="b">
        <f t="shared" ca="1" si="185"/>
        <v>0</v>
      </c>
      <c r="BG64" s="246" t="str" cm="1">
        <f t="array" aca="1" ref="BG64" ca="1">INDEX(i.dams_confinement_P,$P64,BG$17)</f>
        <v>-</v>
      </c>
      <c r="BH64" s="246" t="str" cm="1">
        <f t="array" aca="1" ref="BH64" ca="1">INDEX(i.dams_confinement_P,$P64,BH$17)</f>
        <v>-</v>
      </c>
      <c r="BI64" s="246" t="str" cm="1">
        <f t="array" aca="1" ref="BI64" ca="1">INDEX(i.dams_confinement_P,$P64,BI$17)</f>
        <v>-</v>
      </c>
      <c r="BJ64" s="246" t="str" cm="1">
        <f t="array" aca="1" ref="BJ64" ca="1">INDEX(i.dams_confinement_P,$P64,BJ$17)</f>
        <v>-</v>
      </c>
      <c r="BK64" s="246" t="str" cm="1">
        <f t="array" aca="1" ref="BK64" ca="1">INDEX(i.dams_confinement_P,$P64,BK$17)</f>
        <v>-</v>
      </c>
      <c r="BL64" s="246" t="str" cm="1">
        <f t="array" aca="1" ref="BL64" ca="1">INDEX(i.dams_confinement_P,$P64,BL$17)</f>
        <v>-</v>
      </c>
      <c r="BM64" s="246" t="b" cm="1">
        <f t="array" aca="1" ref="BM64" ca="1">INDEX(i.dams_confinement_P,$P64,BM$17)</f>
        <v>1</v>
      </c>
      <c r="BN64" s="246" t="b" cm="1">
        <f t="array" aca="1" ref="BN64" ca="1">INDEX(i.dams_confinement_P,$P64,BN$17)</f>
        <v>1</v>
      </c>
      <c r="BO64" s="246" t="b" cm="1">
        <f t="array" aca="1" ref="BO64" ca="1">INDEX(i.dams_confinement_P,$P64,BO$17)</f>
        <v>1</v>
      </c>
      <c r="BP64" s="246" t="b" cm="1">
        <f t="array" aca="1" ref="BP64" ca="1">INDEX(i.dams_confinement_P,$P64,BP$17)</f>
        <v>1</v>
      </c>
      <c r="BQ64" s="246" t="b" cm="1">
        <f t="array" aca="1" ref="BQ64" ca="1">INDEX(i.dams_confinement_P,$P64,BQ$17)</f>
        <v>1</v>
      </c>
      <c r="BR64" s="246" t="b" cm="1">
        <f t="array" aca="1" ref="BR64" ca="1">INDEX(i.dams_confinement_P,$P64,BR$17)</f>
        <v>1</v>
      </c>
      <c r="BS64" s="246" t="str" cm="1">
        <f t="array" aca="1" ref="BS64" ca="1">INDEX(i.dams_confinement_P,$P64,BS$17)</f>
        <v>-</v>
      </c>
      <c r="BT64" s="246" t="str" cm="1">
        <f t="array" aca="1" ref="BT64" ca="1">INDEX(i.dams_confinement_P,$P64,BT$17)</f>
        <v>-</v>
      </c>
      <c r="BU64" s="246" t="str" cm="1">
        <f t="array" aca="1" ref="BU64" ca="1">INDEX(i.dams_confinement_P,$P64,BU$17)</f>
        <v>-</v>
      </c>
      <c r="BV64" s="246" t="str" cm="1">
        <f t="array" aca="1" ref="BV64" ca="1">INDEX(i.dams_confinement_P,$P64,BV$17)</f>
        <v>-</v>
      </c>
      <c r="BW64" s="246" t="str" cm="1">
        <f t="array" aca="1" ref="BW64" ca="1">INDEX(i.dams_confinement_P,$P64,BW$17)</f>
        <v>-</v>
      </c>
      <c r="BX64" s="246" t="str" cm="1">
        <f t="array" aca="1" ref="BX64" ca="1">INDEX(i.dams_confinement_P,$P64,BX$17)</f>
        <v>-</v>
      </c>
      <c r="BY64" s="248" t="str">
        <f t="shared" ca="1" si="273"/>
        <v>-</v>
      </c>
      <c r="BZ64" s="248" t="str">
        <f t="shared" ca="1" si="273"/>
        <v>-</v>
      </c>
      <c r="CA64" s="10"/>
      <c r="CB64" s="248" t="str">
        <f t="shared" ca="1" si="273"/>
        <v>-</v>
      </c>
      <c r="CC64" s="248" t="str">
        <f t="shared" ca="1" si="273"/>
        <v>-</v>
      </c>
      <c r="CD64" s="248" t="str">
        <f t="shared" ca="1" si="273"/>
        <v>-</v>
      </c>
      <c r="CE64" s="248" t="str">
        <f t="shared" ca="1" si="273"/>
        <v>-</v>
      </c>
      <c r="CF64" s="248" t="str">
        <f t="shared" ca="1" si="273"/>
        <v>-</v>
      </c>
      <c r="CG64" s="248" t="str">
        <f t="shared" ca="1" si="273"/>
        <v>-</v>
      </c>
      <c r="CH64" s="248" t="str">
        <f t="shared" ca="1" si="273"/>
        <v>-</v>
      </c>
      <c r="CI64" s="248" t="str">
        <f t="shared" ca="1" si="273"/>
        <v>-</v>
      </c>
      <c r="CJ64" s="248" t="str">
        <f t="shared" ca="1" si="273"/>
        <v>-</v>
      </c>
      <c r="CK64" s="248" t="str">
        <f t="shared" ca="1" si="273"/>
        <v>-</v>
      </c>
      <c r="CL64" s="248" t="str">
        <f t="shared" ca="1" si="273"/>
        <v>-</v>
      </c>
      <c r="CM64" s="248" t="str">
        <f t="shared" ca="1" si="273"/>
        <v>-</v>
      </c>
      <c r="CN64" s="248" t="str">
        <f t="shared" ca="1" si="273"/>
        <v>-</v>
      </c>
      <c r="CO64" s="248" t="str">
        <f t="shared" ca="1" si="273"/>
        <v>-</v>
      </c>
      <c r="CP64" s="248" t="str">
        <f t="shared" ca="1" si="273"/>
        <v>-</v>
      </c>
      <c r="CQ64" s="248" t="str">
        <f t="shared" ca="1" si="273"/>
        <v>-</v>
      </c>
      <c r="CR64" s="248" t="str">
        <f t="shared" ca="1" si="273"/>
        <v>-</v>
      </c>
      <c r="CS64" s="248" t="str">
        <f t="shared" ca="1" si="194"/>
        <v>-</v>
      </c>
      <c r="CT64" s="248" t="str">
        <f t="shared" ca="1" si="194"/>
        <v>-</v>
      </c>
      <c r="CU64" s="248" t="str">
        <f t="shared" ca="1" si="194"/>
        <v>-</v>
      </c>
      <c r="CV64" s="248" t="str">
        <f t="shared" ca="1" si="194"/>
        <v>-</v>
      </c>
      <c r="CW64" s="10"/>
      <c r="CX64" s="246" t="str" cm="1">
        <f t="array" ref="CX64">IF(AND($CZ64:$DA64),INDEX(i.dam_user_fvp0_date,$P64),"-")</f>
        <v>-</v>
      </c>
      <c r="CY64" s="246" t="str" cm="1">
        <f t="array" ref="CY64">IF(AND($CZ64:$DA64),INDEX(i.dam_user_fvp1_date,$P64),"-")</f>
        <v>-</v>
      </c>
      <c r="CZ64" s="247" t="b">
        <v>1</v>
      </c>
      <c r="DA64" s="247" t="b">
        <v>0</v>
      </c>
      <c r="DB64" s="248" t="str">
        <f t="shared" ca="1" si="289"/>
        <v>-</v>
      </c>
      <c r="DC64" s="248" t="str">
        <f t="shared" ca="1" si="289"/>
        <v>-</v>
      </c>
      <c r="DD64" s="248" t="str">
        <f t="shared" ca="1" si="289"/>
        <v>-</v>
      </c>
      <c r="DE64" s="248" t="str">
        <f t="shared" ca="1" si="289"/>
        <v>-</v>
      </c>
      <c r="DF64" s="248" t="str">
        <f t="shared" ca="1" si="289"/>
        <v>-</v>
      </c>
      <c r="DG64" s="248" t="str">
        <f t="shared" ca="1" si="289"/>
        <v>-</v>
      </c>
      <c r="DH64" s="248" t="str">
        <f t="shared" ca="1" si="289"/>
        <v>-</v>
      </c>
      <c r="DI64" s="248" t="str">
        <f t="shared" ca="1" si="289"/>
        <v>-</v>
      </c>
      <c r="DJ64" s="248" t="str">
        <f t="shared" ca="1" si="289"/>
        <v>-</v>
      </c>
      <c r="DK64" s="248" t="str">
        <f t="shared" ca="1" si="289"/>
        <v>-</v>
      </c>
      <c r="DL64" s="248" t="str">
        <f t="shared" ca="1" si="289"/>
        <v>-</v>
      </c>
      <c r="DM64" s="248" t="str">
        <f t="shared" ca="1" si="289"/>
        <v>-</v>
      </c>
      <c r="DN64" s="248" t="str">
        <f t="shared" ca="1" si="289"/>
        <v>-</v>
      </c>
      <c r="DO64" s="248" t="str">
        <f t="shared" ca="1" si="289"/>
        <v>-</v>
      </c>
      <c r="DP64" s="248" t="str">
        <f t="shared" ca="1" si="289"/>
        <v>-</v>
      </c>
      <c r="DQ64" s="248" t="str">
        <f t="shared" ca="1" si="289"/>
        <v>-</v>
      </c>
      <c r="DR64" s="248" t="str">
        <f t="shared" ca="1" si="289"/>
        <v>-</v>
      </c>
      <c r="DS64" s="248" t="str">
        <f t="shared" ca="1" si="289"/>
        <v>-</v>
      </c>
      <c r="DT64" s="248" t="str">
        <f t="shared" ca="1" si="289"/>
        <v>-</v>
      </c>
      <c r="DU64" s="248" t="str">
        <f t="shared" ca="1" si="289"/>
        <v>-</v>
      </c>
      <c r="DV64" s="225">
        <f t="shared" ca="1" si="304"/>
        <v>3</v>
      </c>
      <c r="DW64" s="225">
        <f t="shared" ca="1" si="304"/>
        <v>3</v>
      </c>
      <c r="DX64" s="247">
        <v>0</v>
      </c>
      <c r="DY64" s="247">
        <v>1</v>
      </c>
      <c r="DZ64" s="247">
        <v>-1</v>
      </c>
      <c r="EA64" s="248" t="str">
        <f t="shared" ca="1" si="199"/>
        <v>-</v>
      </c>
      <c r="EB64" s="248" t="str">
        <f t="shared" ca="1" si="199"/>
        <v>-</v>
      </c>
      <c r="EC64" s="248" t="str">
        <f t="shared" ca="1" si="199"/>
        <v>-</v>
      </c>
      <c r="ED64" s="248" t="str">
        <f t="shared" ref="ED64:EP64" ca="1" si="307">OFFSET(ED$5,$B64,0)</f>
        <v>-</v>
      </c>
      <c r="EE64" s="248" t="str">
        <f t="shared" ca="1" si="307"/>
        <v>-</v>
      </c>
      <c r="EF64" s="247">
        <v>0</v>
      </c>
      <c r="EG64" s="247">
        <v>1</v>
      </c>
      <c r="EH64" s="247">
        <v>-1</v>
      </c>
      <c r="EI64" s="248" t="str">
        <f t="shared" ca="1" si="307"/>
        <v>-</v>
      </c>
      <c r="EJ64" s="248" t="str">
        <f t="shared" ca="1" si="307"/>
        <v>-</v>
      </c>
      <c r="EK64" s="248" t="str">
        <f t="shared" ca="1" si="307"/>
        <v>-</v>
      </c>
      <c r="EL64" s="248">
        <f t="shared" ca="1" si="307"/>
        <v>0</v>
      </c>
      <c r="EM64" s="248">
        <f t="shared" ca="1" si="307"/>
        <v>0</v>
      </c>
      <c r="EN64" s="248">
        <f t="shared" ca="1" si="307"/>
        <v>0</v>
      </c>
      <c r="EO64" s="248">
        <f t="shared" ca="1" si="307"/>
        <v>0</v>
      </c>
      <c r="EP64" s="248">
        <f t="shared" ca="1" si="307"/>
        <v>0</v>
      </c>
      <c r="EQ64" s="248">
        <f t="shared" ca="1" si="290"/>
        <v>0</v>
      </c>
      <c r="ER64" s="248">
        <f t="shared" ca="1" si="290"/>
        <v>0</v>
      </c>
      <c r="ES64" s="248" t="str">
        <f t="shared" ca="1" si="290"/>
        <v>-</v>
      </c>
      <c r="ET64" s="248" t="str">
        <f t="shared" ca="1" si="290"/>
        <v>-</v>
      </c>
      <c r="EU64" s="248" t="str">
        <f t="shared" ca="1" si="290"/>
        <v>-</v>
      </c>
      <c r="EV64" s="248" t="str">
        <f t="shared" ca="1" si="290"/>
        <v>-</v>
      </c>
      <c r="EW64" s="248" t="str">
        <f t="shared" ca="1" si="290"/>
        <v>-</v>
      </c>
      <c r="EX64" s="248" t="str">
        <f t="shared" ca="1" si="290"/>
        <v>-</v>
      </c>
      <c r="EY64" s="248" t="str">
        <f t="shared" ca="1" si="290"/>
        <v>-</v>
      </c>
      <c r="EZ64" s="248" t="str">
        <f t="shared" ca="1" si="290"/>
        <v>-</v>
      </c>
      <c r="FA64" s="248" t="str">
        <f t="shared" ca="1" si="290"/>
        <v>-</v>
      </c>
      <c r="FB64" s="248" t="str">
        <f t="shared" ca="1" si="290"/>
        <v>-</v>
      </c>
      <c r="FC64" s="248" t="str">
        <f t="shared" ca="1" si="290"/>
        <v>-</v>
      </c>
      <c r="FD64" s="10"/>
      <c r="FE64" s="246">
        <f t="shared" ca="1" si="118"/>
        <v>1</v>
      </c>
      <c r="FF64" s="248" t="str">
        <f t="shared" ca="1" si="290"/>
        <v>-</v>
      </c>
      <c r="FG64" s="248" t="str">
        <f t="shared" ca="1" si="287"/>
        <v>-</v>
      </c>
      <c r="FH64" s="248" t="str">
        <f t="shared" ca="1" si="287"/>
        <v>-</v>
      </c>
      <c r="FI64" s="248" t="str">
        <f t="shared" ca="1" si="287"/>
        <v>-</v>
      </c>
      <c r="FJ64" s="246" t="b">
        <f t="shared" ca="1" si="119"/>
        <v>0</v>
      </c>
      <c r="FK64" s="248" t="str">
        <f t="shared" ca="1" si="287"/>
        <v>-</v>
      </c>
      <c r="FL64" s="248">
        <f t="shared" ca="1" si="287"/>
        <v>0</v>
      </c>
      <c r="FM64" s="248" t="str">
        <f t="shared" ca="1" si="287"/>
        <v>-</v>
      </c>
      <c r="FN64" s="248">
        <f t="shared" ca="1" si="120"/>
        <v>1</v>
      </c>
      <c r="FO64" s="248">
        <f t="shared" ca="1" si="120"/>
        <v>0</v>
      </c>
      <c r="FP64" s="248">
        <f t="shared" ca="1" si="287"/>
        <v>1</v>
      </c>
      <c r="FQ64" s="248">
        <f t="shared" ca="1" si="287"/>
        <v>0</v>
      </c>
      <c r="FR64" s="248">
        <f t="shared" ca="1" si="287"/>
        <v>1</v>
      </c>
      <c r="FS64" s="248">
        <f t="shared" ca="1" si="287"/>
        <v>1</v>
      </c>
      <c r="FT64" s="248">
        <f t="shared" ca="1" si="287"/>
        <v>1</v>
      </c>
      <c r="FU64" s="248">
        <f t="shared" ca="1" si="287"/>
        <v>0</v>
      </c>
      <c r="FV64" s="248">
        <f t="shared" ca="1" si="287"/>
        <v>0</v>
      </c>
      <c r="FW64" s="248">
        <f t="shared" ca="1" si="287"/>
        <v>0</v>
      </c>
      <c r="FX64" s="248">
        <f t="shared" ca="1" si="287"/>
        <v>0</v>
      </c>
      <c r="FY64" s="248">
        <f t="shared" ca="1" si="287"/>
        <v>0</v>
      </c>
      <c r="FZ64" s="248">
        <f t="shared" ca="1" si="287"/>
        <v>0</v>
      </c>
      <c r="GA64" s="248">
        <f t="shared" ca="1" si="287"/>
        <v>0</v>
      </c>
      <c r="GB64" s="248">
        <f t="shared" ca="1" si="287"/>
        <v>0</v>
      </c>
      <c r="GC64" s="248">
        <f t="shared" ca="1" si="121"/>
        <v>0</v>
      </c>
      <c r="GD64" s="248">
        <f t="shared" ca="1" si="121"/>
        <v>0</v>
      </c>
      <c r="GE64" s="248">
        <f t="shared" ca="1" si="287"/>
        <v>0</v>
      </c>
      <c r="GF64" s="248">
        <f t="shared" ca="1" si="287"/>
        <v>0</v>
      </c>
      <c r="GG64" s="248">
        <f t="shared" ca="1" si="287"/>
        <v>1</v>
      </c>
      <c r="GH64" s="248">
        <f t="shared" ca="1" si="287"/>
        <v>0</v>
      </c>
      <c r="GI64" s="248">
        <f t="shared" ca="1" si="287"/>
        <v>0</v>
      </c>
      <c r="GJ64" s="248">
        <f t="shared" ca="1" si="287"/>
        <v>0</v>
      </c>
      <c r="GK64" s="248">
        <f t="shared" ca="1" si="287"/>
        <v>0</v>
      </c>
      <c r="GL64" s="248">
        <f t="shared" ca="1" si="121"/>
        <v>0</v>
      </c>
      <c r="GM64" s="248">
        <f t="shared" ca="1" si="121"/>
        <v>0</v>
      </c>
      <c r="GN64" s="248">
        <f t="shared" ca="1" si="121"/>
        <v>0</v>
      </c>
      <c r="GO64" s="10"/>
      <c r="GP64" s="246" t="b">
        <f t="shared" ca="1" si="291"/>
        <v>1</v>
      </c>
      <c r="GQ64" s="246" cm="1">
        <f t="array" aca="1" ref="GQ64" ca="1">INDEX(i.bnd_total_pas_area,$R64,1)</f>
        <v>852</v>
      </c>
      <c r="GR64" s="248" t="str">
        <f t="shared" ca="1" si="261"/>
        <v>-</v>
      </c>
      <c r="GS64" s="246" t="b">
        <f t="shared" ca="1" si="292"/>
        <v>1</v>
      </c>
      <c r="GT64" s="246" cm="1">
        <f t="array" aca="1" ref="GT64" ca="1">INDEX(i.bnd_sr_t,$T64,1)</f>
        <v>13.6</v>
      </c>
      <c r="GU64" s="246" t="b">
        <f t="shared" ca="1" si="124"/>
        <v>1</v>
      </c>
      <c r="GV64" s="246" t="b">
        <f t="shared" ca="1" si="124"/>
        <v>0</v>
      </c>
      <c r="GW64" s="246" t="b">
        <f t="shared" ca="1" si="124"/>
        <v>0</v>
      </c>
      <c r="GX64" s="248">
        <f t="shared" ca="1" si="262"/>
        <v>0</v>
      </c>
      <c r="GY64" s="248">
        <f t="shared" ca="1" si="262"/>
        <v>2</v>
      </c>
      <c r="GZ64" s="248">
        <f t="shared" ca="1" si="262"/>
        <v>2</v>
      </c>
      <c r="HA64" s="248" t="str">
        <f t="shared" ca="1" si="262"/>
        <v>-</v>
      </c>
      <c r="HB64" s="248" t="str">
        <f t="shared" ca="1" si="262"/>
        <v>-</v>
      </c>
      <c r="HC64" s="248" t="str">
        <f t="shared" ca="1" si="262"/>
        <v>-</v>
      </c>
      <c r="HD64" s="248" t="str">
        <f t="shared" ca="1" si="262"/>
        <v>-</v>
      </c>
      <c r="HE64" s="248" t="str">
        <f t="shared" ca="1" si="262"/>
        <v>-</v>
      </c>
      <c r="HF64" s="248" t="str">
        <f t="shared" ca="1" si="144"/>
        <v>-</v>
      </c>
      <c r="HG64" s="248" t="str">
        <f t="shared" ca="1" si="144"/>
        <v>-</v>
      </c>
      <c r="HH64" s="246" t="b">
        <f t="array" aca="1" ref="HH64" ca="1">IF(OR(HI64:HJ64&lt;&gt;"-"),TRUE,"-")</f>
        <v>1</v>
      </c>
      <c r="HI64" s="225">
        <f t="shared" ca="1" si="305"/>
        <v>2</v>
      </c>
      <c r="HJ64" s="248" t="str">
        <f t="shared" ca="1" si="125"/>
        <v>-</v>
      </c>
      <c r="HK64" s="246" t="str">
        <f t="array" aca="1" ref="HK64" ca="1">IF(OR(HL64:HQ64&lt;&gt;"-"),TRUE,"-")</f>
        <v>-</v>
      </c>
      <c r="HL64" s="248" t="str">
        <f t="shared" ca="1" si="145"/>
        <v>-</v>
      </c>
      <c r="HM64" s="288" t="str">
        <f t="shared" ca="1" si="145"/>
        <v>-</v>
      </c>
      <c r="HN64" s="288" t="str">
        <f t="shared" ca="1" si="145"/>
        <v>-</v>
      </c>
      <c r="HO64" s="288" t="str">
        <f t="shared" ca="1" si="145"/>
        <v>-</v>
      </c>
      <c r="HP64" s="288" t="str">
        <f t="shared" ca="1" si="145"/>
        <v>-</v>
      </c>
      <c r="HQ64" s="288" t="str">
        <f t="shared" ca="1" si="146"/>
        <v>-</v>
      </c>
      <c r="HR64" s="288" t="str">
        <f t="shared" ca="1" si="145"/>
        <v>-</v>
      </c>
      <c r="HS64" s="248" t="b">
        <f t="shared" ca="1" si="100"/>
        <v>1</v>
      </c>
      <c r="HT64" s="248">
        <f t="shared" ca="1" si="100"/>
        <v>2</v>
      </c>
      <c r="HU64" s="248" t="b">
        <f t="shared" ca="1" si="101"/>
        <v>1</v>
      </c>
      <c r="HV64" s="248" t="str">
        <f t="shared" ca="1" si="101"/>
        <v>-</v>
      </c>
      <c r="HW64" s="246" t="str">
        <f t="shared" ca="1" si="238"/>
        <v>-</v>
      </c>
      <c r="HX64" s="246" t="str">
        <f t="shared" ca="1" si="238"/>
        <v>-</v>
      </c>
      <c r="HY64" s="246" t="str">
        <f t="shared" ca="1" si="238"/>
        <v>-</v>
      </c>
      <c r="HZ64" s="246" t="str">
        <f t="shared" ca="1" si="238"/>
        <v>-</v>
      </c>
      <c r="IA64" s="248" t="str">
        <f t="shared" ca="1" si="288"/>
        <v>-</v>
      </c>
      <c r="IB64" s="248" t="str">
        <f t="shared" ca="1" si="288"/>
        <v>-</v>
      </c>
      <c r="IC64" s="248" t="str">
        <f t="shared" ca="1" si="288"/>
        <v>-</v>
      </c>
      <c r="ID64" s="248" t="str">
        <f t="shared" ca="1" si="288"/>
        <v>-</v>
      </c>
      <c r="IE64" s="248">
        <f t="shared" ca="1" si="288"/>
        <v>0</v>
      </c>
      <c r="IF64" s="248">
        <f t="shared" ca="1" si="288"/>
        <v>0.9</v>
      </c>
      <c r="IG64" s="248">
        <f t="shared" ca="1" si="288"/>
        <v>0</v>
      </c>
      <c r="IH64" s="248">
        <f t="shared" ca="1" si="288"/>
        <v>0.5</v>
      </c>
      <c r="II64" s="248">
        <f t="shared" ca="1" si="288"/>
        <v>0</v>
      </c>
      <c r="IJ64" s="248">
        <f t="shared" ca="1" si="288"/>
        <v>0</v>
      </c>
      <c r="IK64" s="248" t="str">
        <f t="shared" ca="1" si="288"/>
        <v>-</v>
      </c>
      <c r="IL64" s="246" t="str">
        <f t="shared" ca="1" si="127"/>
        <v>-</v>
      </c>
      <c r="IM64" s="246" t="str">
        <f t="shared" ca="1" si="127"/>
        <v>-</v>
      </c>
      <c r="IN64" s="155" t="b">
        <f t="shared" ca="1" si="293"/>
        <v>0</v>
      </c>
      <c r="IO64" s="248" t="str">
        <f t="shared" ca="1" si="129"/>
        <v>-</v>
      </c>
      <c r="IP64" s="10"/>
      <c r="IQ64" s="248">
        <f t="shared" ca="1" si="288"/>
        <v>1</v>
      </c>
      <c r="IR64" s="248">
        <f t="shared" ca="1" si="288"/>
        <v>0</v>
      </c>
      <c r="IS64" s="248">
        <f t="shared" ca="1" si="288"/>
        <v>1</v>
      </c>
      <c r="IT64" s="248">
        <f t="shared" ca="1" si="288"/>
        <v>1</v>
      </c>
      <c r="IU64" s="248">
        <f t="shared" ca="1" si="288"/>
        <v>0</v>
      </c>
      <c r="IV64" s="248">
        <f t="shared" ca="1" si="288"/>
        <v>70</v>
      </c>
      <c r="IW64" s="248">
        <f t="shared" ca="1" si="288"/>
        <v>50</v>
      </c>
      <c r="IX64" s="248">
        <f t="shared" ca="1" si="288"/>
        <v>85</v>
      </c>
      <c r="IY64" s="248">
        <f t="shared" ca="1" si="288"/>
        <v>70</v>
      </c>
      <c r="IZ64" s="246">
        <f t="shared" ca="1" si="130"/>
        <v>1</v>
      </c>
      <c r="JA64" s="246">
        <f t="shared" ca="1" si="131"/>
        <v>1</v>
      </c>
      <c r="JB64" s="246">
        <f t="shared" ca="1" si="132"/>
        <v>1</v>
      </c>
      <c r="JC64" s="248">
        <f t="shared" ca="1" si="288"/>
        <v>1</v>
      </c>
      <c r="JD64" s="10"/>
      <c r="JE64" s="248">
        <f t="shared" ca="1" si="288"/>
        <v>1</v>
      </c>
      <c r="JF64" s="248">
        <f t="shared" ca="1" si="288"/>
        <v>1</v>
      </c>
      <c r="JG64" s="248">
        <f t="shared" ca="1" si="288"/>
        <v>0.75</v>
      </c>
      <c r="JH64" s="248">
        <f t="shared" ca="1" si="283"/>
        <v>0.8</v>
      </c>
      <c r="JI64" s="248">
        <f t="shared" ca="1" si="283"/>
        <v>0.82499999999999996</v>
      </c>
      <c r="JJ64" s="248">
        <f t="shared" ca="1" si="283"/>
        <v>0.875</v>
      </c>
      <c r="JK64" s="248">
        <f t="shared" ca="1" si="283"/>
        <v>0.9</v>
      </c>
      <c r="JL64" s="248">
        <f t="shared" ca="1" si="288"/>
        <v>1</v>
      </c>
      <c r="JM64" s="248">
        <f t="shared" ca="1" si="288"/>
        <v>0</v>
      </c>
      <c r="JN64" s="248">
        <f t="shared" ca="1" si="297"/>
        <v>0</v>
      </c>
      <c r="JO64" s="248">
        <f t="shared" ca="1" si="297"/>
        <v>0</v>
      </c>
      <c r="JP64" s="248">
        <f t="shared" ca="1" si="297"/>
        <v>0</v>
      </c>
      <c r="JQ64" s="248">
        <f t="shared" ca="1" si="297"/>
        <v>0</v>
      </c>
      <c r="JR64" s="248">
        <f t="shared" ca="1" si="297"/>
        <v>0</v>
      </c>
      <c r="JS64" s="248" t="str">
        <f t="shared" ca="1" si="149"/>
        <v>-</v>
      </c>
      <c r="JT64" s="248">
        <f t="shared" ca="1" si="149"/>
        <v>0</v>
      </c>
      <c r="JU64" s="27">
        <v>0</v>
      </c>
    </row>
    <row r="65" spans="1:281" s="228" customFormat="1" outlineLevel="2">
      <c r="A65" s="202">
        <f t="shared" si="133"/>
        <v>60</v>
      </c>
      <c r="B65" s="210">
        <f t="shared" ca="1" si="298"/>
        <v>55</v>
      </c>
      <c r="C65" s="228">
        <v>200</v>
      </c>
      <c r="D65" s="228" t="s">
        <v>941</v>
      </c>
      <c r="E65" s="228" t="b">
        <v>0</v>
      </c>
      <c r="F65" s="228" t="b">
        <v>0</v>
      </c>
      <c r="G65" s="228" t="b">
        <f t="shared" si="294"/>
        <v>0</v>
      </c>
      <c r="H65" s="298" cm="1">
        <f t="array" aca="1" ref="H65" ca="1">IF(AND($I65:$T65=DataMaster!$R$70:$AC$70),1,IF(AND($I65:$T65=DataMaster!$R$71:$AC$71),2,IF(AND($I65:$T65=DataMaster!$R$72:$AC$72),3,IF(AND($I65:$T65=DataMaster!$R$73:$AC$73),4,IF(AND($I65:$T65=DataMaster!$R$74:$AC$74),5,IF(AND($I65:$T65=DataMaster!$R$75:$AC$75),6,IF(AND($I65:$T65=DataMaster!$R$76:$AC$76),7,IF(AND($I65:$T65=DataMaster!$R$77:$AC$77),8,0))))))))</f>
        <v>1</v>
      </c>
      <c r="I65" s="225">
        <f t="shared" ca="1" si="299"/>
        <v>1</v>
      </c>
      <c r="J65" s="225">
        <f t="shared" ca="1" si="295"/>
        <v>2</v>
      </c>
      <c r="K65" s="225">
        <f t="shared" ca="1" si="295"/>
        <v>2</v>
      </c>
      <c r="L65" s="225">
        <f t="shared" ca="1" si="295"/>
        <v>2</v>
      </c>
      <c r="M65" s="225">
        <f t="shared" ca="1" si="295"/>
        <v>1</v>
      </c>
      <c r="N65" s="225">
        <f t="shared" ca="1" si="295"/>
        <v>1</v>
      </c>
      <c r="O65" s="225">
        <f t="shared" ca="1" si="295"/>
        <v>1</v>
      </c>
      <c r="P65" s="225">
        <f t="shared" ca="1" si="295"/>
        <v>3</v>
      </c>
      <c r="Q65" s="225">
        <f t="shared" ca="1" si="295"/>
        <v>1</v>
      </c>
      <c r="R65" s="225">
        <f t="shared" ca="1" si="295"/>
        <v>2</v>
      </c>
      <c r="S65" s="225">
        <f t="shared" ca="1" si="295"/>
        <v>1</v>
      </c>
      <c r="T65" s="225">
        <f t="shared" ca="1" si="295"/>
        <v>2</v>
      </c>
      <c r="V65" s="242" t="str" cm="1">
        <f t="array" aca="1" ref="V65" ca="1">TEXT(LEFT(OFFSET(V65,-1,0),5)+1,"00000")&amp;MID(OFFSET(V65,-1,0),6,FIND(" ",OFFSET(V65,-1,0),7)-5)
&amp;IF($H65=0,"",INDEX(DataMaster!$Q$70:$Q$77,Experiment!H65))
 &amp; " Day"&amp;_xlfn.SINGLE(INDEX(i.DOY,$I65,1))                   &amp; IF($FE65=0," FWM","")&amp;IF($FE65=1," MWM","")&amp;IF($FE65=5," Mat","")&amp;IF($FJ65=TRUE,"&amp;BBT","")
&amp;" Confine"&amp;$P65-1       &amp;IF($R65&gt;1," PasArea"&amp;GQ65,"")     &amp;IF($T65&gt;1," SR"&amp;GT65,"")     &amp;IF($S65&gt;1," E_PGR"&amp;JG65,"")
&amp; " WP"&amp;TEXT($IZ65*100,"000p")                &amp; " MP"&amp;TEXT($JA65*100,"000p")                      &amp; " GP"&amp;TEXT($JB65*100,"000p")
&amp; " (F"&amp;3+IFERROR(1*$CZ65,0)+IFERROR(1*$DA65,0)&amp;3-IFERROR(1*NOT($DC65),0)&amp;"N"&amp;$DV65&amp;$DW65&amp;")"</f>
        <v>00042 Feed farm1 Day135 MWM Confine2 PasArea852 SR13.6 WP100p MP100p GP100p (F43N33)</v>
      </c>
      <c r="W65" s="10" t="str">
        <f ca="1">IF(COUNTIF(V$5:V65,V65)=1,"-","Dup")</f>
        <v>-</v>
      </c>
      <c r="X65" s="10"/>
      <c r="Y65" s="225" t="str">
        <f t="shared" ca="1" si="300"/>
        <v>-</v>
      </c>
      <c r="Z65" s="248" t="str">
        <f t="shared" ca="1" si="112"/>
        <v>-</v>
      </c>
      <c r="AA65" s="225" t="str">
        <f t="shared" ca="1" si="300"/>
        <v>-</v>
      </c>
      <c r="AB65" s="225" t="str">
        <f t="shared" ca="1" si="300"/>
        <v>-</v>
      </c>
      <c r="AC65" s="248" t="str">
        <f t="shared" ca="1" si="113"/>
        <v>-</v>
      </c>
      <c r="AD65" s="248" t="b">
        <f t="shared" ca="1" si="113"/>
        <v>1</v>
      </c>
      <c r="AE65" s="10"/>
      <c r="AF65" s="248" t="b">
        <f t="shared" ca="1" si="285"/>
        <v>1</v>
      </c>
      <c r="AG65" s="248" t="str">
        <f t="shared" ca="1" si="285"/>
        <v>-</v>
      </c>
      <c r="AH65" s="248" t="str">
        <f t="shared" ca="1" si="285"/>
        <v>-</v>
      </c>
      <c r="AI65" s="248" t="str">
        <f t="shared" ca="1" si="285"/>
        <v>-</v>
      </c>
      <c r="AJ65" s="248" t="b">
        <f t="shared" ca="1" si="285"/>
        <v>0</v>
      </c>
      <c r="AK65" s="248" t="str">
        <f t="shared" ca="1" si="285"/>
        <v>-</v>
      </c>
      <c r="AL65" s="248" t="str">
        <f t="shared" ca="1" si="285"/>
        <v>-</v>
      </c>
      <c r="AM65" s="248" t="str">
        <f t="shared" ca="1" si="285"/>
        <v>-</v>
      </c>
      <c r="AN65" s="248" t="b">
        <f t="shared" ca="1" si="285"/>
        <v>0</v>
      </c>
      <c r="AO65" s="10"/>
      <c r="AP65" s="225" t="b">
        <f t="shared" ca="1" si="306"/>
        <v>1</v>
      </c>
      <c r="AQ65" s="247" t="b">
        <v>1</v>
      </c>
      <c r="AR65" s="225" t="b">
        <f t="shared" ca="1" si="301"/>
        <v>1</v>
      </c>
      <c r="AS65" s="243">
        <f t="shared" ca="1" si="136"/>
        <v>112305</v>
      </c>
      <c r="AT65" s="225" t="b">
        <f t="shared" ca="1" si="302"/>
        <v>0</v>
      </c>
      <c r="AU65" s="248" t="str">
        <f t="shared" ca="1" si="285"/>
        <v>-</v>
      </c>
      <c r="AV65" s="248" t="b">
        <f t="shared" ca="1" si="285"/>
        <v>1</v>
      </c>
      <c r="AW65" s="225">
        <f t="shared" ca="1" si="303"/>
        <v>112306</v>
      </c>
      <c r="AX65" s="248" t="str">
        <f t="shared" ca="1" si="285"/>
        <v>-</v>
      </c>
      <c r="AY65" s="248">
        <f t="shared" ca="1" si="285"/>
        <v>1</v>
      </c>
      <c r="AZ65" s="248">
        <f t="shared" ca="1" si="285"/>
        <v>1</v>
      </c>
      <c r="BA65" s="248" t="b">
        <f t="shared" ca="1" si="185"/>
        <v>1</v>
      </c>
      <c r="BB65" s="248">
        <f t="shared" ca="1" si="285"/>
        <v>0.2</v>
      </c>
      <c r="BC65" s="248" t="str">
        <f t="shared" ca="1" si="274"/>
        <v>-</v>
      </c>
      <c r="BD65" s="248" t="str">
        <f t="shared" ca="1" si="274"/>
        <v>-</v>
      </c>
      <c r="BE65" s="248" t="b">
        <f t="shared" ca="1" si="285"/>
        <v>1</v>
      </c>
      <c r="BF65" s="248" t="b">
        <f t="shared" ca="1" si="185"/>
        <v>0</v>
      </c>
      <c r="BG65" s="246" t="str" cm="1">
        <f t="array" aca="1" ref="BG65" ca="1">INDEX(i.dams_confinement_P,$P65,BG$17)</f>
        <v>-</v>
      </c>
      <c r="BH65" s="246" t="str" cm="1">
        <f t="array" aca="1" ref="BH65" ca="1">INDEX(i.dams_confinement_P,$P65,BH$17)</f>
        <v>-</v>
      </c>
      <c r="BI65" s="246" t="str" cm="1">
        <f t="array" aca="1" ref="BI65" ca="1">INDEX(i.dams_confinement_P,$P65,BI$17)</f>
        <v>-</v>
      </c>
      <c r="BJ65" s="246" t="str" cm="1">
        <f t="array" aca="1" ref="BJ65" ca="1">INDEX(i.dams_confinement_P,$P65,BJ$17)</f>
        <v>-</v>
      </c>
      <c r="BK65" s="246" t="str" cm="1">
        <f t="array" aca="1" ref="BK65" ca="1">INDEX(i.dams_confinement_P,$P65,BK$17)</f>
        <v>-</v>
      </c>
      <c r="BL65" s="246" t="str" cm="1">
        <f t="array" aca="1" ref="BL65" ca="1">INDEX(i.dams_confinement_P,$P65,BL$17)</f>
        <v>-</v>
      </c>
      <c r="BM65" s="246" t="b" cm="1">
        <f t="array" aca="1" ref="BM65" ca="1">INDEX(i.dams_confinement_P,$P65,BM$17)</f>
        <v>1</v>
      </c>
      <c r="BN65" s="246" t="b" cm="1">
        <f t="array" aca="1" ref="BN65" ca="1">INDEX(i.dams_confinement_P,$P65,BN$17)</f>
        <v>1</v>
      </c>
      <c r="BO65" s="246" t="b" cm="1">
        <f t="array" aca="1" ref="BO65" ca="1">INDEX(i.dams_confinement_P,$P65,BO$17)</f>
        <v>1</v>
      </c>
      <c r="BP65" s="246" t="b" cm="1">
        <f t="array" aca="1" ref="BP65" ca="1">INDEX(i.dams_confinement_P,$P65,BP$17)</f>
        <v>1</v>
      </c>
      <c r="BQ65" s="246" t="b" cm="1">
        <f t="array" aca="1" ref="BQ65" ca="1">INDEX(i.dams_confinement_P,$P65,BQ$17)</f>
        <v>1</v>
      </c>
      <c r="BR65" s="246" t="b" cm="1">
        <f t="array" aca="1" ref="BR65" ca="1">INDEX(i.dams_confinement_P,$P65,BR$17)</f>
        <v>1</v>
      </c>
      <c r="BS65" s="246" t="str" cm="1">
        <f t="array" aca="1" ref="BS65" ca="1">INDEX(i.dams_confinement_P,$P65,BS$17)</f>
        <v>-</v>
      </c>
      <c r="BT65" s="246" t="str" cm="1">
        <f t="array" aca="1" ref="BT65" ca="1">INDEX(i.dams_confinement_P,$P65,BT$17)</f>
        <v>-</v>
      </c>
      <c r="BU65" s="246" t="str" cm="1">
        <f t="array" aca="1" ref="BU65" ca="1">INDEX(i.dams_confinement_P,$P65,BU$17)</f>
        <v>-</v>
      </c>
      <c r="BV65" s="246" t="str" cm="1">
        <f t="array" aca="1" ref="BV65" ca="1">INDEX(i.dams_confinement_P,$P65,BV$17)</f>
        <v>-</v>
      </c>
      <c r="BW65" s="246" t="str" cm="1">
        <f t="array" aca="1" ref="BW65" ca="1">INDEX(i.dams_confinement_P,$P65,BW$17)</f>
        <v>-</v>
      </c>
      <c r="BX65" s="246" t="str" cm="1">
        <f t="array" aca="1" ref="BX65" ca="1">INDEX(i.dams_confinement_P,$P65,BX$17)</f>
        <v>-</v>
      </c>
      <c r="BY65" s="248" t="str">
        <f t="shared" ca="1" si="273"/>
        <v>-</v>
      </c>
      <c r="BZ65" s="248" t="str">
        <f t="shared" ca="1" si="273"/>
        <v>-</v>
      </c>
      <c r="CA65" s="10"/>
      <c r="CB65" s="248" t="str">
        <f t="shared" ca="1" si="273"/>
        <v>-</v>
      </c>
      <c r="CC65" s="248" t="str">
        <f t="shared" ca="1" si="273"/>
        <v>-</v>
      </c>
      <c r="CD65" s="248" t="str">
        <f t="shared" ca="1" si="273"/>
        <v>-</v>
      </c>
      <c r="CE65" s="248" t="str">
        <f t="shared" ca="1" si="273"/>
        <v>-</v>
      </c>
      <c r="CF65" s="248" t="str">
        <f t="shared" ca="1" si="273"/>
        <v>-</v>
      </c>
      <c r="CG65" s="248" t="str">
        <f t="shared" ca="1" si="273"/>
        <v>-</v>
      </c>
      <c r="CH65" s="248" t="str">
        <f t="shared" ca="1" si="273"/>
        <v>-</v>
      </c>
      <c r="CI65" s="248" t="str">
        <f t="shared" ca="1" si="273"/>
        <v>-</v>
      </c>
      <c r="CJ65" s="248" t="str">
        <f t="shared" ca="1" si="273"/>
        <v>-</v>
      </c>
      <c r="CK65" s="248" t="str">
        <f t="shared" ca="1" si="273"/>
        <v>-</v>
      </c>
      <c r="CL65" s="248" t="str">
        <f t="shared" ca="1" si="273"/>
        <v>-</v>
      </c>
      <c r="CM65" s="248" t="str">
        <f t="shared" ca="1" si="273"/>
        <v>-</v>
      </c>
      <c r="CN65" s="248" t="str">
        <f t="shared" ca="1" si="273"/>
        <v>-</v>
      </c>
      <c r="CO65" s="248" t="str">
        <f t="shared" ca="1" si="273"/>
        <v>-</v>
      </c>
      <c r="CP65" s="248" t="str">
        <f t="shared" ca="1" si="273"/>
        <v>-</v>
      </c>
      <c r="CQ65" s="248" t="str">
        <f t="shared" ca="1" si="273"/>
        <v>-</v>
      </c>
      <c r="CR65" s="248" t="str">
        <f t="shared" ca="1" si="273"/>
        <v>-</v>
      </c>
      <c r="CS65" s="248" t="str">
        <f t="shared" ca="1" si="194"/>
        <v>-</v>
      </c>
      <c r="CT65" s="248" t="str">
        <f t="shared" ca="1" si="194"/>
        <v>-</v>
      </c>
      <c r="CU65" s="248" t="str">
        <f t="shared" ca="1" si="194"/>
        <v>-</v>
      </c>
      <c r="CV65" s="248" t="str">
        <f t="shared" ca="1" si="194"/>
        <v>-</v>
      </c>
      <c r="CW65" s="10"/>
      <c r="CX65" s="246" t="str" cm="1">
        <f t="array" ref="CX65">IF(AND($CZ65:$DA65),INDEX(i.dam_user_fvp0_date,$P65),"-")</f>
        <v>-</v>
      </c>
      <c r="CY65" s="246" t="str" cm="1">
        <f t="array" ref="CY65">IF(AND($CZ65:$DA65),INDEX(i.dam_user_fvp1_date,$P65),"-")</f>
        <v>-</v>
      </c>
      <c r="CZ65" s="247" t="b">
        <v>0</v>
      </c>
      <c r="DA65" s="247" t="b">
        <v>1</v>
      </c>
      <c r="DB65" s="248" t="str">
        <f t="shared" ca="1" si="289"/>
        <v>-</v>
      </c>
      <c r="DC65" s="248" t="str">
        <f t="shared" ca="1" si="289"/>
        <v>-</v>
      </c>
      <c r="DD65" s="248" t="str">
        <f t="shared" ca="1" si="289"/>
        <v>-</v>
      </c>
      <c r="DE65" s="248" t="str">
        <f t="shared" ca="1" si="289"/>
        <v>-</v>
      </c>
      <c r="DF65" s="248" t="str">
        <f t="shared" ca="1" si="289"/>
        <v>-</v>
      </c>
      <c r="DG65" s="248" t="str">
        <f t="shared" ca="1" si="289"/>
        <v>-</v>
      </c>
      <c r="DH65" s="248" t="str">
        <f t="shared" ca="1" si="289"/>
        <v>-</v>
      </c>
      <c r="DI65" s="248" t="str">
        <f t="shared" ca="1" si="289"/>
        <v>-</v>
      </c>
      <c r="DJ65" s="248" t="str">
        <f t="shared" ca="1" si="289"/>
        <v>-</v>
      </c>
      <c r="DK65" s="248" t="str">
        <f t="shared" ca="1" si="289"/>
        <v>-</v>
      </c>
      <c r="DL65" s="248" t="str">
        <f t="shared" ca="1" si="289"/>
        <v>-</v>
      </c>
      <c r="DM65" s="248" t="str">
        <f t="shared" ca="1" si="289"/>
        <v>-</v>
      </c>
      <c r="DN65" s="248" t="str">
        <f t="shared" ca="1" si="289"/>
        <v>-</v>
      </c>
      <c r="DO65" s="248" t="str">
        <f t="shared" ca="1" si="289"/>
        <v>-</v>
      </c>
      <c r="DP65" s="248" t="str">
        <f t="shared" ca="1" si="289"/>
        <v>-</v>
      </c>
      <c r="DQ65" s="248" t="str">
        <f t="shared" ca="1" si="289"/>
        <v>-</v>
      </c>
      <c r="DR65" s="248" t="str">
        <f t="shared" ca="1" si="289"/>
        <v>-</v>
      </c>
      <c r="DS65" s="248" t="str">
        <f t="shared" ca="1" si="289"/>
        <v>-</v>
      </c>
      <c r="DT65" s="248" t="str">
        <f t="shared" ca="1" si="289"/>
        <v>-</v>
      </c>
      <c r="DU65" s="248" t="str">
        <f t="shared" ca="1" si="289"/>
        <v>-</v>
      </c>
      <c r="DV65" s="225">
        <f t="shared" ca="1" si="304"/>
        <v>3</v>
      </c>
      <c r="DW65" s="225">
        <f t="shared" ca="1" si="304"/>
        <v>3</v>
      </c>
      <c r="DX65" s="247">
        <v>0</v>
      </c>
      <c r="DY65" s="247">
        <v>1</v>
      </c>
      <c r="DZ65" s="247">
        <v>-1</v>
      </c>
      <c r="EA65" s="248" t="str">
        <f t="shared" ref="EA65:EP80" ca="1" si="308">OFFSET(EA$5,$B65,0)</f>
        <v>-</v>
      </c>
      <c r="EB65" s="248" t="str">
        <f t="shared" ca="1" si="308"/>
        <v>-</v>
      </c>
      <c r="EC65" s="248" t="str">
        <f t="shared" ca="1" si="308"/>
        <v>-</v>
      </c>
      <c r="ED65" s="248" t="str">
        <f t="shared" ca="1" si="308"/>
        <v>-</v>
      </c>
      <c r="EE65" s="248" t="str">
        <f t="shared" ca="1" si="308"/>
        <v>-</v>
      </c>
      <c r="EF65" s="247">
        <v>0</v>
      </c>
      <c r="EG65" s="247">
        <v>1</v>
      </c>
      <c r="EH65" s="247">
        <v>-1</v>
      </c>
      <c r="EI65" s="248" t="str">
        <f t="shared" ca="1" si="308"/>
        <v>-</v>
      </c>
      <c r="EJ65" s="248" t="str">
        <f t="shared" ca="1" si="308"/>
        <v>-</v>
      </c>
      <c r="EK65" s="248" t="str">
        <f t="shared" ca="1" si="308"/>
        <v>-</v>
      </c>
      <c r="EL65" s="248">
        <f t="shared" ca="1" si="308"/>
        <v>0</v>
      </c>
      <c r="EM65" s="248">
        <f t="shared" ca="1" si="308"/>
        <v>0</v>
      </c>
      <c r="EN65" s="248">
        <f t="shared" ca="1" si="308"/>
        <v>0</v>
      </c>
      <c r="EO65" s="248">
        <f t="shared" ca="1" si="308"/>
        <v>0</v>
      </c>
      <c r="EP65" s="248">
        <f t="shared" ca="1" si="308"/>
        <v>0</v>
      </c>
      <c r="EQ65" s="248">
        <f t="shared" ca="1" si="290"/>
        <v>0</v>
      </c>
      <c r="ER65" s="248">
        <f t="shared" ca="1" si="290"/>
        <v>0</v>
      </c>
      <c r="ES65" s="248" t="str">
        <f t="shared" ca="1" si="290"/>
        <v>-</v>
      </c>
      <c r="ET65" s="248" t="str">
        <f t="shared" ca="1" si="290"/>
        <v>-</v>
      </c>
      <c r="EU65" s="248" t="str">
        <f t="shared" ca="1" si="290"/>
        <v>-</v>
      </c>
      <c r="EV65" s="248" t="str">
        <f t="shared" ca="1" si="290"/>
        <v>-</v>
      </c>
      <c r="EW65" s="248" t="str">
        <f t="shared" ca="1" si="290"/>
        <v>-</v>
      </c>
      <c r="EX65" s="248" t="str">
        <f t="shared" ca="1" si="290"/>
        <v>-</v>
      </c>
      <c r="EY65" s="248" t="str">
        <f t="shared" ca="1" si="290"/>
        <v>-</v>
      </c>
      <c r="EZ65" s="248" t="str">
        <f t="shared" ca="1" si="290"/>
        <v>-</v>
      </c>
      <c r="FA65" s="248" t="str">
        <f t="shared" ca="1" si="290"/>
        <v>-</v>
      </c>
      <c r="FB65" s="248" t="str">
        <f t="shared" ca="1" si="290"/>
        <v>-</v>
      </c>
      <c r="FC65" s="248" t="str">
        <f t="shared" ca="1" si="290"/>
        <v>-</v>
      </c>
      <c r="FD65" s="10"/>
      <c r="FE65" s="246">
        <f t="shared" ca="1" si="118"/>
        <v>1</v>
      </c>
      <c r="FF65" s="248" t="str">
        <f t="shared" ca="1" si="290"/>
        <v>-</v>
      </c>
      <c r="FG65" s="248" t="str">
        <f t="shared" ca="1" si="287"/>
        <v>-</v>
      </c>
      <c r="FH65" s="248" t="str">
        <f t="shared" ca="1" si="287"/>
        <v>-</v>
      </c>
      <c r="FI65" s="248" t="str">
        <f t="shared" ca="1" si="287"/>
        <v>-</v>
      </c>
      <c r="FJ65" s="246" t="b">
        <f t="shared" ca="1" si="119"/>
        <v>0</v>
      </c>
      <c r="FK65" s="248" t="str">
        <f t="shared" ca="1" si="287"/>
        <v>-</v>
      </c>
      <c r="FL65" s="248">
        <f t="shared" ca="1" si="287"/>
        <v>0</v>
      </c>
      <c r="FM65" s="248" t="str">
        <f t="shared" ca="1" si="287"/>
        <v>-</v>
      </c>
      <c r="FN65" s="248">
        <f t="shared" ca="1" si="120"/>
        <v>1</v>
      </c>
      <c r="FO65" s="248">
        <f t="shared" ca="1" si="120"/>
        <v>0</v>
      </c>
      <c r="FP65" s="248">
        <f t="shared" ca="1" si="287"/>
        <v>1</v>
      </c>
      <c r="FQ65" s="248">
        <f t="shared" ca="1" si="287"/>
        <v>0</v>
      </c>
      <c r="FR65" s="248">
        <f t="shared" ca="1" si="287"/>
        <v>1</v>
      </c>
      <c r="FS65" s="248">
        <f t="shared" ca="1" si="287"/>
        <v>1</v>
      </c>
      <c r="FT65" s="248">
        <f t="shared" ca="1" si="287"/>
        <v>1</v>
      </c>
      <c r="FU65" s="248">
        <f t="shared" ca="1" si="287"/>
        <v>0</v>
      </c>
      <c r="FV65" s="248">
        <f t="shared" ca="1" si="287"/>
        <v>0</v>
      </c>
      <c r="FW65" s="248">
        <f t="shared" ca="1" si="287"/>
        <v>0</v>
      </c>
      <c r="FX65" s="248">
        <f t="shared" ca="1" si="287"/>
        <v>0</v>
      </c>
      <c r="FY65" s="248">
        <f t="shared" ca="1" si="287"/>
        <v>0</v>
      </c>
      <c r="FZ65" s="248">
        <f t="shared" ca="1" si="287"/>
        <v>0</v>
      </c>
      <c r="GA65" s="248">
        <f t="shared" ca="1" si="287"/>
        <v>0</v>
      </c>
      <c r="GB65" s="248">
        <f t="shared" ca="1" si="287"/>
        <v>0</v>
      </c>
      <c r="GC65" s="248">
        <f t="shared" ca="1" si="121"/>
        <v>0</v>
      </c>
      <c r="GD65" s="248">
        <f t="shared" ca="1" si="121"/>
        <v>0</v>
      </c>
      <c r="GE65" s="248">
        <f t="shared" ca="1" si="287"/>
        <v>0</v>
      </c>
      <c r="GF65" s="248">
        <f t="shared" ca="1" si="287"/>
        <v>0</v>
      </c>
      <c r="GG65" s="248">
        <f t="shared" ca="1" si="287"/>
        <v>1</v>
      </c>
      <c r="GH65" s="248">
        <f t="shared" ca="1" si="287"/>
        <v>0</v>
      </c>
      <c r="GI65" s="248">
        <f t="shared" ca="1" si="287"/>
        <v>0</v>
      </c>
      <c r="GJ65" s="248">
        <f t="shared" ca="1" si="287"/>
        <v>0</v>
      </c>
      <c r="GK65" s="248">
        <f t="shared" ca="1" si="287"/>
        <v>0</v>
      </c>
      <c r="GL65" s="248">
        <f t="shared" ca="1" si="121"/>
        <v>0</v>
      </c>
      <c r="GM65" s="248">
        <f t="shared" ca="1" si="121"/>
        <v>0</v>
      </c>
      <c r="GN65" s="248">
        <f t="shared" ca="1" si="121"/>
        <v>0</v>
      </c>
      <c r="GO65" s="10"/>
      <c r="GP65" s="246" t="b">
        <f t="shared" ca="1" si="291"/>
        <v>1</v>
      </c>
      <c r="GQ65" s="246" cm="1">
        <f t="array" aca="1" ref="GQ65" ca="1">INDEX(i.bnd_total_pas_area,$R65,1)</f>
        <v>852</v>
      </c>
      <c r="GR65" s="248" t="str">
        <f t="shared" ca="1" si="261"/>
        <v>-</v>
      </c>
      <c r="GS65" s="246" t="b">
        <f t="shared" ca="1" si="292"/>
        <v>1</v>
      </c>
      <c r="GT65" s="246" cm="1">
        <f t="array" aca="1" ref="GT65" ca="1">INDEX(i.bnd_sr_t,$T65,1)</f>
        <v>13.6</v>
      </c>
      <c r="GU65" s="246" t="b">
        <f t="shared" ca="1" si="124"/>
        <v>1</v>
      </c>
      <c r="GV65" s="246" t="b">
        <f t="shared" ca="1" si="124"/>
        <v>0</v>
      </c>
      <c r="GW65" s="246" t="b">
        <f t="shared" ca="1" si="124"/>
        <v>0</v>
      </c>
      <c r="GX65" s="248">
        <f t="shared" ca="1" si="262"/>
        <v>0</v>
      </c>
      <c r="GY65" s="248">
        <f t="shared" ca="1" si="262"/>
        <v>2</v>
      </c>
      <c r="GZ65" s="248">
        <f t="shared" ca="1" si="262"/>
        <v>2</v>
      </c>
      <c r="HA65" s="248" t="str">
        <f t="shared" ca="1" si="262"/>
        <v>-</v>
      </c>
      <c r="HB65" s="248" t="str">
        <f t="shared" ca="1" si="262"/>
        <v>-</v>
      </c>
      <c r="HC65" s="248" t="str">
        <f t="shared" ca="1" si="262"/>
        <v>-</v>
      </c>
      <c r="HD65" s="248" t="str">
        <f t="shared" ca="1" si="262"/>
        <v>-</v>
      </c>
      <c r="HE65" s="248" t="str">
        <f t="shared" ca="1" si="262"/>
        <v>-</v>
      </c>
      <c r="HF65" s="248" t="str">
        <f t="shared" ca="1" si="144"/>
        <v>-</v>
      </c>
      <c r="HG65" s="248" t="str">
        <f t="shared" ca="1" si="144"/>
        <v>-</v>
      </c>
      <c r="HH65" s="246" t="b">
        <f t="array" aca="1" ref="HH65" ca="1">IF(OR(HI65:HJ65&lt;&gt;"-"),TRUE,"-")</f>
        <v>1</v>
      </c>
      <c r="HI65" s="225">
        <f t="shared" ca="1" si="305"/>
        <v>2</v>
      </c>
      <c r="HJ65" s="248" t="str">
        <f t="shared" ca="1" si="125"/>
        <v>-</v>
      </c>
      <c r="HK65" s="246" t="str">
        <f t="array" aca="1" ref="HK65" ca="1">IF(OR(HL65:HQ65&lt;&gt;"-"),TRUE,"-")</f>
        <v>-</v>
      </c>
      <c r="HL65" s="248" t="str">
        <f t="shared" ca="1" si="145"/>
        <v>-</v>
      </c>
      <c r="HM65" s="288" t="str">
        <f t="shared" ca="1" si="145"/>
        <v>-</v>
      </c>
      <c r="HN65" s="288" t="str">
        <f t="shared" ca="1" si="145"/>
        <v>-</v>
      </c>
      <c r="HO65" s="288" t="str">
        <f t="shared" ca="1" si="145"/>
        <v>-</v>
      </c>
      <c r="HP65" s="288" t="str">
        <f t="shared" ca="1" si="145"/>
        <v>-</v>
      </c>
      <c r="HQ65" s="288" t="str">
        <f t="shared" ca="1" si="146"/>
        <v>-</v>
      </c>
      <c r="HR65" s="288" t="str">
        <f t="shared" ca="1" si="145"/>
        <v>-</v>
      </c>
      <c r="HS65" s="248" t="b">
        <f t="shared" ca="1" si="100"/>
        <v>1</v>
      </c>
      <c r="HT65" s="248">
        <f t="shared" ca="1" si="100"/>
        <v>2</v>
      </c>
      <c r="HU65" s="248" t="b">
        <f t="shared" ca="1" si="101"/>
        <v>1</v>
      </c>
      <c r="HV65" s="248" t="str">
        <f t="shared" ca="1" si="101"/>
        <v>-</v>
      </c>
      <c r="HW65" s="246" t="str">
        <f t="shared" ca="1" si="238"/>
        <v>-</v>
      </c>
      <c r="HX65" s="246" t="str">
        <f t="shared" ca="1" si="238"/>
        <v>-</v>
      </c>
      <c r="HY65" s="246" t="str">
        <f t="shared" ca="1" si="238"/>
        <v>-</v>
      </c>
      <c r="HZ65" s="246" t="str">
        <f t="shared" ca="1" si="238"/>
        <v>-</v>
      </c>
      <c r="IA65" s="248" t="str">
        <f t="shared" ca="1" si="288"/>
        <v>-</v>
      </c>
      <c r="IB65" s="248" t="str">
        <f t="shared" ca="1" si="288"/>
        <v>-</v>
      </c>
      <c r="IC65" s="248" t="str">
        <f t="shared" ca="1" si="288"/>
        <v>-</v>
      </c>
      <c r="ID65" s="248" t="str">
        <f t="shared" ca="1" si="288"/>
        <v>-</v>
      </c>
      <c r="IE65" s="248">
        <f t="shared" ca="1" si="288"/>
        <v>0</v>
      </c>
      <c r="IF65" s="248">
        <f t="shared" ca="1" si="288"/>
        <v>0.9</v>
      </c>
      <c r="IG65" s="248">
        <f t="shared" ca="1" si="288"/>
        <v>0</v>
      </c>
      <c r="IH65" s="248">
        <f t="shared" ca="1" si="288"/>
        <v>0.5</v>
      </c>
      <c r="II65" s="248">
        <f t="shared" ca="1" si="288"/>
        <v>0</v>
      </c>
      <c r="IJ65" s="248">
        <f t="shared" ca="1" si="288"/>
        <v>0</v>
      </c>
      <c r="IK65" s="248" t="str">
        <f t="shared" ca="1" si="288"/>
        <v>-</v>
      </c>
      <c r="IL65" s="246" t="str">
        <f t="shared" ca="1" si="127"/>
        <v>-</v>
      </c>
      <c r="IM65" s="246" t="str">
        <f t="shared" ca="1" si="127"/>
        <v>-</v>
      </c>
      <c r="IN65" s="155" t="b">
        <f t="shared" ca="1" si="293"/>
        <v>0</v>
      </c>
      <c r="IO65" s="248" t="str">
        <f t="shared" ca="1" si="129"/>
        <v>-</v>
      </c>
      <c r="IP65" s="10"/>
      <c r="IQ65" s="248">
        <f t="shared" ca="1" si="288"/>
        <v>1</v>
      </c>
      <c r="IR65" s="248">
        <f t="shared" ca="1" si="288"/>
        <v>0</v>
      </c>
      <c r="IS65" s="248">
        <f t="shared" ca="1" si="288"/>
        <v>1</v>
      </c>
      <c r="IT65" s="248">
        <f t="shared" ca="1" si="288"/>
        <v>1</v>
      </c>
      <c r="IU65" s="248">
        <f t="shared" ca="1" si="288"/>
        <v>0</v>
      </c>
      <c r="IV65" s="248">
        <f t="shared" ca="1" si="288"/>
        <v>70</v>
      </c>
      <c r="IW65" s="248">
        <f t="shared" ca="1" si="288"/>
        <v>50</v>
      </c>
      <c r="IX65" s="248">
        <f t="shared" ca="1" si="288"/>
        <v>85</v>
      </c>
      <c r="IY65" s="248">
        <f t="shared" ca="1" si="288"/>
        <v>70</v>
      </c>
      <c r="IZ65" s="246">
        <f t="shared" ca="1" si="130"/>
        <v>1</v>
      </c>
      <c r="JA65" s="246">
        <f t="shared" ca="1" si="131"/>
        <v>1</v>
      </c>
      <c r="JB65" s="246">
        <f t="shared" ca="1" si="132"/>
        <v>1</v>
      </c>
      <c r="JC65" s="248">
        <f t="shared" ca="1" si="288"/>
        <v>1</v>
      </c>
      <c r="JD65" s="10"/>
      <c r="JE65" s="248">
        <f t="shared" ca="1" si="288"/>
        <v>1</v>
      </c>
      <c r="JF65" s="248">
        <f t="shared" ca="1" si="288"/>
        <v>1</v>
      </c>
      <c r="JG65" s="248">
        <f t="shared" ca="1" si="288"/>
        <v>0.75</v>
      </c>
      <c r="JH65" s="248">
        <f t="shared" ca="1" si="283"/>
        <v>0.8</v>
      </c>
      <c r="JI65" s="248">
        <f t="shared" ca="1" si="283"/>
        <v>0.82499999999999996</v>
      </c>
      <c r="JJ65" s="248">
        <f t="shared" ca="1" si="283"/>
        <v>0.875</v>
      </c>
      <c r="JK65" s="248">
        <f t="shared" ca="1" si="283"/>
        <v>0.9</v>
      </c>
      <c r="JL65" s="248">
        <f t="shared" ca="1" si="288"/>
        <v>1</v>
      </c>
      <c r="JM65" s="248">
        <f t="shared" ca="1" si="288"/>
        <v>0</v>
      </c>
      <c r="JN65" s="248">
        <f t="shared" ca="1" si="297"/>
        <v>0</v>
      </c>
      <c r="JO65" s="248">
        <f t="shared" ca="1" si="297"/>
        <v>0</v>
      </c>
      <c r="JP65" s="248">
        <f t="shared" ca="1" si="297"/>
        <v>0</v>
      </c>
      <c r="JQ65" s="248">
        <f t="shared" ca="1" si="297"/>
        <v>0</v>
      </c>
      <c r="JR65" s="248">
        <f t="shared" ca="1" si="297"/>
        <v>0</v>
      </c>
      <c r="JS65" s="248" t="str">
        <f t="shared" ca="1" si="149"/>
        <v>-</v>
      </c>
      <c r="JT65" s="248">
        <f t="shared" ca="1" si="149"/>
        <v>0</v>
      </c>
      <c r="JU65" s="27">
        <v>0</v>
      </c>
    </row>
    <row r="66" spans="1:281" s="228" customFormat="1" outlineLevel="2">
      <c r="A66" s="202">
        <f t="shared" si="133"/>
        <v>61</v>
      </c>
      <c r="B66" s="210">
        <f t="shared" ca="1" si="298"/>
        <v>55</v>
      </c>
      <c r="C66" s="228">
        <v>200</v>
      </c>
      <c r="D66" s="228" t="s">
        <v>941</v>
      </c>
      <c r="E66" s="228" t="b">
        <v>0</v>
      </c>
      <c r="F66" s="228" t="b">
        <v>0</v>
      </c>
      <c r="G66" s="228" t="b">
        <f t="shared" si="294"/>
        <v>0</v>
      </c>
      <c r="H66" s="298" cm="1">
        <f t="array" aca="1" ref="H66" ca="1">IF(AND($I66:$T66=DataMaster!$R$70:$AC$70),1,IF(AND($I66:$T66=DataMaster!$R$71:$AC$71),2,IF(AND($I66:$T66=DataMaster!$R$72:$AC$72),3,IF(AND($I66:$T66=DataMaster!$R$73:$AC$73),4,IF(AND($I66:$T66=DataMaster!$R$74:$AC$74),5,IF(AND($I66:$T66=DataMaster!$R$75:$AC$75),6,IF(AND($I66:$T66=DataMaster!$R$76:$AC$76),7,IF(AND($I66:$T66=DataMaster!$R$77:$AC$77),8,0))))))))</f>
        <v>1</v>
      </c>
      <c r="I66" s="225">
        <f t="shared" ca="1" si="299"/>
        <v>1</v>
      </c>
      <c r="J66" s="225">
        <f t="shared" ca="1" si="295"/>
        <v>2</v>
      </c>
      <c r="K66" s="225">
        <f t="shared" ca="1" si="295"/>
        <v>2</v>
      </c>
      <c r="L66" s="225">
        <f t="shared" ca="1" si="295"/>
        <v>2</v>
      </c>
      <c r="M66" s="225">
        <f t="shared" ca="1" si="295"/>
        <v>1</v>
      </c>
      <c r="N66" s="225">
        <f t="shared" ca="1" si="295"/>
        <v>1</v>
      </c>
      <c r="O66" s="225">
        <f t="shared" ca="1" si="295"/>
        <v>1</v>
      </c>
      <c r="P66" s="225">
        <f t="shared" ca="1" si="295"/>
        <v>3</v>
      </c>
      <c r="Q66" s="225">
        <f t="shared" ca="1" si="295"/>
        <v>1</v>
      </c>
      <c r="R66" s="225">
        <f t="shared" ca="1" si="295"/>
        <v>2</v>
      </c>
      <c r="S66" s="225">
        <f t="shared" ca="1" si="295"/>
        <v>1</v>
      </c>
      <c r="T66" s="225">
        <f t="shared" ca="1" si="295"/>
        <v>2</v>
      </c>
      <c r="V66" s="242" t="str" cm="1">
        <f t="array" aca="1" ref="V66" ca="1">TEXT(LEFT(OFFSET(V66,-1,0),5)+1,"00000")&amp;MID(OFFSET(V66,-1,0),6,FIND(" ",OFFSET(V66,-1,0),7)-5)
&amp;IF($H66=0,"",INDEX(DataMaster!$Q$70:$Q$77,Experiment!H66))
 &amp; " Day"&amp;_xlfn.SINGLE(INDEX(i.DOY,$I66,1))                   &amp; IF($FE66=0," FWM","")&amp;IF($FE66=1," MWM","")&amp;IF($FE66=5," Mat","")&amp;IF($FJ66=TRUE,"&amp;BBT","")
&amp;" Confine"&amp;$P66-1       &amp;IF($R66&gt;1," PasArea"&amp;GQ66,"")     &amp;IF($T66&gt;1," SR"&amp;GT66,"")     &amp;IF($S66&gt;1," E_PGR"&amp;JG66,"")
&amp; " WP"&amp;TEXT($IZ66*100,"000p")                &amp; " MP"&amp;TEXT($JA66*100,"000p")                      &amp; " GP"&amp;TEXT($JB66*100,"000p")
&amp; " (F"&amp;3+IFERROR(1*$CZ66,0)+IFERROR(1*$DA66,0)&amp;3-IFERROR(1*NOT($DC66),0)&amp;"N"&amp;$DV66&amp;$DW66&amp;")"</f>
        <v>00043 Feed farm1 Day135 MWM Confine2 PasArea852 SR13.6 WP100p MP100p GP100p (F53N33)</v>
      </c>
      <c r="W66" s="10" t="str">
        <f ca="1">IF(COUNTIF(V$5:V66,V66)=1,"-","Dup")</f>
        <v>-</v>
      </c>
      <c r="X66" s="10"/>
      <c r="Y66" s="225" t="str">
        <f t="shared" ca="1" si="300"/>
        <v>-</v>
      </c>
      <c r="Z66" s="248" t="str">
        <f t="shared" ca="1" si="112"/>
        <v>-</v>
      </c>
      <c r="AA66" s="225" t="str">
        <f t="shared" ca="1" si="300"/>
        <v>-</v>
      </c>
      <c r="AB66" s="225" t="str">
        <f t="shared" ca="1" si="300"/>
        <v>-</v>
      </c>
      <c r="AC66" s="248" t="str">
        <f t="shared" ca="1" si="113"/>
        <v>-</v>
      </c>
      <c r="AD66" s="248" t="b">
        <f t="shared" ca="1" si="113"/>
        <v>1</v>
      </c>
      <c r="AE66" s="10"/>
      <c r="AF66" s="248" t="b">
        <f t="shared" ca="1" si="285"/>
        <v>1</v>
      </c>
      <c r="AG66" s="248" t="str">
        <f t="shared" ca="1" si="285"/>
        <v>-</v>
      </c>
      <c r="AH66" s="248" t="str">
        <f t="shared" ca="1" si="285"/>
        <v>-</v>
      </c>
      <c r="AI66" s="248" t="str">
        <f t="shared" ca="1" si="285"/>
        <v>-</v>
      </c>
      <c r="AJ66" s="248" t="b">
        <f t="shared" ca="1" si="285"/>
        <v>0</v>
      </c>
      <c r="AK66" s="248" t="str">
        <f t="shared" ca="1" si="285"/>
        <v>-</v>
      </c>
      <c r="AL66" s="248" t="str">
        <f t="shared" ca="1" si="285"/>
        <v>-</v>
      </c>
      <c r="AM66" s="248" t="str">
        <f t="shared" ca="1" si="285"/>
        <v>-</v>
      </c>
      <c r="AN66" s="248" t="b">
        <f t="shared" ca="1" si="285"/>
        <v>0</v>
      </c>
      <c r="AO66" s="10"/>
      <c r="AP66" s="225" t="b">
        <f t="shared" ca="1" si="306"/>
        <v>1</v>
      </c>
      <c r="AQ66" s="247" t="b">
        <v>1</v>
      </c>
      <c r="AR66" s="225" t="b">
        <f t="shared" ca="1" si="301"/>
        <v>1</v>
      </c>
      <c r="AS66" s="243">
        <f t="shared" ca="1" si="136"/>
        <v>112306</v>
      </c>
      <c r="AT66" s="225" t="b">
        <f t="shared" ca="1" si="302"/>
        <v>0</v>
      </c>
      <c r="AU66" s="248" t="str">
        <f t="shared" ca="1" si="285"/>
        <v>-</v>
      </c>
      <c r="AV66" s="248" t="b">
        <f t="shared" ca="1" si="285"/>
        <v>1</v>
      </c>
      <c r="AW66" s="225">
        <f t="shared" ca="1" si="303"/>
        <v>112307</v>
      </c>
      <c r="AX66" s="248" t="str">
        <f t="shared" ca="1" si="285"/>
        <v>-</v>
      </c>
      <c r="AY66" s="248">
        <f t="shared" ca="1" si="285"/>
        <v>1</v>
      </c>
      <c r="AZ66" s="248">
        <f t="shared" ca="1" si="285"/>
        <v>1</v>
      </c>
      <c r="BA66" s="248" t="b">
        <f t="shared" ca="1" si="185"/>
        <v>1</v>
      </c>
      <c r="BB66" s="248">
        <f t="shared" ca="1" si="285"/>
        <v>0.2</v>
      </c>
      <c r="BC66" s="248" t="str">
        <f t="shared" ca="1" si="274"/>
        <v>-</v>
      </c>
      <c r="BD66" s="248" t="str">
        <f t="shared" ca="1" si="274"/>
        <v>-</v>
      </c>
      <c r="BE66" s="248" t="b">
        <f t="shared" ca="1" si="285"/>
        <v>1</v>
      </c>
      <c r="BF66" s="248" t="b">
        <f t="shared" ca="1" si="185"/>
        <v>0</v>
      </c>
      <c r="BG66" s="246" t="str" cm="1">
        <f t="array" aca="1" ref="BG66" ca="1">INDEX(i.dams_confinement_P,$P66,BG$17)</f>
        <v>-</v>
      </c>
      <c r="BH66" s="246" t="str" cm="1">
        <f t="array" aca="1" ref="BH66" ca="1">INDEX(i.dams_confinement_P,$P66,BH$17)</f>
        <v>-</v>
      </c>
      <c r="BI66" s="246" t="str" cm="1">
        <f t="array" aca="1" ref="BI66" ca="1">INDEX(i.dams_confinement_P,$P66,BI$17)</f>
        <v>-</v>
      </c>
      <c r="BJ66" s="246" t="str" cm="1">
        <f t="array" aca="1" ref="BJ66" ca="1">INDEX(i.dams_confinement_P,$P66,BJ$17)</f>
        <v>-</v>
      </c>
      <c r="BK66" s="246" t="str" cm="1">
        <f t="array" aca="1" ref="BK66" ca="1">INDEX(i.dams_confinement_P,$P66,BK$17)</f>
        <v>-</v>
      </c>
      <c r="BL66" s="246" t="str" cm="1">
        <f t="array" aca="1" ref="BL66" ca="1">INDEX(i.dams_confinement_P,$P66,BL$17)</f>
        <v>-</v>
      </c>
      <c r="BM66" s="246" t="b" cm="1">
        <f t="array" aca="1" ref="BM66" ca="1">INDEX(i.dams_confinement_P,$P66,BM$17)</f>
        <v>1</v>
      </c>
      <c r="BN66" s="246" t="b" cm="1">
        <f t="array" aca="1" ref="BN66" ca="1">INDEX(i.dams_confinement_P,$P66,BN$17)</f>
        <v>1</v>
      </c>
      <c r="BO66" s="246" t="b" cm="1">
        <f t="array" aca="1" ref="BO66" ca="1">INDEX(i.dams_confinement_P,$P66,BO$17)</f>
        <v>1</v>
      </c>
      <c r="BP66" s="246" t="b" cm="1">
        <f t="array" aca="1" ref="BP66" ca="1">INDEX(i.dams_confinement_P,$P66,BP$17)</f>
        <v>1</v>
      </c>
      <c r="BQ66" s="246" t="b" cm="1">
        <f t="array" aca="1" ref="BQ66" ca="1">INDEX(i.dams_confinement_P,$P66,BQ$17)</f>
        <v>1</v>
      </c>
      <c r="BR66" s="246" t="b" cm="1">
        <f t="array" aca="1" ref="BR66" ca="1">INDEX(i.dams_confinement_P,$P66,BR$17)</f>
        <v>1</v>
      </c>
      <c r="BS66" s="246" t="str" cm="1">
        <f t="array" aca="1" ref="BS66" ca="1">INDEX(i.dams_confinement_P,$P66,BS$17)</f>
        <v>-</v>
      </c>
      <c r="BT66" s="246" t="str" cm="1">
        <f t="array" aca="1" ref="BT66" ca="1">INDEX(i.dams_confinement_P,$P66,BT$17)</f>
        <v>-</v>
      </c>
      <c r="BU66" s="246" t="str" cm="1">
        <f t="array" aca="1" ref="BU66" ca="1">INDEX(i.dams_confinement_P,$P66,BU$17)</f>
        <v>-</v>
      </c>
      <c r="BV66" s="246" t="str" cm="1">
        <f t="array" aca="1" ref="BV66" ca="1">INDEX(i.dams_confinement_P,$P66,BV$17)</f>
        <v>-</v>
      </c>
      <c r="BW66" s="246" t="str" cm="1">
        <f t="array" aca="1" ref="BW66" ca="1">INDEX(i.dams_confinement_P,$P66,BW$17)</f>
        <v>-</v>
      </c>
      <c r="BX66" s="246" t="str" cm="1">
        <f t="array" aca="1" ref="BX66" ca="1">INDEX(i.dams_confinement_P,$P66,BX$17)</f>
        <v>-</v>
      </c>
      <c r="BY66" s="248" t="str">
        <f t="shared" ca="1" si="273"/>
        <v>-</v>
      </c>
      <c r="BZ66" s="248" t="str">
        <f t="shared" ca="1" si="273"/>
        <v>-</v>
      </c>
      <c r="CA66" s="10"/>
      <c r="CB66" s="248" t="str">
        <f t="shared" ca="1" si="273"/>
        <v>-</v>
      </c>
      <c r="CC66" s="248" t="str">
        <f t="shared" ca="1" si="273"/>
        <v>-</v>
      </c>
      <c r="CD66" s="248" t="str">
        <f t="shared" ca="1" si="273"/>
        <v>-</v>
      </c>
      <c r="CE66" s="248" t="str">
        <f t="shared" ca="1" si="273"/>
        <v>-</v>
      </c>
      <c r="CF66" s="248" t="str">
        <f t="shared" ca="1" si="273"/>
        <v>-</v>
      </c>
      <c r="CG66" s="248" t="str">
        <f t="shared" ca="1" si="273"/>
        <v>-</v>
      </c>
      <c r="CH66" s="248" t="str">
        <f t="shared" ca="1" si="273"/>
        <v>-</v>
      </c>
      <c r="CI66" s="248" t="str">
        <f t="shared" ca="1" si="273"/>
        <v>-</v>
      </c>
      <c r="CJ66" s="248" t="str">
        <f t="shared" ca="1" si="273"/>
        <v>-</v>
      </c>
      <c r="CK66" s="248" t="str">
        <f t="shared" ca="1" si="273"/>
        <v>-</v>
      </c>
      <c r="CL66" s="248" t="str">
        <f t="shared" ca="1" si="273"/>
        <v>-</v>
      </c>
      <c r="CM66" s="248" t="str">
        <f t="shared" ca="1" si="273"/>
        <v>-</v>
      </c>
      <c r="CN66" s="248" t="str">
        <f t="shared" ca="1" si="273"/>
        <v>-</v>
      </c>
      <c r="CO66" s="248" t="str">
        <f t="shared" ca="1" si="273"/>
        <v>-</v>
      </c>
      <c r="CP66" s="248" t="str">
        <f t="shared" ca="1" si="273"/>
        <v>-</v>
      </c>
      <c r="CQ66" s="248" t="str">
        <f t="shared" ca="1" si="273"/>
        <v>-</v>
      </c>
      <c r="CR66" s="248" t="str">
        <f t="shared" ca="1" si="273"/>
        <v>-</v>
      </c>
      <c r="CS66" s="248" t="str">
        <f t="shared" ca="1" si="194"/>
        <v>-</v>
      </c>
      <c r="CT66" s="248" t="str">
        <f t="shared" ca="1" si="194"/>
        <v>-</v>
      </c>
      <c r="CU66" s="248" t="str">
        <f t="shared" ca="1" si="194"/>
        <v>-</v>
      </c>
      <c r="CV66" s="248" t="str">
        <f t="shared" ca="1" si="194"/>
        <v>-</v>
      </c>
      <c r="CW66" s="10"/>
      <c r="CX66" s="246" cm="1">
        <f t="array" aca="1" ref="CX66" ca="1">IF(AND($CZ66:$DA66),INDEX(i.dam_user_fvp0_date,$P66),"-")</f>
        <v>91</v>
      </c>
      <c r="CY66" s="246" cm="1">
        <f t="array" aca="1" ref="CY66" ca="1">IF(AND($CZ66:$DA66),INDEX(i.dam_user_fvp1_date,$P66),"-")</f>
        <v>147</v>
      </c>
      <c r="CZ66" s="247" t="b">
        <v>1</v>
      </c>
      <c r="DA66" s="247" t="b">
        <v>1</v>
      </c>
      <c r="DB66" s="248" t="str">
        <f t="shared" ca="1" si="289"/>
        <v>-</v>
      </c>
      <c r="DC66" s="248" t="str">
        <f t="shared" ca="1" si="289"/>
        <v>-</v>
      </c>
      <c r="DD66" s="248" t="str">
        <f t="shared" ca="1" si="289"/>
        <v>-</v>
      </c>
      <c r="DE66" s="248" t="str">
        <f t="shared" ca="1" si="289"/>
        <v>-</v>
      </c>
      <c r="DF66" s="248" t="str">
        <f t="shared" ca="1" si="289"/>
        <v>-</v>
      </c>
      <c r="DG66" s="248" t="str">
        <f t="shared" ca="1" si="289"/>
        <v>-</v>
      </c>
      <c r="DH66" s="248" t="str">
        <f t="shared" ca="1" si="289"/>
        <v>-</v>
      </c>
      <c r="DI66" s="248" t="str">
        <f t="shared" ca="1" si="289"/>
        <v>-</v>
      </c>
      <c r="DJ66" s="248" t="str">
        <f t="shared" ca="1" si="289"/>
        <v>-</v>
      </c>
      <c r="DK66" s="248" t="str">
        <f t="shared" ca="1" si="289"/>
        <v>-</v>
      </c>
      <c r="DL66" s="248" t="str">
        <f t="shared" ca="1" si="289"/>
        <v>-</v>
      </c>
      <c r="DM66" s="248" t="str">
        <f t="shared" ca="1" si="289"/>
        <v>-</v>
      </c>
      <c r="DN66" s="248" t="str">
        <f t="shared" ca="1" si="289"/>
        <v>-</v>
      </c>
      <c r="DO66" s="248" t="str">
        <f t="shared" ca="1" si="289"/>
        <v>-</v>
      </c>
      <c r="DP66" s="248" t="str">
        <f t="shared" ca="1" si="289"/>
        <v>-</v>
      </c>
      <c r="DQ66" s="248" t="str">
        <f t="shared" ca="1" si="289"/>
        <v>-</v>
      </c>
      <c r="DR66" s="248" t="str">
        <f t="shared" ca="1" si="289"/>
        <v>-</v>
      </c>
      <c r="DS66" s="248" t="str">
        <f t="shared" ca="1" si="289"/>
        <v>-</v>
      </c>
      <c r="DT66" s="248" t="str">
        <f t="shared" ca="1" si="289"/>
        <v>-</v>
      </c>
      <c r="DU66" s="248" t="str">
        <f t="shared" ca="1" si="289"/>
        <v>-</v>
      </c>
      <c r="DV66" s="225">
        <f t="shared" ca="1" si="304"/>
        <v>3</v>
      </c>
      <c r="DW66" s="225">
        <f t="shared" ca="1" si="304"/>
        <v>3</v>
      </c>
      <c r="DX66" s="247">
        <v>0</v>
      </c>
      <c r="DY66" s="247">
        <v>1</v>
      </c>
      <c r="DZ66" s="247">
        <v>-1</v>
      </c>
      <c r="EA66" s="248" t="str">
        <f t="shared" ca="1" si="308"/>
        <v>-</v>
      </c>
      <c r="EB66" s="248" t="str">
        <f t="shared" ca="1" si="308"/>
        <v>-</v>
      </c>
      <c r="EC66" s="248" t="str">
        <f t="shared" ca="1" si="308"/>
        <v>-</v>
      </c>
      <c r="ED66" s="248" t="str">
        <f t="shared" ca="1" si="308"/>
        <v>-</v>
      </c>
      <c r="EE66" s="248" t="str">
        <f t="shared" ca="1" si="308"/>
        <v>-</v>
      </c>
      <c r="EF66" s="247">
        <v>0</v>
      </c>
      <c r="EG66" s="247">
        <v>1</v>
      </c>
      <c r="EH66" s="247">
        <v>-1</v>
      </c>
      <c r="EI66" s="248" t="str">
        <f t="shared" ca="1" si="308"/>
        <v>-</v>
      </c>
      <c r="EJ66" s="248" t="str">
        <f t="shared" ca="1" si="308"/>
        <v>-</v>
      </c>
      <c r="EK66" s="248" t="str">
        <f t="shared" ca="1" si="308"/>
        <v>-</v>
      </c>
      <c r="EL66" s="248">
        <f t="shared" ca="1" si="308"/>
        <v>0</v>
      </c>
      <c r="EM66" s="248">
        <f t="shared" ca="1" si="308"/>
        <v>0</v>
      </c>
      <c r="EN66" s="248">
        <f t="shared" ca="1" si="308"/>
        <v>0</v>
      </c>
      <c r="EO66" s="248">
        <f t="shared" ca="1" si="308"/>
        <v>0</v>
      </c>
      <c r="EP66" s="248">
        <f t="shared" ca="1" si="308"/>
        <v>0</v>
      </c>
      <c r="EQ66" s="248">
        <f t="shared" ca="1" si="290"/>
        <v>0</v>
      </c>
      <c r="ER66" s="248">
        <f t="shared" ca="1" si="290"/>
        <v>0</v>
      </c>
      <c r="ES66" s="248" t="str">
        <f t="shared" ca="1" si="290"/>
        <v>-</v>
      </c>
      <c r="ET66" s="248" t="str">
        <f t="shared" ca="1" si="290"/>
        <v>-</v>
      </c>
      <c r="EU66" s="248" t="str">
        <f t="shared" ca="1" si="290"/>
        <v>-</v>
      </c>
      <c r="EV66" s="248" t="str">
        <f t="shared" ca="1" si="290"/>
        <v>-</v>
      </c>
      <c r="EW66" s="248" t="str">
        <f t="shared" ca="1" si="290"/>
        <v>-</v>
      </c>
      <c r="EX66" s="248" t="str">
        <f t="shared" ca="1" si="290"/>
        <v>-</v>
      </c>
      <c r="EY66" s="248" t="str">
        <f t="shared" ca="1" si="290"/>
        <v>-</v>
      </c>
      <c r="EZ66" s="248" t="str">
        <f t="shared" ca="1" si="290"/>
        <v>-</v>
      </c>
      <c r="FA66" s="248" t="str">
        <f t="shared" ca="1" si="290"/>
        <v>-</v>
      </c>
      <c r="FB66" s="248" t="str">
        <f t="shared" ca="1" si="290"/>
        <v>-</v>
      </c>
      <c r="FC66" s="248" t="str">
        <f t="shared" ca="1" si="290"/>
        <v>-</v>
      </c>
      <c r="FD66" s="10"/>
      <c r="FE66" s="246">
        <f t="shared" ca="1" si="118"/>
        <v>1</v>
      </c>
      <c r="FF66" s="248" t="str">
        <f t="shared" ca="1" si="290"/>
        <v>-</v>
      </c>
      <c r="FG66" s="248" t="str">
        <f t="shared" ca="1" si="287"/>
        <v>-</v>
      </c>
      <c r="FH66" s="248" t="str">
        <f t="shared" ca="1" si="287"/>
        <v>-</v>
      </c>
      <c r="FI66" s="248" t="str">
        <f t="shared" ca="1" si="287"/>
        <v>-</v>
      </c>
      <c r="FJ66" s="246" t="b">
        <f t="shared" ca="1" si="119"/>
        <v>0</v>
      </c>
      <c r="FK66" s="248" t="str">
        <f t="shared" ca="1" si="287"/>
        <v>-</v>
      </c>
      <c r="FL66" s="248">
        <f t="shared" ca="1" si="287"/>
        <v>0</v>
      </c>
      <c r="FM66" s="248" t="str">
        <f t="shared" ca="1" si="287"/>
        <v>-</v>
      </c>
      <c r="FN66" s="248">
        <f t="shared" ca="1" si="120"/>
        <v>1</v>
      </c>
      <c r="FO66" s="248">
        <f t="shared" ca="1" si="120"/>
        <v>0</v>
      </c>
      <c r="FP66" s="248">
        <f t="shared" ca="1" si="287"/>
        <v>1</v>
      </c>
      <c r="FQ66" s="248">
        <f t="shared" ca="1" si="287"/>
        <v>0</v>
      </c>
      <c r="FR66" s="248">
        <f t="shared" ca="1" si="287"/>
        <v>1</v>
      </c>
      <c r="FS66" s="248">
        <f t="shared" ca="1" si="287"/>
        <v>1</v>
      </c>
      <c r="FT66" s="248">
        <f t="shared" ca="1" si="287"/>
        <v>1</v>
      </c>
      <c r="FU66" s="248">
        <f t="shared" ca="1" si="287"/>
        <v>0</v>
      </c>
      <c r="FV66" s="248">
        <f t="shared" ca="1" si="287"/>
        <v>0</v>
      </c>
      <c r="FW66" s="248">
        <f t="shared" ca="1" si="287"/>
        <v>0</v>
      </c>
      <c r="FX66" s="248">
        <f t="shared" ca="1" si="287"/>
        <v>0</v>
      </c>
      <c r="FY66" s="248">
        <f t="shared" ca="1" si="287"/>
        <v>0</v>
      </c>
      <c r="FZ66" s="248">
        <f t="shared" ca="1" si="287"/>
        <v>0</v>
      </c>
      <c r="GA66" s="248">
        <f t="shared" ca="1" si="287"/>
        <v>0</v>
      </c>
      <c r="GB66" s="248">
        <f t="shared" ca="1" si="287"/>
        <v>0</v>
      </c>
      <c r="GC66" s="248">
        <f t="shared" ca="1" si="121"/>
        <v>0</v>
      </c>
      <c r="GD66" s="248">
        <f t="shared" ca="1" si="121"/>
        <v>0</v>
      </c>
      <c r="GE66" s="248">
        <f t="shared" ca="1" si="287"/>
        <v>0</v>
      </c>
      <c r="GF66" s="248">
        <f t="shared" ca="1" si="287"/>
        <v>0</v>
      </c>
      <c r="GG66" s="248">
        <f t="shared" ca="1" si="287"/>
        <v>1</v>
      </c>
      <c r="GH66" s="248">
        <f t="shared" ca="1" si="287"/>
        <v>0</v>
      </c>
      <c r="GI66" s="248">
        <f t="shared" ca="1" si="287"/>
        <v>0</v>
      </c>
      <c r="GJ66" s="248">
        <f t="shared" ca="1" si="287"/>
        <v>0</v>
      </c>
      <c r="GK66" s="248">
        <f t="shared" ca="1" si="287"/>
        <v>0</v>
      </c>
      <c r="GL66" s="248">
        <f t="shared" ca="1" si="121"/>
        <v>0</v>
      </c>
      <c r="GM66" s="248">
        <f t="shared" ca="1" si="121"/>
        <v>0</v>
      </c>
      <c r="GN66" s="248">
        <f t="shared" ca="1" si="121"/>
        <v>0</v>
      </c>
      <c r="GO66" s="10"/>
      <c r="GP66" s="246" t="b">
        <f t="shared" ca="1" si="291"/>
        <v>1</v>
      </c>
      <c r="GQ66" s="246" cm="1">
        <f t="array" aca="1" ref="GQ66" ca="1">INDEX(i.bnd_total_pas_area,$R66,1)</f>
        <v>852</v>
      </c>
      <c r="GR66" s="248" t="str">
        <f t="shared" ca="1" si="261"/>
        <v>-</v>
      </c>
      <c r="GS66" s="246" t="b">
        <f t="shared" ca="1" si="292"/>
        <v>1</v>
      </c>
      <c r="GT66" s="246" cm="1">
        <f t="array" aca="1" ref="GT66" ca="1">INDEX(i.bnd_sr_t,$T66,1)</f>
        <v>13.6</v>
      </c>
      <c r="GU66" s="246" t="b">
        <f t="shared" ca="1" si="124"/>
        <v>1</v>
      </c>
      <c r="GV66" s="246" t="b">
        <f t="shared" ca="1" si="124"/>
        <v>0</v>
      </c>
      <c r="GW66" s="246" t="b">
        <f t="shared" ca="1" si="124"/>
        <v>0</v>
      </c>
      <c r="GX66" s="248">
        <f t="shared" ca="1" si="262"/>
        <v>0</v>
      </c>
      <c r="GY66" s="248">
        <f t="shared" ca="1" si="262"/>
        <v>2</v>
      </c>
      <c r="GZ66" s="248">
        <f t="shared" ca="1" si="262"/>
        <v>2</v>
      </c>
      <c r="HA66" s="248" t="str">
        <f t="shared" ca="1" si="262"/>
        <v>-</v>
      </c>
      <c r="HB66" s="248" t="str">
        <f t="shared" ca="1" si="262"/>
        <v>-</v>
      </c>
      <c r="HC66" s="248" t="str">
        <f t="shared" ca="1" si="262"/>
        <v>-</v>
      </c>
      <c r="HD66" s="248" t="str">
        <f t="shared" ca="1" si="262"/>
        <v>-</v>
      </c>
      <c r="HE66" s="248" t="str">
        <f t="shared" ca="1" si="262"/>
        <v>-</v>
      </c>
      <c r="HF66" s="248" t="str">
        <f t="shared" ca="1" si="144"/>
        <v>-</v>
      </c>
      <c r="HG66" s="248" t="str">
        <f t="shared" ca="1" si="144"/>
        <v>-</v>
      </c>
      <c r="HH66" s="246" t="b">
        <f t="array" aca="1" ref="HH66" ca="1">IF(OR(HI66:HJ66&lt;&gt;"-"),TRUE,"-")</f>
        <v>1</v>
      </c>
      <c r="HI66" s="225">
        <f t="shared" ca="1" si="305"/>
        <v>2</v>
      </c>
      <c r="HJ66" s="248" t="str">
        <f t="shared" ca="1" si="125"/>
        <v>-</v>
      </c>
      <c r="HK66" s="246" t="str">
        <f t="array" aca="1" ref="HK66" ca="1">IF(OR(HL66:HQ66&lt;&gt;"-"),TRUE,"-")</f>
        <v>-</v>
      </c>
      <c r="HL66" s="248" t="str">
        <f t="shared" ca="1" si="145"/>
        <v>-</v>
      </c>
      <c r="HM66" s="288" t="str">
        <f t="shared" ca="1" si="145"/>
        <v>-</v>
      </c>
      <c r="HN66" s="288" t="str">
        <f t="shared" ca="1" si="145"/>
        <v>-</v>
      </c>
      <c r="HO66" s="288" t="str">
        <f t="shared" ca="1" si="145"/>
        <v>-</v>
      </c>
      <c r="HP66" s="288" t="str">
        <f t="shared" ca="1" si="145"/>
        <v>-</v>
      </c>
      <c r="HQ66" s="288" t="str">
        <f t="shared" ca="1" si="146"/>
        <v>-</v>
      </c>
      <c r="HR66" s="288" t="str">
        <f t="shared" ca="1" si="145"/>
        <v>-</v>
      </c>
      <c r="HS66" s="248" t="b">
        <f t="shared" ca="1" si="100"/>
        <v>1</v>
      </c>
      <c r="HT66" s="248">
        <f t="shared" ca="1" si="100"/>
        <v>2</v>
      </c>
      <c r="HU66" s="248" t="b">
        <f t="shared" ca="1" si="101"/>
        <v>1</v>
      </c>
      <c r="HV66" s="248" t="str">
        <f t="shared" ca="1" si="101"/>
        <v>-</v>
      </c>
      <c r="HW66" s="246" t="str">
        <f t="shared" ca="1" si="238"/>
        <v>-</v>
      </c>
      <c r="HX66" s="246" t="str">
        <f t="shared" ca="1" si="238"/>
        <v>-</v>
      </c>
      <c r="HY66" s="246" t="str">
        <f t="shared" ca="1" si="238"/>
        <v>-</v>
      </c>
      <c r="HZ66" s="246" t="str">
        <f t="shared" ca="1" si="238"/>
        <v>-</v>
      </c>
      <c r="IA66" s="248" t="str">
        <f t="shared" ca="1" si="288"/>
        <v>-</v>
      </c>
      <c r="IB66" s="248" t="str">
        <f t="shared" ca="1" si="288"/>
        <v>-</v>
      </c>
      <c r="IC66" s="248" t="str">
        <f t="shared" ca="1" si="288"/>
        <v>-</v>
      </c>
      <c r="ID66" s="248" t="str">
        <f t="shared" ca="1" si="288"/>
        <v>-</v>
      </c>
      <c r="IE66" s="248">
        <f t="shared" ca="1" si="288"/>
        <v>0</v>
      </c>
      <c r="IF66" s="248">
        <f t="shared" ca="1" si="288"/>
        <v>0.9</v>
      </c>
      <c r="IG66" s="248">
        <f t="shared" ca="1" si="288"/>
        <v>0</v>
      </c>
      <c r="IH66" s="248">
        <f t="shared" ca="1" si="288"/>
        <v>0.5</v>
      </c>
      <c r="II66" s="248">
        <f t="shared" ca="1" si="288"/>
        <v>0</v>
      </c>
      <c r="IJ66" s="248">
        <f t="shared" ca="1" si="288"/>
        <v>0</v>
      </c>
      <c r="IK66" s="248" t="str">
        <f t="shared" ca="1" si="288"/>
        <v>-</v>
      </c>
      <c r="IL66" s="246" t="str">
        <f t="shared" ca="1" si="127"/>
        <v>-</v>
      </c>
      <c r="IM66" s="246" t="str">
        <f t="shared" ca="1" si="127"/>
        <v>-</v>
      </c>
      <c r="IN66" s="155" t="b">
        <f t="shared" ca="1" si="293"/>
        <v>0</v>
      </c>
      <c r="IO66" s="248" t="str">
        <f t="shared" ca="1" si="129"/>
        <v>-</v>
      </c>
      <c r="IP66" s="10"/>
      <c r="IQ66" s="248">
        <f t="shared" ca="1" si="288"/>
        <v>1</v>
      </c>
      <c r="IR66" s="248">
        <f t="shared" ca="1" si="288"/>
        <v>0</v>
      </c>
      <c r="IS66" s="248">
        <f t="shared" ca="1" si="288"/>
        <v>1</v>
      </c>
      <c r="IT66" s="248">
        <f t="shared" ca="1" si="288"/>
        <v>1</v>
      </c>
      <c r="IU66" s="248">
        <f t="shared" ca="1" si="288"/>
        <v>0</v>
      </c>
      <c r="IV66" s="248">
        <f t="shared" ca="1" si="288"/>
        <v>70</v>
      </c>
      <c r="IW66" s="248">
        <f t="shared" ca="1" si="288"/>
        <v>50</v>
      </c>
      <c r="IX66" s="248">
        <f t="shared" ca="1" si="288"/>
        <v>85</v>
      </c>
      <c r="IY66" s="248">
        <f t="shared" ca="1" si="288"/>
        <v>70</v>
      </c>
      <c r="IZ66" s="246">
        <f t="shared" ca="1" si="130"/>
        <v>1</v>
      </c>
      <c r="JA66" s="246">
        <f t="shared" ca="1" si="131"/>
        <v>1</v>
      </c>
      <c r="JB66" s="246">
        <f t="shared" ca="1" si="132"/>
        <v>1</v>
      </c>
      <c r="JC66" s="248">
        <f t="shared" ca="1" si="288"/>
        <v>1</v>
      </c>
      <c r="JD66" s="10"/>
      <c r="JE66" s="248">
        <f t="shared" ca="1" si="288"/>
        <v>1</v>
      </c>
      <c r="JF66" s="248">
        <f t="shared" ca="1" si="288"/>
        <v>1</v>
      </c>
      <c r="JG66" s="248">
        <f t="shared" ca="1" si="288"/>
        <v>0.75</v>
      </c>
      <c r="JH66" s="248">
        <f t="shared" ca="1" si="283"/>
        <v>0.8</v>
      </c>
      <c r="JI66" s="248">
        <f t="shared" ca="1" si="283"/>
        <v>0.82499999999999996</v>
      </c>
      <c r="JJ66" s="248">
        <f t="shared" ca="1" si="283"/>
        <v>0.875</v>
      </c>
      <c r="JK66" s="248">
        <f t="shared" ca="1" si="283"/>
        <v>0.9</v>
      </c>
      <c r="JL66" s="248">
        <f t="shared" ca="1" si="288"/>
        <v>1</v>
      </c>
      <c r="JM66" s="248">
        <f t="shared" ca="1" si="288"/>
        <v>0</v>
      </c>
      <c r="JN66" s="248">
        <f t="shared" ca="1" si="297"/>
        <v>0</v>
      </c>
      <c r="JO66" s="248">
        <f t="shared" ca="1" si="297"/>
        <v>0</v>
      </c>
      <c r="JP66" s="248">
        <f t="shared" ca="1" si="297"/>
        <v>0</v>
      </c>
      <c r="JQ66" s="248">
        <f t="shared" ca="1" si="297"/>
        <v>0</v>
      </c>
      <c r="JR66" s="248">
        <f t="shared" ca="1" si="297"/>
        <v>0</v>
      </c>
      <c r="JS66" s="248" t="str">
        <f t="shared" ca="1" si="149"/>
        <v>-</v>
      </c>
      <c r="JT66" s="248">
        <f t="shared" ca="1" si="149"/>
        <v>0</v>
      </c>
      <c r="JU66" s="27">
        <v>0</v>
      </c>
    </row>
    <row r="67" spans="1:281" s="228" customFormat="1" outlineLevel="2">
      <c r="A67" s="202">
        <f t="shared" si="133"/>
        <v>62</v>
      </c>
      <c r="B67" s="210">
        <f t="shared" ca="1" si="298"/>
        <v>55</v>
      </c>
      <c r="C67" s="228">
        <v>200</v>
      </c>
      <c r="D67" s="228" t="s">
        <v>941</v>
      </c>
      <c r="E67" s="228" t="b">
        <v>0</v>
      </c>
      <c r="F67" s="228" t="b">
        <v>0</v>
      </c>
      <c r="G67" s="228" t="b">
        <f t="shared" si="294"/>
        <v>0</v>
      </c>
      <c r="H67" s="298" cm="1">
        <f t="array" aca="1" ref="H67" ca="1">IF(AND($I67:$T67=DataMaster!$R$70:$AC$70),1,IF(AND($I67:$T67=DataMaster!$R$71:$AC$71),2,IF(AND($I67:$T67=DataMaster!$R$72:$AC$72),3,IF(AND($I67:$T67=DataMaster!$R$73:$AC$73),4,IF(AND($I67:$T67=DataMaster!$R$74:$AC$74),5,IF(AND($I67:$T67=DataMaster!$R$75:$AC$75),6,IF(AND($I67:$T67=DataMaster!$R$76:$AC$76),7,IF(AND($I67:$T67=DataMaster!$R$77:$AC$77),8,0))))))))</f>
        <v>1</v>
      </c>
      <c r="I67" s="225">
        <f t="shared" ca="1" si="299"/>
        <v>1</v>
      </c>
      <c r="J67" s="225">
        <f t="shared" ca="1" si="295"/>
        <v>2</v>
      </c>
      <c r="K67" s="225">
        <f t="shared" ca="1" si="295"/>
        <v>2</v>
      </c>
      <c r="L67" s="225">
        <f t="shared" ca="1" si="295"/>
        <v>2</v>
      </c>
      <c r="M67" s="225">
        <f t="shared" ca="1" si="295"/>
        <v>1</v>
      </c>
      <c r="N67" s="225">
        <f t="shared" ca="1" si="295"/>
        <v>1</v>
      </c>
      <c r="O67" s="225">
        <f t="shared" ca="1" si="295"/>
        <v>1</v>
      </c>
      <c r="P67" s="225">
        <f t="shared" ca="1" si="295"/>
        <v>3</v>
      </c>
      <c r="Q67" s="225">
        <f t="shared" ca="1" si="295"/>
        <v>1</v>
      </c>
      <c r="R67" s="225">
        <f t="shared" ca="1" si="295"/>
        <v>2</v>
      </c>
      <c r="S67" s="225">
        <f t="shared" ca="1" si="295"/>
        <v>1</v>
      </c>
      <c r="T67" s="225">
        <f t="shared" ca="1" si="295"/>
        <v>2</v>
      </c>
      <c r="V67" s="242" t="str" cm="1">
        <f t="array" aca="1" ref="V67" ca="1">TEXT(LEFT(OFFSET(V67,-1,0),5)+1,"00000")&amp;MID(OFFSET(V67,-1,0),6,FIND(" ",OFFSET(V67,-1,0),7)-5)
&amp;IF($H67=0,"",INDEX(DataMaster!$Q$70:$Q$77,Experiment!H67))
 &amp; " Day"&amp;_xlfn.SINGLE(INDEX(i.DOY,$I67,1))                   &amp; IF($FE67=0," FWM","")&amp;IF($FE67=1," MWM","")&amp;IF($FE67=5," Mat","")&amp;IF($FJ67=TRUE,"&amp;BBT","")
&amp;" Confine"&amp;$P67-1       &amp;IF($R67&gt;1," PasArea"&amp;GQ67,"")     &amp;IF($T67&gt;1," SR"&amp;GT67,"")     &amp;IF($S67&gt;1," E_PGR"&amp;JG67,"")
&amp; " WP"&amp;TEXT($IZ67*100,"000p")                &amp; " MP"&amp;TEXT($JA67*100,"000p")                      &amp; " GP"&amp;TEXT($JB67*100,"000p")
&amp; " (F"&amp;3+IFERROR(1*$CZ67,0)+IFERROR(1*$DA67,0)&amp;3-IFERROR(1*NOT($DC67),0)&amp;"N"&amp;$DV67&amp;$DW67&amp;")"</f>
        <v>00044 Feed farm1 Day135 MWM Confine2 PasArea852 SR13.6 WP100p MP100p GP100p (F33N33)</v>
      </c>
      <c r="W67" s="10" t="str">
        <f ca="1">IF(COUNTIF(V$5:V67,V67)=1,"-","Dup")</f>
        <v>-</v>
      </c>
      <c r="X67" s="10"/>
      <c r="Y67" s="225" t="str">
        <f t="shared" ca="1" si="300"/>
        <v>-</v>
      </c>
      <c r="Z67" s="248" t="str">
        <f t="shared" ca="1" si="112"/>
        <v>-</v>
      </c>
      <c r="AA67" s="225" t="str">
        <f t="shared" ca="1" si="300"/>
        <v>-</v>
      </c>
      <c r="AB67" s="225" t="str">
        <f t="shared" ca="1" si="300"/>
        <v>-</v>
      </c>
      <c r="AC67" s="248" t="str">
        <f t="shared" ca="1" si="113"/>
        <v>-</v>
      </c>
      <c r="AD67" s="248" t="b">
        <f t="shared" ca="1" si="113"/>
        <v>1</v>
      </c>
      <c r="AE67" s="10"/>
      <c r="AF67" s="248" t="b">
        <f t="shared" ca="1" si="285"/>
        <v>1</v>
      </c>
      <c r="AG67" s="248" t="str">
        <f t="shared" ca="1" si="285"/>
        <v>-</v>
      </c>
      <c r="AH67" s="248" t="str">
        <f t="shared" ca="1" si="285"/>
        <v>-</v>
      </c>
      <c r="AI67" s="248" t="str">
        <f t="shared" ca="1" si="285"/>
        <v>-</v>
      </c>
      <c r="AJ67" s="248" t="b">
        <f t="shared" ca="1" si="285"/>
        <v>0</v>
      </c>
      <c r="AK67" s="248" t="str">
        <f t="shared" ca="1" si="285"/>
        <v>-</v>
      </c>
      <c r="AL67" s="248" t="str">
        <f t="shared" ca="1" si="285"/>
        <v>-</v>
      </c>
      <c r="AM67" s="248" t="str">
        <f t="shared" ca="1" si="285"/>
        <v>-</v>
      </c>
      <c r="AN67" s="248" t="b">
        <f t="shared" ca="1" si="285"/>
        <v>0</v>
      </c>
      <c r="AO67" s="10"/>
      <c r="AP67" s="225" t="b">
        <f t="shared" ca="1" si="306"/>
        <v>1</v>
      </c>
      <c r="AQ67" s="247" t="b">
        <v>1</v>
      </c>
      <c r="AR67" s="225" t="b">
        <f t="shared" ca="1" si="301"/>
        <v>1</v>
      </c>
      <c r="AS67" s="243">
        <f t="shared" ca="1" si="136"/>
        <v>112307</v>
      </c>
      <c r="AT67" s="225" t="b">
        <f t="shared" ca="1" si="302"/>
        <v>0</v>
      </c>
      <c r="AU67" s="248" t="str">
        <f t="shared" ca="1" si="285"/>
        <v>-</v>
      </c>
      <c r="AV67" s="248" t="b">
        <f t="shared" ca="1" si="285"/>
        <v>1</v>
      </c>
      <c r="AW67" s="225">
        <f t="shared" ca="1" si="303"/>
        <v>112308</v>
      </c>
      <c r="AX67" s="248" t="str">
        <f t="shared" ca="1" si="285"/>
        <v>-</v>
      </c>
      <c r="AY67" s="248">
        <f t="shared" ca="1" si="285"/>
        <v>1</v>
      </c>
      <c r="AZ67" s="248">
        <f t="shared" ca="1" si="285"/>
        <v>1</v>
      </c>
      <c r="BA67" s="248" t="b">
        <f t="shared" ca="1" si="185"/>
        <v>1</v>
      </c>
      <c r="BB67" s="248">
        <f t="shared" ca="1" si="285"/>
        <v>0.2</v>
      </c>
      <c r="BC67" s="248" t="str">
        <f t="shared" ca="1" si="274"/>
        <v>-</v>
      </c>
      <c r="BD67" s="248" t="str">
        <f t="shared" ca="1" si="274"/>
        <v>-</v>
      </c>
      <c r="BE67" s="248" t="b">
        <f t="shared" ca="1" si="285"/>
        <v>1</v>
      </c>
      <c r="BF67" s="248" t="b">
        <f t="shared" ca="1" si="185"/>
        <v>0</v>
      </c>
      <c r="BG67" s="246" t="str" cm="1">
        <f t="array" aca="1" ref="BG67" ca="1">INDEX(i.dams_confinement_P,$P67,BG$17)</f>
        <v>-</v>
      </c>
      <c r="BH67" s="246" t="str" cm="1">
        <f t="array" aca="1" ref="BH67" ca="1">INDEX(i.dams_confinement_P,$P67,BH$17)</f>
        <v>-</v>
      </c>
      <c r="BI67" s="246" t="str" cm="1">
        <f t="array" aca="1" ref="BI67" ca="1">INDEX(i.dams_confinement_P,$P67,BI$17)</f>
        <v>-</v>
      </c>
      <c r="BJ67" s="246" t="str" cm="1">
        <f t="array" aca="1" ref="BJ67" ca="1">INDEX(i.dams_confinement_P,$P67,BJ$17)</f>
        <v>-</v>
      </c>
      <c r="BK67" s="246" t="str" cm="1">
        <f t="array" aca="1" ref="BK67" ca="1">INDEX(i.dams_confinement_P,$P67,BK$17)</f>
        <v>-</v>
      </c>
      <c r="BL67" s="246" t="str" cm="1">
        <f t="array" aca="1" ref="BL67" ca="1">INDEX(i.dams_confinement_P,$P67,BL$17)</f>
        <v>-</v>
      </c>
      <c r="BM67" s="246" t="b" cm="1">
        <f t="array" aca="1" ref="BM67" ca="1">INDEX(i.dams_confinement_P,$P67,BM$17)</f>
        <v>1</v>
      </c>
      <c r="BN67" s="246" t="b" cm="1">
        <f t="array" aca="1" ref="BN67" ca="1">INDEX(i.dams_confinement_P,$P67,BN$17)</f>
        <v>1</v>
      </c>
      <c r="BO67" s="246" t="b" cm="1">
        <f t="array" aca="1" ref="BO67" ca="1">INDEX(i.dams_confinement_P,$P67,BO$17)</f>
        <v>1</v>
      </c>
      <c r="BP67" s="246" t="b" cm="1">
        <f t="array" aca="1" ref="BP67" ca="1">INDEX(i.dams_confinement_P,$P67,BP$17)</f>
        <v>1</v>
      </c>
      <c r="BQ67" s="246" t="b" cm="1">
        <f t="array" aca="1" ref="BQ67" ca="1">INDEX(i.dams_confinement_P,$P67,BQ$17)</f>
        <v>1</v>
      </c>
      <c r="BR67" s="246" t="b" cm="1">
        <f t="array" aca="1" ref="BR67" ca="1">INDEX(i.dams_confinement_P,$P67,BR$17)</f>
        <v>1</v>
      </c>
      <c r="BS67" s="246" t="str" cm="1">
        <f t="array" aca="1" ref="BS67" ca="1">INDEX(i.dams_confinement_P,$P67,BS$17)</f>
        <v>-</v>
      </c>
      <c r="BT67" s="246" t="str" cm="1">
        <f t="array" aca="1" ref="BT67" ca="1">INDEX(i.dams_confinement_P,$P67,BT$17)</f>
        <v>-</v>
      </c>
      <c r="BU67" s="246" t="str" cm="1">
        <f t="array" aca="1" ref="BU67" ca="1">INDEX(i.dams_confinement_P,$P67,BU$17)</f>
        <v>-</v>
      </c>
      <c r="BV67" s="246" t="str" cm="1">
        <f t="array" aca="1" ref="BV67" ca="1">INDEX(i.dams_confinement_P,$P67,BV$17)</f>
        <v>-</v>
      </c>
      <c r="BW67" s="246" t="str" cm="1">
        <f t="array" aca="1" ref="BW67" ca="1">INDEX(i.dams_confinement_P,$P67,BW$17)</f>
        <v>-</v>
      </c>
      <c r="BX67" s="246" t="str" cm="1">
        <f t="array" aca="1" ref="BX67" ca="1">INDEX(i.dams_confinement_P,$P67,BX$17)</f>
        <v>-</v>
      </c>
      <c r="BY67" s="248" t="str">
        <f t="shared" ca="1" si="273"/>
        <v>-</v>
      </c>
      <c r="BZ67" s="248" t="str">
        <f t="shared" ca="1" si="273"/>
        <v>-</v>
      </c>
      <c r="CA67" s="10"/>
      <c r="CB67" s="248" t="str">
        <f t="shared" ca="1" si="273"/>
        <v>-</v>
      </c>
      <c r="CC67" s="248" t="str">
        <f t="shared" ca="1" si="273"/>
        <v>-</v>
      </c>
      <c r="CD67" s="248" t="str">
        <f t="shared" ca="1" si="273"/>
        <v>-</v>
      </c>
      <c r="CE67" s="248" t="str">
        <f t="shared" ca="1" si="273"/>
        <v>-</v>
      </c>
      <c r="CF67" s="248" t="str">
        <f t="shared" ca="1" si="273"/>
        <v>-</v>
      </c>
      <c r="CG67" s="248" t="str">
        <f t="shared" ca="1" si="273"/>
        <v>-</v>
      </c>
      <c r="CH67" s="248" t="str">
        <f t="shared" ref="CH67:CR67" ca="1" si="309">OFFSET(CH$5,$B67,0)</f>
        <v>-</v>
      </c>
      <c r="CI67" s="248" t="str">
        <f t="shared" ca="1" si="309"/>
        <v>-</v>
      </c>
      <c r="CJ67" s="248" t="str">
        <f t="shared" ca="1" si="309"/>
        <v>-</v>
      </c>
      <c r="CK67" s="248" t="str">
        <f t="shared" ca="1" si="309"/>
        <v>-</v>
      </c>
      <c r="CL67" s="248" t="str">
        <f t="shared" ca="1" si="309"/>
        <v>-</v>
      </c>
      <c r="CM67" s="248" t="str">
        <f t="shared" ca="1" si="309"/>
        <v>-</v>
      </c>
      <c r="CN67" s="248" t="str">
        <f t="shared" ca="1" si="309"/>
        <v>-</v>
      </c>
      <c r="CO67" s="248" t="str">
        <f t="shared" ca="1" si="309"/>
        <v>-</v>
      </c>
      <c r="CP67" s="248" t="str">
        <f t="shared" ca="1" si="309"/>
        <v>-</v>
      </c>
      <c r="CQ67" s="248" t="str">
        <f t="shared" ca="1" si="309"/>
        <v>-</v>
      </c>
      <c r="CR67" s="248" t="str">
        <f t="shared" ca="1" si="309"/>
        <v>-</v>
      </c>
      <c r="CS67" s="248" t="str">
        <f t="shared" ca="1" si="194"/>
        <v>-</v>
      </c>
      <c r="CT67" s="248" t="str">
        <f t="shared" ca="1" si="194"/>
        <v>-</v>
      </c>
      <c r="CU67" s="248" t="str">
        <f t="shared" ca="1" si="194"/>
        <v>-</v>
      </c>
      <c r="CV67" s="248" t="str">
        <f t="shared" ca="1" si="194"/>
        <v>-</v>
      </c>
      <c r="CW67" s="10"/>
      <c r="CX67" s="246" t="str" cm="1">
        <f t="array" ref="CX67">IF(AND($CZ67:$DA67),INDEX(i.dam_user_fvp0_date,$P67),"-")</f>
        <v>-</v>
      </c>
      <c r="CY67" s="246" t="str" cm="1">
        <f t="array" ref="CY67">IF(AND($CZ67:$DA67),INDEX(i.dam_user_fvp1_date,$P67),"-")</f>
        <v>-</v>
      </c>
      <c r="CZ67" s="247" t="b">
        <v>0</v>
      </c>
      <c r="DA67" s="247" t="b">
        <v>0</v>
      </c>
      <c r="DB67" s="248" t="str">
        <f t="shared" ca="1" si="289"/>
        <v>-</v>
      </c>
      <c r="DC67" s="248" t="str">
        <f t="shared" ca="1" si="289"/>
        <v>-</v>
      </c>
      <c r="DD67" s="248" t="str">
        <f t="shared" ca="1" si="289"/>
        <v>-</v>
      </c>
      <c r="DE67" s="248" t="str">
        <f t="shared" ca="1" si="289"/>
        <v>-</v>
      </c>
      <c r="DF67" s="248" t="str">
        <f t="shared" ca="1" si="289"/>
        <v>-</v>
      </c>
      <c r="DG67" s="248" t="str">
        <f t="shared" ca="1" si="289"/>
        <v>-</v>
      </c>
      <c r="DH67" s="248" t="str">
        <f t="shared" ca="1" si="289"/>
        <v>-</v>
      </c>
      <c r="DI67" s="248" t="str">
        <f t="shared" ca="1" si="289"/>
        <v>-</v>
      </c>
      <c r="DJ67" s="128">
        <v>0.125</v>
      </c>
      <c r="DK67" s="128">
        <v>0.3</v>
      </c>
      <c r="DL67" s="128">
        <v>-0.05</v>
      </c>
      <c r="DM67" s="128">
        <v>0.1</v>
      </c>
      <c r="DN67" s="128">
        <v>0.25</v>
      </c>
      <c r="DO67" s="128">
        <v>-0.05</v>
      </c>
      <c r="DP67" s="128">
        <v>0.05</v>
      </c>
      <c r="DQ67" s="128">
        <v>0.1</v>
      </c>
      <c r="DR67" s="128">
        <v>-0.02</v>
      </c>
      <c r="DS67" s="128">
        <v>0.1</v>
      </c>
      <c r="DT67" s="128">
        <v>0.25</v>
      </c>
      <c r="DU67" s="128">
        <v>-0.05</v>
      </c>
      <c r="DV67" s="225">
        <f t="shared" ca="1" si="304"/>
        <v>3</v>
      </c>
      <c r="DW67" s="225">
        <f t="shared" ca="1" si="304"/>
        <v>3</v>
      </c>
      <c r="DX67" s="247">
        <v>0</v>
      </c>
      <c r="DY67" s="247">
        <v>0.5</v>
      </c>
      <c r="DZ67" s="247">
        <v>0.5</v>
      </c>
      <c r="EA67" s="248" t="str">
        <f t="shared" ca="1" si="308"/>
        <v>-</v>
      </c>
      <c r="EB67" s="248" t="str">
        <f t="shared" ca="1" si="308"/>
        <v>-</v>
      </c>
      <c r="EC67" s="248" t="str">
        <f t="shared" ca="1" si="308"/>
        <v>-</v>
      </c>
      <c r="ED67" s="248" t="str">
        <f t="shared" ca="1" si="308"/>
        <v>-</v>
      </c>
      <c r="EE67" s="248" t="str">
        <f t="shared" ca="1" si="308"/>
        <v>-</v>
      </c>
      <c r="EF67" s="247">
        <v>0</v>
      </c>
      <c r="EG67" s="247">
        <v>0.5</v>
      </c>
      <c r="EH67" s="247">
        <v>0.5</v>
      </c>
      <c r="EI67" s="248" t="str">
        <f t="shared" ca="1" si="308"/>
        <v>-</v>
      </c>
      <c r="EJ67" s="248" t="str">
        <f t="shared" ca="1" si="308"/>
        <v>-</v>
      </c>
      <c r="EK67" s="248" t="str">
        <f t="shared" ca="1" si="308"/>
        <v>-</v>
      </c>
      <c r="EL67" s="248">
        <f t="shared" ca="1" si="308"/>
        <v>0</v>
      </c>
      <c r="EM67" s="248">
        <f t="shared" ca="1" si="308"/>
        <v>0</v>
      </c>
      <c r="EN67" s="248">
        <f t="shared" ca="1" si="308"/>
        <v>0</v>
      </c>
      <c r="EO67" s="248">
        <f t="shared" ca="1" si="308"/>
        <v>0</v>
      </c>
      <c r="EP67" s="248">
        <f t="shared" ca="1" si="308"/>
        <v>0</v>
      </c>
      <c r="EQ67" s="248">
        <f t="shared" ca="1" si="290"/>
        <v>0</v>
      </c>
      <c r="ER67" s="248">
        <f t="shared" ca="1" si="290"/>
        <v>0</v>
      </c>
      <c r="ES67" s="248" t="str">
        <f t="shared" ca="1" si="290"/>
        <v>-</v>
      </c>
      <c r="ET67" s="248" t="str">
        <f t="shared" ca="1" si="290"/>
        <v>-</v>
      </c>
      <c r="EU67" s="248" t="str">
        <f t="shared" ca="1" si="290"/>
        <v>-</v>
      </c>
      <c r="EV67" s="248" t="str">
        <f t="shared" ca="1" si="290"/>
        <v>-</v>
      </c>
      <c r="EW67" s="248" t="str">
        <f t="shared" ca="1" si="290"/>
        <v>-</v>
      </c>
      <c r="EX67" s="248" t="str">
        <f t="shared" ca="1" si="290"/>
        <v>-</v>
      </c>
      <c r="EY67" s="248" t="str">
        <f t="shared" ca="1" si="290"/>
        <v>-</v>
      </c>
      <c r="EZ67" s="248" t="str">
        <f t="shared" ca="1" si="290"/>
        <v>-</v>
      </c>
      <c r="FA67" s="248" t="str">
        <f t="shared" ca="1" si="290"/>
        <v>-</v>
      </c>
      <c r="FB67" s="248" t="str">
        <f t="shared" ca="1" si="290"/>
        <v>-</v>
      </c>
      <c r="FC67" s="248" t="str">
        <f t="shared" ca="1" si="290"/>
        <v>-</v>
      </c>
      <c r="FD67" s="10"/>
      <c r="FE67" s="246">
        <f t="shared" ca="1" si="118"/>
        <v>1</v>
      </c>
      <c r="FF67" s="248" t="str">
        <f t="shared" ca="1" si="290"/>
        <v>-</v>
      </c>
      <c r="FG67" s="248" t="str">
        <f t="shared" ca="1" si="287"/>
        <v>-</v>
      </c>
      <c r="FH67" s="248" t="str">
        <f t="shared" ca="1" si="287"/>
        <v>-</v>
      </c>
      <c r="FI67" s="248" t="str">
        <f t="shared" ca="1" si="287"/>
        <v>-</v>
      </c>
      <c r="FJ67" s="246" t="b">
        <f t="shared" ca="1" si="119"/>
        <v>0</v>
      </c>
      <c r="FK67" s="248" t="str">
        <f t="shared" ca="1" si="287"/>
        <v>-</v>
      </c>
      <c r="FL67" s="248">
        <f t="shared" ca="1" si="287"/>
        <v>0</v>
      </c>
      <c r="FM67" s="248" t="str">
        <f t="shared" ca="1" si="287"/>
        <v>-</v>
      </c>
      <c r="FN67" s="248">
        <f t="shared" ca="1" si="120"/>
        <v>1</v>
      </c>
      <c r="FO67" s="248">
        <f t="shared" ca="1" si="120"/>
        <v>0</v>
      </c>
      <c r="FP67" s="248">
        <f t="shared" ca="1" si="287"/>
        <v>1</v>
      </c>
      <c r="FQ67" s="248">
        <f t="shared" ca="1" si="287"/>
        <v>0</v>
      </c>
      <c r="FR67" s="248">
        <f t="shared" ca="1" si="287"/>
        <v>1</v>
      </c>
      <c r="FS67" s="248">
        <f t="shared" ca="1" si="287"/>
        <v>1</v>
      </c>
      <c r="FT67" s="248">
        <f t="shared" ca="1" si="287"/>
        <v>1</v>
      </c>
      <c r="FU67" s="248">
        <f t="shared" ca="1" si="287"/>
        <v>0</v>
      </c>
      <c r="FV67" s="248">
        <f t="shared" ca="1" si="287"/>
        <v>0</v>
      </c>
      <c r="FW67" s="248">
        <f t="shared" ca="1" si="287"/>
        <v>0</v>
      </c>
      <c r="FX67" s="248">
        <f t="shared" ca="1" si="287"/>
        <v>0</v>
      </c>
      <c r="FY67" s="248">
        <f t="shared" ca="1" si="287"/>
        <v>0</v>
      </c>
      <c r="FZ67" s="248">
        <f t="shared" ca="1" si="287"/>
        <v>0</v>
      </c>
      <c r="GA67" s="248">
        <f t="shared" ca="1" si="287"/>
        <v>0</v>
      </c>
      <c r="GB67" s="248">
        <f t="shared" ca="1" si="287"/>
        <v>0</v>
      </c>
      <c r="GC67" s="248">
        <f t="shared" ca="1" si="121"/>
        <v>0</v>
      </c>
      <c r="GD67" s="248">
        <f t="shared" ca="1" si="121"/>
        <v>0</v>
      </c>
      <c r="GE67" s="248">
        <f t="shared" ca="1" si="287"/>
        <v>0</v>
      </c>
      <c r="GF67" s="248">
        <f t="shared" ca="1" si="287"/>
        <v>0</v>
      </c>
      <c r="GG67" s="248">
        <f t="shared" ca="1" si="287"/>
        <v>1</v>
      </c>
      <c r="GH67" s="248">
        <f t="shared" ca="1" si="287"/>
        <v>0</v>
      </c>
      <c r="GI67" s="248">
        <f t="shared" ca="1" si="287"/>
        <v>0</v>
      </c>
      <c r="GJ67" s="248">
        <f t="shared" ca="1" si="287"/>
        <v>0</v>
      </c>
      <c r="GK67" s="248">
        <f t="shared" ca="1" si="287"/>
        <v>0</v>
      </c>
      <c r="GL67" s="248">
        <f t="shared" ca="1" si="121"/>
        <v>0</v>
      </c>
      <c r="GM67" s="248">
        <f t="shared" ca="1" si="121"/>
        <v>0</v>
      </c>
      <c r="GN67" s="248">
        <f t="shared" ca="1" si="121"/>
        <v>0</v>
      </c>
      <c r="GO67" s="10"/>
      <c r="GP67" s="246" t="b">
        <f t="shared" ca="1" si="291"/>
        <v>1</v>
      </c>
      <c r="GQ67" s="246" cm="1">
        <f t="array" aca="1" ref="GQ67" ca="1">INDEX(i.bnd_total_pas_area,$R67,1)</f>
        <v>852</v>
      </c>
      <c r="GR67" s="248" t="str">
        <f t="shared" ca="1" si="261"/>
        <v>-</v>
      </c>
      <c r="GS67" s="246" t="b">
        <f t="shared" ca="1" si="292"/>
        <v>1</v>
      </c>
      <c r="GT67" s="246" cm="1">
        <f t="array" aca="1" ref="GT67" ca="1">INDEX(i.bnd_sr_t,$T67,1)</f>
        <v>13.6</v>
      </c>
      <c r="GU67" s="246" t="b">
        <f t="shared" ca="1" si="124"/>
        <v>1</v>
      </c>
      <c r="GV67" s="246" t="b">
        <f t="shared" ca="1" si="124"/>
        <v>0</v>
      </c>
      <c r="GW67" s="246" t="b">
        <f t="shared" ca="1" si="124"/>
        <v>0</v>
      </c>
      <c r="GX67" s="248">
        <f t="shared" ca="1" si="262"/>
        <v>0</v>
      </c>
      <c r="GY67" s="248">
        <f t="shared" ca="1" si="262"/>
        <v>2</v>
      </c>
      <c r="GZ67" s="248">
        <f t="shared" ca="1" si="262"/>
        <v>2</v>
      </c>
      <c r="HA67" s="248" t="str">
        <f t="shared" ca="1" si="262"/>
        <v>-</v>
      </c>
      <c r="HB67" s="248" t="str">
        <f t="shared" ca="1" si="262"/>
        <v>-</v>
      </c>
      <c r="HC67" s="248" t="str">
        <f t="shared" ca="1" si="262"/>
        <v>-</v>
      </c>
      <c r="HD67" s="248" t="str">
        <f t="shared" ca="1" si="262"/>
        <v>-</v>
      </c>
      <c r="HE67" s="248" t="str">
        <f t="shared" ca="1" si="262"/>
        <v>-</v>
      </c>
      <c r="HF67" s="248" t="str">
        <f t="shared" ca="1" si="144"/>
        <v>-</v>
      </c>
      <c r="HG67" s="248" t="str">
        <f t="shared" ca="1" si="144"/>
        <v>-</v>
      </c>
      <c r="HH67" s="246" t="b">
        <f t="array" aca="1" ref="HH67" ca="1">IF(OR(HI67:HJ67&lt;&gt;"-"),TRUE,"-")</f>
        <v>1</v>
      </c>
      <c r="HI67" s="225">
        <f t="shared" ca="1" si="305"/>
        <v>2</v>
      </c>
      <c r="HJ67" s="248" t="str">
        <f t="shared" ca="1" si="125"/>
        <v>-</v>
      </c>
      <c r="HK67" s="246" t="str">
        <f t="array" aca="1" ref="HK67" ca="1">IF(OR(HL67:HQ67&lt;&gt;"-"),TRUE,"-")</f>
        <v>-</v>
      </c>
      <c r="HL67" s="248" t="str">
        <f t="shared" ca="1" si="145"/>
        <v>-</v>
      </c>
      <c r="HM67" s="288" t="str">
        <f t="shared" ca="1" si="145"/>
        <v>-</v>
      </c>
      <c r="HN67" s="288" t="str">
        <f t="shared" ca="1" si="145"/>
        <v>-</v>
      </c>
      <c r="HO67" s="288" t="str">
        <f t="shared" ca="1" si="145"/>
        <v>-</v>
      </c>
      <c r="HP67" s="288" t="str">
        <f t="shared" ca="1" si="145"/>
        <v>-</v>
      </c>
      <c r="HQ67" s="288" t="str">
        <f t="shared" ca="1" si="146"/>
        <v>-</v>
      </c>
      <c r="HR67" s="288" t="str">
        <f t="shared" ca="1" si="145"/>
        <v>-</v>
      </c>
      <c r="HS67" s="248" t="b">
        <f t="shared" ca="1" si="100"/>
        <v>1</v>
      </c>
      <c r="HT67" s="248">
        <f t="shared" ca="1" si="100"/>
        <v>2</v>
      </c>
      <c r="HU67" s="248" t="b">
        <f t="shared" ca="1" si="101"/>
        <v>1</v>
      </c>
      <c r="HV67" s="248" t="str">
        <f t="shared" ca="1" si="101"/>
        <v>-</v>
      </c>
      <c r="HW67" s="246" t="str">
        <f t="shared" ca="1" si="238"/>
        <v>-</v>
      </c>
      <c r="HX67" s="246" t="str">
        <f t="shared" ca="1" si="238"/>
        <v>-</v>
      </c>
      <c r="HY67" s="246" t="str">
        <f t="shared" ca="1" si="238"/>
        <v>-</v>
      </c>
      <c r="HZ67" s="246" t="str">
        <f t="shared" ca="1" si="238"/>
        <v>-</v>
      </c>
      <c r="IA67" s="248" t="str">
        <f t="shared" ca="1" si="288"/>
        <v>-</v>
      </c>
      <c r="IB67" s="248" t="str">
        <f t="shared" ca="1" si="288"/>
        <v>-</v>
      </c>
      <c r="IC67" s="248" t="str">
        <f t="shared" ca="1" si="288"/>
        <v>-</v>
      </c>
      <c r="ID67" s="248" t="str">
        <f t="shared" ca="1" si="288"/>
        <v>-</v>
      </c>
      <c r="IE67" s="248">
        <f t="shared" ca="1" si="288"/>
        <v>0</v>
      </c>
      <c r="IF67" s="248">
        <f t="shared" ca="1" si="288"/>
        <v>0.9</v>
      </c>
      <c r="IG67" s="248">
        <f t="shared" ca="1" si="288"/>
        <v>0</v>
      </c>
      <c r="IH67" s="248">
        <f t="shared" ca="1" si="288"/>
        <v>0.5</v>
      </c>
      <c r="II67" s="248">
        <f t="shared" ca="1" si="288"/>
        <v>0</v>
      </c>
      <c r="IJ67" s="248">
        <f t="shared" ca="1" si="288"/>
        <v>0</v>
      </c>
      <c r="IK67" s="248" t="str">
        <f t="shared" ca="1" si="288"/>
        <v>-</v>
      </c>
      <c r="IL67" s="246" t="str">
        <f t="shared" ca="1" si="127"/>
        <v>-</v>
      </c>
      <c r="IM67" s="246" t="str">
        <f t="shared" ca="1" si="127"/>
        <v>-</v>
      </c>
      <c r="IN67" s="155" t="b">
        <f t="shared" ca="1" si="293"/>
        <v>0</v>
      </c>
      <c r="IO67" s="248" t="str">
        <f t="shared" ca="1" si="129"/>
        <v>-</v>
      </c>
      <c r="IP67" s="10"/>
      <c r="IQ67" s="248">
        <f t="shared" ca="1" si="288"/>
        <v>1</v>
      </c>
      <c r="IR67" s="248">
        <f t="shared" ca="1" si="288"/>
        <v>0</v>
      </c>
      <c r="IS67" s="248">
        <f t="shared" ca="1" si="288"/>
        <v>1</v>
      </c>
      <c r="IT67" s="248">
        <f t="shared" ca="1" si="288"/>
        <v>1</v>
      </c>
      <c r="IU67" s="248">
        <f t="shared" ca="1" si="288"/>
        <v>0</v>
      </c>
      <c r="IV67" s="248">
        <f t="shared" ca="1" si="288"/>
        <v>70</v>
      </c>
      <c r="IW67" s="248">
        <f t="shared" ca="1" si="288"/>
        <v>50</v>
      </c>
      <c r="IX67" s="248">
        <f t="shared" ca="1" si="288"/>
        <v>85</v>
      </c>
      <c r="IY67" s="248">
        <f t="shared" ca="1" si="288"/>
        <v>70</v>
      </c>
      <c r="IZ67" s="246">
        <f t="shared" ca="1" si="130"/>
        <v>1</v>
      </c>
      <c r="JA67" s="246">
        <f t="shared" ca="1" si="131"/>
        <v>1</v>
      </c>
      <c r="JB67" s="246">
        <f t="shared" ca="1" si="132"/>
        <v>1</v>
      </c>
      <c r="JC67" s="248">
        <f t="shared" ca="1" si="288"/>
        <v>1</v>
      </c>
      <c r="JD67" s="10"/>
      <c r="JE67" s="248">
        <f t="shared" ca="1" si="288"/>
        <v>1</v>
      </c>
      <c r="JF67" s="248">
        <f t="shared" ca="1" si="288"/>
        <v>1</v>
      </c>
      <c r="JG67" s="248">
        <f t="shared" ca="1" si="288"/>
        <v>0.75</v>
      </c>
      <c r="JH67" s="248">
        <f t="shared" ca="1" si="283"/>
        <v>0.8</v>
      </c>
      <c r="JI67" s="248">
        <f t="shared" ca="1" si="283"/>
        <v>0.82499999999999996</v>
      </c>
      <c r="JJ67" s="248">
        <f t="shared" ca="1" si="283"/>
        <v>0.875</v>
      </c>
      <c r="JK67" s="248">
        <f t="shared" ca="1" si="283"/>
        <v>0.9</v>
      </c>
      <c r="JL67" s="248">
        <f t="shared" ca="1" si="288"/>
        <v>1</v>
      </c>
      <c r="JM67" s="248">
        <f t="shared" ca="1" si="288"/>
        <v>0</v>
      </c>
      <c r="JN67" s="248">
        <f t="shared" ca="1" si="297"/>
        <v>0</v>
      </c>
      <c r="JO67" s="248">
        <f t="shared" ca="1" si="297"/>
        <v>0</v>
      </c>
      <c r="JP67" s="248">
        <f t="shared" ca="1" si="297"/>
        <v>0</v>
      </c>
      <c r="JQ67" s="248">
        <f t="shared" ca="1" si="297"/>
        <v>0</v>
      </c>
      <c r="JR67" s="248">
        <f t="shared" ca="1" si="297"/>
        <v>0</v>
      </c>
      <c r="JS67" s="248" t="str">
        <f t="shared" ca="1" si="149"/>
        <v>-</v>
      </c>
      <c r="JT67" s="248">
        <f t="shared" ca="1" si="149"/>
        <v>0</v>
      </c>
      <c r="JU67" s="27">
        <v>0</v>
      </c>
    </row>
    <row r="68" spans="1:281" s="228" customFormat="1" outlineLevel="2">
      <c r="A68" s="202">
        <f t="shared" si="133"/>
        <v>63</v>
      </c>
      <c r="B68" s="210">
        <f t="shared" ca="1" si="298"/>
        <v>55</v>
      </c>
      <c r="C68" s="228">
        <v>200</v>
      </c>
      <c r="D68" s="228" t="s">
        <v>941</v>
      </c>
      <c r="E68" s="228" t="b">
        <v>0</v>
      </c>
      <c r="F68" s="228" t="b">
        <v>0</v>
      </c>
      <c r="G68" s="228" t="b">
        <f t="shared" si="294"/>
        <v>0</v>
      </c>
      <c r="H68" s="298" cm="1">
        <f t="array" aca="1" ref="H68" ca="1">IF(AND($I68:$T68=DataMaster!$R$70:$AC$70),1,IF(AND($I68:$T68=DataMaster!$R$71:$AC$71),2,IF(AND($I68:$T68=DataMaster!$R$72:$AC$72),3,IF(AND($I68:$T68=DataMaster!$R$73:$AC$73),4,IF(AND($I68:$T68=DataMaster!$R$74:$AC$74),5,IF(AND($I68:$T68=DataMaster!$R$75:$AC$75),6,IF(AND($I68:$T68=DataMaster!$R$76:$AC$76),7,IF(AND($I68:$T68=DataMaster!$R$77:$AC$77),8,0))))))))</f>
        <v>1</v>
      </c>
      <c r="I68" s="225">
        <f t="shared" ca="1" si="299"/>
        <v>1</v>
      </c>
      <c r="J68" s="225">
        <f t="shared" ca="1" si="299"/>
        <v>2</v>
      </c>
      <c r="K68" s="225">
        <f t="shared" ca="1" si="299"/>
        <v>2</v>
      </c>
      <c r="L68" s="225">
        <f t="shared" ca="1" si="299"/>
        <v>2</v>
      </c>
      <c r="M68" s="225">
        <f t="shared" ca="1" si="299"/>
        <v>1</v>
      </c>
      <c r="N68" s="225">
        <f t="shared" ca="1" si="299"/>
        <v>1</v>
      </c>
      <c r="O68" s="225">
        <f t="shared" ca="1" si="299"/>
        <v>1</v>
      </c>
      <c r="P68" s="225">
        <f t="shared" ca="1" si="299"/>
        <v>3</v>
      </c>
      <c r="Q68" s="225">
        <f t="shared" ca="1" si="299"/>
        <v>1</v>
      </c>
      <c r="R68" s="225">
        <f t="shared" ca="1" si="299"/>
        <v>2</v>
      </c>
      <c r="S68" s="225">
        <f t="shared" ca="1" si="299"/>
        <v>1</v>
      </c>
      <c r="T68" s="225">
        <f t="shared" ca="1" si="299"/>
        <v>2</v>
      </c>
      <c r="V68" s="242" t="str" cm="1">
        <f t="array" aca="1" ref="V68" ca="1">TEXT(LEFT(OFFSET(V68,-1,0),5)+1,"00000")&amp;MID(OFFSET(V68,-1,0),6,FIND(" ",OFFSET(V68,-1,0),7)-5)
&amp;IF($H68=0,"",INDEX(DataMaster!$Q$70:$Q$77,Experiment!H68))
 &amp; " Day"&amp;_xlfn.SINGLE(INDEX(i.DOY,$I68,1))                   &amp; IF($FE68=0," FWM","")&amp;IF($FE68=1," MWM","")&amp;IF($FE68=5," Mat","")&amp;IF($FJ68=TRUE,"&amp;BBT","")
&amp;" Confine"&amp;$P68-1       &amp;IF($R68&gt;1," PasArea"&amp;GQ68,"")     &amp;IF($T68&gt;1," SR"&amp;GT68,"")     &amp;IF($S68&gt;1," E_PGR"&amp;JG68,"")
&amp; " WP"&amp;TEXT($IZ68*100,"000p")                &amp; " MP"&amp;TEXT($JA68*100,"000p")                      &amp; " GP"&amp;TEXT($JB68*100,"000p")
&amp; " (F"&amp;3+IFERROR(1*$CZ68,0)+IFERROR(1*$DA68,0)&amp;3-IFERROR(1*NOT($DC68),0)&amp;"N"&amp;$DV68&amp;$DW68&amp;")"</f>
        <v>00045 Feed farm1 Day135 MWM Confine2 PasArea852 SR13.6 WP100p MP100p GP100p (F33N11)</v>
      </c>
      <c r="W68" s="10" t="str">
        <f ca="1">IF(COUNTIF(V$5:V68,V68)=1,"-","Dup")</f>
        <v>-</v>
      </c>
      <c r="X68" s="10"/>
      <c r="Y68" s="225" t="str">
        <f t="shared" ca="1" si="300"/>
        <v>-</v>
      </c>
      <c r="Z68" s="248" t="str">
        <f t="shared" ca="1" si="112"/>
        <v>-</v>
      </c>
      <c r="AA68" s="225" t="str">
        <f t="shared" ca="1" si="300"/>
        <v>-</v>
      </c>
      <c r="AB68" s="225" t="str">
        <f t="shared" ca="1" si="300"/>
        <v>-</v>
      </c>
      <c r="AC68" s="248" t="str">
        <f t="shared" ca="1" si="113"/>
        <v>-</v>
      </c>
      <c r="AD68" s="248" t="b">
        <f t="shared" ca="1" si="113"/>
        <v>1</v>
      </c>
      <c r="AE68" s="10"/>
      <c r="AF68" s="248" t="b">
        <f t="shared" ca="1" si="285"/>
        <v>1</v>
      </c>
      <c r="AG68" s="248" t="str">
        <f t="shared" ca="1" si="285"/>
        <v>-</v>
      </c>
      <c r="AH68" s="248" t="str">
        <f t="shared" ca="1" si="285"/>
        <v>-</v>
      </c>
      <c r="AI68" s="248" t="str">
        <f t="shared" ca="1" si="285"/>
        <v>-</v>
      </c>
      <c r="AJ68" s="248" t="b">
        <f t="shared" ca="1" si="285"/>
        <v>0</v>
      </c>
      <c r="AK68" s="248" t="str">
        <f t="shared" ca="1" si="285"/>
        <v>-</v>
      </c>
      <c r="AL68" s="248" t="str">
        <f t="shared" ca="1" si="285"/>
        <v>-</v>
      </c>
      <c r="AM68" s="248" t="str">
        <f t="shared" ca="1" si="285"/>
        <v>-</v>
      </c>
      <c r="AN68" s="248" t="b">
        <f t="shared" ca="1" si="285"/>
        <v>0</v>
      </c>
      <c r="AO68" s="10"/>
      <c r="AP68" s="225" t="b">
        <f t="shared" ca="1" si="306"/>
        <v>1</v>
      </c>
      <c r="AQ68" s="247" t="b">
        <v>1</v>
      </c>
      <c r="AR68" s="225" t="b">
        <f t="shared" ca="1" si="301"/>
        <v>1</v>
      </c>
      <c r="AS68" s="243">
        <f t="shared" ca="1" si="136"/>
        <v>112308</v>
      </c>
      <c r="AT68" s="225" t="b">
        <f t="shared" ca="1" si="302"/>
        <v>0</v>
      </c>
      <c r="AU68" s="248" t="str">
        <f t="shared" ca="1" si="285"/>
        <v>-</v>
      </c>
      <c r="AV68" s="248" t="b">
        <f t="shared" ca="1" si="285"/>
        <v>1</v>
      </c>
      <c r="AW68" s="225">
        <f t="shared" ca="1" si="303"/>
        <v>112309</v>
      </c>
      <c r="AX68" s="248" t="str">
        <f t="shared" ca="1" si="285"/>
        <v>-</v>
      </c>
      <c r="AY68" s="248">
        <f t="shared" ca="1" si="285"/>
        <v>1</v>
      </c>
      <c r="AZ68" s="248">
        <f t="shared" ca="1" si="285"/>
        <v>1</v>
      </c>
      <c r="BA68" s="248" t="b">
        <f t="shared" ca="1" si="285"/>
        <v>1</v>
      </c>
      <c r="BB68" s="248">
        <f t="shared" ca="1" si="285"/>
        <v>0.2</v>
      </c>
      <c r="BC68" s="248" t="str">
        <f t="shared" ca="1" si="274"/>
        <v>-</v>
      </c>
      <c r="BD68" s="248" t="str">
        <f t="shared" ca="1" si="274"/>
        <v>-</v>
      </c>
      <c r="BE68" s="248" t="b">
        <f t="shared" ca="1" si="285"/>
        <v>1</v>
      </c>
      <c r="BF68" s="248" t="b">
        <f t="shared" ca="1" si="285"/>
        <v>0</v>
      </c>
      <c r="BG68" s="246" t="str" cm="1">
        <f t="array" aca="1" ref="BG68" ca="1">INDEX(i.dams_confinement_P,$P68,BG$17)</f>
        <v>-</v>
      </c>
      <c r="BH68" s="246" t="str" cm="1">
        <f t="array" aca="1" ref="BH68" ca="1">INDEX(i.dams_confinement_P,$P68,BH$17)</f>
        <v>-</v>
      </c>
      <c r="BI68" s="246" t="str" cm="1">
        <f t="array" aca="1" ref="BI68" ca="1">INDEX(i.dams_confinement_P,$P68,BI$17)</f>
        <v>-</v>
      </c>
      <c r="BJ68" s="246" t="str" cm="1">
        <f t="array" aca="1" ref="BJ68" ca="1">INDEX(i.dams_confinement_P,$P68,BJ$17)</f>
        <v>-</v>
      </c>
      <c r="BK68" s="246" t="str" cm="1">
        <f t="array" aca="1" ref="BK68" ca="1">INDEX(i.dams_confinement_P,$P68,BK$17)</f>
        <v>-</v>
      </c>
      <c r="BL68" s="246" t="str" cm="1">
        <f t="array" aca="1" ref="BL68" ca="1">INDEX(i.dams_confinement_P,$P68,BL$17)</f>
        <v>-</v>
      </c>
      <c r="BM68" s="246" t="b" cm="1">
        <f t="array" aca="1" ref="BM68" ca="1">INDEX(i.dams_confinement_P,$P68,BM$17)</f>
        <v>1</v>
      </c>
      <c r="BN68" s="246" t="b" cm="1">
        <f t="array" aca="1" ref="BN68" ca="1">INDEX(i.dams_confinement_P,$P68,BN$17)</f>
        <v>1</v>
      </c>
      <c r="BO68" s="246" t="b" cm="1">
        <f t="array" aca="1" ref="BO68" ca="1">INDEX(i.dams_confinement_P,$P68,BO$17)</f>
        <v>1</v>
      </c>
      <c r="BP68" s="246" t="b" cm="1">
        <f t="array" aca="1" ref="BP68" ca="1">INDEX(i.dams_confinement_P,$P68,BP$17)</f>
        <v>1</v>
      </c>
      <c r="BQ68" s="246" t="b" cm="1">
        <f t="array" aca="1" ref="BQ68" ca="1">INDEX(i.dams_confinement_P,$P68,BQ$17)</f>
        <v>1</v>
      </c>
      <c r="BR68" s="246" t="b" cm="1">
        <f t="array" aca="1" ref="BR68" ca="1">INDEX(i.dams_confinement_P,$P68,BR$17)</f>
        <v>1</v>
      </c>
      <c r="BS68" s="246" t="str" cm="1">
        <f t="array" aca="1" ref="BS68" ca="1">INDEX(i.dams_confinement_P,$P68,BS$17)</f>
        <v>-</v>
      </c>
      <c r="BT68" s="246" t="str" cm="1">
        <f t="array" aca="1" ref="BT68" ca="1">INDEX(i.dams_confinement_P,$P68,BT$17)</f>
        <v>-</v>
      </c>
      <c r="BU68" s="246" t="str" cm="1">
        <f t="array" aca="1" ref="BU68" ca="1">INDEX(i.dams_confinement_P,$P68,BU$17)</f>
        <v>-</v>
      </c>
      <c r="BV68" s="246" t="str" cm="1">
        <f t="array" aca="1" ref="BV68" ca="1">INDEX(i.dams_confinement_P,$P68,BV$17)</f>
        <v>-</v>
      </c>
      <c r="BW68" s="246" t="str" cm="1">
        <f t="array" aca="1" ref="BW68" ca="1">INDEX(i.dams_confinement_P,$P68,BW$17)</f>
        <v>-</v>
      </c>
      <c r="BX68" s="246" t="str" cm="1">
        <f t="array" aca="1" ref="BX68" ca="1">INDEX(i.dams_confinement_P,$P68,BX$17)</f>
        <v>-</v>
      </c>
      <c r="BY68" s="248" t="str">
        <f t="shared" ref="BY68:CV107" ca="1" si="310">OFFSET(BY$5,$B68,0)</f>
        <v>-</v>
      </c>
      <c r="BZ68" s="248" t="str">
        <f t="shared" ca="1" si="310"/>
        <v>-</v>
      </c>
      <c r="CA68" s="10"/>
      <c r="CB68" s="248" t="str">
        <f t="shared" ca="1" si="310"/>
        <v>-</v>
      </c>
      <c r="CC68" s="248" t="str">
        <f t="shared" ca="1" si="310"/>
        <v>-</v>
      </c>
      <c r="CD68" s="248" t="str">
        <f t="shared" ca="1" si="310"/>
        <v>-</v>
      </c>
      <c r="CE68" s="248" t="str">
        <f t="shared" ca="1" si="310"/>
        <v>-</v>
      </c>
      <c r="CF68" s="248" t="str">
        <f t="shared" ca="1" si="310"/>
        <v>-</v>
      </c>
      <c r="CG68" s="248" t="str">
        <f t="shared" ca="1" si="310"/>
        <v>-</v>
      </c>
      <c r="CH68" s="248" t="str">
        <f t="shared" ca="1" si="310"/>
        <v>-</v>
      </c>
      <c r="CI68" s="248" t="str">
        <f t="shared" ca="1" si="310"/>
        <v>-</v>
      </c>
      <c r="CJ68" s="248" t="str">
        <f t="shared" ca="1" si="310"/>
        <v>-</v>
      </c>
      <c r="CK68" s="248" t="str">
        <f t="shared" ca="1" si="310"/>
        <v>-</v>
      </c>
      <c r="CL68" s="248" t="str">
        <f t="shared" ca="1" si="310"/>
        <v>-</v>
      </c>
      <c r="CM68" s="248" t="str">
        <f t="shared" ca="1" si="310"/>
        <v>-</v>
      </c>
      <c r="CN68" s="248" t="str">
        <f t="shared" ca="1" si="310"/>
        <v>-</v>
      </c>
      <c r="CO68" s="248" t="str">
        <f t="shared" ca="1" si="310"/>
        <v>-</v>
      </c>
      <c r="CP68" s="248" t="str">
        <f t="shared" ca="1" si="310"/>
        <v>-</v>
      </c>
      <c r="CQ68" s="248" t="str">
        <f t="shared" ca="1" si="310"/>
        <v>-</v>
      </c>
      <c r="CR68" s="248" t="str">
        <f t="shared" ca="1" si="310"/>
        <v>-</v>
      </c>
      <c r="CS68" s="248" t="str">
        <f t="shared" ca="1" si="310"/>
        <v>-</v>
      </c>
      <c r="CT68" s="248" t="str">
        <f t="shared" ca="1" si="310"/>
        <v>-</v>
      </c>
      <c r="CU68" s="248" t="str">
        <f t="shared" ca="1" si="310"/>
        <v>-</v>
      </c>
      <c r="CV68" s="248" t="str">
        <f t="shared" ca="1" si="310"/>
        <v>-</v>
      </c>
      <c r="CW68" s="10"/>
      <c r="CX68" s="246" t="str" cm="1">
        <f t="array" ref="CX68">IF(AND($CZ68:$DA68),INDEX(i.dam_user_fvp0_date,$P68),"-")</f>
        <v>-</v>
      </c>
      <c r="CY68" s="246" t="str" cm="1">
        <f t="array" ref="CY68">IF(AND($CZ68:$DA68),INDEX(i.dam_user_fvp1_date,$P68),"-")</f>
        <v>-</v>
      </c>
      <c r="CZ68" s="247" t="b">
        <v>0</v>
      </c>
      <c r="DA68" s="247" t="b">
        <v>0</v>
      </c>
      <c r="DB68" s="248" t="str">
        <f t="shared" ca="1" si="289"/>
        <v>-</v>
      </c>
      <c r="DC68" s="248" t="str">
        <f t="shared" ca="1" si="289"/>
        <v>-</v>
      </c>
      <c r="DD68" s="248" t="str">
        <f t="shared" ca="1" si="289"/>
        <v>-</v>
      </c>
      <c r="DE68" s="248" t="str">
        <f t="shared" ca="1" si="289"/>
        <v>-</v>
      </c>
      <c r="DF68" s="248" t="str">
        <f t="shared" ca="1" si="289"/>
        <v>-</v>
      </c>
      <c r="DG68" s="248" t="str">
        <f t="shared" ca="1" si="289"/>
        <v>-</v>
      </c>
      <c r="DH68" s="248" t="str">
        <f t="shared" ca="1" si="289"/>
        <v>-</v>
      </c>
      <c r="DI68" s="248" t="str">
        <f t="shared" ca="1" si="289"/>
        <v>-</v>
      </c>
      <c r="DJ68" s="128">
        <v>0.125</v>
      </c>
      <c r="DK68" s="128">
        <v>0.3</v>
      </c>
      <c r="DL68" s="128">
        <v>-0.05</v>
      </c>
      <c r="DM68" s="128">
        <v>0.1</v>
      </c>
      <c r="DN68" s="128">
        <v>0.25</v>
      </c>
      <c r="DO68" s="128">
        <v>-0.05</v>
      </c>
      <c r="DP68" s="128">
        <v>0.05</v>
      </c>
      <c r="DQ68" s="128">
        <v>0.1</v>
      </c>
      <c r="DR68" s="128">
        <v>-0.02</v>
      </c>
      <c r="DS68" s="128">
        <v>0.1</v>
      </c>
      <c r="DT68" s="128">
        <v>0.25</v>
      </c>
      <c r="DU68" s="128">
        <v>-0.05</v>
      </c>
      <c r="DV68" s="247">
        <v>1</v>
      </c>
      <c r="DW68" s="247">
        <v>1</v>
      </c>
      <c r="DX68" s="247">
        <v>0</v>
      </c>
      <c r="DY68" s="247">
        <v>0.5</v>
      </c>
      <c r="DZ68" s="247">
        <v>0.5</v>
      </c>
      <c r="EA68" s="248" t="str">
        <f t="shared" ca="1" si="308"/>
        <v>-</v>
      </c>
      <c r="EB68" s="248" t="str">
        <f t="shared" ca="1" si="308"/>
        <v>-</v>
      </c>
      <c r="EC68" s="248" t="str">
        <f t="shared" ca="1" si="308"/>
        <v>-</v>
      </c>
      <c r="ED68" s="248" t="str">
        <f t="shared" ca="1" si="308"/>
        <v>-</v>
      </c>
      <c r="EE68" s="248" t="str">
        <f t="shared" ca="1" si="308"/>
        <v>-</v>
      </c>
      <c r="EF68" s="247">
        <v>0</v>
      </c>
      <c r="EG68" s="247">
        <v>0.5</v>
      </c>
      <c r="EH68" s="247">
        <v>0.5</v>
      </c>
      <c r="EI68" s="248" t="str">
        <f t="shared" ca="1" si="308"/>
        <v>-</v>
      </c>
      <c r="EJ68" s="248" t="str">
        <f t="shared" ca="1" si="308"/>
        <v>-</v>
      </c>
      <c r="EK68" s="248" t="str">
        <f t="shared" ca="1" si="308"/>
        <v>-</v>
      </c>
      <c r="EL68" s="248">
        <f t="shared" ca="1" si="308"/>
        <v>0</v>
      </c>
      <c r="EM68" s="248">
        <f t="shared" ca="1" si="308"/>
        <v>0</v>
      </c>
      <c r="EN68" s="248">
        <f t="shared" ca="1" si="308"/>
        <v>0</v>
      </c>
      <c r="EO68" s="248">
        <f t="shared" ca="1" si="308"/>
        <v>0</v>
      </c>
      <c r="EP68" s="248">
        <f t="shared" ca="1" si="308"/>
        <v>0</v>
      </c>
      <c r="EQ68" s="248">
        <f t="shared" ca="1" si="290"/>
        <v>0</v>
      </c>
      <c r="ER68" s="248">
        <f t="shared" ca="1" si="290"/>
        <v>0</v>
      </c>
      <c r="ES68" s="248" t="str">
        <f t="shared" ca="1" si="290"/>
        <v>-</v>
      </c>
      <c r="ET68" s="248" t="str">
        <f t="shared" ca="1" si="290"/>
        <v>-</v>
      </c>
      <c r="EU68" s="248" t="str">
        <f t="shared" ca="1" si="290"/>
        <v>-</v>
      </c>
      <c r="EV68" s="248" t="str">
        <f t="shared" ca="1" si="290"/>
        <v>-</v>
      </c>
      <c r="EW68" s="248" t="str">
        <f t="shared" ca="1" si="290"/>
        <v>-</v>
      </c>
      <c r="EX68" s="248" t="str">
        <f t="shared" ca="1" si="290"/>
        <v>-</v>
      </c>
      <c r="EY68" s="248" t="str">
        <f t="shared" ca="1" si="290"/>
        <v>-</v>
      </c>
      <c r="EZ68" s="248" t="str">
        <f t="shared" ca="1" si="290"/>
        <v>-</v>
      </c>
      <c r="FA68" s="248" t="str">
        <f t="shared" ca="1" si="290"/>
        <v>-</v>
      </c>
      <c r="FB68" s="248" t="str">
        <f t="shared" ca="1" si="290"/>
        <v>-</v>
      </c>
      <c r="FC68" s="248" t="str">
        <f t="shared" ca="1" si="290"/>
        <v>-</v>
      </c>
      <c r="FD68" s="10"/>
      <c r="FE68" s="246">
        <f t="shared" ca="1" si="118"/>
        <v>1</v>
      </c>
      <c r="FF68" s="248" t="str">
        <f t="shared" ca="1" si="287"/>
        <v>-</v>
      </c>
      <c r="FG68" s="248" t="str">
        <f t="shared" ca="1" si="287"/>
        <v>-</v>
      </c>
      <c r="FH68" s="248" t="str">
        <f t="shared" ca="1" si="287"/>
        <v>-</v>
      </c>
      <c r="FI68" s="248" t="str">
        <f t="shared" ca="1" si="287"/>
        <v>-</v>
      </c>
      <c r="FJ68" s="246" t="b">
        <f t="shared" ca="1" si="119"/>
        <v>0</v>
      </c>
      <c r="FK68" s="248" t="str">
        <f t="shared" ca="1" si="287"/>
        <v>-</v>
      </c>
      <c r="FL68" s="248">
        <f t="shared" ca="1" si="287"/>
        <v>0</v>
      </c>
      <c r="FM68" s="248" t="str">
        <f t="shared" ca="1" si="287"/>
        <v>-</v>
      </c>
      <c r="FN68" s="248">
        <f t="shared" ca="1" si="120"/>
        <v>1</v>
      </c>
      <c r="FO68" s="248">
        <f t="shared" ca="1" si="120"/>
        <v>0</v>
      </c>
      <c r="FP68" s="248">
        <f t="shared" ca="1" si="287"/>
        <v>1</v>
      </c>
      <c r="FQ68" s="248">
        <f t="shared" ca="1" si="287"/>
        <v>0</v>
      </c>
      <c r="FR68" s="248">
        <f t="shared" ca="1" si="287"/>
        <v>1</v>
      </c>
      <c r="FS68" s="248">
        <f t="shared" ca="1" si="287"/>
        <v>1</v>
      </c>
      <c r="FT68" s="248">
        <f t="shared" ca="1" si="287"/>
        <v>1</v>
      </c>
      <c r="FU68" s="248">
        <f t="shared" ca="1" si="287"/>
        <v>0</v>
      </c>
      <c r="FV68" s="248">
        <f t="shared" ca="1" si="287"/>
        <v>0</v>
      </c>
      <c r="FW68" s="248">
        <f t="shared" ca="1" si="287"/>
        <v>0</v>
      </c>
      <c r="FX68" s="248">
        <f t="shared" ca="1" si="287"/>
        <v>0</v>
      </c>
      <c r="FY68" s="248">
        <f t="shared" ca="1" si="287"/>
        <v>0</v>
      </c>
      <c r="FZ68" s="248">
        <f t="shared" ca="1" si="287"/>
        <v>0</v>
      </c>
      <c r="GA68" s="248">
        <f t="shared" ca="1" si="287"/>
        <v>0</v>
      </c>
      <c r="GB68" s="248">
        <f t="shared" ca="1" si="287"/>
        <v>0</v>
      </c>
      <c r="GC68" s="248">
        <f t="shared" ca="1" si="121"/>
        <v>0</v>
      </c>
      <c r="GD68" s="248">
        <f t="shared" ca="1" si="121"/>
        <v>0</v>
      </c>
      <c r="GE68" s="248">
        <f t="shared" ca="1" si="287"/>
        <v>0</v>
      </c>
      <c r="GF68" s="248">
        <f t="shared" ca="1" si="287"/>
        <v>0</v>
      </c>
      <c r="GG68" s="248">
        <f t="shared" ca="1" si="287"/>
        <v>1</v>
      </c>
      <c r="GH68" s="248">
        <f t="shared" ca="1" si="287"/>
        <v>0</v>
      </c>
      <c r="GI68" s="248">
        <f t="shared" ca="1" si="287"/>
        <v>0</v>
      </c>
      <c r="GJ68" s="248">
        <f t="shared" ca="1" si="287"/>
        <v>0</v>
      </c>
      <c r="GK68" s="248">
        <f t="shared" ca="1" si="287"/>
        <v>0</v>
      </c>
      <c r="GL68" s="248">
        <f t="shared" ca="1" si="287"/>
        <v>0</v>
      </c>
      <c r="GM68" s="248">
        <f t="shared" ca="1" si="287"/>
        <v>0</v>
      </c>
      <c r="GN68" s="248">
        <f t="shared" ca="1" si="287"/>
        <v>0</v>
      </c>
      <c r="GO68" s="10"/>
      <c r="GP68" s="246" t="b">
        <f t="shared" ca="1" si="291"/>
        <v>1</v>
      </c>
      <c r="GQ68" s="246" cm="1">
        <f t="array" aca="1" ref="GQ68" ca="1">INDEX(i.bnd_total_pas_area,$R68,1)</f>
        <v>852</v>
      </c>
      <c r="GR68" s="248" t="str">
        <f t="shared" ca="1" si="261"/>
        <v>-</v>
      </c>
      <c r="GS68" s="246" t="b">
        <f t="shared" ca="1" si="292"/>
        <v>1</v>
      </c>
      <c r="GT68" s="246" cm="1">
        <f t="array" aca="1" ref="GT68" ca="1">INDEX(i.bnd_sr_t,$T68,1)</f>
        <v>13.6</v>
      </c>
      <c r="GU68" s="246" t="b">
        <f t="shared" ca="1" si="124"/>
        <v>1</v>
      </c>
      <c r="GV68" s="246" t="b">
        <f t="shared" ca="1" si="124"/>
        <v>0</v>
      </c>
      <c r="GW68" s="246" t="b">
        <f t="shared" ca="1" si="124"/>
        <v>0</v>
      </c>
      <c r="GX68" s="248">
        <f t="shared" ca="1" si="262"/>
        <v>0</v>
      </c>
      <c r="GY68" s="248">
        <f t="shared" ca="1" si="262"/>
        <v>2</v>
      </c>
      <c r="GZ68" s="248">
        <f t="shared" ca="1" si="262"/>
        <v>2</v>
      </c>
      <c r="HA68" s="248" t="str">
        <f t="shared" ca="1" si="262"/>
        <v>-</v>
      </c>
      <c r="HB68" s="248" t="str">
        <f t="shared" ca="1" si="262"/>
        <v>-</v>
      </c>
      <c r="HC68" s="248" t="str">
        <f t="shared" ca="1" si="262"/>
        <v>-</v>
      </c>
      <c r="HD68" s="248" t="str">
        <f t="shared" ca="1" si="262"/>
        <v>-</v>
      </c>
      <c r="HE68" s="248" t="str">
        <f t="shared" ca="1" si="262"/>
        <v>-</v>
      </c>
      <c r="HF68" s="248" t="str">
        <f t="shared" ca="1" si="144"/>
        <v>-</v>
      </c>
      <c r="HG68" s="248" t="str">
        <f t="shared" ca="1" si="144"/>
        <v>-</v>
      </c>
      <c r="HH68" s="246" t="b">
        <f t="array" aca="1" ref="HH68" ca="1">IF(OR(HI68:HJ68&lt;&gt;"-"),TRUE,"-")</f>
        <v>1</v>
      </c>
      <c r="HI68" s="225">
        <f t="shared" ca="1" si="305"/>
        <v>2</v>
      </c>
      <c r="HJ68" s="248" t="str">
        <f t="shared" ca="1" si="125"/>
        <v>-</v>
      </c>
      <c r="HK68" s="246" t="str">
        <f t="array" aca="1" ref="HK68" ca="1">IF(OR(HL68:HQ68&lt;&gt;"-"),TRUE,"-")</f>
        <v>-</v>
      </c>
      <c r="HL68" s="248" t="str">
        <f t="shared" ca="1" si="145"/>
        <v>-</v>
      </c>
      <c r="HM68" s="288" t="str">
        <f t="shared" ca="1" si="145"/>
        <v>-</v>
      </c>
      <c r="HN68" s="288" t="str">
        <f t="shared" ca="1" si="145"/>
        <v>-</v>
      </c>
      <c r="HO68" s="288" t="str">
        <f t="shared" ca="1" si="145"/>
        <v>-</v>
      </c>
      <c r="HP68" s="288" t="str">
        <f t="shared" ca="1" si="145"/>
        <v>-</v>
      </c>
      <c r="HQ68" s="288" t="str">
        <f t="shared" ca="1" si="146"/>
        <v>-</v>
      </c>
      <c r="HR68" s="288" t="str">
        <f t="shared" ca="1" si="145"/>
        <v>-</v>
      </c>
      <c r="HS68" s="248" t="b">
        <f t="shared" ca="1" si="100"/>
        <v>1</v>
      </c>
      <c r="HT68" s="248">
        <f t="shared" ca="1" si="100"/>
        <v>2</v>
      </c>
      <c r="HU68" s="248" t="b">
        <f t="shared" ca="1" si="101"/>
        <v>1</v>
      </c>
      <c r="HV68" s="248" t="str">
        <f t="shared" ca="1" si="101"/>
        <v>-</v>
      </c>
      <c r="HW68" s="246" t="str">
        <f t="shared" ca="1" si="238"/>
        <v>-</v>
      </c>
      <c r="HX68" s="246" t="str">
        <f t="shared" ca="1" si="238"/>
        <v>-</v>
      </c>
      <c r="HY68" s="246" t="str">
        <f t="shared" ca="1" si="238"/>
        <v>-</v>
      </c>
      <c r="HZ68" s="246" t="str">
        <f t="shared" ca="1" si="238"/>
        <v>-</v>
      </c>
      <c r="IA68" s="248" t="str">
        <f t="shared" ca="1" si="288"/>
        <v>-</v>
      </c>
      <c r="IB68" s="248" t="str">
        <f t="shared" ca="1" si="288"/>
        <v>-</v>
      </c>
      <c r="IC68" s="248" t="str">
        <f t="shared" ca="1" si="288"/>
        <v>-</v>
      </c>
      <c r="ID68" s="248" t="str">
        <f t="shared" ca="1" si="288"/>
        <v>-</v>
      </c>
      <c r="IE68" s="248">
        <f t="shared" ca="1" si="288"/>
        <v>0</v>
      </c>
      <c r="IF68" s="248">
        <f t="shared" ca="1" si="288"/>
        <v>0.9</v>
      </c>
      <c r="IG68" s="248">
        <f t="shared" ca="1" si="288"/>
        <v>0</v>
      </c>
      <c r="IH68" s="248">
        <f t="shared" ca="1" si="288"/>
        <v>0.5</v>
      </c>
      <c r="II68" s="248">
        <f t="shared" ca="1" si="288"/>
        <v>0</v>
      </c>
      <c r="IJ68" s="248">
        <f t="shared" ca="1" si="288"/>
        <v>0</v>
      </c>
      <c r="IK68" s="248" t="str">
        <f t="shared" ca="1" si="288"/>
        <v>-</v>
      </c>
      <c r="IL68" s="246" t="str">
        <f t="shared" ca="1" si="127"/>
        <v>-</v>
      </c>
      <c r="IM68" s="246" t="str">
        <f t="shared" ca="1" si="127"/>
        <v>-</v>
      </c>
      <c r="IN68" s="155" t="b">
        <f t="shared" ca="1" si="293"/>
        <v>0</v>
      </c>
      <c r="IO68" s="248" t="str">
        <f t="shared" ca="1" si="129"/>
        <v>-</v>
      </c>
      <c r="IP68" s="10"/>
      <c r="IQ68" s="248">
        <f t="shared" ca="1" si="288"/>
        <v>1</v>
      </c>
      <c r="IR68" s="248">
        <f t="shared" ca="1" si="288"/>
        <v>0</v>
      </c>
      <c r="IS68" s="248">
        <f t="shared" ca="1" si="288"/>
        <v>1</v>
      </c>
      <c r="IT68" s="248">
        <f t="shared" ca="1" si="288"/>
        <v>1</v>
      </c>
      <c r="IU68" s="248">
        <f t="shared" ca="1" si="288"/>
        <v>0</v>
      </c>
      <c r="IV68" s="248">
        <f t="shared" ca="1" si="288"/>
        <v>70</v>
      </c>
      <c r="IW68" s="248">
        <f t="shared" ca="1" si="288"/>
        <v>50</v>
      </c>
      <c r="IX68" s="248">
        <f t="shared" ca="1" si="288"/>
        <v>85</v>
      </c>
      <c r="IY68" s="248">
        <f t="shared" ca="1" si="288"/>
        <v>70</v>
      </c>
      <c r="IZ68" s="246">
        <f t="shared" ca="1" si="130"/>
        <v>1</v>
      </c>
      <c r="JA68" s="246">
        <f t="shared" ca="1" si="131"/>
        <v>1</v>
      </c>
      <c r="JB68" s="246">
        <f t="shared" ca="1" si="132"/>
        <v>1</v>
      </c>
      <c r="JC68" s="248">
        <f t="shared" ca="1" si="288"/>
        <v>1</v>
      </c>
      <c r="JD68" s="10"/>
      <c r="JE68" s="248">
        <f t="shared" ca="1" si="288"/>
        <v>1</v>
      </c>
      <c r="JF68" s="248">
        <f t="shared" ca="1" si="288"/>
        <v>1</v>
      </c>
      <c r="JG68" s="248">
        <f t="shared" ca="1" si="288"/>
        <v>0.75</v>
      </c>
      <c r="JH68" s="248">
        <f t="shared" ca="1" si="283"/>
        <v>0.8</v>
      </c>
      <c r="JI68" s="248">
        <f t="shared" ca="1" si="283"/>
        <v>0.82499999999999996</v>
      </c>
      <c r="JJ68" s="248">
        <f t="shared" ca="1" si="283"/>
        <v>0.875</v>
      </c>
      <c r="JK68" s="248">
        <f t="shared" ca="1" si="283"/>
        <v>0.9</v>
      </c>
      <c r="JL68" s="248">
        <f t="shared" ca="1" si="288"/>
        <v>1</v>
      </c>
      <c r="JM68" s="248">
        <f t="shared" ca="1" si="288"/>
        <v>0</v>
      </c>
      <c r="JN68" s="248">
        <f t="shared" ca="1" si="297"/>
        <v>0</v>
      </c>
      <c r="JO68" s="248">
        <f t="shared" ca="1" si="297"/>
        <v>0</v>
      </c>
      <c r="JP68" s="248">
        <f t="shared" ca="1" si="297"/>
        <v>0</v>
      </c>
      <c r="JQ68" s="248">
        <f t="shared" ca="1" si="297"/>
        <v>0</v>
      </c>
      <c r="JR68" s="248">
        <f t="shared" ca="1" si="297"/>
        <v>0</v>
      </c>
      <c r="JS68" s="248" t="str">
        <f t="shared" ca="1" si="149"/>
        <v>-</v>
      </c>
      <c r="JT68" s="248">
        <f t="shared" ca="1" si="149"/>
        <v>0</v>
      </c>
      <c r="JU68" s="27">
        <v>0</v>
      </c>
    </row>
    <row r="69" spans="1:281" s="228" customFormat="1" outlineLevel="1">
      <c r="A69" s="202">
        <f t="shared" si="12"/>
        <v>64</v>
      </c>
      <c r="B69" s="32">
        <f>$A$7</f>
        <v>2</v>
      </c>
      <c r="C69" s="228">
        <v>200</v>
      </c>
      <c r="D69" s="228" t="s">
        <v>941</v>
      </c>
      <c r="E69" s="228" t="b">
        <v>0</v>
      </c>
      <c r="F69" s="228" t="b">
        <v>0</v>
      </c>
      <c r="G69" s="271" t="b">
        <f>$C$22=1</f>
        <v>0</v>
      </c>
      <c r="H69" s="298" cm="1">
        <f t="array" aca="1" ref="H69" ca="1">IF(AND($I69:$T69=DataMaster!$R$70:$AC$70),1,IF(AND($I69:$T69=DataMaster!$R$71:$AC$71),2,IF(AND($I69:$T69=DataMaster!$R$72:$AC$72),3,IF(AND($I69:$T69=DataMaster!$R$73:$AC$73),4,IF(AND($I69:$T69=DataMaster!$R$74:$AC$74),5,IF(AND($I69:$T69=DataMaster!$R$75:$AC$75),6,IF(AND($I69:$T69=DataMaster!$R$76:$AC$76),7,IF(AND($I69:$T69=DataMaster!$R$77:$AC$77),8,0))))))))</f>
        <v>2</v>
      </c>
      <c r="I69" s="270">
        <f ca="1">DataMaster!R71</f>
        <v>1</v>
      </c>
      <c r="J69" s="270">
        <f ca="1">DataMaster!S71</f>
        <v>2</v>
      </c>
      <c r="K69" s="270">
        <f ca="1">DataMaster!T71</f>
        <v>2</v>
      </c>
      <c r="L69" s="270">
        <f ca="1">DataMaster!U71</f>
        <v>2</v>
      </c>
      <c r="M69" s="270">
        <f ca="1">DataMaster!V71</f>
        <v>1</v>
      </c>
      <c r="N69" s="270">
        <f ca="1">DataMaster!W71</f>
        <v>1</v>
      </c>
      <c r="O69" s="270">
        <f ca="1">DataMaster!X71</f>
        <v>1</v>
      </c>
      <c r="P69" s="270">
        <f>DataMaster!Y71</f>
        <v>1</v>
      </c>
      <c r="Q69" s="32">
        <v>1</v>
      </c>
      <c r="R69" s="270">
        <f ca="1">DataMaster!AA71</f>
        <v>2</v>
      </c>
      <c r="S69" s="270">
        <f ca="1">DataMaster!AB71</f>
        <v>1</v>
      </c>
      <c r="T69" s="270">
        <f ca="1">DataMaster!AC71</f>
        <v>2</v>
      </c>
      <c r="V69" s="223" t="str" cm="1">
        <f t="array" aca="1" ref="V69" ca="1">TEXT(LEFT(OFFSET(V69,-1,0),5)+1,"00000")&amp;MID(OFFSET(V69,-1,0),6,FIND(" ",OFFSET(V69,-1,0),7)-5)
&amp;IF($H69=0,"",INDEX(DataMaster!$Q$70:$Q$77,Experiment!H69))
 &amp; " Day"&amp;_xlfn.SINGLE(INDEX(i.DOY,$I69,1))                   &amp; IF($FE69=0," FWM","")&amp;IF($FE69=1," MWM","")&amp;IF($FE69=5," Mat","")&amp;IF($FJ69=TRUE,"&amp;BBT","")
&amp;" Confine"&amp;$P69-1       &amp;IF($R69&gt;1," PasArea"&amp;GQ69,"")     &amp;IF($T69&gt;1," SR"&amp;GT69,"")     &amp;IF($S69&gt;1," E_PGR"&amp;JG69,"")
&amp; " WP"&amp;TEXT($IZ69*100,"000p")                &amp; " MP"&amp;TEXT($JA69*100,"000p")                      &amp; " GP"&amp;TEXT($JB69*100,"000p")
&amp; " (F"&amp;3+IFERROR(1*$CZ69,0)+IFERROR(1*$DA69,0)&amp;3-IFERROR(1*NOT($DC69),0)&amp;"N"&amp;$DV69&amp;$DW69&amp;")"</f>
        <v>00046 Feed farm1_nc Day135 MWM Confine0 PasArea852 SR13.6 WP100p MP100p GP100p (F33N11)</v>
      </c>
      <c r="W69" s="10" t="str">
        <f ca="1">IF(COUNTIF(V$5:V69,V69)=1,"-","Dup")</f>
        <v>-</v>
      </c>
      <c r="X69" s="10"/>
      <c r="Y69" s="247" t="b">
        <v>1</v>
      </c>
      <c r="Z69" s="248" t="str">
        <f t="shared" ca="1" si="112"/>
        <v>-</v>
      </c>
      <c r="AA69" s="247" t="b">
        <v>1</v>
      </c>
      <c r="AB69" s="247" t="b">
        <v>1</v>
      </c>
      <c r="AC69" s="248" t="str">
        <f t="shared" ca="1" si="113"/>
        <v>-</v>
      </c>
      <c r="AD69" s="248" t="b">
        <f t="shared" ca="1" si="113"/>
        <v>1</v>
      </c>
      <c r="AE69" s="10"/>
      <c r="AF69" s="248" t="b">
        <f t="shared" ref="AF69:BF83" ca="1" si="311">OFFSET(AF$5,$B69,0)</f>
        <v>1</v>
      </c>
      <c r="AG69" s="248" t="str">
        <f t="shared" ca="1" si="311"/>
        <v>-</v>
      </c>
      <c r="AH69" s="248" t="str">
        <f t="shared" ca="1" si="311"/>
        <v>-</v>
      </c>
      <c r="AI69" s="248" t="str">
        <f t="shared" ca="1" si="311"/>
        <v>-</v>
      </c>
      <c r="AJ69" s="248" t="b">
        <f t="shared" ca="1" si="311"/>
        <v>0</v>
      </c>
      <c r="AK69" s="248" t="str">
        <f t="shared" ca="1" si="311"/>
        <v>-</v>
      </c>
      <c r="AL69" s="248" t="str">
        <f t="shared" ca="1" si="311"/>
        <v>-</v>
      </c>
      <c r="AM69" s="248" t="str">
        <f t="shared" ca="1" si="311"/>
        <v>-</v>
      </c>
      <c r="AN69" s="248" t="b">
        <f t="shared" ca="1" si="311"/>
        <v>0</v>
      </c>
      <c r="AO69" s="10"/>
      <c r="AP69" s="247" t="b">
        <v>0</v>
      </c>
      <c r="AQ69" s="247" t="b">
        <v>0</v>
      </c>
      <c r="AR69" s="247" t="b">
        <v>0</v>
      </c>
      <c r="AS69" s="248" t="str">
        <f ca="1">OFFSET(AS$5,$B69,0)</f>
        <v>-</v>
      </c>
      <c r="AT69" s="247" t="b">
        <v>1</v>
      </c>
      <c r="AU69" s="248" t="str">
        <f t="shared" ca="1" si="311"/>
        <v>-</v>
      </c>
      <c r="AV69" s="247" t="b">
        <v>1</v>
      </c>
      <c r="AW69" s="297">
        <f ca="1">VALUE($H69&amp;$I69&amp;$J69&amp;$P69&amp;"01")</f>
        <v>212101</v>
      </c>
      <c r="AX69" s="248" t="str">
        <f t="shared" ca="1" si="311"/>
        <v>-</v>
      </c>
      <c r="AY69" s="248">
        <f t="shared" ca="1" si="311"/>
        <v>1</v>
      </c>
      <c r="AZ69" s="248">
        <f t="shared" ca="1" si="311"/>
        <v>1</v>
      </c>
      <c r="BA69" s="248" t="b">
        <f t="shared" ca="1" si="185"/>
        <v>1</v>
      </c>
      <c r="BB69" s="248">
        <f t="shared" ca="1" si="311"/>
        <v>0.2</v>
      </c>
      <c r="BC69" s="248" t="str">
        <f t="shared" ca="1" si="311"/>
        <v>-</v>
      </c>
      <c r="BD69" s="248" t="str">
        <f t="shared" ca="1" si="311"/>
        <v>-</v>
      </c>
      <c r="BE69" s="248" t="b">
        <f t="shared" ca="1" si="311"/>
        <v>1</v>
      </c>
      <c r="BF69" s="248" t="b">
        <f t="shared" ca="1" si="311"/>
        <v>0</v>
      </c>
      <c r="BG69" s="246" t="b" cm="1">
        <f t="array" ref="BG69">INDEX(i.dams_confinement_P,$P69,BG$17)</f>
        <v>0</v>
      </c>
      <c r="BH69" s="246" t="b" cm="1">
        <f t="array" ref="BH69">INDEX(i.dams_confinement_P,$P69,BH$17)</f>
        <v>0</v>
      </c>
      <c r="BI69" s="246" t="b" cm="1">
        <f t="array" ref="BI69">INDEX(i.dams_confinement_P,$P69,BI$17)</f>
        <v>0</v>
      </c>
      <c r="BJ69" s="246" t="b" cm="1">
        <f t="array" ref="BJ69">INDEX(i.dams_confinement_P,$P69,BJ$17)</f>
        <v>0</v>
      </c>
      <c r="BK69" s="246" t="b" cm="1">
        <f t="array" ref="BK69">INDEX(i.dams_confinement_P,$P69,BK$17)</f>
        <v>0</v>
      </c>
      <c r="BL69" s="246" t="b" cm="1">
        <f t="array" ref="BL69">INDEX(i.dams_confinement_P,$P69,BL$17)</f>
        <v>0</v>
      </c>
      <c r="BM69" s="246" t="b" cm="1">
        <f t="array" ref="BM69">INDEX(i.dams_confinement_P,$P69,BM$17)</f>
        <v>0</v>
      </c>
      <c r="BN69" s="246" t="b" cm="1">
        <f t="array" ref="BN69">INDEX(i.dams_confinement_P,$P69,BN$17)</f>
        <v>0</v>
      </c>
      <c r="BO69" s="246" t="b" cm="1">
        <f t="array" ref="BO69">INDEX(i.dams_confinement_P,$P69,BO$17)</f>
        <v>0</v>
      </c>
      <c r="BP69" s="246" t="b" cm="1">
        <f t="array" ref="BP69">INDEX(i.dams_confinement_P,$P69,BP$17)</f>
        <v>0</v>
      </c>
      <c r="BQ69" s="246" t="b" cm="1">
        <f t="array" ref="BQ69">INDEX(i.dams_confinement_P,$P69,BQ$17)</f>
        <v>0</v>
      </c>
      <c r="BR69" s="246" t="b" cm="1">
        <f t="array" ref="BR69">INDEX(i.dams_confinement_P,$P69,BR$17)</f>
        <v>0</v>
      </c>
      <c r="BS69" s="246" t="b" cm="1">
        <f t="array" ref="BS69">INDEX(i.dams_confinement_P,$P69,BS$17)</f>
        <v>0</v>
      </c>
      <c r="BT69" s="246" t="b" cm="1">
        <f t="array" ref="BT69">INDEX(i.dams_confinement_P,$P69,BT$17)</f>
        <v>0</v>
      </c>
      <c r="BU69" s="246" t="b" cm="1">
        <f t="array" ref="BU69">INDEX(i.dams_confinement_P,$P69,BU$17)</f>
        <v>0</v>
      </c>
      <c r="BV69" s="246" t="b" cm="1">
        <f t="array" ref="BV69">INDEX(i.dams_confinement_P,$P69,BV$17)</f>
        <v>0</v>
      </c>
      <c r="BW69" s="246" t="b" cm="1">
        <f t="array" ref="BW69">INDEX(i.dams_confinement_P,$P69,BW$17)</f>
        <v>0</v>
      </c>
      <c r="BX69" s="246" t="b" cm="1">
        <f t="array" ref="BX69">INDEX(i.dams_confinement_P,$P69,BX$17)</f>
        <v>0</v>
      </c>
      <c r="BY69" s="248" t="str">
        <f t="shared" ref="BY69:CR77" ca="1" si="312">OFFSET(BY$5,$B69,0)</f>
        <v>-</v>
      </c>
      <c r="BZ69" s="248" t="str">
        <f t="shared" ca="1" si="312"/>
        <v>-</v>
      </c>
      <c r="CA69" s="10"/>
      <c r="CB69" s="248" t="str">
        <f t="shared" ca="1" si="312"/>
        <v>-</v>
      </c>
      <c r="CC69" s="248" t="str">
        <f t="shared" ca="1" si="312"/>
        <v>-</v>
      </c>
      <c r="CD69" s="248" t="str">
        <f t="shared" ca="1" si="312"/>
        <v>-</v>
      </c>
      <c r="CE69" s="248" t="str">
        <f t="shared" ca="1" si="312"/>
        <v>-</v>
      </c>
      <c r="CF69" s="248" t="str">
        <f t="shared" ca="1" si="312"/>
        <v>-</v>
      </c>
      <c r="CG69" s="248" t="str">
        <f t="shared" ca="1" si="312"/>
        <v>-</v>
      </c>
      <c r="CH69" s="248" t="str">
        <f t="shared" ca="1" si="312"/>
        <v>-</v>
      </c>
      <c r="CI69" s="248" t="str">
        <f t="shared" ca="1" si="312"/>
        <v>-</v>
      </c>
      <c r="CJ69" s="248" t="str">
        <f t="shared" ca="1" si="312"/>
        <v>-</v>
      </c>
      <c r="CK69" s="248" t="str">
        <f t="shared" ca="1" si="312"/>
        <v>-</v>
      </c>
      <c r="CL69" s="248" t="str">
        <f t="shared" ca="1" si="312"/>
        <v>-</v>
      </c>
      <c r="CM69" s="248" t="str">
        <f t="shared" ca="1" si="312"/>
        <v>-</v>
      </c>
      <c r="CN69" s="248" t="str">
        <f t="shared" ca="1" si="312"/>
        <v>-</v>
      </c>
      <c r="CO69" s="248" t="str">
        <f t="shared" ca="1" si="312"/>
        <v>-</v>
      </c>
      <c r="CP69" s="248" t="str">
        <f t="shared" ca="1" si="312"/>
        <v>-</v>
      </c>
      <c r="CQ69" s="248" t="str">
        <f t="shared" ca="1" si="312"/>
        <v>-</v>
      </c>
      <c r="CR69" s="248" t="str">
        <f t="shared" ca="1" si="312"/>
        <v>-</v>
      </c>
      <c r="CS69" s="248" t="str">
        <f t="shared" ca="1" si="194"/>
        <v>-</v>
      </c>
      <c r="CT69" s="248" t="str">
        <f t="shared" ca="1" si="194"/>
        <v>-</v>
      </c>
      <c r="CU69" s="248" t="str">
        <f t="shared" ca="1" si="194"/>
        <v>-</v>
      </c>
      <c r="CV69" s="248" t="str">
        <f t="shared" ca="1" si="194"/>
        <v>-</v>
      </c>
      <c r="CW69" s="10"/>
      <c r="CX69" s="246" t="str" cm="1">
        <f t="array" aca="1" ref="CX69" ca="1">IF(AND($CZ69:$DA69),INDEX(i.dam_user_fvp0_date,$P69),"-")</f>
        <v>-</v>
      </c>
      <c r="CY69" s="246" t="str" cm="1">
        <f t="array" aca="1" ref="CY69" ca="1">IF(AND($CZ69:$DA69),INDEX(i.dam_user_fvp1_date,$P69),"-")</f>
        <v>-</v>
      </c>
      <c r="CZ69" s="248" t="b">
        <f t="shared" ref="CZ69:EO77" ca="1" si="313">OFFSET(CZ$5,$B69,0)</f>
        <v>0</v>
      </c>
      <c r="DA69" s="248" t="b">
        <f t="shared" ca="1" si="313"/>
        <v>0</v>
      </c>
      <c r="DB69" s="248" t="str">
        <f t="shared" ca="1" si="313"/>
        <v>-</v>
      </c>
      <c r="DC69" s="248" t="str">
        <f t="shared" ca="1" si="313"/>
        <v>-</v>
      </c>
      <c r="DD69" s="248" t="str">
        <f t="shared" ca="1" si="313"/>
        <v>-</v>
      </c>
      <c r="DE69" s="248" t="str">
        <f t="shared" ca="1" si="313"/>
        <v>-</v>
      </c>
      <c r="DF69" s="248" t="str">
        <f t="shared" ca="1" si="313"/>
        <v>-</v>
      </c>
      <c r="DG69" s="248" t="str">
        <f t="shared" ca="1" si="313"/>
        <v>-</v>
      </c>
      <c r="DH69" s="248" t="str">
        <f t="shared" ca="1" si="313"/>
        <v>-</v>
      </c>
      <c r="DI69" s="248" t="str">
        <f t="shared" ca="1" si="313"/>
        <v>-</v>
      </c>
      <c r="DJ69" s="128" t="s">
        <v>36</v>
      </c>
      <c r="DK69" s="128" t="s">
        <v>36</v>
      </c>
      <c r="DL69" s="128" t="s">
        <v>36</v>
      </c>
      <c r="DM69" s="128" t="s">
        <v>36</v>
      </c>
      <c r="DN69" s="128" t="s">
        <v>36</v>
      </c>
      <c r="DO69" s="128" t="s">
        <v>36</v>
      </c>
      <c r="DP69" s="128" t="s">
        <v>36</v>
      </c>
      <c r="DQ69" s="128" t="s">
        <v>36</v>
      </c>
      <c r="DR69" s="128" t="s">
        <v>36</v>
      </c>
      <c r="DS69" s="128" t="s">
        <v>36</v>
      </c>
      <c r="DT69" s="128" t="s">
        <v>36</v>
      </c>
      <c r="DU69" s="128" t="s">
        <v>36</v>
      </c>
      <c r="DV69" s="248">
        <f t="shared" ca="1" si="313"/>
        <v>1</v>
      </c>
      <c r="DW69" s="248">
        <f t="shared" ca="1" si="313"/>
        <v>1</v>
      </c>
      <c r="DX69" s="248">
        <f t="shared" ca="1" si="313"/>
        <v>0</v>
      </c>
      <c r="DY69" s="248" t="str">
        <f t="shared" ca="1" si="313"/>
        <v>-</v>
      </c>
      <c r="DZ69" s="248" t="str">
        <f t="shared" ca="1" si="313"/>
        <v>-</v>
      </c>
      <c r="EA69" s="248" t="str">
        <f t="shared" ca="1" si="313"/>
        <v>-</v>
      </c>
      <c r="EB69" s="248" t="str">
        <f t="shared" ca="1" si="313"/>
        <v>-</v>
      </c>
      <c r="EC69" s="248" t="str">
        <f t="shared" ca="1" si="313"/>
        <v>-</v>
      </c>
      <c r="ED69" s="248" t="str">
        <f t="shared" ca="1" si="313"/>
        <v>-</v>
      </c>
      <c r="EE69" s="248" t="str">
        <f t="shared" ca="1" si="313"/>
        <v>-</v>
      </c>
      <c r="EF69" s="248">
        <f t="shared" ca="1" si="313"/>
        <v>0</v>
      </c>
      <c r="EG69" s="248" t="str">
        <f t="shared" ca="1" si="313"/>
        <v>-</v>
      </c>
      <c r="EH69" s="248" t="str">
        <f t="shared" ca="1" si="313"/>
        <v>-</v>
      </c>
      <c r="EI69" s="248" t="str">
        <f t="shared" ca="1" si="313"/>
        <v>-</v>
      </c>
      <c r="EJ69" s="248" t="str">
        <f t="shared" ca="1" si="313"/>
        <v>-</v>
      </c>
      <c r="EK69" s="248" t="str">
        <f t="shared" ca="1" si="313"/>
        <v>-</v>
      </c>
      <c r="EL69" s="248">
        <f t="shared" ca="1" si="313"/>
        <v>0</v>
      </c>
      <c r="EM69" s="248">
        <f t="shared" ca="1" si="313"/>
        <v>0</v>
      </c>
      <c r="EN69" s="248">
        <f t="shared" ca="1" si="313"/>
        <v>0</v>
      </c>
      <c r="EO69" s="248">
        <f t="shared" ca="1" si="313"/>
        <v>0</v>
      </c>
      <c r="EP69" s="248">
        <f t="shared" ca="1" si="308"/>
        <v>0</v>
      </c>
      <c r="EQ69" s="248">
        <f t="shared" ref="EQ69:FF77" ca="1" si="314">OFFSET(EQ$5,$B69,0)</f>
        <v>0</v>
      </c>
      <c r="ER69" s="248">
        <f t="shared" ca="1" si="314"/>
        <v>0</v>
      </c>
      <c r="ES69" s="248" t="str">
        <f t="shared" ca="1" si="314"/>
        <v>-</v>
      </c>
      <c r="ET69" s="248" t="str">
        <f t="shared" ca="1" si="314"/>
        <v>-</v>
      </c>
      <c r="EU69" s="248" t="str">
        <f t="shared" ca="1" si="314"/>
        <v>-</v>
      </c>
      <c r="EV69" s="248" t="str">
        <f t="shared" ca="1" si="314"/>
        <v>-</v>
      </c>
      <c r="EW69" s="248" t="str">
        <f t="shared" ca="1" si="314"/>
        <v>-</v>
      </c>
      <c r="EX69" s="248" t="str">
        <f t="shared" ca="1" si="314"/>
        <v>-</v>
      </c>
      <c r="EY69" s="248" t="str">
        <f t="shared" ca="1" si="314"/>
        <v>-</v>
      </c>
      <c r="EZ69" s="248" t="str">
        <f t="shared" ca="1" si="314"/>
        <v>-</v>
      </c>
      <c r="FA69" s="248" t="str">
        <f t="shared" ca="1" si="314"/>
        <v>-</v>
      </c>
      <c r="FB69" s="248" t="str">
        <f t="shared" ca="1" si="314"/>
        <v>-</v>
      </c>
      <c r="FC69" s="248" t="str">
        <f t="shared" ca="1" si="314"/>
        <v>-</v>
      </c>
      <c r="FD69" s="10"/>
      <c r="FE69" s="246">
        <f t="shared" ca="1" si="118"/>
        <v>1</v>
      </c>
      <c r="FF69" s="248" t="str">
        <f t="shared" ca="1" si="314"/>
        <v>-</v>
      </c>
      <c r="FG69" s="248" t="str">
        <f t="shared" ref="FG69:GN77" ca="1" si="315">OFFSET(FG$5,$B69,0)</f>
        <v>-</v>
      </c>
      <c r="FH69" s="248" t="str">
        <f t="shared" ca="1" si="315"/>
        <v>-</v>
      </c>
      <c r="FI69" s="248" t="str">
        <f t="shared" ca="1" si="315"/>
        <v>-</v>
      </c>
      <c r="FJ69" s="246" t="b">
        <f t="shared" ca="1" si="119"/>
        <v>0</v>
      </c>
      <c r="FK69" s="248" t="str">
        <f t="shared" ca="1" si="315"/>
        <v>-</v>
      </c>
      <c r="FL69" s="248">
        <f t="shared" ca="1" si="315"/>
        <v>0</v>
      </c>
      <c r="FM69" s="248" t="str">
        <f t="shared" ca="1" si="315"/>
        <v>-</v>
      </c>
      <c r="FN69" s="248">
        <f t="shared" ca="1" si="120"/>
        <v>1</v>
      </c>
      <c r="FO69" s="248">
        <f t="shared" ca="1" si="120"/>
        <v>0</v>
      </c>
      <c r="FP69" s="248">
        <f t="shared" ca="1" si="315"/>
        <v>1</v>
      </c>
      <c r="FQ69" s="248">
        <f t="shared" ca="1" si="315"/>
        <v>0</v>
      </c>
      <c r="FR69" s="248">
        <f t="shared" ca="1" si="315"/>
        <v>1</v>
      </c>
      <c r="FS69" s="248">
        <f t="shared" ca="1" si="315"/>
        <v>1</v>
      </c>
      <c r="FT69" s="248">
        <f t="shared" ca="1" si="315"/>
        <v>1</v>
      </c>
      <c r="FU69" s="248">
        <f t="shared" ca="1" si="315"/>
        <v>0</v>
      </c>
      <c r="FV69" s="248">
        <f t="shared" ca="1" si="315"/>
        <v>0</v>
      </c>
      <c r="FW69" s="248">
        <f t="shared" ca="1" si="315"/>
        <v>0</v>
      </c>
      <c r="FX69" s="248">
        <f t="shared" ca="1" si="315"/>
        <v>0</v>
      </c>
      <c r="FY69" s="248">
        <f t="shared" ca="1" si="315"/>
        <v>0</v>
      </c>
      <c r="FZ69" s="248">
        <f t="shared" ca="1" si="315"/>
        <v>0</v>
      </c>
      <c r="GA69" s="248">
        <f t="shared" ca="1" si="315"/>
        <v>0</v>
      </c>
      <c r="GB69" s="248">
        <f t="shared" ca="1" si="315"/>
        <v>0</v>
      </c>
      <c r="GC69" s="248">
        <f t="shared" ca="1" si="315"/>
        <v>0</v>
      </c>
      <c r="GD69" s="248">
        <f t="shared" ca="1" si="315"/>
        <v>0</v>
      </c>
      <c r="GE69" s="248">
        <f t="shared" ca="1" si="315"/>
        <v>0</v>
      </c>
      <c r="GF69" s="248">
        <f t="shared" ca="1" si="315"/>
        <v>0</v>
      </c>
      <c r="GG69" s="248">
        <f t="shared" ca="1" si="315"/>
        <v>1</v>
      </c>
      <c r="GH69" s="248">
        <f t="shared" ca="1" si="315"/>
        <v>0</v>
      </c>
      <c r="GI69" s="248">
        <f t="shared" ca="1" si="315"/>
        <v>0</v>
      </c>
      <c r="GJ69" s="248">
        <f t="shared" ca="1" si="315"/>
        <v>0</v>
      </c>
      <c r="GK69" s="248">
        <f t="shared" ca="1" si="315"/>
        <v>0</v>
      </c>
      <c r="GL69" s="248">
        <f t="shared" ca="1" si="315"/>
        <v>0</v>
      </c>
      <c r="GM69" s="248">
        <f t="shared" ca="1" si="315"/>
        <v>0</v>
      </c>
      <c r="GN69" s="248">
        <f t="shared" ca="1" si="315"/>
        <v>0</v>
      </c>
      <c r="GO69" s="10"/>
      <c r="GP69" s="246" t="b">
        <f t="shared" ref="GP69:GP77" ca="1" si="316">IF(GQ69&lt;&gt;"-",TRUE,FALSE)</f>
        <v>1</v>
      </c>
      <c r="GQ69" s="246" cm="1">
        <f t="array" aca="1" ref="GQ69" ca="1">INDEX(i.bnd_total_pas_area,$R69,1)</f>
        <v>852</v>
      </c>
      <c r="GR69" s="248" t="str">
        <f t="shared" ca="1" si="261"/>
        <v>-</v>
      </c>
      <c r="GS69" s="246" t="b">
        <f t="shared" ref="GS69:GS77" ca="1" si="317">IF(GT69&lt;&gt;"-",TRUE,FALSE)</f>
        <v>1</v>
      </c>
      <c r="GT69" s="246" cm="1">
        <f t="array" aca="1" ref="GT69" ca="1">INDEX(i.bnd_sr_t,$T69,1)</f>
        <v>13.6</v>
      </c>
      <c r="GU69" s="246" t="b">
        <f t="shared" ca="1" si="124"/>
        <v>1</v>
      </c>
      <c r="GV69" s="246" t="b">
        <f t="shared" ca="1" si="124"/>
        <v>0</v>
      </c>
      <c r="GW69" s="246" t="b">
        <f t="shared" ca="1" si="124"/>
        <v>0</v>
      </c>
      <c r="GX69" s="248">
        <f t="shared" ref="GX69:HG77" ca="1" si="318">OFFSET(GX$5,$B69,0)</f>
        <v>0</v>
      </c>
      <c r="GY69" s="248">
        <f t="shared" ca="1" si="318"/>
        <v>2</v>
      </c>
      <c r="GZ69" s="248">
        <f t="shared" ca="1" si="318"/>
        <v>2</v>
      </c>
      <c r="HA69" s="248" t="str">
        <f t="shared" ca="1" si="318"/>
        <v>-</v>
      </c>
      <c r="HB69" s="248" t="str">
        <f t="shared" ca="1" si="318"/>
        <v>-</v>
      </c>
      <c r="HC69" s="248" t="str">
        <f t="shared" ca="1" si="318"/>
        <v>-</v>
      </c>
      <c r="HD69" s="248" t="str">
        <f t="shared" ca="1" si="318"/>
        <v>-</v>
      </c>
      <c r="HE69" s="248" t="str">
        <f t="shared" ca="1" si="318"/>
        <v>-</v>
      </c>
      <c r="HF69" s="246" t="str">
        <f>IF(TRUE,"-",INDEX(i_dryman,INDEX(CHOOSE($I69,[0]!i.AdultDrys,[0]!i.AdultDrys,[0]!i.AdultDrys),1,#REF!)+1,HF$15))</f>
        <v>-</v>
      </c>
      <c r="HG69" s="248" t="str">
        <f t="shared" ca="1" si="318"/>
        <v>-</v>
      </c>
      <c r="HH69" s="246" t="b">
        <f t="array" aca="1" ref="HH69" ca="1">IF(OR(HI69:HJ69&lt;&gt;"-"),TRUE,"-")</f>
        <v>1</v>
      </c>
      <c r="HI69" s="247">
        <v>2</v>
      </c>
      <c r="HJ69" s="248" t="str">
        <f t="shared" ca="1" si="125"/>
        <v>-</v>
      </c>
      <c r="HK69" s="246" t="str">
        <f t="array" aca="1" ref="HK69" ca="1">IF(OR(HL69:HQ69&lt;&gt;"-"),TRUE,"-")</f>
        <v>-</v>
      </c>
      <c r="HL69" s="247" t="s">
        <v>36</v>
      </c>
      <c r="HM69" s="286" t="s">
        <v>36</v>
      </c>
      <c r="HN69" s="286" t="s">
        <v>36</v>
      </c>
      <c r="HO69" s="286" t="s">
        <v>36</v>
      </c>
      <c r="HP69" s="286" t="s">
        <v>36</v>
      </c>
      <c r="HQ69" s="288" t="str">
        <f ca="1">OFFSET(HQ$5,$B69,0)</f>
        <v>-</v>
      </c>
      <c r="HR69" s="286" t="s">
        <v>36</v>
      </c>
      <c r="HS69" s="247" t="b">
        <v>1</v>
      </c>
      <c r="HT69" s="247">
        <v>2</v>
      </c>
      <c r="HU69" s="248" t="b">
        <f t="shared" ca="1" si="101"/>
        <v>1</v>
      </c>
      <c r="HV69" s="247" t="s">
        <v>36</v>
      </c>
      <c r="HW69" s="246" t="str">
        <f t="shared" ca="1" si="238"/>
        <v>-</v>
      </c>
      <c r="HX69" s="246" t="str">
        <f t="shared" ca="1" si="238"/>
        <v>-</v>
      </c>
      <c r="HY69" s="246" t="str">
        <f t="shared" ca="1" si="238"/>
        <v>-</v>
      </c>
      <c r="HZ69" s="246" t="str">
        <f t="shared" ca="1" si="238"/>
        <v>-</v>
      </c>
      <c r="IA69" s="248" t="str">
        <f t="shared" ref="IA69:JN77" ca="1" si="319">OFFSET(IA$5,$B69,0)</f>
        <v>-</v>
      </c>
      <c r="IB69" s="248" t="str">
        <f t="shared" ca="1" si="319"/>
        <v>-</v>
      </c>
      <c r="IC69" s="248" t="str">
        <f t="shared" ca="1" si="319"/>
        <v>-</v>
      </c>
      <c r="ID69" s="248" t="str">
        <f t="shared" ca="1" si="319"/>
        <v>-</v>
      </c>
      <c r="IE69" s="247">
        <v>0</v>
      </c>
      <c r="IF69" s="247">
        <v>0.9</v>
      </c>
      <c r="IG69" s="247">
        <v>0</v>
      </c>
      <c r="IH69" s="247">
        <v>0.5</v>
      </c>
      <c r="II69" s="247">
        <v>0</v>
      </c>
      <c r="IJ69" s="247">
        <v>0</v>
      </c>
      <c r="IK69" s="247" t="s">
        <v>36</v>
      </c>
      <c r="IL69" s="246" t="str">
        <f t="shared" ca="1" si="127"/>
        <v>-</v>
      </c>
      <c r="IM69" s="246" t="str">
        <f ca="1">INDEX(i.FlkStrctr,$J69,IM$15)</f>
        <v>-</v>
      </c>
      <c r="IN69" s="155" t="b">
        <f t="shared" ref="IN69:IN77" ca="1" si="320">SUM(IO69:IO69)&gt;0</f>
        <v>0</v>
      </c>
      <c r="IO69" s="248" t="str">
        <f t="shared" ca="1" si="129"/>
        <v>-</v>
      </c>
      <c r="IP69" s="10"/>
      <c r="IQ69" s="248">
        <f t="shared" ca="1" si="319"/>
        <v>1</v>
      </c>
      <c r="IR69" s="248">
        <f t="shared" ca="1" si="319"/>
        <v>0</v>
      </c>
      <c r="IS69" s="248">
        <f t="shared" ca="1" si="319"/>
        <v>1</v>
      </c>
      <c r="IT69" s="248">
        <f t="shared" ca="1" si="319"/>
        <v>1</v>
      </c>
      <c r="IU69" s="248">
        <f t="shared" ca="1" si="319"/>
        <v>0</v>
      </c>
      <c r="IV69" s="248">
        <f t="shared" ca="1" si="319"/>
        <v>70</v>
      </c>
      <c r="IW69" s="248">
        <f t="shared" ca="1" si="319"/>
        <v>50</v>
      </c>
      <c r="IX69" s="248">
        <f t="shared" ca="1" si="319"/>
        <v>85</v>
      </c>
      <c r="IY69" s="248">
        <f t="shared" ca="1" si="319"/>
        <v>70</v>
      </c>
      <c r="IZ69" s="246">
        <f t="shared" ca="1" si="130"/>
        <v>1</v>
      </c>
      <c r="JA69" s="246">
        <f t="shared" ca="1" si="131"/>
        <v>1</v>
      </c>
      <c r="JB69" s="246">
        <f t="shared" ca="1" si="132"/>
        <v>1</v>
      </c>
      <c r="JC69" s="248">
        <f t="shared" ca="1" si="319"/>
        <v>1</v>
      </c>
      <c r="JD69" s="10"/>
      <c r="JE69" s="248">
        <f t="shared" ca="1" si="319"/>
        <v>1</v>
      </c>
      <c r="JF69" s="248">
        <f t="shared" ca="1" si="319"/>
        <v>1</v>
      </c>
      <c r="JG69" s="248">
        <f t="shared" ca="1" si="319"/>
        <v>0.75</v>
      </c>
      <c r="JH69" s="248">
        <f t="shared" ca="1" si="319"/>
        <v>0.8</v>
      </c>
      <c r="JI69" s="248">
        <f t="shared" ca="1" si="319"/>
        <v>0.82499999999999996</v>
      </c>
      <c r="JJ69" s="248">
        <f t="shared" ca="1" si="319"/>
        <v>0.875</v>
      </c>
      <c r="JK69" s="248">
        <f t="shared" ca="1" si="319"/>
        <v>0.9</v>
      </c>
      <c r="JL69" s="248">
        <f t="shared" ca="1" si="319"/>
        <v>1</v>
      </c>
      <c r="JM69" s="248">
        <f t="shared" ca="1" si="319"/>
        <v>0</v>
      </c>
      <c r="JN69" s="248">
        <f t="shared" ca="1" si="319"/>
        <v>0</v>
      </c>
      <c r="JO69" s="248">
        <f t="shared" ca="1" si="297"/>
        <v>0</v>
      </c>
      <c r="JP69" s="248">
        <f t="shared" ca="1" si="297"/>
        <v>0</v>
      </c>
      <c r="JQ69" s="248">
        <f t="shared" ca="1" si="297"/>
        <v>0</v>
      </c>
      <c r="JR69" s="248">
        <f t="shared" ca="1" si="297"/>
        <v>0</v>
      </c>
      <c r="JS69" s="248" t="str">
        <f t="shared" ca="1" si="149"/>
        <v>-</v>
      </c>
      <c r="JT69" s="248">
        <f t="shared" ca="1" si="149"/>
        <v>0</v>
      </c>
      <c r="JU69" s="27">
        <v>0</v>
      </c>
    </row>
    <row r="70" spans="1:281" s="228" customFormat="1" outlineLevel="2">
      <c r="A70" s="202">
        <f t="shared" si="133"/>
        <v>65</v>
      </c>
      <c r="B70" s="32">
        <f ca="1">OFFSET(B70,-1,-1)</f>
        <v>64</v>
      </c>
      <c r="C70" s="228">
        <v>200</v>
      </c>
      <c r="D70" s="228" t="s">
        <v>941</v>
      </c>
      <c r="E70" s="228" t="b">
        <v>0</v>
      </c>
      <c r="F70" s="228" t="b">
        <v>0</v>
      </c>
      <c r="G70" s="228" t="b">
        <f t="shared" ref="G70:G77" si="321">E70</f>
        <v>0</v>
      </c>
      <c r="H70" s="298" cm="1">
        <f t="array" aca="1" ref="H70" ca="1">IF(AND($I70:$T70=DataMaster!$R$70:$AC$70),1,IF(AND($I70:$T70=DataMaster!$R$71:$AC$71),2,IF(AND($I70:$T70=DataMaster!$R$72:$AC$72),3,IF(AND($I70:$T70=DataMaster!$R$73:$AC$73),4,IF(AND($I70:$T70=DataMaster!$R$74:$AC$74),5,IF(AND($I70:$T70=DataMaster!$R$75:$AC$75),6,IF(AND($I70:$T70=DataMaster!$R$76:$AC$76),7,IF(AND($I70:$T70=DataMaster!$R$77:$AC$77),8,0))))))))</f>
        <v>2</v>
      </c>
      <c r="I70" s="225">
        <f ca="1">OFFSET(I70,-1,0)</f>
        <v>1</v>
      </c>
      <c r="J70" s="225">
        <f t="shared" ca="1" si="295"/>
        <v>2</v>
      </c>
      <c r="K70" s="225">
        <f t="shared" ca="1" si="295"/>
        <v>2</v>
      </c>
      <c r="L70" s="225">
        <f t="shared" ca="1" si="295"/>
        <v>2</v>
      </c>
      <c r="M70" s="225">
        <f t="shared" ca="1" si="295"/>
        <v>1</v>
      </c>
      <c r="N70" s="225">
        <f t="shared" ca="1" si="295"/>
        <v>1</v>
      </c>
      <c r="O70" s="225">
        <f t="shared" ca="1" si="295"/>
        <v>1</v>
      </c>
      <c r="P70" s="225">
        <f t="shared" ca="1" si="295"/>
        <v>1</v>
      </c>
      <c r="Q70" s="225">
        <f t="shared" ca="1" si="295"/>
        <v>1</v>
      </c>
      <c r="R70" s="225">
        <f t="shared" ca="1" si="295"/>
        <v>2</v>
      </c>
      <c r="S70" s="225">
        <f t="shared" ca="1" si="295"/>
        <v>1</v>
      </c>
      <c r="T70" s="225">
        <f t="shared" ca="1" si="295"/>
        <v>2</v>
      </c>
      <c r="V70" s="242" t="str" cm="1">
        <f t="array" aca="1" ref="V70" ca="1">TEXT(LEFT(OFFSET(V70,-1,0),5)+1,"00000")&amp;MID(OFFSET(V70,-1,0),6,FIND(" ",OFFSET(V70,-1,0),7)-5)
&amp;IF($H70=0,"",INDEX(DataMaster!$Q$70:$Q$77,Experiment!H70))
 &amp; " Day"&amp;_xlfn.SINGLE(INDEX(i.DOY,$I70,1))                   &amp; IF($FE70=0," FWM","")&amp;IF($FE70=1," MWM","")&amp;IF($FE70=5," Mat","")&amp;IF($FJ70=TRUE,"&amp;BBT","")
&amp;" Confine"&amp;$P70-1       &amp;IF($R70&gt;1," PasArea"&amp;GQ70,"")     &amp;IF($T70&gt;1," SR"&amp;GT70,"")     &amp;IF($S70&gt;1," E_PGR"&amp;JG70,"")
&amp; " WP"&amp;TEXT($IZ70*100,"000p")                &amp; " MP"&amp;TEXT($JA70*100,"000p")                      &amp; " GP"&amp;TEXT($JB70*100,"000p")
&amp; " (F"&amp;3+IFERROR(1*$CZ70,0)+IFERROR(1*$DA70,0)&amp;3-IFERROR(1*NOT($DC70),0)&amp;"N"&amp;$DV70&amp;$DW70&amp;")"</f>
        <v>00047 Feed farm1_nc Day135 MWM Confine0 PasArea852 SR13.6 WP100p MP100p GP100p (F43N33)</v>
      </c>
      <c r="W70" s="10" t="str">
        <f ca="1">IF(COUNTIF(V$5:V70,V70)=1,"-","Dup")</f>
        <v>-</v>
      </c>
      <c r="X70" s="10"/>
      <c r="Y70" s="247" t="s">
        <v>36</v>
      </c>
      <c r="Z70" s="248" t="str">
        <f t="shared" ca="1" si="112"/>
        <v>-</v>
      </c>
      <c r="AA70" s="247" t="s">
        <v>36</v>
      </c>
      <c r="AB70" s="247" t="s">
        <v>36</v>
      </c>
      <c r="AC70" s="248" t="str">
        <f t="shared" ca="1" si="113"/>
        <v>-</v>
      </c>
      <c r="AD70" s="248" t="b">
        <f t="shared" ca="1" si="113"/>
        <v>1</v>
      </c>
      <c r="AE70" s="10"/>
      <c r="AF70" s="248" t="b">
        <f t="shared" ca="1" si="311"/>
        <v>1</v>
      </c>
      <c r="AG70" s="248" t="str">
        <f t="shared" ca="1" si="311"/>
        <v>-</v>
      </c>
      <c r="AH70" s="248" t="str">
        <f t="shared" ca="1" si="311"/>
        <v>-</v>
      </c>
      <c r="AI70" s="248" t="str">
        <f t="shared" ca="1" si="311"/>
        <v>-</v>
      </c>
      <c r="AJ70" s="248" t="b">
        <f t="shared" ca="1" si="311"/>
        <v>0</v>
      </c>
      <c r="AK70" s="248" t="str">
        <f t="shared" ca="1" si="311"/>
        <v>-</v>
      </c>
      <c r="AL70" s="248" t="str">
        <f t="shared" ca="1" si="311"/>
        <v>-</v>
      </c>
      <c r="AM70" s="248" t="str">
        <f t="shared" ca="1" si="311"/>
        <v>-</v>
      </c>
      <c r="AN70" s="248" t="b">
        <f t="shared" ca="1" si="311"/>
        <v>0</v>
      </c>
      <c r="AO70" s="10"/>
      <c r="AP70" s="247" t="b">
        <v>1</v>
      </c>
      <c r="AQ70" s="247" t="b">
        <v>0</v>
      </c>
      <c r="AR70" s="247" t="b">
        <v>1</v>
      </c>
      <c r="AS70" s="243">
        <f t="shared" ca="1" si="136"/>
        <v>212101</v>
      </c>
      <c r="AT70" s="247" t="b">
        <v>0</v>
      </c>
      <c r="AU70" s="248" t="str">
        <f t="shared" ca="1" si="311"/>
        <v>-</v>
      </c>
      <c r="AV70" s="248" t="b">
        <f t="shared" ca="1" si="311"/>
        <v>1</v>
      </c>
      <c r="AW70" s="225">
        <f ca="1">OFFSET(AW70,-1,0)+1</f>
        <v>212102</v>
      </c>
      <c r="AX70" s="248" t="str">
        <f t="shared" ca="1" si="311"/>
        <v>-</v>
      </c>
      <c r="AY70" s="248">
        <f t="shared" ca="1" si="185"/>
        <v>1</v>
      </c>
      <c r="AZ70" s="248">
        <f t="shared" ca="1" si="185"/>
        <v>1</v>
      </c>
      <c r="BA70" s="248" t="b">
        <f t="shared" ca="1" si="185"/>
        <v>1</v>
      </c>
      <c r="BB70" s="248">
        <f t="shared" ca="1" si="185"/>
        <v>0.2</v>
      </c>
      <c r="BC70" s="248" t="str">
        <f t="shared" ca="1" si="311"/>
        <v>-</v>
      </c>
      <c r="BD70" s="248" t="str">
        <f t="shared" ca="1" si="311"/>
        <v>-</v>
      </c>
      <c r="BE70" s="248" t="b">
        <f t="shared" ca="1" si="185"/>
        <v>1</v>
      </c>
      <c r="BF70" s="248" t="b">
        <f t="shared" ca="1" si="185"/>
        <v>0</v>
      </c>
      <c r="BG70" s="246" t="b" cm="1">
        <f t="array" aca="1" ref="BG70" ca="1">INDEX(i.dams_confinement_P,$P70,BG$17)</f>
        <v>0</v>
      </c>
      <c r="BH70" s="246" t="b" cm="1">
        <f t="array" aca="1" ref="BH70" ca="1">INDEX(i.dams_confinement_P,$P70,BH$17)</f>
        <v>0</v>
      </c>
      <c r="BI70" s="246" t="b" cm="1">
        <f t="array" aca="1" ref="BI70" ca="1">INDEX(i.dams_confinement_P,$P70,BI$17)</f>
        <v>0</v>
      </c>
      <c r="BJ70" s="246" t="b" cm="1">
        <f t="array" aca="1" ref="BJ70" ca="1">INDEX(i.dams_confinement_P,$P70,BJ$17)</f>
        <v>0</v>
      </c>
      <c r="BK70" s="246" t="b" cm="1">
        <f t="array" aca="1" ref="BK70" ca="1">INDEX(i.dams_confinement_P,$P70,BK$17)</f>
        <v>0</v>
      </c>
      <c r="BL70" s="246" t="b" cm="1">
        <f t="array" aca="1" ref="BL70" ca="1">INDEX(i.dams_confinement_P,$P70,BL$17)</f>
        <v>0</v>
      </c>
      <c r="BM70" s="246" t="b" cm="1">
        <f t="array" aca="1" ref="BM70" ca="1">INDEX(i.dams_confinement_P,$P70,BM$17)</f>
        <v>0</v>
      </c>
      <c r="BN70" s="246" t="b" cm="1">
        <f t="array" aca="1" ref="BN70" ca="1">INDEX(i.dams_confinement_P,$P70,BN$17)</f>
        <v>0</v>
      </c>
      <c r="BO70" s="246" t="b" cm="1">
        <f t="array" aca="1" ref="BO70" ca="1">INDEX(i.dams_confinement_P,$P70,BO$17)</f>
        <v>0</v>
      </c>
      <c r="BP70" s="246" t="b" cm="1">
        <f t="array" aca="1" ref="BP70" ca="1">INDEX(i.dams_confinement_P,$P70,BP$17)</f>
        <v>0</v>
      </c>
      <c r="BQ70" s="246" t="b" cm="1">
        <f t="array" aca="1" ref="BQ70" ca="1">INDEX(i.dams_confinement_P,$P70,BQ$17)</f>
        <v>0</v>
      </c>
      <c r="BR70" s="246" t="b" cm="1">
        <f t="array" aca="1" ref="BR70" ca="1">INDEX(i.dams_confinement_P,$P70,BR$17)</f>
        <v>0</v>
      </c>
      <c r="BS70" s="246" t="b" cm="1">
        <f t="array" aca="1" ref="BS70" ca="1">INDEX(i.dams_confinement_P,$P70,BS$17)</f>
        <v>0</v>
      </c>
      <c r="BT70" s="246" t="b" cm="1">
        <f t="array" aca="1" ref="BT70" ca="1">INDEX(i.dams_confinement_P,$P70,BT$17)</f>
        <v>0</v>
      </c>
      <c r="BU70" s="246" t="b" cm="1">
        <f t="array" aca="1" ref="BU70" ca="1">INDEX(i.dams_confinement_P,$P70,BU$17)</f>
        <v>0</v>
      </c>
      <c r="BV70" s="246" t="b" cm="1">
        <f t="array" aca="1" ref="BV70" ca="1">INDEX(i.dams_confinement_P,$P70,BV$17)</f>
        <v>0</v>
      </c>
      <c r="BW70" s="246" t="b" cm="1">
        <f t="array" aca="1" ref="BW70" ca="1">INDEX(i.dams_confinement_P,$P70,BW$17)</f>
        <v>0</v>
      </c>
      <c r="BX70" s="246" t="b" cm="1">
        <f t="array" aca="1" ref="BX70" ca="1">INDEX(i.dams_confinement_P,$P70,BX$17)</f>
        <v>0</v>
      </c>
      <c r="BY70" s="248" t="str">
        <f t="shared" ca="1" si="312"/>
        <v>-</v>
      </c>
      <c r="BZ70" s="248" t="str">
        <f t="shared" ca="1" si="312"/>
        <v>-</v>
      </c>
      <c r="CA70" s="10"/>
      <c r="CB70" s="248" t="str">
        <f t="shared" ca="1" si="312"/>
        <v>-</v>
      </c>
      <c r="CC70" s="248" t="str">
        <f t="shared" ca="1" si="312"/>
        <v>-</v>
      </c>
      <c r="CD70" s="248" t="str">
        <f t="shared" ca="1" si="312"/>
        <v>-</v>
      </c>
      <c r="CE70" s="248" t="str">
        <f t="shared" ca="1" si="312"/>
        <v>-</v>
      </c>
      <c r="CF70" s="248" t="str">
        <f t="shared" ca="1" si="312"/>
        <v>-</v>
      </c>
      <c r="CG70" s="248" t="str">
        <f t="shared" ca="1" si="312"/>
        <v>-</v>
      </c>
      <c r="CH70" s="248" t="str">
        <f t="shared" ca="1" si="312"/>
        <v>-</v>
      </c>
      <c r="CI70" s="248" t="str">
        <f t="shared" ca="1" si="312"/>
        <v>-</v>
      </c>
      <c r="CJ70" s="248" t="str">
        <f t="shared" ca="1" si="312"/>
        <v>-</v>
      </c>
      <c r="CK70" s="248" t="str">
        <f t="shared" ca="1" si="312"/>
        <v>-</v>
      </c>
      <c r="CL70" s="248" t="str">
        <f t="shared" ca="1" si="312"/>
        <v>-</v>
      </c>
      <c r="CM70" s="248" t="str">
        <f t="shared" ca="1" si="312"/>
        <v>-</v>
      </c>
      <c r="CN70" s="248" t="str">
        <f t="shared" ca="1" si="312"/>
        <v>-</v>
      </c>
      <c r="CO70" s="248" t="str">
        <f t="shared" ca="1" si="312"/>
        <v>-</v>
      </c>
      <c r="CP70" s="248" t="str">
        <f t="shared" ca="1" si="312"/>
        <v>-</v>
      </c>
      <c r="CQ70" s="248" t="str">
        <f t="shared" ca="1" si="312"/>
        <v>-</v>
      </c>
      <c r="CR70" s="248" t="str">
        <f t="shared" ca="1" si="312"/>
        <v>-</v>
      </c>
      <c r="CS70" s="248" t="str">
        <f t="shared" ca="1" si="194"/>
        <v>-</v>
      </c>
      <c r="CT70" s="248" t="str">
        <f t="shared" ca="1" si="194"/>
        <v>-</v>
      </c>
      <c r="CU70" s="248" t="str">
        <f t="shared" ca="1" si="194"/>
        <v>-</v>
      </c>
      <c r="CV70" s="248" t="str">
        <f t="shared" ca="1" si="194"/>
        <v>-</v>
      </c>
      <c r="CW70" s="10"/>
      <c r="CX70" s="246" t="str" cm="1">
        <f t="array" ref="CX70">IF(AND($CZ70:$DA70),INDEX(i.dam_user_fvp0_date,$P70),"-")</f>
        <v>-</v>
      </c>
      <c r="CY70" s="246" t="str" cm="1">
        <f t="array" ref="CY70">IF(AND($CZ70:$DA70),INDEX(i.dam_user_fvp1_date,$P70),"-")</f>
        <v>-</v>
      </c>
      <c r="CZ70" s="247" t="b">
        <v>1</v>
      </c>
      <c r="DA70" s="247" t="b">
        <v>0</v>
      </c>
      <c r="DB70" s="248" t="str">
        <f t="shared" ca="1" si="313"/>
        <v>-</v>
      </c>
      <c r="DC70" s="248" t="str">
        <f t="shared" ca="1" si="313"/>
        <v>-</v>
      </c>
      <c r="DD70" s="248" t="str">
        <f t="shared" ca="1" si="313"/>
        <v>-</v>
      </c>
      <c r="DE70" s="248" t="str">
        <f t="shared" ca="1" si="313"/>
        <v>-</v>
      </c>
      <c r="DF70" s="248" t="str">
        <f t="shared" ca="1" si="313"/>
        <v>-</v>
      </c>
      <c r="DG70" s="248" t="str">
        <f t="shared" ca="1" si="313"/>
        <v>-</v>
      </c>
      <c r="DH70" s="248" t="str">
        <f t="shared" ca="1" si="313"/>
        <v>-</v>
      </c>
      <c r="DI70" s="248" t="str">
        <f t="shared" ca="1" si="313"/>
        <v>-</v>
      </c>
      <c r="DJ70" s="248" t="str">
        <f t="shared" ca="1" si="313"/>
        <v>-</v>
      </c>
      <c r="DK70" s="248" t="str">
        <f t="shared" ca="1" si="313"/>
        <v>-</v>
      </c>
      <c r="DL70" s="248" t="str">
        <f t="shared" ca="1" si="313"/>
        <v>-</v>
      </c>
      <c r="DM70" s="248" t="str">
        <f t="shared" ca="1" si="313"/>
        <v>-</v>
      </c>
      <c r="DN70" s="248" t="str">
        <f t="shared" ca="1" si="313"/>
        <v>-</v>
      </c>
      <c r="DO70" s="248" t="str">
        <f t="shared" ca="1" si="313"/>
        <v>-</v>
      </c>
      <c r="DP70" s="248" t="str">
        <f t="shared" ca="1" si="313"/>
        <v>-</v>
      </c>
      <c r="DQ70" s="248" t="str">
        <f t="shared" ca="1" si="313"/>
        <v>-</v>
      </c>
      <c r="DR70" s="248" t="str">
        <f t="shared" ca="1" si="313"/>
        <v>-</v>
      </c>
      <c r="DS70" s="248" t="str">
        <f t="shared" ca="1" si="313"/>
        <v>-</v>
      </c>
      <c r="DT70" s="248" t="str">
        <f t="shared" ca="1" si="313"/>
        <v>-</v>
      </c>
      <c r="DU70" s="248" t="str">
        <f t="shared" ca="1" si="313"/>
        <v>-</v>
      </c>
      <c r="DV70" s="247">
        <v>3</v>
      </c>
      <c r="DW70" s="247">
        <v>3</v>
      </c>
      <c r="DX70" s="247">
        <v>0</v>
      </c>
      <c r="DY70" s="247">
        <v>2</v>
      </c>
      <c r="DZ70" s="247">
        <v>-2</v>
      </c>
      <c r="EA70" s="248" t="str">
        <f t="shared" ca="1" si="313"/>
        <v>-</v>
      </c>
      <c r="EB70" s="248" t="str">
        <f t="shared" ca="1" si="313"/>
        <v>-</v>
      </c>
      <c r="EC70" s="248" t="str">
        <f t="shared" ca="1" si="313"/>
        <v>-</v>
      </c>
      <c r="ED70" s="248" t="str">
        <f t="shared" ca="1" si="313"/>
        <v>-</v>
      </c>
      <c r="EE70" s="248" t="str">
        <f t="shared" ca="1" si="313"/>
        <v>-</v>
      </c>
      <c r="EF70" s="247">
        <v>0</v>
      </c>
      <c r="EG70" s="247">
        <v>2</v>
      </c>
      <c r="EH70" s="247">
        <v>-2</v>
      </c>
      <c r="EI70" s="248" t="str">
        <f t="shared" ca="1" si="313"/>
        <v>-</v>
      </c>
      <c r="EJ70" s="248" t="str">
        <f t="shared" ca="1" si="313"/>
        <v>-</v>
      </c>
      <c r="EK70" s="248" t="str">
        <f t="shared" ca="1" si="313"/>
        <v>-</v>
      </c>
      <c r="EL70" s="248">
        <f t="shared" ca="1" si="313"/>
        <v>0</v>
      </c>
      <c r="EM70" s="248">
        <f t="shared" ca="1" si="313"/>
        <v>0</v>
      </c>
      <c r="EN70" s="248">
        <f t="shared" ca="1" si="313"/>
        <v>0</v>
      </c>
      <c r="EO70" s="248">
        <f t="shared" ca="1" si="313"/>
        <v>0</v>
      </c>
      <c r="EP70" s="248">
        <f t="shared" ca="1" si="308"/>
        <v>0</v>
      </c>
      <c r="EQ70" s="248">
        <f t="shared" ca="1" si="314"/>
        <v>0</v>
      </c>
      <c r="ER70" s="248">
        <f t="shared" ca="1" si="314"/>
        <v>0</v>
      </c>
      <c r="ES70" s="248" t="str">
        <f t="shared" ca="1" si="314"/>
        <v>-</v>
      </c>
      <c r="ET70" s="248" t="str">
        <f t="shared" ca="1" si="314"/>
        <v>-</v>
      </c>
      <c r="EU70" s="248" t="str">
        <f t="shared" ca="1" si="314"/>
        <v>-</v>
      </c>
      <c r="EV70" s="248" t="str">
        <f t="shared" ca="1" si="314"/>
        <v>-</v>
      </c>
      <c r="EW70" s="248" t="str">
        <f t="shared" ca="1" si="314"/>
        <v>-</v>
      </c>
      <c r="EX70" s="248" t="str">
        <f t="shared" ca="1" si="314"/>
        <v>-</v>
      </c>
      <c r="EY70" s="248" t="str">
        <f t="shared" ca="1" si="314"/>
        <v>-</v>
      </c>
      <c r="EZ70" s="248" t="str">
        <f t="shared" ca="1" si="314"/>
        <v>-</v>
      </c>
      <c r="FA70" s="248" t="str">
        <f t="shared" ca="1" si="314"/>
        <v>-</v>
      </c>
      <c r="FB70" s="248" t="str">
        <f t="shared" ca="1" si="314"/>
        <v>-</v>
      </c>
      <c r="FC70" s="248" t="str">
        <f t="shared" ca="1" si="314"/>
        <v>-</v>
      </c>
      <c r="FD70" s="10"/>
      <c r="FE70" s="246">
        <f t="shared" ca="1" si="118"/>
        <v>1</v>
      </c>
      <c r="FF70" s="248" t="str">
        <f t="shared" ca="1" si="314"/>
        <v>-</v>
      </c>
      <c r="FG70" s="248" t="str">
        <f t="shared" ca="1" si="315"/>
        <v>-</v>
      </c>
      <c r="FH70" s="248" t="str">
        <f t="shared" ca="1" si="315"/>
        <v>-</v>
      </c>
      <c r="FI70" s="248" t="str">
        <f t="shared" ca="1" si="315"/>
        <v>-</v>
      </c>
      <c r="FJ70" s="246" t="b">
        <f t="shared" ca="1" si="119"/>
        <v>0</v>
      </c>
      <c r="FK70" s="248" t="str">
        <f t="shared" ca="1" si="315"/>
        <v>-</v>
      </c>
      <c r="FL70" s="248">
        <f t="shared" ca="1" si="315"/>
        <v>0</v>
      </c>
      <c r="FM70" s="248" t="str">
        <f t="shared" ca="1" si="315"/>
        <v>-</v>
      </c>
      <c r="FN70" s="248">
        <f t="shared" ca="1" si="120"/>
        <v>1</v>
      </c>
      <c r="FO70" s="248">
        <f t="shared" ca="1" si="120"/>
        <v>0</v>
      </c>
      <c r="FP70" s="248">
        <f t="shared" ca="1" si="315"/>
        <v>1</v>
      </c>
      <c r="FQ70" s="248">
        <f t="shared" ca="1" si="315"/>
        <v>0</v>
      </c>
      <c r="FR70" s="248">
        <f t="shared" ca="1" si="315"/>
        <v>1</v>
      </c>
      <c r="FS70" s="248">
        <f t="shared" ca="1" si="315"/>
        <v>1</v>
      </c>
      <c r="FT70" s="248">
        <f t="shared" ca="1" si="315"/>
        <v>1</v>
      </c>
      <c r="FU70" s="248">
        <f t="shared" ca="1" si="315"/>
        <v>0</v>
      </c>
      <c r="FV70" s="248">
        <f t="shared" ca="1" si="315"/>
        <v>0</v>
      </c>
      <c r="FW70" s="248">
        <f t="shared" ca="1" si="315"/>
        <v>0</v>
      </c>
      <c r="FX70" s="248">
        <f t="shared" ca="1" si="315"/>
        <v>0</v>
      </c>
      <c r="FY70" s="248">
        <f t="shared" ca="1" si="315"/>
        <v>0</v>
      </c>
      <c r="FZ70" s="248">
        <f t="shared" ca="1" si="315"/>
        <v>0</v>
      </c>
      <c r="GA70" s="248">
        <f t="shared" ca="1" si="315"/>
        <v>0</v>
      </c>
      <c r="GB70" s="248">
        <f t="shared" ca="1" si="315"/>
        <v>0</v>
      </c>
      <c r="GC70" s="248">
        <f t="shared" ca="1" si="315"/>
        <v>0</v>
      </c>
      <c r="GD70" s="248">
        <f t="shared" ca="1" si="315"/>
        <v>0</v>
      </c>
      <c r="GE70" s="248">
        <f t="shared" ca="1" si="315"/>
        <v>0</v>
      </c>
      <c r="GF70" s="248">
        <f t="shared" ca="1" si="315"/>
        <v>0</v>
      </c>
      <c r="GG70" s="248">
        <f t="shared" ca="1" si="315"/>
        <v>1</v>
      </c>
      <c r="GH70" s="248">
        <f t="shared" ca="1" si="315"/>
        <v>0</v>
      </c>
      <c r="GI70" s="248">
        <f t="shared" ca="1" si="315"/>
        <v>0</v>
      </c>
      <c r="GJ70" s="248">
        <f t="shared" ca="1" si="315"/>
        <v>0</v>
      </c>
      <c r="GK70" s="248">
        <f t="shared" ca="1" si="315"/>
        <v>0</v>
      </c>
      <c r="GL70" s="248">
        <f t="shared" ca="1" si="315"/>
        <v>0</v>
      </c>
      <c r="GM70" s="248">
        <f t="shared" ca="1" si="315"/>
        <v>0</v>
      </c>
      <c r="GN70" s="248">
        <f t="shared" ca="1" si="315"/>
        <v>0</v>
      </c>
      <c r="GO70" s="10"/>
      <c r="GP70" s="246" t="b">
        <f t="shared" ca="1" si="316"/>
        <v>1</v>
      </c>
      <c r="GQ70" s="246" cm="1">
        <f t="array" aca="1" ref="GQ70" ca="1">INDEX(i.bnd_total_pas_area,$R70,1)</f>
        <v>852</v>
      </c>
      <c r="GR70" s="248" t="str">
        <f t="shared" ca="1" si="261"/>
        <v>-</v>
      </c>
      <c r="GS70" s="246" t="b">
        <f t="shared" ca="1" si="317"/>
        <v>1</v>
      </c>
      <c r="GT70" s="246" cm="1">
        <f t="array" aca="1" ref="GT70" ca="1">INDEX(i.bnd_sr_t,$T70,1)</f>
        <v>13.6</v>
      </c>
      <c r="GU70" s="246" t="b">
        <f t="shared" ca="1" si="124"/>
        <v>1</v>
      </c>
      <c r="GV70" s="246" t="b">
        <f t="shared" ca="1" si="124"/>
        <v>0</v>
      </c>
      <c r="GW70" s="246" t="b">
        <f t="shared" ca="1" si="124"/>
        <v>0</v>
      </c>
      <c r="GX70" s="248">
        <f t="shared" ca="1" si="318"/>
        <v>0</v>
      </c>
      <c r="GY70" s="248">
        <f t="shared" ca="1" si="318"/>
        <v>2</v>
      </c>
      <c r="GZ70" s="248">
        <f t="shared" ca="1" si="318"/>
        <v>2</v>
      </c>
      <c r="HA70" s="248" t="str">
        <f t="shared" ca="1" si="318"/>
        <v>-</v>
      </c>
      <c r="HB70" s="248" t="str">
        <f t="shared" ca="1" si="318"/>
        <v>-</v>
      </c>
      <c r="HC70" s="248" t="str">
        <f t="shared" ca="1" si="318"/>
        <v>-</v>
      </c>
      <c r="HD70" s="248" t="str">
        <f t="shared" ca="1" si="318"/>
        <v>-</v>
      </c>
      <c r="HE70" s="248" t="str">
        <f t="shared" ca="1" si="318"/>
        <v>-</v>
      </c>
      <c r="HF70" s="248" t="str">
        <f t="shared" ca="1" si="144"/>
        <v>-</v>
      </c>
      <c r="HG70" s="248" t="str">
        <f t="shared" ca="1" si="144"/>
        <v>-</v>
      </c>
      <c r="HH70" s="246" t="b">
        <f t="array" aca="1" ref="HH70" ca="1">IF(OR(HI70:HJ70&lt;&gt;"-"),TRUE,"-")</f>
        <v>1</v>
      </c>
      <c r="HI70" s="225">
        <f ca="1">OFFSET(HI70,-1,0)</f>
        <v>2</v>
      </c>
      <c r="HJ70" s="248" t="str">
        <f t="shared" ca="1" si="125"/>
        <v>-</v>
      </c>
      <c r="HK70" s="246" t="str">
        <f t="array" aca="1" ref="HK70" ca="1">IF(OR(HL70:HQ70&lt;&gt;"-"),TRUE,"-")</f>
        <v>-</v>
      </c>
      <c r="HL70" s="248" t="str">
        <f t="shared" ca="1" si="145"/>
        <v>-</v>
      </c>
      <c r="HM70" s="288" t="str">
        <f t="shared" ca="1" si="145"/>
        <v>-</v>
      </c>
      <c r="HN70" s="288" t="str">
        <f t="shared" ca="1" si="145"/>
        <v>-</v>
      </c>
      <c r="HO70" s="288" t="str">
        <f t="shared" ca="1" si="145"/>
        <v>-</v>
      </c>
      <c r="HP70" s="288" t="str">
        <f t="shared" ca="1" si="145"/>
        <v>-</v>
      </c>
      <c r="HQ70" s="288" t="str">
        <f t="shared" ca="1" si="146"/>
        <v>-</v>
      </c>
      <c r="HR70" s="288" t="str">
        <f t="shared" ca="1" si="145"/>
        <v>-</v>
      </c>
      <c r="HS70" s="248" t="b">
        <f t="shared" ca="1" si="100"/>
        <v>1</v>
      </c>
      <c r="HT70" s="248">
        <f t="shared" ca="1" si="100"/>
        <v>2</v>
      </c>
      <c r="HU70" s="248" t="b">
        <f t="shared" ca="1" si="101"/>
        <v>1</v>
      </c>
      <c r="HV70" s="248" t="str">
        <f t="shared" ca="1" si="101"/>
        <v>-</v>
      </c>
      <c r="HW70" s="246" t="str">
        <f t="shared" ca="1" si="238"/>
        <v>-</v>
      </c>
      <c r="HX70" s="246" t="str">
        <f t="shared" ca="1" si="238"/>
        <v>-</v>
      </c>
      <c r="HY70" s="246" t="str">
        <f t="shared" ca="1" si="238"/>
        <v>-</v>
      </c>
      <c r="HZ70" s="246" t="str">
        <f t="shared" ca="1" si="238"/>
        <v>-</v>
      </c>
      <c r="IA70" s="248" t="str">
        <f t="shared" ca="1" si="319"/>
        <v>-</v>
      </c>
      <c r="IB70" s="248" t="str">
        <f t="shared" ca="1" si="319"/>
        <v>-</v>
      </c>
      <c r="IC70" s="248" t="str">
        <f t="shared" ca="1" si="319"/>
        <v>-</v>
      </c>
      <c r="ID70" s="248" t="str">
        <f t="shared" ca="1" si="319"/>
        <v>-</v>
      </c>
      <c r="IE70" s="248">
        <f t="shared" ca="1" si="319"/>
        <v>0</v>
      </c>
      <c r="IF70" s="248">
        <f t="shared" ca="1" si="319"/>
        <v>0.9</v>
      </c>
      <c r="IG70" s="248">
        <f t="shared" ca="1" si="319"/>
        <v>0</v>
      </c>
      <c r="IH70" s="248">
        <f t="shared" ca="1" si="319"/>
        <v>0.5</v>
      </c>
      <c r="II70" s="248">
        <f t="shared" ca="1" si="319"/>
        <v>0</v>
      </c>
      <c r="IJ70" s="248">
        <f t="shared" ca="1" si="319"/>
        <v>0</v>
      </c>
      <c r="IK70" s="248" t="str">
        <f t="shared" ca="1" si="319"/>
        <v>-</v>
      </c>
      <c r="IL70" s="246" t="str">
        <f t="shared" ca="1" si="127"/>
        <v>-</v>
      </c>
      <c r="IM70" s="246" t="str">
        <f t="shared" ca="1" si="127"/>
        <v>-</v>
      </c>
      <c r="IN70" s="155" t="b">
        <f t="shared" ca="1" si="320"/>
        <v>0</v>
      </c>
      <c r="IO70" s="248" t="str">
        <f t="shared" ca="1" si="129"/>
        <v>-</v>
      </c>
      <c r="IP70" s="10"/>
      <c r="IQ70" s="248">
        <f t="shared" ca="1" si="319"/>
        <v>1</v>
      </c>
      <c r="IR70" s="248">
        <f t="shared" ca="1" si="319"/>
        <v>0</v>
      </c>
      <c r="IS70" s="248">
        <f t="shared" ca="1" si="319"/>
        <v>1</v>
      </c>
      <c r="IT70" s="248">
        <f t="shared" ca="1" si="319"/>
        <v>1</v>
      </c>
      <c r="IU70" s="248">
        <f t="shared" ca="1" si="319"/>
        <v>0</v>
      </c>
      <c r="IV70" s="248">
        <f t="shared" ca="1" si="319"/>
        <v>70</v>
      </c>
      <c r="IW70" s="248">
        <f t="shared" ca="1" si="319"/>
        <v>50</v>
      </c>
      <c r="IX70" s="248">
        <f t="shared" ca="1" si="319"/>
        <v>85</v>
      </c>
      <c r="IY70" s="248">
        <f t="shared" ca="1" si="319"/>
        <v>70</v>
      </c>
      <c r="IZ70" s="246">
        <f t="shared" ca="1" si="130"/>
        <v>1</v>
      </c>
      <c r="JA70" s="246">
        <f t="shared" ca="1" si="131"/>
        <v>1</v>
      </c>
      <c r="JB70" s="246">
        <f t="shared" ca="1" si="132"/>
        <v>1</v>
      </c>
      <c r="JC70" s="248">
        <f t="shared" ca="1" si="319"/>
        <v>1</v>
      </c>
      <c r="JD70" s="10"/>
      <c r="JE70" s="248">
        <f t="shared" ca="1" si="319"/>
        <v>1</v>
      </c>
      <c r="JF70" s="248">
        <f t="shared" ca="1" si="319"/>
        <v>1</v>
      </c>
      <c r="JG70" s="248">
        <f t="shared" ca="1" si="319"/>
        <v>0.75</v>
      </c>
      <c r="JH70" s="248">
        <f t="shared" ca="1" si="319"/>
        <v>0.8</v>
      </c>
      <c r="JI70" s="248">
        <f t="shared" ca="1" si="319"/>
        <v>0.82499999999999996</v>
      </c>
      <c r="JJ70" s="248">
        <f t="shared" ca="1" si="319"/>
        <v>0.875</v>
      </c>
      <c r="JK70" s="248">
        <f t="shared" ca="1" si="319"/>
        <v>0.9</v>
      </c>
      <c r="JL70" s="248">
        <f t="shared" ca="1" si="319"/>
        <v>1</v>
      </c>
      <c r="JM70" s="248">
        <f t="shared" ca="1" si="319"/>
        <v>0</v>
      </c>
      <c r="JN70" s="248">
        <f t="shared" ca="1" si="297"/>
        <v>0</v>
      </c>
      <c r="JO70" s="248">
        <f t="shared" ca="1" si="297"/>
        <v>0</v>
      </c>
      <c r="JP70" s="248">
        <f t="shared" ca="1" si="297"/>
        <v>0</v>
      </c>
      <c r="JQ70" s="248">
        <f t="shared" ca="1" si="297"/>
        <v>0</v>
      </c>
      <c r="JR70" s="248">
        <f t="shared" ca="1" si="297"/>
        <v>0</v>
      </c>
      <c r="JS70" s="248" t="str">
        <f t="shared" ca="1" si="149"/>
        <v>-</v>
      </c>
      <c r="JT70" s="248">
        <f t="shared" ca="1" si="149"/>
        <v>0</v>
      </c>
      <c r="JU70" s="27">
        <v>0</v>
      </c>
    </row>
    <row r="71" spans="1:281" s="228" customFormat="1" outlineLevel="2">
      <c r="A71" s="202">
        <f t="shared" si="133"/>
        <v>66</v>
      </c>
      <c r="B71" s="210">
        <f t="shared" ref="B71:B77" ca="1" si="322">OFFSET(B71,-1,0)</f>
        <v>64</v>
      </c>
      <c r="C71" s="228">
        <v>200</v>
      </c>
      <c r="D71" s="228" t="s">
        <v>941</v>
      </c>
      <c r="E71" s="228" t="b">
        <v>0</v>
      </c>
      <c r="F71" s="228" t="b">
        <v>0</v>
      </c>
      <c r="G71" s="228" t="b">
        <f t="shared" si="321"/>
        <v>0</v>
      </c>
      <c r="H71" s="298" cm="1">
        <f t="array" aca="1" ref="H71" ca="1">IF(AND($I71:$T71=DataMaster!$R$70:$AC$70),1,IF(AND($I71:$T71=DataMaster!$R$71:$AC$71),2,IF(AND($I71:$T71=DataMaster!$R$72:$AC$72),3,IF(AND($I71:$T71=DataMaster!$R$73:$AC$73),4,IF(AND($I71:$T71=DataMaster!$R$74:$AC$74),5,IF(AND($I71:$T71=DataMaster!$R$75:$AC$75),6,IF(AND($I71:$T71=DataMaster!$R$76:$AC$76),7,IF(AND($I71:$T71=DataMaster!$R$77:$AC$77),8,0))))))))</f>
        <v>2</v>
      </c>
      <c r="I71" s="225">
        <f t="shared" ref="I71:T77" ca="1" si="323">OFFSET(I71,-1,0)</f>
        <v>1</v>
      </c>
      <c r="J71" s="225">
        <f t="shared" ca="1" si="295"/>
        <v>2</v>
      </c>
      <c r="K71" s="225">
        <f t="shared" ca="1" si="295"/>
        <v>2</v>
      </c>
      <c r="L71" s="225">
        <f t="shared" ca="1" si="295"/>
        <v>2</v>
      </c>
      <c r="M71" s="225">
        <f t="shared" ca="1" si="295"/>
        <v>1</v>
      </c>
      <c r="N71" s="225">
        <f t="shared" ca="1" si="295"/>
        <v>1</v>
      </c>
      <c r="O71" s="225">
        <f t="shared" ca="1" si="295"/>
        <v>1</v>
      </c>
      <c r="P71" s="225">
        <f t="shared" ca="1" si="295"/>
        <v>1</v>
      </c>
      <c r="Q71" s="225">
        <f t="shared" ca="1" si="295"/>
        <v>1</v>
      </c>
      <c r="R71" s="225">
        <f t="shared" ca="1" si="295"/>
        <v>2</v>
      </c>
      <c r="S71" s="225">
        <f t="shared" ca="1" si="295"/>
        <v>1</v>
      </c>
      <c r="T71" s="225">
        <f t="shared" ca="1" si="295"/>
        <v>2</v>
      </c>
      <c r="V71" s="242" t="str" cm="1">
        <f t="array" aca="1" ref="V71" ca="1">TEXT(LEFT(OFFSET(V71,-1,0),5)+1,"00000")&amp;MID(OFFSET(V71,-1,0),6,FIND(" ",OFFSET(V71,-1,0),7)-5)
&amp;IF($H71=0,"",INDEX(DataMaster!$Q$70:$Q$77,Experiment!H71))
 &amp; " Day"&amp;_xlfn.SINGLE(INDEX(i.DOY,$I71,1))                   &amp; IF($FE71=0," FWM","")&amp;IF($FE71=1," MWM","")&amp;IF($FE71=5," Mat","")&amp;IF($FJ71=TRUE,"&amp;BBT","")
&amp;" Confine"&amp;$P71-1       &amp;IF($R71&gt;1," PasArea"&amp;GQ71,"")     &amp;IF($T71&gt;1," SR"&amp;GT71,"")     &amp;IF($S71&gt;1," E_PGR"&amp;JG71,"")
&amp; " WP"&amp;TEXT($IZ71*100,"000p")                &amp; " MP"&amp;TEXT($JA71*100,"000p")                      &amp; " GP"&amp;TEXT($JB71*100,"000p")
&amp; " (F"&amp;3+IFERROR(1*$CZ71,0)+IFERROR(1*$DA71,0)&amp;3-IFERROR(1*NOT($DC71),0)&amp;"N"&amp;$DV71&amp;$DW71&amp;")"</f>
        <v>00048 Feed farm1_nc Day135 MWM Confine0 PasArea852 SR13.6 WP100p MP100p GP100p (F43N33)</v>
      </c>
      <c r="W71" s="10" t="str">
        <f ca="1">IF(COUNTIF(V$5:V71,V71)=1,"-","Dup")</f>
        <v>-</v>
      </c>
      <c r="X71" s="10"/>
      <c r="Y71" s="225" t="str">
        <f t="shared" ref="Y71:AB77" ca="1" si="324">OFFSET(Y71,-1,0)</f>
        <v>-</v>
      </c>
      <c r="Z71" s="248" t="str">
        <f t="shared" ca="1" si="112"/>
        <v>-</v>
      </c>
      <c r="AA71" s="225" t="str">
        <f t="shared" ca="1" si="324"/>
        <v>-</v>
      </c>
      <c r="AB71" s="225" t="str">
        <f t="shared" ca="1" si="324"/>
        <v>-</v>
      </c>
      <c r="AC71" s="248" t="str">
        <f t="shared" ca="1" si="113"/>
        <v>-</v>
      </c>
      <c r="AD71" s="248" t="b">
        <f t="shared" ca="1" si="113"/>
        <v>1</v>
      </c>
      <c r="AE71" s="10"/>
      <c r="AF71" s="248" t="b">
        <f t="shared" ca="1" si="311"/>
        <v>1</v>
      </c>
      <c r="AG71" s="248" t="str">
        <f t="shared" ca="1" si="311"/>
        <v>-</v>
      </c>
      <c r="AH71" s="248" t="str">
        <f t="shared" ca="1" si="311"/>
        <v>-</v>
      </c>
      <c r="AI71" s="248" t="str">
        <f t="shared" ca="1" si="311"/>
        <v>-</v>
      </c>
      <c r="AJ71" s="248" t="b">
        <f t="shared" ca="1" si="311"/>
        <v>0</v>
      </c>
      <c r="AK71" s="248" t="str">
        <f t="shared" ca="1" si="311"/>
        <v>-</v>
      </c>
      <c r="AL71" s="248" t="str">
        <f t="shared" ca="1" si="311"/>
        <v>-</v>
      </c>
      <c r="AM71" s="248" t="str">
        <f t="shared" ca="1" si="311"/>
        <v>-</v>
      </c>
      <c r="AN71" s="248" t="b">
        <f t="shared" ca="1" si="311"/>
        <v>0</v>
      </c>
      <c r="AO71" s="10"/>
      <c r="AP71" s="225" t="b">
        <f ca="1">OFFSET(AP71,-1,0)</f>
        <v>1</v>
      </c>
      <c r="AQ71" s="247" t="b">
        <v>0</v>
      </c>
      <c r="AR71" s="225" t="b">
        <f t="shared" ref="AR71:AR77" ca="1" si="325">OFFSET(AR71,-1,0)</f>
        <v>1</v>
      </c>
      <c r="AS71" s="243">
        <f t="shared" ca="1" si="136"/>
        <v>212102</v>
      </c>
      <c r="AT71" s="225" t="b">
        <f t="shared" ref="AT71:AT77" ca="1" si="326">OFFSET(AT71,-1,0)</f>
        <v>0</v>
      </c>
      <c r="AU71" s="248" t="str">
        <f t="shared" ca="1" si="311"/>
        <v>-</v>
      </c>
      <c r="AV71" s="248" t="b">
        <f t="shared" ca="1" si="311"/>
        <v>1</v>
      </c>
      <c r="AW71" s="225">
        <f t="shared" ref="AW71:AW77" ca="1" si="327">OFFSET(AW71,-1,0)+1</f>
        <v>212103</v>
      </c>
      <c r="AX71" s="248" t="str">
        <f t="shared" ca="1" si="311"/>
        <v>-</v>
      </c>
      <c r="AY71" s="248">
        <f t="shared" ca="1" si="311"/>
        <v>1</v>
      </c>
      <c r="AZ71" s="248">
        <f t="shared" ca="1" si="311"/>
        <v>1</v>
      </c>
      <c r="BA71" s="248" t="b">
        <f t="shared" ca="1" si="185"/>
        <v>1</v>
      </c>
      <c r="BB71" s="248">
        <f t="shared" ca="1" si="311"/>
        <v>0.2</v>
      </c>
      <c r="BC71" s="248" t="str">
        <f t="shared" ca="1" si="311"/>
        <v>-</v>
      </c>
      <c r="BD71" s="248" t="str">
        <f t="shared" ca="1" si="311"/>
        <v>-</v>
      </c>
      <c r="BE71" s="248" t="b">
        <f t="shared" ca="1" si="311"/>
        <v>1</v>
      </c>
      <c r="BF71" s="248" t="b">
        <f t="shared" ca="1" si="185"/>
        <v>0</v>
      </c>
      <c r="BG71" s="246" t="b" cm="1">
        <f t="array" aca="1" ref="BG71" ca="1">INDEX(i.dams_confinement_P,$P71,BG$17)</f>
        <v>0</v>
      </c>
      <c r="BH71" s="246" t="b" cm="1">
        <f t="array" aca="1" ref="BH71" ca="1">INDEX(i.dams_confinement_P,$P71,BH$17)</f>
        <v>0</v>
      </c>
      <c r="BI71" s="246" t="b" cm="1">
        <f t="array" aca="1" ref="BI71" ca="1">INDEX(i.dams_confinement_P,$P71,BI$17)</f>
        <v>0</v>
      </c>
      <c r="BJ71" s="246" t="b" cm="1">
        <f t="array" aca="1" ref="BJ71" ca="1">INDEX(i.dams_confinement_P,$P71,BJ$17)</f>
        <v>0</v>
      </c>
      <c r="BK71" s="246" t="b" cm="1">
        <f t="array" aca="1" ref="BK71" ca="1">INDEX(i.dams_confinement_P,$P71,BK$17)</f>
        <v>0</v>
      </c>
      <c r="BL71" s="246" t="b" cm="1">
        <f t="array" aca="1" ref="BL71" ca="1">INDEX(i.dams_confinement_P,$P71,BL$17)</f>
        <v>0</v>
      </c>
      <c r="BM71" s="246" t="b" cm="1">
        <f t="array" aca="1" ref="BM71" ca="1">INDEX(i.dams_confinement_P,$P71,BM$17)</f>
        <v>0</v>
      </c>
      <c r="BN71" s="246" t="b" cm="1">
        <f t="array" aca="1" ref="BN71" ca="1">INDEX(i.dams_confinement_P,$P71,BN$17)</f>
        <v>0</v>
      </c>
      <c r="BO71" s="246" t="b" cm="1">
        <f t="array" aca="1" ref="BO71" ca="1">INDEX(i.dams_confinement_P,$P71,BO$17)</f>
        <v>0</v>
      </c>
      <c r="BP71" s="246" t="b" cm="1">
        <f t="array" aca="1" ref="BP71" ca="1">INDEX(i.dams_confinement_P,$P71,BP$17)</f>
        <v>0</v>
      </c>
      <c r="BQ71" s="246" t="b" cm="1">
        <f t="array" aca="1" ref="BQ71" ca="1">INDEX(i.dams_confinement_P,$P71,BQ$17)</f>
        <v>0</v>
      </c>
      <c r="BR71" s="246" t="b" cm="1">
        <f t="array" aca="1" ref="BR71" ca="1">INDEX(i.dams_confinement_P,$P71,BR$17)</f>
        <v>0</v>
      </c>
      <c r="BS71" s="246" t="b" cm="1">
        <f t="array" aca="1" ref="BS71" ca="1">INDEX(i.dams_confinement_P,$P71,BS$17)</f>
        <v>0</v>
      </c>
      <c r="BT71" s="246" t="b" cm="1">
        <f t="array" aca="1" ref="BT71" ca="1">INDEX(i.dams_confinement_P,$P71,BT$17)</f>
        <v>0</v>
      </c>
      <c r="BU71" s="246" t="b" cm="1">
        <f t="array" aca="1" ref="BU71" ca="1">INDEX(i.dams_confinement_P,$P71,BU$17)</f>
        <v>0</v>
      </c>
      <c r="BV71" s="246" t="b" cm="1">
        <f t="array" aca="1" ref="BV71" ca="1">INDEX(i.dams_confinement_P,$P71,BV$17)</f>
        <v>0</v>
      </c>
      <c r="BW71" s="246" t="b" cm="1">
        <f t="array" aca="1" ref="BW71" ca="1">INDEX(i.dams_confinement_P,$P71,BW$17)</f>
        <v>0</v>
      </c>
      <c r="BX71" s="246" t="b" cm="1">
        <f t="array" aca="1" ref="BX71" ca="1">INDEX(i.dams_confinement_P,$P71,BX$17)</f>
        <v>0</v>
      </c>
      <c r="BY71" s="248" t="str">
        <f t="shared" ca="1" si="312"/>
        <v>-</v>
      </c>
      <c r="BZ71" s="248" t="str">
        <f t="shared" ca="1" si="312"/>
        <v>-</v>
      </c>
      <c r="CA71" s="10"/>
      <c r="CB71" s="248" t="str">
        <f t="shared" ca="1" si="312"/>
        <v>-</v>
      </c>
      <c r="CC71" s="248" t="str">
        <f t="shared" ca="1" si="312"/>
        <v>-</v>
      </c>
      <c r="CD71" s="248" t="str">
        <f t="shared" ca="1" si="312"/>
        <v>-</v>
      </c>
      <c r="CE71" s="248" t="str">
        <f t="shared" ca="1" si="312"/>
        <v>-</v>
      </c>
      <c r="CF71" s="248" t="str">
        <f t="shared" ca="1" si="312"/>
        <v>-</v>
      </c>
      <c r="CG71" s="248" t="str">
        <f t="shared" ca="1" si="312"/>
        <v>-</v>
      </c>
      <c r="CH71" s="248" t="str">
        <f t="shared" ca="1" si="312"/>
        <v>-</v>
      </c>
      <c r="CI71" s="248" t="str">
        <f t="shared" ca="1" si="312"/>
        <v>-</v>
      </c>
      <c r="CJ71" s="248" t="str">
        <f t="shared" ca="1" si="312"/>
        <v>-</v>
      </c>
      <c r="CK71" s="248" t="str">
        <f t="shared" ca="1" si="312"/>
        <v>-</v>
      </c>
      <c r="CL71" s="248" t="str">
        <f t="shared" ca="1" si="312"/>
        <v>-</v>
      </c>
      <c r="CM71" s="248" t="str">
        <f t="shared" ca="1" si="312"/>
        <v>-</v>
      </c>
      <c r="CN71" s="248" t="str">
        <f t="shared" ca="1" si="312"/>
        <v>-</v>
      </c>
      <c r="CO71" s="248" t="str">
        <f t="shared" ca="1" si="312"/>
        <v>-</v>
      </c>
      <c r="CP71" s="248" t="str">
        <f t="shared" ca="1" si="312"/>
        <v>-</v>
      </c>
      <c r="CQ71" s="248" t="str">
        <f t="shared" ca="1" si="312"/>
        <v>-</v>
      </c>
      <c r="CR71" s="248" t="str">
        <f t="shared" ca="1" si="312"/>
        <v>-</v>
      </c>
      <c r="CS71" s="248" t="str">
        <f t="shared" ca="1" si="194"/>
        <v>-</v>
      </c>
      <c r="CT71" s="248" t="str">
        <f t="shared" ca="1" si="194"/>
        <v>-</v>
      </c>
      <c r="CU71" s="248" t="str">
        <f t="shared" ca="1" si="194"/>
        <v>-</v>
      </c>
      <c r="CV71" s="248" t="str">
        <f t="shared" ca="1" si="194"/>
        <v>-</v>
      </c>
      <c r="CW71" s="10"/>
      <c r="CX71" s="246" t="str" cm="1">
        <f t="array" ref="CX71">IF(AND($CZ71:$DA71),INDEX(i.dam_user_fvp0_date,$P71),"-")</f>
        <v>-</v>
      </c>
      <c r="CY71" s="246" t="str" cm="1">
        <f t="array" ref="CY71">IF(AND($CZ71:$DA71),INDEX(i.dam_user_fvp1_date,$P71),"-")</f>
        <v>-</v>
      </c>
      <c r="CZ71" s="247" t="b">
        <v>0</v>
      </c>
      <c r="DA71" s="247" t="b">
        <v>1</v>
      </c>
      <c r="DB71" s="248" t="str">
        <f t="shared" ca="1" si="313"/>
        <v>-</v>
      </c>
      <c r="DC71" s="248" t="str">
        <f t="shared" ca="1" si="313"/>
        <v>-</v>
      </c>
      <c r="DD71" s="248" t="str">
        <f t="shared" ca="1" si="313"/>
        <v>-</v>
      </c>
      <c r="DE71" s="248" t="str">
        <f t="shared" ca="1" si="313"/>
        <v>-</v>
      </c>
      <c r="DF71" s="248" t="str">
        <f t="shared" ca="1" si="313"/>
        <v>-</v>
      </c>
      <c r="DG71" s="248" t="str">
        <f t="shared" ca="1" si="313"/>
        <v>-</v>
      </c>
      <c r="DH71" s="248" t="str">
        <f t="shared" ca="1" si="313"/>
        <v>-</v>
      </c>
      <c r="DI71" s="248" t="str">
        <f t="shared" ca="1" si="313"/>
        <v>-</v>
      </c>
      <c r="DJ71" s="248" t="str">
        <f t="shared" ca="1" si="313"/>
        <v>-</v>
      </c>
      <c r="DK71" s="248" t="str">
        <f t="shared" ca="1" si="313"/>
        <v>-</v>
      </c>
      <c r="DL71" s="248" t="str">
        <f t="shared" ca="1" si="313"/>
        <v>-</v>
      </c>
      <c r="DM71" s="248" t="str">
        <f t="shared" ca="1" si="313"/>
        <v>-</v>
      </c>
      <c r="DN71" s="248" t="str">
        <f t="shared" ca="1" si="313"/>
        <v>-</v>
      </c>
      <c r="DO71" s="248" t="str">
        <f t="shared" ca="1" si="313"/>
        <v>-</v>
      </c>
      <c r="DP71" s="248" t="str">
        <f t="shared" ca="1" si="313"/>
        <v>-</v>
      </c>
      <c r="DQ71" s="248" t="str">
        <f t="shared" ca="1" si="313"/>
        <v>-</v>
      </c>
      <c r="DR71" s="248" t="str">
        <f t="shared" ca="1" si="313"/>
        <v>-</v>
      </c>
      <c r="DS71" s="248" t="str">
        <f t="shared" ca="1" si="313"/>
        <v>-</v>
      </c>
      <c r="DT71" s="248" t="str">
        <f t="shared" ca="1" si="313"/>
        <v>-</v>
      </c>
      <c r="DU71" s="248" t="str">
        <f t="shared" ca="1" si="313"/>
        <v>-</v>
      </c>
      <c r="DV71" s="225">
        <f t="shared" ref="DV71:DW76" ca="1" si="328">OFFSET(DV71,-1,0)</f>
        <v>3</v>
      </c>
      <c r="DW71" s="225">
        <f t="shared" ca="1" si="328"/>
        <v>3</v>
      </c>
      <c r="DX71" s="247">
        <v>0</v>
      </c>
      <c r="DY71" s="247">
        <v>2</v>
      </c>
      <c r="DZ71" s="247">
        <v>-2</v>
      </c>
      <c r="EA71" s="248" t="str">
        <f t="shared" ca="1" si="313"/>
        <v>-</v>
      </c>
      <c r="EB71" s="248" t="str">
        <f t="shared" ca="1" si="313"/>
        <v>-</v>
      </c>
      <c r="EC71" s="248" t="str">
        <f t="shared" ca="1" si="313"/>
        <v>-</v>
      </c>
      <c r="ED71" s="248" t="str">
        <f t="shared" ca="1" si="313"/>
        <v>-</v>
      </c>
      <c r="EE71" s="248" t="str">
        <f t="shared" ca="1" si="313"/>
        <v>-</v>
      </c>
      <c r="EF71" s="247">
        <v>0</v>
      </c>
      <c r="EG71" s="247">
        <v>2</v>
      </c>
      <c r="EH71" s="247">
        <v>-2</v>
      </c>
      <c r="EI71" s="248" t="str">
        <f t="shared" ca="1" si="313"/>
        <v>-</v>
      </c>
      <c r="EJ71" s="248" t="str">
        <f t="shared" ca="1" si="313"/>
        <v>-</v>
      </c>
      <c r="EK71" s="248" t="str">
        <f t="shared" ca="1" si="313"/>
        <v>-</v>
      </c>
      <c r="EL71" s="248">
        <f t="shared" ca="1" si="313"/>
        <v>0</v>
      </c>
      <c r="EM71" s="248">
        <f t="shared" ca="1" si="313"/>
        <v>0</v>
      </c>
      <c r="EN71" s="248">
        <f t="shared" ca="1" si="313"/>
        <v>0</v>
      </c>
      <c r="EO71" s="248">
        <f t="shared" ca="1" si="313"/>
        <v>0</v>
      </c>
      <c r="EP71" s="248">
        <f t="shared" ca="1" si="308"/>
        <v>0</v>
      </c>
      <c r="EQ71" s="248">
        <f t="shared" ca="1" si="314"/>
        <v>0</v>
      </c>
      <c r="ER71" s="248">
        <f t="shared" ca="1" si="314"/>
        <v>0</v>
      </c>
      <c r="ES71" s="248" t="str">
        <f t="shared" ca="1" si="314"/>
        <v>-</v>
      </c>
      <c r="ET71" s="248" t="str">
        <f t="shared" ca="1" si="314"/>
        <v>-</v>
      </c>
      <c r="EU71" s="248" t="str">
        <f t="shared" ca="1" si="314"/>
        <v>-</v>
      </c>
      <c r="EV71" s="248" t="str">
        <f t="shared" ca="1" si="314"/>
        <v>-</v>
      </c>
      <c r="EW71" s="248" t="str">
        <f t="shared" ca="1" si="314"/>
        <v>-</v>
      </c>
      <c r="EX71" s="248" t="str">
        <f t="shared" ca="1" si="314"/>
        <v>-</v>
      </c>
      <c r="EY71" s="248" t="str">
        <f t="shared" ca="1" si="314"/>
        <v>-</v>
      </c>
      <c r="EZ71" s="248" t="str">
        <f t="shared" ca="1" si="314"/>
        <v>-</v>
      </c>
      <c r="FA71" s="248" t="str">
        <f t="shared" ca="1" si="314"/>
        <v>-</v>
      </c>
      <c r="FB71" s="248" t="str">
        <f t="shared" ca="1" si="314"/>
        <v>-</v>
      </c>
      <c r="FC71" s="248" t="str">
        <f t="shared" ca="1" si="314"/>
        <v>-</v>
      </c>
      <c r="FD71" s="10"/>
      <c r="FE71" s="246">
        <f t="shared" ca="1" si="118"/>
        <v>1</v>
      </c>
      <c r="FF71" s="248" t="str">
        <f t="shared" ca="1" si="314"/>
        <v>-</v>
      </c>
      <c r="FG71" s="248" t="str">
        <f t="shared" ca="1" si="315"/>
        <v>-</v>
      </c>
      <c r="FH71" s="248" t="str">
        <f t="shared" ca="1" si="315"/>
        <v>-</v>
      </c>
      <c r="FI71" s="248" t="str">
        <f t="shared" ca="1" si="315"/>
        <v>-</v>
      </c>
      <c r="FJ71" s="246" t="b">
        <f t="shared" ca="1" si="119"/>
        <v>0</v>
      </c>
      <c r="FK71" s="248" t="str">
        <f t="shared" ca="1" si="315"/>
        <v>-</v>
      </c>
      <c r="FL71" s="248">
        <f t="shared" ca="1" si="315"/>
        <v>0</v>
      </c>
      <c r="FM71" s="248" t="str">
        <f t="shared" ca="1" si="315"/>
        <v>-</v>
      </c>
      <c r="FN71" s="248">
        <f t="shared" ca="1" si="120"/>
        <v>1</v>
      </c>
      <c r="FO71" s="248">
        <f t="shared" ca="1" si="120"/>
        <v>0</v>
      </c>
      <c r="FP71" s="248">
        <f t="shared" ca="1" si="315"/>
        <v>1</v>
      </c>
      <c r="FQ71" s="248">
        <f t="shared" ca="1" si="315"/>
        <v>0</v>
      </c>
      <c r="FR71" s="248">
        <f t="shared" ca="1" si="315"/>
        <v>1</v>
      </c>
      <c r="FS71" s="248">
        <f t="shared" ca="1" si="315"/>
        <v>1</v>
      </c>
      <c r="FT71" s="248">
        <f t="shared" ca="1" si="315"/>
        <v>1</v>
      </c>
      <c r="FU71" s="248">
        <f t="shared" ca="1" si="315"/>
        <v>0</v>
      </c>
      <c r="FV71" s="248">
        <f t="shared" ca="1" si="315"/>
        <v>0</v>
      </c>
      <c r="FW71" s="248">
        <f t="shared" ca="1" si="315"/>
        <v>0</v>
      </c>
      <c r="FX71" s="248">
        <f t="shared" ca="1" si="315"/>
        <v>0</v>
      </c>
      <c r="FY71" s="248">
        <f t="shared" ca="1" si="315"/>
        <v>0</v>
      </c>
      <c r="FZ71" s="248">
        <f t="shared" ca="1" si="315"/>
        <v>0</v>
      </c>
      <c r="GA71" s="248">
        <f t="shared" ca="1" si="315"/>
        <v>0</v>
      </c>
      <c r="GB71" s="248">
        <f t="shared" ca="1" si="315"/>
        <v>0</v>
      </c>
      <c r="GC71" s="248">
        <f t="shared" ca="1" si="315"/>
        <v>0</v>
      </c>
      <c r="GD71" s="248">
        <f t="shared" ca="1" si="315"/>
        <v>0</v>
      </c>
      <c r="GE71" s="248">
        <f t="shared" ca="1" si="315"/>
        <v>0</v>
      </c>
      <c r="GF71" s="248">
        <f t="shared" ca="1" si="315"/>
        <v>0</v>
      </c>
      <c r="GG71" s="248">
        <f t="shared" ca="1" si="315"/>
        <v>1</v>
      </c>
      <c r="GH71" s="248">
        <f t="shared" ca="1" si="315"/>
        <v>0</v>
      </c>
      <c r="GI71" s="248">
        <f t="shared" ca="1" si="315"/>
        <v>0</v>
      </c>
      <c r="GJ71" s="248">
        <f t="shared" ca="1" si="315"/>
        <v>0</v>
      </c>
      <c r="GK71" s="248">
        <f t="shared" ca="1" si="315"/>
        <v>0</v>
      </c>
      <c r="GL71" s="248">
        <f t="shared" ca="1" si="315"/>
        <v>0</v>
      </c>
      <c r="GM71" s="248">
        <f t="shared" ca="1" si="315"/>
        <v>0</v>
      </c>
      <c r="GN71" s="248">
        <f t="shared" ca="1" si="315"/>
        <v>0</v>
      </c>
      <c r="GO71" s="10"/>
      <c r="GP71" s="246" t="b">
        <f t="shared" ca="1" si="316"/>
        <v>1</v>
      </c>
      <c r="GQ71" s="246" cm="1">
        <f t="array" aca="1" ref="GQ71" ca="1">INDEX(i.bnd_total_pas_area,$R71,1)</f>
        <v>852</v>
      </c>
      <c r="GR71" s="248" t="str">
        <f t="shared" ca="1" si="261"/>
        <v>-</v>
      </c>
      <c r="GS71" s="246" t="b">
        <f t="shared" ca="1" si="317"/>
        <v>1</v>
      </c>
      <c r="GT71" s="246" cm="1">
        <f t="array" aca="1" ref="GT71" ca="1">INDEX(i.bnd_sr_t,$T71,1)</f>
        <v>13.6</v>
      </c>
      <c r="GU71" s="246" t="b">
        <f t="shared" ca="1" si="124"/>
        <v>1</v>
      </c>
      <c r="GV71" s="246" t="b">
        <f t="shared" ca="1" si="124"/>
        <v>0</v>
      </c>
      <c r="GW71" s="246" t="b">
        <f t="shared" ca="1" si="124"/>
        <v>0</v>
      </c>
      <c r="GX71" s="248">
        <f t="shared" ca="1" si="318"/>
        <v>0</v>
      </c>
      <c r="GY71" s="248">
        <f t="shared" ca="1" si="318"/>
        <v>2</v>
      </c>
      <c r="GZ71" s="248">
        <f t="shared" ca="1" si="318"/>
        <v>2</v>
      </c>
      <c r="HA71" s="248" t="str">
        <f t="shared" ca="1" si="318"/>
        <v>-</v>
      </c>
      <c r="HB71" s="248" t="str">
        <f t="shared" ca="1" si="318"/>
        <v>-</v>
      </c>
      <c r="HC71" s="248" t="str">
        <f t="shared" ca="1" si="318"/>
        <v>-</v>
      </c>
      <c r="HD71" s="248" t="str">
        <f t="shared" ca="1" si="318"/>
        <v>-</v>
      </c>
      <c r="HE71" s="248" t="str">
        <f t="shared" ca="1" si="318"/>
        <v>-</v>
      </c>
      <c r="HF71" s="248" t="str">
        <f t="shared" ca="1" si="144"/>
        <v>-</v>
      </c>
      <c r="HG71" s="248" t="str">
        <f t="shared" ca="1" si="144"/>
        <v>-</v>
      </c>
      <c r="HH71" s="246" t="b">
        <f t="array" aca="1" ref="HH71" ca="1">IF(OR(HI71:HJ71&lt;&gt;"-"),TRUE,"-")</f>
        <v>1</v>
      </c>
      <c r="HI71" s="225">
        <f t="shared" ref="HI71:HI77" ca="1" si="329">OFFSET(HI71,-1,0)</f>
        <v>2</v>
      </c>
      <c r="HJ71" s="248" t="str">
        <f t="shared" ca="1" si="125"/>
        <v>-</v>
      </c>
      <c r="HK71" s="246" t="str">
        <f t="array" aca="1" ref="HK71" ca="1">IF(OR(HL71:HQ71&lt;&gt;"-"),TRUE,"-")</f>
        <v>-</v>
      </c>
      <c r="HL71" s="248" t="str">
        <f t="shared" ca="1" si="145"/>
        <v>-</v>
      </c>
      <c r="HM71" s="288" t="str">
        <f t="shared" ca="1" si="145"/>
        <v>-</v>
      </c>
      <c r="HN71" s="288" t="str">
        <f t="shared" ca="1" si="145"/>
        <v>-</v>
      </c>
      <c r="HO71" s="288" t="str">
        <f t="shared" ca="1" si="145"/>
        <v>-</v>
      </c>
      <c r="HP71" s="288" t="str">
        <f t="shared" ca="1" si="145"/>
        <v>-</v>
      </c>
      <c r="HQ71" s="288" t="str">
        <f t="shared" ca="1" si="146"/>
        <v>-</v>
      </c>
      <c r="HR71" s="288" t="str">
        <f t="shared" ca="1" si="146"/>
        <v>-</v>
      </c>
      <c r="HS71" s="248" t="b">
        <f t="shared" ca="1" si="100"/>
        <v>1</v>
      </c>
      <c r="HT71" s="248">
        <f t="shared" ca="1" si="100"/>
        <v>2</v>
      </c>
      <c r="HU71" s="248" t="b">
        <f t="shared" ca="1" si="101"/>
        <v>1</v>
      </c>
      <c r="HV71" s="248" t="str">
        <f t="shared" ca="1" si="101"/>
        <v>-</v>
      </c>
      <c r="HW71" s="246" t="str">
        <f t="shared" ca="1" si="238"/>
        <v>-</v>
      </c>
      <c r="HX71" s="246" t="str">
        <f t="shared" ca="1" si="238"/>
        <v>-</v>
      </c>
      <c r="HY71" s="246" t="str">
        <f t="shared" ca="1" si="238"/>
        <v>-</v>
      </c>
      <c r="HZ71" s="246" t="str">
        <f t="shared" ca="1" si="238"/>
        <v>-</v>
      </c>
      <c r="IA71" s="248" t="str">
        <f t="shared" ca="1" si="319"/>
        <v>-</v>
      </c>
      <c r="IB71" s="248" t="str">
        <f t="shared" ca="1" si="319"/>
        <v>-</v>
      </c>
      <c r="IC71" s="248" t="str">
        <f t="shared" ca="1" si="319"/>
        <v>-</v>
      </c>
      <c r="ID71" s="248" t="str">
        <f t="shared" ca="1" si="319"/>
        <v>-</v>
      </c>
      <c r="IE71" s="248">
        <f t="shared" ca="1" si="319"/>
        <v>0</v>
      </c>
      <c r="IF71" s="248">
        <f t="shared" ca="1" si="319"/>
        <v>0.9</v>
      </c>
      <c r="IG71" s="248">
        <f t="shared" ca="1" si="319"/>
        <v>0</v>
      </c>
      <c r="IH71" s="248">
        <f t="shared" ca="1" si="319"/>
        <v>0.5</v>
      </c>
      <c r="II71" s="248">
        <f t="shared" ca="1" si="319"/>
        <v>0</v>
      </c>
      <c r="IJ71" s="248">
        <f t="shared" ca="1" si="319"/>
        <v>0</v>
      </c>
      <c r="IK71" s="248" t="str">
        <f t="shared" ca="1" si="319"/>
        <v>-</v>
      </c>
      <c r="IL71" s="246" t="str">
        <f t="shared" ca="1" si="127"/>
        <v>-</v>
      </c>
      <c r="IM71" s="246" t="str">
        <f t="shared" ca="1" si="127"/>
        <v>-</v>
      </c>
      <c r="IN71" s="155" t="b">
        <f t="shared" ca="1" si="320"/>
        <v>0</v>
      </c>
      <c r="IO71" s="248" t="str">
        <f t="shared" ca="1" si="129"/>
        <v>-</v>
      </c>
      <c r="IP71" s="10"/>
      <c r="IQ71" s="248">
        <f t="shared" ca="1" si="319"/>
        <v>1</v>
      </c>
      <c r="IR71" s="248">
        <f t="shared" ca="1" si="319"/>
        <v>0</v>
      </c>
      <c r="IS71" s="248">
        <f t="shared" ca="1" si="319"/>
        <v>1</v>
      </c>
      <c r="IT71" s="248">
        <f t="shared" ca="1" si="319"/>
        <v>1</v>
      </c>
      <c r="IU71" s="248">
        <f t="shared" ca="1" si="319"/>
        <v>0</v>
      </c>
      <c r="IV71" s="248">
        <f t="shared" ca="1" si="319"/>
        <v>70</v>
      </c>
      <c r="IW71" s="248">
        <f t="shared" ca="1" si="319"/>
        <v>50</v>
      </c>
      <c r="IX71" s="248">
        <f t="shared" ca="1" si="319"/>
        <v>85</v>
      </c>
      <c r="IY71" s="248">
        <f t="shared" ca="1" si="319"/>
        <v>70</v>
      </c>
      <c r="IZ71" s="246">
        <f t="shared" ca="1" si="130"/>
        <v>1</v>
      </c>
      <c r="JA71" s="246">
        <f t="shared" ca="1" si="131"/>
        <v>1</v>
      </c>
      <c r="JB71" s="246">
        <f t="shared" ca="1" si="132"/>
        <v>1</v>
      </c>
      <c r="JC71" s="248">
        <f t="shared" ca="1" si="319"/>
        <v>1</v>
      </c>
      <c r="JD71" s="10"/>
      <c r="JE71" s="248">
        <f t="shared" ca="1" si="319"/>
        <v>1</v>
      </c>
      <c r="JF71" s="248">
        <f t="shared" ca="1" si="319"/>
        <v>1</v>
      </c>
      <c r="JG71" s="248">
        <f t="shared" ca="1" si="319"/>
        <v>0.75</v>
      </c>
      <c r="JH71" s="248">
        <f t="shared" ca="1" si="319"/>
        <v>0.8</v>
      </c>
      <c r="JI71" s="248">
        <f t="shared" ca="1" si="319"/>
        <v>0.82499999999999996</v>
      </c>
      <c r="JJ71" s="248">
        <f t="shared" ref="JH71:JK77" ca="1" si="330">OFFSET(JJ$5,$B71,0)</f>
        <v>0.875</v>
      </c>
      <c r="JK71" s="248">
        <f t="shared" ca="1" si="330"/>
        <v>0.9</v>
      </c>
      <c r="JL71" s="248">
        <f t="shared" ca="1" si="319"/>
        <v>1</v>
      </c>
      <c r="JM71" s="248">
        <f t="shared" ca="1" si="319"/>
        <v>0</v>
      </c>
      <c r="JN71" s="248">
        <f t="shared" ca="1" si="297"/>
        <v>0</v>
      </c>
      <c r="JO71" s="248">
        <f t="shared" ca="1" si="297"/>
        <v>0</v>
      </c>
      <c r="JP71" s="248">
        <f t="shared" ca="1" si="297"/>
        <v>0</v>
      </c>
      <c r="JQ71" s="248">
        <f t="shared" ca="1" si="297"/>
        <v>0</v>
      </c>
      <c r="JR71" s="248">
        <f t="shared" ca="1" si="297"/>
        <v>0</v>
      </c>
      <c r="JS71" s="248" t="str">
        <f t="shared" ca="1" si="149"/>
        <v>-</v>
      </c>
      <c r="JT71" s="248">
        <f t="shared" ca="1" si="149"/>
        <v>0</v>
      </c>
      <c r="JU71" s="27">
        <v>0</v>
      </c>
    </row>
    <row r="72" spans="1:281" s="228" customFormat="1" outlineLevel="2">
      <c r="A72" s="202">
        <f t="shared" si="133"/>
        <v>67</v>
      </c>
      <c r="B72" s="210">
        <f t="shared" ca="1" si="322"/>
        <v>64</v>
      </c>
      <c r="C72" s="228">
        <v>200</v>
      </c>
      <c r="D72" s="228" t="s">
        <v>941</v>
      </c>
      <c r="E72" s="228" t="b">
        <v>0</v>
      </c>
      <c r="F72" s="228" t="b">
        <v>0</v>
      </c>
      <c r="G72" s="228" t="b">
        <f t="shared" si="321"/>
        <v>0</v>
      </c>
      <c r="H72" s="298" cm="1">
        <f t="array" aca="1" ref="H72" ca="1">IF(AND($I72:$T72=DataMaster!$R$70:$AC$70),1,IF(AND($I72:$T72=DataMaster!$R$71:$AC$71),2,IF(AND($I72:$T72=DataMaster!$R$72:$AC$72),3,IF(AND($I72:$T72=DataMaster!$R$73:$AC$73),4,IF(AND($I72:$T72=DataMaster!$R$74:$AC$74),5,IF(AND($I72:$T72=DataMaster!$R$75:$AC$75),6,IF(AND($I72:$T72=DataMaster!$R$76:$AC$76),7,IF(AND($I72:$T72=DataMaster!$R$77:$AC$77),8,0))))))))</f>
        <v>2</v>
      </c>
      <c r="I72" s="225">
        <f t="shared" ca="1" si="323"/>
        <v>1</v>
      </c>
      <c r="J72" s="225">
        <f t="shared" ca="1" si="295"/>
        <v>2</v>
      </c>
      <c r="K72" s="225">
        <f t="shared" ca="1" si="295"/>
        <v>2</v>
      </c>
      <c r="L72" s="225">
        <f t="shared" ca="1" si="295"/>
        <v>2</v>
      </c>
      <c r="M72" s="225">
        <f t="shared" ca="1" si="295"/>
        <v>1</v>
      </c>
      <c r="N72" s="225">
        <f t="shared" ca="1" si="295"/>
        <v>1</v>
      </c>
      <c r="O72" s="225">
        <f t="shared" ca="1" si="295"/>
        <v>1</v>
      </c>
      <c r="P72" s="225">
        <f t="shared" ca="1" si="295"/>
        <v>1</v>
      </c>
      <c r="Q72" s="225">
        <f t="shared" ca="1" si="295"/>
        <v>1</v>
      </c>
      <c r="R72" s="225">
        <f t="shared" ca="1" si="295"/>
        <v>2</v>
      </c>
      <c r="S72" s="225">
        <f t="shared" ca="1" si="295"/>
        <v>1</v>
      </c>
      <c r="T72" s="225">
        <f t="shared" ca="1" si="295"/>
        <v>2</v>
      </c>
      <c r="V72" s="242" t="str" cm="1">
        <f t="array" aca="1" ref="V72" ca="1">TEXT(LEFT(OFFSET(V72,-1,0),5)+1,"00000")&amp;MID(OFFSET(V72,-1,0),6,FIND(" ",OFFSET(V72,-1,0),7)-5)
&amp;IF($H72=0,"",INDEX(DataMaster!$Q$70:$Q$77,Experiment!H72))
 &amp; " Day"&amp;_xlfn.SINGLE(INDEX(i.DOY,$I72,1))                   &amp; IF($FE72=0," FWM","")&amp;IF($FE72=1," MWM","")&amp;IF($FE72=5," Mat","")&amp;IF($FJ72=TRUE,"&amp;BBT","")
&amp;" Confine"&amp;$P72-1       &amp;IF($R72&gt;1," PasArea"&amp;GQ72,"")     &amp;IF($T72&gt;1," SR"&amp;GT72,"")     &amp;IF($S72&gt;1," E_PGR"&amp;JG72,"")
&amp; " WP"&amp;TEXT($IZ72*100,"000p")                &amp; " MP"&amp;TEXT($JA72*100,"000p")                      &amp; " GP"&amp;TEXT($JB72*100,"000p")
&amp; " (F"&amp;3+IFERROR(1*$CZ72,0)+IFERROR(1*$DA72,0)&amp;3-IFERROR(1*NOT($DC72),0)&amp;"N"&amp;$DV72&amp;$DW72&amp;")"</f>
        <v>00049 Feed farm1_nc Day135 MWM Confine0 PasArea852 SR13.6 WP100p MP100p GP100p (F33N33)</v>
      </c>
      <c r="W72" s="10" t="str">
        <f ca="1">IF(COUNTIF(V$5:V72,V72)=1,"-","Dup")</f>
        <v>-</v>
      </c>
      <c r="X72" s="10"/>
      <c r="Y72" s="225" t="str">
        <f t="shared" ca="1" si="324"/>
        <v>-</v>
      </c>
      <c r="Z72" s="248" t="str">
        <f t="shared" ca="1" si="112"/>
        <v>-</v>
      </c>
      <c r="AA72" s="225" t="str">
        <f t="shared" ca="1" si="324"/>
        <v>-</v>
      </c>
      <c r="AB72" s="225" t="str">
        <f t="shared" ca="1" si="324"/>
        <v>-</v>
      </c>
      <c r="AC72" s="248" t="str">
        <f t="shared" ca="1" si="113"/>
        <v>-</v>
      </c>
      <c r="AD72" s="248" t="b">
        <f t="shared" ca="1" si="113"/>
        <v>1</v>
      </c>
      <c r="AE72" s="10"/>
      <c r="AF72" s="248" t="b">
        <f t="shared" ca="1" si="311"/>
        <v>1</v>
      </c>
      <c r="AG72" s="248" t="str">
        <f t="shared" ca="1" si="311"/>
        <v>-</v>
      </c>
      <c r="AH72" s="248" t="str">
        <f t="shared" ca="1" si="311"/>
        <v>-</v>
      </c>
      <c r="AI72" s="248" t="str">
        <f t="shared" ca="1" si="311"/>
        <v>-</v>
      </c>
      <c r="AJ72" s="248" t="b">
        <f t="shared" ca="1" si="311"/>
        <v>0</v>
      </c>
      <c r="AK72" s="248" t="str">
        <f t="shared" ca="1" si="311"/>
        <v>-</v>
      </c>
      <c r="AL72" s="248" t="str">
        <f t="shared" ca="1" si="311"/>
        <v>-</v>
      </c>
      <c r="AM72" s="248" t="str">
        <f t="shared" ca="1" si="311"/>
        <v>-</v>
      </c>
      <c r="AN72" s="248" t="b">
        <f t="shared" ca="1" si="311"/>
        <v>0</v>
      </c>
      <c r="AO72" s="10"/>
      <c r="AP72" s="225" t="b">
        <f t="shared" ref="AP72:AP77" ca="1" si="331">OFFSET(AP72,-1,0)</f>
        <v>1</v>
      </c>
      <c r="AQ72" s="247" t="b">
        <v>0</v>
      </c>
      <c r="AR72" s="225" t="b">
        <f t="shared" ca="1" si="325"/>
        <v>1</v>
      </c>
      <c r="AS72" s="243">
        <f t="shared" ca="1" si="136"/>
        <v>212103</v>
      </c>
      <c r="AT72" s="225" t="b">
        <f t="shared" ca="1" si="326"/>
        <v>0</v>
      </c>
      <c r="AU72" s="248" t="str">
        <f t="shared" ca="1" si="311"/>
        <v>-</v>
      </c>
      <c r="AV72" s="248" t="b">
        <f t="shared" ca="1" si="311"/>
        <v>1</v>
      </c>
      <c r="AW72" s="225">
        <f t="shared" ca="1" si="327"/>
        <v>212104</v>
      </c>
      <c r="AX72" s="248" t="str">
        <f t="shared" ca="1" si="311"/>
        <v>-</v>
      </c>
      <c r="AY72" s="248">
        <f t="shared" ca="1" si="311"/>
        <v>1</v>
      </c>
      <c r="AZ72" s="248">
        <f t="shared" ca="1" si="311"/>
        <v>1</v>
      </c>
      <c r="BA72" s="248" t="b">
        <f t="shared" ca="1" si="185"/>
        <v>1</v>
      </c>
      <c r="BB72" s="248">
        <f t="shared" ca="1" si="311"/>
        <v>0.2</v>
      </c>
      <c r="BC72" s="248" t="str">
        <f t="shared" ca="1" si="311"/>
        <v>-</v>
      </c>
      <c r="BD72" s="248" t="str">
        <f t="shared" ca="1" si="311"/>
        <v>-</v>
      </c>
      <c r="BE72" s="248" t="b">
        <f t="shared" ca="1" si="311"/>
        <v>1</v>
      </c>
      <c r="BF72" s="248" t="b">
        <f t="shared" ca="1" si="185"/>
        <v>0</v>
      </c>
      <c r="BG72" s="246" t="b" cm="1">
        <f t="array" aca="1" ref="BG72" ca="1">INDEX(i.dams_confinement_P,$P72,BG$17)</f>
        <v>0</v>
      </c>
      <c r="BH72" s="246" t="b" cm="1">
        <f t="array" aca="1" ref="BH72" ca="1">INDEX(i.dams_confinement_P,$P72,BH$17)</f>
        <v>0</v>
      </c>
      <c r="BI72" s="246" t="b" cm="1">
        <f t="array" aca="1" ref="BI72" ca="1">INDEX(i.dams_confinement_P,$P72,BI$17)</f>
        <v>0</v>
      </c>
      <c r="BJ72" s="246" t="b" cm="1">
        <f t="array" aca="1" ref="BJ72" ca="1">INDEX(i.dams_confinement_P,$P72,BJ$17)</f>
        <v>0</v>
      </c>
      <c r="BK72" s="246" t="b" cm="1">
        <f t="array" aca="1" ref="BK72" ca="1">INDEX(i.dams_confinement_P,$P72,BK$17)</f>
        <v>0</v>
      </c>
      <c r="BL72" s="246" t="b" cm="1">
        <f t="array" aca="1" ref="BL72" ca="1">INDEX(i.dams_confinement_P,$P72,BL$17)</f>
        <v>0</v>
      </c>
      <c r="BM72" s="246" t="b" cm="1">
        <f t="array" aca="1" ref="BM72" ca="1">INDEX(i.dams_confinement_P,$P72,BM$17)</f>
        <v>0</v>
      </c>
      <c r="BN72" s="246" t="b" cm="1">
        <f t="array" aca="1" ref="BN72" ca="1">INDEX(i.dams_confinement_P,$P72,BN$17)</f>
        <v>0</v>
      </c>
      <c r="BO72" s="246" t="b" cm="1">
        <f t="array" aca="1" ref="BO72" ca="1">INDEX(i.dams_confinement_P,$P72,BO$17)</f>
        <v>0</v>
      </c>
      <c r="BP72" s="246" t="b" cm="1">
        <f t="array" aca="1" ref="BP72" ca="1">INDEX(i.dams_confinement_P,$P72,BP$17)</f>
        <v>0</v>
      </c>
      <c r="BQ72" s="246" t="b" cm="1">
        <f t="array" aca="1" ref="BQ72" ca="1">INDEX(i.dams_confinement_P,$P72,BQ$17)</f>
        <v>0</v>
      </c>
      <c r="BR72" s="246" t="b" cm="1">
        <f t="array" aca="1" ref="BR72" ca="1">INDEX(i.dams_confinement_P,$P72,BR$17)</f>
        <v>0</v>
      </c>
      <c r="BS72" s="246" t="b" cm="1">
        <f t="array" aca="1" ref="BS72" ca="1">INDEX(i.dams_confinement_P,$P72,BS$17)</f>
        <v>0</v>
      </c>
      <c r="BT72" s="246" t="b" cm="1">
        <f t="array" aca="1" ref="BT72" ca="1">INDEX(i.dams_confinement_P,$P72,BT$17)</f>
        <v>0</v>
      </c>
      <c r="BU72" s="246" t="b" cm="1">
        <f t="array" aca="1" ref="BU72" ca="1">INDEX(i.dams_confinement_P,$P72,BU$17)</f>
        <v>0</v>
      </c>
      <c r="BV72" s="246" t="b" cm="1">
        <f t="array" aca="1" ref="BV72" ca="1">INDEX(i.dams_confinement_P,$P72,BV$17)</f>
        <v>0</v>
      </c>
      <c r="BW72" s="246" t="b" cm="1">
        <f t="array" aca="1" ref="BW72" ca="1">INDEX(i.dams_confinement_P,$P72,BW$17)</f>
        <v>0</v>
      </c>
      <c r="BX72" s="246" t="b" cm="1">
        <f t="array" aca="1" ref="BX72" ca="1">INDEX(i.dams_confinement_P,$P72,BX$17)</f>
        <v>0</v>
      </c>
      <c r="BY72" s="248" t="str">
        <f t="shared" ca="1" si="312"/>
        <v>-</v>
      </c>
      <c r="BZ72" s="248" t="str">
        <f t="shared" ca="1" si="312"/>
        <v>-</v>
      </c>
      <c r="CA72" s="10"/>
      <c r="CB72" s="248" t="str">
        <f t="shared" ca="1" si="312"/>
        <v>-</v>
      </c>
      <c r="CC72" s="248" t="str">
        <f t="shared" ca="1" si="312"/>
        <v>-</v>
      </c>
      <c r="CD72" s="248" t="str">
        <f t="shared" ca="1" si="312"/>
        <v>-</v>
      </c>
      <c r="CE72" s="248" t="str">
        <f t="shared" ca="1" si="312"/>
        <v>-</v>
      </c>
      <c r="CF72" s="248" t="str">
        <f t="shared" ca="1" si="312"/>
        <v>-</v>
      </c>
      <c r="CG72" s="248" t="str">
        <f t="shared" ca="1" si="312"/>
        <v>-</v>
      </c>
      <c r="CH72" s="248" t="str">
        <f t="shared" ca="1" si="312"/>
        <v>-</v>
      </c>
      <c r="CI72" s="248" t="str">
        <f t="shared" ca="1" si="312"/>
        <v>-</v>
      </c>
      <c r="CJ72" s="248" t="str">
        <f t="shared" ca="1" si="312"/>
        <v>-</v>
      </c>
      <c r="CK72" s="248" t="str">
        <f t="shared" ca="1" si="312"/>
        <v>-</v>
      </c>
      <c r="CL72" s="248" t="str">
        <f t="shared" ca="1" si="312"/>
        <v>-</v>
      </c>
      <c r="CM72" s="248" t="str">
        <f t="shared" ca="1" si="312"/>
        <v>-</v>
      </c>
      <c r="CN72" s="248" t="str">
        <f t="shared" ca="1" si="312"/>
        <v>-</v>
      </c>
      <c r="CO72" s="248" t="str">
        <f t="shared" ca="1" si="312"/>
        <v>-</v>
      </c>
      <c r="CP72" s="248" t="str">
        <f t="shared" ca="1" si="312"/>
        <v>-</v>
      </c>
      <c r="CQ72" s="248" t="str">
        <f t="shared" ca="1" si="312"/>
        <v>-</v>
      </c>
      <c r="CR72" s="248" t="str">
        <f t="shared" ca="1" si="312"/>
        <v>-</v>
      </c>
      <c r="CS72" s="248" t="str">
        <f t="shared" ca="1" si="194"/>
        <v>-</v>
      </c>
      <c r="CT72" s="248" t="str">
        <f t="shared" ca="1" si="194"/>
        <v>-</v>
      </c>
      <c r="CU72" s="248" t="str">
        <f t="shared" ca="1" si="194"/>
        <v>-</v>
      </c>
      <c r="CV72" s="248" t="str">
        <f t="shared" ca="1" si="194"/>
        <v>-</v>
      </c>
      <c r="CW72" s="10"/>
      <c r="CX72" s="246" t="str" cm="1">
        <f t="array" ref="CX72">IF(AND($CZ72:$DA72),INDEX(i.dam_user_fvp0_date,$P72),"-")</f>
        <v>-</v>
      </c>
      <c r="CY72" s="246" t="str" cm="1">
        <f t="array" ref="CY72">IF(AND($CZ72:$DA72),INDEX(i.dam_user_fvp1_date,$P72),"-")</f>
        <v>-</v>
      </c>
      <c r="CZ72" s="247" t="b">
        <v>0</v>
      </c>
      <c r="DA72" s="247" t="b">
        <v>0</v>
      </c>
      <c r="DB72" s="248" t="str">
        <f t="shared" ca="1" si="313"/>
        <v>-</v>
      </c>
      <c r="DC72" s="248" t="str">
        <f t="shared" ca="1" si="313"/>
        <v>-</v>
      </c>
      <c r="DD72" s="248" t="str">
        <f t="shared" ca="1" si="313"/>
        <v>-</v>
      </c>
      <c r="DE72" s="248" t="str">
        <f t="shared" ca="1" si="313"/>
        <v>-</v>
      </c>
      <c r="DF72" s="248" t="str">
        <f t="shared" ca="1" si="313"/>
        <v>-</v>
      </c>
      <c r="DG72" s="248" t="str">
        <f t="shared" ca="1" si="313"/>
        <v>-</v>
      </c>
      <c r="DH72" s="248" t="str">
        <f t="shared" ca="1" si="313"/>
        <v>-</v>
      </c>
      <c r="DI72" s="248" t="str">
        <f t="shared" ca="1" si="313"/>
        <v>-</v>
      </c>
      <c r="DJ72" s="248" t="str">
        <f t="shared" ca="1" si="313"/>
        <v>-</v>
      </c>
      <c r="DK72" s="248" t="str">
        <f t="shared" ca="1" si="313"/>
        <v>-</v>
      </c>
      <c r="DL72" s="248" t="str">
        <f t="shared" ca="1" si="313"/>
        <v>-</v>
      </c>
      <c r="DM72" s="248" t="str">
        <f t="shared" ca="1" si="313"/>
        <v>-</v>
      </c>
      <c r="DN72" s="248" t="str">
        <f t="shared" ca="1" si="313"/>
        <v>-</v>
      </c>
      <c r="DO72" s="248" t="str">
        <f t="shared" ca="1" si="313"/>
        <v>-</v>
      </c>
      <c r="DP72" s="248" t="str">
        <f t="shared" ca="1" si="313"/>
        <v>-</v>
      </c>
      <c r="DQ72" s="248" t="str">
        <f t="shared" ca="1" si="313"/>
        <v>-</v>
      </c>
      <c r="DR72" s="248" t="str">
        <f t="shared" ca="1" si="313"/>
        <v>-</v>
      </c>
      <c r="DS72" s="248" t="str">
        <f t="shared" ca="1" si="313"/>
        <v>-</v>
      </c>
      <c r="DT72" s="248" t="str">
        <f t="shared" ca="1" si="313"/>
        <v>-</v>
      </c>
      <c r="DU72" s="248" t="str">
        <f t="shared" ca="1" si="313"/>
        <v>-</v>
      </c>
      <c r="DV72" s="225">
        <f t="shared" ca="1" si="328"/>
        <v>3</v>
      </c>
      <c r="DW72" s="225">
        <f t="shared" ca="1" si="328"/>
        <v>3</v>
      </c>
      <c r="DX72" s="247">
        <v>0</v>
      </c>
      <c r="DY72" s="247">
        <v>1</v>
      </c>
      <c r="DZ72" s="247">
        <v>-1</v>
      </c>
      <c r="EA72" s="248" t="str">
        <f t="shared" ca="1" si="313"/>
        <v>-</v>
      </c>
      <c r="EB72" s="248" t="str">
        <f t="shared" ca="1" si="313"/>
        <v>-</v>
      </c>
      <c r="EC72" s="248" t="str">
        <f t="shared" ca="1" si="313"/>
        <v>-</v>
      </c>
      <c r="ED72" s="248" t="str">
        <f t="shared" ca="1" si="313"/>
        <v>-</v>
      </c>
      <c r="EE72" s="248" t="str">
        <f t="shared" ca="1" si="313"/>
        <v>-</v>
      </c>
      <c r="EF72" s="247">
        <v>0</v>
      </c>
      <c r="EG72" s="247">
        <v>1</v>
      </c>
      <c r="EH72" s="247">
        <v>-1</v>
      </c>
      <c r="EI72" s="248" t="str">
        <f t="shared" ca="1" si="313"/>
        <v>-</v>
      </c>
      <c r="EJ72" s="248" t="str">
        <f t="shared" ca="1" si="313"/>
        <v>-</v>
      </c>
      <c r="EK72" s="248" t="str">
        <f t="shared" ca="1" si="313"/>
        <v>-</v>
      </c>
      <c r="EL72" s="248">
        <f t="shared" ca="1" si="313"/>
        <v>0</v>
      </c>
      <c r="EM72" s="248">
        <f t="shared" ca="1" si="313"/>
        <v>0</v>
      </c>
      <c r="EN72" s="248">
        <f t="shared" ca="1" si="313"/>
        <v>0</v>
      </c>
      <c r="EO72" s="248">
        <f t="shared" ca="1" si="313"/>
        <v>0</v>
      </c>
      <c r="EP72" s="248">
        <f t="shared" ca="1" si="308"/>
        <v>0</v>
      </c>
      <c r="EQ72" s="248">
        <f t="shared" ca="1" si="314"/>
        <v>0</v>
      </c>
      <c r="ER72" s="248">
        <f t="shared" ca="1" si="314"/>
        <v>0</v>
      </c>
      <c r="ES72" s="248" t="str">
        <f t="shared" ca="1" si="314"/>
        <v>-</v>
      </c>
      <c r="ET72" s="248" t="str">
        <f t="shared" ca="1" si="314"/>
        <v>-</v>
      </c>
      <c r="EU72" s="248" t="str">
        <f t="shared" ca="1" si="314"/>
        <v>-</v>
      </c>
      <c r="EV72" s="248" t="str">
        <f t="shared" ca="1" si="314"/>
        <v>-</v>
      </c>
      <c r="EW72" s="248" t="str">
        <f t="shared" ca="1" si="314"/>
        <v>-</v>
      </c>
      <c r="EX72" s="248" t="str">
        <f t="shared" ca="1" si="314"/>
        <v>-</v>
      </c>
      <c r="EY72" s="248" t="str">
        <f t="shared" ca="1" si="314"/>
        <v>-</v>
      </c>
      <c r="EZ72" s="248" t="str">
        <f t="shared" ca="1" si="314"/>
        <v>-</v>
      </c>
      <c r="FA72" s="248" t="str">
        <f t="shared" ca="1" si="314"/>
        <v>-</v>
      </c>
      <c r="FB72" s="248" t="str">
        <f t="shared" ca="1" si="314"/>
        <v>-</v>
      </c>
      <c r="FC72" s="248" t="str">
        <f t="shared" ca="1" si="314"/>
        <v>-</v>
      </c>
      <c r="FD72" s="10"/>
      <c r="FE72" s="246">
        <f t="shared" ca="1" si="118"/>
        <v>1</v>
      </c>
      <c r="FF72" s="248" t="str">
        <f t="shared" ca="1" si="314"/>
        <v>-</v>
      </c>
      <c r="FG72" s="248" t="str">
        <f t="shared" ca="1" si="315"/>
        <v>-</v>
      </c>
      <c r="FH72" s="248" t="str">
        <f t="shared" ca="1" si="315"/>
        <v>-</v>
      </c>
      <c r="FI72" s="248" t="str">
        <f t="shared" ca="1" si="315"/>
        <v>-</v>
      </c>
      <c r="FJ72" s="246" t="b">
        <f t="shared" ca="1" si="119"/>
        <v>0</v>
      </c>
      <c r="FK72" s="248" t="str">
        <f t="shared" ca="1" si="315"/>
        <v>-</v>
      </c>
      <c r="FL72" s="248">
        <f t="shared" ca="1" si="315"/>
        <v>0</v>
      </c>
      <c r="FM72" s="248" t="str">
        <f t="shared" ca="1" si="315"/>
        <v>-</v>
      </c>
      <c r="FN72" s="248">
        <f t="shared" ca="1" si="120"/>
        <v>1</v>
      </c>
      <c r="FO72" s="248">
        <f t="shared" ca="1" si="120"/>
        <v>0</v>
      </c>
      <c r="FP72" s="248">
        <f t="shared" ca="1" si="315"/>
        <v>1</v>
      </c>
      <c r="FQ72" s="248">
        <f t="shared" ca="1" si="315"/>
        <v>0</v>
      </c>
      <c r="FR72" s="248">
        <f t="shared" ca="1" si="315"/>
        <v>1</v>
      </c>
      <c r="FS72" s="248">
        <f t="shared" ca="1" si="315"/>
        <v>1</v>
      </c>
      <c r="FT72" s="248">
        <f t="shared" ca="1" si="315"/>
        <v>1</v>
      </c>
      <c r="FU72" s="248">
        <f t="shared" ca="1" si="315"/>
        <v>0</v>
      </c>
      <c r="FV72" s="248">
        <f t="shared" ca="1" si="315"/>
        <v>0</v>
      </c>
      <c r="FW72" s="248">
        <f t="shared" ca="1" si="315"/>
        <v>0</v>
      </c>
      <c r="FX72" s="248">
        <f t="shared" ca="1" si="315"/>
        <v>0</v>
      </c>
      <c r="FY72" s="248">
        <f t="shared" ca="1" si="315"/>
        <v>0</v>
      </c>
      <c r="FZ72" s="248">
        <f t="shared" ca="1" si="315"/>
        <v>0</v>
      </c>
      <c r="GA72" s="248">
        <f t="shared" ca="1" si="315"/>
        <v>0</v>
      </c>
      <c r="GB72" s="248">
        <f t="shared" ca="1" si="315"/>
        <v>0</v>
      </c>
      <c r="GC72" s="248">
        <f t="shared" ca="1" si="315"/>
        <v>0</v>
      </c>
      <c r="GD72" s="248">
        <f t="shared" ca="1" si="315"/>
        <v>0</v>
      </c>
      <c r="GE72" s="248">
        <f t="shared" ca="1" si="315"/>
        <v>0</v>
      </c>
      <c r="GF72" s="248">
        <f t="shared" ca="1" si="315"/>
        <v>0</v>
      </c>
      <c r="GG72" s="248">
        <f t="shared" ca="1" si="315"/>
        <v>1</v>
      </c>
      <c r="GH72" s="248">
        <f t="shared" ca="1" si="315"/>
        <v>0</v>
      </c>
      <c r="GI72" s="248">
        <f t="shared" ca="1" si="315"/>
        <v>0</v>
      </c>
      <c r="GJ72" s="248">
        <f t="shared" ca="1" si="315"/>
        <v>0</v>
      </c>
      <c r="GK72" s="248">
        <f t="shared" ca="1" si="315"/>
        <v>0</v>
      </c>
      <c r="GL72" s="248">
        <f t="shared" ca="1" si="315"/>
        <v>0</v>
      </c>
      <c r="GM72" s="248">
        <f t="shared" ca="1" si="315"/>
        <v>0</v>
      </c>
      <c r="GN72" s="248">
        <f t="shared" ca="1" si="315"/>
        <v>0</v>
      </c>
      <c r="GO72" s="10"/>
      <c r="GP72" s="246" t="b">
        <f t="shared" ca="1" si="316"/>
        <v>1</v>
      </c>
      <c r="GQ72" s="246" cm="1">
        <f t="array" aca="1" ref="GQ72" ca="1">INDEX(i.bnd_total_pas_area,$R72,1)</f>
        <v>852</v>
      </c>
      <c r="GR72" s="248" t="str">
        <f t="shared" ca="1" si="261"/>
        <v>-</v>
      </c>
      <c r="GS72" s="246" t="b">
        <f t="shared" ca="1" si="317"/>
        <v>1</v>
      </c>
      <c r="GT72" s="246" cm="1">
        <f t="array" aca="1" ref="GT72" ca="1">INDEX(i.bnd_sr_t,$T72,1)</f>
        <v>13.6</v>
      </c>
      <c r="GU72" s="246" t="b">
        <f t="shared" ca="1" si="124"/>
        <v>1</v>
      </c>
      <c r="GV72" s="246" t="b">
        <f t="shared" ca="1" si="124"/>
        <v>0</v>
      </c>
      <c r="GW72" s="246" t="b">
        <f t="shared" ca="1" si="124"/>
        <v>0</v>
      </c>
      <c r="GX72" s="248">
        <f t="shared" ca="1" si="318"/>
        <v>0</v>
      </c>
      <c r="GY72" s="248">
        <f t="shared" ca="1" si="318"/>
        <v>2</v>
      </c>
      <c r="GZ72" s="248">
        <f t="shared" ca="1" si="318"/>
        <v>2</v>
      </c>
      <c r="HA72" s="248" t="str">
        <f t="shared" ca="1" si="318"/>
        <v>-</v>
      </c>
      <c r="HB72" s="248" t="str">
        <f t="shared" ca="1" si="318"/>
        <v>-</v>
      </c>
      <c r="HC72" s="248" t="str">
        <f t="shared" ca="1" si="318"/>
        <v>-</v>
      </c>
      <c r="HD72" s="248" t="str">
        <f t="shared" ca="1" si="318"/>
        <v>-</v>
      </c>
      <c r="HE72" s="248" t="str">
        <f t="shared" ca="1" si="318"/>
        <v>-</v>
      </c>
      <c r="HF72" s="248" t="str">
        <f t="shared" ca="1" si="144"/>
        <v>-</v>
      </c>
      <c r="HG72" s="248" t="str">
        <f t="shared" ca="1" si="144"/>
        <v>-</v>
      </c>
      <c r="HH72" s="246" t="b">
        <f t="array" aca="1" ref="HH72" ca="1">IF(OR(HI72:HJ72&lt;&gt;"-"),TRUE,"-")</f>
        <v>1</v>
      </c>
      <c r="HI72" s="225">
        <f t="shared" ca="1" si="329"/>
        <v>2</v>
      </c>
      <c r="HJ72" s="248" t="str">
        <f t="shared" ca="1" si="125"/>
        <v>-</v>
      </c>
      <c r="HK72" s="246" t="str">
        <f t="array" aca="1" ref="HK72" ca="1">IF(OR(HL72:HQ72&lt;&gt;"-"),TRUE,"-")</f>
        <v>-</v>
      </c>
      <c r="HL72" s="248" t="str">
        <f t="shared" ref="HL72:HR77" ca="1" si="332">OFFSET(HL$5,$B72,0)</f>
        <v>-</v>
      </c>
      <c r="HM72" s="288" t="str">
        <f t="shared" ca="1" si="332"/>
        <v>-</v>
      </c>
      <c r="HN72" s="288" t="str">
        <f t="shared" ca="1" si="332"/>
        <v>-</v>
      </c>
      <c r="HO72" s="288" t="str">
        <f t="shared" ca="1" si="332"/>
        <v>-</v>
      </c>
      <c r="HP72" s="288" t="str">
        <f t="shared" ca="1" si="332"/>
        <v>-</v>
      </c>
      <c r="HQ72" s="288" t="str">
        <f t="shared" ca="1" si="146"/>
        <v>-</v>
      </c>
      <c r="HR72" s="288" t="str">
        <f t="shared" ca="1" si="332"/>
        <v>-</v>
      </c>
      <c r="HS72" s="248" t="b">
        <f t="shared" ca="1" si="100"/>
        <v>1</v>
      </c>
      <c r="HT72" s="248">
        <f t="shared" ca="1" si="100"/>
        <v>2</v>
      </c>
      <c r="HU72" s="248" t="b">
        <f t="shared" ca="1" si="101"/>
        <v>1</v>
      </c>
      <c r="HV72" s="248" t="str">
        <f t="shared" ca="1" si="101"/>
        <v>-</v>
      </c>
      <c r="HW72" s="246" t="str">
        <f t="shared" ca="1" si="238"/>
        <v>-</v>
      </c>
      <c r="HX72" s="246" t="str">
        <f t="shared" ca="1" si="238"/>
        <v>-</v>
      </c>
      <c r="HY72" s="246" t="str">
        <f t="shared" ca="1" si="238"/>
        <v>-</v>
      </c>
      <c r="HZ72" s="246" t="str">
        <f t="shared" ca="1" si="238"/>
        <v>-</v>
      </c>
      <c r="IA72" s="248" t="str">
        <f t="shared" ca="1" si="319"/>
        <v>-</v>
      </c>
      <c r="IB72" s="248" t="str">
        <f t="shared" ca="1" si="319"/>
        <v>-</v>
      </c>
      <c r="IC72" s="248" t="str">
        <f t="shared" ca="1" si="319"/>
        <v>-</v>
      </c>
      <c r="ID72" s="248" t="str">
        <f t="shared" ca="1" si="319"/>
        <v>-</v>
      </c>
      <c r="IE72" s="248">
        <f t="shared" ca="1" si="319"/>
        <v>0</v>
      </c>
      <c r="IF72" s="248">
        <f t="shared" ca="1" si="319"/>
        <v>0.9</v>
      </c>
      <c r="IG72" s="248">
        <f t="shared" ca="1" si="319"/>
        <v>0</v>
      </c>
      <c r="IH72" s="248">
        <f t="shared" ca="1" si="319"/>
        <v>0.5</v>
      </c>
      <c r="II72" s="248">
        <f t="shared" ca="1" si="319"/>
        <v>0</v>
      </c>
      <c r="IJ72" s="248">
        <f t="shared" ca="1" si="319"/>
        <v>0</v>
      </c>
      <c r="IK72" s="248" t="str">
        <f t="shared" ca="1" si="319"/>
        <v>-</v>
      </c>
      <c r="IL72" s="246" t="str">
        <f t="shared" ca="1" si="127"/>
        <v>-</v>
      </c>
      <c r="IM72" s="246" t="str">
        <f t="shared" ca="1" si="127"/>
        <v>-</v>
      </c>
      <c r="IN72" s="155" t="b">
        <f t="shared" ca="1" si="320"/>
        <v>0</v>
      </c>
      <c r="IO72" s="248" t="str">
        <f t="shared" ca="1" si="129"/>
        <v>-</v>
      </c>
      <c r="IP72" s="10"/>
      <c r="IQ72" s="248">
        <f t="shared" ca="1" si="319"/>
        <v>1</v>
      </c>
      <c r="IR72" s="248">
        <f t="shared" ca="1" si="319"/>
        <v>0</v>
      </c>
      <c r="IS72" s="248">
        <f t="shared" ca="1" si="319"/>
        <v>1</v>
      </c>
      <c r="IT72" s="248">
        <f t="shared" ca="1" si="319"/>
        <v>1</v>
      </c>
      <c r="IU72" s="248">
        <f t="shared" ca="1" si="319"/>
        <v>0</v>
      </c>
      <c r="IV72" s="248">
        <f t="shared" ca="1" si="319"/>
        <v>70</v>
      </c>
      <c r="IW72" s="248">
        <f t="shared" ca="1" si="319"/>
        <v>50</v>
      </c>
      <c r="IX72" s="248">
        <f t="shared" ca="1" si="319"/>
        <v>85</v>
      </c>
      <c r="IY72" s="248">
        <f t="shared" ca="1" si="319"/>
        <v>70</v>
      </c>
      <c r="IZ72" s="246">
        <f t="shared" ca="1" si="130"/>
        <v>1</v>
      </c>
      <c r="JA72" s="246">
        <f t="shared" ca="1" si="131"/>
        <v>1</v>
      </c>
      <c r="JB72" s="246">
        <f t="shared" ca="1" si="132"/>
        <v>1</v>
      </c>
      <c r="JC72" s="248">
        <f t="shared" ca="1" si="319"/>
        <v>1</v>
      </c>
      <c r="JD72" s="10"/>
      <c r="JE72" s="248">
        <f t="shared" ca="1" si="319"/>
        <v>1</v>
      </c>
      <c r="JF72" s="248">
        <f t="shared" ca="1" si="319"/>
        <v>1</v>
      </c>
      <c r="JG72" s="248">
        <f t="shared" ca="1" si="319"/>
        <v>0.75</v>
      </c>
      <c r="JH72" s="248">
        <f t="shared" ca="1" si="330"/>
        <v>0.8</v>
      </c>
      <c r="JI72" s="248">
        <f t="shared" ca="1" si="330"/>
        <v>0.82499999999999996</v>
      </c>
      <c r="JJ72" s="248">
        <f t="shared" ca="1" si="330"/>
        <v>0.875</v>
      </c>
      <c r="JK72" s="248">
        <f t="shared" ca="1" si="330"/>
        <v>0.9</v>
      </c>
      <c r="JL72" s="248">
        <f t="shared" ca="1" si="319"/>
        <v>1</v>
      </c>
      <c r="JM72" s="248">
        <f t="shared" ca="1" si="319"/>
        <v>0</v>
      </c>
      <c r="JN72" s="248">
        <f t="shared" ca="1" si="297"/>
        <v>0</v>
      </c>
      <c r="JO72" s="248">
        <f t="shared" ca="1" si="297"/>
        <v>0</v>
      </c>
      <c r="JP72" s="248">
        <f t="shared" ca="1" si="297"/>
        <v>0</v>
      </c>
      <c r="JQ72" s="248">
        <f t="shared" ca="1" si="297"/>
        <v>0</v>
      </c>
      <c r="JR72" s="248">
        <f t="shared" ca="1" si="297"/>
        <v>0</v>
      </c>
      <c r="JS72" s="248" t="str">
        <f t="shared" ca="1" si="149"/>
        <v>-</v>
      </c>
      <c r="JT72" s="248">
        <f t="shared" ca="1" si="149"/>
        <v>0</v>
      </c>
      <c r="JU72" s="27">
        <v>0</v>
      </c>
    </row>
    <row r="73" spans="1:281" s="228" customFormat="1" outlineLevel="2">
      <c r="A73" s="202">
        <f t="shared" si="133"/>
        <v>68</v>
      </c>
      <c r="B73" s="210">
        <f t="shared" ca="1" si="322"/>
        <v>64</v>
      </c>
      <c r="C73" s="228">
        <v>200</v>
      </c>
      <c r="D73" s="228" t="s">
        <v>941</v>
      </c>
      <c r="E73" s="228" t="b">
        <v>0</v>
      </c>
      <c r="F73" s="228" t="b">
        <v>0</v>
      </c>
      <c r="G73" s="228" t="b">
        <f t="shared" si="321"/>
        <v>0</v>
      </c>
      <c r="H73" s="298" cm="1">
        <f t="array" aca="1" ref="H73" ca="1">IF(AND($I73:$T73=DataMaster!$R$70:$AC$70),1,IF(AND($I73:$T73=DataMaster!$R$71:$AC$71),2,IF(AND($I73:$T73=DataMaster!$R$72:$AC$72),3,IF(AND($I73:$T73=DataMaster!$R$73:$AC$73),4,IF(AND($I73:$T73=DataMaster!$R$74:$AC$74),5,IF(AND($I73:$T73=DataMaster!$R$75:$AC$75),6,IF(AND($I73:$T73=DataMaster!$R$76:$AC$76),7,IF(AND($I73:$T73=DataMaster!$R$77:$AC$77),8,0))))))))</f>
        <v>2</v>
      </c>
      <c r="I73" s="225">
        <f t="shared" ca="1" si="323"/>
        <v>1</v>
      </c>
      <c r="J73" s="225">
        <f t="shared" ca="1" si="295"/>
        <v>2</v>
      </c>
      <c r="K73" s="225">
        <f t="shared" ca="1" si="295"/>
        <v>2</v>
      </c>
      <c r="L73" s="225">
        <f t="shared" ca="1" si="295"/>
        <v>2</v>
      </c>
      <c r="M73" s="225">
        <f t="shared" ca="1" si="295"/>
        <v>1</v>
      </c>
      <c r="N73" s="225">
        <f t="shared" ca="1" si="295"/>
        <v>1</v>
      </c>
      <c r="O73" s="225">
        <f t="shared" ca="1" si="295"/>
        <v>1</v>
      </c>
      <c r="P73" s="225">
        <f t="shared" ca="1" si="295"/>
        <v>1</v>
      </c>
      <c r="Q73" s="225">
        <f t="shared" ca="1" si="295"/>
        <v>1</v>
      </c>
      <c r="R73" s="225">
        <f t="shared" ca="1" si="295"/>
        <v>2</v>
      </c>
      <c r="S73" s="225">
        <f t="shared" ca="1" si="295"/>
        <v>1</v>
      </c>
      <c r="T73" s="225">
        <f t="shared" ca="1" si="295"/>
        <v>2</v>
      </c>
      <c r="V73" s="242" t="str" cm="1">
        <f t="array" aca="1" ref="V73" ca="1">TEXT(LEFT(OFFSET(V73,-1,0),5)+1,"00000")&amp;MID(OFFSET(V73,-1,0),6,FIND(" ",OFFSET(V73,-1,0),7)-5)
&amp;IF($H73=0,"",INDEX(DataMaster!$Q$70:$Q$77,Experiment!H73))
 &amp; " Day"&amp;_xlfn.SINGLE(INDEX(i.DOY,$I73,1))                   &amp; IF($FE73=0," FWM","")&amp;IF($FE73=1," MWM","")&amp;IF($FE73=5," Mat","")&amp;IF($FJ73=TRUE,"&amp;BBT","")
&amp;" Confine"&amp;$P73-1       &amp;IF($R73&gt;1," PasArea"&amp;GQ73,"")     &amp;IF($T73&gt;1," SR"&amp;GT73,"")     &amp;IF($S73&gt;1," E_PGR"&amp;JG73,"")
&amp; " WP"&amp;TEXT($IZ73*100,"000p")                &amp; " MP"&amp;TEXT($JA73*100,"000p")                      &amp; " GP"&amp;TEXT($JB73*100,"000p")
&amp; " (F"&amp;3+IFERROR(1*$CZ73,0)+IFERROR(1*$DA73,0)&amp;3-IFERROR(1*NOT($DC73),0)&amp;"N"&amp;$DV73&amp;$DW73&amp;")"</f>
        <v>00050 Feed farm1_nc Day135 MWM Confine0 PasArea852 SR13.6 WP100p MP100p GP100p (F43N33)</v>
      </c>
      <c r="W73" s="10" t="str">
        <f ca="1">IF(COUNTIF(V$5:V73,V73)=1,"-","Dup")</f>
        <v>-</v>
      </c>
      <c r="X73" s="10"/>
      <c r="Y73" s="225" t="str">
        <f t="shared" ca="1" si="324"/>
        <v>-</v>
      </c>
      <c r="Z73" s="248" t="str">
        <f t="shared" ca="1" si="112"/>
        <v>-</v>
      </c>
      <c r="AA73" s="225" t="str">
        <f t="shared" ca="1" si="324"/>
        <v>-</v>
      </c>
      <c r="AB73" s="225" t="str">
        <f t="shared" ca="1" si="324"/>
        <v>-</v>
      </c>
      <c r="AC73" s="248" t="str">
        <f t="shared" ca="1" si="113"/>
        <v>-</v>
      </c>
      <c r="AD73" s="248" t="b">
        <f t="shared" ca="1" si="113"/>
        <v>1</v>
      </c>
      <c r="AE73" s="10"/>
      <c r="AF73" s="248" t="b">
        <f t="shared" ca="1" si="311"/>
        <v>1</v>
      </c>
      <c r="AG73" s="248" t="str">
        <f t="shared" ca="1" si="311"/>
        <v>-</v>
      </c>
      <c r="AH73" s="248" t="str">
        <f t="shared" ca="1" si="311"/>
        <v>-</v>
      </c>
      <c r="AI73" s="248" t="str">
        <f t="shared" ca="1" si="311"/>
        <v>-</v>
      </c>
      <c r="AJ73" s="248" t="b">
        <f t="shared" ca="1" si="311"/>
        <v>0</v>
      </c>
      <c r="AK73" s="248" t="str">
        <f t="shared" ca="1" si="311"/>
        <v>-</v>
      </c>
      <c r="AL73" s="248" t="str">
        <f t="shared" ca="1" si="311"/>
        <v>-</v>
      </c>
      <c r="AM73" s="248" t="str">
        <f t="shared" ca="1" si="311"/>
        <v>-</v>
      </c>
      <c r="AN73" s="248" t="b">
        <f t="shared" ca="1" si="311"/>
        <v>0</v>
      </c>
      <c r="AO73" s="10"/>
      <c r="AP73" s="225" t="b">
        <f t="shared" ca="1" si="331"/>
        <v>1</v>
      </c>
      <c r="AQ73" s="247" t="b">
        <v>1</v>
      </c>
      <c r="AR73" s="225" t="b">
        <f t="shared" ca="1" si="325"/>
        <v>1</v>
      </c>
      <c r="AS73" s="243">
        <f t="shared" ca="1" si="136"/>
        <v>212104</v>
      </c>
      <c r="AT73" s="225" t="b">
        <f t="shared" ca="1" si="326"/>
        <v>0</v>
      </c>
      <c r="AU73" s="248" t="str">
        <f t="shared" ca="1" si="311"/>
        <v>-</v>
      </c>
      <c r="AV73" s="248" t="b">
        <f t="shared" ca="1" si="311"/>
        <v>1</v>
      </c>
      <c r="AW73" s="225">
        <f t="shared" ca="1" si="327"/>
        <v>212105</v>
      </c>
      <c r="AX73" s="248" t="str">
        <f t="shared" ca="1" si="311"/>
        <v>-</v>
      </c>
      <c r="AY73" s="248">
        <f t="shared" ca="1" si="311"/>
        <v>1</v>
      </c>
      <c r="AZ73" s="248">
        <f t="shared" ca="1" si="311"/>
        <v>1</v>
      </c>
      <c r="BA73" s="248" t="b">
        <f t="shared" ca="1" si="185"/>
        <v>1</v>
      </c>
      <c r="BB73" s="248">
        <f t="shared" ca="1" si="311"/>
        <v>0.2</v>
      </c>
      <c r="BC73" s="248" t="str">
        <f t="shared" ca="1" si="311"/>
        <v>-</v>
      </c>
      <c r="BD73" s="248" t="str">
        <f t="shared" ca="1" si="311"/>
        <v>-</v>
      </c>
      <c r="BE73" s="248" t="b">
        <f t="shared" ca="1" si="311"/>
        <v>1</v>
      </c>
      <c r="BF73" s="248" t="b">
        <f t="shared" ca="1" si="185"/>
        <v>0</v>
      </c>
      <c r="BG73" s="246" t="b" cm="1">
        <f t="array" aca="1" ref="BG73" ca="1">INDEX(i.dams_confinement_P,$P73,BG$17)</f>
        <v>0</v>
      </c>
      <c r="BH73" s="246" t="b" cm="1">
        <f t="array" aca="1" ref="BH73" ca="1">INDEX(i.dams_confinement_P,$P73,BH$17)</f>
        <v>0</v>
      </c>
      <c r="BI73" s="246" t="b" cm="1">
        <f t="array" aca="1" ref="BI73" ca="1">INDEX(i.dams_confinement_P,$P73,BI$17)</f>
        <v>0</v>
      </c>
      <c r="BJ73" s="246" t="b" cm="1">
        <f t="array" aca="1" ref="BJ73" ca="1">INDEX(i.dams_confinement_P,$P73,BJ$17)</f>
        <v>0</v>
      </c>
      <c r="BK73" s="246" t="b" cm="1">
        <f t="array" aca="1" ref="BK73" ca="1">INDEX(i.dams_confinement_P,$P73,BK$17)</f>
        <v>0</v>
      </c>
      <c r="BL73" s="246" t="b" cm="1">
        <f t="array" aca="1" ref="BL73" ca="1">INDEX(i.dams_confinement_P,$P73,BL$17)</f>
        <v>0</v>
      </c>
      <c r="BM73" s="246" t="b" cm="1">
        <f t="array" aca="1" ref="BM73" ca="1">INDEX(i.dams_confinement_P,$P73,BM$17)</f>
        <v>0</v>
      </c>
      <c r="BN73" s="246" t="b" cm="1">
        <f t="array" aca="1" ref="BN73" ca="1">INDEX(i.dams_confinement_P,$P73,BN$17)</f>
        <v>0</v>
      </c>
      <c r="BO73" s="246" t="b" cm="1">
        <f t="array" aca="1" ref="BO73" ca="1">INDEX(i.dams_confinement_P,$P73,BO$17)</f>
        <v>0</v>
      </c>
      <c r="BP73" s="246" t="b" cm="1">
        <f t="array" aca="1" ref="BP73" ca="1">INDEX(i.dams_confinement_P,$P73,BP$17)</f>
        <v>0</v>
      </c>
      <c r="BQ73" s="246" t="b" cm="1">
        <f t="array" aca="1" ref="BQ73" ca="1">INDEX(i.dams_confinement_P,$P73,BQ$17)</f>
        <v>0</v>
      </c>
      <c r="BR73" s="246" t="b" cm="1">
        <f t="array" aca="1" ref="BR73" ca="1">INDEX(i.dams_confinement_P,$P73,BR$17)</f>
        <v>0</v>
      </c>
      <c r="BS73" s="246" t="b" cm="1">
        <f t="array" aca="1" ref="BS73" ca="1">INDEX(i.dams_confinement_P,$P73,BS$17)</f>
        <v>0</v>
      </c>
      <c r="BT73" s="246" t="b" cm="1">
        <f t="array" aca="1" ref="BT73" ca="1">INDEX(i.dams_confinement_P,$P73,BT$17)</f>
        <v>0</v>
      </c>
      <c r="BU73" s="246" t="b" cm="1">
        <f t="array" aca="1" ref="BU73" ca="1">INDEX(i.dams_confinement_P,$P73,BU$17)</f>
        <v>0</v>
      </c>
      <c r="BV73" s="246" t="b" cm="1">
        <f t="array" aca="1" ref="BV73" ca="1">INDEX(i.dams_confinement_P,$P73,BV$17)</f>
        <v>0</v>
      </c>
      <c r="BW73" s="246" t="b" cm="1">
        <f t="array" aca="1" ref="BW73" ca="1">INDEX(i.dams_confinement_P,$P73,BW$17)</f>
        <v>0</v>
      </c>
      <c r="BX73" s="246" t="b" cm="1">
        <f t="array" aca="1" ref="BX73" ca="1">INDEX(i.dams_confinement_P,$P73,BX$17)</f>
        <v>0</v>
      </c>
      <c r="BY73" s="248" t="str">
        <f t="shared" ca="1" si="312"/>
        <v>-</v>
      </c>
      <c r="BZ73" s="248" t="str">
        <f t="shared" ca="1" si="312"/>
        <v>-</v>
      </c>
      <c r="CA73" s="10"/>
      <c r="CB73" s="248" t="str">
        <f t="shared" ca="1" si="312"/>
        <v>-</v>
      </c>
      <c r="CC73" s="248" t="str">
        <f t="shared" ca="1" si="312"/>
        <v>-</v>
      </c>
      <c r="CD73" s="248" t="str">
        <f t="shared" ca="1" si="312"/>
        <v>-</v>
      </c>
      <c r="CE73" s="248" t="str">
        <f t="shared" ca="1" si="312"/>
        <v>-</v>
      </c>
      <c r="CF73" s="248" t="str">
        <f t="shared" ca="1" si="312"/>
        <v>-</v>
      </c>
      <c r="CG73" s="248" t="str">
        <f t="shared" ca="1" si="312"/>
        <v>-</v>
      </c>
      <c r="CH73" s="248" t="str">
        <f t="shared" ca="1" si="312"/>
        <v>-</v>
      </c>
      <c r="CI73" s="248" t="str">
        <f t="shared" ca="1" si="312"/>
        <v>-</v>
      </c>
      <c r="CJ73" s="248" t="str">
        <f t="shared" ca="1" si="312"/>
        <v>-</v>
      </c>
      <c r="CK73" s="248" t="str">
        <f t="shared" ca="1" si="312"/>
        <v>-</v>
      </c>
      <c r="CL73" s="248" t="str">
        <f t="shared" ca="1" si="312"/>
        <v>-</v>
      </c>
      <c r="CM73" s="248" t="str">
        <f t="shared" ca="1" si="312"/>
        <v>-</v>
      </c>
      <c r="CN73" s="248" t="str">
        <f t="shared" ca="1" si="312"/>
        <v>-</v>
      </c>
      <c r="CO73" s="248" t="str">
        <f t="shared" ca="1" si="312"/>
        <v>-</v>
      </c>
      <c r="CP73" s="248" t="str">
        <f t="shared" ca="1" si="312"/>
        <v>-</v>
      </c>
      <c r="CQ73" s="248" t="str">
        <f t="shared" ca="1" si="312"/>
        <v>-</v>
      </c>
      <c r="CR73" s="248" t="str">
        <f t="shared" ca="1" si="312"/>
        <v>-</v>
      </c>
      <c r="CS73" s="248" t="str">
        <f t="shared" ca="1" si="194"/>
        <v>-</v>
      </c>
      <c r="CT73" s="248" t="str">
        <f t="shared" ca="1" si="194"/>
        <v>-</v>
      </c>
      <c r="CU73" s="248" t="str">
        <f t="shared" ca="1" si="194"/>
        <v>-</v>
      </c>
      <c r="CV73" s="248" t="str">
        <f t="shared" ca="1" si="194"/>
        <v>-</v>
      </c>
      <c r="CW73" s="10"/>
      <c r="CX73" s="246" t="str" cm="1">
        <f t="array" ref="CX73">IF(AND($CZ73:$DA73),INDEX(i.dam_user_fvp0_date,$P73),"-")</f>
        <v>-</v>
      </c>
      <c r="CY73" s="246" t="str" cm="1">
        <f t="array" ref="CY73">IF(AND($CZ73:$DA73),INDEX(i.dam_user_fvp1_date,$P73),"-")</f>
        <v>-</v>
      </c>
      <c r="CZ73" s="247" t="b">
        <v>1</v>
      </c>
      <c r="DA73" s="247" t="b">
        <v>0</v>
      </c>
      <c r="DB73" s="248" t="str">
        <f t="shared" ca="1" si="313"/>
        <v>-</v>
      </c>
      <c r="DC73" s="248" t="str">
        <f t="shared" ca="1" si="313"/>
        <v>-</v>
      </c>
      <c r="DD73" s="248" t="str">
        <f t="shared" ca="1" si="313"/>
        <v>-</v>
      </c>
      <c r="DE73" s="248" t="str">
        <f t="shared" ca="1" si="313"/>
        <v>-</v>
      </c>
      <c r="DF73" s="248" t="str">
        <f t="shared" ca="1" si="313"/>
        <v>-</v>
      </c>
      <c r="DG73" s="248" t="str">
        <f t="shared" ca="1" si="313"/>
        <v>-</v>
      </c>
      <c r="DH73" s="248" t="str">
        <f t="shared" ca="1" si="313"/>
        <v>-</v>
      </c>
      <c r="DI73" s="248" t="str">
        <f t="shared" ca="1" si="313"/>
        <v>-</v>
      </c>
      <c r="DJ73" s="248" t="str">
        <f t="shared" ca="1" si="313"/>
        <v>-</v>
      </c>
      <c r="DK73" s="248" t="str">
        <f t="shared" ca="1" si="313"/>
        <v>-</v>
      </c>
      <c r="DL73" s="248" t="str">
        <f t="shared" ca="1" si="313"/>
        <v>-</v>
      </c>
      <c r="DM73" s="248" t="str">
        <f t="shared" ca="1" si="313"/>
        <v>-</v>
      </c>
      <c r="DN73" s="248" t="str">
        <f t="shared" ca="1" si="313"/>
        <v>-</v>
      </c>
      <c r="DO73" s="248" t="str">
        <f t="shared" ca="1" si="313"/>
        <v>-</v>
      </c>
      <c r="DP73" s="248" t="str">
        <f t="shared" ca="1" si="313"/>
        <v>-</v>
      </c>
      <c r="DQ73" s="248" t="str">
        <f t="shared" ca="1" si="313"/>
        <v>-</v>
      </c>
      <c r="DR73" s="248" t="str">
        <f t="shared" ca="1" si="313"/>
        <v>-</v>
      </c>
      <c r="DS73" s="248" t="str">
        <f t="shared" ca="1" si="313"/>
        <v>-</v>
      </c>
      <c r="DT73" s="248" t="str">
        <f t="shared" ca="1" si="313"/>
        <v>-</v>
      </c>
      <c r="DU73" s="248" t="str">
        <f t="shared" ca="1" si="313"/>
        <v>-</v>
      </c>
      <c r="DV73" s="225">
        <f t="shared" ca="1" si="328"/>
        <v>3</v>
      </c>
      <c r="DW73" s="225">
        <f t="shared" ca="1" si="328"/>
        <v>3</v>
      </c>
      <c r="DX73" s="247">
        <v>0</v>
      </c>
      <c r="DY73" s="247">
        <v>1</v>
      </c>
      <c r="DZ73" s="247">
        <v>-1</v>
      </c>
      <c r="EA73" s="248" t="str">
        <f t="shared" ca="1" si="313"/>
        <v>-</v>
      </c>
      <c r="EB73" s="248" t="str">
        <f t="shared" ca="1" si="313"/>
        <v>-</v>
      </c>
      <c r="EC73" s="248" t="str">
        <f t="shared" ca="1" si="313"/>
        <v>-</v>
      </c>
      <c r="ED73" s="248" t="str">
        <f t="shared" ca="1" si="313"/>
        <v>-</v>
      </c>
      <c r="EE73" s="248" t="str">
        <f t="shared" ca="1" si="313"/>
        <v>-</v>
      </c>
      <c r="EF73" s="247">
        <v>0</v>
      </c>
      <c r="EG73" s="247">
        <v>1</v>
      </c>
      <c r="EH73" s="247">
        <v>-1</v>
      </c>
      <c r="EI73" s="248" t="str">
        <f t="shared" ca="1" si="313"/>
        <v>-</v>
      </c>
      <c r="EJ73" s="248" t="str">
        <f t="shared" ca="1" si="313"/>
        <v>-</v>
      </c>
      <c r="EK73" s="248" t="str">
        <f t="shared" ca="1" si="313"/>
        <v>-</v>
      </c>
      <c r="EL73" s="248">
        <f t="shared" ca="1" si="313"/>
        <v>0</v>
      </c>
      <c r="EM73" s="248">
        <f t="shared" ca="1" si="313"/>
        <v>0</v>
      </c>
      <c r="EN73" s="248">
        <f t="shared" ca="1" si="313"/>
        <v>0</v>
      </c>
      <c r="EO73" s="248">
        <f t="shared" ca="1" si="313"/>
        <v>0</v>
      </c>
      <c r="EP73" s="248">
        <f t="shared" ca="1" si="308"/>
        <v>0</v>
      </c>
      <c r="EQ73" s="248">
        <f t="shared" ca="1" si="314"/>
        <v>0</v>
      </c>
      <c r="ER73" s="248">
        <f t="shared" ca="1" si="314"/>
        <v>0</v>
      </c>
      <c r="ES73" s="248" t="str">
        <f t="shared" ca="1" si="314"/>
        <v>-</v>
      </c>
      <c r="ET73" s="248" t="str">
        <f t="shared" ca="1" si="314"/>
        <v>-</v>
      </c>
      <c r="EU73" s="248" t="str">
        <f t="shared" ca="1" si="314"/>
        <v>-</v>
      </c>
      <c r="EV73" s="248" t="str">
        <f t="shared" ca="1" si="314"/>
        <v>-</v>
      </c>
      <c r="EW73" s="248" t="str">
        <f t="shared" ca="1" si="314"/>
        <v>-</v>
      </c>
      <c r="EX73" s="248" t="str">
        <f t="shared" ca="1" si="314"/>
        <v>-</v>
      </c>
      <c r="EY73" s="248" t="str">
        <f t="shared" ca="1" si="314"/>
        <v>-</v>
      </c>
      <c r="EZ73" s="248" t="str">
        <f t="shared" ca="1" si="314"/>
        <v>-</v>
      </c>
      <c r="FA73" s="248" t="str">
        <f t="shared" ca="1" si="314"/>
        <v>-</v>
      </c>
      <c r="FB73" s="248" t="str">
        <f t="shared" ca="1" si="314"/>
        <v>-</v>
      </c>
      <c r="FC73" s="248" t="str">
        <f t="shared" ca="1" si="314"/>
        <v>-</v>
      </c>
      <c r="FD73" s="10"/>
      <c r="FE73" s="246">
        <f t="shared" ca="1" si="118"/>
        <v>1</v>
      </c>
      <c r="FF73" s="248" t="str">
        <f t="shared" ca="1" si="314"/>
        <v>-</v>
      </c>
      <c r="FG73" s="248" t="str">
        <f t="shared" ca="1" si="315"/>
        <v>-</v>
      </c>
      <c r="FH73" s="248" t="str">
        <f t="shared" ca="1" si="315"/>
        <v>-</v>
      </c>
      <c r="FI73" s="248" t="str">
        <f t="shared" ca="1" si="315"/>
        <v>-</v>
      </c>
      <c r="FJ73" s="246" t="b">
        <f t="shared" ca="1" si="119"/>
        <v>0</v>
      </c>
      <c r="FK73" s="248" t="str">
        <f t="shared" ca="1" si="315"/>
        <v>-</v>
      </c>
      <c r="FL73" s="248">
        <f t="shared" ca="1" si="315"/>
        <v>0</v>
      </c>
      <c r="FM73" s="248" t="str">
        <f t="shared" ca="1" si="315"/>
        <v>-</v>
      </c>
      <c r="FN73" s="248">
        <f t="shared" ca="1" si="120"/>
        <v>1</v>
      </c>
      <c r="FO73" s="248">
        <f t="shared" ca="1" si="120"/>
        <v>0</v>
      </c>
      <c r="FP73" s="248">
        <f t="shared" ca="1" si="315"/>
        <v>1</v>
      </c>
      <c r="FQ73" s="248">
        <f t="shared" ca="1" si="315"/>
        <v>0</v>
      </c>
      <c r="FR73" s="248">
        <f t="shared" ca="1" si="315"/>
        <v>1</v>
      </c>
      <c r="FS73" s="248">
        <f t="shared" ca="1" si="315"/>
        <v>1</v>
      </c>
      <c r="FT73" s="248">
        <f t="shared" ca="1" si="315"/>
        <v>1</v>
      </c>
      <c r="FU73" s="248">
        <f t="shared" ca="1" si="315"/>
        <v>0</v>
      </c>
      <c r="FV73" s="248">
        <f t="shared" ca="1" si="315"/>
        <v>0</v>
      </c>
      <c r="FW73" s="248">
        <f t="shared" ca="1" si="315"/>
        <v>0</v>
      </c>
      <c r="FX73" s="248">
        <f t="shared" ca="1" si="315"/>
        <v>0</v>
      </c>
      <c r="FY73" s="248">
        <f t="shared" ca="1" si="315"/>
        <v>0</v>
      </c>
      <c r="FZ73" s="248">
        <f t="shared" ca="1" si="315"/>
        <v>0</v>
      </c>
      <c r="GA73" s="248">
        <f t="shared" ca="1" si="315"/>
        <v>0</v>
      </c>
      <c r="GB73" s="248">
        <f t="shared" ca="1" si="315"/>
        <v>0</v>
      </c>
      <c r="GC73" s="248">
        <f t="shared" ca="1" si="315"/>
        <v>0</v>
      </c>
      <c r="GD73" s="248">
        <f t="shared" ca="1" si="315"/>
        <v>0</v>
      </c>
      <c r="GE73" s="248">
        <f t="shared" ca="1" si="315"/>
        <v>0</v>
      </c>
      <c r="GF73" s="248">
        <f t="shared" ca="1" si="315"/>
        <v>0</v>
      </c>
      <c r="GG73" s="248">
        <f t="shared" ca="1" si="315"/>
        <v>1</v>
      </c>
      <c r="GH73" s="248">
        <f t="shared" ca="1" si="315"/>
        <v>0</v>
      </c>
      <c r="GI73" s="248">
        <f t="shared" ca="1" si="315"/>
        <v>0</v>
      </c>
      <c r="GJ73" s="248">
        <f t="shared" ca="1" si="315"/>
        <v>0</v>
      </c>
      <c r="GK73" s="248">
        <f t="shared" ca="1" si="315"/>
        <v>0</v>
      </c>
      <c r="GL73" s="248">
        <f t="shared" ca="1" si="315"/>
        <v>0</v>
      </c>
      <c r="GM73" s="248">
        <f t="shared" ca="1" si="315"/>
        <v>0</v>
      </c>
      <c r="GN73" s="248">
        <f t="shared" ca="1" si="315"/>
        <v>0</v>
      </c>
      <c r="GO73" s="10"/>
      <c r="GP73" s="246" t="b">
        <f t="shared" ca="1" si="316"/>
        <v>1</v>
      </c>
      <c r="GQ73" s="246" cm="1">
        <f t="array" aca="1" ref="GQ73" ca="1">INDEX(i.bnd_total_pas_area,$R73,1)</f>
        <v>852</v>
      </c>
      <c r="GR73" s="248" t="str">
        <f t="shared" ca="1" si="261"/>
        <v>-</v>
      </c>
      <c r="GS73" s="246" t="b">
        <f t="shared" ca="1" si="317"/>
        <v>1</v>
      </c>
      <c r="GT73" s="246" cm="1">
        <f t="array" aca="1" ref="GT73" ca="1">INDEX(i.bnd_sr_t,$T73,1)</f>
        <v>13.6</v>
      </c>
      <c r="GU73" s="246" t="b">
        <f t="shared" ca="1" si="124"/>
        <v>1</v>
      </c>
      <c r="GV73" s="246" t="b">
        <f t="shared" ca="1" si="124"/>
        <v>0</v>
      </c>
      <c r="GW73" s="246" t="b">
        <f t="shared" ca="1" si="124"/>
        <v>0</v>
      </c>
      <c r="GX73" s="248">
        <f t="shared" ca="1" si="318"/>
        <v>0</v>
      </c>
      <c r="GY73" s="248">
        <f t="shared" ca="1" si="318"/>
        <v>2</v>
      </c>
      <c r="GZ73" s="248">
        <f t="shared" ca="1" si="318"/>
        <v>2</v>
      </c>
      <c r="HA73" s="248" t="str">
        <f t="shared" ca="1" si="318"/>
        <v>-</v>
      </c>
      <c r="HB73" s="248" t="str">
        <f t="shared" ca="1" si="318"/>
        <v>-</v>
      </c>
      <c r="HC73" s="248" t="str">
        <f t="shared" ca="1" si="318"/>
        <v>-</v>
      </c>
      <c r="HD73" s="248" t="str">
        <f t="shared" ca="1" si="318"/>
        <v>-</v>
      </c>
      <c r="HE73" s="248" t="str">
        <f t="shared" ca="1" si="318"/>
        <v>-</v>
      </c>
      <c r="HF73" s="248" t="str">
        <f t="shared" ca="1" si="144"/>
        <v>-</v>
      </c>
      <c r="HG73" s="248" t="str">
        <f t="shared" ca="1" si="144"/>
        <v>-</v>
      </c>
      <c r="HH73" s="246" t="b">
        <f t="array" aca="1" ref="HH73" ca="1">IF(OR(HI73:HJ73&lt;&gt;"-"),TRUE,"-")</f>
        <v>1</v>
      </c>
      <c r="HI73" s="225">
        <f t="shared" ca="1" si="329"/>
        <v>2</v>
      </c>
      <c r="HJ73" s="248" t="str">
        <f t="shared" ca="1" si="125"/>
        <v>-</v>
      </c>
      <c r="HK73" s="246" t="str">
        <f t="array" aca="1" ref="HK73" ca="1">IF(OR(HL73:HQ73&lt;&gt;"-"),TRUE,"-")</f>
        <v>-</v>
      </c>
      <c r="HL73" s="248" t="str">
        <f t="shared" ca="1" si="332"/>
        <v>-</v>
      </c>
      <c r="HM73" s="288" t="str">
        <f t="shared" ca="1" si="332"/>
        <v>-</v>
      </c>
      <c r="HN73" s="288" t="str">
        <f t="shared" ca="1" si="332"/>
        <v>-</v>
      </c>
      <c r="HO73" s="288" t="str">
        <f t="shared" ca="1" si="332"/>
        <v>-</v>
      </c>
      <c r="HP73" s="288" t="str">
        <f t="shared" ca="1" si="332"/>
        <v>-</v>
      </c>
      <c r="HQ73" s="288" t="str">
        <f t="shared" ca="1" si="146"/>
        <v>-</v>
      </c>
      <c r="HR73" s="288" t="str">
        <f t="shared" ca="1" si="332"/>
        <v>-</v>
      </c>
      <c r="HS73" s="248" t="b">
        <f t="shared" ca="1" si="100"/>
        <v>1</v>
      </c>
      <c r="HT73" s="248">
        <f t="shared" ca="1" si="100"/>
        <v>2</v>
      </c>
      <c r="HU73" s="248" t="b">
        <f t="shared" ca="1" si="101"/>
        <v>1</v>
      </c>
      <c r="HV73" s="248" t="str">
        <f t="shared" ca="1" si="101"/>
        <v>-</v>
      </c>
      <c r="HW73" s="246" t="str">
        <f t="shared" ca="1" si="238"/>
        <v>-</v>
      </c>
      <c r="HX73" s="246" t="str">
        <f t="shared" ca="1" si="238"/>
        <v>-</v>
      </c>
      <c r="HY73" s="246" t="str">
        <f t="shared" ca="1" si="238"/>
        <v>-</v>
      </c>
      <c r="HZ73" s="246" t="str">
        <f t="shared" ca="1" si="238"/>
        <v>-</v>
      </c>
      <c r="IA73" s="248" t="str">
        <f t="shared" ca="1" si="319"/>
        <v>-</v>
      </c>
      <c r="IB73" s="248" t="str">
        <f t="shared" ca="1" si="319"/>
        <v>-</v>
      </c>
      <c r="IC73" s="248" t="str">
        <f t="shared" ca="1" si="319"/>
        <v>-</v>
      </c>
      <c r="ID73" s="248" t="str">
        <f t="shared" ca="1" si="319"/>
        <v>-</v>
      </c>
      <c r="IE73" s="248">
        <f t="shared" ca="1" si="319"/>
        <v>0</v>
      </c>
      <c r="IF73" s="248">
        <f t="shared" ca="1" si="319"/>
        <v>0.9</v>
      </c>
      <c r="IG73" s="248">
        <f t="shared" ca="1" si="319"/>
        <v>0</v>
      </c>
      <c r="IH73" s="248">
        <f t="shared" ca="1" si="319"/>
        <v>0.5</v>
      </c>
      <c r="II73" s="248">
        <f t="shared" ca="1" si="319"/>
        <v>0</v>
      </c>
      <c r="IJ73" s="248">
        <f t="shared" ca="1" si="319"/>
        <v>0</v>
      </c>
      <c r="IK73" s="248" t="str">
        <f t="shared" ca="1" si="319"/>
        <v>-</v>
      </c>
      <c r="IL73" s="246" t="str">
        <f t="shared" ca="1" si="127"/>
        <v>-</v>
      </c>
      <c r="IM73" s="246" t="str">
        <f t="shared" ca="1" si="127"/>
        <v>-</v>
      </c>
      <c r="IN73" s="155" t="b">
        <f t="shared" ca="1" si="320"/>
        <v>0</v>
      </c>
      <c r="IO73" s="248" t="str">
        <f t="shared" ca="1" si="129"/>
        <v>-</v>
      </c>
      <c r="IP73" s="10"/>
      <c r="IQ73" s="248">
        <f t="shared" ca="1" si="319"/>
        <v>1</v>
      </c>
      <c r="IR73" s="248">
        <f t="shared" ca="1" si="319"/>
        <v>0</v>
      </c>
      <c r="IS73" s="248">
        <f t="shared" ca="1" si="319"/>
        <v>1</v>
      </c>
      <c r="IT73" s="248">
        <f t="shared" ca="1" si="319"/>
        <v>1</v>
      </c>
      <c r="IU73" s="248">
        <f t="shared" ca="1" si="319"/>
        <v>0</v>
      </c>
      <c r="IV73" s="248">
        <f t="shared" ca="1" si="319"/>
        <v>70</v>
      </c>
      <c r="IW73" s="248">
        <f t="shared" ca="1" si="319"/>
        <v>50</v>
      </c>
      <c r="IX73" s="248">
        <f t="shared" ca="1" si="319"/>
        <v>85</v>
      </c>
      <c r="IY73" s="248">
        <f t="shared" ca="1" si="319"/>
        <v>70</v>
      </c>
      <c r="IZ73" s="246">
        <f t="shared" ca="1" si="130"/>
        <v>1</v>
      </c>
      <c r="JA73" s="246">
        <f t="shared" ca="1" si="131"/>
        <v>1</v>
      </c>
      <c r="JB73" s="246">
        <f t="shared" ca="1" si="132"/>
        <v>1</v>
      </c>
      <c r="JC73" s="248">
        <f t="shared" ca="1" si="319"/>
        <v>1</v>
      </c>
      <c r="JD73" s="10"/>
      <c r="JE73" s="248">
        <f t="shared" ca="1" si="319"/>
        <v>1</v>
      </c>
      <c r="JF73" s="248">
        <f t="shared" ca="1" si="319"/>
        <v>1</v>
      </c>
      <c r="JG73" s="248">
        <f t="shared" ca="1" si="319"/>
        <v>0.75</v>
      </c>
      <c r="JH73" s="248">
        <f t="shared" ca="1" si="330"/>
        <v>0.8</v>
      </c>
      <c r="JI73" s="248">
        <f t="shared" ca="1" si="330"/>
        <v>0.82499999999999996</v>
      </c>
      <c r="JJ73" s="248">
        <f t="shared" ca="1" si="330"/>
        <v>0.875</v>
      </c>
      <c r="JK73" s="248">
        <f t="shared" ca="1" si="330"/>
        <v>0.9</v>
      </c>
      <c r="JL73" s="248">
        <f t="shared" ca="1" si="319"/>
        <v>1</v>
      </c>
      <c r="JM73" s="248">
        <f t="shared" ca="1" si="319"/>
        <v>0</v>
      </c>
      <c r="JN73" s="248">
        <f t="shared" ca="1" si="297"/>
        <v>0</v>
      </c>
      <c r="JO73" s="248">
        <f t="shared" ca="1" si="297"/>
        <v>0</v>
      </c>
      <c r="JP73" s="248">
        <f t="shared" ca="1" si="297"/>
        <v>0</v>
      </c>
      <c r="JQ73" s="248">
        <f t="shared" ca="1" si="297"/>
        <v>0</v>
      </c>
      <c r="JR73" s="248">
        <f t="shared" ca="1" si="297"/>
        <v>0</v>
      </c>
      <c r="JS73" s="248" t="str">
        <f t="shared" ca="1" si="149"/>
        <v>-</v>
      </c>
      <c r="JT73" s="248">
        <f t="shared" ca="1" si="149"/>
        <v>0</v>
      </c>
      <c r="JU73" s="27">
        <v>0</v>
      </c>
    </row>
    <row r="74" spans="1:281" s="228" customFormat="1" outlineLevel="2">
      <c r="A74" s="202">
        <f t="shared" si="133"/>
        <v>69</v>
      </c>
      <c r="B74" s="210">
        <f t="shared" ca="1" si="322"/>
        <v>64</v>
      </c>
      <c r="C74" s="228">
        <v>200</v>
      </c>
      <c r="D74" s="228" t="s">
        <v>941</v>
      </c>
      <c r="E74" s="228" t="b">
        <v>0</v>
      </c>
      <c r="F74" s="228" t="b">
        <v>0</v>
      </c>
      <c r="G74" s="228" t="b">
        <f t="shared" si="321"/>
        <v>0</v>
      </c>
      <c r="H74" s="298" cm="1">
        <f t="array" aca="1" ref="H74" ca="1">IF(AND($I74:$T74=DataMaster!$R$70:$AC$70),1,IF(AND($I74:$T74=DataMaster!$R$71:$AC$71),2,IF(AND($I74:$T74=DataMaster!$R$72:$AC$72),3,IF(AND($I74:$T74=DataMaster!$R$73:$AC$73),4,IF(AND($I74:$T74=DataMaster!$R$74:$AC$74),5,IF(AND($I74:$T74=DataMaster!$R$75:$AC$75),6,IF(AND($I74:$T74=DataMaster!$R$76:$AC$76),7,IF(AND($I74:$T74=DataMaster!$R$77:$AC$77),8,0))))))))</f>
        <v>2</v>
      </c>
      <c r="I74" s="225">
        <f t="shared" ca="1" si="323"/>
        <v>1</v>
      </c>
      <c r="J74" s="225">
        <f t="shared" ca="1" si="295"/>
        <v>2</v>
      </c>
      <c r="K74" s="225">
        <f t="shared" ca="1" si="295"/>
        <v>2</v>
      </c>
      <c r="L74" s="225">
        <f t="shared" ca="1" si="295"/>
        <v>2</v>
      </c>
      <c r="M74" s="225">
        <f t="shared" ca="1" si="295"/>
        <v>1</v>
      </c>
      <c r="N74" s="225">
        <f t="shared" ca="1" si="295"/>
        <v>1</v>
      </c>
      <c r="O74" s="225">
        <f t="shared" ca="1" si="295"/>
        <v>1</v>
      </c>
      <c r="P74" s="225">
        <f t="shared" ca="1" si="295"/>
        <v>1</v>
      </c>
      <c r="Q74" s="225">
        <f t="shared" ca="1" si="295"/>
        <v>1</v>
      </c>
      <c r="R74" s="225">
        <f t="shared" ca="1" si="295"/>
        <v>2</v>
      </c>
      <c r="S74" s="225">
        <f t="shared" ca="1" si="295"/>
        <v>1</v>
      </c>
      <c r="T74" s="225">
        <f t="shared" ca="1" si="295"/>
        <v>2</v>
      </c>
      <c r="V74" s="242" t="str" cm="1">
        <f t="array" aca="1" ref="V74" ca="1">TEXT(LEFT(OFFSET(V74,-1,0),5)+1,"00000")&amp;MID(OFFSET(V74,-1,0),6,FIND(" ",OFFSET(V74,-1,0),7)-5)
&amp;IF($H74=0,"",INDEX(DataMaster!$Q$70:$Q$77,Experiment!H74))
 &amp; " Day"&amp;_xlfn.SINGLE(INDEX(i.DOY,$I74,1))                   &amp; IF($FE74=0," FWM","")&amp;IF($FE74=1," MWM","")&amp;IF($FE74=5," Mat","")&amp;IF($FJ74=TRUE,"&amp;BBT","")
&amp;" Confine"&amp;$P74-1       &amp;IF($R74&gt;1," PasArea"&amp;GQ74,"")     &amp;IF($T74&gt;1," SR"&amp;GT74,"")     &amp;IF($S74&gt;1," E_PGR"&amp;JG74,"")
&amp; " WP"&amp;TEXT($IZ74*100,"000p")                &amp; " MP"&amp;TEXT($JA74*100,"000p")                      &amp; " GP"&amp;TEXT($JB74*100,"000p")
&amp; " (F"&amp;3+IFERROR(1*$CZ74,0)+IFERROR(1*$DA74,0)&amp;3-IFERROR(1*NOT($DC74),0)&amp;"N"&amp;$DV74&amp;$DW74&amp;")"</f>
        <v>00051 Feed farm1_nc Day135 MWM Confine0 PasArea852 SR13.6 WP100p MP100p GP100p (F43N33)</v>
      </c>
      <c r="W74" s="10" t="str">
        <f ca="1">IF(COUNTIF(V$5:V74,V74)=1,"-","Dup")</f>
        <v>-</v>
      </c>
      <c r="X74" s="10"/>
      <c r="Y74" s="225" t="str">
        <f t="shared" ca="1" si="324"/>
        <v>-</v>
      </c>
      <c r="Z74" s="248" t="str">
        <f t="shared" ca="1" si="112"/>
        <v>-</v>
      </c>
      <c r="AA74" s="225" t="str">
        <f t="shared" ca="1" si="324"/>
        <v>-</v>
      </c>
      <c r="AB74" s="225" t="str">
        <f t="shared" ca="1" si="324"/>
        <v>-</v>
      </c>
      <c r="AC74" s="248" t="str">
        <f t="shared" ca="1" si="113"/>
        <v>-</v>
      </c>
      <c r="AD74" s="248" t="b">
        <f t="shared" ca="1" si="113"/>
        <v>1</v>
      </c>
      <c r="AE74" s="10"/>
      <c r="AF74" s="248" t="b">
        <f t="shared" ca="1" si="311"/>
        <v>1</v>
      </c>
      <c r="AG74" s="248" t="str">
        <f t="shared" ca="1" si="311"/>
        <v>-</v>
      </c>
      <c r="AH74" s="248" t="str">
        <f t="shared" ca="1" si="311"/>
        <v>-</v>
      </c>
      <c r="AI74" s="248" t="str">
        <f t="shared" ca="1" si="311"/>
        <v>-</v>
      </c>
      <c r="AJ74" s="248" t="b">
        <f t="shared" ca="1" si="311"/>
        <v>0</v>
      </c>
      <c r="AK74" s="248" t="str">
        <f t="shared" ca="1" si="311"/>
        <v>-</v>
      </c>
      <c r="AL74" s="248" t="str">
        <f t="shared" ca="1" si="311"/>
        <v>-</v>
      </c>
      <c r="AM74" s="248" t="str">
        <f t="shared" ca="1" si="311"/>
        <v>-</v>
      </c>
      <c r="AN74" s="248" t="b">
        <f t="shared" ca="1" si="311"/>
        <v>0</v>
      </c>
      <c r="AO74" s="10"/>
      <c r="AP74" s="225" t="b">
        <f t="shared" ca="1" si="331"/>
        <v>1</v>
      </c>
      <c r="AQ74" s="247" t="b">
        <v>1</v>
      </c>
      <c r="AR74" s="225" t="b">
        <f t="shared" ca="1" si="325"/>
        <v>1</v>
      </c>
      <c r="AS74" s="243">
        <f t="shared" ca="1" si="136"/>
        <v>212105</v>
      </c>
      <c r="AT74" s="225" t="b">
        <f t="shared" ca="1" si="326"/>
        <v>0</v>
      </c>
      <c r="AU74" s="248" t="str">
        <f t="shared" ca="1" si="311"/>
        <v>-</v>
      </c>
      <c r="AV74" s="248" t="b">
        <f t="shared" ca="1" si="311"/>
        <v>1</v>
      </c>
      <c r="AW74" s="225">
        <f t="shared" ca="1" si="327"/>
        <v>212106</v>
      </c>
      <c r="AX74" s="248" t="str">
        <f t="shared" ca="1" si="311"/>
        <v>-</v>
      </c>
      <c r="AY74" s="248">
        <f t="shared" ca="1" si="311"/>
        <v>1</v>
      </c>
      <c r="AZ74" s="248">
        <f t="shared" ca="1" si="311"/>
        <v>1</v>
      </c>
      <c r="BA74" s="248" t="b">
        <f t="shared" ca="1" si="185"/>
        <v>1</v>
      </c>
      <c r="BB74" s="248">
        <f t="shared" ca="1" si="311"/>
        <v>0.2</v>
      </c>
      <c r="BC74" s="248" t="str">
        <f t="shared" ca="1" si="311"/>
        <v>-</v>
      </c>
      <c r="BD74" s="248" t="str">
        <f t="shared" ca="1" si="311"/>
        <v>-</v>
      </c>
      <c r="BE74" s="248" t="b">
        <f t="shared" ca="1" si="311"/>
        <v>1</v>
      </c>
      <c r="BF74" s="248" t="b">
        <f t="shared" ca="1" si="185"/>
        <v>0</v>
      </c>
      <c r="BG74" s="246" t="b" cm="1">
        <f t="array" aca="1" ref="BG74" ca="1">INDEX(i.dams_confinement_P,$P74,BG$17)</f>
        <v>0</v>
      </c>
      <c r="BH74" s="246" t="b" cm="1">
        <f t="array" aca="1" ref="BH74" ca="1">INDEX(i.dams_confinement_P,$P74,BH$17)</f>
        <v>0</v>
      </c>
      <c r="BI74" s="246" t="b" cm="1">
        <f t="array" aca="1" ref="BI74" ca="1">INDEX(i.dams_confinement_P,$P74,BI$17)</f>
        <v>0</v>
      </c>
      <c r="BJ74" s="246" t="b" cm="1">
        <f t="array" aca="1" ref="BJ74" ca="1">INDEX(i.dams_confinement_P,$P74,BJ$17)</f>
        <v>0</v>
      </c>
      <c r="BK74" s="246" t="b" cm="1">
        <f t="array" aca="1" ref="BK74" ca="1">INDEX(i.dams_confinement_P,$P74,BK$17)</f>
        <v>0</v>
      </c>
      <c r="BL74" s="246" t="b" cm="1">
        <f t="array" aca="1" ref="BL74" ca="1">INDEX(i.dams_confinement_P,$P74,BL$17)</f>
        <v>0</v>
      </c>
      <c r="BM74" s="246" t="b" cm="1">
        <f t="array" aca="1" ref="BM74" ca="1">INDEX(i.dams_confinement_P,$P74,BM$17)</f>
        <v>0</v>
      </c>
      <c r="BN74" s="246" t="b" cm="1">
        <f t="array" aca="1" ref="BN74" ca="1">INDEX(i.dams_confinement_P,$P74,BN$17)</f>
        <v>0</v>
      </c>
      <c r="BO74" s="246" t="b" cm="1">
        <f t="array" aca="1" ref="BO74" ca="1">INDEX(i.dams_confinement_P,$P74,BO$17)</f>
        <v>0</v>
      </c>
      <c r="BP74" s="246" t="b" cm="1">
        <f t="array" aca="1" ref="BP74" ca="1">INDEX(i.dams_confinement_P,$P74,BP$17)</f>
        <v>0</v>
      </c>
      <c r="BQ74" s="246" t="b" cm="1">
        <f t="array" aca="1" ref="BQ74" ca="1">INDEX(i.dams_confinement_P,$P74,BQ$17)</f>
        <v>0</v>
      </c>
      <c r="BR74" s="246" t="b" cm="1">
        <f t="array" aca="1" ref="BR74" ca="1">INDEX(i.dams_confinement_P,$P74,BR$17)</f>
        <v>0</v>
      </c>
      <c r="BS74" s="246" t="b" cm="1">
        <f t="array" aca="1" ref="BS74" ca="1">INDEX(i.dams_confinement_P,$P74,BS$17)</f>
        <v>0</v>
      </c>
      <c r="BT74" s="246" t="b" cm="1">
        <f t="array" aca="1" ref="BT74" ca="1">INDEX(i.dams_confinement_P,$P74,BT$17)</f>
        <v>0</v>
      </c>
      <c r="BU74" s="246" t="b" cm="1">
        <f t="array" aca="1" ref="BU74" ca="1">INDEX(i.dams_confinement_P,$P74,BU$17)</f>
        <v>0</v>
      </c>
      <c r="BV74" s="246" t="b" cm="1">
        <f t="array" aca="1" ref="BV74" ca="1">INDEX(i.dams_confinement_P,$P74,BV$17)</f>
        <v>0</v>
      </c>
      <c r="BW74" s="246" t="b" cm="1">
        <f t="array" aca="1" ref="BW74" ca="1">INDEX(i.dams_confinement_P,$P74,BW$17)</f>
        <v>0</v>
      </c>
      <c r="BX74" s="246" t="b" cm="1">
        <f t="array" aca="1" ref="BX74" ca="1">INDEX(i.dams_confinement_P,$P74,BX$17)</f>
        <v>0</v>
      </c>
      <c r="BY74" s="248" t="str">
        <f t="shared" ca="1" si="312"/>
        <v>-</v>
      </c>
      <c r="BZ74" s="248" t="str">
        <f t="shared" ca="1" si="312"/>
        <v>-</v>
      </c>
      <c r="CA74" s="10"/>
      <c r="CB74" s="248" t="str">
        <f t="shared" ca="1" si="312"/>
        <v>-</v>
      </c>
      <c r="CC74" s="248" t="str">
        <f t="shared" ca="1" si="312"/>
        <v>-</v>
      </c>
      <c r="CD74" s="248" t="str">
        <f t="shared" ca="1" si="312"/>
        <v>-</v>
      </c>
      <c r="CE74" s="248" t="str">
        <f t="shared" ca="1" si="312"/>
        <v>-</v>
      </c>
      <c r="CF74" s="248" t="str">
        <f t="shared" ca="1" si="312"/>
        <v>-</v>
      </c>
      <c r="CG74" s="248" t="str">
        <f t="shared" ca="1" si="312"/>
        <v>-</v>
      </c>
      <c r="CH74" s="248" t="str">
        <f t="shared" ca="1" si="312"/>
        <v>-</v>
      </c>
      <c r="CI74" s="248" t="str">
        <f t="shared" ca="1" si="312"/>
        <v>-</v>
      </c>
      <c r="CJ74" s="248" t="str">
        <f t="shared" ca="1" si="312"/>
        <v>-</v>
      </c>
      <c r="CK74" s="248" t="str">
        <f t="shared" ca="1" si="312"/>
        <v>-</v>
      </c>
      <c r="CL74" s="248" t="str">
        <f t="shared" ca="1" si="312"/>
        <v>-</v>
      </c>
      <c r="CM74" s="248" t="str">
        <f t="shared" ca="1" si="312"/>
        <v>-</v>
      </c>
      <c r="CN74" s="248" t="str">
        <f t="shared" ca="1" si="312"/>
        <v>-</v>
      </c>
      <c r="CO74" s="248" t="str">
        <f t="shared" ca="1" si="312"/>
        <v>-</v>
      </c>
      <c r="CP74" s="248" t="str">
        <f t="shared" ca="1" si="312"/>
        <v>-</v>
      </c>
      <c r="CQ74" s="248" t="str">
        <f t="shared" ca="1" si="312"/>
        <v>-</v>
      </c>
      <c r="CR74" s="248" t="str">
        <f t="shared" ca="1" si="312"/>
        <v>-</v>
      </c>
      <c r="CS74" s="248" t="str">
        <f t="shared" ca="1" si="194"/>
        <v>-</v>
      </c>
      <c r="CT74" s="248" t="str">
        <f t="shared" ca="1" si="194"/>
        <v>-</v>
      </c>
      <c r="CU74" s="248" t="str">
        <f t="shared" ca="1" si="194"/>
        <v>-</v>
      </c>
      <c r="CV74" s="248" t="str">
        <f t="shared" ca="1" si="194"/>
        <v>-</v>
      </c>
      <c r="CW74" s="10"/>
      <c r="CX74" s="246" t="str" cm="1">
        <f t="array" ref="CX74">IF(AND($CZ74:$DA74),INDEX(i.dam_user_fvp0_date,$P74),"-")</f>
        <v>-</v>
      </c>
      <c r="CY74" s="246" t="str" cm="1">
        <f t="array" ref="CY74">IF(AND($CZ74:$DA74),INDEX(i.dam_user_fvp1_date,$P74),"-")</f>
        <v>-</v>
      </c>
      <c r="CZ74" s="247" t="b">
        <v>0</v>
      </c>
      <c r="DA74" s="247" t="b">
        <v>1</v>
      </c>
      <c r="DB74" s="248" t="str">
        <f t="shared" ca="1" si="313"/>
        <v>-</v>
      </c>
      <c r="DC74" s="248" t="str">
        <f t="shared" ca="1" si="313"/>
        <v>-</v>
      </c>
      <c r="DD74" s="248" t="str">
        <f t="shared" ca="1" si="313"/>
        <v>-</v>
      </c>
      <c r="DE74" s="248" t="str">
        <f t="shared" ca="1" si="313"/>
        <v>-</v>
      </c>
      <c r="DF74" s="248" t="str">
        <f t="shared" ca="1" si="313"/>
        <v>-</v>
      </c>
      <c r="DG74" s="248" t="str">
        <f t="shared" ca="1" si="313"/>
        <v>-</v>
      </c>
      <c r="DH74" s="248" t="str">
        <f t="shared" ca="1" si="313"/>
        <v>-</v>
      </c>
      <c r="DI74" s="248" t="str">
        <f t="shared" ca="1" si="313"/>
        <v>-</v>
      </c>
      <c r="DJ74" s="248" t="str">
        <f t="shared" ca="1" si="313"/>
        <v>-</v>
      </c>
      <c r="DK74" s="248" t="str">
        <f t="shared" ca="1" si="313"/>
        <v>-</v>
      </c>
      <c r="DL74" s="248" t="str">
        <f t="shared" ca="1" si="313"/>
        <v>-</v>
      </c>
      <c r="DM74" s="248" t="str">
        <f t="shared" ca="1" si="313"/>
        <v>-</v>
      </c>
      <c r="DN74" s="248" t="str">
        <f t="shared" ca="1" si="313"/>
        <v>-</v>
      </c>
      <c r="DO74" s="248" t="str">
        <f t="shared" ca="1" si="313"/>
        <v>-</v>
      </c>
      <c r="DP74" s="248" t="str">
        <f t="shared" ca="1" si="313"/>
        <v>-</v>
      </c>
      <c r="DQ74" s="248" t="str">
        <f t="shared" ca="1" si="313"/>
        <v>-</v>
      </c>
      <c r="DR74" s="248" t="str">
        <f t="shared" ca="1" si="313"/>
        <v>-</v>
      </c>
      <c r="DS74" s="248" t="str">
        <f t="shared" ca="1" si="313"/>
        <v>-</v>
      </c>
      <c r="DT74" s="248" t="str">
        <f t="shared" ca="1" si="313"/>
        <v>-</v>
      </c>
      <c r="DU74" s="248" t="str">
        <f t="shared" ca="1" si="313"/>
        <v>-</v>
      </c>
      <c r="DV74" s="225">
        <f t="shared" ca="1" si="328"/>
        <v>3</v>
      </c>
      <c r="DW74" s="225">
        <f t="shared" ca="1" si="328"/>
        <v>3</v>
      </c>
      <c r="DX74" s="247">
        <v>0</v>
      </c>
      <c r="DY74" s="247">
        <v>1</v>
      </c>
      <c r="DZ74" s="247">
        <v>-1</v>
      </c>
      <c r="EA74" s="248" t="str">
        <f t="shared" ca="1" si="308"/>
        <v>-</v>
      </c>
      <c r="EB74" s="248" t="str">
        <f t="shared" ca="1" si="308"/>
        <v>-</v>
      </c>
      <c r="EC74" s="248" t="str">
        <f t="shared" ca="1" si="308"/>
        <v>-</v>
      </c>
      <c r="ED74" s="248" t="str">
        <f t="shared" ca="1" si="308"/>
        <v>-</v>
      </c>
      <c r="EE74" s="248" t="str">
        <f t="shared" ca="1" si="308"/>
        <v>-</v>
      </c>
      <c r="EF74" s="247">
        <v>0</v>
      </c>
      <c r="EG74" s="247">
        <v>1</v>
      </c>
      <c r="EH74" s="247">
        <v>-1</v>
      </c>
      <c r="EI74" s="248" t="str">
        <f t="shared" ca="1" si="308"/>
        <v>-</v>
      </c>
      <c r="EJ74" s="248" t="str">
        <f t="shared" ca="1" si="308"/>
        <v>-</v>
      </c>
      <c r="EK74" s="248" t="str">
        <f t="shared" ca="1" si="308"/>
        <v>-</v>
      </c>
      <c r="EL74" s="248">
        <f t="shared" ca="1" si="308"/>
        <v>0</v>
      </c>
      <c r="EM74" s="248">
        <f t="shared" ca="1" si="308"/>
        <v>0</v>
      </c>
      <c r="EN74" s="248">
        <f t="shared" ca="1" si="308"/>
        <v>0</v>
      </c>
      <c r="EO74" s="248">
        <f t="shared" ca="1" si="308"/>
        <v>0</v>
      </c>
      <c r="EP74" s="248">
        <f t="shared" ca="1" si="308"/>
        <v>0</v>
      </c>
      <c r="EQ74" s="248">
        <f t="shared" ca="1" si="314"/>
        <v>0</v>
      </c>
      <c r="ER74" s="248">
        <f t="shared" ca="1" si="314"/>
        <v>0</v>
      </c>
      <c r="ES74" s="248" t="str">
        <f t="shared" ca="1" si="314"/>
        <v>-</v>
      </c>
      <c r="ET74" s="248" t="str">
        <f t="shared" ca="1" si="314"/>
        <v>-</v>
      </c>
      <c r="EU74" s="248" t="str">
        <f t="shared" ca="1" si="314"/>
        <v>-</v>
      </c>
      <c r="EV74" s="248" t="str">
        <f t="shared" ca="1" si="314"/>
        <v>-</v>
      </c>
      <c r="EW74" s="248" t="str">
        <f t="shared" ca="1" si="314"/>
        <v>-</v>
      </c>
      <c r="EX74" s="248" t="str">
        <f t="shared" ca="1" si="314"/>
        <v>-</v>
      </c>
      <c r="EY74" s="248" t="str">
        <f t="shared" ca="1" si="314"/>
        <v>-</v>
      </c>
      <c r="EZ74" s="248" t="str">
        <f t="shared" ca="1" si="314"/>
        <v>-</v>
      </c>
      <c r="FA74" s="248" t="str">
        <f t="shared" ca="1" si="314"/>
        <v>-</v>
      </c>
      <c r="FB74" s="248" t="str">
        <f t="shared" ca="1" si="314"/>
        <v>-</v>
      </c>
      <c r="FC74" s="248" t="str">
        <f t="shared" ca="1" si="314"/>
        <v>-</v>
      </c>
      <c r="FD74" s="10"/>
      <c r="FE74" s="246">
        <f t="shared" ca="1" si="118"/>
        <v>1</v>
      </c>
      <c r="FF74" s="248" t="str">
        <f t="shared" ca="1" si="314"/>
        <v>-</v>
      </c>
      <c r="FG74" s="248" t="str">
        <f t="shared" ca="1" si="315"/>
        <v>-</v>
      </c>
      <c r="FH74" s="248" t="str">
        <f t="shared" ca="1" si="315"/>
        <v>-</v>
      </c>
      <c r="FI74" s="248" t="str">
        <f t="shared" ca="1" si="315"/>
        <v>-</v>
      </c>
      <c r="FJ74" s="246" t="b">
        <f t="shared" ca="1" si="119"/>
        <v>0</v>
      </c>
      <c r="FK74" s="248" t="str">
        <f t="shared" ca="1" si="315"/>
        <v>-</v>
      </c>
      <c r="FL74" s="248">
        <f t="shared" ca="1" si="315"/>
        <v>0</v>
      </c>
      <c r="FM74" s="248" t="str">
        <f t="shared" ca="1" si="315"/>
        <v>-</v>
      </c>
      <c r="FN74" s="248">
        <f t="shared" ca="1" si="120"/>
        <v>1</v>
      </c>
      <c r="FO74" s="248">
        <f t="shared" ca="1" si="120"/>
        <v>0</v>
      </c>
      <c r="FP74" s="248">
        <f t="shared" ca="1" si="315"/>
        <v>1</v>
      </c>
      <c r="FQ74" s="248">
        <f t="shared" ca="1" si="315"/>
        <v>0</v>
      </c>
      <c r="FR74" s="248">
        <f t="shared" ca="1" si="315"/>
        <v>1</v>
      </c>
      <c r="FS74" s="248">
        <f t="shared" ca="1" si="315"/>
        <v>1</v>
      </c>
      <c r="FT74" s="248">
        <f t="shared" ca="1" si="315"/>
        <v>1</v>
      </c>
      <c r="FU74" s="248">
        <f t="shared" ca="1" si="315"/>
        <v>0</v>
      </c>
      <c r="FV74" s="248">
        <f t="shared" ca="1" si="315"/>
        <v>0</v>
      </c>
      <c r="FW74" s="248">
        <f t="shared" ca="1" si="315"/>
        <v>0</v>
      </c>
      <c r="FX74" s="248">
        <f t="shared" ca="1" si="315"/>
        <v>0</v>
      </c>
      <c r="FY74" s="248">
        <f t="shared" ca="1" si="315"/>
        <v>0</v>
      </c>
      <c r="FZ74" s="248">
        <f t="shared" ca="1" si="315"/>
        <v>0</v>
      </c>
      <c r="GA74" s="248">
        <f t="shared" ca="1" si="315"/>
        <v>0</v>
      </c>
      <c r="GB74" s="248">
        <f t="shared" ca="1" si="315"/>
        <v>0</v>
      </c>
      <c r="GC74" s="248">
        <f t="shared" ca="1" si="315"/>
        <v>0</v>
      </c>
      <c r="GD74" s="248">
        <f t="shared" ca="1" si="315"/>
        <v>0</v>
      </c>
      <c r="GE74" s="248">
        <f t="shared" ca="1" si="315"/>
        <v>0</v>
      </c>
      <c r="GF74" s="248">
        <f t="shared" ca="1" si="315"/>
        <v>0</v>
      </c>
      <c r="GG74" s="248">
        <f t="shared" ca="1" si="315"/>
        <v>1</v>
      </c>
      <c r="GH74" s="248">
        <f t="shared" ca="1" si="315"/>
        <v>0</v>
      </c>
      <c r="GI74" s="248">
        <f t="shared" ca="1" si="315"/>
        <v>0</v>
      </c>
      <c r="GJ74" s="248">
        <f t="shared" ca="1" si="315"/>
        <v>0</v>
      </c>
      <c r="GK74" s="248">
        <f t="shared" ca="1" si="315"/>
        <v>0</v>
      </c>
      <c r="GL74" s="248">
        <f t="shared" ca="1" si="315"/>
        <v>0</v>
      </c>
      <c r="GM74" s="248">
        <f t="shared" ca="1" si="315"/>
        <v>0</v>
      </c>
      <c r="GN74" s="248">
        <f t="shared" ca="1" si="315"/>
        <v>0</v>
      </c>
      <c r="GO74" s="10"/>
      <c r="GP74" s="246" t="b">
        <f t="shared" ca="1" si="316"/>
        <v>1</v>
      </c>
      <c r="GQ74" s="246" cm="1">
        <f t="array" aca="1" ref="GQ74" ca="1">INDEX(i.bnd_total_pas_area,$R74,1)</f>
        <v>852</v>
      </c>
      <c r="GR74" s="248" t="str">
        <f t="shared" ca="1" si="261"/>
        <v>-</v>
      </c>
      <c r="GS74" s="246" t="b">
        <f t="shared" ca="1" si="317"/>
        <v>1</v>
      </c>
      <c r="GT74" s="246" cm="1">
        <f t="array" aca="1" ref="GT74" ca="1">INDEX(i.bnd_sr_t,$T74,1)</f>
        <v>13.6</v>
      </c>
      <c r="GU74" s="246" t="b">
        <f t="shared" ca="1" si="124"/>
        <v>1</v>
      </c>
      <c r="GV74" s="246" t="b">
        <f t="shared" ca="1" si="124"/>
        <v>0</v>
      </c>
      <c r="GW74" s="246" t="b">
        <f t="shared" ca="1" si="124"/>
        <v>0</v>
      </c>
      <c r="GX74" s="248">
        <f t="shared" ca="1" si="318"/>
        <v>0</v>
      </c>
      <c r="GY74" s="248">
        <f t="shared" ca="1" si="318"/>
        <v>2</v>
      </c>
      <c r="GZ74" s="248">
        <f t="shared" ca="1" si="318"/>
        <v>2</v>
      </c>
      <c r="HA74" s="248" t="str">
        <f t="shared" ca="1" si="318"/>
        <v>-</v>
      </c>
      <c r="HB74" s="248" t="str">
        <f t="shared" ca="1" si="318"/>
        <v>-</v>
      </c>
      <c r="HC74" s="248" t="str">
        <f t="shared" ca="1" si="318"/>
        <v>-</v>
      </c>
      <c r="HD74" s="248" t="str">
        <f t="shared" ca="1" si="318"/>
        <v>-</v>
      </c>
      <c r="HE74" s="248" t="str">
        <f t="shared" ca="1" si="318"/>
        <v>-</v>
      </c>
      <c r="HF74" s="248" t="str">
        <f t="shared" ca="1" si="144"/>
        <v>-</v>
      </c>
      <c r="HG74" s="248" t="str">
        <f t="shared" ca="1" si="144"/>
        <v>-</v>
      </c>
      <c r="HH74" s="246" t="b">
        <f t="array" aca="1" ref="HH74" ca="1">IF(OR(HI74:HJ74&lt;&gt;"-"),TRUE,"-")</f>
        <v>1</v>
      </c>
      <c r="HI74" s="225">
        <f t="shared" ca="1" si="329"/>
        <v>2</v>
      </c>
      <c r="HJ74" s="248" t="str">
        <f t="shared" ca="1" si="125"/>
        <v>-</v>
      </c>
      <c r="HK74" s="246" t="str">
        <f t="array" aca="1" ref="HK74" ca="1">IF(OR(HL74:HQ74&lt;&gt;"-"),TRUE,"-")</f>
        <v>-</v>
      </c>
      <c r="HL74" s="248" t="str">
        <f t="shared" ca="1" si="332"/>
        <v>-</v>
      </c>
      <c r="HM74" s="288" t="str">
        <f t="shared" ca="1" si="332"/>
        <v>-</v>
      </c>
      <c r="HN74" s="288" t="str">
        <f t="shared" ca="1" si="332"/>
        <v>-</v>
      </c>
      <c r="HO74" s="288" t="str">
        <f t="shared" ca="1" si="332"/>
        <v>-</v>
      </c>
      <c r="HP74" s="288" t="str">
        <f t="shared" ca="1" si="332"/>
        <v>-</v>
      </c>
      <c r="HQ74" s="288" t="str">
        <f t="shared" ca="1" si="146"/>
        <v>-</v>
      </c>
      <c r="HR74" s="288" t="str">
        <f t="shared" ca="1" si="332"/>
        <v>-</v>
      </c>
      <c r="HS74" s="248" t="b">
        <f t="shared" ca="1" si="100"/>
        <v>1</v>
      </c>
      <c r="HT74" s="248">
        <f t="shared" ca="1" si="100"/>
        <v>2</v>
      </c>
      <c r="HU74" s="248" t="b">
        <f t="shared" ca="1" si="101"/>
        <v>1</v>
      </c>
      <c r="HV74" s="248" t="str">
        <f t="shared" ca="1" si="101"/>
        <v>-</v>
      </c>
      <c r="HW74" s="246" t="str">
        <f t="shared" ca="1" si="238"/>
        <v>-</v>
      </c>
      <c r="HX74" s="246" t="str">
        <f t="shared" ca="1" si="238"/>
        <v>-</v>
      </c>
      <c r="HY74" s="246" t="str">
        <f t="shared" ca="1" si="238"/>
        <v>-</v>
      </c>
      <c r="HZ74" s="246" t="str">
        <f t="shared" ca="1" si="238"/>
        <v>-</v>
      </c>
      <c r="IA74" s="248" t="str">
        <f t="shared" ca="1" si="319"/>
        <v>-</v>
      </c>
      <c r="IB74" s="248" t="str">
        <f t="shared" ca="1" si="319"/>
        <v>-</v>
      </c>
      <c r="IC74" s="248" t="str">
        <f t="shared" ca="1" si="319"/>
        <v>-</v>
      </c>
      <c r="ID74" s="248" t="str">
        <f t="shared" ca="1" si="319"/>
        <v>-</v>
      </c>
      <c r="IE74" s="248">
        <f t="shared" ca="1" si="319"/>
        <v>0</v>
      </c>
      <c r="IF74" s="248">
        <f t="shared" ca="1" si="319"/>
        <v>0.9</v>
      </c>
      <c r="IG74" s="248">
        <f t="shared" ca="1" si="319"/>
        <v>0</v>
      </c>
      <c r="IH74" s="248">
        <f t="shared" ca="1" si="319"/>
        <v>0.5</v>
      </c>
      <c r="II74" s="248">
        <f t="shared" ca="1" si="319"/>
        <v>0</v>
      </c>
      <c r="IJ74" s="248">
        <f t="shared" ca="1" si="319"/>
        <v>0</v>
      </c>
      <c r="IK74" s="248" t="str">
        <f t="shared" ca="1" si="319"/>
        <v>-</v>
      </c>
      <c r="IL74" s="246" t="str">
        <f t="shared" ca="1" si="127"/>
        <v>-</v>
      </c>
      <c r="IM74" s="246" t="str">
        <f t="shared" ca="1" si="127"/>
        <v>-</v>
      </c>
      <c r="IN74" s="155" t="b">
        <f t="shared" ca="1" si="320"/>
        <v>0</v>
      </c>
      <c r="IO74" s="248" t="str">
        <f t="shared" ca="1" si="129"/>
        <v>-</v>
      </c>
      <c r="IP74" s="10"/>
      <c r="IQ74" s="248">
        <f t="shared" ca="1" si="319"/>
        <v>1</v>
      </c>
      <c r="IR74" s="248">
        <f t="shared" ca="1" si="319"/>
        <v>0</v>
      </c>
      <c r="IS74" s="248">
        <f t="shared" ca="1" si="319"/>
        <v>1</v>
      </c>
      <c r="IT74" s="248">
        <f t="shared" ca="1" si="319"/>
        <v>1</v>
      </c>
      <c r="IU74" s="248">
        <f t="shared" ca="1" si="319"/>
        <v>0</v>
      </c>
      <c r="IV74" s="248">
        <f t="shared" ca="1" si="319"/>
        <v>70</v>
      </c>
      <c r="IW74" s="248">
        <f t="shared" ca="1" si="319"/>
        <v>50</v>
      </c>
      <c r="IX74" s="248">
        <f t="shared" ca="1" si="319"/>
        <v>85</v>
      </c>
      <c r="IY74" s="248">
        <f t="shared" ca="1" si="319"/>
        <v>70</v>
      </c>
      <c r="IZ74" s="246">
        <f t="shared" ca="1" si="130"/>
        <v>1</v>
      </c>
      <c r="JA74" s="246">
        <f t="shared" ca="1" si="131"/>
        <v>1</v>
      </c>
      <c r="JB74" s="246">
        <f t="shared" ca="1" si="132"/>
        <v>1</v>
      </c>
      <c r="JC74" s="248">
        <f t="shared" ca="1" si="319"/>
        <v>1</v>
      </c>
      <c r="JD74" s="10"/>
      <c r="JE74" s="248">
        <f t="shared" ca="1" si="319"/>
        <v>1</v>
      </c>
      <c r="JF74" s="248">
        <f t="shared" ca="1" si="319"/>
        <v>1</v>
      </c>
      <c r="JG74" s="248">
        <f t="shared" ca="1" si="319"/>
        <v>0.75</v>
      </c>
      <c r="JH74" s="248">
        <f t="shared" ca="1" si="330"/>
        <v>0.8</v>
      </c>
      <c r="JI74" s="248">
        <f t="shared" ca="1" si="330"/>
        <v>0.82499999999999996</v>
      </c>
      <c r="JJ74" s="248">
        <f t="shared" ca="1" si="330"/>
        <v>0.875</v>
      </c>
      <c r="JK74" s="248">
        <f t="shared" ca="1" si="330"/>
        <v>0.9</v>
      </c>
      <c r="JL74" s="248">
        <f t="shared" ca="1" si="319"/>
        <v>1</v>
      </c>
      <c r="JM74" s="248">
        <f t="shared" ca="1" si="319"/>
        <v>0</v>
      </c>
      <c r="JN74" s="248">
        <f t="shared" ca="1" si="297"/>
        <v>0</v>
      </c>
      <c r="JO74" s="248">
        <f t="shared" ca="1" si="297"/>
        <v>0</v>
      </c>
      <c r="JP74" s="248">
        <f t="shared" ca="1" si="297"/>
        <v>0</v>
      </c>
      <c r="JQ74" s="248">
        <f t="shared" ca="1" si="297"/>
        <v>0</v>
      </c>
      <c r="JR74" s="248">
        <f t="shared" ca="1" si="297"/>
        <v>0</v>
      </c>
      <c r="JS74" s="248" t="str">
        <f t="shared" ca="1" si="149"/>
        <v>-</v>
      </c>
      <c r="JT74" s="248">
        <f t="shared" ca="1" si="149"/>
        <v>0</v>
      </c>
      <c r="JU74" s="27">
        <v>0</v>
      </c>
    </row>
    <row r="75" spans="1:281" s="228" customFormat="1" outlineLevel="2">
      <c r="A75" s="202">
        <f t="shared" si="133"/>
        <v>70</v>
      </c>
      <c r="B75" s="210">
        <f t="shared" ca="1" si="322"/>
        <v>64</v>
      </c>
      <c r="C75" s="228">
        <v>200</v>
      </c>
      <c r="D75" s="228" t="s">
        <v>941</v>
      </c>
      <c r="E75" s="228" t="b">
        <v>0</v>
      </c>
      <c r="F75" s="228" t="b">
        <v>0</v>
      </c>
      <c r="G75" s="228" t="b">
        <f t="shared" si="321"/>
        <v>0</v>
      </c>
      <c r="H75" s="298" cm="1">
        <f t="array" aca="1" ref="H75" ca="1">IF(AND($I75:$T75=DataMaster!$R$70:$AC$70),1,IF(AND($I75:$T75=DataMaster!$R$71:$AC$71),2,IF(AND($I75:$T75=DataMaster!$R$72:$AC$72),3,IF(AND($I75:$T75=DataMaster!$R$73:$AC$73),4,IF(AND($I75:$T75=DataMaster!$R$74:$AC$74),5,IF(AND($I75:$T75=DataMaster!$R$75:$AC$75),6,IF(AND($I75:$T75=DataMaster!$R$76:$AC$76),7,IF(AND($I75:$T75=DataMaster!$R$77:$AC$77),8,0))))))))</f>
        <v>2</v>
      </c>
      <c r="I75" s="225">
        <f t="shared" ca="1" si="323"/>
        <v>1</v>
      </c>
      <c r="J75" s="225">
        <f t="shared" ca="1" si="295"/>
        <v>2</v>
      </c>
      <c r="K75" s="225">
        <f t="shared" ca="1" si="295"/>
        <v>2</v>
      </c>
      <c r="L75" s="225">
        <f t="shared" ca="1" si="295"/>
        <v>2</v>
      </c>
      <c r="M75" s="225">
        <f t="shared" ca="1" si="295"/>
        <v>1</v>
      </c>
      <c r="N75" s="225">
        <f t="shared" ca="1" si="295"/>
        <v>1</v>
      </c>
      <c r="O75" s="225">
        <f t="shared" ca="1" si="295"/>
        <v>1</v>
      </c>
      <c r="P75" s="225">
        <f t="shared" ca="1" si="295"/>
        <v>1</v>
      </c>
      <c r="Q75" s="225">
        <f t="shared" ca="1" si="295"/>
        <v>1</v>
      </c>
      <c r="R75" s="225">
        <f t="shared" ca="1" si="295"/>
        <v>2</v>
      </c>
      <c r="S75" s="225">
        <f t="shared" ca="1" si="295"/>
        <v>1</v>
      </c>
      <c r="T75" s="225">
        <f t="shared" ca="1" si="295"/>
        <v>2</v>
      </c>
      <c r="V75" s="242" t="str" cm="1">
        <f t="array" aca="1" ref="V75" ca="1">TEXT(LEFT(OFFSET(V75,-1,0),5)+1,"00000")&amp;MID(OFFSET(V75,-1,0),6,FIND(" ",OFFSET(V75,-1,0),7)-5)
&amp;IF($H75=0,"",INDEX(DataMaster!$Q$70:$Q$77,Experiment!H75))
 &amp; " Day"&amp;_xlfn.SINGLE(INDEX(i.DOY,$I75,1))                   &amp; IF($FE75=0," FWM","")&amp;IF($FE75=1," MWM","")&amp;IF($FE75=5," Mat","")&amp;IF($FJ75=TRUE,"&amp;BBT","")
&amp;" Confine"&amp;$P75-1       &amp;IF($R75&gt;1," PasArea"&amp;GQ75,"")     &amp;IF($T75&gt;1," SR"&amp;GT75,"")     &amp;IF($S75&gt;1," E_PGR"&amp;JG75,"")
&amp; " WP"&amp;TEXT($IZ75*100,"000p")                &amp; " MP"&amp;TEXT($JA75*100,"000p")                      &amp; " GP"&amp;TEXT($JB75*100,"000p")
&amp; " (F"&amp;3+IFERROR(1*$CZ75,0)+IFERROR(1*$DA75,0)&amp;3-IFERROR(1*NOT($DC75),0)&amp;"N"&amp;$DV75&amp;$DW75&amp;")"</f>
        <v>00052 Feed farm1_nc Day135 MWM Confine0 PasArea852 SR13.6 WP100p MP100p GP100p (F53N33)</v>
      </c>
      <c r="W75" s="10" t="str">
        <f ca="1">IF(COUNTIF(V$5:V75,V75)=1,"-","Dup")</f>
        <v>-</v>
      </c>
      <c r="X75" s="10"/>
      <c r="Y75" s="225" t="str">
        <f t="shared" ca="1" si="324"/>
        <v>-</v>
      </c>
      <c r="Z75" s="248" t="str">
        <f t="shared" ca="1" si="112"/>
        <v>-</v>
      </c>
      <c r="AA75" s="225" t="str">
        <f t="shared" ca="1" si="324"/>
        <v>-</v>
      </c>
      <c r="AB75" s="225" t="str">
        <f t="shared" ca="1" si="324"/>
        <v>-</v>
      </c>
      <c r="AC75" s="248" t="str">
        <f t="shared" ca="1" si="113"/>
        <v>-</v>
      </c>
      <c r="AD75" s="248" t="b">
        <f t="shared" ca="1" si="113"/>
        <v>1</v>
      </c>
      <c r="AE75" s="10"/>
      <c r="AF75" s="248" t="b">
        <f t="shared" ca="1" si="311"/>
        <v>1</v>
      </c>
      <c r="AG75" s="248" t="str">
        <f t="shared" ca="1" si="311"/>
        <v>-</v>
      </c>
      <c r="AH75" s="248" t="str">
        <f t="shared" ca="1" si="311"/>
        <v>-</v>
      </c>
      <c r="AI75" s="248" t="str">
        <f t="shared" ca="1" si="311"/>
        <v>-</v>
      </c>
      <c r="AJ75" s="248" t="b">
        <f t="shared" ca="1" si="311"/>
        <v>0</v>
      </c>
      <c r="AK75" s="248" t="str">
        <f t="shared" ca="1" si="311"/>
        <v>-</v>
      </c>
      <c r="AL75" s="248" t="str">
        <f t="shared" ca="1" si="311"/>
        <v>-</v>
      </c>
      <c r="AM75" s="248" t="str">
        <f t="shared" ca="1" si="311"/>
        <v>-</v>
      </c>
      <c r="AN75" s="248" t="b">
        <f t="shared" ca="1" si="311"/>
        <v>0</v>
      </c>
      <c r="AO75" s="10"/>
      <c r="AP75" s="225" t="b">
        <f t="shared" ca="1" si="331"/>
        <v>1</v>
      </c>
      <c r="AQ75" s="247" t="b">
        <v>1</v>
      </c>
      <c r="AR75" s="225" t="b">
        <f t="shared" ca="1" si="325"/>
        <v>1</v>
      </c>
      <c r="AS75" s="243">
        <f t="shared" ca="1" si="136"/>
        <v>212106</v>
      </c>
      <c r="AT75" s="225" t="b">
        <f t="shared" ca="1" si="326"/>
        <v>0</v>
      </c>
      <c r="AU75" s="248" t="str">
        <f t="shared" ca="1" si="311"/>
        <v>-</v>
      </c>
      <c r="AV75" s="248" t="b">
        <f t="shared" ca="1" si="311"/>
        <v>1</v>
      </c>
      <c r="AW75" s="225">
        <f t="shared" ca="1" si="327"/>
        <v>212107</v>
      </c>
      <c r="AX75" s="248" t="str">
        <f t="shared" ca="1" si="311"/>
        <v>-</v>
      </c>
      <c r="AY75" s="248">
        <f t="shared" ca="1" si="311"/>
        <v>1</v>
      </c>
      <c r="AZ75" s="248">
        <f t="shared" ca="1" si="311"/>
        <v>1</v>
      </c>
      <c r="BA75" s="248" t="b">
        <f t="shared" ca="1" si="185"/>
        <v>1</v>
      </c>
      <c r="BB75" s="248">
        <f t="shared" ca="1" si="311"/>
        <v>0.2</v>
      </c>
      <c r="BC75" s="248" t="str">
        <f t="shared" ca="1" si="311"/>
        <v>-</v>
      </c>
      <c r="BD75" s="248" t="str">
        <f t="shared" ca="1" si="311"/>
        <v>-</v>
      </c>
      <c r="BE75" s="248" t="b">
        <f t="shared" ca="1" si="311"/>
        <v>1</v>
      </c>
      <c r="BF75" s="248" t="b">
        <f t="shared" ca="1" si="185"/>
        <v>0</v>
      </c>
      <c r="BG75" s="246" t="b" cm="1">
        <f t="array" aca="1" ref="BG75" ca="1">INDEX(i.dams_confinement_P,$P75,BG$17)</f>
        <v>0</v>
      </c>
      <c r="BH75" s="246" t="b" cm="1">
        <f t="array" aca="1" ref="BH75" ca="1">INDEX(i.dams_confinement_P,$P75,BH$17)</f>
        <v>0</v>
      </c>
      <c r="BI75" s="246" t="b" cm="1">
        <f t="array" aca="1" ref="BI75" ca="1">INDEX(i.dams_confinement_P,$P75,BI$17)</f>
        <v>0</v>
      </c>
      <c r="BJ75" s="246" t="b" cm="1">
        <f t="array" aca="1" ref="BJ75" ca="1">INDEX(i.dams_confinement_P,$P75,BJ$17)</f>
        <v>0</v>
      </c>
      <c r="BK75" s="246" t="b" cm="1">
        <f t="array" aca="1" ref="BK75" ca="1">INDEX(i.dams_confinement_P,$P75,BK$17)</f>
        <v>0</v>
      </c>
      <c r="BL75" s="246" t="b" cm="1">
        <f t="array" aca="1" ref="BL75" ca="1">INDEX(i.dams_confinement_P,$P75,BL$17)</f>
        <v>0</v>
      </c>
      <c r="BM75" s="246" t="b" cm="1">
        <f t="array" aca="1" ref="BM75" ca="1">INDEX(i.dams_confinement_P,$P75,BM$17)</f>
        <v>0</v>
      </c>
      <c r="BN75" s="246" t="b" cm="1">
        <f t="array" aca="1" ref="BN75" ca="1">INDEX(i.dams_confinement_P,$P75,BN$17)</f>
        <v>0</v>
      </c>
      <c r="BO75" s="246" t="b" cm="1">
        <f t="array" aca="1" ref="BO75" ca="1">INDEX(i.dams_confinement_P,$P75,BO$17)</f>
        <v>0</v>
      </c>
      <c r="BP75" s="246" t="b" cm="1">
        <f t="array" aca="1" ref="BP75" ca="1">INDEX(i.dams_confinement_P,$P75,BP$17)</f>
        <v>0</v>
      </c>
      <c r="BQ75" s="246" t="b" cm="1">
        <f t="array" aca="1" ref="BQ75" ca="1">INDEX(i.dams_confinement_P,$P75,BQ$17)</f>
        <v>0</v>
      </c>
      <c r="BR75" s="246" t="b" cm="1">
        <f t="array" aca="1" ref="BR75" ca="1">INDEX(i.dams_confinement_P,$P75,BR$17)</f>
        <v>0</v>
      </c>
      <c r="BS75" s="246" t="b" cm="1">
        <f t="array" aca="1" ref="BS75" ca="1">INDEX(i.dams_confinement_P,$P75,BS$17)</f>
        <v>0</v>
      </c>
      <c r="BT75" s="246" t="b" cm="1">
        <f t="array" aca="1" ref="BT75" ca="1">INDEX(i.dams_confinement_P,$P75,BT$17)</f>
        <v>0</v>
      </c>
      <c r="BU75" s="246" t="b" cm="1">
        <f t="array" aca="1" ref="BU75" ca="1">INDEX(i.dams_confinement_P,$P75,BU$17)</f>
        <v>0</v>
      </c>
      <c r="BV75" s="246" t="b" cm="1">
        <f t="array" aca="1" ref="BV75" ca="1">INDEX(i.dams_confinement_P,$P75,BV$17)</f>
        <v>0</v>
      </c>
      <c r="BW75" s="246" t="b" cm="1">
        <f t="array" aca="1" ref="BW75" ca="1">INDEX(i.dams_confinement_P,$P75,BW$17)</f>
        <v>0</v>
      </c>
      <c r="BX75" s="246" t="b" cm="1">
        <f t="array" aca="1" ref="BX75" ca="1">INDEX(i.dams_confinement_P,$P75,BX$17)</f>
        <v>0</v>
      </c>
      <c r="BY75" s="248" t="str">
        <f t="shared" ca="1" si="312"/>
        <v>-</v>
      </c>
      <c r="BZ75" s="248" t="str">
        <f t="shared" ca="1" si="312"/>
        <v>-</v>
      </c>
      <c r="CA75" s="10"/>
      <c r="CB75" s="248" t="str">
        <f t="shared" ca="1" si="312"/>
        <v>-</v>
      </c>
      <c r="CC75" s="248" t="str">
        <f t="shared" ca="1" si="312"/>
        <v>-</v>
      </c>
      <c r="CD75" s="248" t="str">
        <f t="shared" ca="1" si="312"/>
        <v>-</v>
      </c>
      <c r="CE75" s="248" t="str">
        <f t="shared" ca="1" si="312"/>
        <v>-</v>
      </c>
      <c r="CF75" s="248" t="str">
        <f t="shared" ca="1" si="312"/>
        <v>-</v>
      </c>
      <c r="CG75" s="248" t="str">
        <f t="shared" ca="1" si="312"/>
        <v>-</v>
      </c>
      <c r="CH75" s="248" t="str">
        <f t="shared" ca="1" si="312"/>
        <v>-</v>
      </c>
      <c r="CI75" s="248" t="str">
        <f t="shared" ca="1" si="312"/>
        <v>-</v>
      </c>
      <c r="CJ75" s="248" t="str">
        <f t="shared" ca="1" si="312"/>
        <v>-</v>
      </c>
      <c r="CK75" s="248" t="str">
        <f t="shared" ca="1" si="312"/>
        <v>-</v>
      </c>
      <c r="CL75" s="248" t="str">
        <f t="shared" ca="1" si="312"/>
        <v>-</v>
      </c>
      <c r="CM75" s="248" t="str">
        <f t="shared" ca="1" si="312"/>
        <v>-</v>
      </c>
      <c r="CN75" s="248" t="str">
        <f t="shared" ca="1" si="312"/>
        <v>-</v>
      </c>
      <c r="CO75" s="248" t="str">
        <f t="shared" ca="1" si="312"/>
        <v>-</v>
      </c>
      <c r="CP75" s="248" t="str">
        <f t="shared" ca="1" si="312"/>
        <v>-</v>
      </c>
      <c r="CQ75" s="248" t="str">
        <f t="shared" ca="1" si="312"/>
        <v>-</v>
      </c>
      <c r="CR75" s="248" t="str">
        <f t="shared" ca="1" si="312"/>
        <v>-</v>
      </c>
      <c r="CS75" s="248" t="str">
        <f t="shared" ca="1" si="194"/>
        <v>-</v>
      </c>
      <c r="CT75" s="248" t="str">
        <f t="shared" ca="1" si="194"/>
        <v>-</v>
      </c>
      <c r="CU75" s="248" t="str">
        <f t="shared" ca="1" si="194"/>
        <v>-</v>
      </c>
      <c r="CV75" s="248" t="str">
        <f t="shared" ca="1" si="194"/>
        <v>-</v>
      </c>
      <c r="CW75" s="10"/>
      <c r="CX75" s="246" cm="1">
        <f t="array" aca="1" ref="CX75" ca="1">IF(AND($CZ75:$DA75),INDEX(i.dam_user_fvp0_date,$P75),"-")</f>
        <v>91</v>
      </c>
      <c r="CY75" s="246" cm="1">
        <f t="array" aca="1" ref="CY75" ca="1">IF(AND($CZ75:$DA75),INDEX(i.dam_user_fvp1_date,$P75),"-")</f>
        <v>147</v>
      </c>
      <c r="CZ75" s="247" t="b">
        <v>1</v>
      </c>
      <c r="DA75" s="247" t="b">
        <v>1</v>
      </c>
      <c r="DB75" s="248" t="str">
        <f t="shared" ca="1" si="313"/>
        <v>-</v>
      </c>
      <c r="DC75" s="248" t="str">
        <f t="shared" ca="1" si="313"/>
        <v>-</v>
      </c>
      <c r="DD75" s="248" t="str">
        <f t="shared" ca="1" si="313"/>
        <v>-</v>
      </c>
      <c r="DE75" s="248" t="str">
        <f t="shared" ca="1" si="313"/>
        <v>-</v>
      </c>
      <c r="DF75" s="248" t="str">
        <f t="shared" ca="1" si="313"/>
        <v>-</v>
      </c>
      <c r="DG75" s="248" t="str">
        <f t="shared" ca="1" si="313"/>
        <v>-</v>
      </c>
      <c r="DH75" s="248" t="str">
        <f t="shared" ca="1" si="313"/>
        <v>-</v>
      </c>
      <c r="DI75" s="248" t="str">
        <f t="shared" ca="1" si="313"/>
        <v>-</v>
      </c>
      <c r="DJ75" s="248" t="str">
        <f t="shared" ca="1" si="313"/>
        <v>-</v>
      </c>
      <c r="DK75" s="248" t="str">
        <f t="shared" ca="1" si="313"/>
        <v>-</v>
      </c>
      <c r="DL75" s="248" t="str">
        <f t="shared" ca="1" si="313"/>
        <v>-</v>
      </c>
      <c r="DM75" s="248" t="str">
        <f t="shared" ca="1" si="313"/>
        <v>-</v>
      </c>
      <c r="DN75" s="248" t="str">
        <f t="shared" ca="1" si="313"/>
        <v>-</v>
      </c>
      <c r="DO75" s="248" t="str">
        <f t="shared" ca="1" si="313"/>
        <v>-</v>
      </c>
      <c r="DP75" s="248" t="str">
        <f t="shared" ca="1" si="313"/>
        <v>-</v>
      </c>
      <c r="DQ75" s="248" t="str">
        <f t="shared" ca="1" si="313"/>
        <v>-</v>
      </c>
      <c r="DR75" s="248" t="str">
        <f t="shared" ca="1" si="313"/>
        <v>-</v>
      </c>
      <c r="DS75" s="248" t="str">
        <f t="shared" ca="1" si="313"/>
        <v>-</v>
      </c>
      <c r="DT75" s="248" t="str">
        <f t="shared" ca="1" si="313"/>
        <v>-</v>
      </c>
      <c r="DU75" s="248" t="str">
        <f t="shared" ca="1" si="313"/>
        <v>-</v>
      </c>
      <c r="DV75" s="225">
        <f t="shared" ca="1" si="328"/>
        <v>3</v>
      </c>
      <c r="DW75" s="225">
        <f t="shared" ca="1" si="328"/>
        <v>3</v>
      </c>
      <c r="DX75" s="247">
        <v>0</v>
      </c>
      <c r="DY75" s="247">
        <v>1</v>
      </c>
      <c r="DZ75" s="247">
        <v>-1</v>
      </c>
      <c r="EA75" s="248" t="str">
        <f t="shared" ca="1" si="308"/>
        <v>-</v>
      </c>
      <c r="EB75" s="248" t="str">
        <f t="shared" ca="1" si="308"/>
        <v>-</v>
      </c>
      <c r="EC75" s="248" t="str">
        <f t="shared" ca="1" si="308"/>
        <v>-</v>
      </c>
      <c r="ED75" s="248" t="str">
        <f t="shared" ca="1" si="308"/>
        <v>-</v>
      </c>
      <c r="EE75" s="248" t="str">
        <f t="shared" ca="1" si="308"/>
        <v>-</v>
      </c>
      <c r="EF75" s="247">
        <v>0</v>
      </c>
      <c r="EG75" s="247">
        <v>1</v>
      </c>
      <c r="EH75" s="247">
        <v>-1</v>
      </c>
      <c r="EI75" s="248" t="str">
        <f t="shared" ca="1" si="308"/>
        <v>-</v>
      </c>
      <c r="EJ75" s="248" t="str">
        <f t="shared" ca="1" si="308"/>
        <v>-</v>
      </c>
      <c r="EK75" s="248" t="str">
        <f t="shared" ca="1" si="308"/>
        <v>-</v>
      </c>
      <c r="EL75" s="248">
        <f t="shared" ca="1" si="308"/>
        <v>0</v>
      </c>
      <c r="EM75" s="248">
        <f t="shared" ca="1" si="308"/>
        <v>0</v>
      </c>
      <c r="EN75" s="248">
        <f t="shared" ca="1" si="308"/>
        <v>0</v>
      </c>
      <c r="EO75" s="248">
        <f t="shared" ca="1" si="308"/>
        <v>0</v>
      </c>
      <c r="EP75" s="248">
        <f t="shared" ca="1" si="308"/>
        <v>0</v>
      </c>
      <c r="EQ75" s="248">
        <f t="shared" ca="1" si="314"/>
        <v>0</v>
      </c>
      <c r="ER75" s="248">
        <f t="shared" ca="1" si="314"/>
        <v>0</v>
      </c>
      <c r="ES75" s="248" t="str">
        <f t="shared" ca="1" si="314"/>
        <v>-</v>
      </c>
      <c r="ET75" s="248" t="str">
        <f t="shared" ca="1" si="314"/>
        <v>-</v>
      </c>
      <c r="EU75" s="248" t="str">
        <f t="shared" ca="1" si="314"/>
        <v>-</v>
      </c>
      <c r="EV75" s="248" t="str">
        <f t="shared" ca="1" si="314"/>
        <v>-</v>
      </c>
      <c r="EW75" s="248" t="str">
        <f t="shared" ca="1" si="314"/>
        <v>-</v>
      </c>
      <c r="EX75" s="248" t="str">
        <f t="shared" ca="1" si="314"/>
        <v>-</v>
      </c>
      <c r="EY75" s="248" t="str">
        <f t="shared" ca="1" si="314"/>
        <v>-</v>
      </c>
      <c r="EZ75" s="248" t="str">
        <f t="shared" ca="1" si="314"/>
        <v>-</v>
      </c>
      <c r="FA75" s="248" t="str">
        <f t="shared" ca="1" si="314"/>
        <v>-</v>
      </c>
      <c r="FB75" s="248" t="str">
        <f t="shared" ca="1" si="314"/>
        <v>-</v>
      </c>
      <c r="FC75" s="248" t="str">
        <f t="shared" ca="1" si="314"/>
        <v>-</v>
      </c>
      <c r="FD75" s="10"/>
      <c r="FE75" s="246">
        <f t="shared" ca="1" si="118"/>
        <v>1</v>
      </c>
      <c r="FF75" s="248" t="str">
        <f t="shared" ca="1" si="314"/>
        <v>-</v>
      </c>
      <c r="FG75" s="248" t="str">
        <f t="shared" ca="1" si="315"/>
        <v>-</v>
      </c>
      <c r="FH75" s="248" t="str">
        <f t="shared" ca="1" si="315"/>
        <v>-</v>
      </c>
      <c r="FI75" s="248" t="str">
        <f t="shared" ca="1" si="315"/>
        <v>-</v>
      </c>
      <c r="FJ75" s="246" t="b">
        <f t="shared" ca="1" si="119"/>
        <v>0</v>
      </c>
      <c r="FK75" s="248" t="str">
        <f t="shared" ca="1" si="315"/>
        <v>-</v>
      </c>
      <c r="FL75" s="248">
        <f t="shared" ca="1" si="315"/>
        <v>0</v>
      </c>
      <c r="FM75" s="248" t="str">
        <f t="shared" ca="1" si="315"/>
        <v>-</v>
      </c>
      <c r="FN75" s="248">
        <f t="shared" ca="1" si="120"/>
        <v>1</v>
      </c>
      <c r="FO75" s="248">
        <f t="shared" ca="1" si="120"/>
        <v>0</v>
      </c>
      <c r="FP75" s="248">
        <f t="shared" ca="1" si="315"/>
        <v>1</v>
      </c>
      <c r="FQ75" s="248">
        <f t="shared" ca="1" si="315"/>
        <v>0</v>
      </c>
      <c r="FR75" s="248">
        <f t="shared" ca="1" si="315"/>
        <v>1</v>
      </c>
      <c r="FS75" s="248">
        <f t="shared" ca="1" si="315"/>
        <v>1</v>
      </c>
      <c r="FT75" s="248">
        <f t="shared" ca="1" si="315"/>
        <v>1</v>
      </c>
      <c r="FU75" s="248">
        <f t="shared" ca="1" si="315"/>
        <v>0</v>
      </c>
      <c r="FV75" s="248">
        <f t="shared" ca="1" si="315"/>
        <v>0</v>
      </c>
      <c r="FW75" s="248">
        <f t="shared" ca="1" si="315"/>
        <v>0</v>
      </c>
      <c r="FX75" s="248">
        <f t="shared" ca="1" si="315"/>
        <v>0</v>
      </c>
      <c r="FY75" s="248">
        <f t="shared" ca="1" si="315"/>
        <v>0</v>
      </c>
      <c r="FZ75" s="248">
        <f t="shared" ca="1" si="315"/>
        <v>0</v>
      </c>
      <c r="GA75" s="248">
        <f t="shared" ca="1" si="315"/>
        <v>0</v>
      </c>
      <c r="GB75" s="248">
        <f t="shared" ca="1" si="315"/>
        <v>0</v>
      </c>
      <c r="GC75" s="248">
        <f t="shared" ca="1" si="315"/>
        <v>0</v>
      </c>
      <c r="GD75" s="248">
        <f t="shared" ca="1" si="315"/>
        <v>0</v>
      </c>
      <c r="GE75" s="248">
        <f t="shared" ca="1" si="315"/>
        <v>0</v>
      </c>
      <c r="GF75" s="248">
        <f t="shared" ca="1" si="315"/>
        <v>0</v>
      </c>
      <c r="GG75" s="248">
        <f t="shared" ca="1" si="315"/>
        <v>1</v>
      </c>
      <c r="GH75" s="248">
        <f t="shared" ca="1" si="315"/>
        <v>0</v>
      </c>
      <c r="GI75" s="248">
        <f t="shared" ca="1" si="315"/>
        <v>0</v>
      </c>
      <c r="GJ75" s="248">
        <f t="shared" ca="1" si="315"/>
        <v>0</v>
      </c>
      <c r="GK75" s="248">
        <f t="shared" ca="1" si="315"/>
        <v>0</v>
      </c>
      <c r="GL75" s="248">
        <f t="shared" ca="1" si="315"/>
        <v>0</v>
      </c>
      <c r="GM75" s="248">
        <f t="shared" ca="1" si="315"/>
        <v>0</v>
      </c>
      <c r="GN75" s="248">
        <f t="shared" ca="1" si="315"/>
        <v>0</v>
      </c>
      <c r="GO75" s="10"/>
      <c r="GP75" s="246" t="b">
        <f t="shared" ca="1" si="316"/>
        <v>1</v>
      </c>
      <c r="GQ75" s="246" cm="1">
        <f t="array" aca="1" ref="GQ75" ca="1">INDEX(i.bnd_total_pas_area,$R75,1)</f>
        <v>852</v>
      </c>
      <c r="GR75" s="248" t="str">
        <f t="shared" ca="1" si="261"/>
        <v>-</v>
      </c>
      <c r="GS75" s="246" t="b">
        <f t="shared" ca="1" si="317"/>
        <v>1</v>
      </c>
      <c r="GT75" s="246" cm="1">
        <f t="array" aca="1" ref="GT75" ca="1">INDEX(i.bnd_sr_t,$T75,1)</f>
        <v>13.6</v>
      </c>
      <c r="GU75" s="246" t="b">
        <f t="shared" ca="1" si="124"/>
        <v>1</v>
      </c>
      <c r="GV75" s="246" t="b">
        <f t="shared" ca="1" si="124"/>
        <v>0</v>
      </c>
      <c r="GW75" s="246" t="b">
        <f t="shared" ca="1" si="124"/>
        <v>0</v>
      </c>
      <c r="GX75" s="248">
        <f t="shared" ca="1" si="318"/>
        <v>0</v>
      </c>
      <c r="GY75" s="248">
        <f t="shared" ca="1" si="318"/>
        <v>2</v>
      </c>
      <c r="GZ75" s="248">
        <f t="shared" ca="1" si="318"/>
        <v>2</v>
      </c>
      <c r="HA75" s="248" t="str">
        <f t="shared" ca="1" si="318"/>
        <v>-</v>
      </c>
      <c r="HB75" s="248" t="str">
        <f t="shared" ca="1" si="318"/>
        <v>-</v>
      </c>
      <c r="HC75" s="248" t="str">
        <f t="shared" ca="1" si="318"/>
        <v>-</v>
      </c>
      <c r="HD75" s="248" t="str">
        <f t="shared" ca="1" si="318"/>
        <v>-</v>
      </c>
      <c r="HE75" s="248" t="str">
        <f t="shared" ca="1" si="318"/>
        <v>-</v>
      </c>
      <c r="HF75" s="248" t="str">
        <f t="shared" ca="1" si="144"/>
        <v>-</v>
      </c>
      <c r="HG75" s="248" t="str">
        <f t="shared" ca="1" si="144"/>
        <v>-</v>
      </c>
      <c r="HH75" s="246" t="b">
        <f t="array" aca="1" ref="HH75" ca="1">IF(OR(HI75:HJ75&lt;&gt;"-"),TRUE,"-")</f>
        <v>1</v>
      </c>
      <c r="HI75" s="225">
        <f t="shared" ca="1" si="329"/>
        <v>2</v>
      </c>
      <c r="HJ75" s="248" t="str">
        <f t="shared" ca="1" si="125"/>
        <v>-</v>
      </c>
      <c r="HK75" s="246" t="str">
        <f t="array" aca="1" ref="HK75" ca="1">IF(OR(HL75:HQ75&lt;&gt;"-"),TRUE,"-")</f>
        <v>-</v>
      </c>
      <c r="HL75" s="248" t="str">
        <f t="shared" ca="1" si="332"/>
        <v>-</v>
      </c>
      <c r="HM75" s="288" t="str">
        <f t="shared" ca="1" si="332"/>
        <v>-</v>
      </c>
      <c r="HN75" s="288" t="str">
        <f t="shared" ca="1" si="332"/>
        <v>-</v>
      </c>
      <c r="HO75" s="288" t="str">
        <f t="shared" ca="1" si="332"/>
        <v>-</v>
      </c>
      <c r="HP75" s="288" t="str">
        <f t="shared" ca="1" si="332"/>
        <v>-</v>
      </c>
      <c r="HQ75" s="288" t="str">
        <f t="shared" ca="1" si="146"/>
        <v>-</v>
      </c>
      <c r="HR75" s="288" t="str">
        <f t="shared" ca="1" si="332"/>
        <v>-</v>
      </c>
      <c r="HS75" s="248" t="b">
        <f t="shared" ca="1" si="100"/>
        <v>1</v>
      </c>
      <c r="HT75" s="248">
        <f t="shared" ca="1" si="100"/>
        <v>2</v>
      </c>
      <c r="HU75" s="248" t="b">
        <f t="shared" ca="1" si="101"/>
        <v>1</v>
      </c>
      <c r="HV75" s="248" t="str">
        <f t="shared" ca="1" si="101"/>
        <v>-</v>
      </c>
      <c r="HW75" s="246" t="str">
        <f t="shared" ca="1" si="238"/>
        <v>-</v>
      </c>
      <c r="HX75" s="246" t="str">
        <f t="shared" ca="1" si="238"/>
        <v>-</v>
      </c>
      <c r="HY75" s="246" t="str">
        <f t="shared" ca="1" si="238"/>
        <v>-</v>
      </c>
      <c r="HZ75" s="246" t="str">
        <f t="shared" ca="1" si="238"/>
        <v>-</v>
      </c>
      <c r="IA75" s="248" t="str">
        <f t="shared" ca="1" si="319"/>
        <v>-</v>
      </c>
      <c r="IB75" s="248" t="str">
        <f t="shared" ca="1" si="319"/>
        <v>-</v>
      </c>
      <c r="IC75" s="248" t="str">
        <f t="shared" ca="1" si="319"/>
        <v>-</v>
      </c>
      <c r="ID75" s="248" t="str">
        <f t="shared" ca="1" si="319"/>
        <v>-</v>
      </c>
      <c r="IE75" s="248">
        <f t="shared" ca="1" si="319"/>
        <v>0</v>
      </c>
      <c r="IF75" s="248">
        <f t="shared" ca="1" si="319"/>
        <v>0.9</v>
      </c>
      <c r="IG75" s="248">
        <f t="shared" ca="1" si="319"/>
        <v>0</v>
      </c>
      <c r="IH75" s="248">
        <f t="shared" ca="1" si="319"/>
        <v>0.5</v>
      </c>
      <c r="II75" s="248">
        <f t="shared" ca="1" si="319"/>
        <v>0</v>
      </c>
      <c r="IJ75" s="248">
        <f t="shared" ca="1" si="319"/>
        <v>0</v>
      </c>
      <c r="IK75" s="248" t="str">
        <f t="shared" ca="1" si="319"/>
        <v>-</v>
      </c>
      <c r="IL75" s="246" t="str">
        <f t="shared" ca="1" si="127"/>
        <v>-</v>
      </c>
      <c r="IM75" s="246" t="str">
        <f t="shared" ca="1" si="127"/>
        <v>-</v>
      </c>
      <c r="IN75" s="155" t="b">
        <f t="shared" ca="1" si="320"/>
        <v>0</v>
      </c>
      <c r="IO75" s="248" t="str">
        <f t="shared" ca="1" si="129"/>
        <v>-</v>
      </c>
      <c r="IP75" s="10"/>
      <c r="IQ75" s="248">
        <f t="shared" ca="1" si="319"/>
        <v>1</v>
      </c>
      <c r="IR75" s="248">
        <f t="shared" ca="1" si="319"/>
        <v>0</v>
      </c>
      <c r="IS75" s="248">
        <f t="shared" ca="1" si="319"/>
        <v>1</v>
      </c>
      <c r="IT75" s="248">
        <f t="shared" ca="1" si="319"/>
        <v>1</v>
      </c>
      <c r="IU75" s="248">
        <f t="shared" ca="1" si="319"/>
        <v>0</v>
      </c>
      <c r="IV75" s="248">
        <f t="shared" ca="1" si="319"/>
        <v>70</v>
      </c>
      <c r="IW75" s="248">
        <f t="shared" ca="1" si="319"/>
        <v>50</v>
      </c>
      <c r="IX75" s="248">
        <f t="shared" ca="1" si="319"/>
        <v>85</v>
      </c>
      <c r="IY75" s="248">
        <f t="shared" ca="1" si="319"/>
        <v>70</v>
      </c>
      <c r="IZ75" s="246">
        <f t="shared" ca="1" si="130"/>
        <v>1</v>
      </c>
      <c r="JA75" s="246">
        <f t="shared" ca="1" si="131"/>
        <v>1</v>
      </c>
      <c r="JB75" s="246">
        <f t="shared" ca="1" si="132"/>
        <v>1</v>
      </c>
      <c r="JC75" s="248">
        <f t="shared" ca="1" si="319"/>
        <v>1</v>
      </c>
      <c r="JD75" s="10"/>
      <c r="JE75" s="248">
        <f t="shared" ca="1" si="319"/>
        <v>1</v>
      </c>
      <c r="JF75" s="248">
        <f t="shared" ca="1" si="319"/>
        <v>1</v>
      </c>
      <c r="JG75" s="248">
        <f t="shared" ca="1" si="319"/>
        <v>0.75</v>
      </c>
      <c r="JH75" s="248">
        <f t="shared" ca="1" si="330"/>
        <v>0.8</v>
      </c>
      <c r="JI75" s="248">
        <f t="shared" ca="1" si="330"/>
        <v>0.82499999999999996</v>
      </c>
      <c r="JJ75" s="248">
        <f t="shared" ca="1" si="330"/>
        <v>0.875</v>
      </c>
      <c r="JK75" s="248">
        <f t="shared" ca="1" si="330"/>
        <v>0.9</v>
      </c>
      <c r="JL75" s="248">
        <f t="shared" ca="1" si="319"/>
        <v>1</v>
      </c>
      <c r="JM75" s="248">
        <f t="shared" ca="1" si="319"/>
        <v>0</v>
      </c>
      <c r="JN75" s="248">
        <f t="shared" ca="1" si="297"/>
        <v>0</v>
      </c>
      <c r="JO75" s="248">
        <f t="shared" ca="1" si="297"/>
        <v>0</v>
      </c>
      <c r="JP75" s="248">
        <f t="shared" ca="1" si="297"/>
        <v>0</v>
      </c>
      <c r="JQ75" s="248">
        <f t="shared" ca="1" si="297"/>
        <v>0</v>
      </c>
      <c r="JR75" s="248">
        <f t="shared" ca="1" si="297"/>
        <v>0</v>
      </c>
      <c r="JS75" s="248" t="str">
        <f t="shared" ca="1" si="149"/>
        <v>-</v>
      </c>
      <c r="JT75" s="248">
        <f t="shared" ca="1" si="149"/>
        <v>0</v>
      </c>
      <c r="JU75" s="27">
        <v>0</v>
      </c>
    </row>
    <row r="76" spans="1:281" s="228" customFormat="1" outlineLevel="2">
      <c r="A76" s="202">
        <f t="shared" si="133"/>
        <v>71</v>
      </c>
      <c r="B76" s="210">
        <f t="shared" ca="1" si="322"/>
        <v>64</v>
      </c>
      <c r="C76" s="228">
        <v>200</v>
      </c>
      <c r="D76" s="228" t="s">
        <v>941</v>
      </c>
      <c r="E76" s="228" t="b">
        <v>0</v>
      </c>
      <c r="F76" s="228" t="b">
        <v>0</v>
      </c>
      <c r="G76" s="228" t="b">
        <f t="shared" si="321"/>
        <v>0</v>
      </c>
      <c r="H76" s="298" cm="1">
        <f t="array" aca="1" ref="H76" ca="1">IF(AND($I76:$T76=DataMaster!$R$70:$AC$70),1,IF(AND($I76:$T76=DataMaster!$R$71:$AC$71),2,IF(AND($I76:$T76=DataMaster!$R$72:$AC$72),3,IF(AND($I76:$T76=DataMaster!$R$73:$AC$73),4,IF(AND($I76:$T76=DataMaster!$R$74:$AC$74),5,IF(AND($I76:$T76=DataMaster!$R$75:$AC$75),6,IF(AND($I76:$T76=DataMaster!$R$76:$AC$76),7,IF(AND($I76:$T76=DataMaster!$R$77:$AC$77),8,0))))))))</f>
        <v>2</v>
      </c>
      <c r="I76" s="225">
        <f t="shared" ca="1" si="323"/>
        <v>1</v>
      </c>
      <c r="J76" s="225">
        <f t="shared" ca="1" si="295"/>
        <v>2</v>
      </c>
      <c r="K76" s="225">
        <f t="shared" ca="1" si="295"/>
        <v>2</v>
      </c>
      <c r="L76" s="225">
        <f t="shared" ca="1" si="295"/>
        <v>2</v>
      </c>
      <c r="M76" s="225">
        <f t="shared" ca="1" si="295"/>
        <v>1</v>
      </c>
      <c r="N76" s="225">
        <f t="shared" ca="1" si="295"/>
        <v>1</v>
      </c>
      <c r="O76" s="225">
        <f t="shared" ca="1" si="295"/>
        <v>1</v>
      </c>
      <c r="P76" s="225">
        <f t="shared" ca="1" si="295"/>
        <v>1</v>
      </c>
      <c r="Q76" s="225">
        <f t="shared" ca="1" si="295"/>
        <v>1</v>
      </c>
      <c r="R76" s="225">
        <f t="shared" ca="1" si="295"/>
        <v>2</v>
      </c>
      <c r="S76" s="225">
        <f t="shared" ca="1" si="295"/>
        <v>1</v>
      </c>
      <c r="T76" s="225">
        <f t="shared" ca="1" si="295"/>
        <v>2</v>
      </c>
      <c r="V76" s="242" t="str" cm="1">
        <f t="array" aca="1" ref="V76" ca="1">TEXT(LEFT(OFFSET(V76,-1,0),5)+1,"00000")&amp;MID(OFFSET(V76,-1,0),6,FIND(" ",OFFSET(V76,-1,0),7)-5)
&amp;IF($H76=0,"",INDEX(DataMaster!$Q$70:$Q$77,Experiment!H76))
 &amp; " Day"&amp;_xlfn.SINGLE(INDEX(i.DOY,$I76,1))                   &amp; IF($FE76=0," FWM","")&amp;IF($FE76=1," MWM","")&amp;IF($FE76=5," Mat","")&amp;IF($FJ76=TRUE,"&amp;BBT","")
&amp;" Confine"&amp;$P76-1       &amp;IF($R76&gt;1," PasArea"&amp;GQ76,"")     &amp;IF($T76&gt;1," SR"&amp;GT76,"")     &amp;IF($S76&gt;1," E_PGR"&amp;JG76,"")
&amp; " WP"&amp;TEXT($IZ76*100,"000p")                &amp; " MP"&amp;TEXT($JA76*100,"000p")                      &amp; " GP"&amp;TEXT($JB76*100,"000p")
&amp; " (F"&amp;3+IFERROR(1*$CZ76,0)+IFERROR(1*$DA76,0)&amp;3-IFERROR(1*NOT($DC76),0)&amp;"N"&amp;$DV76&amp;$DW76&amp;")"</f>
        <v>00053 Feed farm1_nc Day135 MWM Confine0 PasArea852 SR13.6 WP100p MP100p GP100p (F33N33)</v>
      </c>
      <c r="W76" s="10" t="str">
        <f ca="1">IF(COUNTIF(V$5:V76,V76)=1,"-","Dup")</f>
        <v>-</v>
      </c>
      <c r="X76" s="10"/>
      <c r="Y76" s="225" t="str">
        <f t="shared" ca="1" si="324"/>
        <v>-</v>
      </c>
      <c r="Z76" s="248" t="str">
        <f t="shared" ca="1" si="112"/>
        <v>-</v>
      </c>
      <c r="AA76" s="225" t="str">
        <f t="shared" ca="1" si="324"/>
        <v>-</v>
      </c>
      <c r="AB76" s="225" t="str">
        <f t="shared" ca="1" si="324"/>
        <v>-</v>
      </c>
      <c r="AC76" s="248" t="str">
        <f t="shared" ca="1" si="113"/>
        <v>-</v>
      </c>
      <c r="AD76" s="248" t="b">
        <f t="shared" ca="1" si="113"/>
        <v>1</v>
      </c>
      <c r="AE76" s="10"/>
      <c r="AF76" s="248" t="b">
        <f t="shared" ca="1" si="311"/>
        <v>1</v>
      </c>
      <c r="AG76" s="248" t="str">
        <f t="shared" ca="1" si="311"/>
        <v>-</v>
      </c>
      <c r="AH76" s="248" t="str">
        <f t="shared" ca="1" si="311"/>
        <v>-</v>
      </c>
      <c r="AI76" s="248" t="str">
        <f t="shared" ca="1" si="311"/>
        <v>-</v>
      </c>
      <c r="AJ76" s="248" t="b">
        <f t="shared" ca="1" si="311"/>
        <v>0</v>
      </c>
      <c r="AK76" s="248" t="str">
        <f t="shared" ca="1" si="311"/>
        <v>-</v>
      </c>
      <c r="AL76" s="248" t="str">
        <f t="shared" ca="1" si="311"/>
        <v>-</v>
      </c>
      <c r="AM76" s="248" t="str">
        <f t="shared" ca="1" si="311"/>
        <v>-</v>
      </c>
      <c r="AN76" s="248" t="b">
        <f t="shared" ca="1" si="311"/>
        <v>0</v>
      </c>
      <c r="AO76" s="10"/>
      <c r="AP76" s="225" t="b">
        <f t="shared" ca="1" si="331"/>
        <v>1</v>
      </c>
      <c r="AQ76" s="247" t="b">
        <v>1</v>
      </c>
      <c r="AR76" s="225" t="b">
        <f t="shared" ca="1" si="325"/>
        <v>1</v>
      </c>
      <c r="AS76" s="243">
        <f t="shared" ca="1" si="136"/>
        <v>212107</v>
      </c>
      <c r="AT76" s="225" t="b">
        <f t="shared" ca="1" si="326"/>
        <v>0</v>
      </c>
      <c r="AU76" s="248" t="str">
        <f t="shared" ca="1" si="311"/>
        <v>-</v>
      </c>
      <c r="AV76" s="248" t="b">
        <f t="shared" ca="1" si="311"/>
        <v>1</v>
      </c>
      <c r="AW76" s="225">
        <f t="shared" ca="1" si="327"/>
        <v>212108</v>
      </c>
      <c r="AX76" s="248" t="str">
        <f t="shared" ca="1" si="311"/>
        <v>-</v>
      </c>
      <c r="AY76" s="248">
        <f t="shared" ca="1" si="311"/>
        <v>1</v>
      </c>
      <c r="AZ76" s="248">
        <f t="shared" ca="1" si="311"/>
        <v>1</v>
      </c>
      <c r="BA76" s="248" t="b">
        <f t="shared" ca="1" si="185"/>
        <v>1</v>
      </c>
      <c r="BB76" s="248">
        <f t="shared" ca="1" si="311"/>
        <v>0.2</v>
      </c>
      <c r="BC76" s="248" t="str">
        <f t="shared" ca="1" si="311"/>
        <v>-</v>
      </c>
      <c r="BD76" s="248" t="str">
        <f t="shared" ca="1" si="311"/>
        <v>-</v>
      </c>
      <c r="BE76" s="248" t="b">
        <f t="shared" ca="1" si="311"/>
        <v>1</v>
      </c>
      <c r="BF76" s="248" t="b">
        <f t="shared" ca="1" si="185"/>
        <v>0</v>
      </c>
      <c r="BG76" s="246" t="b" cm="1">
        <f t="array" aca="1" ref="BG76" ca="1">INDEX(i.dams_confinement_P,$P76,BG$17)</f>
        <v>0</v>
      </c>
      <c r="BH76" s="246" t="b" cm="1">
        <f t="array" aca="1" ref="BH76" ca="1">INDEX(i.dams_confinement_P,$P76,BH$17)</f>
        <v>0</v>
      </c>
      <c r="BI76" s="246" t="b" cm="1">
        <f t="array" aca="1" ref="BI76" ca="1">INDEX(i.dams_confinement_P,$P76,BI$17)</f>
        <v>0</v>
      </c>
      <c r="BJ76" s="246" t="b" cm="1">
        <f t="array" aca="1" ref="BJ76" ca="1">INDEX(i.dams_confinement_P,$P76,BJ$17)</f>
        <v>0</v>
      </c>
      <c r="BK76" s="246" t="b" cm="1">
        <f t="array" aca="1" ref="BK76" ca="1">INDEX(i.dams_confinement_P,$P76,BK$17)</f>
        <v>0</v>
      </c>
      <c r="BL76" s="246" t="b" cm="1">
        <f t="array" aca="1" ref="BL76" ca="1">INDEX(i.dams_confinement_P,$P76,BL$17)</f>
        <v>0</v>
      </c>
      <c r="BM76" s="246" t="b" cm="1">
        <f t="array" aca="1" ref="BM76" ca="1">INDEX(i.dams_confinement_P,$P76,BM$17)</f>
        <v>0</v>
      </c>
      <c r="BN76" s="246" t="b" cm="1">
        <f t="array" aca="1" ref="BN76" ca="1">INDEX(i.dams_confinement_P,$P76,BN$17)</f>
        <v>0</v>
      </c>
      <c r="BO76" s="246" t="b" cm="1">
        <f t="array" aca="1" ref="BO76" ca="1">INDEX(i.dams_confinement_P,$P76,BO$17)</f>
        <v>0</v>
      </c>
      <c r="BP76" s="246" t="b" cm="1">
        <f t="array" aca="1" ref="BP76" ca="1">INDEX(i.dams_confinement_P,$P76,BP$17)</f>
        <v>0</v>
      </c>
      <c r="BQ76" s="246" t="b" cm="1">
        <f t="array" aca="1" ref="BQ76" ca="1">INDEX(i.dams_confinement_P,$P76,BQ$17)</f>
        <v>0</v>
      </c>
      <c r="BR76" s="246" t="b" cm="1">
        <f t="array" aca="1" ref="BR76" ca="1">INDEX(i.dams_confinement_P,$P76,BR$17)</f>
        <v>0</v>
      </c>
      <c r="BS76" s="246" t="b" cm="1">
        <f t="array" aca="1" ref="BS76" ca="1">INDEX(i.dams_confinement_P,$P76,BS$17)</f>
        <v>0</v>
      </c>
      <c r="BT76" s="246" t="b" cm="1">
        <f t="array" aca="1" ref="BT76" ca="1">INDEX(i.dams_confinement_P,$P76,BT$17)</f>
        <v>0</v>
      </c>
      <c r="BU76" s="246" t="b" cm="1">
        <f t="array" aca="1" ref="BU76" ca="1">INDEX(i.dams_confinement_P,$P76,BU$17)</f>
        <v>0</v>
      </c>
      <c r="BV76" s="246" t="b" cm="1">
        <f t="array" aca="1" ref="BV76" ca="1">INDEX(i.dams_confinement_P,$P76,BV$17)</f>
        <v>0</v>
      </c>
      <c r="BW76" s="246" t="b" cm="1">
        <f t="array" aca="1" ref="BW76" ca="1">INDEX(i.dams_confinement_P,$P76,BW$17)</f>
        <v>0</v>
      </c>
      <c r="BX76" s="246" t="b" cm="1">
        <f t="array" aca="1" ref="BX76" ca="1">INDEX(i.dams_confinement_P,$P76,BX$17)</f>
        <v>0</v>
      </c>
      <c r="BY76" s="248" t="str">
        <f t="shared" ca="1" si="312"/>
        <v>-</v>
      </c>
      <c r="BZ76" s="248" t="str">
        <f t="shared" ca="1" si="312"/>
        <v>-</v>
      </c>
      <c r="CA76" s="10"/>
      <c r="CB76" s="248" t="str">
        <f t="shared" ca="1" si="312"/>
        <v>-</v>
      </c>
      <c r="CC76" s="248" t="str">
        <f t="shared" ca="1" si="312"/>
        <v>-</v>
      </c>
      <c r="CD76" s="248" t="str">
        <f t="shared" ca="1" si="312"/>
        <v>-</v>
      </c>
      <c r="CE76" s="248" t="str">
        <f t="shared" ca="1" si="312"/>
        <v>-</v>
      </c>
      <c r="CF76" s="248" t="str">
        <f t="shared" ca="1" si="312"/>
        <v>-</v>
      </c>
      <c r="CG76" s="248" t="str">
        <f t="shared" ca="1" si="312"/>
        <v>-</v>
      </c>
      <c r="CH76" s="248" t="str">
        <f t="shared" ca="1" si="312"/>
        <v>-</v>
      </c>
      <c r="CI76" s="248" t="str">
        <f t="shared" ca="1" si="312"/>
        <v>-</v>
      </c>
      <c r="CJ76" s="248" t="str">
        <f t="shared" ca="1" si="312"/>
        <v>-</v>
      </c>
      <c r="CK76" s="248" t="str">
        <f t="shared" ca="1" si="312"/>
        <v>-</v>
      </c>
      <c r="CL76" s="248" t="str">
        <f t="shared" ca="1" si="312"/>
        <v>-</v>
      </c>
      <c r="CM76" s="248" t="str">
        <f t="shared" ca="1" si="312"/>
        <v>-</v>
      </c>
      <c r="CN76" s="248" t="str">
        <f t="shared" ca="1" si="312"/>
        <v>-</v>
      </c>
      <c r="CO76" s="248" t="str">
        <f t="shared" ca="1" si="312"/>
        <v>-</v>
      </c>
      <c r="CP76" s="248" t="str">
        <f t="shared" ca="1" si="312"/>
        <v>-</v>
      </c>
      <c r="CQ76" s="248" t="str">
        <f t="shared" ca="1" si="312"/>
        <v>-</v>
      </c>
      <c r="CR76" s="248" t="str">
        <f t="shared" ca="1" si="312"/>
        <v>-</v>
      </c>
      <c r="CS76" s="248" t="str">
        <f t="shared" ca="1" si="194"/>
        <v>-</v>
      </c>
      <c r="CT76" s="248" t="str">
        <f t="shared" ca="1" si="194"/>
        <v>-</v>
      </c>
      <c r="CU76" s="248" t="str">
        <f t="shared" ca="1" si="194"/>
        <v>-</v>
      </c>
      <c r="CV76" s="248" t="str">
        <f t="shared" ca="1" si="194"/>
        <v>-</v>
      </c>
      <c r="CW76" s="10"/>
      <c r="CX76" s="246" t="str" cm="1">
        <f t="array" ref="CX76">IF(AND($CZ76:$DA76),INDEX(i.dam_user_fvp0_date,$P76),"-")</f>
        <v>-</v>
      </c>
      <c r="CY76" s="246" t="str" cm="1">
        <f t="array" ref="CY76">IF(AND($CZ76:$DA76),INDEX(i.dam_user_fvp1_date,$P76),"-")</f>
        <v>-</v>
      </c>
      <c r="CZ76" s="247" t="b">
        <v>0</v>
      </c>
      <c r="DA76" s="247" t="b">
        <v>0</v>
      </c>
      <c r="DB76" s="248" t="str">
        <f t="shared" ca="1" si="313"/>
        <v>-</v>
      </c>
      <c r="DC76" s="248" t="str">
        <f t="shared" ca="1" si="313"/>
        <v>-</v>
      </c>
      <c r="DD76" s="248" t="str">
        <f t="shared" ca="1" si="313"/>
        <v>-</v>
      </c>
      <c r="DE76" s="248" t="str">
        <f t="shared" ca="1" si="313"/>
        <v>-</v>
      </c>
      <c r="DF76" s="248" t="str">
        <f t="shared" ca="1" si="313"/>
        <v>-</v>
      </c>
      <c r="DG76" s="248" t="str">
        <f t="shared" ca="1" si="313"/>
        <v>-</v>
      </c>
      <c r="DH76" s="248" t="str">
        <f t="shared" ca="1" si="313"/>
        <v>-</v>
      </c>
      <c r="DI76" s="248" t="str">
        <f t="shared" ca="1" si="313"/>
        <v>-</v>
      </c>
      <c r="DJ76" s="128">
        <v>0.125</v>
      </c>
      <c r="DK76" s="128">
        <v>0.3</v>
      </c>
      <c r="DL76" s="128">
        <v>-0.05</v>
      </c>
      <c r="DM76" s="128">
        <v>0.1</v>
      </c>
      <c r="DN76" s="128">
        <v>0.25</v>
      </c>
      <c r="DO76" s="128">
        <v>-0.05</v>
      </c>
      <c r="DP76" s="128">
        <v>0.05</v>
      </c>
      <c r="DQ76" s="128">
        <v>0.1</v>
      </c>
      <c r="DR76" s="128">
        <v>-0.02</v>
      </c>
      <c r="DS76" s="128">
        <v>0.1</v>
      </c>
      <c r="DT76" s="128">
        <v>0.25</v>
      </c>
      <c r="DU76" s="128">
        <v>-0.05</v>
      </c>
      <c r="DV76" s="225">
        <f t="shared" ca="1" si="328"/>
        <v>3</v>
      </c>
      <c r="DW76" s="225">
        <f t="shared" ca="1" si="328"/>
        <v>3</v>
      </c>
      <c r="DX76" s="247">
        <v>0</v>
      </c>
      <c r="DY76" s="247">
        <v>0.5</v>
      </c>
      <c r="DZ76" s="247">
        <v>0.5</v>
      </c>
      <c r="EA76" s="248" t="str">
        <f t="shared" ca="1" si="308"/>
        <v>-</v>
      </c>
      <c r="EB76" s="248" t="str">
        <f t="shared" ca="1" si="308"/>
        <v>-</v>
      </c>
      <c r="EC76" s="248" t="str">
        <f t="shared" ca="1" si="308"/>
        <v>-</v>
      </c>
      <c r="ED76" s="248" t="str">
        <f t="shared" ca="1" si="308"/>
        <v>-</v>
      </c>
      <c r="EE76" s="248" t="str">
        <f t="shared" ca="1" si="308"/>
        <v>-</v>
      </c>
      <c r="EF76" s="247">
        <v>0</v>
      </c>
      <c r="EG76" s="247">
        <v>0.5</v>
      </c>
      <c r="EH76" s="247">
        <v>0.5</v>
      </c>
      <c r="EI76" s="248" t="str">
        <f t="shared" ca="1" si="308"/>
        <v>-</v>
      </c>
      <c r="EJ76" s="248" t="str">
        <f t="shared" ca="1" si="308"/>
        <v>-</v>
      </c>
      <c r="EK76" s="248" t="str">
        <f t="shared" ca="1" si="308"/>
        <v>-</v>
      </c>
      <c r="EL76" s="248">
        <f t="shared" ca="1" si="308"/>
        <v>0</v>
      </c>
      <c r="EM76" s="248">
        <f t="shared" ca="1" si="308"/>
        <v>0</v>
      </c>
      <c r="EN76" s="248">
        <f t="shared" ca="1" si="308"/>
        <v>0</v>
      </c>
      <c r="EO76" s="248">
        <f t="shared" ca="1" si="308"/>
        <v>0</v>
      </c>
      <c r="EP76" s="248">
        <f t="shared" ca="1" si="308"/>
        <v>0</v>
      </c>
      <c r="EQ76" s="248">
        <f t="shared" ca="1" si="314"/>
        <v>0</v>
      </c>
      <c r="ER76" s="248">
        <f t="shared" ca="1" si="314"/>
        <v>0</v>
      </c>
      <c r="ES76" s="248" t="str">
        <f t="shared" ca="1" si="314"/>
        <v>-</v>
      </c>
      <c r="ET76" s="248" t="str">
        <f t="shared" ca="1" si="314"/>
        <v>-</v>
      </c>
      <c r="EU76" s="248" t="str">
        <f t="shared" ca="1" si="314"/>
        <v>-</v>
      </c>
      <c r="EV76" s="248" t="str">
        <f t="shared" ca="1" si="314"/>
        <v>-</v>
      </c>
      <c r="EW76" s="248" t="str">
        <f t="shared" ca="1" si="314"/>
        <v>-</v>
      </c>
      <c r="EX76" s="248" t="str">
        <f t="shared" ca="1" si="314"/>
        <v>-</v>
      </c>
      <c r="EY76" s="248" t="str">
        <f t="shared" ca="1" si="314"/>
        <v>-</v>
      </c>
      <c r="EZ76" s="248" t="str">
        <f t="shared" ca="1" si="314"/>
        <v>-</v>
      </c>
      <c r="FA76" s="248" t="str">
        <f t="shared" ca="1" si="314"/>
        <v>-</v>
      </c>
      <c r="FB76" s="248" t="str">
        <f t="shared" ca="1" si="314"/>
        <v>-</v>
      </c>
      <c r="FC76" s="248" t="str">
        <f t="shared" ca="1" si="314"/>
        <v>-</v>
      </c>
      <c r="FD76" s="10"/>
      <c r="FE76" s="246">
        <f t="shared" ca="1" si="118"/>
        <v>1</v>
      </c>
      <c r="FF76" s="248" t="str">
        <f t="shared" ca="1" si="314"/>
        <v>-</v>
      </c>
      <c r="FG76" s="248" t="str">
        <f t="shared" ca="1" si="315"/>
        <v>-</v>
      </c>
      <c r="FH76" s="248" t="str">
        <f t="shared" ca="1" si="315"/>
        <v>-</v>
      </c>
      <c r="FI76" s="248" t="str">
        <f t="shared" ca="1" si="315"/>
        <v>-</v>
      </c>
      <c r="FJ76" s="246" t="b">
        <f t="shared" ca="1" si="119"/>
        <v>0</v>
      </c>
      <c r="FK76" s="248" t="str">
        <f t="shared" ca="1" si="315"/>
        <v>-</v>
      </c>
      <c r="FL76" s="248">
        <f t="shared" ca="1" si="315"/>
        <v>0</v>
      </c>
      <c r="FM76" s="248" t="str">
        <f t="shared" ca="1" si="315"/>
        <v>-</v>
      </c>
      <c r="FN76" s="248">
        <f t="shared" ca="1" si="120"/>
        <v>1</v>
      </c>
      <c r="FO76" s="248">
        <f t="shared" ca="1" si="120"/>
        <v>0</v>
      </c>
      <c r="FP76" s="248">
        <f t="shared" ca="1" si="315"/>
        <v>1</v>
      </c>
      <c r="FQ76" s="248">
        <f t="shared" ca="1" si="315"/>
        <v>0</v>
      </c>
      <c r="FR76" s="248">
        <f t="shared" ca="1" si="315"/>
        <v>1</v>
      </c>
      <c r="FS76" s="248">
        <f t="shared" ca="1" si="315"/>
        <v>1</v>
      </c>
      <c r="FT76" s="248">
        <f t="shared" ca="1" si="315"/>
        <v>1</v>
      </c>
      <c r="FU76" s="248">
        <f t="shared" ca="1" si="315"/>
        <v>0</v>
      </c>
      <c r="FV76" s="248">
        <f t="shared" ca="1" si="315"/>
        <v>0</v>
      </c>
      <c r="FW76" s="248">
        <f t="shared" ca="1" si="315"/>
        <v>0</v>
      </c>
      <c r="FX76" s="248">
        <f t="shared" ca="1" si="315"/>
        <v>0</v>
      </c>
      <c r="FY76" s="248">
        <f t="shared" ca="1" si="315"/>
        <v>0</v>
      </c>
      <c r="FZ76" s="248">
        <f t="shared" ca="1" si="315"/>
        <v>0</v>
      </c>
      <c r="GA76" s="248">
        <f t="shared" ca="1" si="315"/>
        <v>0</v>
      </c>
      <c r="GB76" s="248">
        <f t="shared" ca="1" si="315"/>
        <v>0</v>
      </c>
      <c r="GC76" s="248">
        <f t="shared" ca="1" si="315"/>
        <v>0</v>
      </c>
      <c r="GD76" s="248">
        <f t="shared" ca="1" si="315"/>
        <v>0</v>
      </c>
      <c r="GE76" s="248">
        <f t="shared" ca="1" si="315"/>
        <v>0</v>
      </c>
      <c r="GF76" s="248">
        <f t="shared" ca="1" si="315"/>
        <v>0</v>
      </c>
      <c r="GG76" s="248">
        <f t="shared" ca="1" si="315"/>
        <v>1</v>
      </c>
      <c r="GH76" s="248">
        <f t="shared" ca="1" si="315"/>
        <v>0</v>
      </c>
      <c r="GI76" s="248">
        <f t="shared" ca="1" si="315"/>
        <v>0</v>
      </c>
      <c r="GJ76" s="248">
        <f t="shared" ca="1" si="315"/>
        <v>0</v>
      </c>
      <c r="GK76" s="248">
        <f t="shared" ca="1" si="315"/>
        <v>0</v>
      </c>
      <c r="GL76" s="248">
        <f t="shared" ca="1" si="315"/>
        <v>0</v>
      </c>
      <c r="GM76" s="248">
        <f t="shared" ca="1" si="315"/>
        <v>0</v>
      </c>
      <c r="GN76" s="248">
        <f t="shared" ca="1" si="315"/>
        <v>0</v>
      </c>
      <c r="GO76" s="10"/>
      <c r="GP76" s="246" t="b">
        <f t="shared" ca="1" si="316"/>
        <v>1</v>
      </c>
      <c r="GQ76" s="246" cm="1">
        <f t="array" aca="1" ref="GQ76" ca="1">INDEX(i.bnd_total_pas_area,$R76,1)</f>
        <v>852</v>
      </c>
      <c r="GR76" s="248" t="str">
        <f t="shared" ca="1" si="261"/>
        <v>-</v>
      </c>
      <c r="GS76" s="246" t="b">
        <f t="shared" ca="1" si="317"/>
        <v>1</v>
      </c>
      <c r="GT76" s="246" cm="1">
        <f t="array" aca="1" ref="GT76" ca="1">INDEX(i.bnd_sr_t,$T76,1)</f>
        <v>13.6</v>
      </c>
      <c r="GU76" s="246" t="b">
        <f t="shared" ca="1" si="124"/>
        <v>1</v>
      </c>
      <c r="GV76" s="246" t="b">
        <f t="shared" ca="1" si="124"/>
        <v>0</v>
      </c>
      <c r="GW76" s="246" t="b">
        <f t="shared" ca="1" si="124"/>
        <v>0</v>
      </c>
      <c r="GX76" s="248">
        <f t="shared" ca="1" si="318"/>
        <v>0</v>
      </c>
      <c r="GY76" s="248">
        <f t="shared" ca="1" si="318"/>
        <v>2</v>
      </c>
      <c r="GZ76" s="248">
        <f t="shared" ca="1" si="318"/>
        <v>2</v>
      </c>
      <c r="HA76" s="248" t="str">
        <f t="shared" ca="1" si="318"/>
        <v>-</v>
      </c>
      <c r="HB76" s="248" t="str">
        <f t="shared" ca="1" si="318"/>
        <v>-</v>
      </c>
      <c r="HC76" s="248" t="str">
        <f t="shared" ca="1" si="318"/>
        <v>-</v>
      </c>
      <c r="HD76" s="248" t="str">
        <f t="shared" ca="1" si="318"/>
        <v>-</v>
      </c>
      <c r="HE76" s="248" t="str">
        <f t="shared" ca="1" si="318"/>
        <v>-</v>
      </c>
      <c r="HF76" s="248" t="str">
        <f t="shared" ca="1" si="144"/>
        <v>-</v>
      </c>
      <c r="HG76" s="248" t="str">
        <f t="shared" ca="1" si="144"/>
        <v>-</v>
      </c>
      <c r="HH76" s="246" t="b">
        <f t="array" aca="1" ref="HH76" ca="1">IF(OR(HI76:HJ76&lt;&gt;"-"),TRUE,"-")</f>
        <v>1</v>
      </c>
      <c r="HI76" s="225">
        <f t="shared" ca="1" si="329"/>
        <v>2</v>
      </c>
      <c r="HJ76" s="248" t="str">
        <f t="shared" ca="1" si="125"/>
        <v>-</v>
      </c>
      <c r="HK76" s="246" t="str">
        <f t="array" aca="1" ref="HK76" ca="1">IF(OR(HL76:HQ76&lt;&gt;"-"),TRUE,"-")</f>
        <v>-</v>
      </c>
      <c r="HL76" s="248" t="str">
        <f t="shared" ca="1" si="332"/>
        <v>-</v>
      </c>
      <c r="HM76" s="288" t="str">
        <f t="shared" ca="1" si="332"/>
        <v>-</v>
      </c>
      <c r="HN76" s="288" t="str">
        <f t="shared" ca="1" si="332"/>
        <v>-</v>
      </c>
      <c r="HO76" s="288" t="str">
        <f t="shared" ca="1" si="332"/>
        <v>-</v>
      </c>
      <c r="HP76" s="288" t="str">
        <f t="shared" ca="1" si="332"/>
        <v>-</v>
      </c>
      <c r="HQ76" s="288" t="str">
        <f t="shared" ca="1" si="146"/>
        <v>-</v>
      </c>
      <c r="HR76" s="288" t="str">
        <f t="shared" ca="1" si="332"/>
        <v>-</v>
      </c>
      <c r="HS76" s="248" t="b">
        <f t="shared" ca="1" si="100"/>
        <v>1</v>
      </c>
      <c r="HT76" s="248">
        <f t="shared" ca="1" si="100"/>
        <v>2</v>
      </c>
      <c r="HU76" s="248" t="b">
        <f t="shared" ca="1" si="101"/>
        <v>1</v>
      </c>
      <c r="HV76" s="248" t="str">
        <f t="shared" ca="1" si="101"/>
        <v>-</v>
      </c>
      <c r="HW76" s="246" t="str">
        <f t="shared" ca="1" si="238"/>
        <v>-</v>
      </c>
      <c r="HX76" s="246" t="str">
        <f t="shared" ca="1" si="238"/>
        <v>-</v>
      </c>
      <c r="HY76" s="246" t="str">
        <f t="shared" ca="1" si="238"/>
        <v>-</v>
      </c>
      <c r="HZ76" s="246" t="str">
        <f t="shared" ca="1" si="238"/>
        <v>-</v>
      </c>
      <c r="IA76" s="248" t="str">
        <f t="shared" ca="1" si="319"/>
        <v>-</v>
      </c>
      <c r="IB76" s="248" t="str">
        <f t="shared" ca="1" si="319"/>
        <v>-</v>
      </c>
      <c r="IC76" s="248" t="str">
        <f t="shared" ca="1" si="319"/>
        <v>-</v>
      </c>
      <c r="ID76" s="248" t="str">
        <f t="shared" ca="1" si="319"/>
        <v>-</v>
      </c>
      <c r="IE76" s="248">
        <f t="shared" ca="1" si="319"/>
        <v>0</v>
      </c>
      <c r="IF76" s="248">
        <f t="shared" ca="1" si="319"/>
        <v>0.9</v>
      </c>
      <c r="IG76" s="248">
        <f t="shared" ca="1" si="319"/>
        <v>0</v>
      </c>
      <c r="IH76" s="248">
        <f t="shared" ca="1" si="319"/>
        <v>0.5</v>
      </c>
      <c r="II76" s="248">
        <f t="shared" ca="1" si="319"/>
        <v>0</v>
      </c>
      <c r="IJ76" s="248">
        <f t="shared" ca="1" si="319"/>
        <v>0</v>
      </c>
      <c r="IK76" s="248" t="str">
        <f t="shared" ca="1" si="319"/>
        <v>-</v>
      </c>
      <c r="IL76" s="246" t="str">
        <f t="shared" ca="1" si="127"/>
        <v>-</v>
      </c>
      <c r="IM76" s="246" t="str">
        <f t="shared" ca="1" si="127"/>
        <v>-</v>
      </c>
      <c r="IN76" s="155" t="b">
        <f t="shared" ca="1" si="320"/>
        <v>0</v>
      </c>
      <c r="IO76" s="248" t="str">
        <f t="shared" ca="1" si="129"/>
        <v>-</v>
      </c>
      <c r="IP76" s="10"/>
      <c r="IQ76" s="248">
        <f t="shared" ca="1" si="319"/>
        <v>1</v>
      </c>
      <c r="IR76" s="248">
        <f t="shared" ca="1" si="319"/>
        <v>0</v>
      </c>
      <c r="IS76" s="248">
        <f t="shared" ca="1" si="319"/>
        <v>1</v>
      </c>
      <c r="IT76" s="248">
        <f t="shared" ca="1" si="319"/>
        <v>1</v>
      </c>
      <c r="IU76" s="248">
        <f t="shared" ca="1" si="319"/>
        <v>0</v>
      </c>
      <c r="IV76" s="248">
        <f t="shared" ca="1" si="319"/>
        <v>70</v>
      </c>
      <c r="IW76" s="248">
        <f t="shared" ca="1" si="319"/>
        <v>50</v>
      </c>
      <c r="IX76" s="248">
        <f t="shared" ca="1" si="319"/>
        <v>85</v>
      </c>
      <c r="IY76" s="248">
        <f t="shared" ca="1" si="319"/>
        <v>70</v>
      </c>
      <c r="IZ76" s="246">
        <f t="shared" ca="1" si="130"/>
        <v>1</v>
      </c>
      <c r="JA76" s="246">
        <f t="shared" ca="1" si="131"/>
        <v>1</v>
      </c>
      <c r="JB76" s="246">
        <f t="shared" ca="1" si="132"/>
        <v>1</v>
      </c>
      <c r="JC76" s="248">
        <f t="shared" ca="1" si="319"/>
        <v>1</v>
      </c>
      <c r="JD76" s="10"/>
      <c r="JE76" s="248">
        <f t="shared" ca="1" si="319"/>
        <v>1</v>
      </c>
      <c r="JF76" s="248">
        <f t="shared" ca="1" si="319"/>
        <v>1</v>
      </c>
      <c r="JG76" s="248">
        <f t="shared" ca="1" si="319"/>
        <v>0.75</v>
      </c>
      <c r="JH76" s="248">
        <f t="shared" ca="1" si="330"/>
        <v>0.8</v>
      </c>
      <c r="JI76" s="248">
        <f t="shared" ca="1" si="330"/>
        <v>0.82499999999999996</v>
      </c>
      <c r="JJ76" s="248">
        <f t="shared" ca="1" si="330"/>
        <v>0.875</v>
      </c>
      <c r="JK76" s="248">
        <f t="shared" ca="1" si="330"/>
        <v>0.9</v>
      </c>
      <c r="JL76" s="248">
        <f t="shared" ca="1" si="319"/>
        <v>1</v>
      </c>
      <c r="JM76" s="248">
        <f t="shared" ca="1" si="319"/>
        <v>0</v>
      </c>
      <c r="JN76" s="248">
        <f t="shared" ca="1" si="297"/>
        <v>0</v>
      </c>
      <c r="JO76" s="248">
        <f t="shared" ca="1" si="297"/>
        <v>0</v>
      </c>
      <c r="JP76" s="248">
        <f t="shared" ca="1" si="297"/>
        <v>0</v>
      </c>
      <c r="JQ76" s="248">
        <f t="shared" ca="1" si="297"/>
        <v>0</v>
      </c>
      <c r="JR76" s="248">
        <f t="shared" ca="1" si="297"/>
        <v>0</v>
      </c>
      <c r="JS76" s="248" t="str">
        <f t="shared" ca="1" si="149"/>
        <v>-</v>
      </c>
      <c r="JT76" s="248">
        <f t="shared" ca="1" si="149"/>
        <v>0</v>
      </c>
      <c r="JU76" s="27">
        <v>0</v>
      </c>
    </row>
    <row r="77" spans="1:281" s="228" customFormat="1" outlineLevel="2">
      <c r="A77" s="202">
        <f t="shared" si="133"/>
        <v>72</v>
      </c>
      <c r="B77" s="210">
        <f t="shared" ca="1" si="322"/>
        <v>64</v>
      </c>
      <c r="C77" s="228">
        <v>200</v>
      </c>
      <c r="D77" s="228" t="s">
        <v>941</v>
      </c>
      <c r="E77" s="228" t="b">
        <v>0</v>
      </c>
      <c r="F77" s="228" t="b">
        <v>0</v>
      </c>
      <c r="G77" s="228" t="b">
        <f t="shared" si="321"/>
        <v>0</v>
      </c>
      <c r="H77" s="298" cm="1">
        <f t="array" aca="1" ref="H77" ca="1">IF(AND($I77:$T77=DataMaster!$R$70:$AC$70),1,IF(AND($I77:$T77=DataMaster!$R$71:$AC$71),2,IF(AND($I77:$T77=DataMaster!$R$72:$AC$72),3,IF(AND($I77:$T77=DataMaster!$R$73:$AC$73),4,IF(AND($I77:$T77=DataMaster!$R$74:$AC$74),5,IF(AND($I77:$T77=DataMaster!$R$75:$AC$75),6,IF(AND($I77:$T77=DataMaster!$R$76:$AC$76),7,IF(AND($I77:$T77=DataMaster!$R$77:$AC$77),8,0))))))))</f>
        <v>2</v>
      </c>
      <c r="I77" s="225">
        <f t="shared" ca="1" si="323"/>
        <v>1</v>
      </c>
      <c r="J77" s="225">
        <f t="shared" ca="1" si="323"/>
        <v>2</v>
      </c>
      <c r="K77" s="225">
        <f t="shared" ca="1" si="323"/>
        <v>2</v>
      </c>
      <c r="L77" s="225">
        <f t="shared" ca="1" si="323"/>
        <v>2</v>
      </c>
      <c r="M77" s="225">
        <f t="shared" ca="1" si="323"/>
        <v>1</v>
      </c>
      <c r="N77" s="225">
        <f t="shared" ca="1" si="323"/>
        <v>1</v>
      </c>
      <c r="O77" s="225">
        <f t="shared" ca="1" si="323"/>
        <v>1</v>
      </c>
      <c r="P77" s="225">
        <f t="shared" ca="1" si="323"/>
        <v>1</v>
      </c>
      <c r="Q77" s="225">
        <f t="shared" ca="1" si="323"/>
        <v>1</v>
      </c>
      <c r="R77" s="225">
        <f t="shared" ca="1" si="323"/>
        <v>2</v>
      </c>
      <c r="S77" s="225">
        <f t="shared" ca="1" si="323"/>
        <v>1</v>
      </c>
      <c r="T77" s="225">
        <f t="shared" ca="1" si="323"/>
        <v>2</v>
      </c>
      <c r="V77" s="242" t="str" cm="1">
        <f t="array" aca="1" ref="V77" ca="1">TEXT(LEFT(OFFSET(V77,-1,0),5)+1,"00000")&amp;MID(OFFSET(V77,-1,0),6,FIND(" ",OFFSET(V77,-1,0),7)-5)
&amp;IF($H77=0,"",INDEX(DataMaster!$Q$70:$Q$77,Experiment!H77))
 &amp; " Day"&amp;_xlfn.SINGLE(INDEX(i.DOY,$I77,1))                   &amp; IF($FE77=0," FWM","")&amp;IF($FE77=1," MWM","")&amp;IF($FE77=5," Mat","")&amp;IF($FJ77=TRUE,"&amp;BBT","")
&amp;" Confine"&amp;$P77-1       &amp;IF($R77&gt;1," PasArea"&amp;GQ77,"")     &amp;IF($T77&gt;1," SR"&amp;GT77,"")     &amp;IF($S77&gt;1," E_PGR"&amp;JG77,"")
&amp; " WP"&amp;TEXT($IZ77*100,"000p")                &amp; " MP"&amp;TEXT($JA77*100,"000p")                      &amp; " GP"&amp;TEXT($JB77*100,"000p")
&amp; " (F"&amp;3+IFERROR(1*$CZ77,0)+IFERROR(1*$DA77,0)&amp;3-IFERROR(1*NOT($DC77),0)&amp;"N"&amp;$DV77&amp;$DW77&amp;")"</f>
        <v>00054 Feed farm1_nc Day135 MWM Confine0 PasArea852 SR13.6 WP100p MP100p GP100p (F33N11)</v>
      </c>
      <c r="W77" s="10" t="str">
        <f ca="1">IF(COUNTIF(V$5:V77,V77)=1,"-","Dup")</f>
        <v>-</v>
      </c>
      <c r="X77" s="10"/>
      <c r="Y77" s="225" t="str">
        <f t="shared" ca="1" si="324"/>
        <v>-</v>
      </c>
      <c r="Z77" s="248" t="str">
        <f t="shared" ca="1" si="112"/>
        <v>-</v>
      </c>
      <c r="AA77" s="225" t="str">
        <f t="shared" ca="1" si="324"/>
        <v>-</v>
      </c>
      <c r="AB77" s="225" t="str">
        <f t="shared" ca="1" si="324"/>
        <v>-</v>
      </c>
      <c r="AC77" s="248" t="str">
        <f t="shared" ca="1" si="113"/>
        <v>-</v>
      </c>
      <c r="AD77" s="248" t="b">
        <f t="shared" ca="1" si="113"/>
        <v>1</v>
      </c>
      <c r="AE77" s="10"/>
      <c r="AF77" s="248" t="b">
        <f t="shared" ca="1" si="311"/>
        <v>1</v>
      </c>
      <c r="AG77" s="248" t="str">
        <f t="shared" ca="1" si="311"/>
        <v>-</v>
      </c>
      <c r="AH77" s="248" t="str">
        <f t="shared" ca="1" si="311"/>
        <v>-</v>
      </c>
      <c r="AI77" s="248" t="str">
        <f t="shared" ca="1" si="311"/>
        <v>-</v>
      </c>
      <c r="AJ77" s="248" t="b">
        <f t="shared" ca="1" si="311"/>
        <v>0</v>
      </c>
      <c r="AK77" s="248" t="str">
        <f t="shared" ca="1" si="311"/>
        <v>-</v>
      </c>
      <c r="AL77" s="248" t="str">
        <f t="shared" ca="1" si="311"/>
        <v>-</v>
      </c>
      <c r="AM77" s="248" t="str">
        <f t="shared" ca="1" si="311"/>
        <v>-</v>
      </c>
      <c r="AN77" s="248" t="b">
        <f t="shared" ca="1" si="311"/>
        <v>0</v>
      </c>
      <c r="AO77" s="10"/>
      <c r="AP77" s="225" t="b">
        <f t="shared" ca="1" si="331"/>
        <v>1</v>
      </c>
      <c r="AQ77" s="247" t="b">
        <v>1</v>
      </c>
      <c r="AR77" s="225" t="b">
        <f t="shared" ca="1" si="325"/>
        <v>1</v>
      </c>
      <c r="AS77" s="243">
        <f t="shared" ca="1" si="136"/>
        <v>212108</v>
      </c>
      <c r="AT77" s="225" t="b">
        <f t="shared" ca="1" si="326"/>
        <v>0</v>
      </c>
      <c r="AU77" s="248" t="str">
        <f t="shared" ca="1" si="311"/>
        <v>-</v>
      </c>
      <c r="AV77" s="248" t="b">
        <f t="shared" ca="1" si="311"/>
        <v>1</v>
      </c>
      <c r="AW77" s="225">
        <f t="shared" ca="1" si="327"/>
        <v>212109</v>
      </c>
      <c r="AX77" s="248" t="str">
        <f t="shared" ca="1" si="311"/>
        <v>-</v>
      </c>
      <c r="AY77" s="248">
        <f t="shared" ca="1" si="311"/>
        <v>1</v>
      </c>
      <c r="AZ77" s="248">
        <f t="shared" ca="1" si="311"/>
        <v>1</v>
      </c>
      <c r="BA77" s="248" t="b">
        <f t="shared" ca="1" si="311"/>
        <v>1</v>
      </c>
      <c r="BB77" s="248">
        <f t="shared" ca="1" si="311"/>
        <v>0.2</v>
      </c>
      <c r="BC77" s="248" t="str">
        <f t="shared" ca="1" si="311"/>
        <v>-</v>
      </c>
      <c r="BD77" s="248" t="str">
        <f t="shared" ca="1" si="311"/>
        <v>-</v>
      </c>
      <c r="BE77" s="248" t="b">
        <f t="shared" ca="1" si="311"/>
        <v>1</v>
      </c>
      <c r="BF77" s="248" t="b">
        <f t="shared" ca="1" si="311"/>
        <v>0</v>
      </c>
      <c r="BG77" s="246" t="b" cm="1">
        <f t="array" aca="1" ref="BG77" ca="1">INDEX(i.dams_confinement_P,$P77,BG$17)</f>
        <v>0</v>
      </c>
      <c r="BH77" s="246" t="b" cm="1">
        <f t="array" aca="1" ref="BH77" ca="1">INDEX(i.dams_confinement_P,$P77,BH$17)</f>
        <v>0</v>
      </c>
      <c r="BI77" s="246" t="b" cm="1">
        <f t="array" aca="1" ref="BI77" ca="1">INDEX(i.dams_confinement_P,$P77,BI$17)</f>
        <v>0</v>
      </c>
      <c r="BJ77" s="246" t="b" cm="1">
        <f t="array" aca="1" ref="BJ77" ca="1">INDEX(i.dams_confinement_P,$P77,BJ$17)</f>
        <v>0</v>
      </c>
      <c r="BK77" s="246" t="b" cm="1">
        <f t="array" aca="1" ref="BK77" ca="1">INDEX(i.dams_confinement_P,$P77,BK$17)</f>
        <v>0</v>
      </c>
      <c r="BL77" s="246" t="b" cm="1">
        <f t="array" aca="1" ref="BL77" ca="1">INDEX(i.dams_confinement_P,$P77,BL$17)</f>
        <v>0</v>
      </c>
      <c r="BM77" s="246" t="b" cm="1">
        <f t="array" aca="1" ref="BM77" ca="1">INDEX(i.dams_confinement_P,$P77,BM$17)</f>
        <v>0</v>
      </c>
      <c r="BN77" s="246" t="b" cm="1">
        <f t="array" aca="1" ref="BN77" ca="1">INDEX(i.dams_confinement_P,$P77,BN$17)</f>
        <v>0</v>
      </c>
      <c r="BO77" s="246" t="b" cm="1">
        <f t="array" aca="1" ref="BO77" ca="1">INDEX(i.dams_confinement_P,$P77,BO$17)</f>
        <v>0</v>
      </c>
      <c r="BP77" s="246" t="b" cm="1">
        <f t="array" aca="1" ref="BP77" ca="1">INDEX(i.dams_confinement_P,$P77,BP$17)</f>
        <v>0</v>
      </c>
      <c r="BQ77" s="246" t="b" cm="1">
        <f t="array" aca="1" ref="BQ77" ca="1">INDEX(i.dams_confinement_P,$P77,BQ$17)</f>
        <v>0</v>
      </c>
      <c r="BR77" s="246" t="b" cm="1">
        <f t="array" aca="1" ref="BR77" ca="1">INDEX(i.dams_confinement_P,$P77,BR$17)</f>
        <v>0</v>
      </c>
      <c r="BS77" s="246" t="b" cm="1">
        <f t="array" aca="1" ref="BS77" ca="1">INDEX(i.dams_confinement_P,$P77,BS$17)</f>
        <v>0</v>
      </c>
      <c r="BT77" s="246" t="b" cm="1">
        <f t="array" aca="1" ref="BT77" ca="1">INDEX(i.dams_confinement_P,$P77,BT$17)</f>
        <v>0</v>
      </c>
      <c r="BU77" s="246" t="b" cm="1">
        <f t="array" aca="1" ref="BU77" ca="1">INDEX(i.dams_confinement_P,$P77,BU$17)</f>
        <v>0</v>
      </c>
      <c r="BV77" s="246" t="b" cm="1">
        <f t="array" aca="1" ref="BV77" ca="1">INDEX(i.dams_confinement_P,$P77,BV$17)</f>
        <v>0</v>
      </c>
      <c r="BW77" s="246" t="b" cm="1">
        <f t="array" aca="1" ref="BW77" ca="1">INDEX(i.dams_confinement_P,$P77,BW$17)</f>
        <v>0</v>
      </c>
      <c r="BX77" s="246" t="b" cm="1">
        <f t="array" aca="1" ref="BX77" ca="1">INDEX(i.dams_confinement_P,$P77,BX$17)</f>
        <v>0</v>
      </c>
      <c r="BY77" s="248" t="str">
        <f t="shared" ca="1" si="312"/>
        <v>-</v>
      </c>
      <c r="BZ77" s="248" t="str">
        <f t="shared" ca="1" si="312"/>
        <v>-</v>
      </c>
      <c r="CA77" s="10"/>
      <c r="CB77" s="248" t="str">
        <f t="shared" ca="1" si="312"/>
        <v>-</v>
      </c>
      <c r="CC77" s="248" t="str">
        <f t="shared" ca="1" si="312"/>
        <v>-</v>
      </c>
      <c r="CD77" s="248" t="str">
        <f t="shared" ca="1" si="312"/>
        <v>-</v>
      </c>
      <c r="CE77" s="248" t="str">
        <f t="shared" ca="1" si="312"/>
        <v>-</v>
      </c>
      <c r="CF77" s="248" t="str">
        <f t="shared" ca="1" si="312"/>
        <v>-</v>
      </c>
      <c r="CG77" s="248" t="str">
        <f t="shared" ca="1" si="312"/>
        <v>-</v>
      </c>
      <c r="CH77" s="248" t="str">
        <f t="shared" ca="1" si="312"/>
        <v>-</v>
      </c>
      <c r="CI77" s="248" t="str">
        <f t="shared" ca="1" si="312"/>
        <v>-</v>
      </c>
      <c r="CJ77" s="248" t="str">
        <f t="shared" ca="1" si="312"/>
        <v>-</v>
      </c>
      <c r="CK77" s="248" t="str">
        <f t="shared" ca="1" si="312"/>
        <v>-</v>
      </c>
      <c r="CL77" s="248" t="str">
        <f t="shared" ca="1" si="312"/>
        <v>-</v>
      </c>
      <c r="CM77" s="248" t="str">
        <f t="shared" ca="1" si="312"/>
        <v>-</v>
      </c>
      <c r="CN77" s="248" t="str">
        <f t="shared" ca="1" si="312"/>
        <v>-</v>
      </c>
      <c r="CO77" s="248" t="str">
        <f t="shared" ca="1" si="312"/>
        <v>-</v>
      </c>
      <c r="CP77" s="248" t="str">
        <f t="shared" ca="1" si="312"/>
        <v>-</v>
      </c>
      <c r="CQ77" s="248" t="str">
        <f t="shared" ca="1" si="312"/>
        <v>-</v>
      </c>
      <c r="CR77" s="248" t="str">
        <f t="shared" ca="1" si="312"/>
        <v>-</v>
      </c>
      <c r="CS77" s="248" t="str">
        <f t="shared" ca="1" si="194"/>
        <v>-</v>
      </c>
      <c r="CT77" s="248" t="str">
        <f t="shared" ca="1" si="194"/>
        <v>-</v>
      </c>
      <c r="CU77" s="248" t="str">
        <f t="shared" ca="1" si="194"/>
        <v>-</v>
      </c>
      <c r="CV77" s="248" t="str">
        <f t="shared" ca="1" si="194"/>
        <v>-</v>
      </c>
      <c r="CW77" s="10"/>
      <c r="CX77" s="246" t="str" cm="1">
        <f t="array" ref="CX77">IF(AND($CZ77:$DA77),INDEX(i.dam_user_fvp0_date,$P77),"-")</f>
        <v>-</v>
      </c>
      <c r="CY77" s="246" t="str" cm="1">
        <f t="array" ref="CY77">IF(AND($CZ77:$DA77),INDEX(i.dam_user_fvp1_date,$P77),"-")</f>
        <v>-</v>
      </c>
      <c r="CZ77" s="247" t="b">
        <v>0</v>
      </c>
      <c r="DA77" s="247" t="b">
        <v>0</v>
      </c>
      <c r="DB77" s="248" t="str">
        <f t="shared" ca="1" si="313"/>
        <v>-</v>
      </c>
      <c r="DC77" s="248" t="str">
        <f t="shared" ca="1" si="313"/>
        <v>-</v>
      </c>
      <c r="DD77" s="248" t="str">
        <f t="shared" ca="1" si="313"/>
        <v>-</v>
      </c>
      <c r="DE77" s="248" t="str">
        <f t="shared" ca="1" si="313"/>
        <v>-</v>
      </c>
      <c r="DF77" s="248" t="str">
        <f t="shared" ca="1" si="313"/>
        <v>-</v>
      </c>
      <c r="DG77" s="248" t="str">
        <f t="shared" ca="1" si="313"/>
        <v>-</v>
      </c>
      <c r="DH77" s="248" t="str">
        <f t="shared" ca="1" si="313"/>
        <v>-</v>
      </c>
      <c r="DI77" s="248" t="str">
        <f t="shared" ca="1" si="313"/>
        <v>-</v>
      </c>
      <c r="DJ77" s="128">
        <v>0.125</v>
      </c>
      <c r="DK77" s="128">
        <v>0.3</v>
      </c>
      <c r="DL77" s="128">
        <v>-0.05</v>
      </c>
      <c r="DM77" s="128">
        <v>0.1</v>
      </c>
      <c r="DN77" s="128">
        <v>0.25</v>
      </c>
      <c r="DO77" s="128">
        <v>-0.05</v>
      </c>
      <c r="DP77" s="128">
        <v>0.05</v>
      </c>
      <c r="DQ77" s="128">
        <v>0.1</v>
      </c>
      <c r="DR77" s="128">
        <v>-0.02</v>
      </c>
      <c r="DS77" s="128">
        <v>0.1</v>
      </c>
      <c r="DT77" s="128">
        <v>0.25</v>
      </c>
      <c r="DU77" s="128">
        <v>-0.05</v>
      </c>
      <c r="DV77" s="247">
        <v>1</v>
      </c>
      <c r="DW77" s="247">
        <v>1</v>
      </c>
      <c r="DX77" s="247">
        <v>0</v>
      </c>
      <c r="DY77" s="247">
        <v>0.5</v>
      </c>
      <c r="DZ77" s="247">
        <v>0.5</v>
      </c>
      <c r="EA77" s="248" t="str">
        <f t="shared" ca="1" si="308"/>
        <v>-</v>
      </c>
      <c r="EB77" s="248" t="str">
        <f t="shared" ca="1" si="308"/>
        <v>-</v>
      </c>
      <c r="EC77" s="248" t="str">
        <f t="shared" ca="1" si="308"/>
        <v>-</v>
      </c>
      <c r="ED77" s="248" t="str">
        <f t="shared" ca="1" si="308"/>
        <v>-</v>
      </c>
      <c r="EE77" s="248" t="str">
        <f t="shared" ca="1" si="308"/>
        <v>-</v>
      </c>
      <c r="EF77" s="247">
        <v>0</v>
      </c>
      <c r="EG77" s="247">
        <v>0.5</v>
      </c>
      <c r="EH77" s="247">
        <v>0.5</v>
      </c>
      <c r="EI77" s="248" t="str">
        <f t="shared" ca="1" si="308"/>
        <v>-</v>
      </c>
      <c r="EJ77" s="248" t="str">
        <f t="shared" ca="1" si="308"/>
        <v>-</v>
      </c>
      <c r="EK77" s="248" t="str">
        <f t="shared" ca="1" si="308"/>
        <v>-</v>
      </c>
      <c r="EL77" s="248">
        <f t="shared" ca="1" si="308"/>
        <v>0</v>
      </c>
      <c r="EM77" s="248">
        <f t="shared" ca="1" si="308"/>
        <v>0</v>
      </c>
      <c r="EN77" s="248">
        <f t="shared" ca="1" si="308"/>
        <v>0</v>
      </c>
      <c r="EO77" s="248">
        <f t="shared" ca="1" si="308"/>
        <v>0</v>
      </c>
      <c r="EP77" s="248">
        <f t="shared" ca="1" si="308"/>
        <v>0</v>
      </c>
      <c r="EQ77" s="248">
        <f t="shared" ca="1" si="314"/>
        <v>0</v>
      </c>
      <c r="ER77" s="248">
        <f t="shared" ca="1" si="314"/>
        <v>0</v>
      </c>
      <c r="ES77" s="248" t="str">
        <f t="shared" ca="1" si="314"/>
        <v>-</v>
      </c>
      <c r="ET77" s="248" t="str">
        <f t="shared" ca="1" si="314"/>
        <v>-</v>
      </c>
      <c r="EU77" s="248" t="str">
        <f t="shared" ca="1" si="314"/>
        <v>-</v>
      </c>
      <c r="EV77" s="248" t="str">
        <f t="shared" ca="1" si="314"/>
        <v>-</v>
      </c>
      <c r="EW77" s="248" t="str">
        <f t="shared" ca="1" si="314"/>
        <v>-</v>
      </c>
      <c r="EX77" s="248" t="str">
        <f t="shared" ca="1" si="314"/>
        <v>-</v>
      </c>
      <c r="EY77" s="248" t="str">
        <f t="shared" ca="1" si="314"/>
        <v>-</v>
      </c>
      <c r="EZ77" s="248" t="str">
        <f t="shared" ca="1" si="314"/>
        <v>-</v>
      </c>
      <c r="FA77" s="248" t="str">
        <f t="shared" ca="1" si="314"/>
        <v>-</v>
      </c>
      <c r="FB77" s="248" t="str">
        <f t="shared" ca="1" si="314"/>
        <v>-</v>
      </c>
      <c r="FC77" s="248" t="str">
        <f t="shared" ca="1" si="314"/>
        <v>-</v>
      </c>
      <c r="FD77" s="10"/>
      <c r="FE77" s="246">
        <f t="shared" ca="1" si="118"/>
        <v>1</v>
      </c>
      <c r="FF77" s="248" t="str">
        <f t="shared" ca="1" si="314"/>
        <v>-</v>
      </c>
      <c r="FG77" s="248" t="str">
        <f t="shared" ca="1" si="315"/>
        <v>-</v>
      </c>
      <c r="FH77" s="248" t="str">
        <f t="shared" ca="1" si="315"/>
        <v>-</v>
      </c>
      <c r="FI77" s="248" t="str">
        <f t="shared" ca="1" si="315"/>
        <v>-</v>
      </c>
      <c r="FJ77" s="246" t="b">
        <f t="shared" ca="1" si="119"/>
        <v>0</v>
      </c>
      <c r="FK77" s="248" t="str">
        <f t="shared" ca="1" si="315"/>
        <v>-</v>
      </c>
      <c r="FL77" s="248">
        <f t="shared" ca="1" si="315"/>
        <v>0</v>
      </c>
      <c r="FM77" s="248" t="str">
        <f t="shared" ca="1" si="315"/>
        <v>-</v>
      </c>
      <c r="FN77" s="248">
        <f t="shared" ca="1" si="120"/>
        <v>1</v>
      </c>
      <c r="FO77" s="248">
        <f t="shared" ca="1" si="120"/>
        <v>0</v>
      </c>
      <c r="FP77" s="248">
        <f t="shared" ca="1" si="315"/>
        <v>1</v>
      </c>
      <c r="FQ77" s="248">
        <f t="shared" ref="FQ77:GN77" ca="1" si="333">OFFSET(FQ$5,$B77,0)</f>
        <v>0</v>
      </c>
      <c r="FR77" s="248">
        <f t="shared" ca="1" si="333"/>
        <v>1</v>
      </c>
      <c r="FS77" s="248">
        <f t="shared" ca="1" si="333"/>
        <v>1</v>
      </c>
      <c r="FT77" s="248">
        <f t="shared" ca="1" si="333"/>
        <v>1</v>
      </c>
      <c r="FU77" s="248">
        <f t="shared" ca="1" si="333"/>
        <v>0</v>
      </c>
      <c r="FV77" s="248">
        <f t="shared" ca="1" si="333"/>
        <v>0</v>
      </c>
      <c r="FW77" s="248">
        <f t="shared" ca="1" si="333"/>
        <v>0</v>
      </c>
      <c r="FX77" s="248">
        <f t="shared" ca="1" si="333"/>
        <v>0</v>
      </c>
      <c r="FY77" s="248">
        <f t="shared" ca="1" si="333"/>
        <v>0</v>
      </c>
      <c r="FZ77" s="248">
        <f t="shared" ca="1" si="333"/>
        <v>0</v>
      </c>
      <c r="GA77" s="248">
        <f t="shared" ca="1" si="333"/>
        <v>0</v>
      </c>
      <c r="GB77" s="248">
        <f t="shared" ca="1" si="333"/>
        <v>0</v>
      </c>
      <c r="GC77" s="248">
        <f t="shared" ca="1" si="333"/>
        <v>0</v>
      </c>
      <c r="GD77" s="248">
        <f t="shared" ca="1" si="333"/>
        <v>0</v>
      </c>
      <c r="GE77" s="248">
        <f t="shared" ca="1" si="333"/>
        <v>0</v>
      </c>
      <c r="GF77" s="248">
        <f t="shared" ca="1" si="333"/>
        <v>0</v>
      </c>
      <c r="GG77" s="248">
        <f t="shared" ca="1" si="333"/>
        <v>1</v>
      </c>
      <c r="GH77" s="248">
        <f t="shared" ca="1" si="333"/>
        <v>0</v>
      </c>
      <c r="GI77" s="248">
        <f t="shared" ca="1" si="333"/>
        <v>0</v>
      </c>
      <c r="GJ77" s="248">
        <f t="shared" ca="1" si="333"/>
        <v>0</v>
      </c>
      <c r="GK77" s="248">
        <f t="shared" ca="1" si="333"/>
        <v>0</v>
      </c>
      <c r="GL77" s="248">
        <f t="shared" ca="1" si="333"/>
        <v>0</v>
      </c>
      <c r="GM77" s="248">
        <f t="shared" ca="1" si="333"/>
        <v>0</v>
      </c>
      <c r="GN77" s="248">
        <f t="shared" ca="1" si="333"/>
        <v>0</v>
      </c>
      <c r="GO77" s="10"/>
      <c r="GP77" s="246" t="b">
        <f t="shared" ca="1" si="316"/>
        <v>1</v>
      </c>
      <c r="GQ77" s="246" cm="1">
        <f t="array" aca="1" ref="GQ77" ca="1">INDEX(i.bnd_total_pas_area,$R77,1)</f>
        <v>852</v>
      </c>
      <c r="GR77" s="248" t="str">
        <f t="shared" ca="1" si="261"/>
        <v>-</v>
      </c>
      <c r="GS77" s="246" t="b">
        <f t="shared" ca="1" si="317"/>
        <v>1</v>
      </c>
      <c r="GT77" s="246" cm="1">
        <f t="array" aca="1" ref="GT77" ca="1">INDEX(i.bnd_sr_t,$T77,1)</f>
        <v>13.6</v>
      </c>
      <c r="GU77" s="246" t="b">
        <f t="shared" ca="1" si="124"/>
        <v>1</v>
      </c>
      <c r="GV77" s="246" t="b">
        <f t="shared" ca="1" si="124"/>
        <v>0</v>
      </c>
      <c r="GW77" s="246" t="b">
        <f t="shared" ca="1" si="124"/>
        <v>0</v>
      </c>
      <c r="GX77" s="248">
        <f t="shared" ca="1" si="318"/>
        <v>0</v>
      </c>
      <c r="GY77" s="248">
        <f t="shared" ca="1" si="318"/>
        <v>2</v>
      </c>
      <c r="GZ77" s="248">
        <f t="shared" ca="1" si="318"/>
        <v>2</v>
      </c>
      <c r="HA77" s="248" t="str">
        <f t="shared" ca="1" si="318"/>
        <v>-</v>
      </c>
      <c r="HB77" s="248" t="str">
        <f t="shared" ca="1" si="318"/>
        <v>-</v>
      </c>
      <c r="HC77" s="248" t="str">
        <f t="shared" ca="1" si="318"/>
        <v>-</v>
      </c>
      <c r="HD77" s="248" t="str">
        <f t="shared" ca="1" si="318"/>
        <v>-</v>
      </c>
      <c r="HE77" s="248" t="str">
        <f t="shared" ca="1" si="318"/>
        <v>-</v>
      </c>
      <c r="HF77" s="248" t="str">
        <f t="shared" ca="1" si="144"/>
        <v>-</v>
      </c>
      <c r="HG77" s="248" t="str">
        <f t="shared" ca="1" si="144"/>
        <v>-</v>
      </c>
      <c r="HH77" s="246" t="b">
        <f t="array" aca="1" ref="HH77" ca="1">IF(OR(HI77:HJ77&lt;&gt;"-"),TRUE,"-")</f>
        <v>1</v>
      </c>
      <c r="HI77" s="225">
        <f t="shared" ca="1" si="329"/>
        <v>2</v>
      </c>
      <c r="HJ77" s="248" t="str">
        <f t="shared" ca="1" si="125"/>
        <v>-</v>
      </c>
      <c r="HK77" s="246" t="str">
        <f t="array" aca="1" ref="HK77" ca="1">IF(OR(HL77:HQ77&lt;&gt;"-"),TRUE,"-")</f>
        <v>-</v>
      </c>
      <c r="HL77" s="248" t="str">
        <f t="shared" ca="1" si="332"/>
        <v>-</v>
      </c>
      <c r="HM77" s="288" t="str">
        <f t="shared" ca="1" si="332"/>
        <v>-</v>
      </c>
      <c r="HN77" s="288" t="str">
        <f t="shared" ca="1" si="332"/>
        <v>-</v>
      </c>
      <c r="HO77" s="288" t="str">
        <f t="shared" ca="1" si="332"/>
        <v>-</v>
      </c>
      <c r="HP77" s="288" t="str">
        <f t="shared" ca="1" si="332"/>
        <v>-</v>
      </c>
      <c r="HQ77" s="288" t="str">
        <f t="shared" ca="1" si="146"/>
        <v>-</v>
      </c>
      <c r="HR77" s="288" t="str">
        <f t="shared" ca="1" si="332"/>
        <v>-</v>
      </c>
      <c r="HS77" s="248" t="b">
        <f t="shared" ca="1" si="100"/>
        <v>1</v>
      </c>
      <c r="HT77" s="248">
        <f t="shared" ca="1" si="100"/>
        <v>2</v>
      </c>
      <c r="HU77" s="248" t="b">
        <f t="shared" ca="1" si="101"/>
        <v>1</v>
      </c>
      <c r="HV77" s="248" t="str">
        <f t="shared" ca="1" si="101"/>
        <v>-</v>
      </c>
      <c r="HW77" s="246" t="str">
        <f t="shared" ca="1" si="238"/>
        <v>-</v>
      </c>
      <c r="HX77" s="246" t="str">
        <f t="shared" ca="1" si="238"/>
        <v>-</v>
      </c>
      <c r="HY77" s="246" t="str">
        <f t="shared" ca="1" si="238"/>
        <v>-</v>
      </c>
      <c r="HZ77" s="246" t="str">
        <f t="shared" ca="1" si="238"/>
        <v>-</v>
      </c>
      <c r="IA77" s="248" t="str">
        <f t="shared" ca="1" si="319"/>
        <v>-</v>
      </c>
      <c r="IB77" s="248" t="str">
        <f t="shared" ca="1" si="319"/>
        <v>-</v>
      </c>
      <c r="IC77" s="248" t="str">
        <f t="shared" ca="1" si="319"/>
        <v>-</v>
      </c>
      <c r="ID77" s="248" t="str">
        <f t="shared" ca="1" si="319"/>
        <v>-</v>
      </c>
      <c r="IE77" s="248">
        <f t="shared" ca="1" si="319"/>
        <v>0</v>
      </c>
      <c r="IF77" s="248">
        <f t="shared" ca="1" si="319"/>
        <v>0.9</v>
      </c>
      <c r="IG77" s="248">
        <f t="shared" ca="1" si="319"/>
        <v>0</v>
      </c>
      <c r="IH77" s="248">
        <f t="shared" ca="1" si="319"/>
        <v>0.5</v>
      </c>
      <c r="II77" s="248">
        <f t="shared" ca="1" si="319"/>
        <v>0</v>
      </c>
      <c r="IJ77" s="248">
        <f t="shared" ca="1" si="319"/>
        <v>0</v>
      </c>
      <c r="IK77" s="248" t="str">
        <f t="shared" ca="1" si="319"/>
        <v>-</v>
      </c>
      <c r="IL77" s="246" t="str">
        <f t="shared" ca="1" si="127"/>
        <v>-</v>
      </c>
      <c r="IM77" s="246" t="str">
        <f t="shared" ca="1" si="127"/>
        <v>-</v>
      </c>
      <c r="IN77" s="155" t="b">
        <f t="shared" ca="1" si="320"/>
        <v>0</v>
      </c>
      <c r="IO77" s="248" t="str">
        <f t="shared" ca="1" si="129"/>
        <v>-</v>
      </c>
      <c r="IP77" s="10"/>
      <c r="IQ77" s="248">
        <f t="shared" ca="1" si="319"/>
        <v>1</v>
      </c>
      <c r="IR77" s="248">
        <f t="shared" ca="1" si="319"/>
        <v>0</v>
      </c>
      <c r="IS77" s="248">
        <f t="shared" ca="1" si="319"/>
        <v>1</v>
      </c>
      <c r="IT77" s="248">
        <f t="shared" ca="1" si="319"/>
        <v>1</v>
      </c>
      <c r="IU77" s="248">
        <f t="shared" ca="1" si="319"/>
        <v>0</v>
      </c>
      <c r="IV77" s="248">
        <f t="shared" ca="1" si="319"/>
        <v>70</v>
      </c>
      <c r="IW77" s="248">
        <f t="shared" ca="1" si="319"/>
        <v>50</v>
      </c>
      <c r="IX77" s="248">
        <f t="shared" ca="1" si="319"/>
        <v>85</v>
      </c>
      <c r="IY77" s="248">
        <f t="shared" ca="1" si="319"/>
        <v>70</v>
      </c>
      <c r="IZ77" s="246">
        <f t="shared" ca="1" si="130"/>
        <v>1</v>
      </c>
      <c r="JA77" s="246">
        <f t="shared" ca="1" si="131"/>
        <v>1</v>
      </c>
      <c r="JB77" s="246">
        <f t="shared" ca="1" si="132"/>
        <v>1</v>
      </c>
      <c r="JC77" s="248">
        <f t="shared" ca="1" si="319"/>
        <v>1</v>
      </c>
      <c r="JD77" s="10"/>
      <c r="JE77" s="248">
        <f t="shared" ca="1" si="319"/>
        <v>1</v>
      </c>
      <c r="JF77" s="248">
        <f t="shared" ca="1" si="319"/>
        <v>1</v>
      </c>
      <c r="JG77" s="248">
        <f t="shared" ca="1" si="319"/>
        <v>0.75</v>
      </c>
      <c r="JH77" s="248">
        <f t="shared" ca="1" si="330"/>
        <v>0.8</v>
      </c>
      <c r="JI77" s="248">
        <f t="shared" ca="1" si="330"/>
        <v>0.82499999999999996</v>
      </c>
      <c r="JJ77" s="248">
        <f t="shared" ca="1" si="330"/>
        <v>0.875</v>
      </c>
      <c r="JK77" s="248">
        <f t="shared" ca="1" si="330"/>
        <v>0.9</v>
      </c>
      <c r="JL77" s="248">
        <f t="shared" ca="1" si="319"/>
        <v>1</v>
      </c>
      <c r="JM77" s="248">
        <f t="shared" ca="1" si="319"/>
        <v>0</v>
      </c>
      <c r="JN77" s="248">
        <f t="shared" ref="JN77:JR77" ca="1" si="334">OFFSET(JN$5,$B77,0)</f>
        <v>0</v>
      </c>
      <c r="JO77" s="248">
        <f t="shared" ca="1" si="334"/>
        <v>0</v>
      </c>
      <c r="JP77" s="248">
        <f t="shared" ca="1" si="334"/>
        <v>0</v>
      </c>
      <c r="JQ77" s="248">
        <f t="shared" ca="1" si="334"/>
        <v>0</v>
      </c>
      <c r="JR77" s="248">
        <f t="shared" ca="1" si="334"/>
        <v>0</v>
      </c>
      <c r="JS77" s="248" t="str">
        <f t="shared" ca="1" si="149"/>
        <v>-</v>
      </c>
      <c r="JT77" s="248">
        <f t="shared" ca="1" si="149"/>
        <v>0</v>
      </c>
      <c r="JU77" s="27">
        <v>0</v>
      </c>
    </row>
    <row r="78" spans="1:281" s="228" customFormat="1" outlineLevel="1">
      <c r="A78" s="202">
        <f t="shared" si="12"/>
        <v>73</v>
      </c>
      <c r="B78" s="32">
        <f>$A$7</f>
        <v>2</v>
      </c>
      <c r="C78" s="228">
        <v>200</v>
      </c>
      <c r="D78" s="228" t="s">
        <v>941</v>
      </c>
      <c r="E78" s="228" t="b">
        <v>0</v>
      </c>
      <c r="F78" s="228" t="b">
        <v>0</v>
      </c>
      <c r="G78" s="271" t="b">
        <f>$C$22=1</f>
        <v>0</v>
      </c>
      <c r="H78" s="298" cm="1">
        <f t="array" aca="1" ref="H78" ca="1">IF(AND($I78:$T78=DataMaster!$R$70:$AC$70),1,IF(AND($I78:$T78=DataMaster!$R$71:$AC$71),2,IF(AND($I78:$T78=DataMaster!$R$72:$AC$72),3,IF(AND($I78:$T78=DataMaster!$R$73:$AC$73),4,IF(AND($I78:$T78=DataMaster!$R$74:$AC$74),5,IF(AND($I78:$T78=DataMaster!$R$75:$AC$75),6,IF(AND($I78:$T78=DataMaster!$R$76:$AC$76),7,IF(AND($I78:$T78=DataMaster!$R$77:$AC$77),8,0))))))))</f>
        <v>3</v>
      </c>
      <c r="I78" s="270">
        <f>DataMaster!R72</f>
        <v>2</v>
      </c>
      <c r="J78" s="270">
        <f>DataMaster!S72</f>
        <v>3</v>
      </c>
      <c r="K78" s="270">
        <f>DataMaster!T72</f>
        <v>3</v>
      </c>
      <c r="L78" s="270">
        <f>DataMaster!U72</f>
        <v>3</v>
      </c>
      <c r="M78" s="270">
        <f>DataMaster!V72</f>
        <v>1</v>
      </c>
      <c r="N78" s="270">
        <f>DataMaster!W72</f>
        <v>1</v>
      </c>
      <c r="O78" s="270">
        <f>DataMaster!X72</f>
        <v>1</v>
      </c>
      <c r="P78" s="270">
        <f>DataMaster!Y72</f>
        <v>4</v>
      </c>
      <c r="Q78" s="32">
        <v>1</v>
      </c>
      <c r="R78" s="270">
        <f>DataMaster!AA72</f>
        <v>3</v>
      </c>
      <c r="S78" s="270">
        <f>DataMaster!AB72</f>
        <v>1</v>
      </c>
      <c r="T78" s="270">
        <f>DataMaster!AC72</f>
        <v>3</v>
      </c>
      <c r="V78" s="223" t="str" cm="1">
        <f t="array" aca="1" ref="V78" ca="1">TEXT(LEFT(OFFSET(V78,-1,0),5)+1,"00000")&amp;MID(OFFSET(V78,-1,0),6,FIND(" ",OFFSET(V78,-1,0),7)-5)
&amp;IF($H78=0,"",INDEX(DataMaster!$Q$70:$Q$77,Experiment!H78))
 &amp; " Day"&amp;_xlfn.SINGLE(INDEX(i.DOY,$I78,1))                   &amp; IF($FE78=0," FWM","")&amp;IF($FE78=1," MWM","")&amp;IF($FE78=5," Mat","")&amp;IF($FJ78=TRUE,"&amp;BBT","")
&amp;" Confine"&amp;$P78-1       &amp;IF($R78&gt;1," PasArea"&amp;GQ78,"")     &amp;IF($T78&gt;1," SR"&amp;GT78,"")     &amp;IF($S78&gt;1," E_PGR"&amp;JG78,"")
&amp; " WP"&amp;TEXT($IZ78*100,"000p")                &amp; " MP"&amp;TEXT($JA78*100,"000p")                      &amp; " GP"&amp;TEXT($JB78*100,"000p")
&amp; " (F"&amp;3+IFERROR(1*$CZ78,0)+IFERROR(1*$DA78,0)&amp;3-IFERROR(1*NOT($DC78),0)&amp;"N"&amp;$DV78&amp;$DW78&amp;")"</f>
        <v>00055 Feed farm2 Day169 MWM&amp;BBT Confine3 PasArea477.12 SR12.8 WP100p MP100p GP100p (F33N11)</v>
      </c>
      <c r="W78" s="10" t="str">
        <f ca="1">IF(COUNTIF(V$5:V78,V78)=1,"-","Dup")</f>
        <v>-</v>
      </c>
      <c r="X78" s="10"/>
      <c r="Y78" s="247" t="b">
        <v>1</v>
      </c>
      <c r="Z78" s="248" t="str">
        <f t="shared" ca="1" si="112"/>
        <v>-</v>
      </c>
      <c r="AA78" s="247" t="b">
        <v>1</v>
      </c>
      <c r="AB78" s="247" t="b">
        <v>1</v>
      </c>
      <c r="AC78" s="248" t="str">
        <f t="shared" ca="1" si="113"/>
        <v>-</v>
      </c>
      <c r="AD78" s="248" t="b">
        <f t="shared" ca="1" si="113"/>
        <v>1</v>
      </c>
      <c r="AE78" s="10"/>
      <c r="AF78" s="248" t="b">
        <f t="shared" ca="1" si="285"/>
        <v>1</v>
      </c>
      <c r="AG78" s="248" t="str">
        <f t="shared" ca="1" si="285"/>
        <v>-</v>
      </c>
      <c r="AH78" s="248" t="str">
        <f t="shared" ca="1" si="285"/>
        <v>-</v>
      </c>
      <c r="AI78" s="248" t="str">
        <f t="shared" ca="1" si="285"/>
        <v>-</v>
      </c>
      <c r="AJ78" s="248" t="b">
        <f t="shared" ca="1" si="285"/>
        <v>0</v>
      </c>
      <c r="AK78" s="248" t="str">
        <f t="shared" ca="1" si="285"/>
        <v>-</v>
      </c>
      <c r="AL78" s="248" t="str">
        <f t="shared" ca="1" si="285"/>
        <v>-</v>
      </c>
      <c r="AM78" s="248" t="str">
        <f t="shared" ca="1" si="285"/>
        <v>-</v>
      </c>
      <c r="AN78" s="248" t="b">
        <f t="shared" ca="1" si="285"/>
        <v>0</v>
      </c>
      <c r="AO78" s="10"/>
      <c r="AP78" s="247" t="b">
        <v>0</v>
      </c>
      <c r="AQ78" s="247" t="b">
        <v>0</v>
      </c>
      <c r="AR78" s="247" t="b">
        <v>0</v>
      </c>
      <c r="AS78" s="248" t="str">
        <f ca="1">OFFSET(AS$5,$B78,0)</f>
        <v>-</v>
      </c>
      <c r="AT78" s="247" t="b">
        <v>1</v>
      </c>
      <c r="AU78" s="248" t="str">
        <f t="shared" ca="1" si="285"/>
        <v>-</v>
      </c>
      <c r="AV78" s="247" t="b">
        <v>1</v>
      </c>
      <c r="AW78" s="297">
        <f ca="1">VALUE($H78&amp;$I78&amp;$J78&amp;$P78&amp;"01")</f>
        <v>323401</v>
      </c>
      <c r="AX78" s="248" t="str">
        <f t="shared" ca="1" si="285"/>
        <v>-</v>
      </c>
      <c r="AY78" s="248">
        <f t="shared" ca="1" si="285"/>
        <v>1</v>
      </c>
      <c r="AZ78" s="248">
        <f t="shared" ca="1" si="285"/>
        <v>1</v>
      </c>
      <c r="BA78" s="248" t="b">
        <f t="shared" ca="1" si="185"/>
        <v>1</v>
      </c>
      <c r="BB78" s="248">
        <f t="shared" ca="1" si="285"/>
        <v>0.2</v>
      </c>
      <c r="BC78" s="248" t="str">
        <f t="shared" ca="1" si="311"/>
        <v>-</v>
      </c>
      <c r="BD78" s="248" t="str">
        <f t="shared" ca="1" si="311"/>
        <v>-</v>
      </c>
      <c r="BE78" s="248" t="b">
        <f t="shared" ca="1" si="285"/>
        <v>1</v>
      </c>
      <c r="BF78" s="248" t="b">
        <f t="shared" ca="1" si="285"/>
        <v>0</v>
      </c>
      <c r="BG78" s="246" t="str" cm="1">
        <f t="array" ref="BG78">INDEX(i.dams_confinement_P,$P78,BG$17)</f>
        <v>-</v>
      </c>
      <c r="BH78" s="246" t="str" cm="1">
        <f t="array" ref="BH78">INDEX(i.dams_confinement_P,$P78,BH$17)</f>
        <v>-</v>
      </c>
      <c r="BI78" s="246" t="str" cm="1">
        <f t="array" ref="BI78">INDEX(i.dams_confinement_P,$P78,BI$17)</f>
        <v>-</v>
      </c>
      <c r="BJ78" s="246" t="str" cm="1">
        <f t="array" ref="BJ78">INDEX(i.dams_confinement_P,$P78,BJ$17)</f>
        <v>-</v>
      </c>
      <c r="BK78" s="246" t="str" cm="1">
        <f t="array" ref="BK78">INDEX(i.dams_confinement_P,$P78,BK$17)</f>
        <v>-</v>
      </c>
      <c r="BL78" s="246" t="str" cm="1">
        <f t="array" ref="BL78">INDEX(i.dams_confinement_P,$P78,BL$17)</f>
        <v>-</v>
      </c>
      <c r="BM78" s="246" t="str" cm="1">
        <f t="array" ref="BM78">INDEX(i.dams_confinement_P,$P78,BM$17)</f>
        <v>-</v>
      </c>
      <c r="BN78" s="246" t="str" cm="1">
        <f t="array" ref="BN78">INDEX(i.dams_confinement_P,$P78,BN$17)</f>
        <v>-</v>
      </c>
      <c r="BO78" s="246" t="str" cm="1">
        <f t="array" ref="BO78">INDEX(i.dams_confinement_P,$P78,BO$17)</f>
        <v>-</v>
      </c>
      <c r="BP78" s="246" t="str" cm="1">
        <f t="array" ref="BP78">INDEX(i.dams_confinement_P,$P78,BP$17)</f>
        <v>-</v>
      </c>
      <c r="BQ78" s="246" t="str" cm="1">
        <f t="array" ref="BQ78">INDEX(i.dams_confinement_P,$P78,BQ$17)</f>
        <v>-</v>
      </c>
      <c r="BR78" s="246" t="str" cm="1">
        <f t="array" ref="BR78">INDEX(i.dams_confinement_P,$P78,BR$17)</f>
        <v>-</v>
      </c>
      <c r="BS78" s="246" t="b" cm="1">
        <f t="array" ref="BS78">INDEX(i.dams_confinement_P,$P78,BS$17)</f>
        <v>1</v>
      </c>
      <c r="BT78" s="246" t="b" cm="1">
        <f t="array" ref="BT78">INDEX(i.dams_confinement_P,$P78,BT$17)</f>
        <v>1</v>
      </c>
      <c r="BU78" s="246" t="b" cm="1">
        <f t="array" ref="BU78">INDEX(i.dams_confinement_P,$P78,BU$17)</f>
        <v>1</v>
      </c>
      <c r="BV78" s="246" t="b" cm="1">
        <f t="array" ref="BV78">INDEX(i.dams_confinement_P,$P78,BV$17)</f>
        <v>1</v>
      </c>
      <c r="BW78" s="246" t="b" cm="1">
        <f t="array" ref="BW78">INDEX(i.dams_confinement_P,$P78,BW$17)</f>
        <v>1</v>
      </c>
      <c r="BX78" s="246" t="b" cm="1">
        <f t="array" ref="BX78">INDEX(i.dams_confinement_P,$P78,BX$17)</f>
        <v>1</v>
      </c>
      <c r="BY78" s="248" t="str">
        <f t="shared" ca="1" si="310"/>
        <v>-</v>
      </c>
      <c r="BZ78" s="248" t="str">
        <f t="shared" ca="1" si="310"/>
        <v>-</v>
      </c>
      <c r="CA78" s="10"/>
      <c r="CB78" s="248" t="str">
        <f t="shared" ca="1" si="310"/>
        <v>-</v>
      </c>
      <c r="CC78" s="248" t="str">
        <f t="shared" ca="1" si="310"/>
        <v>-</v>
      </c>
      <c r="CD78" s="248" t="str">
        <f t="shared" ca="1" si="310"/>
        <v>-</v>
      </c>
      <c r="CE78" s="248" t="str">
        <f t="shared" ca="1" si="310"/>
        <v>-</v>
      </c>
      <c r="CF78" s="248" t="str">
        <f t="shared" ca="1" si="310"/>
        <v>-</v>
      </c>
      <c r="CG78" s="248" t="str">
        <f t="shared" ca="1" si="310"/>
        <v>-</v>
      </c>
      <c r="CH78" s="248" t="str">
        <f t="shared" ca="1" si="310"/>
        <v>-</v>
      </c>
      <c r="CI78" s="248" t="str">
        <f t="shared" ca="1" si="310"/>
        <v>-</v>
      </c>
      <c r="CJ78" s="248" t="str">
        <f t="shared" ca="1" si="310"/>
        <v>-</v>
      </c>
      <c r="CK78" s="248" t="str">
        <f t="shared" ca="1" si="310"/>
        <v>-</v>
      </c>
      <c r="CL78" s="248" t="str">
        <f t="shared" ca="1" si="310"/>
        <v>-</v>
      </c>
      <c r="CM78" s="248" t="str">
        <f t="shared" ca="1" si="310"/>
        <v>-</v>
      </c>
      <c r="CN78" s="248" t="str">
        <f t="shared" ca="1" si="310"/>
        <v>-</v>
      </c>
      <c r="CO78" s="248" t="str">
        <f t="shared" ca="1" si="310"/>
        <v>-</v>
      </c>
      <c r="CP78" s="248" t="str">
        <f t="shared" ca="1" si="310"/>
        <v>-</v>
      </c>
      <c r="CQ78" s="248" t="str">
        <f t="shared" ca="1" si="310"/>
        <v>-</v>
      </c>
      <c r="CR78" s="248" t="str">
        <f t="shared" ca="1" si="310"/>
        <v>-</v>
      </c>
      <c r="CS78" s="248" t="str">
        <f t="shared" ca="1" si="194"/>
        <v>-</v>
      </c>
      <c r="CT78" s="248" t="str">
        <f t="shared" ca="1" si="194"/>
        <v>-</v>
      </c>
      <c r="CU78" s="248" t="str">
        <f t="shared" ca="1" si="194"/>
        <v>-</v>
      </c>
      <c r="CV78" s="248" t="str">
        <f t="shared" ca="1" si="194"/>
        <v>-</v>
      </c>
      <c r="CW78" s="10"/>
      <c r="CX78" s="246" t="str" cm="1">
        <f t="array" aca="1" ref="CX78" ca="1">IF(AND($CZ78:$DA78),INDEX(i.dam_user_fvp0_date,$P78),"-")</f>
        <v>-</v>
      </c>
      <c r="CY78" s="246" t="str" cm="1">
        <f t="array" aca="1" ref="CY78" ca="1">IF(AND($CZ78:$DA78),INDEX(i.dam_user_fvp1_date,$P78),"-")</f>
        <v>-</v>
      </c>
      <c r="CZ78" s="248" t="b">
        <f t="shared" ca="1" si="289"/>
        <v>0</v>
      </c>
      <c r="DA78" s="248" t="b">
        <f t="shared" ca="1" si="289"/>
        <v>0</v>
      </c>
      <c r="DB78" s="248" t="str">
        <f t="shared" ca="1" si="289"/>
        <v>-</v>
      </c>
      <c r="DC78" s="248" t="str">
        <f t="shared" ca="1" si="289"/>
        <v>-</v>
      </c>
      <c r="DD78" s="248" t="str">
        <f t="shared" ca="1" si="289"/>
        <v>-</v>
      </c>
      <c r="DE78" s="248" t="str">
        <f t="shared" ca="1" si="289"/>
        <v>-</v>
      </c>
      <c r="DF78" s="248" t="str">
        <f t="shared" ca="1" si="289"/>
        <v>-</v>
      </c>
      <c r="DG78" s="248" t="str">
        <f t="shared" ca="1" si="289"/>
        <v>-</v>
      </c>
      <c r="DH78" s="248" t="str">
        <f t="shared" ca="1" si="289"/>
        <v>-</v>
      </c>
      <c r="DI78" s="248" t="str">
        <f t="shared" ca="1" si="289"/>
        <v>-</v>
      </c>
      <c r="DJ78" s="128" t="s">
        <v>36</v>
      </c>
      <c r="DK78" s="128" t="s">
        <v>36</v>
      </c>
      <c r="DL78" s="128" t="s">
        <v>36</v>
      </c>
      <c r="DM78" s="128" t="s">
        <v>36</v>
      </c>
      <c r="DN78" s="128" t="s">
        <v>36</v>
      </c>
      <c r="DO78" s="128" t="s">
        <v>36</v>
      </c>
      <c r="DP78" s="128" t="s">
        <v>36</v>
      </c>
      <c r="DQ78" s="128" t="s">
        <v>36</v>
      </c>
      <c r="DR78" s="128" t="s">
        <v>36</v>
      </c>
      <c r="DS78" s="128" t="s">
        <v>36</v>
      </c>
      <c r="DT78" s="128" t="s">
        <v>36</v>
      </c>
      <c r="DU78" s="128" t="s">
        <v>36</v>
      </c>
      <c r="DV78" s="248">
        <f t="shared" ca="1" si="289"/>
        <v>1</v>
      </c>
      <c r="DW78" s="248">
        <f t="shared" ca="1" si="289"/>
        <v>1</v>
      </c>
      <c r="DX78" s="248">
        <f t="shared" ca="1" si="289"/>
        <v>0</v>
      </c>
      <c r="DY78" s="248" t="str">
        <f t="shared" ca="1" si="289"/>
        <v>-</v>
      </c>
      <c r="DZ78" s="248" t="str">
        <f t="shared" ca="1" si="289"/>
        <v>-</v>
      </c>
      <c r="EA78" s="248" t="str">
        <f t="shared" ca="1" si="289"/>
        <v>-</v>
      </c>
      <c r="EB78" s="248" t="str">
        <f t="shared" ca="1" si="289"/>
        <v>-</v>
      </c>
      <c r="EC78" s="248" t="str">
        <f t="shared" ca="1" si="289"/>
        <v>-</v>
      </c>
      <c r="ED78" s="248" t="str">
        <f t="shared" ca="1" si="289"/>
        <v>-</v>
      </c>
      <c r="EE78" s="248" t="str">
        <f t="shared" ca="1" si="289"/>
        <v>-</v>
      </c>
      <c r="EF78" s="248">
        <f t="shared" ca="1" si="289"/>
        <v>0</v>
      </c>
      <c r="EG78" s="248" t="str">
        <f t="shared" ca="1" si="289"/>
        <v>-</v>
      </c>
      <c r="EH78" s="248" t="str">
        <f t="shared" ca="1" si="289"/>
        <v>-</v>
      </c>
      <c r="EI78" s="248" t="str">
        <f t="shared" ca="1" si="289"/>
        <v>-</v>
      </c>
      <c r="EJ78" s="248" t="str">
        <f t="shared" ca="1" si="289"/>
        <v>-</v>
      </c>
      <c r="EK78" s="248" t="str">
        <f t="shared" ca="1" si="289"/>
        <v>-</v>
      </c>
      <c r="EL78" s="248">
        <f t="shared" ca="1" si="289"/>
        <v>0</v>
      </c>
      <c r="EM78" s="248">
        <f t="shared" ca="1" si="289"/>
        <v>0</v>
      </c>
      <c r="EN78" s="248">
        <f t="shared" ca="1" si="289"/>
        <v>0</v>
      </c>
      <c r="EO78" s="248">
        <f t="shared" ca="1" si="289"/>
        <v>0</v>
      </c>
      <c r="EP78" s="248">
        <f t="shared" ca="1" si="308"/>
        <v>0</v>
      </c>
      <c r="EQ78" s="248">
        <f t="shared" ca="1" si="290"/>
        <v>0</v>
      </c>
      <c r="ER78" s="248">
        <f t="shared" ca="1" si="290"/>
        <v>0</v>
      </c>
      <c r="ES78" s="248" t="str">
        <f t="shared" ca="1" si="290"/>
        <v>-</v>
      </c>
      <c r="ET78" s="248" t="str">
        <f t="shared" ca="1" si="290"/>
        <v>-</v>
      </c>
      <c r="EU78" s="248" t="str">
        <f t="shared" ca="1" si="290"/>
        <v>-</v>
      </c>
      <c r="EV78" s="248" t="str">
        <f t="shared" ca="1" si="290"/>
        <v>-</v>
      </c>
      <c r="EW78" s="248" t="str">
        <f t="shared" ca="1" si="290"/>
        <v>-</v>
      </c>
      <c r="EX78" s="248" t="str">
        <f t="shared" ca="1" si="290"/>
        <v>-</v>
      </c>
      <c r="EY78" s="248" t="str">
        <f t="shared" ca="1" si="290"/>
        <v>-</v>
      </c>
      <c r="EZ78" s="248" t="str">
        <f t="shared" ca="1" si="290"/>
        <v>-</v>
      </c>
      <c r="FA78" s="248" t="str">
        <f t="shared" ca="1" si="290"/>
        <v>-</v>
      </c>
      <c r="FB78" s="248" t="str">
        <f t="shared" ca="1" si="290"/>
        <v>-</v>
      </c>
      <c r="FC78" s="248" t="str">
        <f t="shared" ca="1" si="290"/>
        <v>-</v>
      </c>
      <c r="FD78" s="10"/>
      <c r="FE78" s="246">
        <f t="shared" si="118"/>
        <v>1</v>
      </c>
      <c r="FF78" s="248" t="str">
        <f t="shared" ca="1" si="290"/>
        <v>-</v>
      </c>
      <c r="FG78" s="248" t="str">
        <f t="shared" ca="1" si="287"/>
        <v>-</v>
      </c>
      <c r="FH78" s="248" t="str">
        <f t="shared" ca="1" si="287"/>
        <v>-</v>
      </c>
      <c r="FI78" s="248" t="str">
        <f t="shared" ca="1" si="287"/>
        <v>-</v>
      </c>
      <c r="FJ78" s="246" t="b">
        <f t="shared" si="119"/>
        <v>1</v>
      </c>
      <c r="FK78" s="248" t="str">
        <f t="shared" ca="1" si="287"/>
        <v>-</v>
      </c>
      <c r="FL78" s="248">
        <f t="shared" ca="1" si="287"/>
        <v>0</v>
      </c>
      <c r="FM78" s="248" t="str">
        <f t="shared" ca="1" si="287"/>
        <v>-</v>
      </c>
      <c r="FN78" s="248">
        <f t="shared" ca="1" si="120"/>
        <v>1</v>
      </c>
      <c r="FO78" s="248">
        <f t="shared" ca="1" si="120"/>
        <v>0</v>
      </c>
      <c r="FP78" s="248">
        <f t="shared" ca="1" si="287"/>
        <v>1</v>
      </c>
      <c r="FQ78" s="248">
        <f t="shared" ca="1" si="287"/>
        <v>0</v>
      </c>
      <c r="FR78" s="248">
        <f t="shared" ca="1" si="287"/>
        <v>1</v>
      </c>
      <c r="FS78" s="248">
        <f t="shared" ca="1" si="287"/>
        <v>1</v>
      </c>
      <c r="FT78" s="248">
        <f t="shared" ca="1" si="287"/>
        <v>1</v>
      </c>
      <c r="FU78" s="248">
        <f t="shared" ca="1" si="287"/>
        <v>0</v>
      </c>
      <c r="FV78" s="248">
        <f t="shared" ca="1" si="287"/>
        <v>0</v>
      </c>
      <c r="FW78" s="248">
        <f t="shared" ca="1" si="287"/>
        <v>0</v>
      </c>
      <c r="FX78" s="248">
        <f t="shared" ca="1" si="287"/>
        <v>0</v>
      </c>
      <c r="FY78" s="248">
        <f t="shared" ca="1" si="287"/>
        <v>0</v>
      </c>
      <c r="FZ78" s="248">
        <f t="shared" ref="FZ78:GM79" ca="1" si="335">OFFSET(FZ$5,$B78,0)</f>
        <v>0</v>
      </c>
      <c r="GA78" s="248">
        <f t="shared" ca="1" si="335"/>
        <v>0</v>
      </c>
      <c r="GB78" s="248">
        <f t="shared" ca="1" si="335"/>
        <v>0</v>
      </c>
      <c r="GC78" s="248">
        <f t="shared" ca="1" si="121"/>
        <v>0</v>
      </c>
      <c r="GD78" s="248">
        <f t="shared" ca="1" si="121"/>
        <v>0</v>
      </c>
      <c r="GE78" s="248">
        <f t="shared" ca="1" si="335"/>
        <v>0</v>
      </c>
      <c r="GF78" s="248">
        <f t="shared" ca="1" si="335"/>
        <v>0</v>
      </c>
      <c r="GG78" s="248">
        <f t="shared" ca="1" si="335"/>
        <v>1</v>
      </c>
      <c r="GH78" s="248">
        <f t="shared" ca="1" si="335"/>
        <v>0</v>
      </c>
      <c r="GI78" s="248">
        <f t="shared" ca="1" si="335"/>
        <v>0</v>
      </c>
      <c r="GJ78" s="248">
        <f t="shared" ca="1" si="335"/>
        <v>0</v>
      </c>
      <c r="GK78" s="248">
        <f t="shared" ca="1" si="335"/>
        <v>0</v>
      </c>
      <c r="GL78" s="248">
        <f t="shared" ca="1" si="335"/>
        <v>0</v>
      </c>
      <c r="GM78" s="248">
        <f t="shared" ca="1" si="121"/>
        <v>0</v>
      </c>
      <c r="GN78" s="248">
        <f t="shared" ca="1" si="121"/>
        <v>0</v>
      </c>
      <c r="GO78" s="10"/>
      <c r="GP78" s="246" t="b">
        <f t="shared" ref="GP78:GP86" si="336">IF(GQ78&lt;&gt;"-",TRUE,FALSE)</f>
        <v>1</v>
      </c>
      <c r="GQ78" s="246" cm="1">
        <f t="array" ref="GQ78">INDEX(i.bnd_total_pas_area,$R78,1)</f>
        <v>477.12</v>
      </c>
      <c r="GR78" s="248" t="str">
        <f t="shared" ca="1" si="261"/>
        <v>-</v>
      </c>
      <c r="GS78" s="246" t="b">
        <f t="shared" ref="GS78:GS86" si="337">IF(GT78&lt;&gt;"-",TRUE,FALSE)</f>
        <v>1</v>
      </c>
      <c r="GT78" s="246" cm="1">
        <f t="array" ref="GT78">INDEX(i.bnd_sr_t,$T78,1)</f>
        <v>12.8</v>
      </c>
      <c r="GU78" s="246" t="b">
        <f t="shared" si="124"/>
        <v>0</v>
      </c>
      <c r="GV78" s="246" t="b">
        <f t="shared" si="124"/>
        <v>1</v>
      </c>
      <c r="GW78" s="246" t="b">
        <f t="shared" si="124"/>
        <v>0</v>
      </c>
      <c r="GX78" s="248">
        <f t="shared" ca="1" si="262"/>
        <v>0</v>
      </c>
      <c r="GY78" s="248">
        <f t="shared" ca="1" si="262"/>
        <v>2</v>
      </c>
      <c r="GZ78" s="248">
        <f t="shared" ca="1" si="262"/>
        <v>2</v>
      </c>
      <c r="HA78" s="248" t="str">
        <f t="shared" ca="1" si="262"/>
        <v>-</v>
      </c>
      <c r="HB78" s="248" t="str">
        <f t="shared" ca="1" si="262"/>
        <v>-</v>
      </c>
      <c r="HC78" s="248" t="str">
        <f t="shared" ca="1" si="262"/>
        <v>-</v>
      </c>
      <c r="HD78" s="248" t="str">
        <f t="shared" ca="1" si="262"/>
        <v>-</v>
      </c>
      <c r="HE78" s="248" t="str">
        <f t="shared" ca="1" si="262"/>
        <v>-</v>
      </c>
      <c r="HF78" s="246" t="str">
        <f>IF(TRUE,"-",INDEX(i_dryman,INDEX(CHOOSE($I78,[0]!i.AdultDrys,[0]!i.AdultDrys,[0]!i.AdultDrys),1,#REF!)+1,HF$15))</f>
        <v>-</v>
      </c>
      <c r="HG78" s="248" t="str">
        <f t="shared" ca="1" si="262"/>
        <v>-</v>
      </c>
      <c r="HH78" s="246" t="b">
        <f t="array" aca="1" ref="HH78" ca="1">IF(OR(HI78:HJ78&lt;&gt;"-"),TRUE,"-")</f>
        <v>1</v>
      </c>
      <c r="HI78" s="247">
        <v>2</v>
      </c>
      <c r="HJ78" s="248" t="str">
        <f t="shared" ca="1" si="125"/>
        <v>-</v>
      </c>
      <c r="HK78" s="246" t="str">
        <f t="array" aca="1" ref="HK78" ca="1">IF(OR(HL78:HQ78&lt;&gt;"-"),TRUE,"-")</f>
        <v>-</v>
      </c>
      <c r="HL78" s="247" t="s">
        <v>36</v>
      </c>
      <c r="HM78" s="286" t="s">
        <v>36</v>
      </c>
      <c r="HN78" s="286" t="s">
        <v>36</v>
      </c>
      <c r="HO78" s="286" t="s">
        <v>36</v>
      </c>
      <c r="HP78" s="286" t="s">
        <v>36</v>
      </c>
      <c r="HQ78" s="288" t="str">
        <f ca="1">OFFSET(HQ$5,$B78,0)</f>
        <v>-</v>
      </c>
      <c r="HR78" s="286" t="s">
        <v>36</v>
      </c>
      <c r="HS78" s="247" t="b">
        <v>1</v>
      </c>
      <c r="HT78" s="247">
        <v>2</v>
      </c>
      <c r="HU78" s="248" t="b">
        <f t="shared" ca="1" si="101"/>
        <v>1</v>
      </c>
      <c r="HV78" s="247" t="s">
        <v>36</v>
      </c>
      <c r="HW78" s="246" t="str">
        <f t="shared" si="238"/>
        <v>-</v>
      </c>
      <c r="HX78" s="246" t="str">
        <f t="shared" si="238"/>
        <v>-</v>
      </c>
      <c r="HY78" s="246" t="str">
        <f t="shared" si="238"/>
        <v>-</v>
      </c>
      <c r="HZ78" s="246" t="str">
        <f t="shared" si="238"/>
        <v>-</v>
      </c>
      <c r="IA78" s="248" t="str">
        <f t="shared" ca="1" si="288"/>
        <v>-</v>
      </c>
      <c r="IB78" s="248" t="str">
        <f t="shared" ca="1" si="288"/>
        <v>-</v>
      </c>
      <c r="IC78" s="248" t="str">
        <f t="shared" ca="1" si="288"/>
        <v>-</v>
      </c>
      <c r="ID78" s="248" t="str">
        <f t="shared" ca="1" si="288"/>
        <v>-</v>
      </c>
      <c r="IE78" s="247">
        <v>0</v>
      </c>
      <c r="IF78" s="247">
        <v>0.9</v>
      </c>
      <c r="IG78" s="247">
        <v>0</v>
      </c>
      <c r="IH78" s="247">
        <v>0.5</v>
      </c>
      <c r="II78" s="247">
        <v>0</v>
      </c>
      <c r="IJ78" s="247">
        <v>0</v>
      </c>
      <c r="IK78" s="247" t="s">
        <v>36</v>
      </c>
      <c r="IL78" s="246" t="str">
        <f t="shared" si="127"/>
        <v>-</v>
      </c>
      <c r="IM78" s="246" t="str">
        <f>INDEX(i.FlkStrctr,$J78,IM$15)</f>
        <v>-</v>
      </c>
      <c r="IN78" s="155" t="b">
        <f t="shared" ref="IN78:IN86" ca="1" si="338">SUM(IO78:IO78)&gt;0</f>
        <v>0</v>
      </c>
      <c r="IO78" s="248" t="str">
        <f t="shared" ca="1" si="129"/>
        <v>-</v>
      </c>
      <c r="IP78" s="10"/>
      <c r="IQ78" s="248">
        <f t="shared" ref="IQ78:JT86" ca="1" si="339">OFFSET(IQ$5,$B78,0)</f>
        <v>1</v>
      </c>
      <c r="IR78" s="248">
        <f t="shared" ca="1" si="339"/>
        <v>0</v>
      </c>
      <c r="IS78" s="248">
        <f t="shared" ca="1" si="339"/>
        <v>1</v>
      </c>
      <c r="IT78" s="248">
        <f t="shared" ca="1" si="339"/>
        <v>1</v>
      </c>
      <c r="IU78" s="248">
        <f t="shared" ca="1" si="339"/>
        <v>0</v>
      </c>
      <c r="IV78" s="248">
        <f t="shared" ca="1" si="339"/>
        <v>70</v>
      </c>
      <c r="IW78" s="248">
        <f t="shared" ca="1" si="339"/>
        <v>50</v>
      </c>
      <c r="IX78" s="248">
        <f t="shared" ca="1" si="339"/>
        <v>85</v>
      </c>
      <c r="IY78" s="248">
        <f t="shared" ca="1" si="339"/>
        <v>70</v>
      </c>
      <c r="IZ78" s="246">
        <f t="shared" si="130"/>
        <v>1</v>
      </c>
      <c r="JA78" s="246">
        <f t="shared" si="131"/>
        <v>1</v>
      </c>
      <c r="JB78" s="246">
        <f t="shared" si="132"/>
        <v>1</v>
      </c>
      <c r="JC78" s="248">
        <f t="shared" ca="1" si="339"/>
        <v>1</v>
      </c>
      <c r="JD78" s="10"/>
      <c r="JE78" s="248">
        <f t="shared" ca="1" si="339"/>
        <v>1</v>
      </c>
      <c r="JF78" s="248">
        <f t="shared" ca="1" si="339"/>
        <v>1</v>
      </c>
      <c r="JG78" s="248">
        <f t="shared" ca="1" si="339"/>
        <v>0.75</v>
      </c>
      <c r="JH78" s="248">
        <f t="shared" ca="1" si="339"/>
        <v>0.8</v>
      </c>
      <c r="JI78" s="248">
        <f t="shared" ca="1" si="339"/>
        <v>0.82499999999999996</v>
      </c>
      <c r="JJ78" s="248">
        <f t="shared" ca="1" si="339"/>
        <v>0.875</v>
      </c>
      <c r="JK78" s="248">
        <f t="shared" ca="1" si="339"/>
        <v>0.9</v>
      </c>
      <c r="JL78" s="248">
        <f t="shared" ca="1" si="339"/>
        <v>1</v>
      </c>
      <c r="JM78" s="248">
        <f t="shared" ca="1" si="339"/>
        <v>0</v>
      </c>
      <c r="JN78" s="248">
        <f t="shared" ca="1" si="339"/>
        <v>0</v>
      </c>
      <c r="JO78" s="248">
        <f t="shared" ca="1" si="339"/>
        <v>0</v>
      </c>
      <c r="JP78" s="248">
        <f t="shared" ca="1" si="339"/>
        <v>0</v>
      </c>
      <c r="JQ78" s="248">
        <f t="shared" ca="1" si="339"/>
        <v>0</v>
      </c>
      <c r="JR78" s="248">
        <f t="shared" ca="1" si="339"/>
        <v>0</v>
      </c>
      <c r="JS78" s="248" t="str">
        <f t="shared" ca="1" si="339"/>
        <v>-</v>
      </c>
      <c r="JT78" s="248">
        <f t="shared" ca="1" si="339"/>
        <v>0</v>
      </c>
      <c r="JU78" s="27">
        <v>0</v>
      </c>
    </row>
    <row r="79" spans="1:281" s="228" customFormat="1" outlineLevel="2">
      <c r="A79" s="202">
        <f t="shared" si="133"/>
        <v>74</v>
      </c>
      <c r="B79" s="32">
        <f ca="1">OFFSET(B79,-1,-1)</f>
        <v>73</v>
      </c>
      <c r="C79" s="228">
        <v>200</v>
      </c>
      <c r="D79" s="228" t="s">
        <v>941</v>
      </c>
      <c r="E79" s="228" t="b">
        <v>0</v>
      </c>
      <c r="F79" s="228" t="b">
        <v>0</v>
      </c>
      <c r="G79" s="228" t="b">
        <f t="shared" ref="G79:G86" si="340">E79</f>
        <v>0</v>
      </c>
      <c r="H79" s="298" cm="1">
        <f t="array" aca="1" ref="H79" ca="1">IF(AND($I79:$T79=DataMaster!$R$70:$AC$70),1,IF(AND($I79:$T79=DataMaster!$R$71:$AC$71),2,IF(AND($I79:$T79=DataMaster!$R$72:$AC$72),3,IF(AND($I79:$T79=DataMaster!$R$73:$AC$73),4,IF(AND($I79:$T79=DataMaster!$R$74:$AC$74),5,IF(AND($I79:$T79=DataMaster!$R$75:$AC$75),6,IF(AND($I79:$T79=DataMaster!$R$76:$AC$76),7,IF(AND($I79:$T79=DataMaster!$R$77:$AC$77),8,0))))))))</f>
        <v>3</v>
      </c>
      <c r="I79" s="225">
        <f ca="1">OFFSET(I79,-1,0)</f>
        <v>2</v>
      </c>
      <c r="J79" s="225">
        <f t="shared" ca="1" si="295"/>
        <v>3</v>
      </c>
      <c r="K79" s="225">
        <f t="shared" ca="1" si="295"/>
        <v>3</v>
      </c>
      <c r="L79" s="225">
        <f t="shared" ca="1" si="295"/>
        <v>3</v>
      </c>
      <c r="M79" s="225">
        <f t="shared" ca="1" si="295"/>
        <v>1</v>
      </c>
      <c r="N79" s="225">
        <f t="shared" ca="1" si="295"/>
        <v>1</v>
      </c>
      <c r="O79" s="225">
        <f t="shared" ca="1" si="295"/>
        <v>1</v>
      </c>
      <c r="P79" s="225">
        <f t="shared" ca="1" si="295"/>
        <v>4</v>
      </c>
      <c r="Q79" s="225">
        <f t="shared" ca="1" si="295"/>
        <v>1</v>
      </c>
      <c r="R79" s="225">
        <f t="shared" ca="1" si="295"/>
        <v>3</v>
      </c>
      <c r="S79" s="225">
        <f t="shared" ca="1" si="295"/>
        <v>1</v>
      </c>
      <c r="T79" s="225">
        <f t="shared" ca="1" si="295"/>
        <v>3</v>
      </c>
      <c r="V79" s="242" t="str" cm="1">
        <f t="array" aca="1" ref="V79" ca="1">TEXT(LEFT(OFFSET(V79,-1,0),5)+1,"00000")&amp;MID(OFFSET(V79,-1,0),6,FIND(" ",OFFSET(V79,-1,0),7)-5)
&amp;IF($H79=0,"",INDEX(DataMaster!$Q$70:$Q$77,Experiment!H79))
 &amp; " Day"&amp;_xlfn.SINGLE(INDEX(i.DOY,$I79,1))                   &amp; IF($FE79=0," FWM","")&amp;IF($FE79=1," MWM","")&amp;IF($FE79=5," Mat","")&amp;IF($FJ79=TRUE,"&amp;BBT","")
&amp;" Confine"&amp;$P79-1       &amp;IF($R79&gt;1," PasArea"&amp;GQ79,"")     &amp;IF($T79&gt;1," SR"&amp;GT79,"")     &amp;IF($S79&gt;1," E_PGR"&amp;JG79,"")
&amp; " WP"&amp;TEXT($IZ79*100,"000p")                &amp; " MP"&amp;TEXT($JA79*100,"000p")                      &amp; " GP"&amp;TEXT($JB79*100,"000p")
&amp; " (F"&amp;3+IFERROR(1*$CZ79,0)+IFERROR(1*$DA79,0)&amp;3-IFERROR(1*NOT($DC79),0)&amp;"N"&amp;$DV79&amp;$DW79&amp;")"</f>
        <v>00056 Feed farm2 Day169 MWM&amp;BBT Confine3 PasArea477.12 SR12.8 WP100p MP100p GP100p (F43N33)</v>
      </c>
      <c r="W79" s="10" t="str">
        <f ca="1">IF(COUNTIF(V$5:V79,V79)=1,"-","Dup")</f>
        <v>-</v>
      </c>
      <c r="X79" s="10"/>
      <c r="Y79" s="247" t="s">
        <v>36</v>
      </c>
      <c r="Z79" s="248" t="str">
        <f t="shared" ca="1" si="112"/>
        <v>-</v>
      </c>
      <c r="AA79" s="247" t="s">
        <v>36</v>
      </c>
      <c r="AB79" s="247" t="s">
        <v>36</v>
      </c>
      <c r="AC79" s="248" t="str">
        <f t="shared" ca="1" si="113"/>
        <v>-</v>
      </c>
      <c r="AD79" s="248" t="b">
        <f t="shared" ca="1" si="113"/>
        <v>1</v>
      </c>
      <c r="AE79" s="10"/>
      <c r="AF79" s="248" t="b">
        <f t="shared" ca="1" si="285"/>
        <v>1</v>
      </c>
      <c r="AG79" s="248" t="str">
        <f t="shared" ca="1" si="285"/>
        <v>-</v>
      </c>
      <c r="AH79" s="248" t="str">
        <f t="shared" ca="1" si="285"/>
        <v>-</v>
      </c>
      <c r="AI79" s="248" t="str">
        <f t="shared" ca="1" si="285"/>
        <v>-</v>
      </c>
      <c r="AJ79" s="248" t="b">
        <f t="shared" ca="1" si="285"/>
        <v>0</v>
      </c>
      <c r="AK79" s="248" t="str">
        <f t="shared" ca="1" si="285"/>
        <v>-</v>
      </c>
      <c r="AL79" s="248" t="str">
        <f t="shared" ca="1" si="285"/>
        <v>-</v>
      </c>
      <c r="AM79" s="248" t="str">
        <f t="shared" ca="1" si="285"/>
        <v>-</v>
      </c>
      <c r="AN79" s="248" t="b">
        <f t="shared" ca="1" si="285"/>
        <v>0</v>
      </c>
      <c r="AO79" s="10"/>
      <c r="AP79" s="247" t="b">
        <v>1</v>
      </c>
      <c r="AQ79" s="247" t="b">
        <v>0</v>
      </c>
      <c r="AR79" s="247" t="b">
        <v>1</v>
      </c>
      <c r="AS79" s="243">
        <f t="shared" ca="1" si="136"/>
        <v>323401</v>
      </c>
      <c r="AT79" s="247" t="b">
        <v>0</v>
      </c>
      <c r="AU79" s="248" t="str">
        <f t="shared" ca="1" si="285"/>
        <v>-</v>
      </c>
      <c r="AV79" s="248" t="b">
        <f t="shared" ca="1" si="285"/>
        <v>1</v>
      </c>
      <c r="AW79" s="225">
        <f ca="1">OFFSET(AW79,-1,0)+1</f>
        <v>323402</v>
      </c>
      <c r="AX79" s="248" t="str">
        <f t="shared" ca="1" si="285"/>
        <v>-</v>
      </c>
      <c r="AY79" s="248">
        <f t="shared" ca="1" si="185"/>
        <v>1</v>
      </c>
      <c r="AZ79" s="248">
        <f t="shared" ca="1" si="185"/>
        <v>1</v>
      </c>
      <c r="BA79" s="248" t="b">
        <f t="shared" ca="1" si="185"/>
        <v>1</v>
      </c>
      <c r="BB79" s="248">
        <f t="shared" ca="1" si="185"/>
        <v>0.2</v>
      </c>
      <c r="BC79" s="248" t="str">
        <f t="shared" ca="1" si="311"/>
        <v>-</v>
      </c>
      <c r="BD79" s="248" t="str">
        <f t="shared" ca="1" si="311"/>
        <v>-</v>
      </c>
      <c r="BE79" s="248" t="b">
        <f t="shared" ca="1" si="185"/>
        <v>1</v>
      </c>
      <c r="BF79" s="248" t="b">
        <f t="shared" ca="1" si="185"/>
        <v>0</v>
      </c>
      <c r="BG79" s="246" t="str" cm="1">
        <f t="array" aca="1" ref="BG79" ca="1">INDEX(i.dams_confinement_P,$P79,BG$17)</f>
        <v>-</v>
      </c>
      <c r="BH79" s="246" t="str" cm="1">
        <f t="array" aca="1" ref="BH79" ca="1">INDEX(i.dams_confinement_P,$P79,BH$17)</f>
        <v>-</v>
      </c>
      <c r="BI79" s="246" t="str" cm="1">
        <f t="array" aca="1" ref="BI79" ca="1">INDEX(i.dams_confinement_P,$P79,BI$17)</f>
        <v>-</v>
      </c>
      <c r="BJ79" s="246" t="str" cm="1">
        <f t="array" aca="1" ref="BJ79" ca="1">INDEX(i.dams_confinement_P,$P79,BJ$17)</f>
        <v>-</v>
      </c>
      <c r="BK79" s="246" t="str" cm="1">
        <f t="array" aca="1" ref="BK79" ca="1">INDEX(i.dams_confinement_P,$P79,BK$17)</f>
        <v>-</v>
      </c>
      <c r="BL79" s="246" t="str" cm="1">
        <f t="array" aca="1" ref="BL79" ca="1">INDEX(i.dams_confinement_P,$P79,BL$17)</f>
        <v>-</v>
      </c>
      <c r="BM79" s="246" t="str" cm="1">
        <f t="array" aca="1" ref="BM79" ca="1">INDEX(i.dams_confinement_P,$P79,BM$17)</f>
        <v>-</v>
      </c>
      <c r="BN79" s="246" t="str" cm="1">
        <f t="array" aca="1" ref="BN79" ca="1">INDEX(i.dams_confinement_P,$P79,BN$17)</f>
        <v>-</v>
      </c>
      <c r="BO79" s="246" t="str" cm="1">
        <f t="array" aca="1" ref="BO79" ca="1">INDEX(i.dams_confinement_P,$P79,BO$17)</f>
        <v>-</v>
      </c>
      <c r="BP79" s="246" t="str" cm="1">
        <f t="array" aca="1" ref="BP79" ca="1">INDEX(i.dams_confinement_P,$P79,BP$17)</f>
        <v>-</v>
      </c>
      <c r="BQ79" s="246" t="str" cm="1">
        <f t="array" aca="1" ref="BQ79" ca="1">INDEX(i.dams_confinement_P,$P79,BQ$17)</f>
        <v>-</v>
      </c>
      <c r="BR79" s="246" t="str" cm="1">
        <f t="array" aca="1" ref="BR79" ca="1">INDEX(i.dams_confinement_P,$P79,BR$17)</f>
        <v>-</v>
      </c>
      <c r="BS79" s="246" t="b" cm="1">
        <f t="array" aca="1" ref="BS79" ca="1">INDEX(i.dams_confinement_P,$P79,BS$17)</f>
        <v>1</v>
      </c>
      <c r="BT79" s="246" t="b" cm="1">
        <f t="array" aca="1" ref="BT79" ca="1">INDEX(i.dams_confinement_P,$P79,BT$17)</f>
        <v>1</v>
      </c>
      <c r="BU79" s="246" t="b" cm="1">
        <f t="array" aca="1" ref="BU79" ca="1">INDEX(i.dams_confinement_P,$P79,BU$17)</f>
        <v>1</v>
      </c>
      <c r="BV79" s="246" t="b" cm="1">
        <f t="array" aca="1" ref="BV79" ca="1">INDEX(i.dams_confinement_P,$P79,BV$17)</f>
        <v>1</v>
      </c>
      <c r="BW79" s="246" t="b" cm="1">
        <f t="array" aca="1" ref="BW79" ca="1">INDEX(i.dams_confinement_P,$P79,BW$17)</f>
        <v>1</v>
      </c>
      <c r="BX79" s="246" t="b" cm="1">
        <f t="array" aca="1" ref="BX79" ca="1">INDEX(i.dams_confinement_P,$P79,BX$17)</f>
        <v>1</v>
      </c>
      <c r="BY79" s="248" t="str">
        <f t="shared" ca="1" si="310"/>
        <v>-</v>
      </c>
      <c r="BZ79" s="248" t="str">
        <f t="shared" ca="1" si="310"/>
        <v>-</v>
      </c>
      <c r="CA79" s="10"/>
      <c r="CB79" s="248" t="str">
        <f t="shared" ca="1" si="310"/>
        <v>-</v>
      </c>
      <c r="CC79" s="248" t="str">
        <f t="shared" ca="1" si="310"/>
        <v>-</v>
      </c>
      <c r="CD79" s="248" t="str">
        <f t="shared" ca="1" si="310"/>
        <v>-</v>
      </c>
      <c r="CE79" s="248" t="str">
        <f t="shared" ca="1" si="310"/>
        <v>-</v>
      </c>
      <c r="CF79" s="248" t="str">
        <f t="shared" ca="1" si="310"/>
        <v>-</v>
      </c>
      <c r="CG79" s="248" t="str">
        <f t="shared" ca="1" si="310"/>
        <v>-</v>
      </c>
      <c r="CH79" s="248" t="str">
        <f t="shared" ca="1" si="310"/>
        <v>-</v>
      </c>
      <c r="CI79" s="248" t="str">
        <f t="shared" ca="1" si="310"/>
        <v>-</v>
      </c>
      <c r="CJ79" s="248" t="str">
        <f t="shared" ca="1" si="310"/>
        <v>-</v>
      </c>
      <c r="CK79" s="248" t="str">
        <f t="shared" ca="1" si="310"/>
        <v>-</v>
      </c>
      <c r="CL79" s="248" t="str">
        <f t="shared" ca="1" si="310"/>
        <v>-</v>
      </c>
      <c r="CM79" s="248" t="str">
        <f t="shared" ca="1" si="310"/>
        <v>-</v>
      </c>
      <c r="CN79" s="248" t="str">
        <f t="shared" ca="1" si="310"/>
        <v>-</v>
      </c>
      <c r="CO79" s="248" t="str">
        <f t="shared" ca="1" si="310"/>
        <v>-</v>
      </c>
      <c r="CP79" s="248" t="str">
        <f t="shared" ca="1" si="310"/>
        <v>-</v>
      </c>
      <c r="CQ79" s="248" t="str">
        <f t="shared" ca="1" si="310"/>
        <v>-</v>
      </c>
      <c r="CR79" s="248" t="str">
        <f t="shared" ca="1" si="310"/>
        <v>-</v>
      </c>
      <c r="CS79" s="248" t="str">
        <f t="shared" ca="1" si="194"/>
        <v>-</v>
      </c>
      <c r="CT79" s="248" t="str">
        <f t="shared" ca="1" si="194"/>
        <v>-</v>
      </c>
      <c r="CU79" s="248" t="str">
        <f t="shared" ca="1" si="194"/>
        <v>-</v>
      </c>
      <c r="CV79" s="248" t="str">
        <f t="shared" ca="1" si="194"/>
        <v>-</v>
      </c>
      <c r="CW79" s="10"/>
      <c r="CX79" s="246" t="str" cm="1">
        <f t="array" ref="CX79">IF(AND($CZ79:$DA79),INDEX(i.dam_user_fvp0_date,$P79),"-")</f>
        <v>-</v>
      </c>
      <c r="CY79" s="246" t="str" cm="1">
        <f t="array" ref="CY79">IF(AND($CZ79:$DA79),INDEX(i.dam_user_fvp1_date,$P79),"-")</f>
        <v>-</v>
      </c>
      <c r="CZ79" s="247" t="b">
        <v>1</v>
      </c>
      <c r="DA79" s="247" t="b">
        <v>0</v>
      </c>
      <c r="DB79" s="248" t="str">
        <f t="shared" ca="1" si="289"/>
        <v>-</v>
      </c>
      <c r="DC79" s="248" t="str">
        <f t="shared" ca="1" si="289"/>
        <v>-</v>
      </c>
      <c r="DD79" s="248" t="str">
        <f t="shared" ca="1" si="289"/>
        <v>-</v>
      </c>
      <c r="DE79" s="248" t="str">
        <f t="shared" ca="1" si="289"/>
        <v>-</v>
      </c>
      <c r="DF79" s="248" t="str">
        <f t="shared" ca="1" si="289"/>
        <v>-</v>
      </c>
      <c r="DG79" s="248" t="str">
        <f t="shared" ca="1" si="289"/>
        <v>-</v>
      </c>
      <c r="DH79" s="248" t="str">
        <f t="shared" ca="1" si="289"/>
        <v>-</v>
      </c>
      <c r="DI79" s="248" t="str">
        <f t="shared" ca="1" si="289"/>
        <v>-</v>
      </c>
      <c r="DJ79" s="248" t="str">
        <f t="shared" ca="1" si="289"/>
        <v>-</v>
      </c>
      <c r="DK79" s="248" t="str">
        <f t="shared" ca="1" si="289"/>
        <v>-</v>
      </c>
      <c r="DL79" s="248" t="str">
        <f t="shared" ca="1" si="289"/>
        <v>-</v>
      </c>
      <c r="DM79" s="248" t="str">
        <f t="shared" ca="1" si="289"/>
        <v>-</v>
      </c>
      <c r="DN79" s="248" t="str">
        <f t="shared" ca="1" si="289"/>
        <v>-</v>
      </c>
      <c r="DO79" s="248" t="str">
        <f t="shared" ca="1" si="289"/>
        <v>-</v>
      </c>
      <c r="DP79" s="248" t="str">
        <f t="shared" ca="1" si="289"/>
        <v>-</v>
      </c>
      <c r="DQ79" s="248" t="str">
        <f t="shared" ca="1" si="289"/>
        <v>-</v>
      </c>
      <c r="DR79" s="248" t="str">
        <f t="shared" ca="1" si="289"/>
        <v>-</v>
      </c>
      <c r="DS79" s="248" t="str">
        <f t="shared" ca="1" si="289"/>
        <v>-</v>
      </c>
      <c r="DT79" s="248" t="str">
        <f t="shared" ca="1" si="289"/>
        <v>-</v>
      </c>
      <c r="DU79" s="248" t="str">
        <f t="shared" ca="1" si="289"/>
        <v>-</v>
      </c>
      <c r="DV79" s="247">
        <v>3</v>
      </c>
      <c r="DW79" s="247">
        <v>3</v>
      </c>
      <c r="DX79" s="247">
        <v>0</v>
      </c>
      <c r="DY79" s="247">
        <v>2</v>
      </c>
      <c r="DZ79" s="247">
        <v>-2</v>
      </c>
      <c r="EA79" s="248" t="str">
        <f t="shared" ca="1" si="289"/>
        <v>-</v>
      </c>
      <c r="EB79" s="248" t="str">
        <f t="shared" ca="1" si="289"/>
        <v>-</v>
      </c>
      <c r="EC79" s="248" t="str">
        <f t="shared" ca="1" si="289"/>
        <v>-</v>
      </c>
      <c r="ED79" s="248" t="str">
        <f t="shared" ca="1" si="289"/>
        <v>-</v>
      </c>
      <c r="EE79" s="248" t="str">
        <f t="shared" ca="1" si="289"/>
        <v>-</v>
      </c>
      <c r="EF79" s="247">
        <v>0</v>
      </c>
      <c r="EG79" s="247">
        <v>2</v>
      </c>
      <c r="EH79" s="247">
        <v>-2</v>
      </c>
      <c r="EI79" s="248" t="str">
        <f t="shared" ca="1" si="289"/>
        <v>-</v>
      </c>
      <c r="EJ79" s="248" t="str">
        <f t="shared" ca="1" si="289"/>
        <v>-</v>
      </c>
      <c r="EK79" s="248" t="str">
        <f t="shared" ca="1" si="289"/>
        <v>-</v>
      </c>
      <c r="EL79" s="248">
        <f t="shared" ca="1" si="289"/>
        <v>0</v>
      </c>
      <c r="EM79" s="248">
        <f t="shared" ca="1" si="289"/>
        <v>0</v>
      </c>
      <c r="EN79" s="248">
        <f t="shared" ca="1" si="289"/>
        <v>0</v>
      </c>
      <c r="EO79" s="248">
        <f t="shared" ca="1" si="289"/>
        <v>0</v>
      </c>
      <c r="EP79" s="248">
        <f t="shared" ca="1" si="308"/>
        <v>0</v>
      </c>
      <c r="EQ79" s="248">
        <f t="shared" ca="1" si="290"/>
        <v>0</v>
      </c>
      <c r="ER79" s="248">
        <f t="shared" ca="1" si="290"/>
        <v>0</v>
      </c>
      <c r="ES79" s="248" t="str">
        <f t="shared" ca="1" si="290"/>
        <v>-</v>
      </c>
      <c r="ET79" s="248" t="str">
        <f t="shared" ca="1" si="290"/>
        <v>-</v>
      </c>
      <c r="EU79" s="248" t="str">
        <f t="shared" ca="1" si="290"/>
        <v>-</v>
      </c>
      <c r="EV79" s="248" t="str">
        <f t="shared" ca="1" si="290"/>
        <v>-</v>
      </c>
      <c r="EW79" s="248" t="str">
        <f t="shared" ca="1" si="290"/>
        <v>-</v>
      </c>
      <c r="EX79" s="248" t="str">
        <f t="shared" ca="1" si="290"/>
        <v>-</v>
      </c>
      <c r="EY79" s="248" t="str">
        <f t="shared" ca="1" si="290"/>
        <v>-</v>
      </c>
      <c r="EZ79" s="248" t="str">
        <f t="shared" ca="1" si="290"/>
        <v>-</v>
      </c>
      <c r="FA79" s="248" t="str">
        <f t="shared" ca="1" si="290"/>
        <v>-</v>
      </c>
      <c r="FB79" s="248" t="str">
        <f t="shared" ca="1" si="290"/>
        <v>-</v>
      </c>
      <c r="FC79" s="248" t="str">
        <f t="shared" ca="1" si="290"/>
        <v>-</v>
      </c>
      <c r="FD79" s="10"/>
      <c r="FE79" s="246">
        <f t="shared" ca="1" si="118"/>
        <v>1</v>
      </c>
      <c r="FF79" s="248" t="str">
        <f t="shared" ca="1" si="290"/>
        <v>-</v>
      </c>
      <c r="FG79" s="248" t="str">
        <f t="shared" ref="FG79:GN106" ca="1" si="341">OFFSET(FG$5,$B79,0)</f>
        <v>-</v>
      </c>
      <c r="FH79" s="248" t="str">
        <f t="shared" ca="1" si="341"/>
        <v>-</v>
      </c>
      <c r="FI79" s="248" t="str">
        <f t="shared" ca="1" si="341"/>
        <v>-</v>
      </c>
      <c r="FJ79" s="246" t="b">
        <f t="shared" ca="1" si="119"/>
        <v>1</v>
      </c>
      <c r="FK79" s="248" t="str">
        <f t="shared" ca="1" si="341"/>
        <v>-</v>
      </c>
      <c r="FL79" s="248">
        <f t="shared" ca="1" si="341"/>
        <v>0</v>
      </c>
      <c r="FM79" s="248" t="str">
        <f t="shared" ca="1" si="341"/>
        <v>-</v>
      </c>
      <c r="FN79" s="248">
        <f t="shared" ca="1" si="120"/>
        <v>1</v>
      </c>
      <c r="FO79" s="248">
        <f t="shared" ca="1" si="120"/>
        <v>0</v>
      </c>
      <c r="FP79" s="248">
        <f t="shared" ca="1" si="341"/>
        <v>1</v>
      </c>
      <c r="FQ79" s="248">
        <f t="shared" ca="1" si="341"/>
        <v>0</v>
      </c>
      <c r="FR79" s="248">
        <f t="shared" ca="1" si="341"/>
        <v>1</v>
      </c>
      <c r="FS79" s="248">
        <f t="shared" ca="1" si="341"/>
        <v>1</v>
      </c>
      <c r="FT79" s="248">
        <f t="shared" ca="1" si="341"/>
        <v>1</v>
      </c>
      <c r="FU79" s="248">
        <f t="shared" ca="1" si="341"/>
        <v>0</v>
      </c>
      <c r="FV79" s="248">
        <f t="shared" ca="1" si="341"/>
        <v>0</v>
      </c>
      <c r="FW79" s="248">
        <f t="shared" ca="1" si="341"/>
        <v>0</v>
      </c>
      <c r="FX79" s="248">
        <f t="shared" ca="1" si="341"/>
        <v>0</v>
      </c>
      <c r="FY79" s="248">
        <f t="shared" ca="1" si="341"/>
        <v>0</v>
      </c>
      <c r="FZ79" s="248">
        <f t="shared" ca="1" si="341"/>
        <v>0</v>
      </c>
      <c r="GA79" s="248">
        <f t="shared" ca="1" si="341"/>
        <v>0</v>
      </c>
      <c r="GB79" s="248">
        <f t="shared" ca="1" si="341"/>
        <v>0</v>
      </c>
      <c r="GC79" s="248">
        <f t="shared" ca="1" si="121"/>
        <v>0</v>
      </c>
      <c r="GD79" s="248">
        <f t="shared" ca="1" si="121"/>
        <v>0</v>
      </c>
      <c r="GE79" s="248">
        <f t="shared" ca="1" si="341"/>
        <v>0</v>
      </c>
      <c r="GF79" s="248">
        <f t="shared" ca="1" si="335"/>
        <v>0</v>
      </c>
      <c r="GG79" s="248">
        <f t="shared" ca="1" si="335"/>
        <v>1</v>
      </c>
      <c r="GH79" s="248">
        <f t="shared" ca="1" si="335"/>
        <v>0</v>
      </c>
      <c r="GI79" s="248">
        <f t="shared" ca="1" si="335"/>
        <v>0</v>
      </c>
      <c r="GJ79" s="248">
        <f t="shared" ca="1" si="335"/>
        <v>0</v>
      </c>
      <c r="GK79" s="248">
        <f t="shared" ca="1" si="335"/>
        <v>0</v>
      </c>
      <c r="GL79" s="248">
        <f t="shared" ca="1" si="335"/>
        <v>0</v>
      </c>
      <c r="GM79" s="248">
        <f t="shared" ca="1" si="335"/>
        <v>0</v>
      </c>
      <c r="GN79" s="248">
        <f t="shared" ca="1" si="121"/>
        <v>0</v>
      </c>
      <c r="GO79" s="10"/>
      <c r="GP79" s="246" t="b">
        <f t="shared" ca="1" si="336"/>
        <v>1</v>
      </c>
      <c r="GQ79" s="246" cm="1">
        <f t="array" aca="1" ref="GQ79" ca="1">INDEX(i.bnd_total_pas_area,$R79,1)</f>
        <v>477.12</v>
      </c>
      <c r="GR79" s="248" t="str">
        <f t="shared" ca="1" si="261"/>
        <v>-</v>
      </c>
      <c r="GS79" s="246" t="b">
        <f t="shared" ca="1" si="337"/>
        <v>1</v>
      </c>
      <c r="GT79" s="246" cm="1">
        <f t="array" aca="1" ref="GT79" ca="1">INDEX(i.bnd_sr_t,$T79,1)</f>
        <v>12.8</v>
      </c>
      <c r="GU79" s="246" t="b">
        <f t="shared" ca="1" si="124"/>
        <v>0</v>
      </c>
      <c r="GV79" s="246" t="b">
        <f t="shared" ca="1" si="124"/>
        <v>1</v>
      </c>
      <c r="GW79" s="246" t="b">
        <f t="shared" ca="1" si="124"/>
        <v>0</v>
      </c>
      <c r="GX79" s="248">
        <f t="shared" ca="1" si="262"/>
        <v>0</v>
      </c>
      <c r="GY79" s="248">
        <f t="shared" ca="1" si="262"/>
        <v>2</v>
      </c>
      <c r="GZ79" s="248">
        <f t="shared" ca="1" si="262"/>
        <v>2</v>
      </c>
      <c r="HA79" s="248" t="str">
        <f t="shared" ca="1" si="262"/>
        <v>-</v>
      </c>
      <c r="HB79" s="248" t="str">
        <f t="shared" ca="1" si="262"/>
        <v>-</v>
      </c>
      <c r="HC79" s="248" t="str">
        <f t="shared" ca="1" si="262"/>
        <v>-</v>
      </c>
      <c r="HD79" s="248" t="str">
        <f t="shared" ca="1" si="262"/>
        <v>-</v>
      </c>
      <c r="HE79" s="248" t="str">
        <f t="shared" ca="1" si="262"/>
        <v>-</v>
      </c>
      <c r="HF79" s="248" t="str">
        <f t="shared" ca="1" si="144"/>
        <v>-</v>
      </c>
      <c r="HG79" s="248" t="str">
        <f t="shared" ca="1" si="144"/>
        <v>-</v>
      </c>
      <c r="HH79" s="246" t="b">
        <f t="array" aca="1" ref="HH79" ca="1">IF(OR(HI79:HJ79&lt;&gt;"-"),TRUE,"-")</f>
        <v>1</v>
      </c>
      <c r="HI79" s="225">
        <f ca="1">OFFSET(HI79,-1,0)</f>
        <v>2</v>
      </c>
      <c r="HJ79" s="248" t="str">
        <f t="shared" ca="1" si="125"/>
        <v>-</v>
      </c>
      <c r="HK79" s="246" t="str">
        <f t="array" aca="1" ref="HK79" ca="1">IF(OR(HL79:HQ79&lt;&gt;"-"),TRUE,"-")</f>
        <v>-</v>
      </c>
      <c r="HL79" s="248" t="str">
        <f t="shared" ca="1" si="145"/>
        <v>-</v>
      </c>
      <c r="HM79" s="288" t="str">
        <f t="shared" ca="1" si="145"/>
        <v>-</v>
      </c>
      <c r="HN79" s="288" t="str">
        <f t="shared" ca="1" si="145"/>
        <v>-</v>
      </c>
      <c r="HO79" s="288" t="str">
        <f t="shared" ca="1" si="145"/>
        <v>-</v>
      </c>
      <c r="HP79" s="288" t="str">
        <f t="shared" ca="1" si="145"/>
        <v>-</v>
      </c>
      <c r="HQ79" s="288" t="str">
        <f t="shared" ca="1" si="146"/>
        <v>-</v>
      </c>
      <c r="HR79" s="288" t="str">
        <f t="shared" ca="1" si="145"/>
        <v>-</v>
      </c>
      <c r="HS79" s="248" t="b">
        <f t="shared" ca="1" si="100"/>
        <v>1</v>
      </c>
      <c r="HT79" s="248">
        <f t="shared" ca="1" si="100"/>
        <v>2</v>
      </c>
      <c r="HU79" s="248" t="b">
        <f t="shared" ca="1" si="101"/>
        <v>1</v>
      </c>
      <c r="HV79" s="248" t="str">
        <f t="shared" ca="1" si="101"/>
        <v>-</v>
      </c>
      <c r="HW79" s="246" t="str">
        <f t="shared" ca="1" si="238"/>
        <v>-</v>
      </c>
      <c r="HX79" s="246" t="str">
        <f t="shared" ca="1" si="238"/>
        <v>-</v>
      </c>
      <c r="HY79" s="246" t="str">
        <f t="shared" ca="1" si="238"/>
        <v>-</v>
      </c>
      <c r="HZ79" s="246" t="str">
        <f t="shared" ca="1" si="238"/>
        <v>-</v>
      </c>
      <c r="IA79" s="248" t="str">
        <f t="shared" ref="IA79:JN106" ca="1" si="342">OFFSET(IA$5,$B79,0)</f>
        <v>-</v>
      </c>
      <c r="IB79" s="248" t="str">
        <f t="shared" ca="1" si="342"/>
        <v>-</v>
      </c>
      <c r="IC79" s="248" t="str">
        <f t="shared" ca="1" si="342"/>
        <v>-</v>
      </c>
      <c r="ID79" s="248" t="str">
        <f t="shared" ca="1" si="342"/>
        <v>-</v>
      </c>
      <c r="IE79" s="248">
        <f t="shared" ca="1" si="342"/>
        <v>0</v>
      </c>
      <c r="IF79" s="248">
        <f t="shared" ca="1" si="342"/>
        <v>0.9</v>
      </c>
      <c r="IG79" s="248">
        <f t="shared" ca="1" si="342"/>
        <v>0</v>
      </c>
      <c r="IH79" s="248">
        <f t="shared" ca="1" si="342"/>
        <v>0.5</v>
      </c>
      <c r="II79" s="248">
        <f t="shared" ca="1" si="342"/>
        <v>0</v>
      </c>
      <c r="IJ79" s="248">
        <f t="shared" ca="1" si="342"/>
        <v>0</v>
      </c>
      <c r="IK79" s="248" t="str">
        <f t="shared" ca="1" si="342"/>
        <v>-</v>
      </c>
      <c r="IL79" s="246" t="str">
        <f t="shared" ca="1" si="127"/>
        <v>-</v>
      </c>
      <c r="IM79" s="246" t="str">
        <f t="shared" ca="1" si="127"/>
        <v>-</v>
      </c>
      <c r="IN79" s="155" t="b">
        <f t="shared" ca="1" si="338"/>
        <v>0</v>
      </c>
      <c r="IO79" s="248" t="str">
        <f t="shared" ca="1" si="129"/>
        <v>-</v>
      </c>
      <c r="IP79" s="10"/>
      <c r="IQ79" s="248">
        <f t="shared" ca="1" si="342"/>
        <v>1</v>
      </c>
      <c r="IR79" s="248">
        <f t="shared" ca="1" si="342"/>
        <v>0</v>
      </c>
      <c r="IS79" s="248">
        <f t="shared" ca="1" si="342"/>
        <v>1</v>
      </c>
      <c r="IT79" s="248">
        <f t="shared" ca="1" si="342"/>
        <v>1</v>
      </c>
      <c r="IU79" s="248">
        <f t="shared" ca="1" si="342"/>
        <v>0</v>
      </c>
      <c r="IV79" s="248">
        <f t="shared" ca="1" si="342"/>
        <v>70</v>
      </c>
      <c r="IW79" s="248">
        <f t="shared" ca="1" si="339"/>
        <v>50</v>
      </c>
      <c r="IX79" s="248">
        <f t="shared" ca="1" si="339"/>
        <v>85</v>
      </c>
      <c r="IY79" s="248">
        <f t="shared" ca="1" si="339"/>
        <v>70</v>
      </c>
      <c r="IZ79" s="246">
        <f t="shared" ca="1" si="130"/>
        <v>1</v>
      </c>
      <c r="JA79" s="246">
        <f t="shared" ca="1" si="131"/>
        <v>1</v>
      </c>
      <c r="JB79" s="246">
        <f t="shared" ca="1" si="132"/>
        <v>1</v>
      </c>
      <c r="JC79" s="248">
        <f t="shared" ca="1" si="339"/>
        <v>1</v>
      </c>
      <c r="JD79" s="10"/>
      <c r="JE79" s="248">
        <f t="shared" ca="1" si="339"/>
        <v>1</v>
      </c>
      <c r="JF79" s="248">
        <f t="shared" ca="1" si="339"/>
        <v>1</v>
      </c>
      <c r="JG79" s="248">
        <f t="shared" ca="1" si="339"/>
        <v>0.75</v>
      </c>
      <c r="JH79" s="248">
        <f t="shared" ca="1" si="339"/>
        <v>0.8</v>
      </c>
      <c r="JI79" s="248">
        <f t="shared" ca="1" si="339"/>
        <v>0.82499999999999996</v>
      </c>
      <c r="JJ79" s="248">
        <f t="shared" ca="1" si="339"/>
        <v>0.875</v>
      </c>
      <c r="JK79" s="248">
        <f t="shared" ca="1" si="339"/>
        <v>0.9</v>
      </c>
      <c r="JL79" s="248">
        <f t="shared" ca="1" si="339"/>
        <v>1</v>
      </c>
      <c r="JM79" s="248">
        <f t="shared" ca="1" si="339"/>
        <v>0</v>
      </c>
      <c r="JN79" s="248">
        <f t="shared" ca="1" si="339"/>
        <v>0</v>
      </c>
      <c r="JO79" s="248">
        <f t="shared" ca="1" si="339"/>
        <v>0</v>
      </c>
      <c r="JP79" s="248">
        <f t="shared" ca="1" si="339"/>
        <v>0</v>
      </c>
      <c r="JQ79" s="248">
        <f t="shared" ca="1" si="339"/>
        <v>0</v>
      </c>
      <c r="JR79" s="248">
        <f t="shared" ca="1" si="339"/>
        <v>0</v>
      </c>
      <c r="JS79" s="248" t="str">
        <f t="shared" ca="1" si="149"/>
        <v>-</v>
      </c>
      <c r="JT79" s="248">
        <f t="shared" ca="1" si="149"/>
        <v>0</v>
      </c>
      <c r="JU79" s="27">
        <v>0</v>
      </c>
    </row>
    <row r="80" spans="1:281" s="228" customFormat="1" outlineLevel="2">
      <c r="A80" s="202">
        <f t="shared" si="133"/>
        <v>75</v>
      </c>
      <c r="B80" s="210">
        <f t="shared" ref="B80:B86" ca="1" si="343">OFFSET(B80,-1,0)</f>
        <v>73</v>
      </c>
      <c r="C80" s="228">
        <v>200</v>
      </c>
      <c r="D80" s="228" t="s">
        <v>941</v>
      </c>
      <c r="E80" s="228" t="b">
        <v>0</v>
      </c>
      <c r="F80" s="228" t="b">
        <v>0</v>
      </c>
      <c r="G80" s="228" t="b">
        <f t="shared" si="340"/>
        <v>0</v>
      </c>
      <c r="H80" s="298" cm="1">
        <f t="array" aca="1" ref="H80" ca="1">IF(AND($I80:$T80=DataMaster!$R$70:$AC$70),1,IF(AND($I80:$T80=DataMaster!$R$71:$AC$71),2,IF(AND($I80:$T80=DataMaster!$R$72:$AC$72),3,IF(AND($I80:$T80=DataMaster!$R$73:$AC$73),4,IF(AND($I80:$T80=DataMaster!$R$74:$AC$74),5,IF(AND($I80:$T80=DataMaster!$R$75:$AC$75),6,IF(AND($I80:$T80=DataMaster!$R$76:$AC$76),7,IF(AND($I80:$T80=DataMaster!$R$77:$AC$77),8,0))))))))</f>
        <v>3</v>
      </c>
      <c r="I80" s="225">
        <f t="shared" ref="I80:T86" ca="1" si="344">OFFSET(I80,-1,0)</f>
        <v>2</v>
      </c>
      <c r="J80" s="225">
        <f t="shared" ca="1" si="295"/>
        <v>3</v>
      </c>
      <c r="K80" s="225">
        <f t="shared" ca="1" si="295"/>
        <v>3</v>
      </c>
      <c r="L80" s="225">
        <f t="shared" ca="1" si="295"/>
        <v>3</v>
      </c>
      <c r="M80" s="225">
        <f t="shared" ca="1" si="295"/>
        <v>1</v>
      </c>
      <c r="N80" s="225">
        <f t="shared" ca="1" si="295"/>
        <v>1</v>
      </c>
      <c r="O80" s="225">
        <f t="shared" ca="1" si="295"/>
        <v>1</v>
      </c>
      <c r="P80" s="225">
        <f t="shared" ca="1" si="295"/>
        <v>4</v>
      </c>
      <c r="Q80" s="225">
        <f t="shared" ca="1" si="295"/>
        <v>1</v>
      </c>
      <c r="R80" s="225">
        <f t="shared" ca="1" si="295"/>
        <v>3</v>
      </c>
      <c r="S80" s="225">
        <f t="shared" ca="1" si="295"/>
        <v>1</v>
      </c>
      <c r="T80" s="225">
        <f t="shared" ca="1" si="295"/>
        <v>3</v>
      </c>
      <c r="V80" s="242" t="str" cm="1">
        <f t="array" aca="1" ref="V80" ca="1">TEXT(LEFT(OFFSET(V80,-1,0),5)+1,"00000")&amp;MID(OFFSET(V80,-1,0),6,FIND(" ",OFFSET(V80,-1,0),7)-5)
&amp;IF($H80=0,"",INDEX(DataMaster!$Q$70:$Q$77,Experiment!H80))
 &amp; " Day"&amp;_xlfn.SINGLE(INDEX(i.DOY,$I80,1))                   &amp; IF($FE80=0," FWM","")&amp;IF($FE80=1," MWM","")&amp;IF($FE80=5," Mat","")&amp;IF($FJ80=TRUE,"&amp;BBT","")
&amp;" Confine"&amp;$P80-1       &amp;IF($R80&gt;1," PasArea"&amp;GQ80,"")     &amp;IF($T80&gt;1," SR"&amp;GT80,"")     &amp;IF($S80&gt;1," E_PGR"&amp;JG80,"")
&amp; " WP"&amp;TEXT($IZ80*100,"000p")                &amp; " MP"&amp;TEXT($JA80*100,"000p")                      &amp; " GP"&amp;TEXT($JB80*100,"000p")
&amp; " (F"&amp;3+IFERROR(1*$CZ80,0)+IFERROR(1*$DA80,0)&amp;3-IFERROR(1*NOT($DC80),0)&amp;"N"&amp;$DV80&amp;$DW80&amp;")"</f>
        <v>00057 Feed farm2 Day169 MWM&amp;BBT Confine3 PasArea477.12 SR12.8 WP100p MP100p GP100p (F43N33)</v>
      </c>
      <c r="W80" s="10" t="str">
        <f ca="1">IF(COUNTIF(V$5:V80,V80)=1,"-","Dup")</f>
        <v>-</v>
      </c>
      <c r="X80" s="10"/>
      <c r="Y80" s="225" t="str">
        <f t="shared" ref="Y80:AB86" ca="1" si="345">OFFSET(Y80,-1,0)</f>
        <v>-</v>
      </c>
      <c r="Z80" s="248" t="str">
        <f t="shared" ca="1" si="112"/>
        <v>-</v>
      </c>
      <c r="AA80" s="225" t="str">
        <f t="shared" ca="1" si="345"/>
        <v>-</v>
      </c>
      <c r="AB80" s="225" t="str">
        <f t="shared" ca="1" si="345"/>
        <v>-</v>
      </c>
      <c r="AC80" s="248" t="str">
        <f t="shared" ca="1" si="113"/>
        <v>-</v>
      </c>
      <c r="AD80" s="248" t="b">
        <f t="shared" ca="1" si="113"/>
        <v>1</v>
      </c>
      <c r="AE80" s="10"/>
      <c r="AF80" s="248" t="b">
        <f t="shared" ca="1" si="285"/>
        <v>1</v>
      </c>
      <c r="AG80" s="248" t="str">
        <f t="shared" ca="1" si="285"/>
        <v>-</v>
      </c>
      <c r="AH80" s="248" t="str">
        <f t="shared" ca="1" si="285"/>
        <v>-</v>
      </c>
      <c r="AI80" s="248" t="str">
        <f t="shared" ca="1" si="285"/>
        <v>-</v>
      </c>
      <c r="AJ80" s="248" t="b">
        <f t="shared" ca="1" si="285"/>
        <v>0</v>
      </c>
      <c r="AK80" s="248" t="str">
        <f t="shared" ca="1" si="285"/>
        <v>-</v>
      </c>
      <c r="AL80" s="248" t="str">
        <f t="shared" ca="1" si="285"/>
        <v>-</v>
      </c>
      <c r="AM80" s="248" t="str">
        <f t="shared" ca="1" si="285"/>
        <v>-</v>
      </c>
      <c r="AN80" s="248" t="b">
        <f t="shared" ca="1" si="285"/>
        <v>0</v>
      </c>
      <c r="AO80" s="10"/>
      <c r="AP80" s="225" t="b">
        <f ca="1">OFFSET(AP80,-1,0)</f>
        <v>1</v>
      </c>
      <c r="AQ80" s="247" t="b">
        <v>0</v>
      </c>
      <c r="AR80" s="225" t="b">
        <f t="shared" ref="AR80:AR86" ca="1" si="346">OFFSET(AR80,-1,0)</f>
        <v>1</v>
      </c>
      <c r="AS80" s="243">
        <f t="shared" ca="1" si="136"/>
        <v>323402</v>
      </c>
      <c r="AT80" s="225" t="b">
        <f t="shared" ref="AT80:AT86" ca="1" si="347">OFFSET(AT80,-1,0)</f>
        <v>0</v>
      </c>
      <c r="AU80" s="248" t="str">
        <f t="shared" ca="1" si="285"/>
        <v>-</v>
      </c>
      <c r="AV80" s="248" t="b">
        <f t="shared" ca="1" si="285"/>
        <v>1</v>
      </c>
      <c r="AW80" s="225">
        <f t="shared" ref="AW80:AW86" ca="1" si="348">OFFSET(AW80,-1,0)+1</f>
        <v>323403</v>
      </c>
      <c r="AX80" s="248" t="str">
        <f t="shared" ca="1" si="285"/>
        <v>-</v>
      </c>
      <c r="AY80" s="248">
        <f t="shared" ca="1" si="285"/>
        <v>1</v>
      </c>
      <c r="AZ80" s="248">
        <f t="shared" ca="1" si="285"/>
        <v>1</v>
      </c>
      <c r="BA80" s="248" t="b">
        <f t="shared" ca="1" si="185"/>
        <v>1</v>
      </c>
      <c r="BB80" s="248">
        <f t="shared" ca="1" si="285"/>
        <v>0.2</v>
      </c>
      <c r="BC80" s="248" t="str">
        <f t="shared" ca="1" si="311"/>
        <v>-</v>
      </c>
      <c r="BD80" s="248" t="str">
        <f t="shared" ca="1" si="311"/>
        <v>-</v>
      </c>
      <c r="BE80" s="248" t="b">
        <f t="shared" ca="1" si="285"/>
        <v>1</v>
      </c>
      <c r="BF80" s="248" t="b">
        <f t="shared" ca="1" si="185"/>
        <v>0</v>
      </c>
      <c r="BG80" s="246" t="str" cm="1">
        <f t="array" aca="1" ref="BG80" ca="1">INDEX(i.dams_confinement_P,$P80,BG$17)</f>
        <v>-</v>
      </c>
      <c r="BH80" s="246" t="str" cm="1">
        <f t="array" aca="1" ref="BH80" ca="1">INDEX(i.dams_confinement_P,$P80,BH$17)</f>
        <v>-</v>
      </c>
      <c r="BI80" s="246" t="str" cm="1">
        <f t="array" aca="1" ref="BI80" ca="1">INDEX(i.dams_confinement_P,$P80,BI$17)</f>
        <v>-</v>
      </c>
      <c r="BJ80" s="246" t="str" cm="1">
        <f t="array" aca="1" ref="BJ80" ca="1">INDEX(i.dams_confinement_P,$P80,BJ$17)</f>
        <v>-</v>
      </c>
      <c r="BK80" s="246" t="str" cm="1">
        <f t="array" aca="1" ref="BK80" ca="1">INDEX(i.dams_confinement_P,$P80,BK$17)</f>
        <v>-</v>
      </c>
      <c r="BL80" s="246" t="str" cm="1">
        <f t="array" aca="1" ref="BL80" ca="1">INDEX(i.dams_confinement_P,$P80,BL$17)</f>
        <v>-</v>
      </c>
      <c r="BM80" s="246" t="str" cm="1">
        <f t="array" aca="1" ref="BM80" ca="1">INDEX(i.dams_confinement_P,$P80,BM$17)</f>
        <v>-</v>
      </c>
      <c r="BN80" s="246" t="str" cm="1">
        <f t="array" aca="1" ref="BN80" ca="1">INDEX(i.dams_confinement_P,$P80,BN$17)</f>
        <v>-</v>
      </c>
      <c r="BO80" s="246" t="str" cm="1">
        <f t="array" aca="1" ref="BO80" ca="1">INDEX(i.dams_confinement_P,$P80,BO$17)</f>
        <v>-</v>
      </c>
      <c r="BP80" s="246" t="str" cm="1">
        <f t="array" aca="1" ref="BP80" ca="1">INDEX(i.dams_confinement_P,$P80,BP$17)</f>
        <v>-</v>
      </c>
      <c r="BQ80" s="246" t="str" cm="1">
        <f t="array" aca="1" ref="BQ80" ca="1">INDEX(i.dams_confinement_P,$P80,BQ$17)</f>
        <v>-</v>
      </c>
      <c r="BR80" s="246" t="str" cm="1">
        <f t="array" aca="1" ref="BR80" ca="1">INDEX(i.dams_confinement_P,$P80,BR$17)</f>
        <v>-</v>
      </c>
      <c r="BS80" s="246" t="b" cm="1">
        <f t="array" aca="1" ref="BS80" ca="1">INDEX(i.dams_confinement_P,$P80,BS$17)</f>
        <v>1</v>
      </c>
      <c r="BT80" s="246" t="b" cm="1">
        <f t="array" aca="1" ref="BT80" ca="1">INDEX(i.dams_confinement_P,$P80,BT$17)</f>
        <v>1</v>
      </c>
      <c r="BU80" s="246" t="b" cm="1">
        <f t="array" aca="1" ref="BU80" ca="1">INDEX(i.dams_confinement_P,$P80,BU$17)</f>
        <v>1</v>
      </c>
      <c r="BV80" s="246" t="b" cm="1">
        <f t="array" aca="1" ref="BV80" ca="1">INDEX(i.dams_confinement_P,$P80,BV$17)</f>
        <v>1</v>
      </c>
      <c r="BW80" s="246" t="b" cm="1">
        <f t="array" aca="1" ref="BW80" ca="1">INDEX(i.dams_confinement_P,$P80,BW$17)</f>
        <v>1</v>
      </c>
      <c r="BX80" s="246" t="b" cm="1">
        <f t="array" aca="1" ref="BX80" ca="1">INDEX(i.dams_confinement_P,$P80,BX$17)</f>
        <v>1</v>
      </c>
      <c r="BY80" s="248" t="str">
        <f t="shared" ca="1" si="310"/>
        <v>-</v>
      </c>
      <c r="BZ80" s="248" t="str">
        <f t="shared" ca="1" si="310"/>
        <v>-</v>
      </c>
      <c r="CA80" s="10"/>
      <c r="CB80" s="248" t="str">
        <f t="shared" ca="1" si="310"/>
        <v>-</v>
      </c>
      <c r="CC80" s="248" t="str">
        <f t="shared" ca="1" si="310"/>
        <v>-</v>
      </c>
      <c r="CD80" s="248" t="str">
        <f t="shared" ca="1" si="310"/>
        <v>-</v>
      </c>
      <c r="CE80" s="248" t="str">
        <f t="shared" ca="1" si="310"/>
        <v>-</v>
      </c>
      <c r="CF80" s="248" t="str">
        <f t="shared" ca="1" si="310"/>
        <v>-</v>
      </c>
      <c r="CG80" s="248" t="str">
        <f t="shared" ca="1" si="310"/>
        <v>-</v>
      </c>
      <c r="CH80" s="248" t="str">
        <f t="shared" ca="1" si="310"/>
        <v>-</v>
      </c>
      <c r="CI80" s="248" t="str">
        <f t="shared" ca="1" si="310"/>
        <v>-</v>
      </c>
      <c r="CJ80" s="248" t="str">
        <f t="shared" ca="1" si="310"/>
        <v>-</v>
      </c>
      <c r="CK80" s="248" t="str">
        <f t="shared" ca="1" si="310"/>
        <v>-</v>
      </c>
      <c r="CL80" s="248" t="str">
        <f t="shared" ca="1" si="310"/>
        <v>-</v>
      </c>
      <c r="CM80" s="248" t="str">
        <f t="shared" ca="1" si="310"/>
        <v>-</v>
      </c>
      <c r="CN80" s="248" t="str">
        <f t="shared" ca="1" si="310"/>
        <v>-</v>
      </c>
      <c r="CO80" s="248" t="str">
        <f t="shared" ca="1" si="310"/>
        <v>-</v>
      </c>
      <c r="CP80" s="248" t="str">
        <f t="shared" ca="1" si="310"/>
        <v>-</v>
      </c>
      <c r="CQ80" s="248" t="str">
        <f t="shared" ca="1" si="310"/>
        <v>-</v>
      </c>
      <c r="CR80" s="248" t="str">
        <f t="shared" ca="1" si="310"/>
        <v>-</v>
      </c>
      <c r="CS80" s="248" t="str">
        <f t="shared" ca="1" si="194"/>
        <v>-</v>
      </c>
      <c r="CT80" s="248" t="str">
        <f t="shared" ca="1" si="194"/>
        <v>-</v>
      </c>
      <c r="CU80" s="248" t="str">
        <f t="shared" ca="1" si="194"/>
        <v>-</v>
      </c>
      <c r="CV80" s="248" t="str">
        <f t="shared" ca="1" si="194"/>
        <v>-</v>
      </c>
      <c r="CW80" s="10"/>
      <c r="CX80" s="246" t="str" cm="1">
        <f t="array" ref="CX80">IF(AND($CZ80:$DA80),INDEX(i.dam_user_fvp0_date,$P80),"-")</f>
        <v>-</v>
      </c>
      <c r="CY80" s="246" t="str" cm="1">
        <f t="array" ref="CY80">IF(AND($CZ80:$DA80),INDEX(i.dam_user_fvp1_date,$P80),"-")</f>
        <v>-</v>
      </c>
      <c r="CZ80" s="247" t="b">
        <v>0</v>
      </c>
      <c r="DA80" s="247" t="b">
        <v>1</v>
      </c>
      <c r="DB80" s="248" t="str">
        <f t="shared" ca="1" si="289"/>
        <v>-</v>
      </c>
      <c r="DC80" s="248" t="str">
        <f t="shared" ca="1" si="289"/>
        <v>-</v>
      </c>
      <c r="DD80" s="248" t="str">
        <f t="shared" ca="1" si="289"/>
        <v>-</v>
      </c>
      <c r="DE80" s="248" t="str">
        <f t="shared" ref="DE80:EP126" ca="1" si="349">OFFSET(DE$5,$B80,0)</f>
        <v>-</v>
      </c>
      <c r="DF80" s="248" t="str">
        <f t="shared" ca="1" si="349"/>
        <v>-</v>
      </c>
      <c r="DG80" s="248" t="str">
        <f t="shared" ca="1" si="349"/>
        <v>-</v>
      </c>
      <c r="DH80" s="248" t="str">
        <f t="shared" ca="1" si="349"/>
        <v>-</v>
      </c>
      <c r="DI80" s="248" t="str">
        <f t="shared" ca="1" si="349"/>
        <v>-</v>
      </c>
      <c r="DJ80" s="248" t="str">
        <f t="shared" ca="1" si="349"/>
        <v>-</v>
      </c>
      <c r="DK80" s="248" t="str">
        <f t="shared" ca="1" si="349"/>
        <v>-</v>
      </c>
      <c r="DL80" s="248" t="str">
        <f t="shared" ca="1" si="349"/>
        <v>-</v>
      </c>
      <c r="DM80" s="248" t="str">
        <f t="shared" ca="1" si="349"/>
        <v>-</v>
      </c>
      <c r="DN80" s="248" t="str">
        <f t="shared" ca="1" si="349"/>
        <v>-</v>
      </c>
      <c r="DO80" s="248" t="str">
        <f t="shared" ca="1" si="349"/>
        <v>-</v>
      </c>
      <c r="DP80" s="248" t="str">
        <f t="shared" ca="1" si="349"/>
        <v>-</v>
      </c>
      <c r="DQ80" s="248" t="str">
        <f t="shared" ca="1" si="349"/>
        <v>-</v>
      </c>
      <c r="DR80" s="248" t="str">
        <f t="shared" ca="1" si="349"/>
        <v>-</v>
      </c>
      <c r="DS80" s="248" t="str">
        <f t="shared" ca="1" si="349"/>
        <v>-</v>
      </c>
      <c r="DT80" s="248" t="str">
        <f t="shared" ca="1" si="349"/>
        <v>-</v>
      </c>
      <c r="DU80" s="248" t="str">
        <f t="shared" ca="1" si="349"/>
        <v>-</v>
      </c>
      <c r="DV80" s="225">
        <f t="shared" ref="DV80:DW85" ca="1" si="350">OFFSET(DV80,-1,0)</f>
        <v>3</v>
      </c>
      <c r="DW80" s="225">
        <f t="shared" ca="1" si="350"/>
        <v>3</v>
      </c>
      <c r="DX80" s="247">
        <v>0</v>
      </c>
      <c r="DY80" s="247">
        <v>2</v>
      </c>
      <c r="DZ80" s="247">
        <v>-2</v>
      </c>
      <c r="EA80" s="248" t="str">
        <f t="shared" ca="1" si="349"/>
        <v>-</v>
      </c>
      <c r="EB80" s="248" t="str">
        <f t="shared" ca="1" si="349"/>
        <v>-</v>
      </c>
      <c r="EC80" s="248" t="str">
        <f t="shared" ca="1" si="349"/>
        <v>-</v>
      </c>
      <c r="ED80" s="248" t="str">
        <f t="shared" ca="1" si="349"/>
        <v>-</v>
      </c>
      <c r="EE80" s="248" t="str">
        <f t="shared" ca="1" si="349"/>
        <v>-</v>
      </c>
      <c r="EF80" s="247">
        <v>0</v>
      </c>
      <c r="EG80" s="247">
        <v>2</v>
      </c>
      <c r="EH80" s="247">
        <v>-2</v>
      </c>
      <c r="EI80" s="248" t="str">
        <f t="shared" ca="1" si="349"/>
        <v>-</v>
      </c>
      <c r="EJ80" s="248" t="str">
        <f t="shared" ca="1" si="349"/>
        <v>-</v>
      </c>
      <c r="EK80" s="248" t="str">
        <f t="shared" ca="1" si="349"/>
        <v>-</v>
      </c>
      <c r="EL80" s="248">
        <f t="shared" ca="1" si="349"/>
        <v>0</v>
      </c>
      <c r="EM80" s="248">
        <f t="shared" ca="1" si="349"/>
        <v>0</v>
      </c>
      <c r="EN80" s="248">
        <f t="shared" ca="1" si="349"/>
        <v>0</v>
      </c>
      <c r="EO80" s="248">
        <f t="shared" ca="1" si="349"/>
        <v>0</v>
      </c>
      <c r="EP80" s="248">
        <f t="shared" ca="1" si="308"/>
        <v>0</v>
      </c>
      <c r="EQ80" s="248">
        <f t="shared" ca="1" si="290"/>
        <v>0</v>
      </c>
      <c r="ER80" s="248">
        <f t="shared" ca="1" si="290"/>
        <v>0</v>
      </c>
      <c r="ES80" s="248" t="str">
        <f t="shared" ca="1" si="290"/>
        <v>-</v>
      </c>
      <c r="ET80" s="248" t="str">
        <f t="shared" ca="1" si="290"/>
        <v>-</v>
      </c>
      <c r="EU80" s="248" t="str">
        <f t="shared" ca="1" si="290"/>
        <v>-</v>
      </c>
      <c r="EV80" s="248" t="str">
        <f t="shared" ca="1" si="290"/>
        <v>-</v>
      </c>
      <c r="EW80" s="248" t="str">
        <f t="shared" ca="1" si="290"/>
        <v>-</v>
      </c>
      <c r="EX80" s="248" t="str">
        <f t="shared" ca="1" si="290"/>
        <v>-</v>
      </c>
      <c r="EY80" s="248" t="str">
        <f t="shared" ca="1" si="290"/>
        <v>-</v>
      </c>
      <c r="EZ80" s="248" t="str">
        <f t="shared" ca="1" si="290"/>
        <v>-</v>
      </c>
      <c r="FA80" s="248" t="str">
        <f t="shared" ca="1" si="290"/>
        <v>-</v>
      </c>
      <c r="FB80" s="248" t="str">
        <f t="shared" ca="1" si="290"/>
        <v>-</v>
      </c>
      <c r="FC80" s="248" t="str">
        <f t="shared" ca="1" si="290"/>
        <v>-</v>
      </c>
      <c r="FD80" s="10"/>
      <c r="FE80" s="246">
        <f t="shared" ca="1" si="118"/>
        <v>1</v>
      </c>
      <c r="FF80" s="248" t="str">
        <f t="shared" ca="1" si="290"/>
        <v>-</v>
      </c>
      <c r="FG80" s="248" t="str">
        <f t="shared" ca="1" si="341"/>
        <v>-</v>
      </c>
      <c r="FH80" s="248" t="str">
        <f t="shared" ca="1" si="341"/>
        <v>-</v>
      </c>
      <c r="FI80" s="248" t="str">
        <f t="shared" ca="1" si="341"/>
        <v>-</v>
      </c>
      <c r="FJ80" s="246" t="b">
        <f t="shared" ca="1" si="119"/>
        <v>1</v>
      </c>
      <c r="FK80" s="248" t="str">
        <f t="shared" ca="1" si="341"/>
        <v>-</v>
      </c>
      <c r="FL80" s="248">
        <f t="shared" ca="1" si="341"/>
        <v>0</v>
      </c>
      <c r="FM80" s="248" t="str">
        <f t="shared" ca="1" si="341"/>
        <v>-</v>
      </c>
      <c r="FN80" s="248">
        <f t="shared" ca="1" si="120"/>
        <v>1</v>
      </c>
      <c r="FO80" s="248">
        <f t="shared" ca="1" si="120"/>
        <v>0</v>
      </c>
      <c r="FP80" s="248">
        <f t="shared" ca="1" si="341"/>
        <v>1</v>
      </c>
      <c r="FQ80" s="248">
        <f t="shared" ca="1" si="341"/>
        <v>0</v>
      </c>
      <c r="FR80" s="248">
        <f t="shared" ca="1" si="341"/>
        <v>1</v>
      </c>
      <c r="FS80" s="248">
        <f t="shared" ca="1" si="341"/>
        <v>1</v>
      </c>
      <c r="FT80" s="248">
        <f t="shared" ca="1" si="341"/>
        <v>1</v>
      </c>
      <c r="FU80" s="248">
        <f t="shared" ca="1" si="341"/>
        <v>0</v>
      </c>
      <c r="FV80" s="248">
        <f t="shared" ca="1" si="341"/>
        <v>0</v>
      </c>
      <c r="FW80" s="248">
        <f t="shared" ca="1" si="341"/>
        <v>0</v>
      </c>
      <c r="FX80" s="248">
        <f t="shared" ca="1" si="341"/>
        <v>0</v>
      </c>
      <c r="FY80" s="248">
        <f t="shared" ca="1" si="341"/>
        <v>0</v>
      </c>
      <c r="FZ80" s="248">
        <f t="shared" ca="1" si="341"/>
        <v>0</v>
      </c>
      <c r="GA80" s="248">
        <f t="shared" ca="1" si="341"/>
        <v>0</v>
      </c>
      <c r="GB80" s="248">
        <f t="shared" ca="1" si="341"/>
        <v>0</v>
      </c>
      <c r="GC80" s="248">
        <f t="shared" ca="1" si="121"/>
        <v>0</v>
      </c>
      <c r="GD80" s="248">
        <f t="shared" ca="1" si="121"/>
        <v>0</v>
      </c>
      <c r="GE80" s="248">
        <f t="shared" ca="1" si="341"/>
        <v>0</v>
      </c>
      <c r="GF80" s="248">
        <f t="shared" ca="1" si="341"/>
        <v>0</v>
      </c>
      <c r="GG80" s="248">
        <f t="shared" ca="1" si="341"/>
        <v>1</v>
      </c>
      <c r="GH80" s="248">
        <f t="shared" ca="1" si="341"/>
        <v>0</v>
      </c>
      <c r="GI80" s="248">
        <f t="shared" ca="1" si="341"/>
        <v>0</v>
      </c>
      <c r="GJ80" s="248">
        <f t="shared" ca="1" si="341"/>
        <v>0</v>
      </c>
      <c r="GK80" s="248">
        <f t="shared" ca="1" si="341"/>
        <v>0</v>
      </c>
      <c r="GL80" s="248">
        <f t="shared" ca="1" si="341"/>
        <v>0</v>
      </c>
      <c r="GM80" s="248">
        <f t="shared" ca="1" si="341"/>
        <v>0</v>
      </c>
      <c r="GN80" s="248">
        <f t="shared" ca="1" si="121"/>
        <v>0</v>
      </c>
      <c r="GO80" s="10"/>
      <c r="GP80" s="246" t="b">
        <f t="shared" ca="1" si="336"/>
        <v>1</v>
      </c>
      <c r="GQ80" s="246" cm="1">
        <f t="array" aca="1" ref="GQ80" ca="1">INDEX(i.bnd_total_pas_area,$R80,1)</f>
        <v>477.12</v>
      </c>
      <c r="GR80" s="248" t="str">
        <f t="shared" ca="1" si="261"/>
        <v>-</v>
      </c>
      <c r="GS80" s="246" t="b">
        <f t="shared" ca="1" si="337"/>
        <v>1</v>
      </c>
      <c r="GT80" s="246" cm="1">
        <f t="array" aca="1" ref="GT80" ca="1">INDEX(i.bnd_sr_t,$T80,1)</f>
        <v>12.8</v>
      </c>
      <c r="GU80" s="246" t="b">
        <f t="shared" ca="1" si="124"/>
        <v>0</v>
      </c>
      <c r="GV80" s="246" t="b">
        <f t="shared" ca="1" si="124"/>
        <v>1</v>
      </c>
      <c r="GW80" s="246" t="b">
        <f t="shared" ca="1" si="124"/>
        <v>0</v>
      </c>
      <c r="GX80" s="248">
        <f t="shared" ca="1" si="262"/>
        <v>0</v>
      </c>
      <c r="GY80" s="248">
        <f t="shared" ca="1" si="262"/>
        <v>2</v>
      </c>
      <c r="GZ80" s="248">
        <f t="shared" ca="1" si="262"/>
        <v>2</v>
      </c>
      <c r="HA80" s="248" t="str">
        <f t="shared" ca="1" si="262"/>
        <v>-</v>
      </c>
      <c r="HB80" s="248" t="str">
        <f t="shared" ca="1" si="262"/>
        <v>-</v>
      </c>
      <c r="HC80" s="248" t="str">
        <f t="shared" ca="1" si="262"/>
        <v>-</v>
      </c>
      <c r="HD80" s="248" t="str">
        <f t="shared" ca="1" si="262"/>
        <v>-</v>
      </c>
      <c r="HE80" s="248" t="str">
        <f t="shared" ca="1" si="262"/>
        <v>-</v>
      </c>
      <c r="HF80" s="248" t="str">
        <f t="shared" ca="1" si="144"/>
        <v>-</v>
      </c>
      <c r="HG80" s="248" t="str">
        <f t="shared" ca="1" si="144"/>
        <v>-</v>
      </c>
      <c r="HH80" s="246" t="b">
        <f t="array" aca="1" ref="HH80" ca="1">IF(OR(HI80:HJ80&lt;&gt;"-"),TRUE,"-")</f>
        <v>1</v>
      </c>
      <c r="HI80" s="225">
        <f t="shared" ref="HI80:HI86" ca="1" si="351">OFFSET(HI80,-1,0)</f>
        <v>2</v>
      </c>
      <c r="HJ80" s="248" t="str">
        <f t="shared" ca="1" si="125"/>
        <v>-</v>
      </c>
      <c r="HK80" s="246" t="str">
        <f t="array" aca="1" ref="HK80" ca="1">IF(OR(HL80:HQ80&lt;&gt;"-"),TRUE,"-")</f>
        <v>-</v>
      </c>
      <c r="HL80" s="248" t="str">
        <f t="shared" ca="1" si="145"/>
        <v>-</v>
      </c>
      <c r="HM80" s="288" t="str">
        <f t="shared" ca="1" si="145"/>
        <v>-</v>
      </c>
      <c r="HN80" s="288" t="str">
        <f t="shared" ca="1" si="145"/>
        <v>-</v>
      </c>
      <c r="HO80" s="288" t="str">
        <f t="shared" ca="1" si="145"/>
        <v>-</v>
      </c>
      <c r="HP80" s="288" t="str">
        <f t="shared" ca="1" si="145"/>
        <v>-</v>
      </c>
      <c r="HQ80" s="288" t="str">
        <f t="shared" ca="1" si="146"/>
        <v>-</v>
      </c>
      <c r="HR80" s="288" t="str">
        <f t="shared" ca="1" si="145"/>
        <v>-</v>
      </c>
      <c r="HS80" s="248" t="b">
        <f t="shared" ca="1" si="100"/>
        <v>1</v>
      </c>
      <c r="HT80" s="248">
        <f t="shared" ca="1" si="100"/>
        <v>2</v>
      </c>
      <c r="HU80" s="248" t="b">
        <f t="shared" ca="1" si="101"/>
        <v>1</v>
      </c>
      <c r="HV80" s="248" t="str">
        <f t="shared" ca="1" si="101"/>
        <v>-</v>
      </c>
      <c r="HW80" s="246" t="str">
        <f t="shared" ca="1" si="238"/>
        <v>-</v>
      </c>
      <c r="HX80" s="246" t="str">
        <f t="shared" ca="1" si="238"/>
        <v>-</v>
      </c>
      <c r="HY80" s="246" t="str">
        <f t="shared" ca="1" si="238"/>
        <v>-</v>
      </c>
      <c r="HZ80" s="246" t="str">
        <f t="shared" ca="1" si="238"/>
        <v>-</v>
      </c>
      <c r="IA80" s="248" t="str">
        <f t="shared" ca="1" si="342"/>
        <v>-</v>
      </c>
      <c r="IB80" s="248" t="str">
        <f t="shared" ca="1" si="342"/>
        <v>-</v>
      </c>
      <c r="IC80" s="248" t="str">
        <f t="shared" ca="1" si="342"/>
        <v>-</v>
      </c>
      <c r="ID80" s="248" t="str">
        <f t="shared" ca="1" si="342"/>
        <v>-</v>
      </c>
      <c r="IE80" s="248">
        <f t="shared" ca="1" si="342"/>
        <v>0</v>
      </c>
      <c r="IF80" s="248">
        <f t="shared" ca="1" si="342"/>
        <v>0.9</v>
      </c>
      <c r="IG80" s="248">
        <f t="shared" ca="1" si="342"/>
        <v>0</v>
      </c>
      <c r="IH80" s="248">
        <f t="shared" ca="1" si="342"/>
        <v>0.5</v>
      </c>
      <c r="II80" s="248">
        <f t="shared" ca="1" si="342"/>
        <v>0</v>
      </c>
      <c r="IJ80" s="248">
        <f t="shared" ca="1" si="342"/>
        <v>0</v>
      </c>
      <c r="IK80" s="248" t="str">
        <f t="shared" ca="1" si="342"/>
        <v>-</v>
      </c>
      <c r="IL80" s="246" t="str">
        <f t="shared" ca="1" si="127"/>
        <v>-</v>
      </c>
      <c r="IM80" s="246" t="str">
        <f t="shared" ca="1" si="127"/>
        <v>-</v>
      </c>
      <c r="IN80" s="155" t="b">
        <f t="shared" ca="1" si="338"/>
        <v>0</v>
      </c>
      <c r="IO80" s="248" t="str">
        <f t="shared" ca="1" si="129"/>
        <v>-</v>
      </c>
      <c r="IP80" s="10"/>
      <c r="IQ80" s="248">
        <f t="shared" ca="1" si="342"/>
        <v>1</v>
      </c>
      <c r="IR80" s="248">
        <f t="shared" ca="1" si="342"/>
        <v>0</v>
      </c>
      <c r="IS80" s="248">
        <f t="shared" ca="1" si="342"/>
        <v>1</v>
      </c>
      <c r="IT80" s="248">
        <f t="shared" ca="1" si="342"/>
        <v>1</v>
      </c>
      <c r="IU80" s="248">
        <f t="shared" ca="1" si="342"/>
        <v>0</v>
      </c>
      <c r="IV80" s="248">
        <f t="shared" ca="1" si="342"/>
        <v>70</v>
      </c>
      <c r="IW80" s="248">
        <f t="shared" ca="1" si="342"/>
        <v>50</v>
      </c>
      <c r="IX80" s="248">
        <f t="shared" ca="1" si="342"/>
        <v>85</v>
      </c>
      <c r="IY80" s="248">
        <f t="shared" ca="1" si="342"/>
        <v>70</v>
      </c>
      <c r="IZ80" s="246">
        <f t="shared" ca="1" si="130"/>
        <v>1</v>
      </c>
      <c r="JA80" s="246">
        <f t="shared" ca="1" si="131"/>
        <v>1</v>
      </c>
      <c r="JB80" s="246">
        <f t="shared" ca="1" si="132"/>
        <v>1</v>
      </c>
      <c r="JC80" s="248">
        <f t="shared" ca="1" si="342"/>
        <v>1</v>
      </c>
      <c r="JD80" s="10"/>
      <c r="JE80" s="248">
        <f t="shared" ca="1" si="342"/>
        <v>1</v>
      </c>
      <c r="JF80" s="248">
        <f t="shared" ca="1" si="342"/>
        <v>1</v>
      </c>
      <c r="JG80" s="248">
        <f t="shared" ca="1" si="342"/>
        <v>0.75</v>
      </c>
      <c r="JH80" s="248">
        <f t="shared" ca="1" si="339"/>
        <v>0.8</v>
      </c>
      <c r="JI80" s="248">
        <f t="shared" ca="1" si="339"/>
        <v>0.82499999999999996</v>
      </c>
      <c r="JJ80" s="248">
        <f t="shared" ca="1" si="339"/>
        <v>0.875</v>
      </c>
      <c r="JK80" s="248">
        <f t="shared" ca="1" si="339"/>
        <v>0.9</v>
      </c>
      <c r="JL80" s="248">
        <f t="shared" ca="1" si="342"/>
        <v>1</v>
      </c>
      <c r="JM80" s="248">
        <f t="shared" ca="1" si="342"/>
        <v>0</v>
      </c>
      <c r="JN80" s="248">
        <f t="shared" ca="1" si="342"/>
        <v>0</v>
      </c>
      <c r="JO80" s="248">
        <f t="shared" ca="1" si="339"/>
        <v>0</v>
      </c>
      <c r="JP80" s="248">
        <f t="shared" ca="1" si="339"/>
        <v>0</v>
      </c>
      <c r="JQ80" s="248">
        <f t="shared" ca="1" si="339"/>
        <v>0</v>
      </c>
      <c r="JR80" s="248">
        <f t="shared" ca="1" si="339"/>
        <v>0</v>
      </c>
      <c r="JS80" s="248" t="str">
        <f t="shared" ca="1" si="149"/>
        <v>-</v>
      </c>
      <c r="JT80" s="248">
        <f t="shared" ca="1" si="149"/>
        <v>0</v>
      </c>
      <c r="JU80" s="27">
        <v>0</v>
      </c>
    </row>
    <row r="81" spans="1:281" s="228" customFormat="1" outlineLevel="2">
      <c r="A81" s="202">
        <f t="shared" si="133"/>
        <v>76</v>
      </c>
      <c r="B81" s="210">
        <f t="shared" ca="1" si="343"/>
        <v>73</v>
      </c>
      <c r="C81" s="228">
        <v>200</v>
      </c>
      <c r="D81" s="228" t="s">
        <v>941</v>
      </c>
      <c r="E81" s="228" t="b">
        <v>0</v>
      </c>
      <c r="F81" s="228" t="b">
        <v>0</v>
      </c>
      <c r="G81" s="228" t="b">
        <f t="shared" si="340"/>
        <v>0</v>
      </c>
      <c r="H81" s="298" cm="1">
        <f t="array" aca="1" ref="H81" ca="1">IF(AND($I81:$T81=DataMaster!$R$70:$AC$70),1,IF(AND($I81:$T81=DataMaster!$R$71:$AC$71),2,IF(AND($I81:$T81=DataMaster!$R$72:$AC$72),3,IF(AND($I81:$T81=DataMaster!$R$73:$AC$73),4,IF(AND($I81:$T81=DataMaster!$R$74:$AC$74),5,IF(AND($I81:$T81=DataMaster!$R$75:$AC$75),6,IF(AND($I81:$T81=DataMaster!$R$76:$AC$76),7,IF(AND($I81:$T81=DataMaster!$R$77:$AC$77),8,0))))))))</f>
        <v>3</v>
      </c>
      <c r="I81" s="225">
        <f t="shared" ca="1" si="344"/>
        <v>2</v>
      </c>
      <c r="J81" s="225">
        <f t="shared" ca="1" si="295"/>
        <v>3</v>
      </c>
      <c r="K81" s="225">
        <f t="shared" ca="1" si="295"/>
        <v>3</v>
      </c>
      <c r="L81" s="225">
        <f t="shared" ca="1" si="295"/>
        <v>3</v>
      </c>
      <c r="M81" s="225">
        <f t="shared" ca="1" si="295"/>
        <v>1</v>
      </c>
      <c r="N81" s="225">
        <f t="shared" ca="1" si="295"/>
        <v>1</v>
      </c>
      <c r="O81" s="225">
        <f t="shared" ca="1" si="295"/>
        <v>1</v>
      </c>
      <c r="P81" s="225">
        <f t="shared" ca="1" si="295"/>
        <v>4</v>
      </c>
      <c r="Q81" s="225">
        <f t="shared" ca="1" si="295"/>
        <v>1</v>
      </c>
      <c r="R81" s="225">
        <f t="shared" ca="1" si="295"/>
        <v>3</v>
      </c>
      <c r="S81" s="225">
        <f t="shared" ca="1" si="295"/>
        <v>1</v>
      </c>
      <c r="T81" s="225">
        <f t="shared" ca="1" si="295"/>
        <v>3</v>
      </c>
      <c r="V81" s="242" t="str" cm="1">
        <f t="array" aca="1" ref="V81" ca="1">TEXT(LEFT(OFFSET(V81,-1,0),5)+1,"00000")&amp;MID(OFFSET(V81,-1,0),6,FIND(" ",OFFSET(V81,-1,0),7)-5)
&amp;IF($H81=0,"",INDEX(DataMaster!$Q$70:$Q$77,Experiment!H81))
 &amp; " Day"&amp;_xlfn.SINGLE(INDEX(i.DOY,$I81,1))                   &amp; IF($FE81=0," FWM","")&amp;IF($FE81=1," MWM","")&amp;IF($FE81=5," Mat","")&amp;IF($FJ81=TRUE,"&amp;BBT","")
&amp;" Confine"&amp;$P81-1       &amp;IF($R81&gt;1," PasArea"&amp;GQ81,"")     &amp;IF($T81&gt;1," SR"&amp;GT81,"")     &amp;IF($S81&gt;1," E_PGR"&amp;JG81,"")
&amp; " WP"&amp;TEXT($IZ81*100,"000p")                &amp; " MP"&amp;TEXT($JA81*100,"000p")                      &amp; " GP"&amp;TEXT($JB81*100,"000p")
&amp; " (F"&amp;3+IFERROR(1*$CZ81,0)+IFERROR(1*$DA81,0)&amp;3-IFERROR(1*NOT($DC81),0)&amp;"N"&amp;$DV81&amp;$DW81&amp;")"</f>
        <v>00058 Feed farm2 Day169 MWM&amp;BBT Confine3 PasArea477.12 SR12.8 WP100p MP100p GP100p (F33N33)</v>
      </c>
      <c r="W81" s="10" t="str">
        <f ca="1">IF(COUNTIF(V$5:V81,V81)=1,"-","Dup")</f>
        <v>-</v>
      </c>
      <c r="X81" s="10"/>
      <c r="Y81" s="225" t="str">
        <f t="shared" ca="1" si="345"/>
        <v>-</v>
      </c>
      <c r="Z81" s="248" t="str">
        <f t="shared" ca="1" si="112"/>
        <v>-</v>
      </c>
      <c r="AA81" s="225" t="str">
        <f t="shared" ca="1" si="345"/>
        <v>-</v>
      </c>
      <c r="AB81" s="225" t="str">
        <f t="shared" ca="1" si="345"/>
        <v>-</v>
      </c>
      <c r="AC81" s="248" t="str">
        <f t="shared" ca="1" si="113"/>
        <v>-</v>
      </c>
      <c r="AD81" s="248" t="b">
        <f t="shared" ca="1" si="113"/>
        <v>1</v>
      </c>
      <c r="AE81" s="10"/>
      <c r="AF81" s="248" t="b">
        <f t="shared" ca="1" si="285"/>
        <v>1</v>
      </c>
      <c r="AG81" s="248" t="str">
        <f t="shared" ca="1" si="285"/>
        <v>-</v>
      </c>
      <c r="AH81" s="248" t="str">
        <f t="shared" ca="1" si="285"/>
        <v>-</v>
      </c>
      <c r="AI81" s="248" t="str">
        <f t="shared" ca="1" si="285"/>
        <v>-</v>
      </c>
      <c r="AJ81" s="248" t="b">
        <f t="shared" ca="1" si="285"/>
        <v>0</v>
      </c>
      <c r="AK81" s="248" t="str">
        <f t="shared" ca="1" si="285"/>
        <v>-</v>
      </c>
      <c r="AL81" s="248" t="str">
        <f t="shared" ca="1" si="285"/>
        <v>-</v>
      </c>
      <c r="AM81" s="248" t="str">
        <f t="shared" ca="1" si="285"/>
        <v>-</v>
      </c>
      <c r="AN81" s="248" t="b">
        <f t="shared" ca="1" si="285"/>
        <v>0</v>
      </c>
      <c r="AO81" s="10"/>
      <c r="AP81" s="225" t="b">
        <f t="shared" ref="AP81:AP86" ca="1" si="352">OFFSET(AP81,-1,0)</f>
        <v>1</v>
      </c>
      <c r="AQ81" s="247" t="b">
        <v>0</v>
      </c>
      <c r="AR81" s="225" t="b">
        <f t="shared" ca="1" si="346"/>
        <v>1</v>
      </c>
      <c r="AS81" s="243">
        <f t="shared" ca="1" si="136"/>
        <v>323403</v>
      </c>
      <c r="AT81" s="225" t="b">
        <f t="shared" ca="1" si="347"/>
        <v>0</v>
      </c>
      <c r="AU81" s="248" t="str">
        <f t="shared" ca="1" si="285"/>
        <v>-</v>
      </c>
      <c r="AV81" s="248" t="b">
        <f t="shared" ca="1" si="285"/>
        <v>1</v>
      </c>
      <c r="AW81" s="225">
        <f t="shared" ca="1" si="348"/>
        <v>323404</v>
      </c>
      <c r="AX81" s="248" t="str">
        <f t="shared" ca="1" si="285"/>
        <v>-</v>
      </c>
      <c r="AY81" s="248">
        <f t="shared" ca="1" si="285"/>
        <v>1</v>
      </c>
      <c r="AZ81" s="248">
        <f t="shared" ca="1" si="285"/>
        <v>1</v>
      </c>
      <c r="BA81" s="248" t="b">
        <f t="shared" ca="1" si="185"/>
        <v>1</v>
      </c>
      <c r="BB81" s="248">
        <f t="shared" ca="1" si="285"/>
        <v>0.2</v>
      </c>
      <c r="BC81" s="248" t="str">
        <f t="shared" ca="1" si="311"/>
        <v>-</v>
      </c>
      <c r="BD81" s="248" t="str">
        <f t="shared" ca="1" si="311"/>
        <v>-</v>
      </c>
      <c r="BE81" s="248" t="b">
        <f t="shared" ca="1" si="285"/>
        <v>1</v>
      </c>
      <c r="BF81" s="248" t="b">
        <f t="shared" ca="1" si="185"/>
        <v>0</v>
      </c>
      <c r="BG81" s="246" t="str" cm="1">
        <f t="array" aca="1" ref="BG81" ca="1">INDEX(i.dams_confinement_P,$P81,BG$17)</f>
        <v>-</v>
      </c>
      <c r="BH81" s="246" t="str" cm="1">
        <f t="array" aca="1" ref="BH81" ca="1">INDEX(i.dams_confinement_P,$P81,BH$17)</f>
        <v>-</v>
      </c>
      <c r="BI81" s="246" t="str" cm="1">
        <f t="array" aca="1" ref="BI81" ca="1">INDEX(i.dams_confinement_P,$P81,BI$17)</f>
        <v>-</v>
      </c>
      <c r="BJ81" s="246" t="str" cm="1">
        <f t="array" aca="1" ref="BJ81" ca="1">INDEX(i.dams_confinement_P,$P81,BJ$17)</f>
        <v>-</v>
      </c>
      <c r="BK81" s="246" t="str" cm="1">
        <f t="array" aca="1" ref="BK81" ca="1">INDEX(i.dams_confinement_P,$P81,BK$17)</f>
        <v>-</v>
      </c>
      <c r="BL81" s="246" t="str" cm="1">
        <f t="array" aca="1" ref="BL81" ca="1">INDEX(i.dams_confinement_P,$P81,BL$17)</f>
        <v>-</v>
      </c>
      <c r="BM81" s="246" t="str" cm="1">
        <f t="array" aca="1" ref="BM81" ca="1">INDEX(i.dams_confinement_P,$P81,BM$17)</f>
        <v>-</v>
      </c>
      <c r="BN81" s="246" t="str" cm="1">
        <f t="array" aca="1" ref="BN81" ca="1">INDEX(i.dams_confinement_P,$P81,BN$17)</f>
        <v>-</v>
      </c>
      <c r="BO81" s="246" t="str" cm="1">
        <f t="array" aca="1" ref="BO81" ca="1">INDEX(i.dams_confinement_P,$P81,BO$17)</f>
        <v>-</v>
      </c>
      <c r="BP81" s="246" t="str" cm="1">
        <f t="array" aca="1" ref="BP81" ca="1">INDEX(i.dams_confinement_P,$P81,BP$17)</f>
        <v>-</v>
      </c>
      <c r="BQ81" s="246" t="str" cm="1">
        <f t="array" aca="1" ref="BQ81" ca="1">INDEX(i.dams_confinement_P,$P81,BQ$17)</f>
        <v>-</v>
      </c>
      <c r="BR81" s="246" t="str" cm="1">
        <f t="array" aca="1" ref="BR81" ca="1">INDEX(i.dams_confinement_P,$P81,BR$17)</f>
        <v>-</v>
      </c>
      <c r="BS81" s="246" t="b" cm="1">
        <f t="array" aca="1" ref="BS81" ca="1">INDEX(i.dams_confinement_P,$P81,BS$17)</f>
        <v>1</v>
      </c>
      <c r="BT81" s="246" t="b" cm="1">
        <f t="array" aca="1" ref="BT81" ca="1">INDEX(i.dams_confinement_P,$P81,BT$17)</f>
        <v>1</v>
      </c>
      <c r="BU81" s="246" t="b" cm="1">
        <f t="array" aca="1" ref="BU81" ca="1">INDEX(i.dams_confinement_P,$P81,BU$17)</f>
        <v>1</v>
      </c>
      <c r="BV81" s="246" t="b" cm="1">
        <f t="array" aca="1" ref="BV81" ca="1">INDEX(i.dams_confinement_P,$P81,BV$17)</f>
        <v>1</v>
      </c>
      <c r="BW81" s="246" t="b" cm="1">
        <f t="array" aca="1" ref="BW81" ca="1">INDEX(i.dams_confinement_P,$P81,BW$17)</f>
        <v>1</v>
      </c>
      <c r="BX81" s="246" t="b" cm="1">
        <f t="array" aca="1" ref="BX81" ca="1">INDEX(i.dams_confinement_P,$P81,BX$17)</f>
        <v>1</v>
      </c>
      <c r="BY81" s="248" t="str">
        <f t="shared" ca="1" si="310"/>
        <v>-</v>
      </c>
      <c r="BZ81" s="248" t="str">
        <f t="shared" ca="1" si="310"/>
        <v>-</v>
      </c>
      <c r="CA81" s="10"/>
      <c r="CB81" s="248" t="str">
        <f t="shared" ca="1" si="310"/>
        <v>-</v>
      </c>
      <c r="CC81" s="248" t="str">
        <f t="shared" ca="1" si="310"/>
        <v>-</v>
      </c>
      <c r="CD81" s="248" t="str">
        <f t="shared" ca="1" si="310"/>
        <v>-</v>
      </c>
      <c r="CE81" s="248" t="str">
        <f t="shared" ca="1" si="310"/>
        <v>-</v>
      </c>
      <c r="CF81" s="248" t="str">
        <f t="shared" ca="1" si="310"/>
        <v>-</v>
      </c>
      <c r="CG81" s="248" t="str">
        <f t="shared" ca="1" si="310"/>
        <v>-</v>
      </c>
      <c r="CH81" s="248" t="str">
        <f t="shared" ca="1" si="310"/>
        <v>-</v>
      </c>
      <c r="CI81" s="248" t="str">
        <f t="shared" ca="1" si="310"/>
        <v>-</v>
      </c>
      <c r="CJ81" s="248" t="str">
        <f t="shared" ca="1" si="310"/>
        <v>-</v>
      </c>
      <c r="CK81" s="248" t="str">
        <f t="shared" ca="1" si="310"/>
        <v>-</v>
      </c>
      <c r="CL81" s="248" t="str">
        <f t="shared" ca="1" si="310"/>
        <v>-</v>
      </c>
      <c r="CM81" s="248" t="str">
        <f t="shared" ca="1" si="310"/>
        <v>-</v>
      </c>
      <c r="CN81" s="248" t="str">
        <f t="shared" ca="1" si="310"/>
        <v>-</v>
      </c>
      <c r="CO81" s="248" t="str">
        <f t="shared" ca="1" si="310"/>
        <v>-</v>
      </c>
      <c r="CP81" s="248" t="str">
        <f t="shared" ca="1" si="310"/>
        <v>-</v>
      </c>
      <c r="CQ81" s="248" t="str">
        <f t="shared" ca="1" si="310"/>
        <v>-</v>
      </c>
      <c r="CR81" s="248" t="str">
        <f t="shared" ca="1" si="310"/>
        <v>-</v>
      </c>
      <c r="CS81" s="248" t="str">
        <f t="shared" ca="1" si="194"/>
        <v>-</v>
      </c>
      <c r="CT81" s="248" t="str">
        <f t="shared" ca="1" si="194"/>
        <v>-</v>
      </c>
      <c r="CU81" s="248" t="str">
        <f t="shared" ca="1" si="194"/>
        <v>-</v>
      </c>
      <c r="CV81" s="248" t="str">
        <f t="shared" ca="1" si="194"/>
        <v>-</v>
      </c>
      <c r="CW81" s="10"/>
      <c r="CX81" s="246" t="str" cm="1">
        <f t="array" ref="CX81">IF(AND($CZ81:$DA81),INDEX(i.dam_user_fvp0_date,$P81),"-")</f>
        <v>-</v>
      </c>
      <c r="CY81" s="246" t="str" cm="1">
        <f t="array" ref="CY81">IF(AND($CZ81:$DA81),INDEX(i.dam_user_fvp1_date,$P81),"-")</f>
        <v>-</v>
      </c>
      <c r="CZ81" s="247" t="b">
        <v>0</v>
      </c>
      <c r="DA81" s="247" t="b">
        <v>0</v>
      </c>
      <c r="DB81" s="248" t="str">
        <f t="shared" ref="DB81:DU86" ca="1" si="353">OFFSET(DB$5,$B81,0)</f>
        <v>-</v>
      </c>
      <c r="DC81" s="248" t="str">
        <f t="shared" ca="1" si="353"/>
        <v>-</v>
      </c>
      <c r="DD81" s="248" t="str">
        <f t="shared" ca="1" si="353"/>
        <v>-</v>
      </c>
      <c r="DE81" s="248" t="str">
        <f t="shared" ca="1" si="353"/>
        <v>-</v>
      </c>
      <c r="DF81" s="248" t="str">
        <f t="shared" ca="1" si="353"/>
        <v>-</v>
      </c>
      <c r="DG81" s="248" t="str">
        <f t="shared" ca="1" si="353"/>
        <v>-</v>
      </c>
      <c r="DH81" s="248" t="str">
        <f t="shared" ca="1" si="353"/>
        <v>-</v>
      </c>
      <c r="DI81" s="248" t="str">
        <f t="shared" ca="1" si="353"/>
        <v>-</v>
      </c>
      <c r="DJ81" s="248" t="str">
        <f t="shared" ca="1" si="353"/>
        <v>-</v>
      </c>
      <c r="DK81" s="248" t="str">
        <f t="shared" ca="1" si="353"/>
        <v>-</v>
      </c>
      <c r="DL81" s="248" t="str">
        <f t="shared" ca="1" si="353"/>
        <v>-</v>
      </c>
      <c r="DM81" s="248" t="str">
        <f t="shared" ca="1" si="353"/>
        <v>-</v>
      </c>
      <c r="DN81" s="248" t="str">
        <f t="shared" ca="1" si="353"/>
        <v>-</v>
      </c>
      <c r="DO81" s="248" t="str">
        <f t="shared" ca="1" si="353"/>
        <v>-</v>
      </c>
      <c r="DP81" s="248" t="str">
        <f t="shared" ca="1" si="353"/>
        <v>-</v>
      </c>
      <c r="DQ81" s="248" t="str">
        <f t="shared" ca="1" si="353"/>
        <v>-</v>
      </c>
      <c r="DR81" s="248" t="str">
        <f t="shared" ca="1" si="353"/>
        <v>-</v>
      </c>
      <c r="DS81" s="248" t="str">
        <f t="shared" ca="1" si="353"/>
        <v>-</v>
      </c>
      <c r="DT81" s="248" t="str">
        <f t="shared" ca="1" si="353"/>
        <v>-</v>
      </c>
      <c r="DU81" s="248" t="str">
        <f t="shared" ca="1" si="353"/>
        <v>-</v>
      </c>
      <c r="DV81" s="225">
        <f t="shared" ca="1" si="350"/>
        <v>3</v>
      </c>
      <c r="DW81" s="225">
        <f t="shared" ca="1" si="350"/>
        <v>3</v>
      </c>
      <c r="DX81" s="247">
        <v>0</v>
      </c>
      <c r="DY81" s="247">
        <v>1</v>
      </c>
      <c r="DZ81" s="247">
        <v>-1</v>
      </c>
      <c r="EA81" s="248" t="str">
        <f t="shared" ca="1" si="349"/>
        <v>-</v>
      </c>
      <c r="EB81" s="248" t="str">
        <f t="shared" ca="1" si="349"/>
        <v>-</v>
      </c>
      <c r="EC81" s="248" t="str">
        <f t="shared" ca="1" si="349"/>
        <v>-</v>
      </c>
      <c r="ED81" s="248" t="str">
        <f t="shared" ca="1" si="349"/>
        <v>-</v>
      </c>
      <c r="EE81" s="248" t="str">
        <f t="shared" ca="1" si="349"/>
        <v>-</v>
      </c>
      <c r="EF81" s="247">
        <v>0</v>
      </c>
      <c r="EG81" s="247">
        <v>1</v>
      </c>
      <c r="EH81" s="247">
        <v>-1</v>
      </c>
      <c r="EI81" s="248" t="str">
        <f t="shared" ca="1" si="349"/>
        <v>-</v>
      </c>
      <c r="EJ81" s="248" t="str">
        <f t="shared" ca="1" si="349"/>
        <v>-</v>
      </c>
      <c r="EK81" s="248" t="str">
        <f t="shared" ca="1" si="349"/>
        <v>-</v>
      </c>
      <c r="EL81" s="248">
        <f t="shared" ca="1" si="349"/>
        <v>0</v>
      </c>
      <c r="EM81" s="248">
        <f t="shared" ca="1" si="349"/>
        <v>0</v>
      </c>
      <c r="EN81" s="248">
        <f t="shared" ca="1" si="349"/>
        <v>0</v>
      </c>
      <c r="EO81" s="248">
        <f t="shared" ca="1" si="349"/>
        <v>0</v>
      </c>
      <c r="EP81" s="248">
        <f t="shared" ca="1" si="349"/>
        <v>0</v>
      </c>
      <c r="EQ81" s="248">
        <f t="shared" ca="1" si="290"/>
        <v>0</v>
      </c>
      <c r="ER81" s="248">
        <f t="shared" ca="1" si="290"/>
        <v>0</v>
      </c>
      <c r="ES81" s="248" t="str">
        <f t="shared" ca="1" si="290"/>
        <v>-</v>
      </c>
      <c r="ET81" s="248" t="str">
        <f t="shared" ca="1" si="290"/>
        <v>-</v>
      </c>
      <c r="EU81" s="248" t="str">
        <f t="shared" ca="1" si="290"/>
        <v>-</v>
      </c>
      <c r="EV81" s="248" t="str">
        <f t="shared" ca="1" si="290"/>
        <v>-</v>
      </c>
      <c r="EW81" s="248" t="str">
        <f t="shared" ca="1" si="290"/>
        <v>-</v>
      </c>
      <c r="EX81" s="248" t="str">
        <f t="shared" ca="1" si="290"/>
        <v>-</v>
      </c>
      <c r="EY81" s="248" t="str">
        <f t="shared" ca="1" si="290"/>
        <v>-</v>
      </c>
      <c r="EZ81" s="248" t="str">
        <f t="shared" ca="1" si="290"/>
        <v>-</v>
      </c>
      <c r="FA81" s="248" t="str">
        <f t="shared" ca="1" si="290"/>
        <v>-</v>
      </c>
      <c r="FB81" s="248" t="str">
        <f t="shared" ca="1" si="290"/>
        <v>-</v>
      </c>
      <c r="FC81" s="248" t="str">
        <f t="shared" ca="1" si="290"/>
        <v>-</v>
      </c>
      <c r="FD81" s="10"/>
      <c r="FE81" s="246">
        <f t="shared" ca="1" si="118"/>
        <v>1</v>
      </c>
      <c r="FF81" s="248" t="str">
        <f t="shared" ca="1" si="290"/>
        <v>-</v>
      </c>
      <c r="FG81" s="248" t="str">
        <f t="shared" ca="1" si="341"/>
        <v>-</v>
      </c>
      <c r="FH81" s="248" t="str">
        <f t="shared" ca="1" si="341"/>
        <v>-</v>
      </c>
      <c r="FI81" s="248" t="str">
        <f t="shared" ca="1" si="341"/>
        <v>-</v>
      </c>
      <c r="FJ81" s="246" t="b">
        <f t="shared" ca="1" si="119"/>
        <v>1</v>
      </c>
      <c r="FK81" s="248" t="str">
        <f t="shared" ca="1" si="341"/>
        <v>-</v>
      </c>
      <c r="FL81" s="248">
        <f t="shared" ca="1" si="341"/>
        <v>0</v>
      </c>
      <c r="FM81" s="248" t="str">
        <f t="shared" ca="1" si="341"/>
        <v>-</v>
      </c>
      <c r="FN81" s="248">
        <f t="shared" ca="1" si="120"/>
        <v>1</v>
      </c>
      <c r="FO81" s="248">
        <f t="shared" ca="1" si="120"/>
        <v>0</v>
      </c>
      <c r="FP81" s="248">
        <f t="shared" ca="1" si="341"/>
        <v>1</v>
      </c>
      <c r="FQ81" s="248">
        <f t="shared" ca="1" si="341"/>
        <v>0</v>
      </c>
      <c r="FR81" s="248">
        <f t="shared" ca="1" si="341"/>
        <v>1</v>
      </c>
      <c r="FS81" s="248">
        <f t="shared" ca="1" si="341"/>
        <v>1</v>
      </c>
      <c r="FT81" s="248">
        <f t="shared" ca="1" si="341"/>
        <v>1</v>
      </c>
      <c r="FU81" s="248">
        <f t="shared" ca="1" si="341"/>
        <v>0</v>
      </c>
      <c r="FV81" s="248">
        <f t="shared" ca="1" si="341"/>
        <v>0</v>
      </c>
      <c r="FW81" s="248">
        <f t="shared" ca="1" si="341"/>
        <v>0</v>
      </c>
      <c r="FX81" s="248">
        <f t="shared" ca="1" si="341"/>
        <v>0</v>
      </c>
      <c r="FY81" s="248">
        <f t="shared" ca="1" si="341"/>
        <v>0</v>
      </c>
      <c r="FZ81" s="248">
        <f t="shared" ca="1" si="341"/>
        <v>0</v>
      </c>
      <c r="GA81" s="248">
        <f t="shared" ca="1" si="341"/>
        <v>0</v>
      </c>
      <c r="GB81" s="248">
        <f t="shared" ca="1" si="341"/>
        <v>0</v>
      </c>
      <c r="GC81" s="248">
        <f t="shared" ca="1" si="121"/>
        <v>0</v>
      </c>
      <c r="GD81" s="248">
        <f t="shared" ca="1" si="121"/>
        <v>0</v>
      </c>
      <c r="GE81" s="248">
        <f t="shared" ca="1" si="121"/>
        <v>0</v>
      </c>
      <c r="GF81" s="248">
        <f t="shared" ca="1" si="121"/>
        <v>0</v>
      </c>
      <c r="GG81" s="248">
        <f t="shared" ca="1" si="121"/>
        <v>1</v>
      </c>
      <c r="GH81" s="248">
        <f t="shared" ca="1" si="121"/>
        <v>0</v>
      </c>
      <c r="GI81" s="248">
        <f t="shared" ca="1" si="121"/>
        <v>0</v>
      </c>
      <c r="GJ81" s="248">
        <f t="shared" ca="1" si="121"/>
        <v>0</v>
      </c>
      <c r="GK81" s="248">
        <f t="shared" ca="1" si="121"/>
        <v>0</v>
      </c>
      <c r="GL81" s="248">
        <f t="shared" ca="1" si="121"/>
        <v>0</v>
      </c>
      <c r="GM81" s="248">
        <f t="shared" ca="1" si="121"/>
        <v>0</v>
      </c>
      <c r="GN81" s="248">
        <f t="shared" ca="1" si="121"/>
        <v>0</v>
      </c>
      <c r="GO81" s="10"/>
      <c r="GP81" s="246" t="b">
        <f t="shared" ca="1" si="336"/>
        <v>1</v>
      </c>
      <c r="GQ81" s="246" cm="1">
        <f t="array" aca="1" ref="GQ81" ca="1">INDEX(i.bnd_total_pas_area,$R81,1)</f>
        <v>477.12</v>
      </c>
      <c r="GR81" s="248" t="str">
        <f t="shared" ca="1" si="261"/>
        <v>-</v>
      </c>
      <c r="GS81" s="246" t="b">
        <f t="shared" ca="1" si="337"/>
        <v>1</v>
      </c>
      <c r="GT81" s="246" cm="1">
        <f t="array" aca="1" ref="GT81" ca="1">INDEX(i.bnd_sr_t,$T81,1)</f>
        <v>12.8</v>
      </c>
      <c r="GU81" s="246" t="b">
        <f t="shared" ca="1" si="124"/>
        <v>0</v>
      </c>
      <c r="GV81" s="246" t="b">
        <f t="shared" ca="1" si="124"/>
        <v>1</v>
      </c>
      <c r="GW81" s="246" t="b">
        <f t="shared" ca="1" si="124"/>
        <v>0</v>
      </c>
      <c r="GX81" s="248">
        <f t="shared" ca="1" si="262"/>
        <v>0</v>
      </c>
      <c r="GY81" s="248">
        <f t="shared" ca="1" si="262"/>
        <v>2</v>
      </c>
      <c r="GZ81" s="248">
        <f t="shared" ca="1" si="262"/>
        <v>2</v>
      </c>
      <c r="HA81" s="248" t="str">
        <f t="shared" ca="1" si="262"/>
        <v>-</v>
      </c>
      <c r="HB81" s="248" t="str">
        <f t="shared" ca="1" si="262"/>
        <v>-</v>
      </c>
      <c r="HC81" s="248" t="str">
        <f t="shared" ca="1" si="262"/>
        <v>-</v>
      </c>
      <c r="HD81" s="248" t="str">
        <f t="shared" ca="1" si="262"/>
        <v>-</v>
      </c>
      <c r="HE81" s="248" t="str">
        <f t="shared" ca="1" si="262"/>
        <v>-</v>
      </c>
      <c r="HF81" s="248" t="str">
        <f t="shared" ca="1" si="144"/>
        <v>-</v>
      </c>
      <c r="HG81" s="248" t="str">
        <f t="shared" ca="1" si="144"/>
        <v>-</v>
      </c>
      <c r="HH81" s="246" t="b">
        <f t="array" aca="1" ref="HH81" ca="1">IF(OR(HI81:HJ81&lt;&gt;"-"),TRUE,"-")</f>
        <v>1</v>
      </c>
      <c r="HI81" s="225">
        <f t="shared" ca="1" si="351"/>
        <v>2</v>
      </c>
      <c r="HJ81" s="248" t="str">
        <f t="shared" ca="1" si="125"/>
        <v>-</v>
      </c>
      <c r="HK81" s="246" t="str">
        <f t="array" aca="1" ref="HK81" ca="1">IF(OR(HL81:HQ81&lt;&gt;"-"),TRUE,"-")</f>
        <v>-</v>
      </c>
      <c r="HL81" s="248" t="str">
        <f t="shared" ca="1" si="145"/>
        <v>-</v>
      </c>
      <c r="HM81" s="288" t="str">
        <f t="shared" ca="1" si="145"/>
        <v>-</v>
      </c>
      <c r="HN81" s="288" t="str">
        <f t="shared" ca="1" si="145"/>
        <v>-</v>
      </c>
      <c r="HO81" s="288" t="str">
        <f t="shared" ca="1" si="145"/>
        <v>-</v>
      </c>
      <c r="HP81" s="288" t="str">
        <f t="shared" ca="1" si="145"/>
        <v>-</v>
      </c>
      <c r="HQ81" s="288" t="str">
        <f t="shared" ca="1" si="146"/>
        <v>-</v>
      </c>
      <c r="HR81" s="288" t="str">
        <f t="shared" ca="1" si="145"/>
        <v>-</v>
      </c>
      <c r="HS81" s="248" t="b">
        <f t="shared" ca="1" si="100"/>
        <v>1</v>
      </c>
      <c r="HT81" s="248">
        <f t="shared" ca="1" si="100"/>
        <v>2</v>
      </c>
      <c r="HU81" s="248" t="b">
        <f t="shared" ca="1" si="101"/>
        <v>1</v>
      </c>
      <c r="HV81" s="248" t="str">
        <f t="shared" ca="1" si="101"/>
        <v>-</v>
      </c>
      <c r="HW81" s="246" t="str">
        <f t="shared" ca="1" si="238"/>
        <v>-</v>
      </c>
      <c r="HX81" s="246" t="str">
        <f t="shared" ca="1" si="238"/>
        <v>-</v>
      </c>
      <c r="HY81" s="246" t="str">
        <f t="shared" ca="1" si="238"/>
        <v>-</v>
      </c>
      <c r="HZ81" s="246" t="str">
        <f t="shared" ca="1" si="238"/>
        <v>-</v>
      </c>
      <c r="IA81" s="248" t="str">
        <f t="shared" ca="1" si="342"/>
        <v>-</v>
      </c>
      <c r="IB81" s="248" t="str">
        <f t="shared" ca="1" si="342"/>
        <v>-</v>
      </c>
      <c r="IC81" s="248" t="str">
        <f t="shared" ca="1" si="342"/>
        <v>-</v>
      </c>
      <c r="ID81" s="248" t="str">
        <f t="shared" ca="1" si="342"/>
        <v>-</v>
      </c>
      <c r="IE81" s="248">
        <f t="shared" ca="1" si="342"/>
        <v>0</v>
      </c>
      <c r="IF81" s="248">
        <f t="shared" ca="1" si="342"/>
        <v>0.9</v>
      </c>
      <c r="IG81" s="248">
        <f t="shared" ca="1" si="342"/>
        <v>0</v>
      </c>
      <c r="IH81" s="248">
        <f t="shared" ca="1" si="342"/>
        <v>0.5</v>
      </c>
      <c r="II81" s="248">
        <f t="shared" ca="1" si="342"/>
        <v>0</v>
      </c>
      <c r="IJ81" s="248">
        <f t="shared" ca="1" si="342"/>
        <v>0</v>
      </c>
      <c r="IK81" s="248" t="str">
        <f t="shared" ca="1" si="342"/>
        <v>-</v>
      </c>
      <c r="IL81" s="246" t="str">
        <f t="shared" ca="1" si="127"/>
        <v>-</v>
      </c>
      <c r="IM81" s="246" t="str">
        <f t="shared" ca="1" si="127"/>
        <v>-</v>
      </c>
      <c r="IN81" s="155" t="b">
        <f t="shared" ca="1" si="338"/>
        <v>0</v>
      </c>
      <c r="IO81" s="248" t="str">
        <f t="shared" ca="1" si="129"/>
        <v>-</v>
      </c>
      <c r="IP81" s="10"/>
      <c r="IQ81" s="248">
        <f t="shared" ca="1" si="342"/>
        <v>1</v>
      </c>
      <c r="IR81" s="248">
        <f t="shared" ca="1" si="342"/>
        <v>0</v>
      </c>
      <c r="IS81" s="248">
        <f t="shared" ca="1" si="342"/>
        <v>1</v>
      </c>
      <c r="IT81" s="248">
        <f t="shared" ca="1" si="342"/>
        <v>1</v>
      </c>
      <c r="IU81" s="248">
        <f t="shared" ca="1" si="342"/>
        <v>0</v>
      </c>
      <c r="IV81" s="248">
        <f t="shared" ca="1" si="342"/>
        <v>70</v>
      </c>
      <c r="IW81" s="248">
        <f t="shared" ca="1" si="342"/>
        <v>50</v>
      </c>
      <c r="IX81" s="248">
        <f t="shared" ca="1" si="342"/>
        <v>85</v>
      </c>
      <c r="IY81" s="248">
        <f t="shared" ca="1" si="342"/>
        <v>70</v>
      </c>
      <c r="IZ81" s="246">
        <f t="shared" ca="1" si="130"/>
        <v>1</v>
      </c>
      <c r="JA81" s="246">
        <f t="shared" ca="1" si="131"/>
        <v>1</v>
      </c>
      <c r="JB81" s="246">
        <f t="shared" ca="1" si="132"/>
        <v>1</v>
      </c>
      <c r="JC81" s="248">
        <f t="shared" ca="1" si="342"/>
        <v>1</v>
      </c>
      <c r="JD81" s="10"/>
      <c r="JE81" s="248">
        <f t="shared" ca="1" si="342"/>
        <v>1</v>
      </c>
      <c r="JF81" s="248">
        <f t="shared" ca="1" si="342"/>
        <v>1</v>
      </c>
      <c r="JG81" s="248">
        <f t="shared" ca="1" si="342"/>
        <v>0.75</v>
      </c>
      <c r="JH81" s="248">
        <f t="shared" ca="1" si="339"/>
        <v>0.8</v>
      </c>
      <c r="JI81" s="248">
        <f t="shared" ca="1" si="339"/>
        <v>0.82499999999999996</v>
      </c>
      <c r="JJ81" s="248">
        <f t="shared" ca="1" si="339"/>
        <v>0.875</v>
      </c>
      <c r="JK81" s="248">
        <f t="shared" ca="1" si="339"/>
        <v>0.9</v>
      </c>
      <c r="JL81" s="248">
        <f t="shared" ca="1" si="342"/>
        <v>1</v>
      </c>
      <c r="JM81" s="248">
        <f t="shared" ca="1" si="342"/>
        <v>0</v>
      </c>
      <c r="JN81" s="248">
        <f t="shared" ca="1" si="339"/>
        <v>0</v>
      </c>
      <c r="JO81" s="248">
        <f t="shared" ca="1" si="339"/>
        <v>0</v>
      </c>
      <c r="JP81" s="248">
        <f t="shared" ca="1" si="339"/>
        <v>0</v>
      </c>
      <c r="JQ81" s="248">
        <f t="shared" ca="1" si="339"/>
        <v>0</v>
      </c>
      <c r="JR81" s="248">
        <f t="shared" ca="1" si="339"/>
        <v>0</v>
      </c>
      <c r="JS81" s="248" t="str">
        <f t="shared" ca="1" si="149"/>
        <v>-</v>
      </c>
      <c r="JT81" s="248">
        <f t="shared" ca="1" si="149"/>
        <v>0</v>
      </c>
      <c r="JU81" s="27">
        <v>0</v>
      </c>
    </row>
    <row r="82" spans="1:281" s="228" customFormat="1" outlineLevel="2">
      <c r="A82" s="202">
        <f t="shared" si="133"/>
        <v>77</v>
      </c>
      <c r="B82" s="210">
        <f t="shared" ca="1" si="343"/>
        <v>73</v>
      </c>
      <c r="C82" s="228">
        <v>200</v>
      </c>
      <c r="D82" s="228" t="s">
        <v>941</v>
      </c>
      <c r="E82" s="228" t="b">
        <v>0</v>
      </c>
      <c r="F82" s="228" t="b">
        <v>0</v>
      </c>
      <c r="G82" s="228" t="b">
        <f t="shared" si="340"/>
        <v>0</v>
      </c>
      <c r="H82" s="298" cm="1">
        <f t="array" aca="1" ref="H82" ca="1">IF(AND($I82:$T82=DataMaster!$R$70:$AC$70),1,IF(AND($I82:$T82=DataMaster!$R$71:$AC$71),2,IF(AND($I82:$T82=DataMaster!$R$72:$AC$72),3,IF(AND($I82:$T82=DataMaster!$R$73:$AC$73),4,IF(AND($I82:$T82=DataMaster!$R$74:$AC$74),5,IF(AND($I82:$T82=DataMaster!$R$75:$AC$75),6,IF(AND($I82:$T82=DataMaster!$R$76:$AC$76),7,IF(AND($I82:$T82=DataMaster!$R$77:$AC$77),8,0))))))))</f>
        <v>3</v>
      </c>
      <c r="I82" s="225">
        <f t="shared" ca="1" si="344"/>
        <v>2</v>
      </c>
      <c r="J82" s="225">
        <f t="shared" ca="1" si="295"/>
        <v>3</v>
      </c>
      <c r="K82" s="225">
        <f t="shared" ca="1" si="295"/>
        <v>3</v>
      </c>
      <c r="L82" s="225">
        <f t="shared" ca="1" si="295"/>
        <v>3</v>
      </c>
      <c r="M82" s="225">
        <f t="shared" ca="1" si="295"/>
        <v>1</v>
      </c>
      <c r="N82" s="225">
        <f t="shared" ca="1" si="295"/>
        <v>1</v>
      </c>
      <c r="O82" s="225">
        <f t="shared" ca="1" si="295"/>
        <v>1</v>
      </c>
      <c r="P82" s="225">
        <f t="shared" ca="1" si="295"/>
        <v>4</v>
      </c>
      <c r="Q82" s="225">
        <f t="shared" ca="1" si="295"/>
        <v>1</v>
      </c>
      <c r="R82" s="225">
        <f t="shared" ca="1" si="295"/>
        <v>3</v>
      </c>
      <c r="S82" s="225">
        <f t="shared" ca="1" si="295"/>
        <v>1</v>
      </c>
      <c r="T82" s="225">
        <f t="shared" ca="1" si="295"/>
        <v>3</v>
      </c>
      <c r="V82" s="242" t="str" cm="1">
        <f t="array" aca="1" ref="V82" ca="1">TEXT(LEFT(OFFSET(V82,-1,0),5)+1,"00000")&amp;MID(OFFSET(V82,-1,0),6,FIND(" ",OFFSET(V82,-1,0),7)-5)
&amp;IF($H82=0,"",INDEX(DataMaster!$Q$70:$Q$77,Experiment!H82))
 &amp; " Day"&amp;_xlfn.SINGLE(INDEX(i.DOY,$I82,1))                   &amp; IF($FE82=0," FWM","")&amp;IF($FE82=1," MWM","")&amp;IF($FE82=5," Mat","")&amp;IF($FJ82=TRUE,"&amp;BBT","")
&amp;" Confine"&amp;$P82-1       &amp;IF($R82&gt;1," PasArea"&amp;GQ82,"")     &amp;IF($T82&gt;1," SR"&amp;GT82,"")     &amp;IF($S82&gt;1," E_PGR"&amp;JG82,"")
&amp; " WP"&amp;TEXT($IZ82*100,"000p")                &amp; " MP"&amp;TEXT($JA82*100,"000p")                      &amp; " GP"&amp;TEXT($JB82*100,"000p")
&amp; " (F"&amp;3+IFERROR(1*$CZ82,0)+IFERROR(1*$DA82,0)&amp;3-IFERROR(1*NOT($DC82),0)&amp;"N"&amp;$DV82&amp;$DW82&amp;")"</f>
        <v>00059 Feed farm2 Day169 MWM&amp;BBT Confine3 PasArea477.12 SR12.8 WP100p MP100p GP100p (F43N33)</v>
      </c>
      <c r="W82" s="10" t="str">
        <f ca="1">IF(COUNTIF(V$5:V82,V82)=1,"-","Dup")</f>
        <v>-</v>
      </c>
      <c r="X82" s="10"/>
      <c r="Y82" s="225" t="str">
        <f t="shared" ca="1" si="345"/>
        <v>-</v>
      </c>
      <c r="Z82" s="248" t="str">
        <f t="shared" ca="1" si="112"/>
        <v>-</v>
      </c>
      <c r="AA82" s="225" t="str">
        <f t="shared" ca="1" si="345"/>
        <v>-</v>
      </c>
      <c r="AB82" s="225" t="str">
        <f t="shared" ca="1" si="345"/>
        <v>-</v>
      </c>
      <c r="AC82" s="248" t="str">
        <f t="shared" ca="1" si="113"/>
        <v>-</v>
      </c>
      <c r="AD82" s="248" t="b">
        <f t="shared" ca="1" si="113"/>
        <v>1</v>
      </c>
      <c r="AE82" s="10"/>
      <c r="AF82" s="248" t="b">
        <f t="shared" ca="1" si="285"/>
        <v>1</v>
      </c>
      <c r="AG82" s="248" t="str">
        <f t="shared" ca="1" si="285"/>
        <v>-</v>
      </c>
      <c r="AH82" s="248" t="str">
        <f t="shared" ca="1" si="285"/>
        <v>-</v>
      </c>
      <c r="AI82" s="248" t="str">
        <f t="shared" ca="1" si="285"/>
        <v>-</v>
      </c>
      <c r="AJ82" s="248" t="b">
        <f t="shared" ca="1" si="285"/>
        <v>0</v>
      </c>
      <c r="AK82" s="248" t="str">
        <f t="shared" ca="1" si="285"/>
        <v>-</v>
      </c>
      <c r="AL82" s="248" t="str">
        <f t="shared" ca="1" si="285"/>
        <v>-</v>
      </c>
      <c r="AM82" s="248" t="str">
        <f t="shared" ca="1" si="285"/>
        <v>-</v>
      </c>
      <c r="AN82" s="248" t="b">
        <f t="shared" ca="1" si="285"/>
        <v>0</v>
      </c>
      <c r="AO82" s="10"/>
      <c r="AP82" s="225" t="b">
        <f t="shared" ca="1" si="352"/>
        <v>1</v>
      </c>
      <c r="AQ82" s="247" t="b">
        <v>1</v>
      </c>
      <c r="AR82" s="225" t="b">
        <f t="shared" ca="1" si="346"/>
        <v>1</v>
      </c>
      <c r="AS82" s="243">
        <f t="shared" ca="1" si="136"/>
        <v>323404</v>
      </c>
      <c r="AT82" s="225" t="b">
        <f t="shared" ca="1" si="347"/>
        <v>0</v>
      </c>
      <c r="AU82" s="248" t="str">
        <f t="shared" ca="1" si="285"/>
        <v>-</v>
      </c>
      <c r="AV82" s="248" t="b">
        <f t="shared" ca="1" si="285"/>
        <v>1</v>
      </c>
      <c r="AW82" s="225">
        <f t="shared" ca="1" si="348"/>
        <v>323405</v>
      </c>
      <c r="AX82" s="248" t="str">
        <f t="shared" ca="1" si="285"/>
        <v>-</v>
      </c>
      <c r="AY82" s="248">
        <f t="shared" ca="1" si="285"/>
        <v>1</v>
      </c>
      <c r="AZ82" s="248">
        <f t="shared" ca="1" si="285"/>
        <v>1</v>
      </c>
      <c r="BA82" s="248" t="b">
        <f t="shared" ca="1" si="185"/>
        <v>1</v>
      </c>
      <c r="BB82" s="248">
        <f t="shared" ca="1" si="285"/>
        <v>0.2</v>
      </c>
      <c r="BC82" s="248" t="str">
        <f t="shared" ca="1" si="311"/>
        <v>-</v>
      </c>
      <c r="BD82" s="248" t="str">
        <f t="shared" ca="1" si="311"/>
        <v>-</v>
      </c>
      <c r="BE82" s="248" t="b">
        <f t="shared" ca="1" si="285"/>
        <v>1</v>
      </c>
      <c r="BF82" s="248" t="b">
        <f t="shared" ca="1" si="185"/>
        <v>0</v>
      </c>
      <c r="BG82" s="246" t="str" cm="1">
        <f t="array" aca="1" ref="BG82" ca="1">INDEX(i.dams_confinement_P,$P82,BG$17)</f>
        <v>-</v>
      </c>
      <c r="BH82" s="246" t="str" cm="1">
        <f t="array" aca="1" ref="BH82" ca="1">INDEX(i.dams_confinement_P,$P82,BH$17)</f>
        <v>-</v>
      </c>
      <c r="BI82" s="246" t="str" cm="1">
        <f t="array" aca="1" ref="BI82" ca="1">INDEX(i.dams_confinement_P,$P82,BI$17)</f>
        <v>-</v>
      </c>
      <c r="BJ82" s="246" t="str" cm="1">
        <f t="array" aca="1" ref="BJ82" ca="1">INDEX(i.dams_confinement_P,$P82,BJ$17)</f>
        <v>-</v>
      </c>
      <c r="BK82" s="246" t="str" cm="1">
        <f t="array" aca="1" ref="BK82" ca="1">INDEX(i.dams_confinement_P,$P82,BK$17)</f>
        <v>-</v>
      </c>
      <c r="BL82" s="246" t="str" cm="1">
        <f t="array" aca="1" ref="BL82" ca="1">INDEX(i.dams_confinement_P,$P82,BL$17)</f>
        <v>-</v>
      </c>
      <c r="BM82" s="246" t="str" cm="1">
        <f t="array" aca="1" ref="BM82" ca="1">INDEX(i.dams_confinement_P,$P82,BM$17)</f>
        <v>-</v>
      </c>
      <c r="BN82" s="246" t="str" cm="1">
        <f t="array" aca="1" ref="BN82" ca="1">INDEX(i.dams_confinement_P,$P82,BN$17)</f>
        <v>-</v>
      </c>
      <c r="BO82" s="246" t="str" cm="1">
        <f t="array" aca="1" ref="BO82" ca="1">INDEX(i.dams_confinement_P,$P82,BO$17)</f>
        <v>-</v>
      </c>
      <c r="BP82" s="246" t="str" cm="1">
        <f t="array" aca="1" ref="BP82" ca="1">INDEX(i.dams_confinement_P,$P82,BP$17)</f>
        <v>-</v>
      </c>
      <c r="BQ82" s="246" t="str" cm="1">
        <f t="array" aca="1" ref="BQ82" ca="1">INDEX(i.dams_confinement_P,$P82,BQ$17)</f>
        <v>-</v>
      </c>
      <c r="BR82" s="246" t="str" cm="1">
        <f t="array" aca="1" ref="BR82" ca="1">INDEX(i.dams_confinement_P,$P82,BR$17)</f>
        <v>-</v>
      </c>
      <c r="BS82" s="246" t="b" cm="1">
        <f t="array" aca="1" ref="BS82" ca="1">INDEX(i.dams_confinement_P,$P82,BS$17)</f>
        <v>1</v>
      </c>
      <c r="BT82" s="246" t="b" cm="1">
        <f t="array" aca="1" ref="BT82" ca="1">INDEX(i.dams_confinement_P,$P82,BT$17)</f>
        <v>1</v>
      </c>
      <c r="BU82" s="246" t="b" cm="1">
        <f t="array" aca="1" ref="BU82" ca="1">INDEX(i.dams_confinement_P,$P82,BU$17)</f>
        <v>1</v>
      </c>
      <c r="BV82" s="246" t="b" cm="1">
        <f t="array" aca="1" ref="BV82" ca="1">INDEX(i.dams_confinement_P,$P82,BV$17)</f>
        <v>1</v>
      </c>
      <c r="BW82" s="246" t="b" cm="1">
        <f t="array" aca="1" ref="BW82" ca="1">INDEX(i.dams_confinement_P,$P82,BW$17)</f>
        <v>1</v>
      </c>
      <c r="BX82" s="246" t="b" cm="1">
        <f t="array" aca="1" ref="BX82" ca="1">INDEX(i.dams_confinement_P,$P82,BX$17)</f>
        <v>1</v>
      </c>
      <c r="BY82" s="248" t="str">
        <f t="shared" ca="1" si="310"/>
        <v>-</v>
      </c>
      <c r="BZ82" s="248" t="str">
        <f t="shared" ca="1" si="310"/>
        <v>-</v>
      </c>
      <c r="CA82" s="10"/>
      <c r="CB82" s="248" t="str">
        <f t="shared" ca="1" si="310"/>
        <v>-</v>
      </c>
      <c r="CC82" s="248" t="str">
        <f t="shared" ca="1" si="310"/>
        <v>-</v>
      </c>
      <c r="CD82" s="248" t="str">
        <f t="shared" ca="1" si="310"/>
        <v>-</v>
      </c>
      <c r="CE82" s="248" t="str">
        <f t="shared" ca="1" si="310"/>
        <v>-</v>
      </c>
      <c r="CF82" s="248" t="str">
        <f t="shared" ca="1" si="310"/>
        <v>-</v>
      </c>
      <c r="CG82" s="248" t="str">
        <f t="shared" ca="1" si="310"/>
        <v>-</v>
      </c>
      <c r="CH82" s="248" t="str">
        <f t="shared" ca="1" si="310"/>
        <v>-</v>
      </c>
      <c r="CI82" s="248" t="str">
        <f t="shared" ca="1" si="310"/>
        <v>-</v>
      </c>
      <c r="CJ82" s="248" t="str">
        <f t="shared" ca="1" si="310"/>
        <v>-</v>
      </c>
      <c r="CK82" s="248" t="str">
        <f t="shared" ca="1" si="310"/>
        <v>-</v>
      </c>
      <c r="CL82" s="248" t="str">
        <f t="shared" ca="1" si="310"/>
        <v>-</v>
      </c>
      <c r="CM82" s="248" t="str">
        <f t="shared" ca="1" si="310"/>
        <v>-</v>
      </c>
      <c r="CN82" s="248" t="str">
        <f t="shared" ca="1" si="310"/>
        <v>-</v>
      </c>
      <c r="CO82" s="248" t="str">
        <f t="shared" ca="1" si="310"/>
        <v>-</v>
      </c>
      <c r="CP82" s="248" t="str">
        <f t="shared" ca="1" si="310"/>
        <v>-</v>
      </c>
      <c r="CQ82" s="248" t="str">
        <f t="shared" ca="1" si="310"/>
        <v>-</v>
      </c>
      <c r="CR82" s="248" t="str">
        <f t="shared" ca="1" si="310"/>
        <v>-</v>
      </c>
      <c r="CS82" s="248" t="str">
        <f t="shared" ca="1" si="194"/>
        <v>-</v>
      </c>
      <c r="CT82" s="248" t="str">
        <f t="shared" ca="1" si="194"/>
        <v>-</v>
      </c>
      <c r="CU82" s="248" t="str">
        <f t="shared" ca="1" si="194"/>
        <v>-</v>
      </c>
      <c r="CV82" s="248" t="str">
        <f t="shared" ca="1" si="194"/>
        <v>-</v>
      </c>
      <c r="CW82" s="10"/>
      <c r="CX82" s="246" t="str" cm="1">
        <f t="array" ref="CX82">IF(AND($CZ82:$DA82),INDEX(i.dam_user_fvp0_date,$P82),"-")</f>
        <v>-</v>
      </c>
      <c r="CY82" s="246" t="str" cm="1">
        <f t="array" ref="CY82">IF(AND($CZ82:$DA82),INDEX(i.dam_user_fvp1_date,$P82),"-")</f>
        <v>-</v>
      </c>
      <c r="CZ82" s="247" t="b">
        <v>1</v>
      </c>
      <c r="DA82" s="247" t="b">
        <v>0</v>
      </c>
      <c r="DB82" s="248" t="str">
        <f t="shared" ca="1" si="353"/>
        <v>-</v>
      </c>
      <c r="DC82" s="248" t="str">
        <f t="shared" ca="1" si="353"/>
        <v>-</v>
      </c>
      <c r="DD82" s="248" t="str">
        <f t="shared" ca="1" si="353"/>
        <v>-</v>
      </c>
      <c r="DE82" s="248" t="str">
        <f t="shared" ca="1" si="353"/>
        <v>-</v>
      </c>
      <c r="DF82" s="248" t="str">
        <f t="shared" ca="1" si="353"/>
        <v>-</v>
      </c>
      <c r="DG82" s="248" t="str">
        <f t="shared" ca="1" si="353"/>
        <v>-</v>
      </c>
      <c r="DH82" s="248" t="str">
        <f t="shared" ca="1" si="353"/>
        <v>-</v>
      </c>
      <c r="DI82" s="248" t="str">
        <f t="shared" ca="1" si="353"/>
        <v>-</v>
      </c>
      <c r="DJ82" s="248" t="str">
        <f t="shared" ca="1" si="353"/>
        <v>-</v>
      </c>
      <c r="DK82" s="248" t="str">
        <f t="shared" ca="1" si="353"/>
        <v>-</v>
      </c>
      <c r="DL82" s="248" t="str">
        <f t="shared" ca="1" si="353"/>
        <v>-</v>
      </c>
      <c r="DM82" s="248" t="str">
        <f t="shared" ca="1" si="353"/>
        <v>-</v>
      </c>
      <c r="DN82" s="248" t="str">
        <f t="shared" ca="1" si="353"/>
        <v>-</v>
      </c>
      <c r="DO82" s="248" t="str">
        <f t="shared" ca="1" si="353"/>
        <v>-</v>
      </c>
      <c r="DP82" s="248" t="str">
        <f t="shared" ca="1" si="353"/>
        <v>-</v>
      </c>
      <c r="DQ82" s="248" t="str">
        <f t="shared" ca="1" si="353"/>
        <v>-</v>
      </c>
      <c r="DR82" s="248" t="str">
        <f t="shared" ca="1" si="353"/>
        <v>-</v>
      </c>
      <c r="DS82" s="248" t="str">
        <f t="shared" ca="1" si="353"/>
        <v>-</v>
      </c>
      <c r="DT82" s="248" t="str">
        <f t="shared" ca="1" si="353"/>
        <v>-</v>
      </c>
      <c r="DU82" s="248" t="str">
        <f t="shared" ca="1" si="353"/>
        <v>-</v>
      </c>
      <c r="DV82" s="225">
        <f t="shared" ca="1" si="350"/>
        <v>3</v>
      </c>
      <c r="DW82" s="225">
        <f t="shared" ca="1" si="350"/>
        <v>3</v>
      </c>
      <c r="DX82" s="247">
        <v>0</v>
      </c>
      <c r="DY82" s="247">
        <v>1</v>
      </c>
      <c r="DZ82" s="247">
        <v>-1</v>
      </c>
      <c r="EA82" s="248" t="str">
        <f t="shared" ca="1" si="349"/>
        <v>-</v>
      </c>
      <c r="EB82" s="248" t="str">
        <f t="shared" ca="1" si="349"/>
        <v>-</v>
      </c>
      <c r="EC82" s="248" t="str">
        <f t="shared" ca="1" si="349"/>
        <v>-</v>
      </c>
      <c r="ED82" s="248" t="str">
        <f t="shared" ca="1" si="349"/>
        <v>-</v>
      </c>
      <c r="EE82" s="248" t="str">
        <f t="shared" ca="1" si="349"/>
        <v>-</v>
      </c>
      <c r="EF82" s="247">
        <v>0</v>
      </c>
      <c r="EG82" s="247">
        <v>1</v>
      </c>
      <c r="EH82" s="247">
        <v>-1</v>
      </c>
      <c r="EI82" s="248" t="str">
        <f t="shared" ca="1" si="349"/>
        <v>-</v>
      </c>
      <c r="EJ82" s="248" t="str">
        <f t="shared" ca="1" si="349"/>
        <v>-</v>
      </c>
      <c r="EK82" s="248" t="str">
        <f t="shared" ca="1" si="349"/>
        <v>-</v>
      </c>
      <c r="EL82" s="248">
        <f t="shared" ca="1" si="349"/>
        <v>0</v>
      </c>
      <c r="EM82" s="248">
        <f t="shared" ca="1" si="349"/>
        <v>0</v>
      </c>
      <c r="EN82" s="248">
        <f t="shared" ca="1" si="349"/>
        <v>0</v>
      </c>
      <c r="EO82" s="248">
        <f t="shared" ca="1" si="349"/>
        <v>0</v>
      </c>
      <c r="EP82" s="248">
        <f t="shared" ca="1" si="349"/>
        <v>0</v>
      </c>
      <c r="EQ82" s="248">
        <f t="shared" ca="1" si="290"/>
        <v>0</v>
      </c>
      <c r="ER82" s="248">
        <f t="shared" ca="1" si="290"/>
        <v>0</v>
      </c>
      <c r="ES82" s="248" t="str">
        <f t="shared" ca="1" si="290"/>
        <v>-</v>
      </c>
      <c r="ET82" s="248" t="str">
        <f t="shared" ca="1" si="290"/>
        <v>-</v>
      </c>
      <c r="EU82" s="248" t="str">
        <f t="shared" ca="1" si="290"/>
        <v>-</v>
      </c>
      <c r="EV82" s="248" t="str">
        <f t="shared" ca="1" si="290"/>
        <v>-</v>
      </c>
      <c r="EW82" s="248" t="str">
        <f t="shared" ca="1" si="290"/>
        <v>-</v>
      </c>
      <c r="EX82" s="248" t="str">
        <f t="shared" ca="1" si="290"/>
        <v>-</v>
      </c>
      <c r="EY82" s="248" t="str">
        <f t="shared" ca="1" si="290"/>
        <v>-</v>
      </c>
      <c r="EZ82" s="248" t="str">
        <f t="shared" ca="1" si="290"/>
        <v>-</v>
      </c>
      <c r="FA82" s="248" t="str">
        <f t="shared" ca="1" si="290"/>
        <v>-</v>
      </c>
      <c r="FB82" s="248" t="str">
        <f t="shared" ca="1" si="290"/>
        <v>-</v>
      </c>
      <c r="FC82" s="248" t="str">
        <f t="shared" ca="1" si="290"/>
        <v>-</v>
      </c>
      <c r="FD82" s="10"/>
      <c r="FE82" s="246">
        <f t="shared" ca="1" si="118"/>
        <v>1</v>
      </c>
      <c r="FF82" s="248" t="str">
        <f t="shared" ca="1" si="290"/>
        <v>-</v>
      </c>
      <c r="FG82" s="248" t="str">
        <f t="shared" ca="1" si="341"/>
        <v>-</v>
      </c>
      <c r="FH82" s="248" t="str">
        <f t="shared" ca="1" si="341"/>
        <v>-</v>
      </c>
      <c r="FI82" s="248" t="str">
        <f t="shared" ca="1" si="341"/>
        <v>-</v>
      </c>
      <c r="FJ82" s="246" t="b">
        <f t="shared" ca="1" si="119"/>
        <v>1</v>
      </c>
      <c r="FK82" s="248" t="str">
        <f t="shared" ca="1" si="341"/>
        <v>-</v>
      </c>
      <c r="FL82" s="248">
        <f t="shared" ca="1" si="341"/>
        <v>0</v>
      </c>
      <c r="FM82" s="248" t="str">
        <f t="shared" ca="1" si="341"/>
        <v>-</v>
      </c>
      <c r="FN82" s="248">
        <f t="shared" ca="1" si="120"/>
        <v>1</v>
      </c>
      <c r="FO82" s="248">
        <f t="shared" ca="1" si="120"/>
        <v>0</v>
      </c>
      <c r="FP82" s="248">
        <f t="shared" ca="1" si="341"/>
        <v>1</v>
      </c>
      <c r="FQ82" s="248">
        <f t="shared" ca="1" si="341"/>
        <v>0</v>
      </c>
      <c r="FR82" s="248">
        <f t="shared" ca="1" si="341"/>
        <v>1</v>
      </c>
      <c r="FS82" s="248">
        <f t="shared" ca="1" si="341"/>
        <v>1</v>
      </c>
      <c r="FT82" s="248">
        <f t="shared" ca="1" si="341"/>
        <v>1</v>
      </c>
      <c r="FU82" s="248">
        <f t="shared" ca="1" si="341"/>
        <v>0</v>
      </c>
      <c r="FV82" s="248">
        <f t="shared" ca="1" si="341"/>
        <v>0</v>
      </c>
      <c r="FW82" s="248">
        <f t="shared" ca="1" si="341"/>
        <v>0</v>
      </c>
      <c r="FX82" s="248">
        <f t="shared" ca="1" si="341"/>
        <v>0</v>
      </c>
      <c r="FY82" s="248">
        <f t="shared" ca="1" si="341"/>
        <v>0</v>
      </c>
      <c r="FZ82" s="248">
        <f t="shared" ca="1" si="341"/>
        <v>0</v>
      </c>
      <c r="GA82" s="248">
        <f t="shared" ca="1" si="341"/>
        <v>0</v>
      </c>
      <c r="GB82" s="248">
        <f t="shared" ca="1" si="341"/>
        <v>0</v>
      </c>
      <c r="GC82" s="248">
        <f t="shared" ca="1" si="121"/>
        <v>0</v>
      </c>
      <c r="GD82" s="248">
        <f t="shared" ca="1" si="121"/>
        <v>0</v>
      </c>
      <c r="GE82" s="248">
        <f t="shared" ca="1" si="341"/>
        <v>0</v>
      </c>
      <c r="GF82" s="248">
        <f t="shared" ca="1" si="341"/>
        <v>0</v>
      </c>
      <c r="GG82" s="248">
        <f t="shared" ca="1" si="341"/>
        <v>1</v>
      </c>
      <c r="GH82" s="248">
        <f t="shared" ca="1" si="341"/>
        <v>0</v>
      </c>
      <c r="GI82" s="248">
        <f t="shared" ca="1" si="341"/>
        <v>0</v>
      </c>
      <c r="GJ82" s="248">
        <f t="shared" ca="1" si="341"/>
        <v>0</v>
      </c>
      <c r="GK82" s="248">
        <f t="shared" ca="1" si="341"/>
        <v>0</v>
      </c>
      <c r="GL82" s="248">
        <f t="shared" ca="1" si="121"/>
        <v>0</v>
      </c>
      <c r="GM82" s="248">
        <f t="shared" ca="1" si="121"/>
        <v>0</v>
      </c>
      <c r="GN82" s="248">
        <f t="shared" ca="1" si="121"/>
        <v>0</v>
      </c>
      <c r="GO82" s="10"/>
      <c r="GP82" s="246" t="b">
        <f t="shared" ca="1" si="336"/>
        <v>1</v>
      </c>
      <c r="GQ82" s="246" cm="1">
        <f t="array" aca="1" ref="GQ82" ca="1">INDEX(i.bnd_total_pas_area,$R82,1)</f>
        <v>477.12</v>
      </c>
      <c r="GR82" s="248" t="str">
        <f t="shared" ca="1" si="261"/>
        <v>-</v>
      </c>
      <c r="GS82" s="246" t="b">
        <f t="shared" ca="1" si="337"/>
        <v>1</v>
      </c>
      <c r="GT82" s="246" cm="1">
        <f t="array" aca="1" ref="GT82" ca="1">INDEX(i.bnd_sr_t,$T82,1)</f>
        <v>12.8</v>
      </c>
      <c r="GU82" s="246" t="b">
        <f t="shared" ca="1" si="124"/>
        <v>0</v>
      </c>
      <c r="GV82" s="246" t="b">
        <f t="shared" ca="1" si="124"/>
        <v>1</v>
      </c>
      <c r="GW82" s="246" t="b">
        <f t="shared" ca="1" si="124"/>
        <v>0</v>
      </c>
      <c r="GX82" s="248">
        <f t="shared" ca="1" si="262"/>
        <v>0</v>
      </c>
      <c r="GY82" s="248">
        <f t="shared" ca="1" si="262"/>
        <v>2</v>
      </c>
      <c r="GZ82" s="248">
        <f t="shared" ca="1" si="262"/>
        <v>2</v>
      </c>
      <c r="HA82" s="248" t="str">
        <f t="shared" ca="1" si="262"/>
        <v>-</v>
      </c>
      <c r="HB82" s="248" t="str">
        <f t="shared" ca="1" si="262"/>
        <v>-</v>
      </c>
      <c r="HC82" s="248" t="str">
        <f t="shared" ca="1" si="262"/>
        <v>-</v>
      </c>
      <c r="HD82" s="248" t="str">
        <f t="shared" ca="1" si="262"/>
        <v>-</v>
      </c>
      <c r="HE82" s="248" t="str">
        <f t="shared" ca="1" si="262"/>
        <v>-</v>
      </c>
      <c r="HF82" s="248" t="str">
        <f t="shared" ca="1" si="144"/>
        <v>-</v>
      </c>
      <c r="HG82" s="248" t="str">
        <f t="shared" ca="1" si="144"/>
        <v>-</v>
      </c>
      <c r="HH82" s="246" t="b">
        <f t="array" aca="1" ref="HH82" ca="1">IF(OR(HI82:HJ82&lt;&gt;"-"),TRUE,"-")</f>
        <v>1</v>
      </c>
      <c r="HI82" s="225">
        <f t="shared" ca="1" si="351"/>
        <v>2</v>
      </c>
      <c r="HJ82" s="248" t="str">
        <f t="shared" ca="1" si="125"/>
        <v>-</v>
      </c>
      <c r="HK82" s="246" t="str">
        <f t="array" aca="1" ref="HK82" ca="1">IF(OR(HL82:HQ82&lt;&gt;"-"),TRUE,"-")</f>
        <v>-</v>
      </c>
      <c r="HL82" s="248" t="str">
        <f t="shared" ca="1" si="145"/>
        <v>-</v>
      </c>
      <c r="HM82" s="288" t="str">
        <f t="shared" ca="1" si="145"/>
        <v>-</v>
      </c>
      <c r="HN82" s="288" t="str">
        <f t="shared" ca="1" si="145"/>
        <v>-</v>
      </c>
      <c r="HO82" s="288" t="str">
        <f t="shared" ca="1" si="145"/>
        <v>-</v>
      </c>
      <c r="HP82" s="288" t="str">
        <f t="shared" ca="1" si="145"/>
        <v>-</v>
      </c>
      <c r="HQ82" s="288" t="str">
        <f t="shared" ca="1" si="146"/>
        <v>-</v>
      </c>
      <c r="HR82" s="288" t="str">
        <f t="shared" ca="1" si="145"/>
        <v>-</v>
      </c>
      <c r="HS82" s="248" t="b">
        <f t="shared" ca="1" si="100"/>
        <v>1</v>
      </c>
      <c r="HT82" s="248">
        <f t="shared" ca="1" si="100"/>
        <v>2</v>
      </c>
      <c r="HU82" s="248" t="b">
        <f t="shared" ca="1" si="101"/>
        <v>1</v>
      </c>
      <c r="HV82" s="248" t="str">
        <f t="shared" ca="1" si="101"/>
        <v>-</v>
      </c>
      <c r="HW82" s="246" t="str">
        <f t="shared" ca="1" si="238"/>
        <v>-</v>
      </c>
      <c r="HX82" s="246" t="str">
        <f t="shared" ca="1" si="238"/>
        <v>-</v>
      </c>
      <c r="HY82" s="246" t="str">
        <f t="shared" ca="1" si="238"/>
        <v>-</v>
      </c>
      <c r="HZ82" s="246" t="str">
        <f t="shared" ca="1" si="238"/>
        <v>-</v>
      </c>
      <c r="IA82" s="248" t="str">
        <f t="shared" ca="1" si="342"/>
        <v>-</v>
      </c>
      <c r="IB82" s="248" t="str">
        <f t="shared" ca="1" si="342"/>
        <v>-</v>
      </c>
      <c r="IC82" s="248" t="str">
        <f t="shared" ca="1" si="342"/>
        <v>-</v>
      </c>
      <c r="ID82" s="248" t="str">
        <f t="shared" ca="1" si="342"/>
        <v>-</v>
      </c>
      <c r="IE82" s="248">
        <f t="shared" ca="1" si="342"/>
        <v>0</v>
      </c>
      <c r="IF82" s="248">
        <f t="shared" ca="1" si="342"/>
        <v>0.9</v>
      </c>
      <c r="IG82" s="248">
        <f t="shared" ca="1" si="342"/>
        <v>0</v>
      </c>
      <c r="IH82" s="248">
        <f t="shared" ca="1" si="342"/>
        <v>0.5</v>
      </c>
      <c r="II82" s="248">
        <f t="shared" ca="1" si="342"/>
        <v>0</v>
      </c>
      <c r="IJ82" s="248">
        <f t="shared" ca="1" si="342"/>
        <v>0</v>
      </c>
      <c r="IK82" s="248" t="str">
        <f t="shared" ca="1" si="342"/>
        <v>-</v>
      </c>
      <c r="IL82" s="246" t="str">
        <f t="shared" ca="1" si="127"/>
        <v>-</v>
      </c>
      <c r="IM82" s="246" t="str">
        <f t="shared" ca="1" si="127"/>
        <v>-</v>
      </c>
      <c r="IN82" s="155" t="b">
        <f t="shared" ca="1" si="338"/>
        <v>0</v>
      </c>
      <c r="IO82" s="248" t="str">
        <f t="shared" ca="1" si="129"/>
        <v>-</v>
      </c>
      <c r="IP82" s="10"/>
      <c r="IQ82" s="248">
        <f t="shared" ca="1" si="342"/>
        <v>1</v>
      </c>
      <c r="IR82" s="248">
        <f t="shared" ca="1" si="342"/>
        <v>0</v>
      </c>
      <c r="IS82" s="248">
        <f t="shared" ca="1" si="342"/>
        <v>1</v>
      </c>
      <c r="IT82" s="248">
        <f t="shared" ca="1" si="342"/>
        <v>1</v>
      </c>
      <c r="IU82" s="248">
        <f t="shared" ca="1" si="342"/>
        <v>0</v>
      </c>
      <c r="IV82" s="248">
        <f t="shared" ca="1" si="342"/>
        <v>70</v>
      </c>
      <c r="IW82" s="248">
        <f t="shared" ca="1" si="342"/>
        <v>50</v>
      </c>
      <c r="IX82" s="248">
        <f t="shared" ca="1" si="342"/>
        <v>85</v>
      </c>
      <c r="IY82" s="248">
        <f t="shared" ca="1" si="342"/>
        <v>70</v>
      </c>
      <c r="IZ82" s="246">
        <f t="shared" ca="1" si="130"/>
        <v>1</v>
      </c>
      <c r="JA82" s="246">
        <f t="shared" ca="1" si="131"/>
        <v>1</v>
      </c>
      <c r="JB82" s="246">
        <f t="shared" ca="1" si="132"/>
        <v>1</v>
      </c>
      <c r="JC82" s="248">
        <f t="shared" ca="1" si="342"/>
        <v>1</v>
      </c>
      <c r="JD82" s="10"/>
      <c r="JE82" s="248">
        <f t="shared" ca="1" si="342"/>
        <v>1</v>
      </c>
      <c r="JF82" s="248">
        <f t="shared" ca="1" si="342"/>
        <v>1</v>
      </c>
      <c r="JG82" s="248">
        <f t="shared" ca="1" si="342"/>
        <v>0.75</v>
      </c>
      <c r="JH82" s="248">
        <f t="shared" ca="1" si="339"/>
        <v>0.8</v>
      </c>
      <c r="JI82" s="248">
        <f t="shared" ca="1" si="339"/>
        <v>0.82499999999999996</v>
      </c>
      <c r="JJ82" s="248">
        <f t="shared" ca="1" si="339"/>
        <v>0.875</v>
      </c>
      <c r="JK82" s="248">
        <f t="shared" ca="1" si="339"/>
        <v>0.9</v>
      </c>
      <c r="JL82" s="248">
        <f t="shared" ca="1" si="342"/>
        <v>1</v>
      </c>
      <c r="JM82" s="248">
        <f t="shared" ca="1" si="342"/>
        <v>0</v>
      </c>
      <c r="JN82" s="248">
        <f t="shared" ca="1" si="339"/>
        <v>0</v>
      </c>
      <c r="JO82" s="248">
        <f t="shared" ca="1" si="339"/>
        <v>0</v>
      </c>
      <c r="JP82" s="248">
        <f t="shared" ca="1" si="339"/>
        <v>0</v>
      </c>
      <c r="JQ82" s="248">
        <f t="shared" ca="1" si="339"/>
        <v>0</v>
      </c>
      <c r="JR82" s="248">
        <f t="shared" ca="1" si="339"/>
        <v>0</v>
      </c>
      <c r="JS82" s="248" t="str">
        <f t="shared" ca="1" si="149"/>
        <v>-</v>
      </c>
      <c r="JT82" s="248">
        <f t="shared" ca="1" si="149"/>
        <v>0</v>
      </c>
      <c r="JU82" s="27">
        <v>0</v>
      </c>
    </row>
    <row r="83" spans="1:281" s="228" customFormat="1" outlineLevel="2">
      <c r="A83" s="202">
        <f t="shared" si="133"/>
        <v>78</v>
      </c>
      <c r="B83" s="210">
        <f t="shared" ca="1" si="343"/>
        <v>73</v>
      </c>
      <c r="C83" s="228">
        <v>200</v>
      </c>
      <c r="D83" s="228" t="s">
        <v>941</v>
      </c>
      <c r="E83" s="228" t="b">
        <v>0</v>
      </c>
      <c r="F83" s="228" t="b">
        <v>0</v>
      </c>
      <c r="G83" s="228" t="b">
        <f t="shared" si="340"/>
        <v>0</v>
      </c>
      <c r="H83" s="298" cm="1">
        <f t="array" aca="1" ref="H83" ca="1">IF(AND($I83:$T83=DataMaster!$R$70:$AC$70),1,IF(AND($I83:$T83=DataMaster!$R$71:$AC$71),2,IF(AND($I83:$T83=DataMaster!$R$72:$AC$72),3,IF(AND($I83:$T83=DataMaster!$R$73:$AC$73),4,IF(AND($I83:$T83=DataMaster!$R$74:$AC$74),5,IF(AND($I83:$T83=DataMaster!$R$75:$AC$75),6,IF(AND($I83:$T83=DataMaster!$R$76:$AC$76),7,IF(AND($I83:$T83=DataMaster!$R$77:$AC$77),8,0))))))))</f>
        <v>3</v>
      </c>
      <c r="I83" s="225">
        <f t="shared" ca="1" si="344"/>
        <v>2</v>
      </c>
      <c r="J83" s="225">
        <f t="shared" ca="1" si="295"/>
        <v>3</v>
      </c>
      <c r="K83" s="225">
        <f t="shared" ca="1" si="295"/>
        <v>3</v>
      </c>
      <c r="L83" s="225">
        <f t="shared" ca="1" si="295"/>
        <v>3</v>
      </c>
      <c r="M83" s="225">
        <f t="shared" ca="1" si="295"/>
        <v>1</v>
      </c>
      <c r="N83" s="225">
        <f t="shared" ca="1" si="295"/>
        <v>1</v>
      </c>
      <c r="O83" s="225">
        <f t="shared" ca="1" si="295"/>
        <v>1</v>
      </c>
      <c r="P83" s="225">
        <f t="shared" ca="1" si="295"/>
        <v>4</v>
      </c>
      <c r="Q83" s="225">
        <f t="shared" ca="1" si="295"/>
        <v>1</v>
      </c>
      <c r="R83" s="225">
        <f t="shared" ca="1" si="295"/>
        <v>3</v>
      </c>
      <c r="S83" s="225">
        <f t="shared" ca="1" si="295"/>
        <v>1</v>
      </c>
      <c r="T83" s="225">
        <f t="shared" ca="1" si="295"/>
        <v>3</v>
      </c>
      <c r="V83" s="242" t="str" cm="1">
        <f t="array" aca="1" ref="V83" ca="1">TEXT(LEFT(OFFSET(V83,-1,0),5)+1,"00000")&amp;MID(OFFSET(V83,-1,0),6,FIND(" ",OFFSET(V83,-1,0),7)-5)
&amp;IF($H83=0,"",INDEX(DataMaster!$Q$70:$Q$77,Experiment!H83))
 &amp; " Day"&amp;_xlfn.SINGLE(INDEX(i.DOY,$I83,1))                   &amp; IF($FE83=0," FWM","")&amp;IF($FE83=1," MWM","")&amp;IF($FE83=5," Mat","")&amp;IF($FJ83=TRUE,"&amp;BBT","")
&amp;" Confine"&amp;$P83-1       &amp;IF($R83&gt;1," PasArea"&amp;GQ83,"")     &amp;IF($T83&gt;1," SR"&amp;GT83,"")     &amp;IF($S83&gt;1," E_PGR"&amp;JG83,"")
&amp; " WP"&amp;TEXT($IZ83*100,"000p")                &amp; " MP"&amp;TEXT($JA83*100,"000p")                      &amp; " GP"&amp;TEXT($JB83*100,"000p")
&amp; " (F"&amp;3+IFERROR(1*$CZ83,0)+IFERROR(1*$DA83,0)&amp;3-IFERROR(1*NOT($DC83),0)&amp;"N"&amp;$DV83&amp;$DW83&amp;")"</f>
        <v>00060 Feed farm2 Day169 MWM&amp;BBT Confine3 PasArea477.12 SR12.8 WP100p MP100p GP100p (F43N33)</v>
      </c>
      <c r="W83" s="10" t="str">
        <f ca="1">IF(COUNTIF(V$5:V83,V83)=1,"-","Dup")</f>
        <v>-</v>
      </c>
      <c r="X83" s="10"/>
      <c r="Y83" s="225" t="str">
        <f t="shared" ca="1" si="345"/>
        <v>-</v>
      </c>
      <c r="Z83" s="248" t="str">
        <f t="shared" ca="1" si="112"/>
        <v>-</v>
      </c>
      <c r="AA83" s="225" t="str">
        <f t="shared" ca="1" si="345"/>
        <v>-</v>
      </c>
      <c r="AB83" s="225" t="str">
        <f t="shared" ca="1" si="345"/>
        <v>-</v>
      </c>
      <c r="AC83" s="248" t="str">
        <f t="shared" ca="1" si="113"/>
        <v>-</v>
      </c>
      <c r="AD83" s="248" t="b">
        <f t="shared" ca="1" si="113"/>
        <v>1</v>
      </c>
      <c r="AE83" s="10"/>
      <c r="AF83" s="248" t="b">
        <f t="shared" ca="1" si="285"/>
        <v>1</v>
      </c>
      <c r="AG83" s="248" t="str">
        <f t="shared" ca="1" si="285"/>
        <v>-</v>
      </c>
      <c r="AH83" s="248" t="str">
        <f t="shared" ca="1" si="285"/>
        <v>-</v>
      </c>
      <c r="AI83" s="248" t="str">
        <f t="shared" ca="1" si="285"/>
        <v>-</v>
      </c>
      <c r="AJ83" s="248" t="b">
        <f t="shared" ca="1" si="285"/>
        <v>0</v>
      </c>
      <c r="AK83" s="248" t="str">
        <f t="shared" ca="1" si="285"/>
        <v>-</v>
      </c>
      <c r="AL83" s="248" t="str">
        <f t="shared" ca="1" si="285"/>
        <v>-</v>
      </c>
      <c r="AM83" s="248" t="str">
        <f t="shared" ca="1" si="285"/>
        <v>-</v>
      </c>
      <c r="AN83" s="248" t="b">
        <f t="shared" ca="1" si="285"/>
        <v>0</v>
      </c>
      <c r="AO83" s="10"/>
      <c r="AP83" s="225" t="b">
        <f t="shared" ca="1" si="352"/>
        <v>1</v>
      </c>
      <c r="AQ83" s="247" t="b">
        <v>1</v>
      </c>
      <c r="AR83" s="225" t="b">
        <f t="shared" ca="1" si="346"/>
        <v>1</v>
      </c>
      <c r="AS83" s="243">
        <f t="shared" ca="1" si="136"/>
        <v>323405</v>
      </c>
      <c r="AT83" s="225" t="b">
        <f t="shared" ca="1" si="347"/>
        <v>0</v>
      </c>
      <c r="AU83" s="248" t="str">
        <f t="shared" ca="1" si="285"/>
        <v>-</v>
      </c>
      <c r="AV83" s="248" t="b">
        <f t="shared" ca="1" si="285"/>
        <v>1</v>
      </c>
      <c r="AW83" s="225">
        <f t="shared" ca="1" si="348"/>
        <v>323406</v>
      </c>
      <c r="AX83" s="248" t="str">
        <f t="shared" ca="1" si="285"/>
        <v>-</v>
      </c>
      <c r="AY83" s="248">
        <f t="shared" ca="1" si="285"/>
        <v>1</v>
      </c>
      <c r="AZ83" s="248">
        <f t="shared" ca="1" si="285"/>
        <v>1</v>
      </c>
      <c r="BA83" s="248" t="b">
        <f t="shared" ca="1" si="185"/>
        <v>1</v>
      </c>
      <c r="BB83" s="248">
        <f t="shared" ca="1" si="285"/>
        <v>0.2</v>
      </c>
      <c r="BC83" s="248" t="str">
        <f t="shared" ca="1" si="311"/>
        <v>-</v>
      </c>
      <c r="BD83" s="248" t="str">
        <f t="shared" ca="1" si="311"/>
        <v>-</v>
      </c>
      <c r="BE83" s="248" t="b">
        <f t="shared" ca="1" si="285"/>
        <v>1</v>
      </c>
      <c r="BF83" s="248" t="b">
        <f t="shared" ca="1" si="185"/>
        <v>0</v>
      </c>
      <c r="BG83" s="246" t="str" cm="1">
        <f t="array" aca="1" ref="BG83" ca="1">INDEX(i.dams_confinement_P,$P83,BG$17)</f>
        <v>-</v>
      </c>
      <c r="BH83" s="246" t="str" cm="1">
        <f t="array" aca="1" ref="BH83" ca="1">INDEX(i.dams_confinement_P,$P83,BH$17)</f>
        <v>-</v>
      </c>
      <c r="BI83" s="246" t="str" cm="1">
        <f t="array" aca="1" ref="BI83" ca="1">INDEX(i.dams_confinement_P,$P83,BI$17)</f>
        <v>-</v>
      </c>
      <c r="BJ83" s="246" t="str" cm="1">
        <f t="array" aca="1" ref="BJ83" ca="1">INDEX(i.dams_confinement_P,$P83,BJ$17)</f>
        <v>-</v>
      </c>
      <c r="BK83" s="246" t="str" cm="1">
        <f t="array" aca="1" ref="BK83" ca="1">INDEX(i.dams_confinement_P,$P83,BK$17)</f>
        <v>-</v>
      </c>
      <c r="BL83" s="246" t="str" cm="1">
        <f t="array" aca="1" ref="BL83" ca="1">INDEX(i.dams_confinement_P,$P83,BL$17)</f>
        <v>-</v>
      </c>
      <c r="BM83" s="246" t="str" cm="1">
        <f t="array" aca="1" ref="BM83" ca="1">INDEX(i.dams_confinement_P,$P83,BM$17)</f>
        <v>-</v>
      </c>
      <c r="BN83" s="246" t="str" cm="1">
        <f t="array" aca="1" ref="BN83" ca="1">INDEX(i.dams_confinement_P,$P83,BN$17)</f>
        <v>-</v>
      </c>
      <c r="BO83" s="246" t="str" cm="1">
        <f t="array" aca="1" ref="BO83" ca="1">INDEX(i.dams_confinement_P,$P83,BO$17)</f>
        <v>-</v>
      </c>
      <c r="BP83" s="246" t="str" cm="1">
        <f t="array" aca="1" ref="BP83" ca="1">INDEX(i.dams_confinement_P,$P83,BP$17)</f>
        <v>-</v>
      </c>
      <c r="BQ83" s="246" t="str" cm="1">
        <f t="array" aca="1" ref="BQ83" ca="1">INDEX(i.dams_confinement_P,$P83,BQ$17)</f>
        <v>-</v>
      </c>
      <c r="BR83" s="246" t="str" cm="1">
        <f t="array" aca="1" ref="BR83" ca="1">INDEX(i.dams_confinement_P,$P83,BR$17)</f>
        <v>-</v>
      </c>
      <c r="BS83" s="246" t="b" cm="1">
        <f t="array" aca="1" ref="BS83" ca="1">INDEX(i.dams_confinement_P,$P83,BS$17)</f>
        <v>1</v>
      </c>
      <c r="BT83" s="246" t="b" cm="1">
        <f t="array" aca="1" ref="BT83" ca="1">INDEX(i.dams_confinement_P,$P83,BT$17)</f>
        <v>1</v>
      </c>
      <c r="BU83" s="246" t="b" cm="1">
        <f t="array" aca="1" ref="BU83" ca="1">INDEX(i.dams_confinement_P,$P83,BU$17)</f>
        <v>1</v>
      </c>
      <c r="BV83" s="246" t="b" cm="1">
        <f t="array" aca="1" ref="BV83" ca="1">INDEX(i.dams_confinement_P,$P83,BV$17)</f>
        <v>1</v>
      </c>
      <c r="BW83" s="246" t="b" cm="1">
        <f t="array" aca="1" ref="BW83" ca="1">INDEX(i.dams_confinement_P,$P83,BW$17)</f>
        <v>1</v>
      </c>
      <c r="BX83" s="246" t="b" cm="1">
        <f t="array" aca="1" ref="BX83" ca="1">INDEX(i.dams_confinement_P,$P83,BX$17)</f>
        <v>1</v>
      </c>
      <c r="BY83" s="248" t="str">
        <f t="shared" ca="1" si="310"/>
        <v>-</v>
      </c>
      <c r="BZ83" s="248" t="str">
        <f t="shared" ca="1" si="310"/>
        <v>-</v>
      </c>
      <c r="CA83" s="10"/>
      <c r="CB83" s="248" t="str">
        <f t="shared" ca="1" si="310"/>
        <v>-</v>
      </c>
      <c r="CC83" s="248" t="str">
        <f t="shared" ca="1" si="310"/>
        <v>-</v>
      </c>
      <c r="CD83" s="248" t="str">
        <f t="shared" ca="1" si="310"/>
        <v>-</v>
      </c>
      <c r="CE83" s="248" t="str">
        <f t="shared" ca="1" si="310"/>
        <v>-</v>
      </c>
      <c r="CF83" s="248" t="str">
        <f t="shared" ca="1" si="310"/>
        <v>-</v>
      </c>
      <c r="CG83" s="248" t="str">
        <f t="shared" ca="1" si="310"/>
        <v>-</v>
      </c>
      <c r="CH83" s="248" t="str">
        <f t="shared" ca="1" si="310"/>
        <v>-</v>
      </c>
      <c r="CI83" s="248" t="str">
        <f t="shared" ca="1" si="310"/>
        <v>-</v>
      </c>
      <c r="CJ83" s="248" t="str">
        <f t="shared" ca="1" si="310"/>
        <v>-</v>
      </c>
      <c r="CK83" s="248" t="str">
        <f t="shared" ca="1" si="310"/>
        <v>-</v>
      </c>
      <c r="CL83" s="248" t="str">
        <f t="shared" ca="1" si="310"/>
        <v>-</v>
      </c>
      <c r="CM83" s="248" t="str">
        <f t="shared" ca="1" si="310"/>
        <v>-</v>
      </c>
      <c r="CN83" s="248" t="str">
        <f t="shared" ca="1" si="310"/>
        <v>-</v>
      </c>
      <c r="CO83" s="248" t="str">
        <f t="shared" ca="1" si="310"/>
        <v>-</v>
      </c>
      <c r="CP83" s="248" t="str">
        <f t="shared" ca="1" si="310"/>
        <v>-</v>
      </c>
      <c r="CQ83" s="248" t="str">
        <f t="shared" ca="1" si="310"/>
        <v>-</v>
      </c>
      <c r="CR83" s="248" t="str">
        <f t="shared" ca="1" si="310"/>
        <v>-</v>
      </c>
      <c r="CS83" s="248" t="str">
        <f t="shared" ca="1" si="194"/>
        <v>-</v>
      </c>
      <c r="CT83" s="248" t="str">
        <f t="shared" ca="1" si="194"/>
        <v>-</v>
      </c>
      <c r="CU83" s="248" t="str">
        <f t="shared" ca="1" si="194"/>
        <v>-</v>
      </c>
      <c r="CV83" s="248" t="str">
        <f t="shared" ca="1" si="194"/>
        <v>-</v>
      </c>
      <c r="CW83" s="10"/>
      <c r="CX83" s="246" t="str" cm="1">
        <f t="array" ref="CX83">IF(AND($CZ83:$DA83),INDEX(i.dam_user_fvp0_date,$P83),"-")</f>
        <v>-</v>
      </c>
      <c r="CY83" s="246" t="str" cm="1">
        <f t="array" ref="CY83">IF(AND($CZ83:$DA83),INDEX(i.dam_user_fvp1_date,$P83),"-")</f>
        <v>-</v>
      </c>
      <c r="CZ83" s="247" t="b">
        <v>0</v>
      </c>
      <c r="DA83" s="247" t="b">
        <v>1</v>
      </c>
      <c r="DB83" s="248" t="str">
        <f t="shared" ca="1" si="353"/>
        <v>-</v>
      </c>
      <c r="DC83" s="248" t="str">
        <f t="shared" ca="1" si="353"/>
        <v>-</v>
      </c>
      <c r="DD83" s="248" t="str">
        <f t="shared" ca="1" si="353"/>
        <v>-</v>
      </c>
      <c r="DE83" s="248" t="str">
        <f t="shared" ca="1" si="353"/>
        <v>-</v>
      </c>
      <c r="DF83" s="248" t="str">
        <f t="shared" ca="1" si="353"/>
        <v>-</v>
      </c>
      <c r="DG83" s="248" t="str">
        <f t="shared" ca="1" si="353"/>
        <v>-</v>
      </c>
      <c r="DH83" s="248" t="str">
        <f t="shared" ca="1" si="353"/>
        <v>-</v>
      </c>
      <c r="DI83" s="248" t="str">
        <f t="shared" ca="1" si="353"/>
        <v>-</v>
      </c>
      <c r="DJ83" s="248" t="str">
        <f t="shared" ca="1" si="353"/>
        <v>-</v>
      </c>
      <c r="DK83" s="248" t="str">
        <f t="shared" ca="1" si="353"/>
        <v>-</v>
      </c>
      <c r="DL83" s="248" t="str">
        <f t="shared" ca="1" si="353"/>
        <v>-</v>
      </c>
      <c r="DM83" s="248" t="str">
        <f t="shared" ca="1" si="353"/>
        <v>-</v>
      </c>
      <c r="DN83" s="248" t="str">
        <f t="shared" ca="1" si="353"/>
        <v>-</v>
      </c>
      <c r="DO83" s="248" t="str">
        <f t="shared" ca="1" si="353"/>
        <v>-</v>
      </c>
      <c r="DP83" s="248" t="str">
        <f t="shared" ca="1" si="353"/>
        <v>-</v>
      </c>
      <c r="DQ83" s="248" t="str">
        <f t="shared" ca="1" si="353"/>
        <v>-</v>
      </c>
      <c r="DR83" s="248" t="str">
        <f t="shared" ca="1" si="353"/>
        <v>-</v>
      </c>
      <c r="DS83" s="248" t="str">
        <f t="shared" ca="1" si="353"/>
        <v>-</v>
      </c>
      <c r="DT83" s="248" t="str">
        <f t="shared" ca="1" si="353"/>
        <v>-</v>
      </c>
      <c r="DU83" s="248" t="str">
        <f t="shared" ca="1" si="353"/>
        <v>-</v>
      </c>
      <c r="DV83" s="225">
        <f t="shared" ca="1" si="350"/>
        <v>3</v>
      </c>
      <c r="DW83" s="225">
        <f t="shared" ca="1" si="350"/>
        <v>3</v>
      </c>
      <c r="DX83" s="247">
        <v>0</v>
      </c>
      <c r="DY83" s="247">
        <v>1</v>
      </c>
      <c r="DZ83" s="247">
        <v>-1</v>
      </c>
      <c r="EA83" s="248" t="str">
        <f t="shared" ca="1" si="349"/>
        <v>-</v>
      </c>
      <c r="EB83" s="248" t="str">
        <f t="shared" ca="1" si="349"/>
        <v>-</v>
      </c>
      <c r="EC83" s="248" t="str">
        <f t="shared" ca="1" si="349"/>
        <v>-</v>
      </c>
      <c r="ED83" s="248" t="str">
        <f t="shared" ca="1" si="349"/>
        <v>-</v>
      </c>
      <c r="EE83" s="248" t="str">
        <f t="shared" ca="1" si="349"/>
        <v>-</v>
      </c>
      <c r="EF83" s="247">
        <v>0</v>
      </c>
      <c r="EG83" s="247">
        <v>1</v>
      </c>
      <c r="EH83" s="247">
        <v>-1</v>
      </c>
      <c r="EI83" s="248" t="str">
        <f t="shared" ca="1" si="349"/>
        <v>-</v>
      </c>
      <c r="EJ83" s="248" t="str">
        <f t="shared" ca="1" si="349"/>
        <v>-</v>
      </c>
      <c r="EK83" s="248" t="str">
        <f t="shared" ca="1" si="349"/>
        <v>-</v>
      </c>
      <c r="EL83" s="248">
        <f t="shared" ca="1" si="349"/>
        <v>0</v>
      </c>
      <c r="EM83" s="248">
        <f t="shared" ca="1" si="349"/>
        <v>0</v>
      </c>
      <c r="EN83" s="248">
        <f t="shared" ca="1" si="349"/>
        <v>0</v>
      </c>
      <c r="EO83" s="248">
        <f t="shared" ca="1" si="349"/>
        <v>0</v>
      </c>
      <c r="EP83" s="248">
        <f t="shared" ca="1" si="349"/>
        <v>0</v>
      </c>
      <c r="EQ83" s="248">
        <f t="shared" ca="1" si="290"/>
        <v>0</v>
      </c>
      <c r="ER83" s="248">
        <f t="shared" ca="1" si="290"/>
        <v>0</v>
      </c>
      <c r="ES83" s="248" t="str">
        <f t="shared" ca="1" si="290"/>
        <v>-</v>
      </c>
      <c r="ET83" s="248" t="str">
        <f t="shared" ca="1" si="290"/>
        <v>-</v>
      </c>
      <c r="EU83" s="248" t="str">
        <f t="shared" ca="1" si="290"/>
        <v>-</v>
      </c>
      <c r="EV83" s="248" t="str">
        <f t="shared" ca="1" si="290"/>
        <v>-</v>
      </c>
      <c r="EW83" s="248" t="str">
        <f t="shared" ca="1" si="290"/>
        <v>-</v>
      </c>
      <c r="EX83" s="248" t="str">
        <f t="shared" ca="1" si="290"/>
        <v>-</v>
      </c>
      <c r="EY83" s="248" t="str">
        <f t="shared" ca="1" si="290"/>
        <v>-</v>
      </c>
      <c r="EZ83" s="248" t="str">
        <f t="shared" ca="1" si="290"/>
        <v>-</v>
      </c>
      <c r="FA83" s="248" t="str">
        <f t="shared" ca="1" si="290"/>
        <v>-</v>
      </c>
      <c r="FB83" s="248" t="str">
        <f t="shared" ca="1" si="290"/>
        <v>-</v>
      </c>
      <c r="FC83" s="248" t="str">
        <f t="shared" ca="1" si="290"/>
        <v>-</v>
      </c>
      <c r="FD83" s="10"/>
      <c r="FE83" s="246">
        <f t="shared" ca="1" si="118"/>
        <v>1</v>
      </c>
      <c r="FF83" s="248" t="str">
        <f t="shared" ca="1" si="290"/>
        <v>-</v>
      </c>
      <c r="FG83" s="248" t="str">
        <f t="shared" ca="1" si="341"/>
        <v>-</v>
      </c>
      <c r="FH83" s="248" t="str">
        <f t="shared" ca="1" si="341"/>
        <v>-</v>
      </c>
      <c r="FI83" s="248" t="str">
        <f t="shared" ca="1" si="341"/>
        <v>-</v>
      </c>
      <c r="FJ83" s="246" t="b">
        <f t="shared" ca="1" si="119"/>
        <v>1</v>
      </c>
      <c r="FK83" s="248" t="str">
        <f t="shared" ca="1" si="341"/>
        <v>-</v>
      </c>
      <c r="FL83" s="248">
        <f t="shared" ca="1" si="341"/>
        <v>0</v>
      </c>
      <c r="FM83" s="248" t="str">
        <f t="shared" ca="1" si="341"/>
        <v>-</v>
      </c>
      <c r="FN83" s="248">
        <f t="shared" ca="1" si="120"/>
        <v>1</v>
      </c>
      <c r="FO83" s="248">
        <f t="shared" ca="1" si="120"/>
        <v>0</v>
      </c>
      <c r="FP83" s="248">
        <f t="shared" ca="1" si="341"/>
        <v>1</v>
      </c>
      <c r="FQ83" s="248">
        <f t="shared" ca="1" si="341"/>
        <v>0</v>
      </c>
      <c r="FR83" s="248">
        <f t="shared" ca="1" si="341"/>
        <v>1</v>
      </c>
      <c r="FS83" s="248">
        <f t="shared" ca="1" si="341"/>
        <v>1</v>
      </c>
      <c r="FT83" s="248">
        <f t="shared" ca="1" si="341"/>
        <v>1</v>
      </c>
      <c r="FU83" s="248">
        <f t="shared" ca="1" si="341"/>
        <v>0</v>
      </c>
      <c r="FV83" s="248">
        <f t="shared" ca="1" si="341"/>
        <v>0</v>
      </c>
      <c r="FW83" s="248">
        <f t="shared" ca="1" si="341"/>
        <v>0</v>
      </c>
      <c r="FX83" s="248">
        <f t="shared" ca="1" si="341"/>
        <v>0</v>
      </c>
      <c r="FY83" s="248">
        <f t="shared" ca="1" si="341"/>
        <v>0</v>
      </c>
      <c r="FZ83" s="248">
        <f t="shared" ca="1" si="341"/>
        <v>0</v>
      </c>
      <c r="GA83" s="248">
        <f t="shared" ca="1" si="341"/>
        <v>0</v>
      </c>
      <c r="GB83" s="248">
        <f t="shared" ca="1" si="341"/>
        <v>0</v>
      </c>
      <c r="GC83" s="248">
        <f t="shared" ca="1" si="121"/>
        <v>0</v>
      </c>
      <c r="GD83" s="248">
        <f t="shared" ca="1" si="121"/>
        <v>0</v>
      </c>
      <c r="GE83" s="248">
        <f t="shared" ca="1" si="341"/>
        <v>0</v>
      </c>
      <c r="GF83" s="248">
        <f t="shared" ca="1" si="341"/>
        <v>0</v>
      </c>
      <c r="GG83" s="248">
        <f t="shared" ca="1" si="341"/>
        <v>1</v>
      </c>
      <c r="GH83" s="248">
        <f t="shared" ca="1" si="341"/>
        <v>0</v>
      </c>
      <c r="GI83" s="248">
        <f t="shared" ca="1" si="341"/>
        <v>0</v>
      </c>
      <c r="GJ83" s="248">
        <f t="shared" ca="1" si="341"/>
        <v>0</v>
      </c>
      <c r="GK83" s="248">
        <f t="shared" ca="1" si="341"/>
        <v>0</v>
      </c>
      <c r="GL83" s="248">
        <f t="shared" ca="1" si="121"/>
        <v>0</v>
      </c>
      <c r="GM83" s="248">
        <f t="shared" ca="1" si="121"/>
        <v>0</v>
      </c>
      <c r="GN83" s="248">
        <f t="shared" ca="1" si="121"/>
        <v>0</v>
      </c>
      <c r="GO83" s="10"/>
      <c r="GP83" s="246" t="b">
        <f t="shared" ca="1" si="336"/>
        <v>1</v>
      </c>
      <c r="GQ83" s="246" cm="1">
        <f t="array" aca="1" ref="GQ83" ca="1">INDEX(i.bnd_total_pas_area,$R83,1)</f>
        <v>477.12</v>
      </c>
      <c r="GR83" s="248" t="str">
        <f t="shared" ca="1" si="261"/>
        <v>-</v>
      </c>
      <c r="GS83" s="246" t="b">
        <f t="shared" ca="1" si="337"/>
        <v>1</v>
      </c>
      <c r="GT83" s="246" cm="1">
        <f t="array" aca="1" ref="GT83" ca="1">INDEX(i.bnd_sr_t,$T83,1)</f>
        <v>12.8</v>
      </c>
      <c r="GU83" s="246" t="b">
        <f t="shared" ca="1" si="124"/>
        <v>0</v>
      </c>
      <c r="GV83" s="246" t="b">
        <f t="shared" ca="1" si="124"/>
        <v>1</v>
      </c>
      <c r="GW83" s="246" t="b">
        <f t="shared" ca="1" si="124"/>
        <v>0</v>
      </c>
      <c r="GX83" s="248">
        <f t="shared" ca="1" si="262"/>
        <v>0</v>
      </c>
      <c r="GY83" s="248">
        <f t="shared" ca="1" si="262"/>
        <v>2</v>
      </c>
      <c r="GZ83" s="248">
        <f t="shared" ca="1" si="262"/>
        <v>2</v>
      </c>
      <c r="HA83" s="248" t="str">
        <f t="shared" ca="1" si="262"/>
        <v>-</v>
      </c>
      <c r="HB83" s="248" t="str">
        <f t="shared" ca="1" si="262"/>
        <v>-</v>
      </c>
      <c r="HC83" s="248" t="str">
        <f t="shared" ca="1" si="262"/>
        <v>-</v>
      </c>
      <c r="HD83" s="248" t="str">
        <f t="shared" ca="1" si="262"/>
        <v>-</v>
      </c>
      <c r="HE83" s="248" t="str">
        <f t="shared" ca="1" si="262"/>
        <v>-</v>
      </c>
      <c r="HF83" s="248" t="str">
        <f t="shared" ca="1" si="144"/>
        <v>-</v>
      </c>
      <c r="HG83" s="248" t="str">
        <f t="shared" ca="1" si="144"/>
        <v>-</v>
      </c>
      <c r="HH83" s="246" t="b">
        <f t="array" aca="1" ref="HH83" ca="1">IF(OR(HI83:HJ83&lt;&gt;"-"),TRUE,"-")</f>
        <v>1</v>
      </c>
      <c r="HI83" s="225">
        <f t="shared" ca="1" si="351"/>
        <v>2</v>
      </c>
      <c r="HJ83" s="248" t="str">
        <f t="shared" ca="1" si="125"/>
        <v>-</v>
      </c>
      <c r="HK83" s="246" t="str">
        <f t="array" aca="1" ref="HK83" ca="1">IF(OR(HL83:HQ83&lt;&gt;"-"),TRUE,"-")</f>
        <v>-</v>
      </c>
      <c r="HL83" s="248" t="str">
        <f t="shared" ca="1" si="145"/>
        <v>-</v>
      </c>
      <c r="HM83" s="288" t="str">
        <f t="shared" ca="1" si="145"/>
        <v>-</v>
      </c>
      <c r="HN83" s="288" t="str">
        <f t="shared" ca="1" si="145"/>
        <v>-</v>
      </c>
      <c r="HO83" s="288" t="str">
        <f t="shared" ca="1" si="145"/>
        <v>-</v>
      </c>
      <c r="HP83" s="288" t="str">
        <f t="shared" ca="1" si="145"/>
        <v>-</v>
      </c>
      <c r="HQ83" s="288" t="str">
        <f t="shared" ca="1" si="146"/>
        <v>-</v>
      </c>
      <c r="HR83" s="288" t="str">
        <f t="shared" ca="1" si="145"/>
        <v>-</v>
      </c>
      <c r="HS83" s="248" t="b">
        <f t="shared" ca="1" si="100"/>
        <v>1</v>
      </c>
      <c r="HT83" s="248">
        <f t="shared" ca="1" si="100"/>
        <v>2</v>
      </c>
      <c r="HU83" s="248" t="b">
        <f t="shared" ca="1" si="101"/>
        <v>1</v>
      </c>
      <c r="HV83" s="248" t="str">
        <f t="shared" ca="1" si="101"/>
        <v>-</v>
      </c>
      <c r="HW83" s="246" t="str">
        <f t="shared" ca="1" si="238"/>
        <v>-</v>
      </c>
      <c r="HX83" s="246" t="str">
        <f t="shared" ca="1" si="238"/>
        <v>-</v>
      </c>
      <c r="HY83" s="246" t="str">
        <f t="shared" ca="1" si="238"/>
        <v>-</v>
      </c>
      <c r="HZ83" s="246" t="str">
        <f t="shared" ca="1" si="238"/>
        <v>-</v>
      </c>
      <c r="IA83" s="248" t="str">
        <f t="shared" ca="1" si="342"/>
        <v>-</v>
      </c>
      <c r="IB83" s="248" t="str">
        <f t="shared" ca="1" si="342"/>
        <v>-</v>
      </c>
      <c r="IC83" s="248" t="str">
        <f t="shared" ca="1" si="342"/>
        <v>-</v>
      </c>
      <c r="ID83" s="248" t="str">
        <f t="shared" ca="1" si="342"/>
        <v>-</v>
      </c>
      <c r="IE83" s="248">
        <f t="shared" ca="1" si="342"/>
        <v>0</v>
      </c>
      <c r="IF83" s="248">
        <f t="shared" ca="1" si="342"/>
        <v>0.9</v>
      </c>
      <c r="IG83" s="248">
        <f t="shared" ca="1" si="342"/>
        <v>0</v>
      </c>
      <c r="IH83" s="248">
        <f t="shared" ca="1" si="342"/>
        <v>0.5</v>
      </c>
      <c r="II83" s="248">
        <f t="shared" ca="1" si="342"/>
        <v>0</v>
      </c>
      <c r="IJ83" s="248">
        <f t="shared" ca="1" si="342"/>
        <v>0</v>
      </c>
      <c r="IK83" s="248" t="str">
        <f t="shared" ca="1" si="342"/>
        <v>-</v>
      </c>
      <c r="IL83" s="246" t="str">
        <f t="shared" ca="1" si="127"/>
        <v>-</v>
      </c>
      <c r="IM83" s="246" t="str">
        <f t="shared" ca="1" si="127"/>
        <v>-</v>
      </c>
      <c r="IN83" s="155" t="b">
        <f t="shared" ca="1" si="338"/>
        <v>0</v>
      </c>
      <c r="IO83" s="248" t="str">
        <f t="shared" ca="1" si="129"/>
        <v>-</v>
      </c>
      <c r="IP83" s="10"/>
      <c r="IQ83" s="248">
        <f t="shared" ca="1" si="342"/>
        <v>1</v>
      </c>
      <c r="IR83" s="248">
        <f t="shared" ca="1" si="342"/>
        <v>0</v>
      </c>
      <c r="IS83" s="248">
        <f t="shared" ca="1" si="342"/>
        <v>1</v>
      </c>
      <c r="IT83" s="248">
        <f t="shared" ca="1" si="342"/>
        <v>1</v>
      </c>
      <c r="IU83" s="248">
        <f t="shared" ca="1" si="342"/>
        <v>0</v>
      </c>
      <c r="IV83" s="248">
        <f t="shared" ca="1" si="342"/>
        <v>70</v>
      </c>
      <c r="IW83" s="248">
        <f t="shared" ca="1" si="342"/>
        <v>50</v>
      </c>
      <c r="IX83" s="248">
        <f t="shared" ca="1" si="342"/>
        <v>85</v>
      </c>
      <c r="IY83" s="248">
        <f t="shared" ca="1" si="342"/>
        <v>70</v>
      </c>
      <c r="IZ83" s="246">
        <f t="shared" ca="1" si="130"/>
        <v>1</v>
      </c>
      <c r="JA83" s="246">
        <f t="shared" ca="1" si="131"/>
        <v>1</v>
      </c>
      <c r="JB83" s="246">
        <f t="shared" ca="1" si="132"/>
        <v>1</v>
      </c>
      <c r="JC83" s="248">
        <f t="shared" ca="1" si="342"/>
        <v>1</v>
      </c>
      <c r="JD83" s="10"/>
      <c r="JE83" s="248">
        <f t="shared" ca="1" si="342"/>
        <v>1</v>
      </c>
      <c r="JF83" s="248">
        <f t="shared" ca="1" si="342"/>
        <v>1</v>
      </c>
      <c r="JG83" s="248">
        <f t="shared" ca="1" si="342"/>
        <v>0.75</v>
      </c>
      <c r="JH83" s="248">
        <f t="shared" ca="1" si="339"/>
        <v>0.8</v>
      </c>
      <c r="JI83" s="248">
        <f t="shared" ca="1" si="339"/>
        <v>0.82499999999999996</v>
      </c>
      <c r="JJ83" s="248">
        <f t="shared" ca="1" si="339"/>
        <v>0.875</v>
      </c>
      <c r="JK83" s="248">
        <f t="shared" ca="1" si="339"/>
        <v>0.9</v>
      </c>
      <c r="JL83" s="248">
        <f t="shared" ca="1" si="342"/>
        <v>1</v>
      </c>
      <c r="JM83" s="248">
        <f t="shared" ca="1" si="342"/>
        <v>0</v>
      </c>
      <c r="JN83" s="248">
        <f t="shared" ca="1" si="339"/>
        <v>0</v>
      </c>
      <c r="JO83" s="248">
        <f t="shared" ca="1" si="339"/>
        <v>0</v>
      </c>
      <c r="JP83" s="248">
        <f t="shared" ca="1" si="339"/>
        <v>0</v>
      </c>
      <c r="JQ83" s="248">
        <f t="shared" ca="1" si="339"/>
        <v>0</v>
      </c>
      <c r="JR83" s="248">
        <f t="shared" ca="1" si="339"/>
        <v>0</v>
      </c>
      <c r="JS83" s="248" t="str">
        <f t="shared" ca="1" si="149"/>
        <v>-</v>
      </c>
      <c r="JT83" s="248">
        <f t="shared" ca="1" si="149"/>
        <v>0</v>
      </c>
      <c r="JU83" s="27">
        <v>0</v>
      </c>
    </row>
    <row r="84" spans="1:281" s="228" customFormat="1" outlineLevel="2">
      <c r="A84" s="202">
        <f t="shared" si="133"/>
        <v>79</v>
      </c>
      <c r="B84" s="210">
        <f t="shared" ca="1" si="343"/>
        <v>73</v>
      </c>
      <c r="C84" s="228">
        <v>200</v>
      </c>
      <c r="D84" s="228" t="s">
        <v>941</v>
      </c>
      <c r="E84" s="228" t="b">
        <v>0</v>
      </c>
      <c r="F84" s="228" t="b">
        <v>0</v>
      </c>
      <c r="G84" s="228" t="b">
        <f t="shared" si="340"/>
        <v>0</v>
      </c>
      <c r="H84" s="298" cm="1">
        <f t="array" aca="1" ref="H84" ca="1">IF(AND($I84:$T84=DataMaster!$R$70:$AC$70),1,IF(AND($I84:$T84=DataMaster!$R$71:$AC$71),2,IF(AND($I84:$T84=DataMaster!$R$72:$AC$72),3,IF(AND($I84:$T84=DataMaster!$R$73:$AC$73),4,IF(AND($I84:$T84=DataMaster!$R$74:$AC$74),5,IF(AND($I84:$T84=DataMaster!$R$75:$AC$75),6,IF(AND($I84:$T84=DataMaster!$R$76:$AC$76),7,IF(AND($I84:$T84=DataMaster!$R$77:$AC$77),8,0))))))))</f>
        <v>3</v>
      </c>
      <c r="I84" s="225">
        <f t="shared" ca="1" si="344"/>
        <v>2</v>
      </c>
      <c r="J84" s="225">
        <f t="shared" ca="1" si="295"/>
        <v>3</v>
      </c>
      <c r="K84" s="225">
        <f t="shared" ca="1" si="295"/>
        <v>3</v>
      </c>
      <c r="L84" s="225">
        <f t="shared" ca="1" si="295"/>
        <v>3</v>
      </c>
      <c r="M84" s="225">
        <f t="shared" ca="1" si="295"/>
        <v>1</v>
      </c>
      <c r="N84" s="225">
        <f t="shared" ca="1" si="295"/>
        <v>1</v>
      </c>
      <c r="O84" s="225">
        <f t="shared" ca="1" si="295"/>
        <v>1</v>
      </c>
      <c r="P84" s="225">
        <f t="shared" ca="1" si="295"/>
        <v>4</v>
      </c>
      <c r="Q84" s="225">
        <f t="shared" ca="1" si="295"/>
        <v>1</v>
      </c>
      <c r="R84" s="225">
        <f t="shared" ca="1" si="295"/>
        <v>3</v>
      </c>
      <c r="S84" s="225">
        <f t="shared" ca="1" si="295"/>
        <v>1</v>
      </c>
      <c r="T84" s="225">
        <f t="shared" ca="1" si="295"/>
        <v>3</v>
      </c>
      <c r="V84" s="242" t="str" cm="1">
        <f t="array" aca="1" ref="V84" ca="1">TEXT(LEFT(OFFSET(V84,-1,0),5)+1,"00000")&amp;MID(OFFSET(V84,-1,0),6,FIND(" ",OFFSET(V84,-1,0),7)-5)
&amp;IF($H84=0,"",INDEX(DataMaster!$Q$70:$Q$77,Experiment!H84))
 &amp; " Day"&amp;_xlfn.SINGLE(INDEX(i.DOY,$I84,1))                   &amp; IF($FE84=0," FWM","")&amp;IF($FE84=1," MWM","")&amp;IF($FE84=5," Mat","")&amp;IF($FJ84=TRUE,"&amp;BBT","")
&amp;" Confine"&amp;$P84-1       &amp;IF($R84&gt;1," PasArea"&amp;GQ84,"")     &amp;IF($T84&gt;1," SR"&amp;GT84,"")     &amp;IF($S84&gt;1," E_PGR"&amp;JG84,"")
&amp; " WP"&amp;TEXT($IZ84*100,"000p")                &amp; " MP"&amp;TEXT($JA84*100,"000p")                      &amp; " GP"&amp;TEXT($JB84*100,"000p")
&amp; " (F"&amp;3+IFERROR(1*$CZ84,0)+IFERROR(1*$DA84,0)&amp;3-IFERROR(1*NOT($DC84),0)&amp;"N"&amp;$DV84&amp;$DW84&amp;")"</f>
        <v>00061 Feed farm2 Day169 MWM&amp;BBT Confine3 PasArea477.12 SR12.8 WP100p MP100p GP100p (F53N33)</v>
      </c>
      <c r="W84" s="10" t="str">
        <f ca="1">IF(COUNTIF(V$5:V84,V84)=1,"-","Dup")</f>
        <v>-</v>
      </c>
      <c r="X84" s="10"/>
      <c r="Y84" s="225" t="str">
        <f t="shared" ca="1" si="345"/>
        <v>-</v>
      </c>
      <c r="Z84" s="248" t="str">
        <f t="shared" ca="1" si="112"/>
        <v>-</v>
      </c>
      <c r="AA84" s="225" t="str">
        <f t="shared" ca="1" si="345"/>
        <v>-</v>
      </c>
      <c r="AB84" s="225" t="str">
        <f t="shared" ca="1" si="345"/>
        <v>-</v>
      </c>
      <c r="AC84" s="248" t="str">
        <f t="shared" ca="1" si="113"/>
        <v>-</v>
      </c>
      <c r="AD84" s="248" t="b">
        <f t="shared" ca="1" si="113"/>
        <v>1</v>
      </c>
      <c r="AE84" s="10"/>
      <c r="AF84" s="248" t="b">
        <f t="shared" ca="1" si="285"/>
        <v>1</v>
      </c>
      <c r="AG84" s="248" t="str">
        <f t="shared" ca="1" si="285"/>
        <v>-</v>
      </c>
      <c r="AH84" s="248" t="str">
        <f t="shared" ca="1" si="285"/>
        <v>-</v>
      </c>
      <c r="AI84" s="248" t="str">
        <f t="shared" ca="1" si="285"/>
        <v>-</v>
      </c>
      <c r="AJ84" s="248" t="b">
        <f t="shared" ref="AJ84:BE86" ca="1" si="354">OFFSET(AJ$5,$B84,0)</f>
        <v>0</v>
      </c>
      <c r="AK84" s="248" t="str">
        <f t="shared" ca="1" si="354"/>
        <v>-</v>
      </c>
      <c r="AL84" s="248" t="str">
        <f t="shared" ca="1" si="354"/>
        <v>-</v>
      </c>
      <c r="AM84" s="248" t="str">
        <f t="shared" ca="1" si="354"/>
        <v>-</v>
      </c>
      <c r="AN84" s="248" t="b">
        <f t="shared" ca="1" si="354"/>
        <v>0</v>
      </c>
      <c r="AO84" s="10"/>
      <c r="AP84" s="225" t="b">
        <f t="shared" ca="1" si="352"/>
        <v>1</v>
      </c>
      <c r="AQ84" s="247" t="b">
        <v>1</v>
      </c>
      <c r="AR84" s="225" t="b">
        <f t="shared" ca="1" si="346"/>
        <v>1</v>
      </c>
      <c r="AS84" s="243">
        <f t="shared" ca="1" si="136"/>
        <v>323406</v>
      </c>
      <c r="AT84" s="225" t="b">
        <f t="shared" ca="1" si="347"/>
        <v>0</v>
      </c>
      <c r="AU84" s="248" t="str">
        <f t="shared" ca="1" si="354"/>
        <v>-</v>
      </c>
      <c r="AV84" s="248" t="b">
        <f t="shared" ca="1" si="354"/>
        <v>1</v>
      </c>
      <c r="AW84" s="225">
        <f t="shared" ca="1" si="348"/>
        <v>323407</v>
      </c>
      <c r="AX84" s="248" t="str">
        <f t="shared" ca="1" si="354"/>
        <v>-</v>
      </c>
      <c r="AY84" s="248">
        <f t="shared" ca="1" si="354"/>
        <v>1</v>
      </c>
      <c r="AZ84" s="248">
        <f t="shared" ca="1" si="354"/>
        <v>1</v>
      </c>
      <c r="BA84" s="248" t="b">
        <f t="shared" ca="1" si="185"/>
        <v>1</v>
      </c>
      <c r="BB84" s="248">
        <f t="shared" ca="1" si="354"/>
        <v>0.2</v>
      </c>
      <c r="BC84" s="248" t="str">
        <f t="shared" ca="1" si="354"/>
        <v>-</v>
      </c>
      <c r="BD84" s="248" t="str">
        <f t="shared" ca="1" si="354"/>
        <v>-</v>
      </c>
      <c r="BE84" s="248" t="b">
        <f t="shared" ca="1" si="354"/>
        <v>1</v>
      </c>
      <c r="BF84" s="248" t="b">
        <f t="shared" ca="1" si="185"/>
        <v>0</v>
      </c>
      <c r="BG84" s="246" t="str" cm="1">
        <f t="array" aca="1" ref="BG84" ca="1">INDEX(i.dams_confinement_P,$P84,BG$17)</f>
        <v>-</v>
      </c>
      <c r="BH84" s="246" t="str" cm="1">
        <f t="array" aca="1" ref="BH84" ca="1">INDEX(i.dams_confinement_P,$P84,BH$17)</f>
        <v>-</v>
      </c>
      <c r="BI84" s="246" t="str" cm="1">
        <f t="array" aca="1" ref="BI84" ca="1">INDEX(i.dams_confinement_P,$P84,BI$17)</f>
        <v>-</v>
      </c>
      <c r="BJ84" s="246" t="str" cm="1">
        <f t="array" aca="1" ref="BJ84" ca="1">INDEX(i.dams_confinement_P,$P84,BJ$17)</f>
        <v>-</v>
      </c>
      <c r="BK84" s="246" t="str" cm="1">
        <f t="array" aca="1" ref="BK84" ca="1">INDEX(i.dams_confinement_P,$P84,BK$17)</f>
        <v>-</v>
      </c>
      <c r="BL84" s="246" t="str" cm="1">
        <f t="array" aca="1" ref="BL84" ca="1">INDEX(i.dams_confinement_P,$P84,BL$17)</f>
        <v>-</v>
      </c>
      <c r="BM84" s="246" t="str" cm="1">
        <f t="array" aca="1" ref="BM84" ca="1">INDEX(i.dams_confinement_P,$P84,BM$17)</f>
        <v>-</v>
      </c>
      <c r="BN84" s="246" t="str" cm="1">
        <f t="array" aca="1" ref="BN84" ca="1">INDEX(i.dams_confinement_P,$P84,BN$17)</f>
        <v>-</v>
      </c>
      <c r="BO84" s="246" t="str" cm="1">
        <f t="array" aca="1" ref="BO84" ca="1">INDEX(i.dams_confinement_P,$P84,BO$17)</f>
        <v>-</v>
      </c>
      <c r="BP84" s="246" t="str" cm="1">
        <f t="array" aca="1" ref="BP84" ca="1">INDEX(i.dams_confinement_P,$P84,BP$17)</f>
        <v>-</v>
      </c>
      <c r="BQ84" s="246" t="str" cm="1">
        <f t="array" aca="1" ref="BQ84" ca="1">INDEX(i.dams_confinement_P,$P84,BQ$17)</f>
        <v>-</v>
      </c>
      <c r="BR84" s="246" t="str" cm="1">
        <f t="array" aca="1" ref="BR84" ca="1">INDEX(i.dams_confinement_P,$P84,BR$17)</f>
        <v>-</v>
      </c>
      <c r="BS84" s="246" t="b" cm="1">
        <f t="array" aca="1" ref="BS84" ca="1">INDEX(i.dams_confinement_P,$P84,BS$17)</f>
        <v>1</v>
      </c>
      <c r="BT84" s="246" t="b" cm="1">
        <f t="array" aca="1" ref="BT84" ca="1">INDEX(i.dams_confinement_P,$P84,BT$17)</f>
        <v>1</v>
      </c>
      <c r="BU84" s="246" t="b" cm="1">
        <f t="array" aca="1" ref="BU84" ca="1">INDEX(i.dams_confinement_P,$P84,BU$17)</f>
        <v>1</v>
      </c>
      <c r="BV84" s="246" t="b" cm="1">
        <f t="array" aca="1" ref="BV84" ca="1">INDEX(i.dams_confinement_P,$P84,BV$17)</f>
        <v>1</v>
      </c>
      <c r="BW84" s="246" t="b" cm="1">
        <f t="array" aca="1" ref="BW84" ca="1">INDEX(i.dams_confinement_P,$P84,BW$17)</f>
        <v>1</v>
      </c>
      <c r="BX84" s="246" t="b" cm="1">
        <f t="array" aca="1" ref="BX84" ca="1">INDEX(i.dams_confinement_P,$P84,BX$17)</f>
        <v>1</v>
      </c>
      <c r="BY84" s="248" t="str">
        <f t="shared" ca="1" si="310"/>
        <v>-</v>
      </c>
      <c r="BZ84" s="248" t="str">
        <f t="shared" ca="1" si="310"/>
        <v>-</v>
      </c>
      <c r="CA84" s="10"/>
      <c r="CB84" s="248" t="str">
        <f t="shared" ca="1" si="310"/>
        <v>-</v>
      </c>
      <c r="CC84" s="248" t="str">
        <f t="shared" ca="1" si="310"/>
        <v>-</v>
      </c>
      <c r="CD84" s="248" t="str">
        <f t="shared" ca="1" si="310"/>
        <v>-</v>
      </c>
      <c r="CE84" s="248" t="str">
        <f t="shared" ca="1" si="310"/>
        <v>-</v>
      </c>
      <c r="CF84" s="248" t="str">
        <f t="shared" ca="1" si="310"/>
        <v>-</v>
      </c>
      <c r="CG84" s="248" t="str">
        <f t="shared" ca="1" si="310"/>
        <v>-</v>
      </c>
      <c r="CH84" s="248" t="str">
        <f t="shared" ca="1" si="310"/>
        <v>-</v>
      </c>
      <c r="CI84" s="248" t="str">
        <f t="shared" ca="1" si="310"/>
        <v>-</v>
      </c>
      <c r="CJ84" s="248" t="str">
        <f t="shared" ca="1" si="310"/>
        <v>-</v>
      </c>
      <c r="CK84" s="248" t="str">
        <f t="shared" ca="1" si="310"/>
        <v>-</v>
      </c>
      <c r="CL84" s="248" t="str">
        <f t="shared" ca="1" si="310"/>
        <v>-</v>
      </c>
      <c r="CM84" s="248" t="str">
        <f t="shared" ca="1" si="310"/>
        <v>-</v>
      </c>
      <c r="CN84" s="248" t="str">
        <f t="shared" ca="1" si="310"/>
        <v>-</v>
      </c>
      <c r="CO84" s="248" t="str">
        <f t="shared" ca="1" si="310"/>
        <v>-</v>
      </c>
      <c r="CP84" s="248" t="str">
        <f t="shared" ca="1" si="310"/>
        <v>-</v>
      </c>
      <c r="CQ84" s="248" t="str">
        <f t="shared" ca="1" si="310"/>
        <v>-</v>
      </c>
      <c r="CR84" s="248" t="str">
        <f t="shared" ca="1" si="310"/>
        <v>-</v>
      </c>
      <c r="CS84" s="248" t="str">
        <f t="shared" ca="1" si="194"/>
        <v>-</v>
      </c>
      <c r="CT84" s="248" t="str">
        <f t="shared" ca="1" si="194"/>
        <v>-</v>
      </c>
      <c r="CU84" s="248" t="str">
        <f t="shared" ca="1" si="194"/>
        <v>-</v>
      </c>
      <c r="CV84" s="248" t="str">
        <f t="shared" ca="1" si="194"/>
        <v>-</v>
      </c>
      <c r="CW84" s="10"/>
      <c r="CX84" s="246" cm="1">
        <f t="array" aca="1" ref="CX84" ca="1">IF(AND($CZ84:$DA84),INDEX(i.dam_user_fvp0_date,$P84),"-")</f>
        <v>91</v>
      </c>
      <c r="CY84" s="246" cm="1">
        <f t="array" aca="1" ref="CY84" ca="1">IF(AND($CZ84:$DA84),INDEX(i.dam_user_fvp1_date,$P84),"-")</f>
        <v>175</v>
      </c>
      <c r="CZ84" s="247" t="b">
        <v>1</v>
      </c>
      <c r="DA84" s="247" t="b">
        <v>1</v>
      </c>
      <c r="DB84" s="248" t="str">
        <f t="shared" ca="1" si="353"/>
        <v>-</v>
      </c>
      <c r="DC84" s="248" t="str">
        <f t="shared" ca="1" si="353"/>
        <v>-</v>
      </c>
      <c r="DD84" s="248" t="str">
        <f t="shared" ca="1" si="353"/>
        <v>-</v>
      </c>
      <c r="DE84" s="248" t="str">
        <f t="shared" ca="1" si="353"/>
        <v>-</v>
      </c>
      <c r="DF84" s="248" t="str">
        <f t="shared" ca="1" si="353"/>
        <v>-</v>
      </c>
      <c r="DG84" s="248" t="str">
        <f t="shared" ca="1" si="353"/>
        <v>-</v>
      </c>
      <c r="DH84" s="248" t="str">
        <f t="shared" ca="1" si="353"/>
        <v>-</v>
      </c>
      <c r="DI84" s="248" t="str">
        <f t="shared" ca="1" si="353"/>
        <v>-</v>
      </c>
      <c r="DJ84" s="248" t="str">
        <f t="shared" ca="1" si="353"/>
        <v>-</v>
      </c>
      <c r="DK84" s="248" t="str">
        <f t="shared" ca="1" si="353"/>
        <v>-</v>
      </c>
      <c r="DL84" s="248" t="str">
        <f t="shared" ca="1" si="353"/>
        <v>-</v>
      </c>
      <c r="DM84" s="248" t="str">
        <f t="shared" ca="1" si="353"/>
        <v>-</v>
      </c>
      <c r="DN84" s="248" t="str">
        <f t="shared" ca="1" si="353"/>
        <v>-</v>
      </c>
      <c r="DO84" s="248" t="str">
        <f t="shared" ca="1" si="353"/>
        <v>-</v>
      </c>
      <c r="DP84" s="248" t="str">
        <f t="shared" ca="1" si="353"/>
        <v>-</v>
      </c>
      <c r="DQ84" s="248" t="str">
        <f t="shared" ca="1" si="353"/>
        <v>-</v>
      </c>
      <c r="DR84" s="248" t="str">
        <f t="shared" ca="1" si="353"/>
        <v>-</v>
      </c>
      <c r="DS84" s="248" t="str">
        <f t="shared" ca="1" si="353"/>
        <v>-</v>
      </c>
      <c r="DT84" s="248" t="str">
        <f t="shared" ca="1" si="353"/>
        <v>-</v>
      </c>
      <c r="DU84" s="248" t="str">
        <f t="shared" ca="1" si="353"/>
        <v>-</v>
      </c>
      <c r="DV84" s="225">
        <f t="shared" ca="1" si="350"/>
        <v>3</v>
      </c>
      <c r="DW84" s="225">
        <f t="shared" ca="1" si="350"/>
        <v>3</v>
      </c>
      <c r="DX84" s="247">
        <v>0</v>
      </c>
      <c r="DY84" s="247">
        <v>1</v>
      </c>
      <c r="DZ84" s="247">
        <v>-1</v>
      </c>
      <c r="EA84" s="248" t="str">
        <f t="shared" ca="1" si="349"/>
        <v>-</v>
      </c>
      <c r="EB84" s="248" t="str">
        <f t="shared" ca="1" si="349"/>
        <v>-</v>
      </c>
      <c r="EC84" s="248" t="str">
        <f t="shared" ca="1" si="349"/>
        <v>-</v>
      </c>
      <c r="ED84" s="248" t="str">
        <f t="shared" ca="1" si="349"/>
        <v>-</v>
      </c>
      <c r="EE84" s="248" t="str">
        <f t="shared" ca="1" si="349"/>
        <v>-</v>
      </c>
      <c r="EF84" s="247">
        <v>0</v>
      </c>
      <c r="EG84" s="247">
        <v>1</v>
      </c>
      <c r="EH84" s="247">
        <v>-1</v>
      </c>
      <c r="EI84" s="248" t="str">
        <f t="shared" ca="1" si="349"/>
        <v>-</v>
      </c>
      <c r="EJ84" s="248" t="str">
        <f t="shared" ca="1" si="349"/>
        <v>-</v>
      </c>
      <c r="EK84" s="248" t="str">
        <f t="shared" ca="1" si="349"/>
        <v>-</v>
      </c>
      <c r="EL84" s="248">
        <f t="shared" ca="1" si="349"/>
        <v>0</v>
      </c>
      <c r="EM84" s="248">
        <f t="shared" ca="1" si="349"/>
        <v>0</v>
      </c>
      <c r="EN84" s="248">
        <f t="shared" ca="1" si="349"/>
        <v>0</v>
      </c>
      <c r="EO84" s="248">
        <f t="shared" ca="1" si="349"/>
        <v>0</v>
      </c>
      <c r="EP84" s="248">
        <f t="shared" ca="1" si="349"/>
        <v>0</v>
      </c>
      <c r="EQ84" s="248">
        <f t="shared" ca="1" si="290"/>
        <v>0</v>
      </c>
      <c r="ER84" s="248">
        <f t="shared" ca="1" si="290"/>
        <v>0</v>
      </c>
      <c r="ES84" s="248" t="str">
        <f t="shared" ca="1" si="290"/>
        <v>-</v>
      </c>
      <c r="ET84" s="248" t="str">
        <f t="shared" ca="1" si="290"/>
        <v>-</v>
      </c>
      <c r="EU84" s="248" t="str">
        <f t="shared" ca="1" si="290"/>
        <v>-</v>
      </c>
      <c r="EV84" s="248" t="str">
        <f t="shared" ca="1" si="290"/>
        <v>-</v>
      </c>
      <c r="EW84" s="248" t="str">
        <f t="shared" ca="1" si="290"/>
        <v>-</v>
      </c>
      <c r="EX84" s="248" t="str">
        <f t="shared" ca="1" si="290"/>
        <v>-</v>
      </c>
      <c r="EY84" s="248" t="str">
        <f t="shared" ca="1" si="290"/>
        <v>-</v>
      </c>
      <c r="EZ84" s="248" t="str">
        <f t="shared" ca="1" si="290"/>
        <v>-</v>
      </c>
      <c r="FA84" s="248" t="str">
        <f t="shared" ca="1" si="290"/>
        <v>-</v>
      </c>
      <c r="FB84" s="248" t="str">
        <f t="shared" ca="1" si="290"/>
        <v>-</v>
      </c>
      <c r="FC84" s="248" t="str">
        <f t="shared" ca="1" si="290"/>
        <v>-</v>
      </c>
      <c r="FD84" s="10"/>
      <c r="FE84" s="246">
        <f t="shared" ca="1" si="118"/>
        <v>1</v>
      </c>
      <c r="FF84" s="248" t="str">
        <f t="shared" ca="1" si="290"/>
        <v>-</v>
      </c>
      <c r="FG84" s="248" t="str">
        <f t="shared" ca="1" si="341"/>
        <v>-</v>
      </c>
      <c r="FH84" s="248" t="str">
        <f t="shared" ca="1" si="341"/>
        <v>-</v>
      </c>
      <c r="FI84" s="248" t="str">
        <f t="shared" ca="1" si="341"/>
        <v>-</v>
      </c>
      <c r="FJ84" s="246" t="b">
        <f t="shared" ca="1" si="119"/>
        <v>1</v>
      </c>
      <c r="FK84" s="248" t="str">
        <f t="shared" ca="1" si="341"/>
        <v>-</v>
      </c>
      <c r="FL84" s="248">
        <f t="shared" ca="1" si="341"/>
        <v>0</v>
      </c>
      <c r="FM84" s="248" t="str">
        <f t="shared" ca="1" si="341"/>
        <v>-</v>
      </c>
      <c r="FN84" s="248">
        <f t="shared" ca="1" si="120"/>
        <v>1</v>
      </c>
      <c r="FO84" s="248">
        <f t="shared" ca="1" si="120"/>
        <v>0</v>
      </c>
      <c r="FP84" s="248">
        <f t="shared" ca="1" si="341"/>
        <v>1</v>
      </c>
      <c r="FQ84" s="248">
        <f t="shared" ca="1" si="341"/>
        <v>0</v>
      </c>
      <c r="FR84" s="248">
        <f t="shared" ca="1" si="341"/>
        <v>1</v>
      </c>
      <c r="FS84" s="248">
        <f t="shared" ca="1" si="341"/>
        <v>1</v>
      </c>
      <c r="FT84" s="248">
        <f t="shared" ca="1" si="341"/>
        <v>1</v>
      </c>
      <c r="FU84" s="248">
        <f t="shared" ca="1" si="341"/>
        <v>0</v>
      </c>
      <c r="FV84" s="248">
        <f t="shared" ca="1" si="341"/>
        <v>0</v>
      </c>
      <c r="FW84" s="248">
        <f t="shared" ca="1" si="341"/>
        <v>0</v>
      </c>
      <c r="FX84" s="248">
        <f t="shared" ca="1" si="341"/>
        <v>0</v>
      </c>
      <c r="FY84" s="248">
        <f t="shared" ca="1" si="341"/>
        <v>0</v>
      </c>
      <c r="FZ84" s="248">
        <f t="shared" ca="1" si="341"/>
        <v>0</v>
      </c>
      <c r="GA84" s="248">
        <f t="shared" ca="1" si="341"/>
        <v>0</v>
      </c>
      <c r="GB84" s="248">
        <f t="shared" ca="1" si="341"/>
        <v>0</v>
      </c>
      <c r="GC84" s="248">
        <f t="shared" ca="1" si="121"/>
        <v>0</v>
      </c>
      <c r="GD84" s="248">
        <f t="shared" ca="1" si="121"/>
        <v>0</v>
      </c>
      <c r="GE84" s="248">
        <f t="shared" ca="1" si="341"/>
        <v>0</v>
      </c>
      <c r="GF84" s="248">
        <f t="shared" ca="1" si="341"/>
        <v>0</v>
      </c>
      <c r="GG84" s="248">
        <f t="shared" ca="1" si="341"/>
        <v>1</v>
      </c>
      <c r="GH84" s="248">
        <f t="shared" ca="1" si="341"/>
        <v>0</v>
      </c>
      <c r="GI84" s="248">
        <f t="shared" ca="1" si="341"/>
        <v>0</v>
      </c>
      <c r="GJ84" s="248">
        <f t="shared" ca="1" si="341"/>
        <v>0</v>
      </c>
      <c r="GK84" s="248">
        <f t="shared" ca="1" si="341"/>
        <v>0</v>
      </c>
      <c r="GL84" s="248">
        <f t="shared" ca="1" si="121"/>
        <v>0</v>
      </c>
      <c r="GM84" s="248">
        <f t="shared" ca="1" si="121"/>
        <v>0</v>
      </c>
      <c r="GN84" s="248">
        <f t="shared" ca="1" si="121"/>
        <v>0</v>
      </c>
      <c r="GO84" s="10"/>
      <c r="GP84" s="246" t="b">
        <f t="shared" ca="1" si="336"/>
        <v>1</v>
      </c>
      <c r="GQ84" s="246" cm="1">
        <f t="array" aca="1" ref="GQ84" ca="1">INDEX(i.bnd_total_pas_area,$R84,1)</f>
        <v>477.12</v>
      </c>
      <c r="GR84" s="248" t="str">
        <f t="shared" ca="1" si="261"/>
        <v>-</v>
      </c>
      <c r="GS84" s="246" t="b">
        <f t="shared" ca="1" si="337"/>
        <v>1</v>
      </c>
      <c r="GT84" s="246" cm="1">
        <f t="array" aca="1" ref="GT84" ca="1">INDEX(i.bnd_sr_t,$T84,1)</f>
        <v>12.8</v>
      </c>
      <c r="GU84" s="246" t="b">
        <f t="shared" ca="1" si="124"/>
        <v>0</v>
      </c>
      <c r="GV84" s="246" t="b">
        <f t="shared" ca="1" si="124"/>
        <v>1</v>
      </c>
      <c r="GW84" s="246" t="b">
        <f t="shared" ca="1" si="124"/>
        <v>0</v>
      </c>
      <c r="GX84" s="248">
        <f t="shared" ca="1" si="262"/>
        <v>0</v>
      </c>
      <c r="GY84" s="248">
        <f t="shared" ca="1" si="262"/>
        <v>2</v>
      </c>
      <c r="GZ84" s="248">
        <f t="shared" ca="1" si="262"/>
        <v>2</v>
      </c>
      <c r="HA84" s="248" t="str">
        <f t="shared" ca="1" si="262"/>
        <v>-</v>
      </c>
      <c r="HB84" s="248" t="str">
        <f t="shared" ca="1" si="262"/>
        <v>-</v>
      </c>
      <c r="HC84" s="248" t="str">
        <f t="shared" ca="1" si="262"/>
        <v>-</v>
      </c>
      <c r="HD84" s="248" t="str">
        <f t="shared" ca="1" si="262"/>
        <v>-</v>
      </c>
      <c r="HE84" s="248" t="str">
        <f t="shared" ca="1" si="262"/>
        <v>-</v>
      </c>
      <c r="HF84" s="248" t="str">
        <f t="shared" ca="1" si="144"/>
        <v>-</v>
      </c>
      <c r="HG84" s="248" t="str">
        <f t="shared" ca="1" si="144"/>
        <v>-</v>
      </c>
      <c r="HH84" s="246" t="b">
        <f t="array" aca="1" ref="HH84" ca="1">IF(OR(HI84:HJ84&lt;&gt;"-"),TRUE,"-")</f>
        <v>1</v>
      </c>
      <c r="HI84" s="225">
        <f t="shared" ca="1" si="351"/>
        <v>2</v>
      </c>
      <c r="HJ84" s="248" t="str">
        <f t="shared" ca="1" si="125"/>
        <v>-</v>
      </c>
      <c r="HK84" s="246" t="str">
        <f t="array" aca="1" ref="HK84" ca="1">IF(OR(HL84:HQ84&lt;&gt;"-"),TRUE,"-")</f>
        <v>-</v>
      </c>
      <c r="HL84" s="248" t="str">
        <f t="shared" ca="1" si="145"/>
        <v>-</v>
      </c>
      <c r="HM84" s="288" t="str">
        <f t="shared" ca="1" si="145"/>
        <v>-</v>
      </c>
      <c r="HN84" s="288" t="str">
        <f t="shared" ca="1" si="145"/>
        <v>-</v>
      </c>
      <c r="HO84" s="288" t="str">
        <f t="shared" ca="1" si="145"/>
        <v>-</v>
      </c>
      <c r="HP84" s="288" t="str">
        <f t="shared" ca="1" si="145"/>
        <v>-</v>
      </c>
      <c r="HQ84" s="288" t="str">
        <f t="shared" ca="1" si="146"/>
        <v>-</v>
      </c>
      <c r="HR84" s="288" t="str">
        <f t="shared" ca="1" si="145"/>
        <v>-</v>
      </c>
      <c r="HS84" s="248" t="b">
        <f t="shared" ca="1" si="100"/>
        <v>1</v>
      </c>
      <c r="HT84" s="248">
        <f t="shared" ca="1" si="100"/>
        <v>2</v>
      </c>
      <c r="HU84" s="248" t="b">
        <f t="shared" ca="1" si="101"/>
        <v>1</v>
      </c>
      <c r="HV84" s="248" t="str">
        <f t="shared" ca="1" si="101"/>
        <v>-</v>
      </c>
      <c r="HW84" s="246" t="str">
        <f t="shared" ca="1" si="238"/>
        <v>-</v>
      </c>
      <c r="HX84" s="246" t="str">
        <f t="shared" ca="1" si="238"/>
        <v>-</v>
      </c>
      <c r="HY84" s="246" t="str">
        <f t="shared" ca="1" si="238"/>
        <v>-</v>
      </c>
      <c r="HZ84" s="246" t="str">
        <f t="shared" ca="1" si="238"/>
        <v>-</v>
      </c>
      <c r="IA84" s="248" t="str">
        <f t="shared" ca="1" si="342"/>
        <v>-</v>
      </c>
      <c r="IB84" s="248" t="str">
        <f t="shared" ca="1" si="342"/>
        <v>-</v>
      </c>
      <c r="IC84" s="248" t="str">
        <f t="shared" ca="1" si="342"/>
        <v>-</v>
      </c>
      <c r="ID84" s="248" t="str">
        <f t="shared" ca="1" si="342"/>
        <v>-</v>
      </c>
      <c r="IE84" s="248">
        <f t="shared" ca="1" si="342"/>
        <v>0</v>
      </c>
      <c r="IF84" s="248">
        <f t="shared" ca="1" si="342"/>
        <v>0.9</v>
      </c>
      <c r="IG84" s="248">
        <f t="shared" ca="1" si="342"/>
        <v>0</v>
      </c>
      <c r="IH84" s="248">
        <f t="shared" ca="1" si="342"/>
        <v>0.5</v>
      </c>
      <c r="II84" s="248">
        <f t="shared" ca="1" si="342"/>
        <v>0</v>
      </c>
      <c r="IJ84" s="248">
        <f t="shared" ca="1" si="342"/>
        <v>0</v>
      </c>
      <c r="IK84" s="248" t="str">
        <f t="shared" ca="1" si="342"/>
        <v>-</v>
      </c>
      <c r="IL84" s="246" t="str">
        <f t="shared" ca="1" si="127"/>
        <v>-</v>
      </c>
      <c r="IM84" s="246" t="str">
        <f t="shared" ca="1" si="127"/>
        <v>-</v>
      </c>
      <c r="IN84" s="155" t="b">
        <f t="shared" ca="1" si="338"/>
        <v>0</v>
      </c>
      <c r="IO84" s="248" t="str">
        <f t="shared" ca="1" si="129"/>
        <v>-</v>
      </c>
      <c r="IP84" s="10"/>
      <c r="IQ84" s="248">
        <f t="shared" ca="1" si="342"/>
        <v>1</v>
      </c>
      <c r="IR84" s="248">
        <f t="shared" ca="1" si="342"/>
        <v>0</v>
      </c>
      <c r="IS84" s="248">
        <f t="shared" ca="1" si="342"/>
        <v>1</v>
      </c>
      <c r="IT84" s="248">
        <f t="shared" ca="1" si="342"/>
        <v>1</v>
      </c>
      <c r="IU84" s="248">
        <f t="shared" ca="1" si="342"/>
        <v>0</v>
      </c>
      <c r="IV84" s="248">
        <f t="shared" ca="1" si="342"/>
        <v>70</v>
      </c>
      <c r="IW84" s="248">
        <f t="shared" ca="1" si="342"/>
        <v>50</v>
      </c>
      <c r="IX84" s="248">
        <f t="shared" ca="1" si="342"/>
        <v>85</v>
      </c>
      <c r="IY84" s="248">
        <f t="shared" ca="1" si="342"/>
        <v>70</v>
      </c>
      <c r="IZ84" s="246">
        <f t="shared" ca="1" si="130"/>
        <v>1</v>
      </c>
      <c r="JA84" s="246">
        <f t="shared" ca="1" si="131"/>
        <v>1</v>
      </c>
      <c r="JB84" s="246">
        <f t="shared" ca="1" si="132"/>
        <v>1</v>
      </c>
      <c r="JC84" s="248">
        <f t="shared" ca="1" si="342"/>
        <v>1</v>
      </c>
      <c r="JD84" s="10"/>
      <c r="JE84" s="248">
        <f t="shared" ca="1" si="342"/>
        <v>1</v>
      </c>
      <c r="JF84" s="248">
        <f t="shared" ca="1" si="342"/>
        <v>1</v>
      </c>
      <c r="JG84" s="248">
        <f t="shared" ca="1" si="342"/>
        <v>0.75</v>
      </c>
      <c r="JH84" s="248">
        <f t="shared" ca="1" si="339"/>
        <v>0.8</v>
      </c>
      <c r="JI84" s="248">
        <f t="shared" ca="1" si="339"/>
        <v>0.82499999999999996</v>
      </c>
      <c r="JJ84" s="248">
        <f t="shared" ca="1" si="339"/>
        <v>0.875</v>
      </c>
      <c r="JK84" s="248">
        <f t="shared" ca="1" si="339"/>
        <v>0.9</v>
      </c>
      <c r="JL84" s="248">
        <f t="shared" ca="1" si="342"/>
        <v>1</v>
      </c>
      <c r="JM84" s="248">
        <f t="shared" ca="1" si="342"/>
        <v>0</v>
      </c>
      <c r="JN84" s="248">
        <f t="shared" ca="1" si="339"/>
        <v>0</v>
      </c>
      <c r="JO84" s="248">
        <f t="shared" ca="1" si="339"/>
        <v>0</v>
      </c>
      <c r="JP84" s="248">
        <f t="shared" ca="1" si="339"/>
        <v>0</v>
      </c>
      <c r="JQ84" s="248">
        <f t="shared" ca="1" si="339"/>
        <v>0</v>
      </c>
      <c r="JR84" s="248">
        <f t="shared" ca="1" si="339"/>
        <v>0</v>
      </c>
      <c r="JS84" s="248" t="str">
        <f t="shared" ca="1" si="149"/>
        <v>-</v>
      </c>
      <c r="JT84" s="248">
        <f t="shared" ca="1" si="149"/>
        <v>0</v>
      </c>
      <c r="JU84" s="27">
        <v>0</v>
      </c>
    </row>
    <row r="85" spans="1:281" s="228" customFormat="1" outlineLevel="2">
      <c r="A85" s="202">
        <f t="shared" si="133"/>
        <v>80</v>
      </c>
      <c r="B85" s="210">
        <f t="shared" ca="1" si="343"/>
        <v>73</v>
      </c>
      <c r="C85" s="228">
        <v>200</v>
      </c>
      <c r="D85" s="228" t="s">
        <v>941</v>
      </c>
      <c r="E85" s="228" t="b">
        <v>0</v>
      </c>
      <c r="F85" s="228" t="b">
        <v>0</v>
      </c>
      <c r="G85" s="228" t="b">
        <f t="shared" si="340"/>
        <v>0</v>
      </c>
      <c r="H85" s="298" cm="1">
        <f t="array" aca="1" ref="H85" ca="1">IF(AND($I85:$T85=DataMaster!$R$70:$AC$70),1,IF(AND($I85:$T85=DataMaster!$R$71:$AC$71),2,IF(AND($I85:$T85=DataMaster!$R$72:$AC$72),3,IF(AND($I85:$T85=DataMaster!$R$73:$AC$73),4,IF(AND($I85:$T85=DataMaster!$R$74:$AC$74),5,IF(AND($I85:$T85=DataMaster!$R$75:$AC$75),6,IF(AND($I85:$T85=DataMaster!$R$76:$AC$76),7,IF(AND($I85:$T85=DataMaster!$R$77:$AC$77),8,0))))))))</f>
        <v>3</v>
      </c>
      <c r="I85" s="225">
        <f t="shared" ca="1" si="344"/>
        <v>2</v>
      </c>
      <c r="J85" s="225">
        <f t="shared" ca="1" si="295"/>
        <v>3</v>
      </c>
      <c r="K85" s="225">
        <f t="shared" ca="1" si="295"/>
        <v>3</v>
      </c>
      <c r="L85" s="225">
        <f t="shared" ca="1" si="295"/>
        <v>3</v>
      </c>
      <c r="M85" s="225">
        <f t="shared" ca="1" si="295"/>
        <v>1</v>
      </c>
      <c r="N85" s="225">
        <f t="shared" ca="1" si="295"/>
        <v>1</v>
      </c>
      <c r="O85" s="225">
        <f t="shared" ca="1" si="295"/>
        <v>1</v>
      </c>
      <c r="P85" s="225">
        <f t="shared" ca="1" si="295"/>
        <v>4</v>
      </c>
      <c r="Q85" s="225">
        <f t="shared" ca="1" si="295"/>
        <v>1</v>
      </c>
      <c r="R85" s="225">
        <f t="shared" ca="1" si="295"/>
        <v>3</v>
      </c>
      <c r="S85" s="225">
        <f t="shared" ca="1" si="295"/>
        <v>1</v>
      </c>
      <c r="T85" s="225">
        <f t="shared" ca="1" si="295"/>
        <v>3</v>
      </c>
      <c r="V85" s="242" t="str" cm="1">
        <f t="array" aca="1" ref="V85" ca="1">TEXT(LEFT(OFFSET(V85,-1,0),5)+1,"00000")&amp;MID(OFFSET(V85,-1,0),6,FIND(" ",OFFSET(V85,-1,0),7)-5)
&amp;IF($H85=0,"",INDEX(DataMaster!$Q$70:$Q$77,Experiment!H85))
 &amp; " Day"&amp;_xlfn.SINGLE(INDEX(i.DOY,$I85,1))                   &amp; IF($FE85=0," FWM","")&amp;IF($FE85=1," MWM","")&amp;IF($FE85=5," Mat","")&amp;IF($FJ85=TRUE,"&amp;BBT","")
&amp;" Confine"&amp;$P85-1       &amp;IF($R85&gt;1," PasArea"&amp;GQ85,"")     &amp;IF($T85&gt;1," SR"&amp;GT85,"")     &amp;IF($S85&gt;1," E_PGR"&amp;JG85,"")
&amp; " WP"&amp;TEXT($IZ85*100,"000p")                &amp; " MP"&amp;TEXT($JA85*100,"000p")                      &amp; " GP"&amp;TEXT($JB85*100,"000p")
&amp; " (F"&amp;3+IFERROR(1*$CZ85,0)+IFERROR(1*$DA85,0)&amp;3-IFERROR(1*NOT($DC85),0)&amp;"N"&amp;$DV85&amp;$DW85&amp;")"</f>
        <v>00062 Feed farm2 Day169 MWM&amp;BBT Confine3 PasArea477.12 SR12.8 WP100p MP100p GP100p (F33N33)</v>
      </c>
      <c r="W85" s="10" t="str">
        <f ca="1">IF(COUNTIF(V$5:V85,V85)=1,"-","Dup")</f>
        <v>-</v>
      </c>
      <c r="X85" s="10"/>
      <c r="Y85" s="225" t="str">
        <f t="shared" ca="1" si="345"/>
        <v>-</v>
      </c>
      <c r="Z85" s="248" t="str">
        <f t="shared" ca="1" si="112"/>
        <v>-</v>
      </c>
      <c r="AA85" s="225" t="str">
        <f t="shared" ca="1" si="345"/>
        <v>-</v>
      </c>
      <c r="AB85" s="225" t="str">
        <f t="shared" ca="1" si="345"/>
        <v>-</v>
      </c>
      <c r="AC85" s="248" t="str">
        <f t="shared" ca="1" si="113"/>
        <v>-</v>
      </c>
      <c r="AD85" s="248" t="b">
        <f t="shared" ca="1" si="113"/>
        <v>1</v>
      </c>
      <c r="AE85" s="10"/>
      <c r="AF85" s="248" t="b">
        <f t="shared" ref="AF85:BF128" ca="1" si="355">OFFSET(AF$5,$B85,0)</f>
        <v>1</v>
      </c>
      <c r="AG85" s="248" t="str">
        <f t="shared" ca="1" si="355"/>
        <v>-</v>
      </c>
      <c r="AH85" s="248" t="str">
        <f t="shared" ca="1" si="355"/>
        <v>-</v>
      </c>
      <c r="AI85" s="248" t="str">
        <f t="shared" ca="1" si="355"/>
        <v>-</v>
      </c>
      <c r="AJ85" s="248" t="b">
        <f t="shared" ca="1" si="355"/>
        <v>0</v>
      </c>
      <c r="AK85" s="248" t="str">
        <f t="shared" ca="1" si="355"/>
        <v>-</v>
      </c>
      <c r="AL85" s="248" t="str">
        <f t="shared" ca="1" si="355"/>
        <v>-</v>
      </c>
      <c r="AM85" s="248" t="str">
        <f t="shared" ca="1" si="355"/>
        <v>-</v>
      </c>
      <c r="AN85" s="248" t="b">
        <f t="shared" ca="1" si="355"/>
        <v>0</v>
      </c>
      <c r="AO85" s="10"/>
      <c r="AP85" s="225" t="b">
        <f t="shared" ca="1" si="352"/>
        <v>1</v>
      </c>
      <c r="AQ85" s="247" t="b">
        <v>1</v>
      </c>
      <c r="AR85" s="225" t="b">
        <f t="shared" ca="1" si="346"/>
        <v>1</v>
      </c>
      <c r="AS85" s="243">
        <f t="shared" ca="1" si="136"/>
        <v>323407</v>
      </c>
      <c r="AT85" s="225" t="b">
        <f t="shared" ca="1" si="347"/>
        <v>0</v>
      </c>
      <c r="AU85" s="248" t="str">
        <f t="shared" ca="1" si="355"/>
        <v>-</v>
      </c>
      <c r="AV85" s="248" t="b">
        <f t="shared" ca="1" si="355"/>
        <v>1</v>
      </c>
      <c r="AW85" s="225">
        <f t="shared" ca="1" si="348"/>
        <v>323408</v>
      </c>
      <c r="AX85" s="248" t="str">
        <f t="shared" ca="1" si="355"/>
        <v>-</v>
      </c>
      <c r="AY85" s="248">
        <f t="shared" ca="1" si="355"/>
        <v>1</v>
      </c>
      <c r="AZ85" s="248">
        <f t="shared" ca="1" si="355"/>
        <v>1</v>
      </c>
      <c r="BA85" s="248" t="b">
        <f t="shared" ca="1" si="185"/>
        <v>1</v>
      </c>
      <c r="BB85" s="248">
        <f t="shared" ca="1" si="355"/>
        <v>0.2</v>
      </c>
      <c r="BC85" s="248" t="str">
        <f t="shared" ca="1" si="354"/>
        <v>-</v>
      </c>
      <c r="BD85" s="248" t="str">
        <f t="shared" ca="1" si="354"/>
        <v>-</v>
      </c>
      <c r="BE85" s="248" t="b">
        <f t="shared" ca="1" si="355"/>
        <v>1</v>
      </c>
      <c r="BF85" s="248" t="b">
        <f t="shared" ca="1" si="185"/>
        <v>0</v>
      </c>
      <c r="BG85" s="246" t="str" cm="1">
        <f t="array" aca="1" ref="BG85" ca="1">INDEX(i.dams_confinement_P,$P85,BG$17)</f>
        <v>-</v>
      </c>
      <c r="BH85" s="246" t="str" cm="1">
        <f t="array" aca="1" ref="BH85" ca="1">INDEX(i.dams_confinement_P,$P85,BH$17)</f>
        <v>-</v>
      </c>
      <c r="BI85" s="246" t="str" cm="1">
        <f t="array" aca="1" ref="BI85" ca="1">INDEX(i.dams_confinement_P,$P85,BI$17)</f>
        <v>-</v>
      </c>
      <c r="BJ85" s="246" t="str" cm="1">
        <f t="array" aca="1" ref="BJ85" ca="1">INDEX(i.dams_confinement_P,$P85,BJ$17)</f>
        <v>-</v>
      </c>
      <c r="BK85" s="246" t="str" cm="1">
        <f t="array" aca="1" ref="BK85" ca="1">INDEX(i.dams_confinement_P,$P85,BK$17)</f>
        <v>-</v>
      </c>
      <c r="BL85" s="246" t="str" cm="1">
        <f t="array" aca="1" ref="BL85" ca="1">INDEX(i.dams_confinement_P,$P85,BL$17)</f>
        <v>-</v>
      </c>
      <c r="BM85" s="246" t="str" cm="1">
        <f t="array" aca="1" ref="BM85" ca="1">INDEX(i.dams_confinement_P,$P85,BM$17)</f>
        <v>-</v>
      </c>
      <c r="BN85" s="246" t="str" cm="1">
        <f t="array" aca="1" ref="BN85" ca="1">INDEX(i.dams_confinement_P,$P85,BN$17)</f>
        <v>-</v>
      </c>
      <c r="BO85" s="246" t="str" cm="1">
        <f t="array" aca="1" ref="BO85" ca="1">INDEX(i.dams_confinement_P,$P85,BO$17)</f>
        <v>-</v>
      </c>
      <c r="BP85" s="246" t="str" cm="1">
        <f t="array" aca="1" ref="BP85" ca="1">INDEX(i.dams_confinement_P,$P85,BP$17)</f>
        <v>-</v>
      </c>
      <c r="BQ85" s="246" t="str" cm="1">
        <f t="array" aca="1" ref="BQ85" ca="1">INDEX(i.dams_confinement_P,$P85,BQ$17)</f>
        <v>-</v>
      </c>
      <c r="BR85" s="246" t="str" cm="1">
        <f t="array" aca="1" ref="BR85" ca="1">INDEX(i.dams_confinement_P,$P85,BR$17)</f>
        <v>-</v>
      </c>
      <c r="BS85" s="246" t="b" cm="1">
        <f t="array" aca="1" ref="BS85" ca="1">INDEX(i.dams_confinement_P,$P85,BS$17)</f>
        <v>1</v>
      </c>
      <c r="BT85" s="246" t="b" cm="1">
        <f t="array" aca="1" ref="BT85" ca="1">INDEX(i.dams_confinement_P,$P85,BT$17)</f>
        <v>1</v>
      </c>
      <c r="BU85" s="246" t="b" cm="1">
        <f t="array" aca="1" ref="BU85" ca="1">INDEX(i.dams_confinement_P,$P85,BU$17)</f>
        <v>1</v>
      </c>
      <c r="BV85" s="246" t="b" cm="1">
        <f t="array" aca="1" ref="BV85" ca="1">INDEX(i.dams_confinement_P,$P85,BV$17)</f>
        <v>1</v>
      </c>
      <c r="BW85" s="246" t="b" cm="1">
        <f t="array" aca="1" ref="BW85" ca="1">INDEX(i.dams_confinement_P,$P85,BW$17)</f>
        <v>1</v>
      </c>
      <c r="BX85" s="246" t="b" cm="1">
        <f t="array" aca="1" ref="BX85" ca="1">INDEX(i.dams_confinement_P,$P85,BX$17)</f>
        <v>1</v>
      </c>
      <c r="BY85" s="248" t="str">
        <f t="shared" ca="1" si="310"/>
        <v>-</v>
      </c>
      <c r="BZ85" s="248" t="str">
        <f t="shared" ca="1" si="310"/>
        <v>-</v>
      </c>
      <c r="CA85" s="10"/>
      <c r="CB85" s="248" t="str">
        <f t="shared" ca="1" si="310"/>
        <v>-</v>
      </c>
      <c r="CC85" s="248" t="str">
        <f t="shared" ca="1" si="310"/>
        <v>-</v>
      </c>
      <c r="CD85" s="248" t="str">
        <f t="shared" ca="1" si="310"/>
        <v>-</v>
      </c>
      <c r="CE85" s="248" t="str">
        <f t="shared" ca="1" si="310"/>
        <v>-</v>
      </c>
      <c r="CF85" s="248" t="str">
        <f t="shared" ca="1" si="310"/>
        <v>-</v>
      </c>
      <c r="CG85" s="248" t="str">
        <f t="shared" ca="1" si="310"/>
        <v>-</v>
      </c>
      <c r="CH85" s="248" t="str">
        <f t="shared" ca="1" si="310"/>
        <v>-</v>
      </c>
      <c r="CI85" s="248" t="str">
        <f t="shared" ca="1" si="310"/>
        <v>-</v>
      </c>
      <c r="CJ85" s="248" t="str">
        <f t="shared" ca="1" si="310"/>
        <v>-</v>
      </c>
      <c r="CK85" s="248" t="str">
        <f t="shared" ca="1" si="310"/>
        <v>-</v>
      </c>
      <c r="CL85" s="248" t="str">
        <f t="shared" ca="1" si="310"/>
        <v>-</v>
      </c>
      <c r="CM85" s="248" t="str">
        <f t="shared" ca="1" si="310"/>
        <v>-</v>
      </c>
      <c r="CN85" s="248" t="str">
        <f t="shared" ca="1" si="310"/>
        <v>-</v>
      </c>
      <c r="CO85" s="248" t="str">
        <f t="shared" ca="1" si="310"/>
        <v>-</v>
      </c>
      <c r="CP85" s="248" t="str">
        <f t="shared" ca="1" si="310"/>
        <v>-</v>
      </c>
      <c r="CQ85" s="248" t="str">
        <f t="shared" ca="1" si="310"/>
        <v>-</v>
      </c>
      <c r="CR85" s="248" t="str">
        <f t="shared" ca="1" si="310"/>
        <v>-</v>
      </c>
      <c r="CS85" s="248" t="str">
        <f t="shared" ca="1" si="194"/>
        <v>-</v>
      </c>
      <c r="CT85" s="248" t="str">
        <f t="shared" ca="1" si="194"/>
        <v>-</v>
      </c>
      <c r="CU85" s="248" t="str">
        <f t="shared" ca="1" si="194"/>
        <v>-</v>
      </c>
      <c r="CV85" s="248" t="str">
        <f t="shared" ca="1" si="194"/>
        <v>-</v>
      </c>
      <c r="CW85" s="10"/>
      <c r="CX85" s="246" t="str" cm="1">
        <f t="array" ref="CX85">IF(AND($CZ85:$DA85),INDEX(i.dam_user_fvp0_date,$P85),"-")</f>
        <v>-</v>
      </c>
      <c r="CY85" s="246" t="str" cm="1">
        <f t="array" ref="CY85">IF(AND($CZ85:$DA85),INDEX(i.dam_user_fvp1_date,$P85),"-")</f>
        <v>-</v>
      </c>
      <c r="CZ85" s="247" t="b">
        <v>0</v>
      </c>
      <c r="DA85" s="247" t="b">
        <v>0</v>
      </c>
      <c r="DB85" s="248" t="str">
        <f t="shared" ca="1" si="353"/>
        <v>-</v>
      </c>
      <c r="DC85" s="248" t="str">
        <f t="shared" ca="1" si="353"/>
        <v>-</v>
      </c>
      <c r="DD85" s="248" t="str">
        <f t="shared" ca="1" si="353"/>
        <v>-</v>
      </c>
      <c r="DE85" s="248" t="str">
        <f t="shared" ca="1" si="353"/>
        <v>-</v>
      </c>
      <c r="DF85" s="248" t="str">
        <f t="shared" ca="1" si="353"/>
        <v>-</v>
      </c>
      <c r="DG85" s="248" t="str">
        <f t="shared" ca="1" si="353"/>
        <v>-</v>
      </c>
      <c r="DH85" s="248" t="str">
        <f t="shared" ca="1" si="353"/>
        <v>-</v>
      </c>
      <c r="DI85" s="248" t="str">
        <f t="shared" ca="1" si="353"/>
        <v>-</v>
      </c>
      <c r="DJ85" s="128">
        <v>0.125</v>
      </c>
      <c r="DK85" s="128">
        <v>0.3</v>
      </c>
      <c r="DL85" s="128">
        <v>-0.05</v>
      </c>
      <c r="DM85" s="128">
        <v>0.1</v>
      </c>
      <c r="DN85" s="128">
        <v>0.25</v>
      </c>
      <c r="DO85" s="128">
        <v>-0.05</v>
      </c>
      <c r="DP85" s="128">
        <v>0.05</v>
      </c>
      <c r="DQ85" s="128">
        <v>0.1</v>
      </c>
      <c r="DR85" s="128">
        <v>-0.02</v>
      </c>
      <c r="DS85" s="128">
        <v>0.1</v>
      </c>
      <c r="DT85" s="128">
        <v>0.25</v>
      </c>
      <c r="DU85" s="128">
        <v>-0.05</v>
      </c>
      <c r="DV85" s="225">
        <f t="shared" ca="1" si="350"/>
        <v>3</v>
      </c>
      <c r="DW85" s="225">
        <f t="shared" ca="1" si="350"/>
        <v>3</v>
      </c>
      <c r="DX85" s="247">
        <v>0</v>
      </c>
      <c r="DY85" s="247">
        <v>0.5</v>
      </c>
      <c r="DZ85" s="247">
        <v>0.5</v>
      </c>
      <c r="EA85" s="248" t="str">
        <f t="shared" ca="1" si="349"/>
        <v>-</v>
      </c>
      <c r="EB85" s="248" t="str">
        <f t="shared" ca="1" si="349"/>
        <v>-</v>
      </c>
      <c r="EC85" s="248" t="str">
        <f t="shared" ca="1" si="349"/>
        <v>-</v>
      </c>
      <c r="ED85" s="248" t="str">
        <f t="shared" ca="1" si="349"/>
        <v>-</v>
      </c>
      <c r="EE85" s="248" t="str">
        <f t="shared" ca="1" si="349"/>
        <v>-</v>
      </c>
      <c r="EF85" s="247">
        <v>0</v>
      </c>
      <c r="EG85" s="247">
        <v>0.5</v>
      </c>
      <c r="EH85" s="247">
        <v>0.5</v>
      </c>
      <c r="EI85" s="248" t="str">
        <f t="shared" ca="1" si="349"/>
        <v>-</v>
      </c>
      <c r="EJ85" s="248" t="str">
        <f t="shared" ca="1" si="349"/>
        <v>-</v>
      </c>
      <c r="EK85" s="248" t="str">
        <f t="shared" ca="1" si="349"/>
        <v>-</v>
      </c>
      <c r="EL85" s="248">
        <f t="shared" ca="1" si="349"/>
        <v>0</v>
      </c>
      <c r="EM85" s="248">
        <f t="shared" ca="1" si="349"/>
        <v>0</v>
      </c>
      <c r="EN85" s="248">
        <f t="shared" ca="1" si="349"/>
        <v>0</v>
      </c>
      <c r="EO85" s="248">
        <f t="shared" ca="1" si="349"/>
        <v>0</v>
      </c>
      <c r="EP85" s="248">
        <f t="shared" ca="1" si="349"/>
        <v>0</v>
      </c>
      <c r="EQ85" s="248">
        <f t="shared" ca="1" si="290"/>
        <v>0</v>
      </c>
      <c r="ER85" s="248">
        <f t="shared" ca="1" si="290"/>
        <v>0</v>
      </c>
      <c r="ES85" s="248" t="str">
        <f t="shared" ca="1" si="290"/>
        <v>-</v>
      </c>
      <c r="ET85" s="248" t="str">
        <f t="shared" ca="1" si="290"/>
        <v>-</v>
      </c>
      <c r="EU85" s="248" t="str">
        <f t="shared" ca="1" si="290"/>
        <v>-</v>
      </c>
      <c r="EV85" s="248" t="str">
        <f t="shared" ca="1" si="290"/>
        <v>-</v>
      </c>
      <c r="EW85" s="248" t="str">
        <f t="shared" ca="1" si="290"/>
        <v>-</v>
      </c>
      <c r="EX85" s="248" t="str">
        <f t="shared" ca="1" si="290"/>
        <v>-</v>
      </c>
      <c r="EY85" s="248" t="str">
        <f t="shared" ca="1" si="290"/>
        <v>-</v>
      </c>
      <c r="EZ85" s="248" t="str">
        <f t="shared" ca="1" si="290"/>
        <v>-</v>
      </c>
      <c r="FA85" s="248" t="str">
        <f t="shared" ca="1" si="290"/>
        <v>-</v>
      </c>
      <c r="FB85" s="248" t="str">
        <f t="shared" ca="1" si="290"/>
        <v>-</v>
      </c>
      <c r="FC85" s="248" t="str">
        <f t="shared" ca="1" si="290"/>
        <v>-</v>
      </c>
      <c r="FD85" s="10"/>
      <c r="FE85" s="246">
        <f t="shared" ca="1" si="118"/>
        <v>1</v>
      </c>
      <c r="FF85" s="248" t="str">
        <f t="shared" ca="1" si="290"/>
        <v>-</v>
      </c>
      <c r="FG85" s="248" t="str">
        <f t="shared" ca="1" si="341"/>
        <v>-</v>
      </c>
      <c r="FH85" s="248" t="str">
        <f t="shared" ca="1" si="341"/>
        <v>-</v>
      </c>
      <c r="FI85" s="248" t="str">
        <f t="shared" ca="1" si="341"/>
        <v>-</v>
      </c>
      <c r="FJ85" s="246" t="b">
        <f t="shared" ca="1" si="119"/>
        <v>1</v>
      </c>
      <c r="FK85" s="248" t="str">
        <f t="shared" ca="1" si="341"/>
        <v>-</v>
      </c>
      <c r="FL85" s="248">
        <f t="shared" ca="1" si="341"/>
        <v>0</v>
      </c>
      <c r="FM85" s="248" t="str">
        <f t="shared" ca="1" si="341"/>
        <v>-</v>
      </c>
      <c r="FN85" s="248">
        <f t="shared" ca="1" si="120"/>
        <v>1</v>
      </c>
      <c r="FO85" s="248">
        <f t="shared" ca="1" si="120"/>
        <v>0</v>
      </c>
      <c r="FP85" s="248">
        <f t="shared" ca="1" si="341"/>
        <v>1</v>
      </c>
      <c r="FQ85" s="248">
        <f t="shared" ca="1" si="341"/>
        <v>0</v>
      </c>
      <c r="FR85" s="248">
        <f t="shared" ca="1" si="341"/>
        <v>1</v>
      </c>
      <c r="FS85" s="248">
        <f t="shared" ca="1" si="341"/>
        <v>1</v>
      </c>
      <c r="FT85" s="248">
        <f t="shared" ca="1" si="341"/>
        <v>1</v>
      </c>
      <c r="FU85" s="248">
        <f t="shared" ca="1" si="341"/>
        <v>0</v>
      </c>
      <c r="FV85" s="248">
        <f t="shared" ca="1" si="341"/>
        <v>0</v>
      </c>
      <c r="FW85" s="248">
        <f t="shared" ca="1" si="341"/>
        <v>0</v>
      </c>
      <c r="FX85" s="248">
        <f t="shared" ca="1" si="341"/>
        <v>0</v>
      </c>
      <c r="FY85" s="248">
        <f t="shared" ca="1" si="341"/>
        <v>0</v>
      </c>
      <c r="FZ85" s="248">
        <f t="shared" ca="1" si="341"/>
        <v>0</v>
      </c>
      <c r="GA85" s="248">
        <f t="shared" ca="1" si="341"/>
        <v>0</v>
      </c>
      <c r="GB85" s="248">
        <f t="shared" ca="1" si="341"/>
        <v>0</v>
      </c>
      <c r="GC85" s="248">
        <f t="shared" ca="1" si="121"/>
        <v>0</v>
      </c>
      <c r="GD85" s="248">
        <f t="shared" ca="1" si="121"/>
        <v>0</v>
      </c>
      <c r="GE85" s="248">
        <f t="shared" ca="1" si="341"/>
        <v>0</v>
      </c>
      <c r="GF85" s="248">
        <f t="shared" ca="1" si="341"/>
        <v>0</v>
      </c>
      <c r="GG85" s="248">
        <f t="shared" ca="1" si="341"/>
        <v>1</v>
      </c>
      <c r="GH85" s="248">
        <f t="shared" ca="1" si="341"/>
        <v>0</v>
      </c>
      <c r="GI85" s="248">
        <f t="shared" ca="1" si="341"/>
        <v>0</v>
      </c>
      <c r="GJ85" s="248">
        <f t="shared" ca="1" si="341"/>
        <v>0</v>
      </c>
      <c r="GK85" s="248">
        <f t="shared" ca="1" si="341"/>
        <v>0</v>
      </c>
      <c r="GL85" s="248">
        <f t="shared" ca="1" si="121"/>
        <v>0</v>
      </c>
      <c r="GM85" s="248">
        <f t="shared" ca="1" si="121"/>
        <v>0</v>
      </c>
      <c r="GN85" s="248">
        <f t="shared" ca="1" si="121"/>
        <v>0</v>
      </c>
      <c r="GO85" s="10"/>
      <c r="GP85" s="246" t="b">
        <f t="shared" ca="1" si="336"/>
        <v>1</v>
      </c>
      <c r="GQ85" s="246" cm="1">
        <f t="array" aca="1" ref="GQ85" ca="1">INDEX(i.bnd_total_pas_area,$R85,1)</f>
        <v>477.12</v>
      </c>
      <c r="GR85" s="248" t="str">
        <f t="shared" ca="1" si="261"/>
        <v>-</v>
      </c>
      <c r="GS85" s="246" t="b">
        <f t="shared" ca="1" si="337"/>
        <v>1</v>
      </c>
      <c r="GT85" s="246" cm="1">
        <f t="array" aca="1" ref="GT85" ca="1">INDEX(i.bnd_sr_t,$T85,1)</f>
        <v>12.8</v>
      </c>
      <c r="GU85" s="246" t="b">
        <f t="shared" ca="1" si="124"/>
        <v>0</v>
      </c>
      <c r="GV85" s="246" t="b">
        <f t="shared" ca="1" si="124"/>
        <v>1</v>
      </c>
      <c r="GW85" s="246" t="b">
        <f t="shared" ca="1" si="124"/>
        <v>0</v>
      </c>
      <c r="GX85" s="248">
        <f t="shared" ca="1" si="262"/>
        <v>0</v>
      </c>
      <c r="GY85" s="248">
        <f t="shared" ca="1" si="262"/>
        <v>2</v>
      </c>
      <c r="GZ85" s="248">
        <f t="shared" ca="1" si="262"/>
        <v>2</v>
      </c>
      <c r="HA85" s="248" t="str">
        <f t="shared" ca="1" si="262"/>
        <v>-</v>
      </c>
      <c r="HB85" s="248" t="str">
        <f t="shared" ca="1" si="262"/>
        <v>-</v>
      </c>
      <c r="HC85" s="248" t="str">
        <f t="shared" ca="1" si="262"/>
        <v>-</v>
      </c>
      <c r="HD85" s="248" t="str">
        <f t="shared" ca="1" si="262"/>
        <v>-</v>
      </c>
      <c r="HE85" s="248" t="str">
        <f t="shared" ca="1" si="262"/>
        <v>-</v>
      </c>
      <c r="HF85" s="248" t="str">
        <f t="shared" ca="1" si="144"/>
        <v>-</v>
      </c>
      <c r="HG85" s="248" t="str">
        <f t="shared" ca="1" si="144"/>
        <v>-</v>
      </c>
      <c r="HH85" s="246" t="b">
        <f t="array" aca="1" ref="HH85" ca="1">IF(OR(HI85:HJ85&lt;&gt;"-"),TRUE,"-")</f>
        <v>1</v>
      </c>
      <c r="HI85" s="225">
        <f t="shared" ca="1" si="351"/>
        <v>2</v>
      </c>
      <c r="HJ85" s="248" t="str">
        <f t="shared" ca="1" si="125"/>
        <v>-</v>
      </c>
      <c r="HK85" s="246" t="str">
        <f t="array" aca="1" ref="HK85" ca="1">IF(OR(HL85:HQ85&lt;&gt;"-"),TRUE,"-")</f>
        <v>-</v>
      </c>
      <c r="HL85" s="248" t="str">
        <f t="shared" ca="1" si="145"/>
        <v>-</v>
      </c>
      <c r="HM85" s="288" t="str">
        <f t="shared" ca="1" si="145"/>
        <v>-</v>
      </c>
      <c r="HN85" s="288" t="str">
        <f t="shared" ca="1" si="145"/>
        <v>-</v>
      </c>
      <c r="HO85" s="288" t="str">
        <f t="shared" ca="1" si="145"/>
        <v>-</v>
      </c>
      <c r="HP85" s="288" t="str">
        <f t="shared" ca="1" si="145"/>
        <v>-</v>
      </c>
      <c r="HQ85" s="288" t="str">
        <f t="shared" ca="1" si="146"/>
        <v>-</v>
      </c>
      <c r="HR85" s="288" t="str">
        <f t="shared" ca="1" si="145"/>
        <v>-</v>
      </c>
      <c r="HS85" s="248" t="b">
        <f t="shared" ca="1" si="100"/>
        <v>1</v>
      </c>
      <c r="HT85" s="248">
        <f t="shared" ca="1" si="100"/>
        <v>2</v>
      </c>
      <c r="HU85" s="248" t="b">
        <f t="shared" ca="1" si="101"/>
        <v>1</v>
      </c>
      <c r="HV85" s="248" t="str">
        <f t="shared" ca="1" si="101"/>
        <v>-</v>
      </c>
      <c r="HW85" s="246" t="str">
        <f t="shared" ca="1" si="238"/>
        <v>-</v>
      </c>
      <c r="HX85" s="246" t="str">
        <f t="shared" ca="1" si="238"/>
        <v>-</v>
      </c>
      <c r="HY85" s="246" t="str">
        <f t="shared" ca="1" si="238"/>
        <v>-</v>
      </c>
      <c r="HZ85" s="246" t="str">
        <f t="shared" ca="1" si="238"/>
        <v>-</v>
      </c>
      <c r="IA85" s="248" t="str">
        <f t="shared" ca="1" si="342"/>
        <v>-</v>
      </c>
      <c r="IB85" s="248" t="str">
        <f t="shared" ca="1" si="342"/>
        <v>-</v>
      </c>
      <c r="IC85" s="248" t="str">
        <f t="shared" ca="1" si="342"/>
        <v>-</v>
      </c>
      <c r="ID85" s="248" t="str">
        <f t="shared" ca="1" si="342"/>
        <v>-</v>
      </c>
      <c r="IE85" s="248">
        <f t="shared" ca="1" si="342"/>
        <v>0</v>
      </c>
      <c r="IF85" s="248">
        <f t="shared" ca="1" si="342"/>
        <v>0.9</v>
      </c>
      <c r="IG85" s="248">
        <f t="shared" ca="1" si="342"/>
        <v>0</v>
      </c>
      <c r="IH85" s="248">
        <f t="shared" ca="1" si="342"/>
        <v>0.5</v>
      </c>
      <c r="II85" s="248">
        <f t="shared" ca="1" si="342"/>
        <v>0</v>
      </c>
      <c r="IJ85" s="248">
        <f t="shared" ca="1" si="342"/>
        <v>0</v>
      </c>
      <c r="IK85" s="248" t="str">
        <f t="shared" ca="1" si="342"/>
        <v>-</v>
      </c>
      <c r="IL85" s="246" t="str">
        <f t="shared" ca="1" si="127"/>
        <v>-</v>
      </c>
      <c r="IM85" s="246" t="str">
        <f t="shared" ca="1" si="127"/>
        <v>-</v>
      </c>
      <c r="IN85" s="155" t="b">
        <f t="shared" ca="1" si="338"/>
        <v>0</v>
      </c>
      <c r="IO85" s="248" t="str">
        <f t="shared" ca="1" si="129"/>
        <v>-</v>
      </c>
      <c r="IP85" s="10"/>
      <c r="IQ85" s="248">
        <f t="shared" ca="1" si="342"/>
        <v>1</v>
      </c>
      <c r="IR85" s="248">
        <f t="shared" ca="1" si="342"/>
        <v>0</v>
      </c>
      <c r="IS85" s="248">
        <f t="shared" ca="1" si="342"/>
        <v>1</v>
      </c>
      <c r="IT85" s="248">
        <f t="shared" ca="1" si="342"/>
        <v>1</v>
      </c>
      <c r="IU85" s="248">
        <f t="shared" ca="1" si="342"/>
        <v>0</v>
      </c>
      <c r="IV85" s="248">
        <f t="shared" ca="1" si="342"/>
        <v>70</v>
      </c>
      <c r="IW85" s="248">
        <f t="shared" ca="1" si="342"/>
        <v>50</v>
      </c>
      <c r="IX85" s="248">
        <f t="shared" ca="1" si="342"/>
        <v>85</v>
      </c>
      <c r="IY85" s="248">
        <f t="shared" ca="1" si="342"/>
        <v>70</v>
      </c>
      <c r="IZ85" s="246">
        <f t="shared" ca="1" si="130"/>
        <v>1</v>
      </c>
      <c r="JA85" s="246">
        <f t="shared" ca="1" si="131"/>
        <v>1</v>
      </c>
      <c r="JB85" s="246">
        <f t="shared" ca="1" si="132"/>
        <v>1</v>
      </c>
      <c r="JC85" s="248">
        <f t="shared" ca="1" si="342"/>
        <v>1</v>
      </c>
      <c r="JD85" s="10"/>
      <c r="JE85" s="248">
        <f t="shared" ca="1" si="342"/>
        <v>1</v>
      </c>
      <c r="JF85" s="248">
        <f t="shared" ca="1" si="342"/>
        <v>1</v>
      </c>
      <c r="JG85" s="248">
        <f t="shared" ca="1" si="342"/>
        <v>0.75</v>
      </c>
      <c r="JH85" s="248">
        <f t="shared" ca="1" si="339"/>
        <v>0.8</v>
      </c>
      <c r="JI85" s="248">
        <f t="shared" ca="1" si="339"/>
        <v>0.82499999999999996</v>
      </c>
      <c r="JJ85" s="248">
        <f t="shared" ca="1" si="339"/>
        <v>0.875</v>
      </c>
      <c r="JK85" s="248">
        <f t="shared" ca="1" si="339"/>
        <v>0.9</v>
      </c>
      <c r="JL85" s="248">
        <f t="shared" ca="1" si="342"/>
        <v>1</v>
      </c>
      <c r="JM85" s="248">
        <f t="shared" ca="1" si="342"/>
        <v>0</v>
      </c>
      <c r="JN85" s="248">
        <f t="shared" ca="1" si="339"/>
        <v>0</v>
      </c>
      <c r="JO85" s="248">
        <f t="shared" ca="1" si="339"/>
        <v>0</v>
      </c>
      <c r="JP85" s="248">
        <f t="shared" ca="1" si="339"/>
        <v>0</v>
      </c>
      <c r="JQ85" s="248">
        <f t="shared" ca="1" si="339"/>
        <v>0</v>
      </c>
      <c r="JR85" s="248">
        <f t="shared" ca="1" si="339"/>
        <v>0</v>
      </c>
      <c r="JS85" s="248" t="str">
        <f t="shared" ca="1" si="149"/>
        <v>-</v>
      </c>
      <c r="JT85" s="248">
        <f t="shared" ca="1" si="149"/>
        <v>0</v>
      </c>
      <c r="JU85" s="27">
        <v>0</v>
      </c>
    </row>
    <row r="86" spans="1:281" s="228" customFormat="1" outlineLevel="2">
      <c r="A86" s="202">
        <f t="shared" si="133"/>
        <v>81</v>
      </c>
      <c r="B86" s="210">
        <f t="shared" ca="1" si="343"/>
        <v>73</v>
      </c>
      <c r="C86" s="228">
        <v>200</v>
      </c>
      <c r="D86" s="228" t="s">
        <v>941</v>
      </c>
      <c r="E86" s="228" t="b">
        <v>0</v>
      </c>
      <c r="F86" s="228" t="b">
        <v>0</v>
      </c>
      <c r="G86" s="228" t="b">
        <f t="shared" si="340"/>
        <v>0</v>
      </c>
      <c r="H86" s="298" cm="1">
        <f t="array" aca="1" ref="H86" ca="1">IF(AND($I86:$T86=DataMaster!$R$70:$AC$70),1,IF(AND($I86:$T86=DataMaster!$R$71:$AC$71),2,IF(AND($I86:$T86=DataMaster!$R$72:$AC$72),3,IF(AND($I86:$T86=DataMaster!$R$73:$AC$73),4,IF(AND($I86:$T86=DataMaster!$R$74:$AC$74),5,IF(AND($I86:$T86=DataMaster!$R$75:$AC$75),6,IF(AND($I86:$T86=DataMaster!$R$76:$AC$76),7,IF(AND($I86:$T86=DataMaster!$R$77:$AC$77),8,0))))))))</f>
        <v>3</v>
      </c>
      <c r="I86" s="225">
        <f t="shared" ca="1" si="344"/>
        <v>2</v>
      </c>
      <c r="J86" s="225">
        <f t="shared" ca="1" si="344"/>
        <v>3</v>
      </c>
      <c r="K86" s="225">
        <f t="shared" ca="1" si="344"/>
        <v>3</v>
      </c>
      <c r="L86" s="225">
        <f t="shared" ca="1" si="344"/>
        <v>3</v>
      </c>
      <c r="M86" s="225">
        <f t="shared" ca="1" si="344"/>
        <v>1</v>
      </c>
      <c r="N86" s="225">
        <f t="shared" ca="1" si="344"/>
        <v>1</v>
      </c>
      <c r="O86" s="225">
        <f t="shared" ca="1" si="344"/>
        <v>1</v>
      </c>
      <c r="P86" s="225">
        <f t="shared" ca="1" si="344"/>
        <v>4</v>
      </c>
      <c r="Q86" s="225">
        <f t="shared" ca="1" si="344"/>
        <v>1</v>
      </c>
      <c r="R86" s="225">
        <f t="shared" ca="1" si="344"/>
        <v>3</v>
      </c>
      <c r="S86" s="225">
        <f t="shared" ca="1" si="344"/>
        <v>1</v>
      </c>
      <c r="T86" s="225">
        <f t="shared" ca="1" si="344"/>
        <v>3</v>
      </c>
      <c r="V86" s="242" t="str" cm="1">
        <f t="array" aca="1" ref="V86" ca="1">TEXT(LEFT(OFFSET(V86,-1,0),5)+1,"00000")&amp;MID(OFFSET(V86,-1,0),6,FIND(" ",OFFSET(V86,-1,0),7)-5)
&amp;IF($H86=0,"",INDEX(DataMaster!$Q$70:$Q$77,Experiment!H86))
 &amp; " Day"&amp;_xlfn.SINGLE(INDEX(i.DOY,$I86,1))                   &amp; IF($FE86=0," FWM","")&amp;IF($FE86=1," MWM","")&amp;IF($FE86=5," Mat","")&amp;IF($FJ86=TRUE,"&amp;BBT","")
&amp;" Confine"&amp;$P86-1       &amp;IF($R86&gt;1," PasArea"&amp;GQ86,"")     &amp;IF($T86&gt;1," SR"&amp;GT86,"")     &amp;IF($S86&gt;1," E_PGR"&amp;JG86,"")
&amp; " WP"&amp;TEXT($IZ86*100,"000p")                &amp; " MP"&amp;TEXT($JA86*100,"000p")                      &amp; " GP"&amp;TEXT($JB86*100,"000p")
&amp; " (F"&amp;3+IFERROR(1*$CZ86,0)+IFERROR(1*$DA86,0)&amp;3-IFERROR(1*NOT($DC86),0)&amp;"N"&amp;$DV86&amp;$DW86&amp;")"</f>
        <v>00063 Feed farm2 Day169 MWM&amp;BBT Confine3 PasArea477.12 SR12.8 WP100p MP100p GP100p (F33N11)</v>
      </c>
      <c r="W86" s="10" t="str">
        <f ca="1">IF(COUNTIF(V$5:V86,V86)=1,"-","Dup")</f>
        <v>-</v>
      </c>
      <c r="X86" s="10"/>
      <c r="Y86" s="225" t="str">
        <f t="shared" ca="1" si="345"/>
        <v>-</v>
      </c>
      <c r="Z86" s="248" t="str">
        <f t="shared" ca="1" si="112"/>
        <v>-</v>
      </c>
      <c r="AA86" s="225" t="str">
        <f t="shared" ca="1" si="345"/>
        <v>-</v>
      </c>
      <c r="AB86" s="225" t="str">
        <f t="shared" ca="1" si="345"/>
        <v>-</v>
      </c>
      <c r="AC86" s="248" t="str">
        <f t="shared" ca="1" si="113"/>
        <v>-</v>
      </c>
      <c r="AD86" s="248" t="b">
        <f t="shared" ca="1" si="113"/>
        <v>1</v>
      </c>
      <c r="AE86" s="10"/>
      <c r="AF86" s="248" t="b">
        <f t="shared" ca="1" si="355"/>
        <v>1</v>
      </c>
      <c r="AG86" s="248" t="str">
        <f t="shared" ca="1" si="355"/>
        <v>-</v>
      </c>
      <c r="AH86" s="248" t="str">
        <f t="shared" ca="1" si="355"/>
        <v>-</v>
      </c>
      <c r="AI86" s="248" t="str">
        <f t="shared" ca="1" si="355"/>
        <v>-</v>
      </c>
      <c r="AJ86" s="248" t="b">
        <f t="shared" ca="1" si="355"/>
        <v>0</v>
      </c>
      <c r="AK86" s="248" t="str">
        <f t="shared" ca="1" si="355"/>
        <v>-</v>
      </c>
      <c r="AL86" s="248" t="str">
        <f t="shared" ca="1" si="355"/>
        <v>-</v>
      </c>
      <c r="AM86" s="248" t="str">
        <f t="shared" ca="1" si="355"/>
        <v>-</v>
      </c>
      <c r="AN86" s="248" t="b">
        <f t="shared" ca="1" si="355"/>
        <v>0</v>
      </c>
      <c r="AO86" s="10"/>
      <c r="AP86" s="225" t="b">
        <f t="shared" ca="1" si="352"/>
        <v>1</v>
      </c>
      <c r="AQ86" s="247" t="b">
        <v>1</v>
      </c>
      <c r="AR86" s="225" t="b">
        <f t="shared" ca="1" si="346"/>
        <v>1</v>
      </c>
      <c r="AS86" s="243">
        <f t="shared" ca="1" si="136"/>
        <v>323408</v>
      </c>
      <c r="AT86" s="225" t="b">
        <f t="shared" ca="1" si="347"/>
        <v>0</v>
      </c>
      <c r="AU86" s="248" t="str">
        <f t="shared" ca="1" si="355"/>
        <v>-</v>
      </c>
      <c r="AV86" s="248" t="b">
        <f t="shared" ca="1" si="355"/>
        <v>1</v>
      </c>
      <c r="AW86" s="225">
        <f t="shared" ca="1" si="348"/>
        <v>323409</v>
      </c>
      <c r="AX86" s="248" t="str">
        <f t="shared" ca="1" si="355"/>
        <v>-</v>
      </c>
      <c r="AY86" s="248">
        <f t="shared" ca="1" si="355"/>
        <v>1</v>
      </c>
      <c r="AZ86" s="248">
        <f t="shared" ca="1" si="355"/>
        <v>1</v>
      </c>
      <c r="BA86" s="248" t="b">
        <f t="shared" ca="1" si="355"/>
        <v>1</v>
      </c>
      <c r="BB86" s="248">
        <f t="shared" ca="1" si="355"/>
        <v>0.2</v>
      </c>
      <c r="BC86" s="248" t="str">
        <f t="shared" ca="1" si="354"/>
        <v>-</v>
      </c>
      <c r="BD86" s="248" t="str">
        <f t="shared" ca="1" si="354"/>
        <v>-</v>
      </c>
      <c r="BE86" s="248" t="b">
        <f t="shared" ca="1" si="355"/>
        <v>1</v>
      </c>
      <c r="BF86" s="248" t="b">
        <f t="shared" ca="1" si="355"/>
        <v>0</v>
      </c>
      <c r="BG86" s="246" t="str" cm="1">
        <f t="array" aca="1" ref="BG86" ca="1">INDEX(i.dams_confinement_P,$P86,BG$17)</f>
        <v>-</v>
      </c>
      <c r="BH86" s="246" t="str" cm="1">
        <f t="array" aca="1" ref="BH86" ca="1">INDEX(i.dams_confinement_P,$P86,BH$17)</f>
        <v>-</v>
      </c>
      <c r="BI86" s="246" t="str" cm="1">
        <f t="array" aca="1" ref="BI86" ca="1">INDEX(i.dams_confinement_P,$P86,BI$17)</f>
        <v>-</v>
      </c>
      <c r="BJ86" s="246" t="str" cm="1">
        <f t="array" aca="1" ref="BJ86" ca="1">INDEX(i.dams_confinement_P,$P86,BJ$17)</f>
        <v>-</v>
      </c>
      <c r="BK86" s="246" t="str" cm="1">
        <f t="array" aca="1" ref="BK86" ca="1">INDEX(i.dams_confinement_P,$P86,BK$17)</f>
        <v>-</v>
      </c>
      <c r="BL86" s="246" t="str" cm="1">
        <f t="array" aca="1" ref="BL86" ca="1">INDEX(i.dams_confinement_P,$P86,BL$17)</f>
        <v>-</v>
      </c>
      <c r="BM86" s="246" t="str" cm="1">
        <f t="array" aca="1" ref="BM86" ca="1">INDEX(i.dams_confinement_P,$P86,BM$17)</f>
        <v>-</v>
      </c>
      <c r="BN86" s="246" t="str" cm="1">
        <f t="array" aca="1" ref="BN86" ca="1">INDEX(i.dams_confinement_P,$P86,BN$17)</f>
        <v>-</v>
      </c>
      <c r="BO86" s="246" t="str" cm="1">
        <f t="array" aca="1" ref="BO86" ca="1">INDEX(i.dams_confinement_P,$P86,BO$17)</f>
        <v>-</v>
      </c>
      <c r="BP86" s="246" t="str" cm="1">
        <f t="array" aca="1" ref="BP86" ca="1">INDEX(i.dams_confinement_P,$P86,BP$17)</f>
        <v>-</v>
      </c>
      <c r="BQ86" s="246" t="str" cm="1">
        <f t="array" aca="1" ref="BQ86" ca="1">INDEX(i.dams_confinement_P,$P86,BQ$17)</f>
        <v>-</v>
      </c>
      <c r="BR86" s="246" t="str" cm="1">
        <f t="array" aca="1" ref="BR86" ca="1">INDEX(i.dams_confinement_P,$P86,BR$17)</f>
        <v>-</v>
      </c>
      <c r="BS86" s="246" t="b" cm="1">
        <f t="array" aca="1" ref="BS86" ca="1">INDEX(i.dams_confinement_P,$P86,BS$17)</f>
        <v>1</v>
      </c>
      <c r="BT86" s="246" t="b" cm="1">
        <f t="array" aca="1" ref="BT86" ca="1">INDEX(i.dams_confinement_P,$P86,BT$17)</f>
        <v>1</v>
      </c>
      <c r="BU86" s="246" t="b" cm="1">
        <f t="array" aca="1" ref="BU86" ca="1">INDEX(i.dams_confinement_P,$P86,BU$17)</f>
        <v>1</v>
      </c>
      <c r="BV86" s="246" t="b" cm="1">
        <f t="array" aca="1" ref="BV86" ca="1">INDEX(i.dams_confinement_P,$P86,BV$17)</f>
        <v>1</v>
      </c>
      <c r="BW86" s="246" t="b" cm="1">
        <f t="array" aca="1" ref="BW86" ca="1">INDEX(i.dams_confinement_P,$P86,BW$17)</f>
        <v>1</v>
      </c>
      <c r="BX86" s="246" t="b" cm="1">
        <f t="array" aca="1" ref="BX86" ca="1">INDEX(i.dams_confinement_P,$P86,BX$17)</f>
        <v>1</v>
      </c>
      <c r="BY86" s="248" t="str">
        <f t="shared" ca="1" si="310"/>
        <v>-</v>
      </c>
      <c r="BZ86" s="248" t="str">
        <f t="shared" ca="1" si="310"/>
        <v>-</v>
      </c>
      <c r="CA86" s="10"/>
      <c r="CB86" s="248" t="str">
        <f t="shared" ca="1" si="310"/>
        <v>-</v>
      </c>
      <c r="CC86" s="248" t="str">
        <f t="shared" ca="1" si="310"/>
        <v>-</v>
      </c>
      <c r="CD86" s="248" t="str">
        <f t="shared" ca="1" si="310"/>
        <v>-</v>
      </c>
      <c r="CE86" s="248" t="str">
        <f t="shared" ca="1" si="310"/>
        <v>-</v>
      </c>
      <c r="CF86" s="248" t="str">
        <f t="shared" ca="1" si="310"/>
        <v>-</v>
      </c>
      <c r="CG86" s="248" t="str">
        <f t="shared" ca="1" si="310"/>
        <v>-</v>
      </c>
      <c r="CH86" s="248" t="str">
        <f t="shared" ca="1" si="310"/>
        <v>-</v>
      </c>
      <c r="CI86" s="248" t="str">
        <f t="shared" ca="1" si="310"/>
        <v>-</v>
      </c>
      <c r="CJ86" s="248" t="str">
        <f t="shared" ca="1" si="310"/>
        <v>-</v>
      </c>
      <c r="CK86" s="248" t="str">
        <f t="shared" ca="1" si="310"/>
        <v>-</v>
      </c>
      <c r="CL86" s="248" t="str">
        <f t="shared" ca="1" si="310"/>
        <v>-</v>
      </c>
      <c r="CM86" s="248" t="str">
        <f t="shared" ca="1" si="310"/>
        <v>-</v>
      </c>
      <c r="CN86" s="248" t="str">
        <f t="shared" ca="1" si="310"/>
        <v>-</v>
      </c>
      <c r="CO86" s="248" t="str">
        <f t="shared" ca="1" si="310"/>
        <v>-</v>
      </c>
      <c r="CP86" s="248" t="str">
        <f t="shared" ca="1" si="310"/>
        <v>-</v>
      </c>
      <c r="CQ86" s="248" t="str">
        <f t="shared" ca="1" si="310"/>
        <v>-</v>
      </c>
      <c r="CR86" s="248" t="str">
        <f t="shared" ca="1" si="310"/>
        <v>-</v>
      </c>
      <c r="CS86" s="248" t="str">
        <f t="shared" ca="1" si="310"/>
        <v>-</v>
      </c>
      <c r="CT86" s="248" t="str">
        <f t="shared" ca="1" si="310"/>
        <v>-</v>
      </c>
      <c r="CU86" s="248" t="str">
        <f t="shared" ca="1" si="310"/>
        <v>-</v>
      </c>
      <c r="CV86" s="248" t="str">
        <f t="shared" ca="1" si="310"/>
        <v>-</v>
      </c>
      <c r="CW86" s="10"/>
      <c r="CX86" s="246" t="str" cm="1">
        <f t="array" ref="CX86">IF(AND($CZ86:$DA86),INDEX(i.dam_user_fvp0_date,$P86),"-")</f>
        <v>-</v>
      </c>
      <c r="CY86" s="246" t="str" cm="1">
        <f t="array" ref="CY86">IF(AND($CZ86:$DA86),INDEX(i.dam_user_fvp1_date,$P86),"-")</f>
        <v>-</v>
      </c>
      <c r="CZ86" s="247" t="b">
        <v>0</v>
      </c>
      <c r="DA86" s="247" t="b">
        <v>0</v>
      </c>
      <c r="DB86" s="248" t="str">
        <f t="shared" ca="1" si="353"/>
        <v>-</v>
      </c>
      <c r="DC86" s="248" t="str">
        <f t="shared" ca="1" si="353"/>
        <v>-</v>
      </c>
      <c r="DD86" s="248" t="str">
        <f t="shared" ca="1" si="353"/>
        <v>-</v>
      </c>
      <c r="DE86" s="248" t="str">
        <f t="shared" ca="1" si="353"/>
        <v>-</v>
      </c>
      <c r="DF86" s="248" t="str">
        <f t="shared" ca="1" si="353"/>
        <v>-</v>
      </c>
      <c r="DG86" s="248" t="str">
        <f t="shared" ca="1" si="353"/>
        <v>-</v>
      </c>
      <c r="DH86" s="248" t="str">
        <f t="shared" ca="1" si="353"/>
        <v>-</v>
      </c>
      <c r="DI86" s="248" t="str">
        <f t="shared" ca="1" si="353"/>
        <v>-</v>
      </c>
      <c r="DJ86" s="128">
        <v>0.125</v>
      </c>
      <c r="DK86" s="128">
        <v>0.3</v>
      </c>
      <c r="DL86" s="128">
        <v>-0.05</v>
      </c>
      <c r="DM86" s="128">
        <v>0.1</v>
      </c>
      <c r="DN86" s="128">
        <v>0.25</v>
      </c>
      <c r="DO86" s="128">
        <v>-0.05</v>
      </c>
      <c r="DP86" s="128">
        <v>0.05</v>
      </c>
      <c r="DQ86" s="128">
        <v>0.1</v>
      </c>
      <c r="DR86" s="128">
        <v>-0.02</v>
      </c>
      <c r="DS86" s="128">
        <v>0.1</v>
      </c>
      <c r="DT86" s="128">
        <v>0.25</v>
      </c>
      <c r="DU86" s="128">
        <v>-0.05</v>
      </c>
      <c r="DV86" s="247">
        <v>1</v>
      </c>
      <c r="DW86" s="247">
        <v>1</v>
      </c>
      <c r="DX86" s="247">
        <v>0</v>
      </c>
      <c r="DY86" s="247">
        <v>0.5</v>
      </c>
      <c r="DZ86" s="247">
        <v>0.5</v>
      </c>
      <c r="EA86" s="248" t="str">
        <f t="shared" ca="1" si="349"/>
        <v>-</v>
      </c>
      <c r="EB86" s="248" t="str">
        <f t="shared" ca="1" si="349"/>
        <v>-</v>
      </c>
      <c r="EC86" s="248" t="str">
        <f t="shared" ca="1" si="349"/>
        <v>-</v>
      </c>
      <c r="ED86" s="248" t="str">
        <f t="shared" ca="1" si="349"/>
        <v>-</v>
      </c>
      <c r="EE86" s="248" t="str">
        <f t="shared" ca="1" si="349"/>
        <v>-</v>
      </c>
      <c r="EF86" s="247">
        <v>0</v>
      </c>
      <c r="EG86" s="247">
        <v>0.5</v>
      </c>
      <c r="EH86" s="247">
        <v>0.5</v>
      </c>
      <c r="EI86" s="248" t="str">
        <f t="shared" ca="1" si="349"/>
        <v>-</v>
      </c>
      <c r="EJ86" s="248" t="str">
        <f t="shared" ca="1" si="349"/>
        <v>-</v>
      </c>
      <c r="EK86" s="248" t="str">
        <f t="shared" ca="1" si="349"/>
        <v>-</v>
      </c>
      <c r="EL86" s="248">
        <f t="shared" ca="1" si="349"/>
        <v>0</v>
      </c>
      <c r="EM86" s="248">
        <f t="shared" ca="1" si="349"/>
        <v>0</v>
      </c>
      <c r="EN86" s="248">
        <f t="shared" ca="1" si="349"/>
        <v>0</v>
      </c>
      <c r="EO86" s="248">
        <f t="shared" ca="1" si="349"/>
        <v>0</v>
      </c>
      <c r="EP86" s="248">
        <f t="shared" ca="1" si="349"/>
        <v>0</v>
      </c>
      <c r="EQ86" s="248">
        <f t="shared" ca="1" si="290"/>
        <v>0</v>
      </c>
      <c r="ER86" s="248">
        <f t="shared" ca="1" si="290"/>
        <v>0</v>
      </c>
      <c r="ES86" s="248" t="str">
        <f t="shared" ca="1" si="290"/>
        <v>-</v>
      </c>
      <c r="ET86" s="248" t="str">
        <f t="shared" ca="1" si="290"/>
        <v>-</v>
      </c>
      <c r="EU86" s="248" t="str">
        <f t="shared" ca="1" si="290"/>
        <v>-</v>
      </c>
      <c r="EV86" s="248" t="str">
        <f t="shared" ca="1" si="290"/>
        <v>-</v>
      </c>
      <c r="EW86" s="248" t="str">
        <f t="shared" ca="1" si="290"/>
        <v>-</v>
      </c>
      <c r="EX86" s="248" t="str">
        <f t="shared" ca="1" si="290"/>
        <v>-</v>
      </c>
      <c r="EY86" s="248" t="str">
        <f t="shared" ca="1" si="290"/>
        <v>-</v>
      </c>
      <c r="EZ86" s="248" t="str">
        <f t="shared" ca="1" si="290"/>
        <v>-</v>
      </c>
      <c r="FA86" s="248" t="str">
        <f t="shared" ca="1" si="290"/>
        <v>-</v>
      </c>
      <c r="FB86" s="248" t="str">
        <f t="shared" ca="1" si="290"/>
        <v>-</v>
      </c>
      <c r="FC86" s="248" t="str">
        <f t="shared" ca="1" si="290"/>
        <v>-</v>
      </c>
      <c r="FD86" s="10"/>
      <c r="FE86" s="246">
        <f t="shared" ca="1" si="118"/>
        <v>1</v>
      </c>
      <c r="FF86" s="248" t="str">
        <f t="shared" ca="1" si="290"/>
        <v>-</v>
      </c>
      <c r="FG86" s="248" t="str">
        <f t="shared" ca="1" si="341"/>
        <v>-</v>
      </c>
      <c r="FH86" s="248" t="str">
        <f t="shared" ca="1" si="341"/>
        <v>-</v>
      </c>
      <c r="FI86" s="248" t="str">
        <f t="shared" ca="1" si="341"/>
        <v>-</v>
      </c>
      <c r="FJ86" s="246" t="b">
        <f t="shared" ca="1" si="119"/>
        <v>1</v>
      </c>
      <c r="FK86" s="248" t="str">
        <f t="shared" ca="1" si="341"/>
        <v>-</v>
      </c>
      <c r="FL86" s="248">
        <f t="shared" ca="1" si="341"/>
        <v>0</v>
      </c>
      <c r="FM86" s="248" t="str">
        <f t="shared" ca="1" si="341"/>
        <v>-</v>
      </c>
      <c r="FN86" s="248">
        <f t="shared" ca="1" si="120"/>
        <v>1</v>
      </c>
      <c r="FO86" s="248">
        <f t="shared" ca="1" si="120"/>
        <v>0</v>
      </c>
      <c r="FP86" s="248">
        <f t="shared" ca="1" si="341"/>
        <v>1</v>
      </c>
      <c r="FQ86" s="248">
        <f t="shared" ca="1" si="341"/>
        <v>0</v>
      </c>
      <c r="FR86" s="248">
        <f t="shared" ca="1" si="341"/>
        <v>1</v>
      </c>
      <c r="FS86" s="248">
        <f t="shared" ca="1" si="341"/>
        <v>1</v>
      </c>
      <c r="FT86" s="248">
        <f t="shared" ca="1" si="341"/>
        <v>1</v>
      </c>
      <c r="FU86" s="248">
        <f t="shared" ca="1" si="341"/>
        <v>0</v>
      </c>
      <c r="FV86" s="248">
        <f t="shared" ca="1" si="341"/>
        <v>0</v>
      </c>
      <c r="FW86" s="248">
        <f t="shared" ca="1" si="341"/>
        <v>0</v>
      </c>
      <c r="FX86" s="248">
        <f t="shared" ca="1" si="341"/>
        <v>0</v>
      </c>
      <c r="FY86" s="248">
        <f t="shared" ca="1" si="341"/>
        <v>0</v>
      </c>
      <c r="FZ86" s="248">
        <f t="shared" ca="1" si="341"/>
        <v>0</v>
      </c>
      <c r="GA86" s="248">
        <f t="shared" ca="1" si="341"/>
        <v>0</v>
      </c>
      <c r="GB86" s="248">
        <f t="shared" ca="1" si="341"/>
        <v>0</v>
      </c>
      <c r="GC86" s="248">
        <f t="shared" ca="1" si="121"/>
        <v>0</v>
      </c>
      <c r="GD86" s="248">
        <f t="shared" ca="1" si="121"/>
        <v>0</v>
      </c>
      <c r="GE86" s="248">
        <f t="shared" ca="1" si="341"/>
        <v>0</v>
      </c>
      <c r="GF86" s="248">
        <f t="shared" ca="1" si="341"/>
        <v>0</v>
      </c>
      <c r="GG86" s="248">
        <f t="shared" ca="1" si="341"/>
        <v>1</v>
      </c>
      <c r="GH86" s="248">
        <f t="shared" ca="1" si="341"/>
        <v>0</v>
      </c>
      <c r="GI86" s="248">
        <f t="shared" ca="1" si="341"/>
        <v>0</v>
      </c>
      <c r="GJ86" s="248">
        <f t="shared" ca="1" si="341"/>
        <v>0</v>
      </c>
      <c r="GK86" s="248">
        <f t="shared" ca="1" si="341"/>
        <v>0</v>
      </c>
      <c r="GL86" s="248">
        <f t="shared" ca="1" si="341"/>
        <v>0</v>
      </c>
      <c r="GM86" s="248">
        <f t="shared" ca="1" si="341"/>
        <v>0</v>
      </c>
      <c r="GN86" s="248">
        <f t="shared" ca="1" si="341"/>
        <v>0</v>
      </c>
      <c r="GO86" s="10"/>
      <c r="GP86" s="246" t="b">
        <f t="shared" ca="1" si="336"/>
        <v>1</v>
      </c>
      <c r="GQ86" s="246" cm="1">
        <f t="array" aca="1" ref="GQ86" ca="1">INDEX(i.bnd_total_pas_area,$R86,1)</f>
        <v>477.12</v>
      </c>
      <c r="GR86" s="248" t="str">
        <f t="shared" ca="1" si="261"/>
        <v>-</v>
      </c>
      <c r="GS86" s="246" t="b">
        <f t="shared" ca="1" si="337"/>
        <v>1</v>
      </c>
      <c r="GT86" s="246" cm="1">
        <f t="array" aca="1" ref="GT86" ca="1">INDEX(i.bnd_sr_t,$T86,1)</f>
        <v>12.8</v>
      </c>
      <c r="GU86" s="246" t="b">
        <f t="shared" ca="1" si="124"/>
        <v>0</v>
      </c>
      <c r="GV86" s="246" t="b">
        <f t="shared" ca="1" si="124"/>
        <v>1</v>
      </c>
      <c r="GW86" s="246" t="b">
        <f t="shared" ca="1" si="124"/>
        <v>0</v>
      </c>
      <c r="GX86" s="248">
        <f t="shared" ca="1" si="262"/>
        <v>0</v>
      </c>
      <c r="GY86" s="248">
        <f t="shared" ca="1" si="262"/>
        <v>2</v>
      </c>
      <c r="GZ86" s="248">
        <f t="shared" ca="1" si="262"/>
        <v>2</v>
      </c>
      <c r="HA86" s="248" t="str">
        <f t="shared" ca="1" si="262"/>
        <v>-</v>
      </c>
      <c r="HB86" s="248" t="str">
        <f t="shared" ca="1" si="262"/>
        <v>-</v>
      </c>
      <c r="HC86" s="248" t="str">
        <f t="shared" ca="1" si="262"/>
        <v>-</v>
      </c>
      <c r="HD86" s="248" t="str">
        <f t="shared" ca="1" si="262"/>
        <v>-</v>
      </c>
      <c r="HE86" s="248" t="str">
        <f t="shared" ca="1" si="262"/>
        <v>-</v>
      </c>
      <c r="HF86" s="248" t="str">
        <f t="shared" ca="1" si="144"/>
        <v>-</v>
      </c>
      <c r="HG86" s="248" t="str">
        <f t="shared" ca="1" si="144"/>
        <v>-</v>
      </c>
      <c r="HH86" s="246" t="b">
        <f t="array" aca="1" ref="HH86" ca="1">IF(OR(HI86:HJ86&lt;&gt;"-"),TRUE,"-")</f>
        <v>1</v>
      </c>
      <c r="HI86" s="225">
        <f t="shared" ca="1" si="351"/>
        <v>2</v>
      </c>
      <c r="HJ86" s="248" t="str">
        <f t="shared" ca="1" si="125"/>
        <v>-</v>
      </c>
      <c r="HK86" s="246" t="str">
        <f t="array" aca="1" ref="HK86" ca="1">IF(OR(HL86:HQ86&lt;&gt;"-"),TRUE,"-")</f>
        <v>-</v>
      </c>
      <c r="HL86" s="248" t="str">
        <f t="shared" ca="1" si="145"/>
        <v>-</v>
      </c>
      <c r="HM86" s="288" t="str">
        <f t="shared" ca="1" si="145"/>
        <v>-</v>
      </c>
      <c r="HN86" s="288" t="str">
        <f t="shared" ca="1" si="145"/>
        <v>-</v>
      </c>
      <c r="HO86" s="288" t="str">
        <f t="shared" ca="1" si="145"/>
        <v>-</v>
      </c>
      <c r="HP86" s="288" t="str">
        <f t="shared" ca="1" si="145"/>
        <v>-</v>
      </c>
      <c r="HQ86" s="288" t="str">
        <f t="shared" ca="1" si="146"/>
        <v>-</v>
      </c>
      <c r="HR86" s="288" t="str">
        <f t="shared" ca="1" si="145"/>
        <v>-</v>
      </c>
      <c r="HS86" s="248" t="b">
        <f t="shared" ca="1" si="100"/>
        <v>1</v>
      </c>
      <c r="HT86" s="248">
        <f t="shared" ca="1" si="100"/>
        <v>2</v>
      </c>
      <c r="HU86" s="248" t="b">
        <f t="shared" ca="1" si="101"/>
        <v>1</v>
      </c>
      <c r="HV86" s="248" t="str">
        <f t="shared" ca="1" si="101"/>
        <v>-</v>
      </c>
      <c r="HW86" s="246" t="str">
        <f t="shared" ca="1" si="238"/>
        <v>-</v>
      </c>
      <c r="HX86" s="246" t="str">
        <f t="shared" ca="1" si="238"/>
        <v>-</v>
      </c>
      <c r="HY86" s="246" t="str">
        <f t="shared" ca="1" si="238"/>
        <v>-</v>
      </c>
      <c r="HZ86" s="246" t="str">
        <f t="shared" ca="1" si="238"/>
        <v>-</v>
      </c>
      <c r="IA86" s="248" t="str">
        <f t="shared" ca="1" si="342"/>
        <v>-</v>
      </c>
      <c r="IB86" s="248" t="str">
        <f t="shared" ca="1" si="342"/>
        <v>-</v>
      </c>
      <c r="IC86" s="248" t="str">
        <f t="shared" ca="1" si="342"/>
        <v>-</v>
      </c>
      <c r="ID86" s="248" t="str">
        <f t="shared" ca="1" si="342"/>
        <v>-</v>
      </c>
      <c r="IE86" s="248">
        <f t="shared" ca="1" si="342"/>
        <v>0</v>
      </c>
      <c r="IF86" s="248">
        <f t="shared" ca="1" si="342"/>
        <v>0.9</v>
      </c>
      <c r="IG86" s="248">
        <f t="shared" ca="1" si="342"/>
        <v>0</v>
      </c>
      <c r="IH86" s="248">
        <f t="shared" ca="1" si="342"/>
        <v>0.5</v>
      </c>
      <c r="II86" s="248">
        <f t="shared" ca="1" si="342"/>
        <v>0</v>
      </c>
      <c r="IJ86" s="248">
        <f t="shared" ca="1" si="342"/>
        <v>0</v>
      </c>
      <c r="IK86" s="248" t="str">
        <f t="shared" ca="1" si="342"/>
        <v>-</v>
      </c>
      <c r="IL86" s="246" t="str">
        <f t="shared" ca="1" si="127"/>
        <v>-</v>
      </c>
      <c r="IM86" s="246" t="str">
        <f t="shared" ca="1" si="127"/>
        <v>-</v>
      </c>
      <c r="IN86" s="155" t="b">
        <f t="shared" ca="1" si="338"/>
        <v>0</v>
      </c>
      <c r="IO86" s="248" t="str">
        <f t="shared" ca="1" si="129"/>
        <v>-</v>
      </c>
      <c r="IP86" s="10"/>
      <c r="IQ86" s="248">
        <f t="shared" ca="1" si="342"/>
        <v>1</v>
      </c>
      <c r="IR86" s="248">
        <f t="shared" ca="1" si="342"/>
        <v>0</v>
      </c>
      <c r="IS86" s="248">
        <f t="shared" ca="1" si="342"/>
        <v>1</v>
      </c>
      <c r="IT86" s="248">
        <f t="shared" ca="1" si="342"/>
        <v>1</v>
      </c>
      <c r="IU86" s="248">
        <f t="shared" ca="1" si="342"/>
        <v>0</v>
      </c>
      <c r="IV86" s="248">
        <f t="shared" ca="1" si="342"/>
        <v>70</v>
      </c>
      <c r="IW86" s="248">
        <f t="shared" ca="1" si="342"/>
        <v>50</v>
      </c>
      <c r="IX86" s="248">
        <f t="shared" ca="1" si="342"/>
        <v>85</v>
      </c>
      <c r="IY86" s="248">
        <f t="shared" ca="1" si="342"/>
        <v>70</v>
      </c>
      <c r="IZ86" s="246">
        <f t="shared" ca="1" si="130"/>
        <v>1</v>
      </c>
      <c r="JA86" s="246">
        <f t="shared" ca="1" si="131"/>
        <v>1</v>
      </c>
      <c r="JB86" s="246">
        <f t="shared" ca="1" si="132"/>
        <v>1</v>
      </c>
      <c r="JC86" s="248">
        <f t="shared" ca="1" si="342"/>
        <v>1</v>
      </c>
      <c r="JD86" s="10"/>
      <c r="JE86" s="248">
        <f t="shared" ca="1" si="342"/>
        <v>1</v>
      </c>
      <c r="JF86" s="248">
        <f t="shared" ca="1" si="342"/>
        <v>1</v>
      </c>
      <c r="JG86" s="248">
        <f t="shared" ca="1" si="342"/>
        <v>0.75</v>
      </c>
      <c r="JH86" s="248">
        <f t="shared" ca="1" si="339"/>
        <v>0.8</v>
      </c>
      <c r="JI86" s="248">
        <f t="shared" ca="1" si="339"/>
        <v>0.82499999999999996</v>
      </c>
      <c r="JJ86" s="248">
        <f t="shared" ca="1" si="339"/>
        <v>0.875</v>
      </c>
      <c r="JK86" s="248">
        <f t="shared" ca="1" si="339"/>
        <v>0.9</v>
      </c>
      <c r="JL86" s="248">
        <f t="shared" ca="1" si="342"/>
        <v>1</v>
      </c>
      <c r="JM86" s="248">
        <f t="shared" ca="1" si="342"/>
        <v>0</v>
      </c>
      <c r="JN86" s="248">
        <f t="shared" ca="1" si="339"/>
        <v>0</v>
      </c>
      <c r="JO86" s="248">
        <f t="shared" ca="1" si="339"/>
        <v>0</v>
      </c>
      <c r="JP86" s="248">
        <f t="shared" ca="1" si="339"/>
        <v>0</v>
      </c>
      <c r="JQ86" s="248">
        <f t="shared" ca="1" si="339"/>
        <v>0</v>
      </c>
      <c r="JR86" s="248">
        <f t="shared" ca="1" si="339"/>
        <v>0</v>
      </c>
      <c r="JS86" s="248" t="str">
        <f t="shared" ca="1" si="149"/>
        <v>-</v>
      </c>
      <c r="JT86" s="248">
        <f t="shared" ca="1" si="149"/>
        <v>0</v>
      </c>
      <c r="JU86" s="27">
        <v>0</v>
      </c>
    </row>
    <row r="87" spans="1:281" s="228" customFormat="1" outlineLevel="1">
      <c r="A87" s="202">
        <f t="shared" si="12"/>
        <v>82</v>
      </c>
      <c r="B87" s="32">
        <f>$A$7</f>
        <v>2</v>
      </c>
      <c r="C87" s="228">
        <v>200</v>
      </c>
      <c r="D87" s="228" t="s">
        <v>941</v>
      </c>
      <c r="E87" s="228" t="b">
        <v>0</v>
      </c>
      <c r="F87" s="228" t="b">
        <v>0</v>
      </c>
      <c r="G87" s="271" t="b">
        <f>$C$22=1</f>
        <v>0</v>
      </c>
      <c r="H87" s="298" cm="1">
        <f t="array" aca="1" ref="H87" ca="1">IF(AND($I87:$T87=DataMaster!$R$70:$AC$70),1,IF(AND($I87:$T87=DataMaster!$R$71:$AC$71),2,IF(AND($I87:$T87=DataMaster!$R$72:$AC$72),3,IF(AND($I87:$T87=DataMaster!$R$73:$AC$73),4,IF(AND($I87:$T87=DataMaster!$R$74:$AC$74),5,IF(AND($I87:$T87=DataMaster!$R$75:$AC$75),6,IF(AND($I87:$T87=DataMaster!$R$76:$AC$76),7,IF(AND($I87:$T87=DataMaster!$R$77:$AC$77),8,0))))))))</f>
        <v>4</v>
      </c>
      <c r="I87" s="270">
        <f ca="1">DataMaster!R73</f>
        <v>2</v>
      </c>
      <c r="J87" s="270">
        <f ca="1">DataMaster!S73</f>
        <v>3</v>
      </c>
      <c r="K87" s="270">
        <f ca="1">DataMaster!T73</f>
        <v>3</v>
      </c>
      <c r="L87" s="270">
        <f ca="1">DataMaster!U73</f>
        <v>3</v>
      </c>
      <c r="M87" s="270">
        <f ca="1">DataMaster!V73</f>
        <v>1</v>
      </c>
      <c r="N87" s="270">
        <f ca="1">DataMaster!W73</f>
        <v>1</v>
      </c>
      <c r="O87" s="270">
        <f ca="1">DataMaster!X73</f>
        <v>1</v>
      </c>
      <c r="P87" s="270">
        <f>DataMaster!Y73</f>
        <v>1</v>
      </c>
      <c r="Q87" s="32">
        <v>1</v>
      </c>
      <c r="R87" s="270">
        <f ca="1">DataMaster!AA73</f>
        <v>3</v>
      </c>
      <c r="S87" s="270">
        <f ca="1">DataMaster!AB73</f>
        <v>1</v>
      </c>
      <c r="T87" s="270">
        <f ca="1">DataMaster!AC73</f>
        <v>3</v>
      </c>
      <c r="V87" s="223" t="str" cm="1">
        <f t="array" aca="1" ref="V87" ca="1">TEXT(LEFT(OFFSET(V87,-1,0),5)+1,"00000")&amp;MID(OFFSET(V87,-1,0),6,FIND(" ",OFFSET(V87,-1,0),7)-5)
&amp;IF($H87=0,"",INDEX(DataMaster!$Q$70:$Q$77,Experiment!H87))
 &amp; " Day"&amp;_xlfn.SINGLE(INDEX(i.DOY,$I87,1))                   &amp; IF($FE87=0," FWM","")&amp;IF($FE87=1," MWM","")&amp;IF($FE87=5," Mat","")&amp;IF($FJ87=TRUE,"&amp;BBT","")
&amp;" Confine"&amp;$P87-1       &amp;IF($R87&gt;1," PasArea"&amp;GQ87,"")     &amp;IF($T87&gt;1," SR"&amp;GT87,"")     &amp;IF($S87&gt;1," E_PGR"&amp;JG87,"")
&amp; " WP"&amp;TEXT($IZ87*100,"000p")                &amp; " MP"&amp;TEXT($JA87*100,"000p")                      &amp; " GP"&amp;TEXT($JB87*100,"000p")
&amp; " (F"&amp;3+IFERROR(1*$CZ87,0)+IFERROR(1*$DA87,0)&amp;3-IFERROR(1*NOT($DC87),0)&amp;"N"&amp;$DV87&amp;$DW87&amp;")"</f>
        <v>00064 Feed farm2_nc Day169 MWM&amp;BBT Confine0 PasArea477.12 SR12.8 WP100p MP100p GP100p (F33N11)</v>
      </c>
      <c r="W87" s="10" t="str">
        <f ca="1">IF(COUNTIF(V$5:V87,V87)=1,"-","Dup")</f>
        <v>-</v>
      </c>
      <c r="X87" s="10"/>
      <c r="Y87" s="247" t="b">
        <v>1</v>
      </c>
      <c r="Z87" s="248" t="str">
        <f t="shared" ca="1" si="112"/>
        <v>-</v>
      </c>
      <c r="AA87" s="247" t="b">
        <v>1</v>
      </c>
      <c r="AB87" s="247" t="b">
        <v>1</v>
      </c>
      <c r="AC87" s="248" t="str">
        <f t="shared" ca="1" si="113"/>
        <v>-</v>
      </c>
      <c r="AD87" s="248" t="b">
        <f t="shared" ca="1" si="113"/>
        <v>1</v>
      </c>
      <c r="AE87" s="10"/>
      <c r="AF87" s="248" t="b">
        <f t="shared" ref="AF87:BF102" ca="1" si="356">OFFSET(AF$5,$B87,0)</f>
        <v>1</v>
      </c>
      <c r="AG87" s="248" t="str">
        <f t="shared" ca="1" si="356"/>
        <v>-</v>
      </c>
      <c r="AH87" s="248" t="str">
        <f t="shared" ca="1" si="356"/>
        <v>-</v>
      </c>
      <c r="AI87" s="248" t="str">
        <f t="shared" ca="1" si="356"/>
        <v>-</v>
      </c>
      <c r="AJ87" s="248" t="b">
        <f t="shared" ca="1" si="356"/>
        <v>0</v>
      </c>
      <c r="AK87" s="248" t="str">
        <f t="shared" ca="1" si="356"/>
        <v>-</v>
      </c>
      <c r="AL87" s="248" t="str">
        <f t="shared" ca="1" si="356"/>
        <v>-</v>
      </c>
      <c r="AM87" s="248" t="str">
        <f t="shared" ca="1" si="356"/>
        <v>-</v>
      </c>
      <c r="AN87" s="248" t="b">
        <f t="shared" ca="1" si="356"/>
        <v>0</v>
      </c>
      <c r="AO87" s="10"/>
      <c r="AP87" s="247" t="b">
        <v>0</v>
      </c>
      <c r="AQ87" s="247" t="b">
        <v>0</v>
      </c>
      <c r="AR87" s="247" t="b">
        <v>0</v>
      </c>
      <c r="AS87" s="248" t="str">
        <f ca="1">OFFSET(AS$5,$B87,0)</f>
        <v>-</v>
      </c>
      <c r="AT87" s="247" t="b">
        <v>1</v>
      </c>
      <c r="AU87" s="248" t="str">
        <f t="shared" ca="1" si="356"/>
        <v>-</v>
      </c>
      <c r="AV87" s="247" t="b">
        <v>1</v>
      </c>
      <c r="AW87" s="297">
        <f ca="1">VALUE($H87&amp;$I87&amp;$J87&amp;$P87&amp;"01")</f>
        <v>423101</v>
      </c>
      <c r="AX87" s="248" t="str">
        <f t="shared" ca="1" si="356"/>
        <v>-</v>
      </c>
      <c r="AY87" s="248">
        <f t="shared" ca="1" si="356"/>
        <v>1</v>
      </c>
      <c r="AZ87" s="248">
        <f t="shared" ca="1" si="356"/>
        <v>1</v>
      </c>
      <c r="BA87" s="248" t="b">
        <f t="shared" ca="1" si="185"/>
        <v>1</v>
      </c>
      <c r="BB87" s="248">
        <f t="shared" ca="1" si="356"/>
        <v>0.2</v>
      </c>
      <c r="BC87" s="248" t="str">
        <f t="shared" ca="1" si="356"/>
        <v>-</v>
      </c>
      <c r="BD87" s="248" t="str">
        <f t="shared" ca="1" si="356"/>
        <v>-</v>
      </c>
      <c r="BE87" s="248" t="b">
        <f t="shared" ca="1" si="356"/>
        <v>1</v>
      </c>
      <c r="BF87" s="248" t="b">
        <f t="shared" ca="1" si="356"/>
        <v>0</v>
      </c>
      <c r="BG87" s="246" t="b" cm="1">
        <f t="array" ref="BG87">INDEX(i.dams_confinement_P,$P87,BG$17)</f>
        <v>0</v>
      </c>
      <c r="BH87" s="246" t="b" cm="1">
        <f t="array" ref="BH87">INDEX(i.dams_confinement_P,$P87,BH$17)</f>
        <v>0</v>
      </c>
      <c r="BI87" s="246" t="b" cm="1">
        <f t="array" ref="BI87">INDEX(i.dams_confinement_P,$P87,BI$17)</f>
        <v>0</v>
      </c>
      <c r="BJ87" s="246" t="b" cm="1">
        <f t="array" ref="BJ87">INDEX(i.dams_confinement_P,$P87,BJ$17)</f>
        <v>0</v>
      </c>
      <c r="BK87" s="246" t="b" cm="1">
        <f t="array" ref="BK87">INDEX(i.dams_confinement_P,$P87,BK$17)</f>
        <v>0</v>
      </c>
      <c r="BL87" s="246" t="b" cm="1">
        <f t="array" ref="BL87">INDEX(i.dams_confinement_P,$P87,BL$17)</f>
        <v>0</v>
      </c>
      <c r="BM87" s="246" t="b" cm="1">
        <f t="array" ref="BM87">INDEX(i.dams_confinement_P,$P87,BM$17)</f>
        <v>0</v>
      </c>
      <c r="BN87" s="246" t="b" cm="1">
        <f t="array" ref="BN87">INDEX(i.dams_confinement_P,$P87,BN$17)</f>
        <v>0</v>
      </c>
      <c r="BO87" s="246" t="b" cm="1">
        <f t="array" ref="BO87">INDEX(i.dams_confinement_P,$P87,BO$17)</f>
        <v>0</v>
      </c>
      <c r="BP87" s="246" t="b" cm="1">
        <f t="array" ref="BP87">INDEX(i.dams_confinement_P,$P87,BP$17)</f>
        <v>0</v>
      </c>
      <c r="BQ87" s="246" t="b" cm="1">
        <f t="array" ref="BQ87">INDEX(i.dams_confinement_P,$P87,BQ$17)</f>
        <v>0</v>
      </c>
      <c r="BR87" s="246" t="b" cm="1">
        <f t="array" ref="BR87">INDEX(i.dams_confinement_P,$P87,BR$17)</f>
        <v>0</v>
      </c>
      <c r="BS87" s="246" t="b" cm="1">
        <f t="array" ref="BS87">INDEX(i.dams_confinement_P,$P87,BS$17)</f>
        <v>0</v>
      </c>
      <c r="BT87" s="246" t="b" cm="1">
        <f t="array" ref="BT87">INDEX(i.dams_confinement_P,$P87,BT$17)</f>
        <v>0</v>
      </c>
      <c r="BU87" s="246" t="b" cm="1">
        <f t="array" ref="BU87">INDEX(i.dams_confinement_P,$P87,BU$17)</f>
        <v>0</v>
      </c>
      <c r="BV87" s="246" t="b" cm="1">
        <f t="array" ref="BV87">INDEX(i.dams_confinement_P,$P87,BV$17)</f>
        <v>0</v>
      </c>
      <c r="BW87" s="246" t="b" cm="1">
        <f t="array" ref="BW87">INDEX(i.dams_confinement_P,$P87,BW$17)</f>
        <v>0</v>
      </c>
      <c r="BX87" s="246" t="b" cm="1">
        <f t="array" ref="BX87">INDEX(i.dams_confinement_P,$P87,BX$17)</f>
        <v>0</v>
      </c>
      <c r="BY87" s="248" t="str">
        <f t="shared" ref="BY87:CV98" ca="1" si="357">OFFSET(BY$5,$B87,0)</f>
        <v>-</v>
      </c>
      <c r="BZ87" s="248" t="str">
        <f t="shared" ca="1" si="357"/>
        <v>-</v>
      </c>
      <c r="CA87" s="10"/>
      <c r="CB87" s="248" t="str">
        <f t="shared" ca="1" si="357"/>
        <v>-</v>
      </c>
      <c r="CC87" s="248" t="str">
        <f t="shared" ca="1" si="357"/>
        <v>-</v>
      </c>
      <c r="CD87" s="248" t="str">
        <f t="shared" ca="1" si="357"/>
        <v>-</v>
      </c>
      <c r="CE87" s="248" t="str">
        <f t="shared" ca="1" si="357"/>
        <v>-</v>
      </c>
      <c r="CF87" s="248" t="str">
        <f t="shared" ca="1" si="357"/>
        <v>-</v>
      </c>
      <c r="CG87" s="248" t="str">
        <f t="shared" ca="1" si="357"/>
        <v>-</v>
      </c>
      <c r="CH87" s="248" t="str">
        <f t="shared" ca="1" si="357"/>
        <v>-</v>
      </c>
      <c r="CI87" s="248" t="str">
        <f t="shared" ca="1" si="357"/>
        <v>-</v>
      </c>
      <c r="CJ87" s="248" t="str">
        <f t="shared" ca="1" si="357"/>
        <v>-</v>
      </c>
      <c r="CK87" s="248" t="str">
        <f t="shared" ca="1" si="357"/>
        <v>-</v>
      </c>
      <c r="CL87" s="248" t="str">
        <f t="shared" ca="1" si="357"/>
        <v>-</v>
      </c>
      <c r="CM87" s="248" t="str">
        <f t="shared" ca="1" si="357"/>
        <v>-</v>
      </c>
      <c r="CN87" s="248" t="str">
        <f t="shared" ca="1" si="357"/>
        <v>-</v>
      </c>
      <c r="CO87" s="248" t="str">
        <f t="shared" ca="1" si="357"/>
        <v>-</v>
      </c>
      <c r="CP87" s="248" t="str">
        <f t="shared" ca="1" si="357"/>
        <v>-</v>
      </c>
      <c r="CQ87" s="248" t="str">
        <f t="shared" ca="1" si="357"/>
        <v>-</v>
      </c>
      <c r="CR87" s="248" t="str">
        <f t="shared" ca="1" si="357"/>
        <v>-</v>
      </c>
      <c r="CS87" s="248" t="str">
        <f t="shared" ca="1" si="194"/>
        <v>-</v>
      </c>
      <c r="CT87" s="248" t="str">
        <f t="shared" ca="1" si="194"/>
        <v>-</v>
      </c>
      <c r="CU87" s="248" t="str">
        <f t="shared" ca="1" si="194"/>
        <v>-</v>
      </c>
      <c r="CV87" s="248" t="str">
        <f t="shared" ref="CV87" ca="1" si="358">OFFSET(CV$5,$B87,0)</f>
        <v>-</v>
      </c>
      <c r="CW87" s="10"/>
      <c r="CX87" s="246" t="str" cm="1">
        <f t="array" aca="1" ref="CX87" ca="1">IF(AND($CZ87:$DA87),INDEX(i.dam_user_fvp0_date,$P87),"-")</f>
        <v>-</v>
      </c>
      <c r="CY87" s="246" t="str" cm="1">
        <f t="array" aca="1" ref="CY87" ca="1">IF(AND($CZ87:$DA87),INDEX(i.dam_user_fvp1_date,$P87),"-")</f>
        <v>-</v>
      </c>
      <c r="CZ87" s="248" t="b">
        <f t="shared" ref="CZ87:EO95" ca="1" si="359">OFFSET(CZ$5,$B87,0)</f>
        <v>0</v>
      </c>
      <c r="DA87" s="248" t="b">
        <f t="shared" ca="1" si="359"/>
        <v>0</v>
      </c>
      <c r="DB87" s="248" t="str">
        <f t="shared" ca="1" si="359"/>
        <v>-</v>
      </c>
      <c r="DC87" s="248" t="str">
        <f t="shared" ca="1" si="359"/>
        <v>-</v>
      </c>
      <c r="DD87" s="248" t="str">
        <f t="shared" ca="1" si="359"/>
        <v>-</v>
      </c>
      <c r="DE87" s="248" t="str">
        <f t="shared" ca="1" si="359"/>
        <v>-</v>
      </c>
      <c r="DF87" s="248" t="str">
        <f t="shared" ca="1" si="359"/>
        <v>-</v>
      </c>
      <c r="DG87" s="248" t="str">
        <f t="shared" ca="1" si="359"/>
        <v>-</v>
      </c>
      <c r="DH87" s="248" t="str">
        <f t="shared" ca="1" si="359"/>
        <v>-</v>
      </c>
      <c r="DI87" s="248" t="str">
        <f t="shared" ca="1" si="359"/>
        <v>-</v>
      </c>
      <c r="DJ87" s="128" t="s">
        <v>36</v>
      </c>
      <c r="DK87" s="128" t="s">
        <v>36</v>
      </c>
      <c r="DL87" s="128" t="s">
        <v>36</v>
      </c>
      <c r="DM87" s="128" t="s">
        <v>36</v>
      </c>
      <c r="DN87" s="128" t="s">
        <v>36</v>
      </c>
      <c r="DO87" s="128" t="s">
        <v>36</v>
      </c>
      <c r="DP87" s="128" t="s">
        <v>36</v>
      </c>
      <c r="DQ87" s="128" t="s">
        <v>36</v>
      </c>
      <c r="DR87" s="128" t="s">
        <v>36</v>
      </c>
      <c r="DS87" s="128" t="s">
        <v>36</v>
      </c>
      <c r="DT87" s="128" t="s">
        <v>36</v>
      </c>
      <c r="DU87" s="128" t="s">
        <v>36</v>
      </c>
      <c r="DV87" s="248">
        <f t="shared" ca="1" si="359"/>
        <v>1</v>
      </c>
      <c r="DW87" s="248">
        <f t="shared" ca="1" si="359"/>
        <v>1</v>
      </c>
      <c r="DX87" s="248">
        <f t="shared" ca="1" si="359"/>
        <v>0</v>
      </c>
      <c r="DY87" s="248" t="str">
        <f t="shared" ca="1" si="359"/>
        <v>-</v>
      </c>
      <c r="DZ87" s="248" t="str">
        <f t="shared" ca="1" si="359"/>
        <v>-</v>
      </c>
      <c r="EA87" s="248" t="str">
        <f t="shared" ca="1" si="359"/>
        <v>-</v>
      </c>
      <c r="EB87" s="248" t="str">
        <f t="shared" ca="1" si="359"/>
        <v>-</v>
      </c>
      <c r="EC87" s="248" t="str">
        <f t="shared" ca="1" si="359"/>
        <v>-</v>
      </c>
      <c r="ED87" s="248" t="str">
        <f t="shared" ca="1" si="359"/>
        <v>-</v>
      </c>
      <c r="EE87" s="248" t="str">
        <f t="shared" ca="1" si="359"/>
        <v>-</v>
      </c>
      <c r="EF87" s="248">
        <f t="shared" ca="1" si="359"/>
        <v>0</v>
      </c>
      <c r="EG87" s="248" t="str">
        <f t="shared" ca="1" si="359"/>
        <v>-</v>
      </c>
      <c r="EH87" s="248" t="str">
        <f t="shared" ca="1" si="359"/>
        <v>-</v>
      </c>
      <c r="EI87" s="248" t="str">
        <f t="shared" ca="1" si="359"/>
        <v>-</v>
      </c>
      <c r="EJ87" s="248" t="str">
        <f t="shared" ca="1" si="359"/>
        <v>-</v>
      </c>
      <c r="EK87" s="248" t="str">
        <f t="shared" ca="1" si="359"/>
        <v>-</v>
      </c>
      <c r="EL87" s="248">
        <f t="shared" ca="1" si="359"/>
        <v>0</v>
      </c>
      <c r="EM87" s="248">
        <f t="shared" ca="1" si="359"/>
        <v>0</v>
      </c>
      <c r="EN87" s="248">
        <f t="shared" ca="1" si="359"/>
        <v>0</v>
      </c>
      <c r="EO87" s="248">
        <f t="shared" ca="1" si="359"/>
        <v>0</v>
      </c>
      <c r="EP87" s="248">
        <f t="shared" ref="EP87:FC102" ca="1" si="360">OFFSET(EP$5,$B87,0)</f>
        <v>0</v>
      </c>
      <c r="EQ87" s="248">
        <f t="shared" ca="1" si="360"/>
        <v>0</v>
      </c>
      <c r="ER87" s="248">
        <f t="shared" ca="1" si="360"/>
        <v>0</v>
      </c>
      <c r="ES87" s="248" t="str">
        <f t="shared" ca="1" si="360"/>
        <v>-</v>
      </c>
      <c r="ET87" s="248" t="str">
        <f t="shared" ca="1" si="360"/>
        <v>-</v>
      </c>
      <c r="EU87" s="248" t="str">
        <f t="shared" ca="1" si="360"/>
        <v>-</v>
      </c>
      <c r="EV87" s="248" t="str">
        <f t="shared" ca="1" si="360"/>
        <v>-</v>
      </c>
      <c r="EW87" s="248" t="str">
        <f t="shared" ca="1" si="360"/>
        <v>-</v>
      </c>
      <c r="EX87" s="248" t="str">
        <f t="shared" ca="1" si="360"/>
        <v>-</v>
      </c>
      <c r="EY87" s="248" t="str">
        <f t="shared" ca="1" si="360"/>
        <v>-</v>
      </c>
      <c r="EZ87" s="248" t="str">
        <f t="shared" ca="1" si="360"/>
        <v>-</v>
      </c>
      <c r="FA87" s="248" t="str">
        <f t="shared" ca="1" si="360"/>
        <v>-</v>
      </c>
      <c r="FB87" s="248" t="str">
        <f t="shared" ca="1" si="360"/>
        <v>-</v>
      </c>
      <c r="FC87" s="248" t="str">
        <f t="shared" ca="1" si="360"/>
        <v>-</v>
      </c>
      <c r="FD87" s="10"/>
      <c r="FE87" s="246">
        <f t="shared" ca="1" si="118"/>
        <v>1</v>
      </c>
      <c r="FF87" s="248" t="str">
        <f t="shared" ref="FF87:FU102" ca="1" si="361">OFFSET(FF$5,$B87,0)</f>
        <v>-</v>
      </c>
      <c r="FG87" s="248" t="str">
        <f t="shared" ca="1" si="361"/>
        <v>-</v>
      </c>
      <c r="FH87" s="248" t="str">
        <f t="shared" ca="1" si="361"/>
        <v>-</v>
      </c>
      <c r="FI87" s="248" t="str">
        <f t="shared" ca="1" si="361"/>
        <v>-</v>
      </c>
      <c r="FJ87" s="246" t="b">
        <f t="shared" ca="1" si="119"/>
        <v>1</v>
      </c>
      <c r="FK87" s="248" t="str">
        <f t="shared" ca="1" si="361"/>
        <v>-</v>
      </c>
      <c r="FL87" s="248">
        <f t="shared" ca="1" si="361"/>
        <v>0</v>
      </c>
      <c r="FM87" s="248" t="str">
        <f t="shared" ca="1" si="361"/>
        <v>-</v>
      </c>
      <c r="FN87" s="248">
        <f t="shared" ca="1" si="120"/>
        <v>1</v>
      </c>
      <c r="FO87" s="248">
        <f t="shared" ca="1" si="120"/>
        <v>0</v>
      </c>
      <c r="FP87" s="248">
        <f t="shared" ca="1" si="361"/>
        <v>1</v>
      </c>
      <c r="FQ87" s="248">
        <f t="shared" ca="1" si="361"/>
        <v>0</v>
      </c>
      <c r="FR87" s="248">
        <f t="shared" ca="1" si="361"/>
        <v>1</v>
      </c>
      <c r="FS87" s="248">
        <f t="shared" ca="1" si="361"/>
        <v>1</v>
      </c>
      <c r="FT87" s="248">
        <f t="shared" ca="1" si="361"/>
        <v>1</v>
      </c>
      <c r="FU87" s="248">
        <f t="shared" ca="1" si="361"/>
        <v>0</v>
      </c>
      <c r="FV87" s="248">
        <f t="shared" ref="FV87:GN100" ca="1" si="362">OFFSET(FV$5,$B87,0)</f>
        <v>0</v>
      </c>
      <c r="FW87" s="248">
        <f t="shared" ca="1" si="362"/>
        <v>0</v>
      </c>
      <c r="FX87" s="248">
        <f t="shared" ca="1" si="362"/>
        <v>0</v>
      </c>
      <c r="FY87" s="248">
        <f t="shared" ca="1" si="362"/>
        <v>0</v>
      </c>
      <c r="FZ87" s="248">
        <f t="shared" ca="1" si="362"/>
        <v>0</v>
      </c>
      <c r="GA87" s="248">
        <f t="shared" ca="1" si="362"/>
        <v>0</v>
      </c>
      <c r="GB87" s="248">
        <f t="shared" ca="1" si="362"/>
        <v>0</v>
      </c>
      <c r="GC87" s="248">
        <f t="shared" ca="1" si="362"/>
        <v>0</v>
      </c>
      <c r="GD87" s="248">
        <f t="shared" ca="1" si="362"/>
        <v>0</v>
      </c>
      <c r="GE87" s="248">
        <f t="shared" ca="1" si="362"/>
        <v>0</v>
      </c>
      <c r="GF87" s="248">
        <f t="shared" ca="1" si="362"/>
        <v>0</v>
      </c>
      <c r="GG87" s="248">
        <f t="shared" ca="1" si="362"/>
        <v>1</v>
      </c>
      <c r="GH87" s="248">
        <f t="shared" ca="1" si="362"/>
        <v>0</v>
      </c>
      <c r="GI87" s="248">
        <f t="shared" ca="1" si="362"/>
        <v>0</v>
      </c>
      <c r="GJ87" s="248">
        <f t="shared" ca="1" si="362"/>
        <v>0</v>
      </c>
      <c r="GK87" s="248">
        <f t="shared" ca="1" si="362"/>
        <v>0</v>
      </c>
      <c r="GL87" s="248">
        <f t="shared" ca="1" si="362"/>
        <v>0</v>
      </c>
      <c r="GM87" s="248">
        <f t="shared" ca="1" si="362"/>
        <v>0</v>
      </c>
      <c r="GN87" s="248">
        <f t="shared" ca="1" si="362"/>
        <v>0</v>
      </c>
      <c r="GO87" s="10"/>
      <c r="GP87" s="246" t="b">
        <f t="shared" ref="GP87:GP104" ca="1" si="363">IF(GQ87&lt;&gt;"-",TRUE,FALSE)</f>
        <v>1</v>
      </c>
      <c r="GQ87" s="246" cm="1">
        <f t="array" aca="1" ref="GQ87" ca="1">INDEX(i.bnd_total_pas_area,$R87,1)</f>
        <v>477.12</v>
      </c>
      <c r="GR87" s="248" t="str">
        <f t="shared" ca="1" si="261"/>
        <v>-</v>
      </c>
      <c r="GS87" s="246" t="b">
        <f t="shared" ref="GS87:GS104" ca="1" si="364">IF(GT87&lt;&gt;"-",TRUE,FALSE)</f>
        <v>1</v>
      </c>
      <c r="GT87" s="246" cm="1">
        <f t="array" aca="1" ref="GT87" ca="1">INDEX(i.bnd_sr_t,$T87,1)</f>
        <v>12.8</v>
      </c>
      <c r="GU87" s="246" t="b">
        <f t="shared" ca="1" si="124"/>
        <v>0</v>
      </c>
      <c r="GV87" s="246" t="b">
        <f t="shared" ca="1" si="124"/>
        <v>1</v>
      </c>
      <c r="GW87" s="246" t="b">
        <f t="shared" ca="1" si="124"/>
        <v>0</v>
      </c>
      <c r="GX87" s="248">
        <f t="shared" ref="GX87:HG102" ca="1" si="365">OFFSET(GX$5,$B87,0)</f>
        <v>0</v>
      </c>
      <c r="GY87" s="248">
        <f t="shared" ca="1" si="365"/>
        <v>2</v>
      </c>
      <c r="GZ87" s="248">
        <f t="shared" ca="1" si="365"/>
        <v>2</v>
      </c>
      <c r="HA87" s="248" t="str">
        <f t="shared" ca="1" si="365"/>
        <v>-</v>
      </c>
      <c r="HB87" s="248" t="str">
        <f t="shared" ca="1" si="365"/>
        <v>-</v>
      </c>
      <c r="HC87" s="248" t="str">
        <f t="shared" ca="1" si="365"/>
        <v>-</v>
      </c>
      <c r="HD87" s="248" t="str">
        <f t="shared" ca="1" si="365"/>
        <v>-</v>
      </c>
      <c r="HE87" s="248" t="str">
        <f t="shared" ca="1" si="365"/>
        <v>-</v>
      </c>
      <c r="HF87" s="246" t="str">
        <f>IF(TRUE,"-",INDEX(i_dryman,INDEX(CHOOSE($I87,[0]!i.AdultDrys,[0]!i.AdultDrys,[0]!i.AdultDrys),1,#REF!)+1,HF$15))</f>
        <v>-</v>
      </c>
      <c r="HG87" s="248" t="str">
        <f t="shared" ca="1" si="365"/>
        <v>-</v>
      </c>
      <c r="HH87" s="246" t="b">
        <f t="array" aca="1" ref="HH87" ca="1">IF(OR(HI87:HJ87&lt;&gt;"-"),TRUE,"-")</f>
        <v>1</v>
      </c>
      <c r="HI87" s="247">
        <v>2</v>
      </c>
      <c r="HJ87" s="248" t="str">
        <f t="shared" ca="1" si="125"/>
        <v>-</v>
      </c>
      <c r="HK87" s="246" t="str">
        <f t="array" aca="1" ref="HK87" ca="1">IF(OR(HL87:HQ87&lt;&gt;"-"),TRUE,"-")</f>
        <v>-</v>
      </c>
      <c r="HL87" s="247" t="s">
        <v>36</v>
      </c>
      <c r="HM87" s="286" t="s">
        <v>36</v>
      </c>
      <c r="HN87" s="286" t="s">
        <v>36</v>
      </c>
      <c r="HO87" s="286" t="s">
        <v>36</v>
      </c>
      <c r="HP87" s="286" t="s">
        <v>36</v>
      </c>
      <c r="HQ87" s="288" t="str">
        <f ca="1">OFFSET(HQ$5,$B87,0)</f>
        <v>-</v>
      </c>
      <c r="HR87" s="286" t="s">
        <v>36</v>
      </c>
      <c r="HS87" s="247" t="b">
        <v>1</v>
      </c>
      <c r="HT87" s="247">
        <v>2</v>
      </c>
      <c r="HU87" s="248" t="b">
        <f t="shared" ca="1" si="101"/>
        <v>1</v>
      </c>
      <c r="HV87" s="247" t="s">
        <v>36</v>
      </c>
      <c r="HW87" s="246" t="str">
        <f t="shared" ca="1" si="238"/>
        <v>-</v>
      </c>
      <c r="HX87" s="246" t="str">
        <f t="shared" ca="1" si="238"/>
        <v>-</v>
      </c>
      <c r="HY87" s="246" t="str">
        <f t="shared" ca="1" si="238"/>
        <v>-</v>
      </c>
      <c r="HZ87" s="246" t="str">
        <f t="shared" ca="1" si="238"/>
        <v>-</v>
      </c>
      <c r="IA87" s="248" t="str">
        <f t="shared" ref="IA87:JN97" ca="1" si="366">OFFSET(IA$5,$B87,0)</f>
        <v>-</v>
      </c>
      <c r="IB87" s="248" t="str">
        <f t="shared" ca="1" si="366"/>
        <v>-</v>
      </c>
      <c r="IC87" s="248" t="str">
        <f t="shared" ca="1" si="366"/>
        <v>-</v>
      </c>
      <c r="ID87" s="248" t="str">
        <f t="shared" ca="1" si="366"/>
        <v>-</v>
      </c>
      <c r="IE87" s="247">
        <v>0</v>
      </c>
      <c r="IF87" s="247">
        <v>0.9</v>
      </c>
      <c r="IG87" s="247">
        <v>0</v>
      </c>
      <c r="IH87" s="247">
        <v>0.5</v>
      </c>
      <c r="II87" s="247">
        <v>0</v>
      </c>
      <c r="IJ87" s="247">
        <v>0</v>
      </c>
      <c r="IK87" s="247" t="s">
        <v>36</v>
      </c>
      <c r="IL87" s="246" t="str">
        <f t="shared" ca="1" si="127"/>
        <v>-</v>
      </c>
      <c r="IM87" s="246" t="str">
        <f ca="1">INDEX(i.FlkStrctr,$J87,IM$15)</f>
        <v>-</v>
      </c>
      <c r="IN87" s="155" t="b">
        <f t="shared" ref="IN87:IN104" ca="1" si="367">SUM(IO87:IO87)&gt;0</f>
        <v>0</v>
      </c>
      <c r="IO87" s="248" t="str">
        <f t="shared" ca="1" si="129"/>
        <v>-</v>
      </c>
      <c r="IP87" s="10"/>
      <c r="IQ87" s="248">
        <f t="shared" ref="IQ87:JT96" ca="1" si="368">OFFSET(IQ$5,$B87,0)</f>
        <v>1</v>
      </c>
      <c r="IR87" s="248">
        <f t="shared" ca="1" si="368"/>
        <v>0</v>
      </c>
      <c r="IS87" s="248">
        <f t="shared" ca="1" si="368"/>
        <v>1</v>
      </c>
      <c r="IT87" s="248">
        <f t="shared" ca="1" si="368"/>
        <v>1</v>
      </c>
      <c r="IU87" s="248">
        <f t="shared" ca="1" si="368"/>
        <v>0</v>
      </c>
      <c r="IV87" s="248">
        <f t="shared" ca="1" si="368"/>
        <v>70</v>
      </c>
      <c r="IW87" s="248">
        <f t="shared" ca="1" si="368"/>
        <v>50</v>
      </c>
      <c r="IX87" s="248">
        <f t="shared" ca="1" si="368"/>
        <v>85</v>
      </c>
      <c r="IY87" s="248">
        <f t="shared" ca="1" si="368"/>
        <v>70</v>
      </c>
      <c r="IZ87" s="246">
        <f t="shared" ca="1" si="130"/>
        <v>1</v>
      </c>
      <c r="JA87" s="246">
        <f t="shared" ca="1" si="131"/>
        <v>1</v>
      </c>
      <c r="JB87" s="246">
        <f t="shared" ca="1" si="132"/>
        <v>1</v>
      </c>
      <c r="JC87" s="248">
        <f t="shared" ca="1" si="368"/>
        <v>1</v>
      </c>
      <c r="JD87" s="10"/>
      <c r="JE87" s="248">
        <f t="shared" ca="1" si="368"/>
        <v>1</v>
      </c>
      <c r="JF87" s="248">
        <f t="shared" ca="1" si="368"/>
        <v>1</v>
      </c>
      <c r="JG87" s="248">
        <f t="shared" ca="1" si="368"/>
        <v>0.75</v>
      </c>
      <c r="JH87" s="248">
        <f t="shared" ca="1" si="368"/>
        <v>0.8</v>
      </c>
      <c r="JI87" s="248">
        <f t="shared" ca="1" si="368"/>
        <v>0.82499999999999996</v>
      </c>
      <c r="JJ87" s="248">
        <f t="shared" ca="1" si="368"/>
        <v>0.875</v>
      </c>
      <c r="JK87" s="248">
        <f t="shared" ca="1" si="368"/>
        <v>0.9</v>
      </c>
      <c r="JL87" s="248">
        <f t="shared" ca="1" si="368"/>
        <v>1</v>
      </c>
      <c r="JM87" s="248">
        <f t="shared" ca="1" si="368"/>
        <v>0</v>
      </c>
      <c r="JN87" s="248">
        <f t="shared" ca="1" si="368"/>
        <v>0</v>
      </c>
      <c r="JO87" s="248">
        <f t="shared" ca="1" si="368"/>
        <v>0</v>
      </c>
      <c r="JP87" s="248">
        <f t="shared" ca="1" si="368"/>
        <v>0</v>
      </c>
      <c r="JQ87" s="248">
        <f t="shared" ca="1" si="368"/>
        <v>0</v>
      </c>
      <c r="JR87" s="248">
        <f t="shared" ca="1" si="368"/>
        <v>0</v>
      </c>
      <c r="JS87" s="248" t="str">
        <f t="shared" ca="1" si="368"/>
        <v>-</v>
      </c>
      <c r="JT87" s="248">
        <f t="shared" ca="1" si="368"/>
        <v>0</v>
      </c>
      <c r="JU87" s="27">
        <v>0</v>
      </c>
    </row>
    <row r="88" spans="1:281" s="228" customFormat="1" outlineLevel="2">
      <c r="A88" s="202">
        <f t="shared" si="133"/>
        <v>83</v>
      </c>
      <c r="B88" s="32">
        <f ca="1">OFFSET(B88,-1,-1)</f>
        <v>82</v>
      </c>
      <c r="C88" s="228">
        <v>200</v>
      </c>
      <c r="D88" s="228" t="s">
        <v>941</v>
      </c>
      <c r="E88" s="228" t="b">
        <v>0</v>
      </c>
      <c r="F88" s="228" t="b">
        <v>0</v>
      </c>
      <c r="G88" s="228" t="b">
        <f t="shared" ref="G88:G95" si="369">E88</f>
        <v>0</v>
      </c>
      <c r="H88" s="298" cm="1">
        <f t="array" aca="1" ref="H88" ca="1">IF(AND($I88:$T88=DataMaster!$R$70:$AC$70),1,IF(AND($I88:$T88=DataMaster!$R$71:$AC$71),2,IF(AND($I88:$T88=DataMaster!$R$72:$AC$72),3,IF(AND($I88:$T88=DataMaster!$R$73:$AC$73),4,IF(AND($I88:$T88=DataMaster!$R$74:$AC$74),5,IF(AND($I88:$T88=DataMaster!$R$75:$AC$75),6,IF(AND($I88:$T88=DataMaster!$R$76:$AC$76),7,IF(AND($I88:$T88=DataMaster!$R$77:$AC$77),8,0))))))))</f>
        <v>4</v>
      </c>
      <c r="I88" s="225">
        <f ca="1">OFFSET(I88,-1,0)</f>
        <v>2</v>
      </c>
      <c r="J88" s="225">
        <f t="shared" ref="J88:T94" ca="1" si="370">OFFSET(J88,-1,0)</f>
        <v>3</v>
      </c>
      <c r="K88" s="225">
        <f t="shared" ca="1" si="370"/>
        <v>3</v>
      </c>
      <c r="L88" s="225">
        <f t="shared" ca="1" si="370"/>
        <v>3</v>
      </c>
      <c r="M88" s="225">
        <f t="shared" ca="1" si="370"/>
        <v>1</v>
      </c>
      <c r="N88" s="225">
        <f t="shared" ca="1" si="370"/>
        <v>1</v>
      </c>
      <c r="O88" s="225">
        <f t="shared" ca="1" si="370"/>
        <v>1</v>
      </c>
      <c r="P88" s="225">
        <f t="shared" ca="1" si="370"/>
        <v>1</v>
      </c>
      <c r="Q88" s="225">
        <f t="shared" ca="1" si="370"/>
        <v>1</v>
      </c>
      <c r="R88" s="225">
        <f t="shared" ca="1" si="370"/>
        <v>3</v>
      </c>
      <c r="S88" s="225">
        <f t="shared" ca="1" si="370"/>
        <v>1</v>
      </c>
      <c r="T88" s="225">
        <f t="shared" ca="1" si="370"/>
        <v>3</v>
      </c>
      <c r="V88" s="242" t="str" cm="1">
        <f t="array" aca="1" ref="V88" ca="1">TEXT(LEFT(OFFSET(V88,-1,0),5)+1,"00000")&amp;MID(OFFSET(V88,-1,0),6,FIND(" ",OFFSET(V88,-1,0),7)-5)
&amp;IF($H88=0,"",INDEX(DataMaster!$Q$70:$Q$77,Experiment!H88))
 &amp; " Day"&amp;_xlfn.SINGLE(INDEX(i.DOY,$I88,1))                   &amp; IF($FE88=0," FWM","")&amp;IF($FE88=1," MWM","")&amp;IF($FE88=5," Mat","")&amp;IF($FJ88=TRUE,"&amp;BBT","")
&amp;" Confine"&amp;$P88-1       &amp;IF($R88&gt;1," PasArea"&amp;GQ88,"")     &amp;IF($T88&gt;1," SR"&amp;GT88,"")     &amp;IF($S88&gt;1," E_PGR"&amp;JG88,"")
&amp; " WP"&amp;TEXT($IZ88*100,"000p")                &amp; " MP"&amp;TEXT($JA88*100,"000p")                      &amp; " GP"&amp;TEXT($JB88*100,"000p")
&amp; " (F"&amp;3+IFERROR(1*$CZ88,0)+IFERROR(1*$DA88,0)&amp;3-IFERROR(1*NOT($DC88),0)&amp;"N"&amp;$DV88&amp;$DW88&amp;")"</f>
        <v>00065 Feed farm2_nc Day169 MWM&amp;BBT Confine0 PasArea477.12 SR12.8 WP100p MP100p GP100p (F43N33)</v>
      </c>
      <c r="W88" s="10" t="str">
        <f ca="1">IF(COUNTIF(V$5:V88,V88)=1,"-","Dup")</f>
        <v>-</v>
      </c>
      <c r="X88" s="10"/>
      <c r="Y88" s="247" t="s">
        <v>36</v>
      </c>
      <c r="Z88" s="248" t="str">
        <f t="shared" ca="1" si="112"/>
        <v>-</v>
      </c>
      <c r="AA88" s="247" t="s">
        <v>36</v>
      </c>
      <c r="AB88" s="247" t="s">
        <v>36</v>
      </c>
      <c r="AC88" s="248" t="str">
        <f t="shared" ca="1" si="113"/>
        <v>-</v>
      </c>
      <c r="AD88" s="248" t="b">
        <f t="shared" ca="1" si="113"/>
        <v>1</v>
      </c>
      <c r="AE88" s="10"/>
      <c r="AF88" s="248" t="b">
        <f t="shared" ca="1" si="356"/>
        <v>1</v>
      </c>
      <c r="AG88" s="248" t="str">
        <f t="shared" ca="1" si="356"/>
        <v>-</v>
      </c>
      <c r="AH88" s="248" t="str">
        <f t="shared" ca="1" si="356"/>
        <v>-</v>
      </c>
      <c r="AI88" s="248" t="str">
        <f t="shared" ca="1" si="356"/>
        <v>-</v>
      </c>
      <c r="AJ88" s="248" t="b">
        <f t="shared" ca="1" si="356"/>
        <v>0</v>
      </c>
      <c r="AK88" s="248" t="str">
        <f t="shared" ca="1" si="356"/>
        <v>-</v>
      </c>
      <c r="AL88" s="248" t="str">
        <f t="shared" ca="1" si="356"/>
        <v>-</v>
      </c>
      <c r="AM88" s="248" t="str">
        <f t="shared" ca="1" si="356"/>
        <v>-</v>
      </c>
      <c r="AN88" s="248" t="b">
        <f t="shared" ca="1" si="356"/>
        <v>0</v>
      </c>
      <c r="AO88" s="10"/>
      <c r="AP88" s="247" t="b">
        <v>1</v>
      </c>
      <c r="AQ88" s="247" t="b">
        <v>0</v>
      </c>
      <c r="AR88" s="247" t="b">
        <v>1</v>
      </c>
      <c r="AS88" s="243">
        <f t="shared" ca="1" si="136"/>
        <v>423101</v>
      </c>
      <c r="AT88" s="247" t="b">
        <v>0</v>
      </c>
      <c r="AU88" s="248" t="str">
        <f t="shared" ca="1" si="356"/>
        <v>-</v>
      </c>
      <c r="AV88" s="248" t="b">
        <f t="shared" ca="1" si="356"/>
        <v>1</v>
      </c>
      <c r="AW88" s="225">
        <f ca="1">OFFSET(AW88,-1,0)+1</f>
        <v>423102</v>
      </c>
      <c r="AX88" s="248" t="str">
        <f t="shared" ca="1" si="356"/>
        <v>-</v>
      </c>
      <c r="AY88" s="248">
        <f t="shared" ca="1" si="185"/>
        <v>1</v>
      </c>
      <c r="AZ88" s="248">
        <f t="shared" ca="1" si="185"/>
        <v>1</v>
      </c>
      <c r="BA88" s="248" t="b">
        <f t="shared" ca="1" si="185"/>
        <v>1</v>
      </c>
      <c r="BB88" s="248">
        <f t="shared" ca="1" si="185"/>
        <v>0.2</v>
      </c>
      <c r="BC88" s="248" t="str">
        <f t="shared" ca="1" si="356"/>
        <v>-</v>
      </c>
      <c r="BD88" s="248" t="str">
        <f t="shared" ca="1" si="356"/>
        <v>-</v>
      </c>
      <c r="BE88" s="248" t="b">
        <f t="shared" ca="1" si="185"/>
        <v>1</v>
      </c>
      <c r="BF88" s="248" t="b">
        <f t="shared" ca="1" si="185"/>
        <v>0</v>
      </c>
      <c r="BG88" s="246" t="b" cm="1">
        <f t="array" aca="1" ref="BG88" ca="1">INDEX(i.dams_confinement_P,$P88,BG$17)</f>
        <v>0</v>
      </c>
      <c r="BH88" s="246" t="b" cm="1">
        <f t="array" aca="1" ref="BH88" ca="1">INDEX(i.dams_confinement_P,$P88,BH$17)</f>
        <v>0</v>
      </c>
      <c r="BI88" s="246" t="b" cm="1">
        <f t="array" aca="1" ref="BI88" ca="1">INDEX(i.dams_confinement_P,$P88,BI$17)</f>
        <v>0</v>
      </c>
      <c r="BJ88" s="246" t="b" cm="1">
        <f t="array" aca="1" ref="BJ88" ca="1">INDEX(i.dams_confinement_P,$P88,BJ$17)</f>
        <v>0</v>
      </c>
      <c r="BK88" s="246" t="b" cm="1">
        <f t="array" aca="1" ref="BK88" ca="1">INDEX(i.dams_confinement_P,$P88,BK$17)</f>
        <v>0</v>
      </c>
      <c r="BL88" s="246" t="b" cm="1">
        <f t="array" aca="1" ref="BL88" ca="1">INDEX(i.dams_confinement_P,$P88,BL$17)</f>
        <v>0</v>
      </c>
      <c r="BM88" s="246" t="b" cm="1">
        <f t="array" aca="1" ref="BM88" ca="1">INDEX(i.dams_confinement_P,$P88,BM$17)</f>
        <v>0</v>
      </c>
      <c r="BN88" s="246" t="b" cm="1">
        <f t="array" aca="1" ref="BN88" ca="1">INDEX(i.dams_confinement_P,$P88,BN$17)</f>
        <v>0</v>
      </c>
      <c r="BO88" s="246" t="b" cm="1">
        <f t="array" aca="1" ref="BO88" ca="1">INDEX(i.dams_confinement_P,$P88,BO$17)</f>
        <v>0</v>
      </c>
      <c r="BP88" s="246" t="b" cm="1">
        <f t="array" aca="1" ref="BP88" ca="1">INDEX(i.dams_confinement_P,$P88,BP$17)</f>
        <v>0</v>
      </c>
      <c r="BQ88" s="246" t="b" cm="1">
        <f t="array" aca="1" ref="BQ88" ca="1">INDEX(i.dams_confinement_P,$P88,BQ$17)</f>
        <v>0</v>
      </c>
      <c r="BR88" s="246" t="b" cm="1">
        <f t="array" aca="1" ref="BR88" ca="1">INDEX(i.dams_confinement_P,$P88,BR$17)</f>
        <v>0</v>
      </c>
      <c r="BS88" s="246" t="b" cm="1">
        <f t="array" aca="1" ref="BS88" ca="1">INDEX(i.dams_confinement_P,$P88,BS$17)</f>
        <v>0</v>
      </c>
      <c r="BT88" s="246" t="b" cm="1">
        <f t="array" aca="1" ref="BT88" ca="1">INDEX(i.dams_confinement_P,$P88,BT$17)</f>
        <v>0</v>
      </c>
      <c r="BU88" s="246" t="b" cm="1">
        <f t="array" aca="1" ref="BU88" ca="1">INDEX(i.dams_confinement_P,$P88,BU$17)</f>
        <v>0</v>
      </c>
      <c r="BV88" s="246" t="b" cm="1">
        <f t="array" aca="1" ref="BV88" ca="1">INDEX(i.dams_confinement_P,$P88,BV$17)</f>
        <v>0</v>
      </c>
      <c r="BW88" s="246" t="b" cm="1">
        <f t="array" aca="1" ref="BW88" ca="1">INDEX(i.dams_confinement_P,$P88,BW$17)</f>
        <v>0</v>
      </c>
      <c r="BX88" s="246" t="b" cm="1">
        <f t="array" aca="1" ref="BX88" ca="1">INDEX(i.dams_confinement_P,$P88,BX$17)</f>
        <v>0</v>
      </c>
      <c r="BY88" s="248" t="str">
        <f t="shared" ca="1" si="357"/>
        <v>-</v>
      </c>
      <c r="BZ88" s="248" t="str">
        <f t="shared" ca="1" si="357"/>
        <v>-</v>
      </c>
      <c r="CA88" s="10"/>
      <c r="CB88" s="248" t="str">
        <f t="shared" ca="1" si="357"/>
        <v>-</v>
      </c>
      <c r="CC88" s="248" t="str">
        <f t="shared" ca="1" si="357"/>
        <v>-</v>
      </c>
      <c r="CD88" s="248" t="str">
        <f t="shared" ca="1" si="357"/>
        <v>-</v>
      </c>
      <c r="CE88" s="248" t="str">
        <f t="shared" ca="1" si="357"/>
        <v>-</v>
      </c>
      <c r="CF88" s="248" t="str">
        <f t="shared" ca="1" si="357"/>
        <v>-</v>
      </c>
      <c r="CG88" s="248" t="str">
        <f t="shared" ca="1" si="357"/>
        <v>-</v>
      </c>
      <c r="CH88" s="248" t="str">
        <f t="shared" ca="1" si="357"/>
        <v>-</v>
      </c>
      <c r="CI88" s="248" t="str">
        <f t="shared" ca="1" si="357"/>
        <v>-</v>
      </c>
      <c r="CJ88" s="248" t="str">
        <f t="shared" ca="1" si="357"/>
        <v>-</v>
      </c>
      <c r="CK88" s="248" t="str">
        <f t="shared" ca="1" si="357"/>
        <v>-</v>
      </c>
      <c r="CL88" s="248" t="str">
        <f t="shared" ca="1" si="357"/>
        <v>-</v>
      </c>
      <c r="CM88" s="248" t="str">
        <f t="shared" ca="1" si="357"/>
        <v>-</v>
      </c>
      <c r="CN88" s="248" t="str">
        <f t="shared" ca="1" si="357"/>
        <v>-</v>
      </c>
      <c r="CO88" s="248" t="str">
        <f t="shared" ca="1" si="357"/>
        <v>-</v>
      </c>
      <c r="CP88" s="248" t="str">
        <f t="shared" ca="1" si="357"/>
        <v>-</v>
      </c>
      <c r="CQ88" s="248" t="str">
        <f t="shared" ca="1" si="357"/>
        <v>-</v>
      </c>
      <c r="CR88" s="248" t="str">
        <f t="shared" ca="1" si="357"/>
        <v>-</v>
      </c>
      <c r="CS88" s="248" t="str">
        <f t="shared" ca="1" si="357"/>
        <v>-</v>
      </c>
      <c r="CT88" s="248" t="str">
        <f t="shared" ca="1" si="357"/>
        <v>-</v>
      </c>
      <c r="CU88" s="248" t="str">
        <f t="shared" ca="1" si="357"/>
        <v>-</v>
      </c>
      <c r="CV88" s="248" t="str">
        <f t="shared" ca="1" si="357"/>
        <v>-</v>
      </c>
      <c r="CW88" s="10"/>
      <c r="CX88" s="246" t="str" cm="1">
        <f t="array" ref="CX88">IF(AND($CZ88:$DA88),INDEX(i.dam_user_fvp0_date,$P88),"-")</f>
        <v>-</v>
      </c>
      <c r="CY88" s="246" t="str" cm="1">
        <f t="array" ref="CY88">IF(AND($CZ88:$DA88),INDEX(i.dam_user_fvp1_date,$P88),"-")</f>
        <v>-</v>
      </c>
      <c r="CZ88" s="247" t="b">
        <v>1</v>
      </c>
      <c r="DA88" s="247" t="b">
        <v>0</v>
      </c>
      <c r="DB88" s="248" t="str">
        <f t="shared" ca="1" si="359"/>
        <v>-</v>
      </c>
      <c r="DC88" s="248" t="str">
        <f t="shared" ca="1" si="359"/>
        <v>-</v>
      </c>
      <c r="DD88" s="248" t="str">
        <f t="shared" ca="1" si="359"/>
        <v>-</v>
      </c>
      <c r="DE88" s="248" t="str">
        <f t="shared" ca="1" si="359"/>
        <v>-</v>
      </c>
      <c r="DF88" s="248" t="str">
        <f t="shared" ca="1" si="359"/>
        <v>-</v>
      </c>
      <c r="DG88" s="248" t="str">
        <f t="shared" ca="1" si="359"/>
        <v>-</v>
      </c>
      <c r="DH88" s="248" t="str">
        <f t="shared" ca="1" si="359"/>
        <v>-</v>
      </c>
      <c r="DI88" s="248" t="str">
        <f t="shared" ca="1" si="359"/>
        <v>-</v>
      </c>
      <c r="DJ88" s="248" t="str">
        <f t="shared" ca="1" si="359"/>
        <v>-</v>
      </c>
      <c r="DK88" s="248" t="str">
        <f t="shared" ca="1" si="359"/>
        <v>-</v>
      </c>
      <c r="DL88" s="248" t="str">
        <f t="shared" ca="1" si="359"/>
        <v>-</v>
      </c>
      <c r="DM88" s="248" t="str">
        <f t="shared" ca="1" si="359"/>
        <v>-</v>
      </c>
      <c r="DN88" s="248" t="str">
        <f t="shared" ca="1" si="359"/>
        <v>-</v>
      </c>
      <c r="DO88" s="248" t="str">
        <f t="shared" ca="1" si="359"/>
        <v>-</v>
      </c>
      <c r="DP88" s="248" t="str">
        <f t="shared" ca="1" si="359"/>
        <v>-</v>
      </c>
      <c r="DQ88" s="248" t="str">
        <f t="shared" ca="1" si="359"/>
        <v>-</v>
      </c>
      <c r="DR88" s="248" t="str">
        <f t="shared" ca="1" si="359"/>
        <v>-</v>
      </c>
      <c r="DS88" s="248" t="str">
        <f t="shared" ca="1" si="359"/>
        <v>-</v>
      </c>
      <c r="DT88" s="248" t="str">
        <f t="shared" ca="1" si="359"/>
        <v>-</v>
      </c>
      <c r="DU88" s="248" t="str">
        <f t="shared" ca="1" si="359"/>
        <v>-</v>
      </c>
      <c r="DV88" s="247">
        <v>3</v>
      </c>
      <c r="DW88" s="247">
        <v>3</v>
      </c>
      <c r="DX88" s="247">
        <v>0</v>
      </c>
      <c r="DY88" s="247">
        <v>2</v>
      </c>
      <c r="DZ88" s="247">
        <v>-2</v>
      </c>
      <c r="EA88" s="248" t="str">
        <f t="shared" ca="1" si="359"/>
        <v>-</v>
      </c>
      <c r="EB88" s="248" t="str">
        <f t="shared" ca="1" si="359"/>
        <v>-</v>
      </c>
      <c r="EC88" s="248" t="str">
        <f t="shared" ca="1" si="359"/>
        <v>-</v>
      </c>
      <c r="ED88" s="248" t="str">
        <f t="shared" ca="1" si="359"/>
        <v>-</v>
      </c>
      <c r="EE88" s="248" t="str">
        <f t="shared" ca="1" si="359"/>
        <v>-</v>
      </c>
      <c r="EF88" s="247">
        <v>0</v>
      </c>
      <c r="EG88" s="247">
        <v>2</v>
      </c>
      <c r="EH88" s="247">
        <v>-2</v>
      </c>
      <c r="EI88" s="248" t="str">
        <f t="shared" ca="1" si="359"/>
        <v>-</v>
      </c>
      <c r="EJ88" s="248" t="str">
        <f t="shared" ca="1" si="359"/>
        <v>-</v>
      </c>
      <c r="EK88" s="248" t="str">
        <f t="shared" ca="1" si="359"/>
        <v>-</v>
      </c>
      <c r="EL88" s="248">
        <f t="shared" ca="1" si="359"/>
        <v>0</v>
      </c>
      <c r="EM88" s="248">
        <f t="shared" ca="1" si="359"/>
        <v>0</v>
      </c>
      <c r="EN88" s="248">
        <f t="shared" ca="1" si="359"/>
        <v>0</v>
      </c>
      <c r="EO88" s="248">
        <f t="shared" ca="1" si="359"/>
        <v>0</v>
      </c>
      <c r="EP88" s="248">
        <f t="shared" ca="1" si="360"/>
        <v>0</v>
      </c>
      <c r="EQ88" s="248">
        <f t="shared" ca="1" si="360"/>
        <v>0</v>
      </c>
      <c r="ER88" s="248">
        <f t="shared" ca="1" si="360"/>
        <v>0</v>
      </c>
      <c r="ES88" s="248" t="str">
        <f t="shared" ca="1" si="360"/>
        <v>-</v>
      </c>
      <c r="ET88" s="248" t="str">
        <f t="shared" ca="1" si="360"/>
        <v>-</v>
      </c>
      <c r="EU88" s="248" t="str">
        <f t="shared" ca="1" si="360"/>
        <v>-</v>
      </c>
      <c r="EV88" s="248" t="str">
        <f t="shared" ca="1" si="360"/>
        <v>-</v>
      </c>
      <c r="EW88" s="248" t="str">
        <f t="shared" ca="1" si="360"/>
        <v>-</v>
      </c>
      <c r="EX88" s="248" t="str">
        <f t="shared" ca="1" si="360"/>
        <v>-</v>
      </c>
      <c r="EY88" s="248" t="str">
        <f t="shared" ca="1" si="360"/>
        <v>-</v>
      </c>
      <c r="EZ88" s="248" t="str">
        <f t="shared" ca="1" si="360"/>
        <v>-</v>
      </c>
      <c r="FA88" s="248" t="str">
        <f t="shared" ca="1" si="360"/>
        <v>-</v>
      </c>
      <c r="FB88" s="248" t="str">
        <f t="shared" ca="1" si="360"/>
        <v>-</v>
      </c>
      <c r="FC88" s="248" t="str">
        <f t="shared" ca="1" si="360"/>
        <v>-</v>
      </c>
      <c r="FD88" s="10"/>
      <c r="FE88" s="246">
        <f t="shared" ca="1" si="118"/>
        <v>1</v>
      </c>
      <c r="FF88" s="248" t="str">
        <f t="shared" ca="1" si="361"/>
        <v>-</v>
      </c>
      <c r="FG88" s="248" t="str">
        <f t="shared" ca="1" si="361"/>
        <v>-</v>
      </c>
      <c r="FH88" s="248" t="str">
        <f t="shared" ca="1" si="361"/>
        <v>-</v>
      </c>
      <c r="FI88" s="248" t="str">
        <f t="shared" ca="1" si="361"/>
        <v>-</v>
      </c>
      <c r="FJ88" s="246" t="b">
        <f t="shared" ca="1" si="119"/>
        <v>1</v>
      </c>
      <c r="FK88" s="248" t="str">
        <f t="shared" ca="1" si="361"/>
        <v>-</v>
      </c>
      <c r="FL88" s="248">
        <f t="shared" ca="1" si="361"/>
        <v>0</v>
      </c>
      <c r="FM88" s="248" t="str">
        <f t="shared" ca="1" si="361"/>
        <v>-</v>
      </c>
      <c r="FN88" s="248">
        <f t="shared" ca="1" si="120"/>
        <v>1</v>
      </c>
      <c r="FO88" s="248">
        <f t="shared" ca="1" si="120"/>
        <v>0</v>
      </c>
      <c r="FP88" s="248">
        <f t="shared" ca="1" si="361"/>
        <v>1</v>
      </c>
      <c r="FQ88" s="248">
        <f t="shared" ca="1" si="361"/>
        <v>0</v>
      </c>
      <c r="FR88" s="248">
        <f t="shared" ca="1" si="361"/>
        <v>1</v>
      </c>
      <c r="FS88" s="248">
        <f t="shared" ca="1" si="361"/>
        <v>1</v>
      </c>
      <c r="FT88" s="248">
        <f t="shared" ca="1" si="361"/>
        <v>1</v>
      </c>
      <c r="FU88" s="248">
        <f t="shared" ca="1" si="361"/>
        <v>0</v>
      </c>
      <c r="FV88" s="248">
        <f t="shared" ca="1" si="362"/>
        <v>0</v>
      </c>
      <c r="FW88" s="248">
        <f t="shared" ca="1" si="362"/>
        <v>0</v>
      </c>
      <c r="FX88" s="248">
        <f t="shared" ca="1" si="362"/>
        <v>0</v>
      </c>
      <c r="FY88" s="248">
        <f t="shared" ca="1" si="362"/>
        <v>0</v>
      </c>
      <c r="FZ88" s="248">
        <f t="shared" ca="1" si="362"/>
        <v>0</v>
      </c>
      <c r="GA88" s="248">
        <f t="shared" ca="1" si="362"/>
        <v>0</v>
      </c>
      <c r="GB88" s="248">
        <f t="shared" ca="1" si="362"/>
        <v>0</v>
      </c>
      <c r="GC88" s="248">
        <f t="shared" ca="1" si="362"/>
        <v>0</v>
      </c>
      <c r="GD88" s="248">
        <f t="shared" ca="1" si="362"/>
        <v>0</v>
      </c>
      <c r="GE88" s="248">
        <f t="shared" ca="1" si="362"/>
        <v>0</v>
      </c>
      <c r="GF88" s="248">
        <f t="shared" ca="1" si="362"/>
        <v>0</v>
      </c>
      <c r="GG88" s="248">
        <f t="shared" ca="1" si="362"/>
        <v>1</v>
      </c>
      <c r="GH88" s="248">
        <f t="shared" ca="1" si="362"/>
        <v>0</v>
      </c>
      <c r="GI88" s="248">
        <f t="shared" ca="1" si="362"/>
        <v>0</v>
      </c>
      <c r="GJ88" s="248">
        <f t="shared" ca="1" si="362"/>
        <v>0</v>
      </c>
      <c r="GK88" s="248">
        <f t="shared" ca="1" si="362"/>
        <v>0</v>
      </c>
      <c r="GL88" s="248">
        <f t="shared" ca="1" si="362"/>
        <v>0</v>
      </c>
      <c r="GM88" s="248">
        <f t="shared" ca="1" si="362"/>
        <v>0</v>
      </c>
      <c r="GN88" s="248">
        <f t="shared" ca="1" si="362"/>
        <v>0</v>
      </c>
      <c r="GO88" s="10"/>
      <c r="GP88" s="246" t="b">
        <f t="shared" ca="1" si="363"/>
        <v>1</v>
      </c>
      <c r="GQ88" s="246" cm="1">
        <f t="array" aca="1" ref="GQ88" ca="1">INDEX(i.bnd_total_pas_area,$R88,1)</f>
        <v>477.12</v>
      </c>
      <c r="GR88" s="248" t="str">
        <f t="shared" ca="1" si="261"/>
        <v>-</v>
      </c>
      <c r="GS88" s="246" t="b">
        <f t="shared" ca="1" si="364"/>
        <v>1</v>
      </c>
      <c r="GT88" s="246" cm="1">
        <f t="array" aca="1" ref="GT88" ca="1">INDEX(i.bnd_sr_t,$T88,1)</f>
        <v>12.8</v>
      </c>
      <c r="GU88" s="246" t="b">
        <f t="shared" ca="1" si="124"/>
        <v>0</v>
      </c>
      <c r="GV88" s="246" t="b">
        <f t="shared" ca="1" si="124"/>
        <v>1</v>
      </c>
      <c r="GW88" s="246" t="b">
        <f t="shared" ca="1" si="124"/>
        <v>0</v>
      </c>
      <c r="GX88" s="248">
        <f t="shared" ca="1" si="365"/>
        <v>0</v>
      </c>
      <c r="GY88" s="248">
        <f t="shared" ca="1" si="365"/>
        <v>2</v>
      </c>
      <c r="GZ88" s="248">
        <f t="shared" ca="1" si="365"/>
        <v>2</v>
      </c>
      <c r="HA88" s="248" t="str">
        <f t="shared" ca="1" si="365"/>
        <v>-</v>
      </c>
      <c r="HB88" s="248" t="str">
        <f t="shared" ca="1" si="365"/>
        <v>-</v>
      </c>
      <c r="HC88" s="248" t="str">
        <f t="shared" ca="1" si="365"/>
        <v>-</v>
      </c>
      <c r="HD88" s="248" t="str">
        <f t="shared" ca="1" si="365"/>
        <v>-</v>
      </c>
      <c r="HE88" s="248" t="str">
        <f t="shared" ca="1" si="365"/>
        <v>-</v>
      </c>
      <c r="HF88" s="248" t="str">
        <f t="shared" ca="1" si="144"/>
        <v>-</v>
      </c>
      <c r="HG88" s="248" t="str">
        <f t="shared" ca="1" si="144"/>
        <v>-</v>
      </c>
      <c r="HH88" s="246" t="b">
        <f t="array" aca="1" ref="HH88" ca="1">IF(OR(HI88:HJ88&lt;&gt;"-"),TRUE,"-")</f>
        <v>1</v>
      </c>
      <c r="HI88" s="225">
        <f ca="1">OFFSET(HI88,-1,0)</f>
        <v>2</v>
      </c>
      <c r="HJ88" s="248" t="str">
        <f t="shared" ca="1" si="125"/>
        <v>-</v>
      </c>
      <c r="HK88" s="246" t="str">
        <f t="array" aca="1" ref="HK88" ca="1">IF(OR(HL88:HQ88&lt;&gt;"-"),TRUE,"-")</f>
        <v>-</v>
      </c>
      <c r="HL88" s="248" t="str">
        <f t="shared" ref="HL88:HR95" ca="1" si="371">OFFSET(HL$5,$B88,0)</f>
        <v>-</v>
      </c>
      <c r="HM88" s="288" t="str">
        <f t="shared" ca="1" si="371"/>
        <v>-</v>
      </c>
      <c r="HN88" s="288" t="str">
        <f t="shared" ca="1" si="371"/>
        <v>-</v>
      </c>
      <c r="HO88" s="288" t="str">
        <f t="shared" ca="1" si="371"/>
        <v>-</v>
      </c>
      <c r="HP88" s="288" t="str">
        <f t="shared" ca="1" si="371"/>
        <v>-</v>
      </c>
      <c r="HQ88" s="288" t="str">
        <f t="shared" ca="1" si="146"/>
        <v>-</v>
      </c>
      <c r="HR88" s="288" t="str">
        <f t="shared" ca="1" si="371"/>
        <v>-</v>
      </c>
      <c r="HS88" s="248" t="b">
        <f t="shared" ca="1" si="100"/>
        <v>1</v>
      </c>
      <c r="HT88" s="248">
        <f t="shared" ca="1" si="100"/>
        <v>2</v>
      </c>
      <c r="HU88" s="248" t="b">
        <f t="shared" ca="1" si="101"/>
        <v>1</v>
      </c>
      <c r="HV88" s="248" t="str">
        <f t="shared" ca="1" si="101"/>
        <v>-</v>
      </c>
      <c r="HW88" s="246" t="str">
        <f t="shared" ca="1" si="238"/>
        <v>-</v>
      </c>
      <c r="HX88" s="246" t="str">
        <f t="shared" ca="1" si="238"/>
        <v>-</v>
      </c>
      <c r="HY88" s="246" t="str">
        <f t="shared" ca="1" si="238"/>
        <v>-</v>
      </c>
      <c r="HZ88" s="246" t="str">
        <f t="shared" ca="1" si="238"/>
        <v>-</v>
      </c>
      <c r="IA88" s="248" t="str">
        <f t="shared" ca="1" si="366"/>
        <v>-</v>
      </c>
      <c r="IB88" s="248" t="str">
        <f t="shared" ca="1" si="366"/>
        <v>-</v>
      </c>
      <c r="IC88" s="248" t="str">
        <f t="shared" ca="1" si="366"/>
        <v>-</v>
      </c>
      <c r="ID88" s="248" t="str">
        <f t="shared" ca="1" si="366"/>
        <v>-</v>
      </c>
      <c r="IE88" s="248">
        <f t="shared" ca="1" si="366"/>
        <v>0</v>
      </c>
      <c r="IF88" s="248">
        <f t="shared" ca="1" si="366"/>
        <v>0.9</v>
      </c>
      <c r="IG88" s="248">
        <f t="shared" ca="1" si="366"/>
        <v>0</v>
      </c>
      <c r="IH88" s="248">
        <f t="shared" ca="1" si="366"/>
        <v>0.5</v>
      </c>
      <c r="II88" s="248">
        <f t="shared" ca="1" si="366"/>
        <v>0</v>
      </c>
      <c r="IJ88" s="248">
        <f t="shared" ca="1" si="366"/>
        <v>0</v>
      </c>
      <c r="IK88" s="248" t="str">
        <f t="shared" ca="1" si="366"/>
        <v>-</v>
      </c>
      <c r="IL88" s="246" t="str">
        <f t="shared" ca="1" si="127"/>
        <v>-</v>
      </c>
      <c r="IM88" s="246" t="str">
        <f t="shared" ca="1" si="127"/>
        <v>-</v>
      </c>
      <c r="IN88" s="155" t="b">
        <f t="shared" ca="1" si="367"/>
        <v>0</v>
      </c>
      <c r="IO88" s="248" t="str">
        <f t="shared" ca="1" si="129"/>
        <v>-</v>
      </c>
      <c r="IP88" s="10"/>
      <c r="IQ88" s="248">
        <f t="shared" ca="1" si="366"/>
        <v>1</v>
      </c>
      <c r="IR88" s="248">
        <f t="shared" ca="1" si="366"/>
        <v>0</v>
      </c>
      <c r="IS88" s="248">
        <f t="shared" ca="1" si="366"/>
        <v>1</v>
      </c>
      <c r="IT88" s="248">
        <f t="shared" ca="1" si="366"/>
        <v>1</v>
      </c>
      <c r="IU88" s="248">
        <f t="shared" ca="1" si="366"/>
        <v>0</v>
      </c>
      <c r="IV88" s="248">
        <f t="shared" ca="1" si="366"/>
        <v>70</v>
      </c>
      <c r="IW88" s="248">
        <f t="shared" ca="1" si="368"/>
        <v>50</v>
      </c>
      <c r="IX88" s="248">
        <f t="shared" ca="1" si="368"/>
        <v>85</v>
      </c>
      <c r="IY88" s="248">
        <f t="shared" ca="1" si="368"/>
        <v>70</v>
      </c>
      <c r="IZ88" s="246">
        <f t="shared" ca="1" si="130"/>
        <v>1</v>
      </c>
      <c r="JA88" s="246">
        <f t="shared" ca="1" si="131"/>
        <v>1</v>
      </c>
      <c r="JB88" s="246">
        <f t="shared" ca="1" si="132"/>
        <v>1</v>
      </c>
      <c r="JC88" s="248">
        <f t="shared" ca="1" si="368"/>
        <v>1</v>
      </c>
      <c r="JD88" s="10"/>
      <c r="JE88" s="248">
        <f t="shared" ca="1" si="368"/>
        <v>1</v>
      </c>
      <c r="JF88" s="248">
        <f t="shared" ca="1" si="368"/>
        <v>1</v>
      </c>
      <c r="JG88" s="248">
        <f t="shared" ca="1" si="368"/>
        <v>0.75</v>
      </c>
      <c r="JH88" s="248">
        <f t="shared" ca="1" si="368"/>
        <v>0.8</v>
      </c>
      <c r="JI88" s="248">
        <f t="shared" ca="1" si="368"/>
        <v>0.82499999999999996</v>
      </c>
      <c r="JJ88" s="248">
        <f t="shared" ca="1" si="368"/>
        <v>0.875</v>
      </c>
      <c r="JK88" s="248">
        <f t="shared" ca="1" si="368"/>
        <v>0.9</v>
      </c>
      <c r="JL88" s="248">
        <f t="shared" ca="1" si="368"/>
        <v>1</v>
      </c>
      <c r="JM88" s="248">
        <f t="shared" ca="1" si="368"/>
        <v>0</v>
      </c>
      <c r="JN88" s="248">
        <f t="shared" ca="1" si="368"/>
        <v>0</v>
      </c>
      <c r="JO88" s="248">
        <f t="shared" ca="1" si="368"/>
        <v>0</v>
      </c>
      <c r="JP88" s="248">
        <f t="shared" ca="1" si="368"/>
        <v>0</v>
      </c>
      <c r="JQ88" s="248">
        <f t="shared" ca="1" si="368"/>
        <v>0</v>
      </c>
      <c r="JR88" s="248">
        <f t="shared" ca="1" si="368"/>
        <v>0</v>
      </c>
      <c r="JS88" s="248" t="str">
        <f t="shared" ca="1" si="149"/>
        <v>-</v>
      </c>
      <c r="JT88" s="248">
        <f t="shared" ca="1" si="149"/>
        <v>0</v>
      </c>
      <c r="JU88" s="27">
        <v>0</v>
      </c>
    </row>
    <row r="89" spans="1:281" s="228" customFormat="1" outlineLevel="2">
      <c r="A89" s="202">
        <f t="shared" si="133"/>
        <v>84</v>
      </c>
      <c r="B89" s="210">
        <f t="shared" ref="B89:B95" ca="1" si="372">OFFSET(B89,-1,0)</f>
        <v>82</v>
      </c>
      <c r="C89" s="228">
        <v>200</v>
      </c>
      <c r="D89" s="228" t="s">
        <v>941</v>
      </c>
      <c r="E89" s="228" t="b">
        <v>0</v>
      </c>
      <c r="F89" s="228" t="b">
        <v>0</v>
      </c>
      <c r="G89" s="228" t="b">
        <f t="shared" si="369"/>
        <v>0</v>
      </c>
      <c r="H89" s="298" cm="1">
        <f t="array" aca="1" ref="H89" ca="1">IF(AND($I89:$T89=DataMaster!$R$70:$AC$70),1,IF(AND($I89:$T89=DataMaster!$R$71:$AC$71),2,IF(AND($I89:$T89=DataMaster!$R$72:$AC$72),3,IF(AND($I89:$T89=DataMaster!$R$73:$AC$73),4,IF(AND($I89:$T89=DataMaster!$R$74:$AC$74),5,IF(AND($I89:$T89=DataMaster!$R$75:$AC$75),6,IF(AND($I89:$T89=DataMaster!$R$76:$AC$76),7,IF(AND($I89:$T89=DataMaster!$R$77:$AC$77),8,0))))))))</f>
        <v>4</v>
      </c>
      <c r="I89" s="225">
        <f t="shared" ref="I89:T95" ca="1" si="373">OFFSET(I89,-1,0)</f>
        <v>2</v>
      </c>
      <c r="J89" s="225">
        <f t="shared" ca="1" si="370"/>
        <v>3</v>
      </c>
      <c r="K89" s="225">
        <f t="shared" ca="1" si="370"/>
        <v>3</v>
      </c>
      <c r="L89" s="225">
        <f t="shared" ca="1" si="370"/>
        <v>3</v>
      </c>
      <c r="M89" s="225">
        <f t="shared" ca="1" si="370"/>
        <v>1</v>
      </c>
      <c r="N89" s="225">
        <f t="shared" ca="1" si="370"/>
        <v>1</v>
      </c>
      <c r="O89" s="225">
        <f t="shared" ca="1" si="370"/>
        <v>1</v>
      </c>
      <c r="P89" s="225">
        <f t="shared" ca="1" si="370"/>
        <v>1</v>
      </c>
      <c r="Q89" s="225">
        <f t="shared" ca="1" si="370"/>
        <v>1</v>
      </c>
      <c r="R89" s="225">
        <f t="shared" ca="1" si="370"/>
        <v>3</v>
      </c>
      <c r="S89" s="225">
        <f t="shared" ca="1" si="370"/>
        <v>1</v>
      </c>
      <c r="T89" s="225">
        <f t="shared" ca="1" si="370"/>
        <v>3</v>
      </c>
      <c r="V89" s="242" t="str" cm="1">
        <f t="array" aca="1" ref="V89" ca="1">TEXT(LEFT(OFFSET(V89,-1,0),5)+1,"00000")&amp;MID(OFFSET(V89,-1,0),6,FIND(" ",OFFSET(V89,-1,0),7)-5)
&amp;IF($H89=0,"",INDEX(DataMaster!$Q$70:$Q$77,Experiment!H89))
 &amp; " Day"&amp;_xlfn.SINGLE(INDEX(i.DOY,$I89,1))                   &amp; IF($FE89=0," FWM","")&amp;IF($FE89=1," MWM","")&amp;IF($FE89=5," Mat","")&amp;IF($FJ89=TRUE,"&amp;BBT","")
&amp;" Confine"&amp;$P89-1       &amp;IF($R89&gt;1," PasArea"&amp;GQ89,"")     &amp;IF($T89&gt;1," SR"&amp;GT89,"")     &amp;IF($S89&gt;1," E_PGR"&amp;JG89,"")
&amp; " WP"&amp;TEXT($IZ89*100,"000p")                &amp; " MP"&amp;TEXT($JA89*100,"000p")                      &amp; " GP"&amp;TEXT($JB89*100,"000p")
&amp; " (F"&amp;3+IFERROR(1*$CZ89,0)+IFERROR(1*$DA89,0)&amp;3-IFERROR(1*NOT($DC89),0)&amp;"N"&amp;$DV89&amp;$DW89&amp;")"</f>
        <v>00066 Feed farm2_nc Day169 MWM&amp;BBT Confine0 PasArea477.12 SR12.8 WP100p MP100p GP100p (F43N33)</v>
      </c>
      <c r="W89" s="10" t="str">
        <f ca="1">IF(COUNTIF(V$5:V89,V89)=1,"-","Dup")</f>
        <v>-</v>
      </c>
      <c r="X89" s="10"/>
      <c r="Y89" s="225" t="str">
        <f t="shared" ref="Y89:AB95" ca="1" si="374">OFFSET(Y89,-1,0)</f>
        <v>-</v>
      </c>
      <c r="Z89" s="248" t="str">
        <f t="shared" ca="1" si="112"/>
        <v>-</v>
      </c>
      <c r="AA89" s="225" t="str">
        <f t="shared" ca="1" si="374"/>
        <v>-</v>
      </c>
      <c r="AB89" s="225" t="str">
        <f t="shared" ca="1" si="374"/>
        <v>-</v>
      </c>
      <c r="AC89" s="248" t="str">
        <f t="shared" ca="1" si="113"/>
        <v>-</v>
      </c>
      <c r="AD89" s="248" t="b">
        <f t="shared" ca="1" si="113"/>
        <v>1</v>
      </c>
      <c r="AE89" s="10"/>
      <c r="AF89" s="248" t="b">
        <f t="shared" ca="1" si="356"/>
        <v>1</v>
      </c>
      <c r="AG89" s="248" t="str">
        <f t="shared" ca="1" si="356"/>
        <v>-</v>
      </c>
      <c r="AH89" s="248" t="str">
        <f t="shared" ca="1" si="356"/>
        <v>-</v>
      </c>
      <c r="AI89" s="248" t="str">
        <f t="shared" ca="1" si="356"/>
        <v>-</v>
      </c>
      <c r="AJ89" s="248" t="b">
        <f t="shared" ca="1" si="356"/>
        <v>0</v>
      </c>
      <c r="AK89" s="248" t="str">
        <f t="shared" ca="1" si="356"/>
        <v>-</v>
      </c>
      <c r="AL89" s="248" t="str">
        <f t="shared" ca="1" si="356"/>
        <v>-</v>
      </c>
      <c r="AM89" s="248" t="str">
        <f t="shared" ca="1" si="356"/>
        <v>-</v>
      </c>
      <c r="AN89" s="248" t="b">
        <f t="shared" ca="1" si="356"/>
        <v>0</v>
      </c>
      <c r="AO89" s="10"/>
      <c r="AP89" s="225" t="b">
        <f ca="1">OFFSET(AP89,-1,0)</f>
        <v>1</v>
      </c>
      <c r="AQ89" s="247" t="b">
        <v>0</v>
      </c>
      <c r="AR89" s="225" t="b">
        <f t="shared" ref="AR89:AR95" ca="1" si="375">OFFSET(AR89,-1,0)</f>
        <v>1</v>
      </c>
      <c r="AS89" s="243">
        <f t="shared" ca="1" si="136"/>
        <v>423102</v>
      </c>
      <c r="AT89" s="225" t="b">
        <f t="shared" ref="AT89:AT95" ca="1" si="376">OFFSET(AT89,-1,0)</f>
        <v>0</v>
      </c>
      <c r="AU89" s="248" t="str">
        <f t="shared" ca="1" si="356"/>
        <v>-</v>
      </c>
      <c r="AV89" s="248" t="b">
        <f t="shared" ca="1" si="356"/>
        <v>1</v>
      </c>
      <c r="AW89" s="225">
        <f t="shared" ref="AW89:AW95" ca="1" si="377">OFFSET(AW89,-1,0)+1</f>
        <v>423103</v>
      </c>
      <c r="AX89" s="248" t="str">
        <f t="shared" ca="1" si="356"/>
        <v>-</v>
      </c>
      <c r="AY89" s="248">
        <f t="shared" ca="1" si="356"/>
        <v>1</v>
      </c>
      <c r="AZ89" s="248">
        <f t="shared" ca="1" si="356"/>
        <v>1</v>
      </c>
      <c r="BA89" s="248" t="b">
        <f t="shared" ca="1" si="185"/>
        <v>1</v>
      </c>
      <c r="BB89" s="248">
        <f t="shared" ca="1" si="356"/>
        <v>0.2</v>
      </c>
      <c r="BC89" s="248" t="str">
        <f t="shared" ca="1" si="356"/>
        <v>-</v>
      </c>
      <c r="BD89" s="248" t="str">
        <f t="shared" ref="BC89:BD102" ca="1" si="378">OFFSET(BD$5,$B89,0)</f>
        <v>-</v>
      </c>
      <c r="BE89" s="248" t="b">
        <f t="shared" ca="1" si="356"/>
        <v>1</v>
      </c>
      <c r="BF89" s="248" t="b">
        <f t="shared" ca="1" si="185"/>
        <v>0</v>
      </c>
      <c r="BG89" s="246" t="b" cm="1">
        <f t="array" aca="1" ref="BG89" ca="1">INDEX(i.dams_confinement_P,$P89,BG$17)</f>
        <v>0</v>
      </c>
      <c r="BH89" s="246" t="b" cm="1">
        <f t="array" aca="1" ref="BH89" ca="1">INDEX(i.dams_confinement_P,$P89,BH$17)</f>
        <v>0</v>
      </c>
      <c r="BI89" s="246" t="b" cm="1">
        <f t="array" aca="1" ref="BI89" ca="1">INDEX(i.dams_confinement_P,$P89,BI$17)</f>
        <v>0</v>
      </c>
      <c r="BJ89" s="246" t="b" cm="1">
        <f t="array" aca="1" ref="BJ89" ca="1">INDEX(i.dams_confinement_P,$P89,BJ$17)</f>
        <v>0</v>
      </c>
      <c r="BK89" s="246" t="b" cm="1">
        <f t="array" aca="1" ref="BK89" ca="1">INDEX(i.dams_confinement_P,$P89,BK$17)</f>
        <v>0</v>
      </c>
      <c r="BL89" s="246" t="b" cm="1">
        <f t="array" aca="1" ref="BL89" ca="1">INDEX(i.dams_confinement_P,$P89,BL$17)</f>
        <v>0</v>
      </c>
      <c r="BM89" s="246" t="b" cm="1">
        <f t="array" aca="1" ref="BM89" ca="1">INDEX(i.dams_confinement_P,$P89,BM$17)</f>
        <v>0</v>
      </c>
      <c r="BN89" s="246" t="b" cm="1">
        <f t="array" aca="1" ref="BN89" ca="1">INDEX(i.dams_confinement_P,$P89,BN$17)</f>
        <v>0</v>
      </c>
      <c r="BO89" s="246" t="b" cm="1">
        <f t="array" aca="1" ref="BO89" ca="1">INDEX(i.dams_confinement_P,$P89,BO$17)</f>
        <v>0</v>
      </c>
      <c r="BP89" s="246" t="b" cm="1">
        <f t="array" aca="1" ref="BP89" ca="1">INDEX(i.dams_confinement_P,$P89,BP$17)</f>
        <v>0</v>
      </c>
      <c r="BQ89" s="246" t="b" cm="1">
        <f t="array" aca="1" ref="BQ89" ca="1">INDEX(i.dams_confinement_P,$P89,BQ$17)</f>
        <v>0</v>
      </c>
      <c r="BR89" s="246" t="b" cm="1">
        <f t="array" aca="1" ref="BR89" ca="1">INDEX(i.dams_confinement_P,$P89,BR$17)</f>
        <v>0</v>
      </c>
      <c r="BS89" s="246" t="b" cm="1">
        <f t="array" aca="1" ref="BS89" ca="1">INDEX(i.dams_confinement_P,$P89,BS$17)</f>
        <v>0</v>
      </c>
      <c r="BT89" s="246" t="b" cm="1">
        <f t="array" aca="1" ref="BT89" ca="1">INDEX(i.dams_confinement_P,$P89,BT$17)</f>
        <v>0</v>
      </c>
      <c r="BU89" s="246" t="b" cm="1">
        <f t="array" aca="1" ref="BU89" ca="1">INDEX(i.dams_confinement_P,$P89,BU$17)</f>
        <v>0</v>
      </c>
      <c r="BV89" s="246" t="b" cm="1">
        <f t="array" aca="1" ref="BV89" ca="1">INDEX(i.dams_confinement_P,$P89,BV$17)</f>
        <v>0</v>
      </c>
      <c r="BW89" s="246" t="b" cm="1">
        <f t="array" aca="1" ref="BW89" ca="1">INDEX(i.dams_confinement_P,$P89,BW$17)</f>
        <v>0</v>
      </c>
      <c r="BX89" s="246" t="b" cm="1">
        <f t="array" aca="1" ref="BX89" ca="1">INDEX(i.dams_confinement_P,$P89,BX$17)</f>
        <v>0</v>
      </c>
      <c r="BY89" s="248" t="str">
        <f t="shared" ca="1" si="357"/>
        <v>-</v>
      </c>
      <c r="BZ89" s="248" t="str">
        <f t="shared" ca="1" si="357"/>
        <v>-</v>
      </c>
      <c r="CA89" s="10"/>
      <c r="CB89" s="248" t="str">
        <f t="shared" ca="1" si="357"/>
        <v>-</v>
      </c>
      <c r="CC89" s="248" t="str">
        <f t="shared" ca="1" si="357"/>
        <v>-</v>
      </c>
      <c r="CD89" s="248" t="str">
        <f t="shared" ca="1" si="357"/>
        <v>-</v>
      </c>
      <c r="CE89" s="248" t="str">
        <f t="shared" ca="1" si="357"/>
        <v>-</v>
      </c>
      <c r="CF89" s="248" t="str">
        <f t="shared" ca="1" si="357"/>
        <v>-</v>
      </c>
      <c r="CG89" s="248" t="str">
        <f t="shared" ca="1" si="357"/>
        <v>-</v>
      </c>
      <c r="CH89" s="248" t="str">
        <f t="shared" ca="1" si="357"/>
        <v>-</v>
      </c>
      <c r="CI89" s="248" t="str">
        <f t="shared" ca="1" si="357"/>
        <v>-</v>
      </c>
      <c r="CJ89" s="248" t="str">
        <f t="shared" ca="1" si="357"/>
        <v>-</v>
      </c>
      <c r="CK89" s="248" t="str">
        <f t="shared" ca="1" si="357"/>
        <v>-</v>
      </c>
      <c r="CL89" s="248" t="str">
        <f t="shared" ca="1" si="357"/>
        <v>-</v>
      </c>
      <c r="CM89" s="248" t="str">
        <f t="shared" ca="1" si="357"/>
        <v>-</v>
      </c>
      <c r="CN89" s="248" t="str">
        <f t="shared" ca="1" si="357"/>
        <v>-</v>
      </c>
      <c r="CO89" s="248" t="str">
        <f t="shared" ca="1" si="357"/>
        <v>-</v>
      </c>
      <c r="CP89" s="248" t="str">
        <f t="shared" ca="1" si="357"/>
        <v>-</v>
      </c>
      <c r="CQ89" s="248" t="str">
        <f t="shared" ca="1" si="357"/>
        <v>-</v>
      </c>
      <c r="CR89" s="248" t="str">
        <f t="shared" ca="1" si="357"/>
        <v>-</v>
      </c>
      <c r="CS89" s="248" t="str">
        <f t="shared" ca="1" si="357"/>
        <v>-</v>
      </c>
      <c r="CT89" s="248" t="str">
        <f t="shared" ca="1" si="357"/>
        <v>-</v>
      </c>
      <c r="CU89" s="248" t="str">
        <f t="shared" ca="1" si="357"/>
        <v>-</v>
      </c>
      <c r="CV89" s="248" t="str">
        <f t="shared" ca="1" si="357"/>
        <v>-</v>
      </c>
      <c r="CW89" s="10"/>
      <c r="CX89" s="246" t="str" cm="1">
        <f t="array" ref="CX89">IF(AND($CZ89:$DA89),INDEX(i.dam_user_fvp0_date,$P89),"-")</f>
        <v>-</v>
      </c>
      <c r="CY89" s="246" t="str" cm="1">
        <f t="array" ref="CY89">IF(AND($CZ89:$DA89),INDEX(i.dam_user_fvp1_date,$P89),"-")</f>
        <v>-</v>
      </c>
      <c r="CZ89" s="247" t="b">
        <v>0</v>
      </c>
      <c r="DA89" s="247" t="b">
        <v>1</v>
      </c>
      <c r="DB89" s="248" t="str">
        <f t="shared" ca="1" si="359"/>
        <v>-</v>
      </c>
      <c r="DC89" s="248" t="str">
        <f t="shared" ca="1" si="359"/>
        <v>-</v>
      </c>
      <c r="DD89" s="248" t="str">
        <f t="shared" ca="1" si="359"/>
        <v>-</v>
      </c>
      <c r="DE89" s="248" t="str">
        <f t="shared" ca="1" si="359"/>
        <v>-</v>
      </c>
      <c r="DF89" s="248" t="str">
        <f t="shared" ca="1" si="359"/>
        <v>-</v>
      </c>
      <c r="DG89" s="248" t="str">
        <f t="shared" ca="1" si="359"/>
        <v>-</v>
      </c>
      <c r="DH89" s="248" t="str">
        <f t="shared" ca="1" si="359"/>
        <v>-</v>
      </c>
      <c r="DI89" s="248" t="str">
        <f t="shared" ca="1" si="359"/>
        <v>-</v>
      </c>
      <c r="DJ89" s="248" t="str">
        <f t="shared" ca="1" si="359"/>
        <v>-</v>
      </c>
      <c r="DK89" s="248" t="str">
        <f t="shared" ca="1" si="359"/>
        <v>-</v>
      </c>
      <c r="DL89" s="248" t="str">
        <f t="shared" ca="1" si="359"/>
        <v>-</v>
      </c>
      <c r="DM89" s="248" t="str">
        <f t="shared" ca="1" si="359"/>
        <v>-</v>
      </c>
      <c r="DN89" s="248" t="str">
        <f t="shared" ca="1" si="359"/>
        <v>-</v>
      </c>
      <c r="DO89" s="248" t="str">
        <f t="shared" ca="1" si="359"/>
        <v>-</v>
      </c>
      <c r="DP89" s="248" t="str">
        <f t="shared" ca="1" si="359"/>
        <v>-</v>
      </c>
      <c r="DQ89" s="248" t="str">
        <f t="shared" ca="1" si="359"/>
        <v>-</v>
      </c>
      <c r="DR89" s="248" t="str">
        <f t="shared" ca="1" si="359"/>
        <v>-</v>
      </c>
      <c r="DS89" s="248" t="str">
        <f t="shared" ca="1" si="359"/>
        <v>-</v>
      </c>
      <c r="DT89" s="248" t="str">
        <f t="shared" ca="1" si="359"/>
        <v>-</v>
      </c>
      <c r="DU89" s="248" t="str">
        <f t="shared" ca="1" si="359"/>
        <v>-</v>
      </c>
      <c r="DV89" s="225">
        <f t="shared" ref="DV89:DW94" ca="1" si="379">OFFSET(DV89,-1,0)</f>
        <v>3</v>
      </c>
      <c r="DW89" s="225">
        <f t="shared" ca="1" si="379"/>
        <v>3</v>
      </c>
      <c r="DX89" s="247">
        <v>0</v>
      </c>
      <c r="DY89" s="247">
        <v>2</v>
      </c>
      <c r="DZ89" s="247">
        <v>-2</v>
      </c>
      <c r="EA89" s="248" t="str">
        <f t="shared" ca="1" si="359"/>
        <v>-</v>
      </c>
      <c r="EB89" s="248" t="str">
        <f t="shared" ca="1" si="359"/>
        <v>-</v>
      </c>
      <c r="EC89" s="248" t="str">
        <f t="shared" ca="1" si="359"/>
        <v>-</v>
      </c>
      <c r="ED89" s="248" t="str">
        <f t="shared" ca="1" si="359"/>
        <v>-</v>
      </c>
      <c r="EE89" s="248" t="str">
        <f t="shared" ca="1" si="359"/>
        <v>-</v>
      </c>
      <c r="EF89" s="247">
        <v>0</v>
      </c>
      <c r="EG89" s="247">
        <v>2</v>
      </c>
      <c r="EH89" s="247">
        <v>-2</v>
      </c>
      <c r="EI89" s="248" t="str">
        <f t="shared" ca="1" si="359"/>
        <v>-</v>
      </c>
      <c r="EJ89" s="248" t="str">
        <f t="shared" ca="1" si="359"/>
        <v>-</v>
      </c>
      <c r="EK89" s="248" t="str">
        <f t="shared" ca="1" si="359"/>
        <v>-</v>
      </c>
      <c r="EL89" s="248">
        <f t="shared" ca="1" si="359"/>
        <v>0</v>
      </c>
      <c r="EM89" s="248">
        <f t="shared" ca="1" si="359"/>
        <v>0</v>
      </c>
      <c r="EN89" s="248">
        <f t="shared" ca="1" si="359"/>
        <v>0</v>
      </c>
      <c r="EO89" s="248">
        <f t="shared" ca="1" si="359"/>
        <v>0</v>
      </c>
      <c r="EP89" s="248">
        <f t="shared" ca="1" si="360"/>
        <v>0</v>
      </c>
      <c r="EQ89" s="248">
        <f t="shared" ca="1" si="360"/>
        <v>0</v>
      </c>
      <c r="ER89" s="248">
        <f t="shared" ca="1" si="360"/>
        <v>0</v>
      </c>
      <c r="ES89" s="248" t="str">
        <f t="shared" ca="1" si="360"/>
        <v>-</v>
      </c>
      <c r="ET89" s="248" t="str">
        <f t="shared" ca="1" si="360"/>
        <v>-</v>
      </c>
      <c r="EU89" s="248" t="str">
        <f t="shared" ca="1" si="360"/>
        <v>-</v>
      </c>
      <c r="EV89" s="248" t="str">
        <f t="shared" ca="1" si="360"/>
        <v>-</v>
      </c>
      <c r="EW89" s="248" t="str">
        <f t="shared" ca="1" si="360"/>
        <v>-</v>
      </c>
      <c r="EX89" s="248" t="str">
        <f t="shared" ca="1" si="360"/>
        <v>-</v>
      </c>
      <c r="EY89" s="248" t="str">
        <f t="shared" ca="1" si="360"/>
        <v>-</v>
      </c>
      <c r="EZ89" s="248" t="str">
        <f t="shared" ca="1" si="360"/>
        <v>-</v>
      </c>
      <c r="FA89" s="248" t="str">
        <f t="shared" ca="1" si="360"/>
        <v>-</v>
      </c>
      <c r="FB89" s="248" t="str">
        <f t="shared" ca="1" si="360"/>
        <v>-</v>
      </c>
      <c r="FC89" s="248" t="str">
        <f t="shared" ca="1" si="360"/>
        <v>-</v>
      </c>
      <c r="FD89" s="10"/>
      <c r="FE89" s="246">
        <f t="shared" ca="1" si="118"/>
        <v>1</v>
      </c>
      <c r="FF89" s="248" t="str">
        <f t="shared" ca="1" si="361"/>
        <v>-</v>
      </c>
      <c r="FG89" s="248" t="str">
        <f t="shared" ca="1" si="361"/>
        <v>-</v>
      </c>
      <c r="FH89" s="248" t="str">
        <f t="shared" ca="1" si="361"/>
        <v>-</v>
      </c>
      <c r="FI89" s="248" t="str">
        <f t="shared" ca="1" si="361"/>
        <v>-</v>
      </c>
      <c r="FJ89" s="246" t="b">
        <f t="shared" ca="1" si="119"/>
        <v>1</v>
      </c>
      <c r="FK89" s="248" t="str">
        <f t="shared" ca="1" si="361"/>
        <v>-</v>
      </c>
      <c r="FL89" s="248">
        <f t="shared" ca="1" si="361"/>
        <v>0</v>
      </c>
      <c r="FM89" s="248" t="str">
        <f t="shared" ca="1" si="361"/>
        <v>-</v>
      </c>
      <c r="FN89" s="248">
        <f t="shared" ca="1" si="120"/>
        <v>1</v>
      </c>
      <c r="FO89" s="248">
        <f t="shared" ca="1" si="120"/>
        <v>0</v>
      </c>
      <c r="FP89" s="248">
        <f t="shared" ca="1" si="361"/>
        <v>1</v>
      </c>
      <c r="FQ89" s="248">
        <f t="shared" ca="1" si="361"/>
        <v>0</v>
      </c>
      <c r="FR89" s="248">
        <f t="shared" ca="1" si="361"/>
        <v>1</v>
      </c>
      <c r="FS89" s="248">
        <f t="shared" ca="1" si="361"/>
        <v>1</v>
      </c>
      <c r="FT89" s="248">
        <f t="shared" ca="1" si="361"/>
        <v>1</v>
      </c>
      <c r="FU89" s="248">
        <f t="shared" ca="1" si="361"/>
        <v>0</v>
      </c>
      <c r="FV89" s="248">
        <f t="shared" ca="1" si="362"/>
        <v>0</v>
      </c>
      <c r="FW89" s="248">
        <f t="shared" ca="1" si="362"/>
        <v>0</v>
      </c>
      <c r="FX89" s="248">
        <f t="shared" ca="1" si="362"/>
        <v>0</v>
      </c>
      <c r="FY89" s="248">
        <f t="shared" ca="1" si="362"/>
        <v>0</v>
      </c>
      <c r="FZ89" s="248">
        <f t="shared" ca="1" si="362"/>
        <v>0</v>
      </c>
      <c r="GA89" s="248">
        <f t="shared" ca="1" si="362"/>
        <v>0</v>
      </c>
      <c r="GB89" s="248">
        <f t="shared" ca="1" si="362"/>
        <v>0</v>
      </c>
      <c r="GC89" s="248">
        <f t="shared" ca="1" si="362"/>
        <v>0</v>
      </c>
      <c r="GD89" s="248">
        <f t="shared" ca="1" si="362"/>
        <v>0</v>
      </c>
      <c r="GE89" s="248">
        <f t="shared" ca="1" si="362"/>
        <v>0</v>
      </c>
      <c r="GF89" s="248">
        <f t="shared" ca="1" si="362"/>
        <v>0</v>
      </c>
      <c r="GG89" s="248">
        <f t="shared" ca="1" si="362"/>
        <v>1</v>
      </c>
      <c r="GH89" s="248">
        <f t="shared" ca="1" si="362"/>
        <v>0</v>
      </c>
      <c r="GI89" s="248">
        <f t="shared" ca="1" si="362"/>
        <v>0</v>
      </c>
      <c r="GJ89" s="248">
        <f t="shared" ca="1" si="362"/>
        <v>0</v>
      </c>
      <c r="GK89" s="248">
        <f t="shared" ca="1" si="362"/>
        <v>0</v>
      </c>
      <c r="GL89" s="248">
        <f t="shared" ca="1" si="362"/>
        <v>0</v>
      </c>
      <c r="GM89" s="248">
        <f t="shared" ca="1" si="362"/>
        <v>0</v>
      </c>
      <c r="GN89" s="248">
        <f t="shared" ca="1" si="362"/>
        <v>0</v>
      </c>
      <c r="GO89" s="10"/>
      <c r="GP89" s="246" t="b">
        <f t="shared" ca="1" si="363"/>
        <v>1</v>
      </c>
      <c r="GQ89" s="246" cm="1">
        <f t="array" aca="1" ref="GQ89" ca="1">INDEX(i.bnd_total_pas_area,$R89,1)</f>
        <v>477.12</v>
      </c>
      <c r="GR89" s="248" t="str">
        <f t="shared" ca="1" si="261"/>
        <v>-</v>
      </c>
      <c r="GS89" s="246" t="b">
        <f t="shared" ca="1" si="364"/>
        <v>1</v>
      </c>
      <c r="GT89" s="246" cm="1">
        <f t="array" aca="1" ref="GT89" ca="1">INDEX(i.bnd_sr_t,$T89,1)</f>
        <v>12.8</v>
      </c>
      <c r="GU89" s="246" t="b">
        <f t="shared" ca="1" si="124"/>
        <v>0</v>
      </c>
      <c r="GV89" s="246" t="b">
        <f t="shared" ca="1" si="124"/>
        <v>1</v>
      </c>
      <c r="GW89" s="246" t="b">
        <f t="shared" ca="1" si="124"/>
        <v>0</v>
      </c>
      <c r="GX89" s="248">
        <f t="shared" ca="1" si="365"/>
        <v>0</v>
      </c>
      <c r="GY89" s="248">
        <f t="shared" ca="1" si="365"/>
        <v>2</v>
      </c>
      <c r="GZ89" s="248">
        <f t="shared" ca="1" si="365"/>
        <v>2</v>
      </c>
      <c r="HA89" s="248" t="str">
        <f t="shared" ca="1" si="365"/>
        <v>-</v>
      </c>
      <c r="HB89" s="248" t="str">
        <f t="shared" ca="1" si="365"/>
        <v>-</v>
      </c>
      <c r="HC89" s="248" t="str">
        <f t="shared" ca="1" si="365"/>
        <v>-</v>
      </c>
      <c r="HD89" s="248" t="str">
        <f t="shared" ca="1" si="365"/>
        <v>-</v>
      </c>
      <c r="HE89" s="248" t="str">
        <f t="shared" ca="1" si="365"/>
        <v>-</v>
      </c>
      <c r="HF89" s="248" t="str">
        <f t="shared" ca="1" si="144"/>
        <v>-</v>
      </c>
      <c r="HG89" s="248" t="str">
        <f t="shared" ca="1" si="144"/>
        <v>-</v>
      </c>
      <c r="HH89" s="246" t="b">
        <f t="array" aca="1" ref="HH89" ca="1">IF(OR(HI89:HJ89&lt;&gt;"-"),TRUE,"-")</f>
        <v>1</v>
      </c>
      <c r="HI89" s="225">
        <f t="shared" ref="HI89:HI95" ca="1" si="380">OFFSET(HI89,-1,0)</f>
        <v>2</v>
      </c>
      <c r="HJ89" s="248" t="str">
        <f t="shared" ca="1" si="125"/>
        <v>-</v>
      </c>
      <c r="HK89" s="246" t="str">
        <f t="array" aca="1" ref="HK89" ca="1">IF(OR(HL89:HQ89&lt;&gt;"-"),TRUE,"-")</f>
        <v>-</v>
      </c>
      <c r="HL89" s="248" t="str">
        <f t="shared" ca="1" si="371"/>
        <v>-</v>
      </c>
      <c r="HM89" s="288" t="str">
        <f t="shared" ca="1" si="371"/>
        <v>-</v>
      </c>
      <c r="HN89" s="288" t="str">
        <f t="shared" ca="1" si="371"/>
        <v>-</v>
      </c>
      <c r="HO89" s="288" t="str">
        <f t="shared" ca="1" si="371"/>
        <v>-</v>
      </c>
      <c r="HP89" s="288" t="str">
        <f t="shared" ca="1" si="371"/>
        <v>-</v>
      </c>
      <c r="HQ89" s="288" t="str">
        <f t="shared" ca="1" si="146"/>
        <v>-</v>
      </c>
      <c r="HR89" s="288" t="str">
        <f t="shared" ca="1" si="371"/>
        <v>-</v>
      </c>
      <c r="HS89" s="248" t="b">
        <f t="shared" ca="1" si="100"/>
        <v>1</v>
      </c>
      <c r="HT89" s="248">
        <f t="shared" ca="1" si="100"/>
        <v>2</v>
      </c>
      <c r="HU89" s="248" t="b">
        <f t="shared" ca="1" si="101"/>
        <v>1</v>
      </c>
      <c r="HV89" s="248" t="str">
        <f t="shared" ca="1" si="101"/>
        <v>-</v>
      </c>
      <c r="HW89" s="246" t="str">
        <f t="shared" ca="1" si="238"/>
        <v>-</v>
      </c>
      <c r="HX89" s="246" t="str">
        <f t="shared" ca="1" si="238"/>
        <v>-</v>
      </c>
      <c r="HY89" s="246" t="str">
        <f t="shared" ca="1" si="238"/>
        <v>-</v>
      </c>
      <c r="HZ89" s="246" t="str">
        <f t="shared" ca="1" si="238"/>
        <v>-</v>
      </c>
      <c r="IA89" s="248" t="str">
        <f t="shared" ca="1" si="366"/>
        <v>-</v>
      </c>
      <c r="IB89" s="248" t="str">
        <f t="shared" ca="1" si="366"/>
        <v>-</v>
      </c>
      <c r="IC89" s="248" t="str">
        <f t="shared" ca="1" si="366"/>
        <v>-</v>
      </c>
      <c r="ID89" s="248" t="str">
        <f t="shared" ca="1" si="366"/>
        <v>-</v>
      </c>
      <c r="IE89" s="248">
        <f t="shared" ca="1" si="366"/>
        <v>0</v>
      </c>
      <c r="IF89" s="248">
        <f t="shared" ca="1" si="366"/>
        <v>0.9</v>
      </c>
      <c r="IG89" s="248">
        <f t="shared" ca="1" si="366"/>
        <v>0</v>
      </c>
      <c r="IH89" s="248">
        <f t="shared" ca="1" si="366"/>
        <v>0.5</v>
      </c>
      <c r="II89" s="248">
        <f t="shared" ca="1" si="366"/>
        <v>0</v>
      </c>
      <c r="IJ89" s="248">
        <f t="shared" ca="1" si="366"/>
        <v>0</v>
      </c>
      <c r="IK89" s="248" t="str">
        <f t="shared" ca="1" si="366"/>
        <v>-</v>
      </c>
      <c r="IL89" s="246" t="str">
        <f t="shared" ca="1" si="127"/>
        <v>-</v>
      </c>
      <c r="IM89" s="246" t="str">
        <f t="shared" ca="1" si="127"/>
        <v>-</v>
      </c>
      <c r="IN89" s="155" t="b">
        <f t="shared" ca="1" si="367"/>
        <v>0</v>
      </c>
      <c r="IO89" s="248" t="str">
        <f t="shared" ca="1" si="129"/>
        <v>-</v>
      </c>
      <c r="IP89" s="10"/>
      <c r="IQ89" s="248">
        <f t="shared" ca="1" si="366"/>
        <v>1</v>
      </c>
      <c r="IR89" s="248">
        <f t="shared" ca="1" si="366"/>
        <v>0</v>
      </c>
      <c r="IS89" s="248">
        <f t="shared" ca="1" si="366"/>
        <v>1</v>
      </c>
      <c r="IT89" s="248">
        <f t="shared" ca="1" si="366"/>
        <v>1</v>
      </c>
      <c r="IU89" s="248">
        <f t="shared" ca="1" si="366"/>
        <v>0</v>
      </c>
      <c r="IV89" s="248">
        <f t="shared" ca="1" si="366"/>
        <v>70</v>
      </c>
      <c r="IW89" s="248">
        <f t="shared" ca="1" si="366"/>
        <v>50</v>
      </c>
      <c r="IX89" s="248">
        <f t="shared" ca="1" si="366"/>
        <v>85</v>
      </c>
      <c r="IY89" s="248">
        <f t="shared" ca="1" si="366"/>
        <v>70</v>
      </c>
      <c r="IZ89" s="246">
        <f t="shared" ca="1" si="130"/>
        <v>1</v>
      </c>
      <c r="JA89" s="246">
        <f t="shared" ca="1" si="131"/>
        <v>1</v>
      </c>
      <c r="JB89" s="246">
        <f t="shared" ca="1" si="132"/>
        <v>1</v>
      </c>
      <c r="JC89" s="248">
        <f t="shared" ca="1" si="366"/>
        <v>1</v>
      </c>
      <c r="JD89" s="10"/>
      <c r="JE89" s="248">
        <f t="shared" ca="1" si="366"/>
        <v>1</v>
      </c>
      <c r="JF89" s="248">
        <f t="shared" ca="1" si="366"/>
        <v>1</v>
      </c>
      <c r="JG89" s="248">
        <f t="shared" ca="1" si="366"/>
        <v>0.75</v>
      </c>
      <c r="JH89" s="248">
        <f t="shared" ca="1" si="368"/>
        <v>0.8</v>
      </c>
      <c r="JI89" s="248">
        <f t="shared" ca="1" si="368"/>
        <v>0.82499999999999996</v>
      </c>
      <c r="JJ89" s="248">
        <f t="shared" ca="1" si="368"/>
        <v>0.875</v>
      </c>
      <c r="JK89" s="248">
        <f t="shared" ca="1" si="368"/>
        <v>0.9</v>
      </c>
      <c r="JL89" s="248">
        <f t="shared" ca="1" si="366"/>
        <v>1</v>
      </c>
      <c r="JM89" s="248">
        <f t="shared" ca="1" si="366"/>
        <v>0</v>
      </c>
      <c r="JN89" s="248">
        <f t="shared" ca="1" si="366"/>
        <v>0</v>
      </c>
      <c r="JO89" s="248">
        <f t="shared" ca="1" si="368"/>
        <v>0</v>
      </c>
      <c r="JP89" s="248">
        <f t="shared" ca="1" si="368"/>
        <v>0</v>
      </c>
      <c r="JQ89" s="248">
        <f t="shared" ca="1" si="368"/>
        <v>0</v>
      </c>
      <c r="JR89" s="248">
        <f t="shared" ca="1" si="368"/>
        <v>0</v>
      </c>
      <c r="JS89" s="248" t="str">
        <f t="shared" ca="1" si="149"/>
        <v>-</v>
      </c>
      <c r="JT89" s="248">
        <f t="shared" ca="1" si="149"/>
        <v>0</v>
      </c>
      <c r="JU89" s="27">
        <v>0</v>
      </c>
    </row>
    <row r="90" spans="1:281" s="228" customFormat="1" outlineLevel="2">
      <c r="A90" s="202">
        <f t="shared" si="133"/>
        <v>85</v>
      </c>
      <c r="B90" s="210">
        <f t="shared" ca="1" si="372"/>
        <v>82</v>
      </c>
      <c r="C90" s="228">
        <v>200</v>
      </c>
      <c r="D90" s="228" t="s">
        <v>941</v>
      </c>
      <c r="E90" s="228" t="b">
        <v>0</v>
      </c>
      <c r="F90" s="228" t="b">
        <v>0</v>
      </c>
      <c r="G90" s="228" t="b">
        <f t="shared" si="369"/>
        <v>0</v>
      </c>
      <c r="H90" s="298" cm="1">
        <f t="array" aca="1" ref="H90" ca="1">IF(AND($I90:$T90=DataMaster!$R$70:$AC$70),1,IF(AND($I90:$T90=DataMaster!$R$71:$AC$71),2,IF(AND($I90:$T90=DataMaster!$R$72:$AC$72),3,IF(AND($I90:$T90=DataMaster!$R$73:$AC$73),4,IF(AND($I90:$T90=DataMaster!$R$74:$AC$74),5,IF(AND($I90:$T90=DataMaster!$R$75:$AC$75),6,IF(AND($I90:$T90=DataMaster!$R$76:$AC$76),7,IF(AND($I90:$T90=DataMaster!$R$77:$AC$77),8,0))))))))</f>
        <v>4</v>
      </c>
      <c r="I90" s="225">
        <f t="shared" ca="1" si="373"/>
        <v>2</v>
      </c>
      <c r="J90" s="225">
        <f t="shared" ca="1" si="370"/>
        <v>3</v>
      </c>
      <c r="K90" s="225">
        <f t="shared" ca="1" si="370"/>
        <v>3</v>
      </c>
      <c r="L90" s="225">
        <f t="shared" ca="1" si="370"/>
        <v>3</v>
      </c>
      <c r="M90" s="225">
        <f t="shared" ca="1" si="370"/>
        <v>1</v>
      </c>
      <c r="N90" s="225">
        <f t="shared" ca="1" si="370"/>
        <v>1</v>
      </c>
      <c r="O90" s="225">
        <f t="shared" ca="1" si="370"/>
        <v>1</v>
      </c>
      <c r="P90" s="225">
        <f t="shared" ca="1" si="370"/>
        <v>1</v>
      </c>
      <c r="Q90" s="225">
        <f t="shared" ca="1" si="370"/>
        <v>1</v>
      </c>
      <c r="R90" s="225">
        <f t="shared" ca="1" si="370"/>
        <v>3</v>
      </c>
      <c r="S90" s="225">
        <f t="shared" ca="1" si="370"/>
        <v>1</v>
      </c>
      <c r="T90" s="225">
        <f t="shared" ca="1" si="370"/>
        <v>3</v>
      </c>
      <c r="V90" s="242" t="str" cm="1">
        <f t="array" aca="1" ref="V90" ca="1">TEXT(LEFT(OFFSET(V90,-1,0),5)+1,"00000")&amp;MID(OFFSET(V90,-1,0),6,FIND(" ",OFFSET(V90,-1,0),7)-5)
&amp;IF($H90=0,"",INDEX(DataMaster!$Q$70:$Q$77,Experiment!H90))
 &amp; " Day"&amp;_xlfn.SINGLE(INDEX(i.DOY,$I90,1))                   &amp; IF($FE90=0," FWM","")&amp;IF($FE90=1," MWM","")&amp;IF($FE90=5," Mat","")&amp;IF($FJ90=TRUE,"&amp;BBT","")
&amp;" Confine"&amp;$P90-1       &amp;IF($R90&gt;1," PasArea"&amp;GQ90,"")     &amp;IF($T90&gt;1," SR"&amp;GT90,"")     &amp;IF($S90&gt;1," E_PGR"&amp;JG90,"")
&amp; " WP"&amp;TEXT($IZ90*100,"000p")                &amp; " MP"&amp;TEXT($JA90*100,"000p")                      &amp; " GP"&amp;TEXT($JB90*100,"000p")
&amp; " (F"&amp;3+IFERROR(1*$CZ90,0)+IFERROR(1*$DA90,0)&amp;3-IFERROR(1*NOT($DC90),0)&amp;"N"&amp;$DV90&amp;$DW90&amp;")"</f>
        <v>00067 Feed farm2_nc Day169 MWM&amp;BBT Confine0 PasArea477.12 SR12.8 WP100p MP100p GP100p (F33N33)</v>
      </c>
      <c r="W90" s="10" t="str">
        <f ca="1">IF(COUNTIF(V$5:V90,V90)=1,"-","Dup")</f>
        <v>-</v>
      </c>
      <c r="X90" s="10"/>
      <c r="Y90" s="225" t="str">
        <f t="shared" ca="1" si="374"/>
        <v>-</v>
      </c>
      <c r="Z90" s="248" t="str">
        <f t="shared" ca="1" si="112"/>
        <v>-</v>
      </c>
      <c r="AA90" s="225" t="str">
        <f t="shared" ca="1" si="374"/>
        <v>-</v>
      </c>
      <c r="AB90" s="225" t="str">
        <f t="shared" ca="1" si="374"/>
        <v>-</v>
      </c>
      <c r="AC90" s="248" t="str">
        <f t="shared" ca="1" si="113"/>
        <v>-</v>
      </c>
      <c r="AD90" s="248" t="b">
        <f t="shared" ca="1" si="113"/>
        <v>1</v>
      </c>
      <c r="AE90" s="10"/>
      <c r="AF90" s="248" t="b">
        <f t="shared" ca="1" si="356"/>
        <v>1</v>
      </c>
      <c r="AG90" s="248" t="str">
        <f t="shared" ca="1" si="356"/>
        <v>-</v>
      </c>
      <c r="AH90" s="248" t="str">
        <f t="shared" ca="1" si="356"/>
        <v>-</v>
      </c>
      <c r="AI90" s="248" t="str">
        <f t="shared" ca="1" si="356"/>
        <v>-</v>
      </c>
      <c r="AJ90" s="248" t="b">
        <f t="shared" ca="1" si="356"/>
        <v>0</v>
      </c>
      <c r="AK90" s="248" t="str">
        <f t="shared" ca="1" si="356"/>
        <v>-</v>
      </c>
      <c r="AL90" s="248" t="str">
        <f t="shared" ca="1" si="356"/>
        <v>-</v>
      </c>
      <c r="AM90" s="248" t="str">
        <f t="shared" ca="1" si="356"/>
        <v>-</v>
      </c>
      <c r="AN90" s="248" t="b">
        <f t="shared" ca="1" si="356"/>
        <v>0</v>
      </c>
      <c r="AO90" s="10"/>
      <c r="AP90" s="225" t="b">
        <f t="shared" ref="AP90:AP95" ca="1" si="381">OFFSET(AP90,-1,0)</f>
        <v>1</v>
      </c>
      <c r="AQ90" s="247" t="b">
        <v>0</v>
      </c>
      <c r="AR90" s="225" t="b">
        <f t="shared" ca="1" si="375"/>
        <v>1</v>
      </c>
      <c r="AS90" s="243">
        <f t="shared" ca="1" si="136"/>
        <v>423103</v>
      </c>
      <c r="AT90" s="225" t="b">
        <f t="shared" ca="1" si="376"/>
        <v>0</v>
      </c>
      <c r="AU90" s="248" t="str">
        <f t="shared" ca="1" si="356"/>
        <v>-</v>
      </c>
      <c r="AV90" s="248" t="b">
        <f t="shared" ca="1" si="356"/>
        <v>1</v>
      </c>
      <c r="AW90" s="225">
        <f t="shared" ca="1" si="377"/>
        <v>423104</v>
      </c>
      <c r="AX90" s="248" t="str">
        <f t="shared" ca="1" si="356"/>
        <v>-</v>
      </c>
      <c r="AY90" s="248">
        <f t="shared" ca="1" si="356"/>
        <v>1</v>
      </c>
      <c r="AZ90" s="248">
        <f t="shared" ca="1" si="356"/>
        <v>1</v>
      </c>
      <c r="BA90" s="248" t="b">
        <f t="shared" ca="1" si="185"/>
        <v>1</v>
      </c>
      <c r="BB90" s="248">
        <f t="shared" ca="1" si="356"/>
        <v>0.2</v>
      </c>
      <c r="BC90" s="248" t="str">
        <f t="shared" ca="1" si="378"/>
        <v>-</v>
      </c>
      <c r="BD90" s="248" t="str">
        <f t="shared" ca="1" si="378"/>
        <v>-</v>
      </c>
      <c r="BE90" s="248" t="b">
        <f t="shared" ca="1" si="356"/>
        <v>1</v>
      </c>
      <c r="BF90" s="248" t="b">
        <f t="shared" ca="1" si="185"/>
        <v>0</v>
      </c>
      <c r="BG90" s="246" t="b" cm="1">
        <f t="array" aca="1" ref="BG90" ca="1">INDEX(i.dams_confinement_P,$P90,BG$17)</f>
        <v>0</v>
      </c>
      <c r="BH90" s="246" t="b" cm="1">
        <f t="array" aca="1" ref="BH90" ca="1">INDEX(i.dams_confinement_P,$P90,BH$17)</f>
        <v>0</v>
      </c>
      <c r="BI90" s="246" t="b" cm="1">
        <f t="array" aca="1" ref="BI90" ca="1">INDEX(i.dams_confinement_P,$P90,BI$17)</f>
        <v>0</v>
      </c>
      <c r="BJ90" s="246" t="b" cm="1">
        <f t="array" aca="1" ref="BJ90" ca="1">INDEX(i.dams_confinement_P,$P90,BJ$17)</f>
        <v>0</v>
      </c>
      <c r="BK90" s="246" t="b" cm="1">
        <f t="array" aca="1" ref="BK90" ca="1">INDEX(i.dams_confinement_P,$P90,BK$17)</f>
        <v>0</v>
      </c>
      <c r="BL90" s="246" t="b" cm="1">
        <f t="array" aca="1" ref="BL90" ca="1">INDEX(i.dams_confinement_P,$P90,BL$17)</f>
        <v>0</v>
      </c>
      <c r="BM90" s="246" t="b" cm="1">
        <f t="array" aca="1" ref="BM90" ca="1">INDEX(i.dams_confinement_P,$P90,BM$17)</f>
        <v>0</v>
      </c>
      <c r="BN90" s="246" t="b" cm="1">
        <f t="array" aca="1" ref="BN90" ca="1">INDEX(i.dams_confinement_P,$P90,BN$17)</f>
        <v>0</v>
      </c>
      <c r="BO90" s="246" t="b" cm="1">
        <f t="array" aca="1" ref="BO90" ca="1">INDEX(i.dams_confinement_P,$P90,BO$17)</f>
        <v>0</v>
      </c>
      <c r="BP90" s="246" t="b" cm="1">
        <f t="array" aca="1" ref="BP90" ca="1">INDEX(i.dams_confinement_P,$P90,BP$17)</f>
        <v>0</v>
      </c>
      <c r="BQ90" s="246" t="b" cm="1">
        <f t="array" aca="1" ref="BQ90" ca="1">INDEX(i.dams_confinement_P,$P90,BQ$17)</f>
        <v>0</v>
      </c>
      <c r="BR90" s="246" t="b" cm="1">
        <f t="array" aca="1" ref="BR90" ca="1">INDEX(i.dams_confinement_P,$P90,BR$17)</f>
        <v>0</v>
      </c>
      <c r="BS90" s="246" t="b" cm="1">
        <f t="array" aca="1" ref="BS90" ca="1">INDEX(i.dams_confinement_P,$P90,BS$17)</f>
        <v>0</v>
      </c>
      <c r="BT90" s="246" t="b" cm="1">
        <f t="array" aca="1" ref="BT90" ca="1">INDEX(i.dams_confinement_P,$P90,BT$17)</f>
        <v>0</v>
      </c>
      <c r="BU90" s="246" t="b" cm="1">
        <f t="array" aca="1" ref="BU90" ca="1">INDEX(i.dams_confinement_P,$P90,BU$17)</f>
        <v>0</v>
      </c>
      <c r="BV90" s="246" t="b" cm="1">
        <f t="array" aca="1" ref="BV90" ca="1">INDEX(i.dams_confinement_P,$P90,BV$17)</f>
        <v>0</v>
      </c>
      <c r="BW90" s="246" t="b" cm="1">
        <f t="array" aca="1" ref="BW90" ca="1">INDEX(i.dams_confinement_P,$P90,BW$17)</f>
        <v>0</v>
      </c>
      <c r="BX90" s="246" t="b" cm="1">
        <f t="array" aca="1" ref="BX90" ca="1">INDEX(i.dams_confinement_P,$P90,BX$17)</f>
        <v>0</v>
      </c>
      <c r="BY90" s="248" t="str">
        <f t="shared" ca="1" si="357"/>
        <v>-</v>
      </c>
      <c r="BZ90" s="248" t="str">
        <f t="shared" ca="1" si="357"/>
        <v>-</v>
      </c>
      <c r="CA90" s="10"/>
      <c r="CB90" s="248" t="str">
        <f t="shared" ca="1" si="357"/>
        <v>-</v>
      </c>
      <c r="CC90" s="248" t="str">
        <f t="shared" ca="1" si="357"/>
        <v>-</v>
      </c>
      <c r="CD90" s="248" t="str">
        <f t="shared" ca="1" si="357"/>
        <v>-</v>
      </c>
      <c r="CE90" s="248" t="str">
        <f t="shared" ca="1" si="357"/>
        <v>-</v>
      </c>
      <c r="CF90" s="248" t="str">
        <f t="shared" ca="1" si="357"/>
        <v>-</v>
      </c>
      <c r="CG90" s="248" t="str">
        <f t="shared" ca="1" si="357"/>
        <v>-</v>
      </c>
      <c r="CH90" s="248" t="str">
        <f t="shared" ca="1" si="357"/>
        <v>-</v>
      </c>
      <c r="CI90" s="248" t="str">
        <f t="shared" ca="1" si="357"/>
        <v>-</v>
      </c>
      <c r="CJ90" s="248" t="str">
        <f t="shared" ca="1" si="357"/>
        <v>-</v>
      </c>
      <c r="CK90" s="248" t="str">
        <f t="shared" ca="1" si="357"/>
        <v>-</v>
      </c>
      <c r="CL90" s="248" t="str">
        <f t="shared" ca="1" si="357"/>
        <v>-</v>
      </c>
      <c r="CM90" s="248" t="str">
        <f t="shared" ca="1" si="357"/>
        <v>-</v>
      </c>
      <c r="CN90" s="248" t="str">
        <f t="shared" ca="1" si="357"/>
        <v>-</v>
      </c>
      <c r="CO90" s="248" t="str">
        <f t="shared" ca="1" si="357"/>
        <v>-</v>
      </c>
      <c r="CP90" s="248" t="str">
        <f t="shared" ca="1" si="357"/>
        <v>-</v>
      </c>
      <c r="CQ90" s="248" t="str">
        <f t="shared" ca="1" si="357"/>
        <v>-</v>
      </c>
      <c r="CR90" s="248" t="str">
        <f t="shared" ca="1" si="357"/>
        <v>-</v>
      </c>
      <c r="CS90" s="248" t="str">
        <f t="shared" ca="1" si="357"/>
        <v>-</v>
      </c>
      <c r="CT90" s="248" t="str">
        <f t="shared" ca="1" si="357"/>
        <v>-</v>
      </c>
      <c r="CU90" s="248" t="str">
        <f t="shared" ca="1" si="357"/>
        <v>-</v>
      </c>
      <c r="CV90" s="248" t="str">
        <f t="shared" ca="1" si="357"/>
        <v>-</v>
      </c>
      <c r="CW90" s="10"/>
      <c r="CX90" s="246" t="str" cm="1">
        <f t="array" ref="CX90">IF(AND($CZ90:$DA90),INDEX(i.dam_user_fvp0_date,$P90),"-")</f>
        <v>-</v>
      </c>
      <c r="CY90" s="246" t="str" cm="1">
        <f t="array" ref="CY90">IF(AND($CZ90:$DA90),INDEX(i.dam_user_fvp1_date,$P90),"-")</f>
        <v>-</v>
      </c>
      <c r="CZ90" s="247" t="b">
        <v>0</v>
      </c>
      <c r="DA90" s="247" t="b">
        <v>0</v>
      </c>
      <c r="DB90" s="248" t="str">
        <f t="shared" ca="1" si="359"/>
        <v>-</v>
      </c>
      <c r="DC90" s="248" t="str">
        <f t="shared" ca="1" si="359"/>
        <v>-</v>
      </c>
      <c r="DD90" s="248" t="str">
        <f t="shared" ca="1" si="359"/>
        <v>-</v>
      </c>
      <c r="DE90" s="248" t="str">
        <f t="shared" ca="1" si="359"/>
        <v>-</v>
      </c>
      <c r="DF90" s="248" t="str">
        <f t="shared" ca="1" si="359"/>
        <v>-</v>
      </c>
      <c r="DG90" s="248" t="str">
        <f t="shared" ca="1" si="359"/>
        <v>-</v>
      </c>
      <c r="DH90" s="248" t="str">
        <f t="shared" ca="1" si="359"/>
        <v>-</v>
      </c>
      <c r="DI90" s="248" t="str">
        <f t="shared" ca="1" si="359"/>
        <v>-</v>
      </c>
      <c r="DJ90" s="248" t="str">
        <f t="shared" ca="1" si="359"/>
        <v>-</v>
      </c>
      <c r="DK90" s="248" t="str">
        <f t="shared" ca="1" si="359"/>
        <v>-</v>
      </c>
      <c r="DL90" s="248" t="str">
        <f t="shared" ca="1" si="359"/>
        <v>-</v>
      </c>
      <c r="DM90" s="248" t="str">
        <f t="shared" ca="1" si="359"/>
        <v>-</v>
      </c>
      <c r="DN90" s="248" t="str">
        <f t="shared" ca="1" si="359"/>
        <v>-</v>
      </c>
      <c r="DO90" s="248" t="str">
        <f t="shared" ca="1" si="359"/>
        <v>-</v>
      </c>
      <c r="DP90" s="248" t="str">
        <f t="shared" ca="1" si="359"/>
        <v>-</v>
      </c>
      <c r="DQ90" s="248" t="str">
        <f t="shared" ca="1" si="359"/>
        <v>-</v>
      </c>
      <c r="DR90" s="248" t="str">
        <f t="shared" ca="1" si="359"/>
        <v>-</v>
      </c>
      <c r="DS90" s="248" t="str">
        <f t="shared" ca="1" si="359"/>
        <v>-</v>
      </c>
      <c r="DT90" s="248" t="str">
        <f t="shared" ca="1" si="359"/>
        <v>-</v>
      </c>
      <c r="DU90" s="248" t="str">
        <f t="shared" ca="1" si="359"/>
        <v>-</v>
      </c>
      <c r="DV90" s="225">
        <f t="shared" ca="1" si="379"/>
        <v>3</v>
      </c>
      <c r="DW90" s="225">
        <f t="shared" ca="1" si="379"/>
        <v>3</v>
      </c>
      <c r="DX90" s="247">
        <v>0</v>
      </c>
      <c r="DY90" s="247">
        <v>1</v>
      </c>
      <c r="DZ90" s="247">
        <v>-1</v>
      </c>
      <c r="EA90" s="248" t="str">
        <f t="shared" ca="1" si="359"/>
        <v>-</v>
      </c>
      <c r="EB90" s="248" t="str">
        <f t="shared" ca="1" si="359"/>
        <v>-</v>
      </c>
      <c r="EC90" s="248" t="str">
        <f t="shared" ca="1" si="359"/>
        <v>-</v>
      </c>
      <c r="ED90" s="248" t="str">
        <f t="shared" ca="1" si="359"/>
        <v>-</v>
      </c>
      <c r="EE90" s="248" t="str">
        <f t="shared" ca="1" si="359"/>
        <v>-</v>
      </c>
      <c r="EF90" s="247">
        <v>0</v>
      </c>
      <c r="EG90" s="247">
        <v>1</v>
      </c>
      <c r="EH90" s="247">
        <v>-1</v>
      </c>
      <c r="EI90" s="248" t="str">
        <f t="shared" ca="1" si="359"/>
        <v>-</v>
      </c>
      <c r="EJ90" s="248" t="str">
        <f t="shared" ca="1" si="359"/>
        <v>-</v>
      </c>
      <c r="EK90" s="248" t="str">
        <f t="shared" ca="1" si="359"/>
        <v>-</v>
      </c>
      <c r="EL90" s="248">
        <f t="shared" ca="1" si="359"/>
        <v>0</v>
      </c>
      <c r="EM90" s="248">
        <f t="shared" ca="1" si="359"/>
        <v>0</v>
      </c>
      <c r="EN90" s="248">
        <f t="shared" ca="1" si="359"/>
        <v>0</v>
      </c>
      <c r="EO90" s="248">
        <f t="shared" ca="1" si="359"/>
        <v>0</v>
      </c>
      <c r="EP90" s="248">
        <f t="shared" ca="1" si="360"/>
        <v>0</v>
      </c>
      <c r="EQ90" s="248">
        <f t="shared" ca="1" si="360"/>
        <v>0</v>
      </c>
      <c r="ER90" s="248">
        <f t="shared" ca="1" si="360"/>
        <v>0</v>
      </c>
      <c r="ES90" s="248" t="str">
        <f t="shared" ca="1" si="360"/>
        <v>-</v>
      </c>
      <c r="ET90" s="248" t="str">
        <f t="shared" ca="1" si="360"/>
        <v>-</v>
      </c>
      <c r="EU90" s="248" t="str">
        <f t="shared" ca="1" si="360"/>
        <v>-</v>
      </c>
      <c r="EV90" s="248" t="str">
        <f t="shared" ca="1" si="360"/>
        <v>-</v>
      </c>
      <c r="EW90" s="248" t="str">
        <f t="shared" ca="1" si="360"/>
        <v>-</v>
      </c>
      <c r="EX90" s="248" t="str">
        <f t="shared" ca="1" si="360"/>
        <v>-</v>
      </c>
      <c r="EY90" s="248" t="str">
        <f t="shared" ca="1" si="360"/>
        <v>-</v>
      </c>
      <c r="EZ90" s="248" t="str">
        <f t="shared" ca="1" si="360"/>
        <v>-</v>
      </c>
      <c r="FA90" s="248" t="str">
        <f t="shared" ca="1" si="360"/>
        <v>-</v>
      </c>
      <c r="FB90" s="248" t="str">
        <f t="shared" ca="1" si="360"/>
        <v>-</v>
      </c>
      <c r="FC90" s="248" t="str">
        <f t="shared" ca="1" si="360"/>
        <v>-</v>
      </c>
      <c r="FD90" s="10"/>
      <c r="FE90" s="246">
        <f t="shared" ca="1" si="118"/>
        <v>1</v>
      </c>
      <c r="FF90" s="248" t="str">
        <f t="shared" ca="1" si="361"/>
        <v>-</v>
      </c>
      <c r="FG90" s="248" t="str">
        <f t="shared" ca="1" si="361"/>
        <v>-</v>
      </c>
      <c r="FH90" s="248" t="str">
        <f t="shared" ca="1" si="361"/>
        <v>-</v>
      </c>
      <c r="FI90" s="248" t="str">
        <f t="shared" ca="1" si="361"/>
        <v>-</v>
      </c>
      <c r="FJ90" s="246" t="b">
        <f t="shared" ca="1" si="119"/>
        <v>1</v>
      </c>
      <c r="FK90" s="248" t="str">
        <f t="shared" ca="1" si="361"/>
        <v>-</v>
      </c>
      <c r="FL90" s="248">
        <f t="shared" ca="1" si="361"/>
        <v>0</v>
      </c>
      <c r="FM90" s="248" t="str">
        <f t="shared" ca="1" si="361"/>
        <v>-</v>
      </c>
      <c r="FN90" s="248">
        <f t="shared" ca="1" si="120"/>
        <v>1</v>
      </c>
      <c r="FO90" s="248">
        <f t="shared" ca="1" si="120"/>
        <v>0</v>
      </c>
      <c r="FP90" s="248">
        <f t="shared" ca="1" si="361"/>
        <v>1</v>
      </c>
      <c r="FQ90" s="248">
        <f t="shared" ca="1" si="361"/>
        <v>0</v>
      </c>
      <c r="FR90" s="248">
        <f t="shared" ca="1" si="361"/>
        <v>1</v>
      </c>
      <c r="FS90" s="248">
        <f t="shared" ca="1" si="361"/>
        <v>1</v>
      </c>
      <c r="FT90" s="248">
        <f t="shared" ca="1" si="361"/>
        <v>1</v>
      </c>
      <c r="FU90" s="248">
        <f t="shared" ca="1" si="361"/>
        <v>0</v>
      </c>
      <c r="FV90" s="248">
        <f t="shared" ca="1" si="362"/>
        <v>0</v>
      </c>
      <c r="FW90" s="248">
        <f t="shared" ca="1" si="362"/>
        <v>0</v>
      </c>
      <c r="FX90" s="248">
        <f t="shared" ca="1" si="362"/>
        <v>0</v>
      </c>
      <c r="FY90" s="248">
        <f t="shared" ca="1" si="362"/>
        <v>0</v>
      </c>
      <c r="FZ90" s="248">
        <f t="shared" ca="1" si="362"/>
        <v>0</v>
      </c>
      <c r="GA90" s="248">
        <f t="shared" ca="1" si="362"/>
        <v>0</v>
      </c>
      <c r="GB90" s="248">
        <f t="shared" ca="1" si="362"/>
        <v>0</v>
      </c>
      <c r="GC90" s="248">
        <f t="shared" ca="1" si="362"/>
        <v>0</v>
      </c>
      <c r="GD90" s="248">
        <f t="shared" ca="1" si="362"/>
        <v>0</v>
      </c>
      <c r="GE90" s="248">
        <f t="shared" ca="1" si="362"/>
        <v>0</v>
      </c>
      <c r="GF90" s="248">
        <f t="shared" ca="1" si="362"/>
        <v>0</v>
      </c>
      <c r="GG90" s="248">
        <f t="shared" ca="1" si="362"/>
        <v>1</v>
      </c>
      <c r="GH90" s="248">
        <f t="shared" ca="1" si="362"/>
        <v>0</v>
      </c>
      <c r="GI90" s="248">
        <f t="shared" ca="1" si="362"/>
        <v>0</v>
      </c>
      <c r="GJ90" s="248">
        <f t="shared" ca="1" si="362"/>
        <v>0</v>
      </c>
      <c r="GK90" s="248">
        <f t="shared" ca="1" si="362"/>
        <v>0</v>
      </c>
      <c r="GL90" s="248">
        <f t="shared" ca="1" si="362"/>
        <v>0</v>
      </c>
      <c r="GM90" s="248">
        <f t="shared" ca="1" si="362"/>
        <v>0</v>
      </c>
      <c r="GN90" s="248">
        <f t="shared" ca="1" si="362"/>
        <v>0</v>
      </c>
      <c r="GO90" s="10"/>
      <c r="GP90" s="246" t="b">
        <f t="shared" ca="1" si="363"/>
        <v>1</v>
      </c>
      <c r="GQ90" s="246" cm="1">
        <f t="array" aca="1" ref="GQ90" ca="1">INDEX(i.bnd_total_pas_area,$R90,1)</f>
        <v>477.12</v>
      </c>
      <c r="GR90" s="248" t="str">
        <f t="shared" ca="1" si="261"/>
        <v>-</v>
      </c>
      <c r="GS90" s="246" t="b">
        <f t="shared" ca="1" si="364"/>
        <v>1</v>
      </c>
      <c r="GT90" s="246" cm="1">
        <f t="array" aca="1" ref="GT90" ca="1">INDEX(i.bnd_sr_t,$T90,1)</f>
        <v>12.8</v>
      </c>
      <c r="GU90" s="246" t="b">
        <f t="shared" ca="1" si="124"/>
        <v>0</v>
      </c>
      <c r="GV90" s="246" t="b">
        <f t="shared" ca="1" si="124"/>
        <v>1</v>
      </c>
      <c r="GW90" s="246" t="b">
        <f t="shared" ca="1" si="124"/>
        <v>0</v>
      </c>
      <c r="GX90" s="248">
        <f t="shared" ca="1" si="365"/>
        <v>0</v>
      </c>
      <c r="GY90" s="248">
        <f t="shared" ca="1" si="365"/>
        <v>2</v>
      </c>
      <c r="GZ90" s="248">
        <f t="shared" ca="1" si="365"/>
        <v>2</v>
      </c>
      <c r="HA90" s="248" t="str">
        <f t="shared" ca="1" si="365"/>
        <v>-</v>
      </c>
      <c r="HB90" s="248" t="str">
        <f t="shared" ca="1" si="365"/>
        <v>-</v>
      </c>
      <c r="HC90" s="248" t="str">
        <f t="shared" ca="1" si="365"/>
        <v>-</v>
      </c>
      <c r="HD90" s="248" t="str">
        <f t="shared" ca="1" si="365"/>
        <v>-</v>
      </c>
      <c r="HE90" s="248" t="str">
        <f t="shared" ca="1" si="365"/>
        <v>-</v>
      </c>
      <c r="HF90" s="248" t="str">
        <f t="shared" ca="1" si="144"/>
        <v>-</v>
      </c>
      <c r="HG90" s="248" t="str">
        <f t="shared" ca="1" si="144"/>
        <v>-</v>
      </c>
      <c r="HH90" s="246" t="b">
        <f t="array" aca="1" ref="HH90" ca="1">IF(OR(HI90:HJ90&lt;&gt;"-"),TRUE,"-")</f>
        <v>1</v>
      </c>
      <c r="HI90" s="225">
        <f t="shared" ca="1" si="380"/>
        <v>2</v>
      </c>
      <c r="HJ90" s="248" t="str">
        <f t="shared" ca="1" si="125"/>
        <v>-</v>
      </c>
      <c r="HK90" s="246" t="str">
        <f t="array" aca="1" ref="HK90" ca="1">IF(OR(HL90:HQ90&lt;&gt;"-"),TRUE,"-")</f>
        <v>-</v>
      </c>
      <c r="HL90" s="248" t="str">
        <f t="shared" ca="1" si="371"/>
        <v>-</v>
      </c>
      <c r="HM90" s="288" t="str">
        <f t="shared" ca="1" si="371"/>
        <v>-</v>
      </c>
      <c r="HN90" s="288" t="str">
        <f t="shared" ca="1" si="371"/>
        <v>-</v>
      </c>
      <c r="HO90" s="288" t="str">
        <f t="shared" ca="1" si="371"/>
        <v>-</v>
      </c>
      <c r="HP90" s="288" t="str">
        <f t="shared" ca="1" si="371"/>
        <v>-</v>
      </c>
      <c r="HQ90" s="288" t="str">
        <f t="shared" ca="1" si="146"/>
        <v>-</v>
      </c>
      <c r="HR90" s="288" t="str">
        <f t="shared" ca="1" si="371"/>
        <v>-</v>
      </c>
      <c r="HS90" s="248" t="b">
        <f t="shared" ca="1" si="100"/>
        <v>1</v>
      </c>
      <c r="HT90" s="248">
        <f t="shared" ca="1" si="100"/>
        <v>2</v>
      </c>
      <c r="HU90" s="248" t="b">
        <f t="shared" ca="1" si="101"/>
        <v>1</v>
      </c>
      <c r="HV90" s="248" t="str">
        <f t="shared" ca="1" si="101"/>
        <v>-</v>
      </c>
      <c r="HW90" s="246" t="str">
        <f t="shared" ca="1" si="238"/>
        <v>-</v>
      </c>
      <c r="HX90" s="246" t="str">
        <f t="shared" ca="1" si="238"/>
        <v>-</v>
      </c>
      <c r="HY90" s="246" t="str">
        <f t="shared" ca="1" si="238"/>
        <v>-</v>
      </c>
      <c r="HZ90" s="246" t="str">
        <f t="shared" ca="1" si="238"/>
        <v>-</v>
      </c>
      <c r="IA90" s="248" t="str">
        <f t="shared" ca="1" si="366"/>
        <v>-</v>
      </c>
      <c r="IB90" s="248" t="str">
        <f t="shared" ca="1" si="366"/>
        <v>-</v>
      </c>
      <c r="IC90" s="248" t="str">
        <f t="shared" ca="1" si="366"/>
        <v>-</v>
      </c>
      <c r="ID90" s="248" t="str">
        <f t="shared" ca="1" si="366"/>
        <v>-</v>
      </c>
      <c r="IE90" s="248">
        <f t="shared" ca="1" si="366"/>
        <v>0</v>
      </c>
      <c r="IF90" s="248">
        <f t="shared" ca="1" si="366"/>
        <v>0.9</v>
      </c>
      <c r="IG90" s="248">
        <f t="shared" ca="1" si="366"/>
        <v>0</v>
      </c>
      <c r="IH90" s="248">
        <f t="shared" ca="1" si="366"/>
        <v>0.5</v>
      </c>
      <c r="II90" s="248">
        <f t="shared" ca="1" si="366"/>
        <v>0</v>
      </c>
      <c r="IJ90" s="248">
        <f t="shared" ca="1" si="366"/>
        <v>0</v>
      </c>
      <c r="IK90" s="248" t="str">
        <f t="shared" ca="1" si="366"/>
        <v>-</v>
      </c>
      <c r="IL90" s="246" t="str">
        <f t="shared" ca="1" si="127"/>
        <v>-</v>
      </c>
      <c r="IM90" s="246" t="str">
        <f t="shared" ca="1" si="127"/>
        <v>-</v>
      </c>
      <c r="IN90" s="155" t="b">
        <f t="shared" ca="1" si="367"/>
        <v>0</v>
      </c>
      <c r="IO90" s="248" t="str">
        <f t="shared" ca="1" si="129"/>
        <v>-</v>
      </c>
      <c r="IP90" s="10"/>
      <c r="IQ90" s="248">
        <f t="shared" ca="1" si="366"/>
        <v>1</v>
      </c>
      <c r="IR90" s="248">
        <f t="shared" ca="1" si="366"/>
        <v>0</v>
      </c>
      <c r="IS90" s="248">
        <f t="shared" ca="1" si="366"/>
        <v>1</v>
      </c>
      <c r="IT90" s="248">
        <f t="shared" ca="1" si="366"/>
        <v>1</v>
      </c>
      <c r="IU90" s="248">
        <f t="shared" ca="1" si="366"/>
        <v>0</v>
      </c>
      <c r="IV90" s="248">
        <f t="shared" ca="1" si="366"/>
        <v>70</v>
      </c>
      <c r="IW90" s="248">
        <f t="shared" ca="1" si="366"/>
        <v>50</v>
      </c>
      <c r="IX90" s="248">
        <f t="shared" ca="1" si="366"/>
        <v>85</v>
      </c>
      <c r="IY90" s="248">
        <f t="shared" ca="1" si="366"/>
        <v>70</v>
      </c>
      <c r="IZ90" s="246">
        <f t="shared" ca="1" si="130"/>
        <v>1</v>
      </c>
      <c r="JA90" s="246">
        <f t="shared" ca="1" si="131"/>
        <v>1</v>
      </c>
      <c r="JB90" s="246">
        <f t="shared" ca="1" si="132"/>
        <v>1</v>
      </c>
      <c r="JC90" s="248">
        <f t="shared" ca="1" si="366"/>
        <v>1</v>
      </c>
      <c r="JD90" s="10"/>
      <c r="JE90" s="248">
        <f t="shared" ca="1" si="366"/>
        <v>1</v>
      </c>
      <c r="JF90" s="248">
        <f t="shared" ca="1" si="366"/>
        <v>1</v>
      </c>
      <c r="JG90" s="248">
        <f t="shared" ca="1" si="366"/>
        <v>0.75</v>
      </c>
      <c r="JH90" s="248">
        <f t="shared" ca="1" si="368"/>
        <v>0.8</v>
      </c>
      <c r="JI90" s="248">
        <f t="shared" ca="1" si="368"/>
        <v>0.82499999999999996</v>
      </c>
      <c r="JJ90" s="248">
        <f t="shared" ca="1" si="368"/>
        <v>0.875</v>
      </c>
      <c r="JK90" s="248">
        <f t="shared" ca="1" si="368"/>
        <v>0.9</v>
      </c>
      <c r="JL90" s="248">
        <f t="shared" ca="1" si="366"/>
        <v>1</v>
      </c>
      <c r="JM90" s="248">
        <f t="shared" ca="1" si="366"/>
        <v>0</v>
      </c>
      <c r="JN90" s="248">
        <f t="shared" ca="1" si="368"/>
        <v>0</v>
      </c>
      <c r="JO90" s="248">
        <f t="shared" ca="1" si="368"/>
        <v>0</v>
      </c>
      <c r="JP90" s="248">
        <f t="shared" ca="1" si="368"/>
        <v>0</v>
      </c>
      <c r="JQ90" s="248">
        <f t="shared" ca="1" si="368"/>
        <v>0</v>
      </c>
      <c r="JR90" s="248">
        <f t="shared" ca="1" si="368"/>
        <v>0</v>
      </c>
      <c r="JS90" s="248" t="str">
        <f t="shared" ca="1" si="149"/>
        <v>-</v>
      </c>
      <c r="JT90" s="248">
        <f t="shared" ca="1" si="149"/>
        <v>0</v>
      </c>
      <c r="JU90" s="27">
        <v>0</v>
      </c>
    </row>
    <row r="91" spans="1:281" s="228" customFormat="1" outlineLevel="2">
      <c r="A91" s="202">
        <f t="shared" si="133"/>
        <v>86</v>
      </c>
      <c r="B91" s="210">
        <f t="shared" ca="1" si="372"/>
        <v>82</v>
      </c>
      <c r="C91" s="228">
        <v>200</v>
      </c>
      <c r="D91" s="228" t="s">
        <v>941</v>
      </c>
      <c r="E91" s="228" t="b">
        <v>0</v>
      </c>
      <c r="F91" s="228" t="b">
        <v>0</v>
      </c>
      <c r="G91" s="228" t="b">
        <f t="shared" si="369"/>
        <v>0</v>
      </c>
      <c r="H91" s="298" cm="1">
        <f t="array" aca="1" ref="H91" ca="1">IF(AND($I91:$T91=DataMaster!$R$70:$AC$70),1,IF(AND($I91:$T91=DataMaster!$R$71:$AC$71),2,IF(AND($I91:$T91=DataMaster!$R$72:$AC$72),3,IF(AND($I91:$T91=DataMaster!$R$73:$AC$73),4,IF(AND($I91:$T91=DataMaster!$R$74:$AC$74),5,IF(AND($I91:$T91=DataMaster!$R$75:$AC$75),6,IF(AND($I91:$T91=DataMaster!$R$76:$AC$76),7,IF(AND($I91:$T91=DataMaster!$R$77:$AC$77),8,0))))))))</f>
        <v>4</v>
      </c>
      <c r="I91" s="225">
        <f t="shared" ca="1" si="373"/>
        <v>2</v>
      </c>
      <c r="J91" s="225">
        <f t="shared" ca="1" si="370"/>
        <v>3</v>
      </c>
      <c r="K91" s="225">
        <f t="shared" ca="1" si="370"/>
        <v>3</v>
      </c>
      <c r="L91" s="225">
        <f t="shared" ca="1" si="370"/>
        <v>3</v>
      </c>
      <c r="M91" s="225">
        <f t="shared" ca="1" si="370"/>
        <v>1</v>
      </c>
      <c r="N91" s="225">
        <f t="shared" ca="1" si="370"/>
        <v>1</v>
      </c>
      <c r="O91" s="225">
        <f t="shared" ca="1" si="370"/>
        <v>1</v>
      </c>
      <c r="P91" s="225">
        <f t="shared" ca="1" si="370"/>
        <v>1</v>
      </c>
      <c r="Q91" s="225">
        <f t="shared" ca="1" si="370"/>
        <v>1</v>
      </c>
      <c r="R91" s="225">
        <f t="shared" ca="1" si="370"/>
        <v>3</v>
      </c>
      <c r="S91" s="225">
        <f t="shared" ca="1" si="370"/>
        <v>1</v>
      </c>
      <c r="T91" s="225">
        <f t="shared" ca="1" si="370"/>
        <v>3</v>
      </c>
      <c r="V91" s="242" t="str" cm="1">
        <f t="array" aca="1" ref="V91" ca="1">TEXT(LEFT(OFFSET(V91,-1,0),5)+1,"00000")&amp;MID(OFFSET(V91,-1,0),6,FIND(" ",OFFSET(V91,-1,0),7)-5)
&amp;IF($H91=0,"",INDEX(DataMaster!$Q$70:$Q$77,Experiment!H91))
 &amp; " Day"&amp;_xlfn.SINGLE(INDEX(i.DOY,$I91,1))                   &amp; IF($FE91=0," FWM","")&amp;IF($FE91=1," MWM","")&amp;IF($FE91=5," Mat","")&amp;IF($FJ91=TRUE,"&amp;BBT","")
&amp;" Confine"&amp;$P91-1       &amp;IF($R91&gt;1," PasArea"&amp;GQ91,"")     &amp;IF($T91&gt;1," SR"&amp;GT91,"")     &amp;IF($S91&gt;1," E_PGR"&amp;JG91,"")
&amp; " WP"&amp;TEXT($IZ91*100,"000p")                &amp; " MP"&amp;TEXT($JA91*100,"000p")                      &amp; " GP"&amp;TEXT($JB91*100,"000p")
&amp; " (F"&amp;3+IFERROR(1*$CZ91,0)+IFERROR(1*$DA91,0)&amp;3-IFERROR(1*NOT($DC91),0)&amp;"N"&amp;$DV91&amp;$DW91&amp;")"</f>
        <v>00068 Feed farm2_nc Day169 MWM&amp;BBT Confine0 PasArea477.12 SR12.8 WP100p MP100p GP100p (F43N33)</v>
      </c>
      <c r="W91" s="10" t="str">
        <f ca="1">IF(COUNTIF(V$5:V91,V91)=1,"-","Dup")</f>
        <v>-</v>
      </c>
      <c r="X91" s="10"/>
      <c r="Y91" s="225" t="str">
        <f t="shared" ca="1" si="374"/>
        <v>-</v>
      </c>
      <c r="Z91" s="248" t="str">
        <f t="shared" ca="1" si="112"/>
        <v>-</v>
      </c>
      <c r="AA91" s="225" t="str">
        <f t="shared" ca="1" si="374"/>
        <v>-</v>
      </c>
      <c r="AB91" s="225" t="str">
        <f t="shared" ca="1" si="374"/>
        <v>-</v>
      </c>
      <c r="AC91" s="248" t="str">
        <f t="shared" ca="1" si="113"/>
        <v>-</v>
      </c>
      <c r="AD91" s="248" t="b">
        <f t="shared" ca="1" si="113"/>
        <v>1</v>
      </c>
      <c r="AE91" s="10"/>
      <c r="AF91" s="248" t="b">
        <f t="shared" ca="1" si="356"/>
        <v>1</v>
      </c>
      <c r="AG91" s="248" t="str">
        <f t="shared" ca="1" si="356"/>
        <v>-</v>
      </c>
      <c r="AH91" s="248" t="str">
        <f t="shared" ca="1" si="356"/>
        <v>-</v>
      </c>
      <c r="AI91" s="248" t="str">
        <f t="shared" ca="1" si="356"/>
        <v>-</v>
      </c>
      <c r="AJ91" s="248" t="b">
        <f t="shared" ca="1" si="356"/>
        <v>0</v>
      </c>
      <c r="AK91" s="248" t="str">
        <f t="shared" ca="1" si="356"/>
        <v>-</v>
      </c>
      <c r="AL91" s="248" t="str">
        <f t="shared" ca="1" si="356"/>
        <v>-</v>
      </c>
      <c r="AM91" s="248" t="str">
        <f t="shared" ca="1" si="356"/>
        <v>-</v>
      </c>
      <c r="AN91" s="248" t="b">
        <f t="shared" ca="1" si="356"/>
        <v>0</v>
      </c>
      <c r="AO91" s="10"/>
      <c r="AP91" s="225" t="b">
        <f t="shared" ca="1" si="381"/>
        <v>1</v>
      </c>
      <c r="AQ91" s="247" t="b">
        <v>1</v>
      </c>
      <c r="AR91" s="225" t="b">
        <f t="shared" ca="1" si="375"/>
        <v>1</v>
      </c>
      <c r="AS91" s="243">
        <f t="shared" ca="1" si="136"/>
        <v>423104</v>
      </c>
      <c r="AT91" s="225" t="b">
        <f t="shared" ca="1" si="376"/>
        <v>0</v>
      </c>
      <c r="AU91" s="248" t="str">
        <f t="shared" ca="1" si="356"/>
        <v>-</v>
      </c>
      <c r="AV91" s="248" t="b">
        <f t="shared" ca="1" si="356"/>
        <v>1</v>
      </c>
      <c r="AW91" s="225">
        <f t="shared" ca="1" si="377"/>
        <v>423105</v>
      </c>
      <c r="AX91" s="248" t="str">
        <f t="shared" ca="1" si="356"/>
        <v>-</v>
      </c>
      <c r="AY91" s="248">
        <f t="shared" ca="1" si="356"/>
        <v>1</v>
      </c>
      <c r="AZ91" s="248">
        <f t="shared" ca="1" si="356"/>
        <v>1</v>
      </c>
      <c r="BA91" s="248" t="b">
        <f t="shared" ca="1" si="185"/>
        <v>1</v>
      </c>
      <c r="BB91" s="248">
        <f t="shared" ca="1" si="356"/>
        <v>0.2</v>
      </c>
      <c r="BC91" s="248" t="str">
        <f t="shared" ca="1" si="378"/>
        <v>-</v>
      </c>
      <c r="BD91" s="248" t="str">
        <f t="shared" ca="1" si="378"/>
        <v>-</v>
      </c>
      <c r="BE91" s="248" t="b">
        <f t="shared" ca="1" si="356"/>
        <v>1</v>
      </c>
      <c r="BF91" s="248" t="b">
        <f t="shared" ca="1" si="185"/>
        <v>0</v>
      </c>
      <c r="BG91" s="246" t="b" cm="1">
        <f t="array" aca="1" ref="BG91" ca="1">INDEX(i.dams_confinement_P,$P91,BG$17)</f>
        <v>0</v>
      </c>
      <c r="BH91" s="246" t="b" cm="1">
        <f t="array" aca="1" ref="BH91" ca="1">INDEX(i.dams_confinement_P,$P91,BH$17)</f>
        <v>0</v>
      </c>
      <c r="BI91" s="246" t="b" cm="1">
        <f t="array" aca="1" ref="BI91" ca="1">INDEX(i.dams_confinement_P,$P91,BI$17)</f>
        <v>0</v>
      </c>
      <c r="BJ91" s="246" t="b" cm="1">
        <f t="array" aca="1" ref="BJ91" ca="1">INDEX(i.dams_confinement_P,$P91,BJ$17)</f>
        <v>0</v>
      </c>
      <c r="BK91" s="246" t="b" cm="1">
        <f t="array" aca="1" ref="BK91" ca="1">INDEX(i.dams_confinement_P,$P91,BK$17)</f>
        <v>0</v>
      </c>
      <c r="BL91" s="246" t="b" cm="1">
        <f t="array" aca="1" ref="BL91" ca="1">INDEX(i.dams_confinement_P,$P91,BL$17)</f>
        <v>0</v>
      </c>
      <c r="BM91" s="246" t="b" cm="1">
        <f t="array" aca="1" ref="BM91" ca="1">INDEX(i.dams_confinement_P,$P91,BM$17)</f>
        <v>0</v>
      </c>
      <c r="BN91" s="246" t="b" cm="1">
        <f t="array" aca="1" ref="BN91" ca="1">INDEX(i.dams_confinement_P,$P91,BN$17)</f>
        <v>0</v>
      </c>
      <c r="BO91" s="246" t="b" cm="1">
        <f t="array" aca="1" ref="BO91" ca="1">INDEX(i.dams_confinement_P,$P91,BO$17)</f>
        <v>0</v>
      </c>
      <c r="BP91" s="246" t="b" cm="1">
        <f t="array" aca="1" ref="BP91" ca="1">INDEX(i.dams_confinement_P,$P91,BP$17)</f>
        <v>0</v>
      </c>
      <c r="BQ91" s="246" t="b" cm="1">
        <f t="array" aca="1" ref="BQ91" ca="1">INDEX(i.dams_confinement_P,$P91,BQ$17)</f>
        <v>0</v>
      </c>
      <c r="BR91" s="246" t="b" cm="1">
        <f t="array" aca="1" ref="BR91" ca="1">INDEX(i.dams_confinement_P,$P91,BR$17)</f>
        <v>0</v>
      </c>
      <c r="BS91" s="246" t="b" cm="1">
        <f t="array" aca="1" ref="BS91" ca="1">INDEX(i.dams_confinement_P,$P91,BS$17)</f>
        <v>0</v>
      </c>
      <c r="BT91" s="246" t="b" cm="1">
        <f t="array" aca="1" ref="BT91" ca="1">INDEX(i.dams_confinement_P,$P91,BT$17)</f>
        <v>0</v>
      </c>
      <c r="BU91" s="246" t="b" cm="1">
        <f t="array" aca="1" ref="BU91" ca="1">INDEX(i.dams_confinement_P,$P91,BU$17)</f>
        <v>0</v>
      </c>
      <c r="BV91" s="246" t="b" cm="1">
        <f t="array" aca="1" ref="BV91" ca="1">INDEX(i.dams_confinement_P,$P91,BV$17)</f>
        <v>0</v>
      </c>
      <c r="BW91" s="246" t="b" cm="1">
        <f t="array" aca="1" ref="BW91" ca="1">INDEX(i.dams_confinement_P,$P91,BW$17)</f>
        <v>0</v>
      </c>
      <c r="BX91" s="246" t="b" cm="1">
        <f t="array" aca="1" ref="BX91" ca="1">INDEX(i.dams_confinement_P,$P91,BX$17)</f>
        <v>0</v>
      </c>
      <c r="BY91" s="248" t="str">
        <f t="shared" ca="1" si="357"/>
        <v>-</v>
      </c>
      <c r="BZ91" s="248" t="str">
        <f t="shared" ca="1" si="357"/>
        <v>-</v>
      </c>
      <c r="CA91" s="10"/>
      <c r="CB91" s="248" t="str">
        <f t="shared" ca="1" si="357"/>
        <v>-</v>
      </c>
      <c r="CC91" s="248" t="str">
        <f t="shared" ca="1" si="357"/>
        <v>-</v>
      </c>
      <c r="CD91" s="248" t="str">
        <f t="shared" ca="1" si="357"/>
        <v>-</v>
      </c>
      <c r="CE91" s="248" t="str">
        <f t="shared" ca="1" si="357"/>
        <v>-</v>
      </c>
      <c r="CF91" s="248" t="str">
        <f t="shared" ca="1" si="357"/>
        <v>-</v>
      </c>
      <c r="CG91" s="248" t="str">
        <f t="shared" ca="1" si="357"/>
        <v>-</v>
      </c>
      <c r="CH91" s="248" t="str">
        <f t="shared" ca="1" si="357"/>
        <v>-</v>
      </c>
      <c r="CI91" s="248" t="str">
        <f t="shared" ca="1" si="357"/>
        <v>-</v>
      </c>
      <c r="CJ91" s="248" t="str">
        <f t="shared" ca="1" si="357"/>
        <v>-</v>
      </c>
      <c r="CK91" s="248" t="str">
        <f t="shared" ca="1" si="357"/>
        <v>-</v>
      </c>
      <c r="CL91" s="248" t="str">
        <f t="shared" ca="1" si="357"/>
        <v>-</v>
      </c>
      <c r="CM91" s="248" t="str">
        <f t="shared" ca="1" si="357"/>
        <v>-</v>
      </c>
      <c r="CN91" s="248" t="str">
        <f t="shared" ca="1" si="357"/>
        <v>-</v>
      </c>
      <c r="CO91" s="248" t="str">
        <f t="shared" ca="1" si="357"/>
        <v>-</v>
      </c>
      <c r="CP91" s="248" t="str">
        <f t="shared" ca="1" si="357"/>
        <v>-</v>
      </c>
      <c r="CQ91" s="248" t="str">
        <f t="shared" ca="1" si="357"/>
        <v>-</v>
      </c>
      <c r="CR91" s="248" t="str">
        <f t="shared" ca="1" si="357"/>
        <v>-</v>
      </c>
      <c r="CS91" s="248" t="str">
        <f t="shared" ca="1" si="357"/>
        <v>-</v>
      </c>
      <c r="CT91" s="248" t="str">
        <f t="shared" ca="1" si="357"/>
        <v>-</v>
      </c>
      <c r="CU91" s="248" t="str">
        <f t="shared" ca="1" si="357"/>
        <v>-</v>
      </c>
      <c r="CV91" s="248" t="str">
        <f t="shared" ca="1" si="357"/>
        <v>-</v>
      </c>
      <c r="CW91" s="10"/>
      <c r="CX91" s="246" t="str" cm="1">
        <f t="array" ref="CX91">IF(AND($CZ91:$DA91),INDEX(i.dam_user_fvp0_date,$P91),"-")</f>
        <v>-</v>
      </c>
      <c r="CY91" s="246" t="str" cm="1">
        <f t="array" ref="CY91">IF(AND($CZ91:$DA91),INDEX(i.dam_user_fvp1_date,$P91),"-")</f>
        <v>-</v>
      </c>
      <c r="CZ91" s="247" t="b">
        <v>1</v>
      </c>
      <c r="DA91" s="247" t="b">
        <v>0</v>
      </c>
      <c r="DB91" s="248" t="str">
        <f t="shared" ca="1" si="359"/>
        <v>-</v>
      </c>
      <c r="DC91" s="248" t="str">
        <f t="shared" ca="1" si="359"/>
        <v>-</v>
      </c>
      <c r="DD91" s="248" t="str">
        <f t="shared" ca="1" si="359"/>
        <v>-</v>
      </c>
      <c r="DE91" s="248" t="str">
        <f t="shared" ca="1" si="359"/>
        <v>-</v>
      </c>
      <c r="DF91" s="248" t="str">
        <f t="shared" ca="1" si="359"/>
        <v>-</v>
      </c>
      <c r="DG91" s="248" t="str">
        <f t="shared" ca="1" si="359"/>
        <v>-</v>
      </c>
      <c r="DH91" s="248" t="str">
        <f t="shared" ca="1" si="359"/>
        <v>-</v>
      </c>
      <c r="DI91" s="248" t="str">
        <f t="shared" ca="1" si="359"/>
        <v>-</v>
      </c>
      <c r="DJ91" s="248" t="str">
        <f t="shared" ca="1" si="359"/>
        <v>-</v>
      </c>
      <c r="DK91" s="248" t="str">
        <f t="shared" ca="1" si="359"/>
        <v>-</v>
      </c>
      <c r="DL91" s="248" t="str">
        <f t="shared" ca="1" si="359"/>
        <v>-</v>
      </c>
      <c r="DM91" s="248" t="str">
        <f t="shared" ca="1" si="359"/>
        <v>-</v>
      </c>
      <c r="DN91" s="248" t="str">
        <f t="shared" ca="1" si="359"/>
        <v>-</v>
      </c>
      <c r="DO91" s="248" t="str">
        <f t="shared" ca="1" si="359"/>
        <v>-</v>
      </c>
      <c r="DP91" s="248" t="str">
        <f t="shared" ca="1" si="359"/>
        <v>-</v>
      </c>
      <c r="DQ91" s="248" t="str">
        <f t="shared" ca="1" si="359"/>
        <v>-</v>
      </c>
      <c r="DR91" s="248" t="str">
        <f t="shared" ca="1" si="359"/>
        <v>-</v>
      </c>
      <c r="DS91" s="248" t="str">
        <f t="shared" ca="1" si="359"/>
        <v>-</v>
      </c>
      <c r="DT91" s="248" t="str">
        <f t="shared" ca="1" si="359"/>
        <v>-</v>
      </c>
      <c r="DU91" s="248" t="str">
        <f t="shared" ca="1" si="359"/>
        <v>-</v>
      </c>
      <c r="DV91" s="225">
        <f t="shared" ca="1" si="379"/>
        <v>3</v>
      </c>
      <c r="DW91" s="225">
        <f t="shared" ca="1" si="379"/>
        <v>3</v>
      </c>
      <c r="DX91" s="247">
        <v>0</v>
      </c>
      <c r="DY91" s="247">
        <v>1</v>
      </c>
      <c r="DZ91" s="247">
        <v>-1</v>
      </c>
      <c r="EA91" s="248" t="str">
        <f t="shared" ca="1" si="359"/>
        <v>-</v>
      </c>
      <c r="EB91" s="248" t="str">
        <f t="shared" ca="1" si="359"/>
        <v>-</v>
      </c>
      <c r="EC91" s="248" t="str">
        <f t="shared" ca="1" si="359"/>
        <v>-</v>
      </c>
      <c r="ED91" s="248" t="str">
        <f t="shared" ca="1" si="359"/>
        <v>-</v>
      </c>
      <c r="EE91" s="248" t="str">
        <f t="shared" ca="1" si="359"/>
        <v>-</v>
      </c>
      <c r="EF91" s="247">
        <v>0</v>
      </c>
      <c r="EG91" s="247">
        <v>1</v>
      </c>
      <c r="EH91" s="247">
        <v>-1</v>
      </c>
      <c r="EI91" s="248" t="str">
        <f t="shared" ca="1" si="359"/>
        <v>-</v>
      </c>
      <c r="EJ91" s="248" t="str">
        <f t="shared" ca="1" si="359"/>
        <v>-</v>
      </c>
      <c r="EK91" s="248" t="str">
        <f t="shared" ca="1" si="359"/>
        <v>-</v>
      </c>
      <c r="EL91" s="248">
        <f t="shared" ca="1" si="359"/>
        <v>0</v>
      </c>
      <c r="EM91" s="248">
        <f t="shared" ca="1" si="359"/>
        <v>0</v>
      </c>
      <c r="EN91" s="248">
        <f t="shared" ca="1" si="359"/>
        <v>0</v>
      </c>
      <c r="EO91" s="248">
        <f t="shared" ca="1" si="359"/>
        <v>0</v>
      </c>
      <c r="EP91" s="248">
        <f t="shared" ca="1" si="360"/>
        <v>0</v>
      </c>
      <c r="EQ91" s="248">
        <f t="shared" ca="1" si="360"/>
        <v>0</v>
      </c>
      <c r="ER91" s="248">
        <f t="shared" ca="1" si="360"/>
        <v>0</v>
      </c>
      <c r="ES91" s="248" t="str">
        <f t="shared" ca="1" si="360"/>
        <v>-</v>
      </c>
      <c r="ET91" s="248" t="str">
        <f t="shared" ca="1" si="360"/>
        <v>-</v>
      </c>
      <c r="EU91" s="248" t="str">
        <f t="shared" ca="1" si="360"/>
        <v>-</v>
      </c>
      <c r="EV91" s="248" t="str">
        <f t="shared" ca="1" si="360"/>
        <v>-</v>
      </c>
      <c r="EW91" s="248" t="str">
        <f t="shared" ca="1" si="360"/>
        <v>-</v>
      </c>
      <c r="EX91" s="248" t="str">
        <f t="shared" ca="1" si="360"/>
        <v>-</v>
      </c>
      <c r="EY91" s="248" t="str">
        <f t="shared" ca="1" si="360"/>
        <v>-</v>
      </c>
      <c r="EZ91" s="248" t="str">
        <f t="shared" ca="1" si="360"/>
        <v>-</v>
      </c>
      <c r="FA91" s="248" t="str">
        <f t="shared" ca="1" si="360"/>
        <v>-</v>
      </c>
      <c r="FB91" s="248" t="str">
        <f t="shared" ca="1" si="360"/>
        <v>-</v>
      </c>
      <c r="FC91" s="248" t="str">
        <f t="shared" ca="1" si="360"/>
        <v>-</v>
      </c>
      <c r="FD91" s="10"/>
      <c r="FE91" s="246">
        <f t="shared" ca="1" si="118"/>
        <v>1</v>
      </c>
      <c r="FF91" s="248" t="str">
        <f t="shared" ca="1" si="361"/>
        <v>-</v>
      </c>
      <c r="FG91" s="248" t="str">
        <f t="shared" ca="1" si="361"/>
        <v>-</v>
      </c>
      <c r="FH91" s="248" t="str">
        <f t="shared" ca="1" si="361"/>
        <v>-</v>
      </c>
      <c r="FI91" s="248" t="str">
        <f t="shared" ca="1" si="361"/>
        <v>-</v>
      </c>
      <c r="FJ91" s="246" t="b">
        <f t="shared" ca="1" si="119"/>
        <v>1</v>
      </c>
      <c r="FK91" s="248" t="str">
        <f t="shared" ca="1" si="361"/>
        <v>-</v>
      </c>
      <c r="FL91" s="248">
        <f t="shared" ca="1" si="361"/>
        <v>0</v>
      </c>
      <c r="FM91" s="248" t="str">
        <f t="shared" ca="1" si="361"/>
        <v>-</v>
      </c>
      <c r="FN91" s="248">
        <f t="shared" ca="1" si="120"/>
        <v>1</v>
      </c>
      <c r="FO91" s="248">
        <f t="shared" ca="1" si="120"/>
        <v>0</v>
      </c>
      <c r="FP91" s="248">
        <f t="shared" ca="1" si="361"/>
        <v>1</v>
      </c>
      <c r="FQ91" s="248">
        <f t="shared" ca="1" si="361"/>
        <v>0</v>
      </c>
      <c r="FR91" s="248">
        <f t="shared" ca="1" si="361"/>
        <v>1</v>
      </c>
      <c r="FS91" s="248">
        <f t="shared" ca="1" si="361"/>
        <v>1</v>
      </c>
      <c r="FT91" s="248">
        <f t="shared" ca="1" si="361"/>
        <v>1</v>
      </c>
      <c r="FU91" s="248">
        <f t="shared" ca="1" si="361"/>
        <v>0</v>
      </c>
      <c r="FV91" s="248">
        <f t="shared" ca="1" si="362"/>
        <v>0</v>
      </c>
      <c r="FW91" s="248">
        <f t="shared" ca="1" si="362"/>
        <v>0</v>
      </c>
      <c r="FX91" s="248">
        <f t="shared" ca="1" si="362"/>
        <v>0</v>
      </c>
      <c r="FY91" s="248">
        <f t="shared" ca="1" si="362"/>
        <v>0</v>
      </c>
      <c r="FZ91" s="248">
        <f t="shared" ca="1" si="362"/>
        <v>0</v>
      </c>
      <c r="GA91" s="248">
        <f t="shared" ca="1" si="362"/>
        <v>0</v>
      </c>
      <c r="GB91" s="248">
        <f t="shared" ca="1" si="362"/>
        <v>0</v>
      </c>
      <c r="GC91" s="248">
        <f t="shared" ca="1" si="362"/>
        <v>0</v>
      </c>
      <c r="GD91" s="248">
        <f t="shared" ca="1" si="362"/>
        <v>0</v>
      </c>
      <c r="GE91" s="248">
        <f t="shared" ca="1" si="362"/>
        <v>0</v>
      </c>
      <c r="GF91" s="248">
        <f t="shared" ca="1" si="362"/>
        <v>0</v>
      </c>
      <c r="GG91" s="248">
        <f t="shared" ca="1" si="362"/>
        <v>1</v>
      </c>
      <c r="GH91" s="248">
        <f t="shared" ca="1" si="362"/>
        <v>0</v>
      </c>
      <c r="GI91" s="248">
        <f t="shared" ca="1" si="362"/>
        <v>0</v>
      </c>
      <c r="GJ91" s="248">
        <f t="shared" ca="1" si="362"/>
        <v>0</v>
      </c>
      <c r="GK91" s="248">
        <f t="shared" ca="1" si="362"/>
        <v>0</v>
      </c>
      <c r="GL91" s="248">
        <f t="shared" ca="1" si="362"/>
        <v>0</v>
      </c>
      <c r="GM91" s="248">
        <f t="shared" ca="1" si="362"/>
        <v>0</v>
      </c>
      <c r="GN91" s="248">
        <f t="shared" ca="1" si="362"/>
        <v>0</v>
      </c>
      <c r="GO91" s="10"/>
      <c r="GP91" s="246" t="b">
        <f t="shared" ca="1" si="363"/>
        <v>1</v>
      </c>
      <c r="GQ91" s="246" cm="1">
        <f t="array" aca="1" ref="GQ91" ca="1">INDEX(i.bnd_total_pas_area,$R91,1)</f>
        <v>477.12</v>
      </c>
      <c r="GR91" s="248" t="str">
        <f t="shared" ca="1" si="261"/>
        <v>-</v>
      </c>
      <c r="GS91" s="246" t="b">
        <f t="shared" ca="1" si="364"/>
        <v>1</v>
      </c>
      <c r="GT91" s="246" cm="1">
        <f t="array" aca="1" ref="GT91" ca="1">INDEX(i.bnd_sr_t,$T91,1)</f>
        <v>12.8</v>
      </c>
      <c r="GU91" s="246" t="b">
        <f t="shared" ref="GU91:GW104" ca="1" si="382">INDEX(i.TOL,$I91,GU$15)</f>
        <v>0</v>
      </c>
      <c r="GV91" s="246" t="b">
        <f t="shared" ca="1" si="382"/>
        <v>1</v>
      </c>
      <c r="GW91" s="246" t="b">
        <f t="shared" ca="1" si="382"/>
        <v>0</v>
      </c>
      <c r="GX91" s="248">
        <f t="shared" ca="1" si="365"/>
        <v>0</v>
      </c>
      <c r="GY91" s="248">
        <f t="shared" ca="1" si="365"/>
        <v>2</v>
      </c>
      <c r="GZ91" s="248">
        <f t="shared" ca="1" si="365"/>
        <v>2</v>
      </c>
      <c r="HA91" s="248" t="str">
        <f t="shared" ca="1" si="365"/>
        <v>-</v>
      </c>
      <c r="HB91" s="248" t="str">
        <f t="shared" ca="1" si="365"/>
        <v>-</v>
      </c>
      <c r="HC91" s="248" t="str">
        <f t="shared" ca="1" si="365"/>
        <v>-</v>
      </c>
      <c r="HD91" s="248" t="str">
        <f t="shared" ca="1" si="365"/>
        <v>-</v>
      </c>
      <c r="HE91" s="248" t="str">
        <f t="shared" ca="1" si="365"/>
        <v>-</v>
      </c>
      <c r="HF91" s="248" t="str">
        <f t="shared" ca="1" si="144"/>
        <v>-</v>
      </c>
      <c r="HG91" s="248" t="str">
        <f t="shared" ca="1" si="144"/>
        <v>-</v>
      </c>
      <c r="HH91" s="246" t="b">
        <f t="array" aca="1" ref="HH91" ca="1">IF(OR(HI91:HJ91&lt;&gt;"-"),TRUE,"-")</f>
        <v>1</v>
      </c>
      <c r="HI91" s="225">
        <f t="shared" ca="1" si="380"/>
        <v>2</v>
      </c>
      <c r="HJ91" s="248" t="str">
        <f t="shared" ca="1" si="125"/>
        <v>-</v>
      </c>
      <c r="HK91" s="246" t="str">
        <f t="array" aca="1" ref="HK91" ca="1">IF(OR(HL91:HQ91&lt;&gt;"-"),TRUE,"-")</f>
        <v>-</v>
      </c>
      <c r="HL91" s="248" t="str">
        <f t="shared" ca="1" si="371"/>
        <v>-</v>
      </c>
      <c r="HM91" s="288" t="str">
        <f t="shared" ca="1" si="371"/>
        <v>-</v>
      </c>
      <c r="HN91" s="288" t="str">
        <f t="shared" ca="1" si="371"/>
        <v>-</v>
      </c>
      <c r="HO91" s="288" t="str">
        <f t="shared" ca="1" si="371"/>
        <v>-</v>
      </c>
      <c r="HP91" s="288" t="str">
        <f t="shared" ca="1" si="371"/>
        <v>-</v>
      </c>
      <c r="HQ91" s="288" t="str">
        <f t="shared" ca="1" si="146"/>
        <v>-</v>
      </c>
      <c r="HR91" s="288" t="str">
        <f t="shared" ca="1" si="371"/>
        <v>-</v>
      </c>
      <c r="HS91" s="248" t="b">
        <f t="shared" ca="1" si="100"/>
        <v>1</v>
      </c>
      <c r="HT91" s="248">
        <f t="shared" ca="1" si="100"/>
        <v>2</v>
      </c>
      <c r="HU91" s="248" t="b">
        <f t="shared" ca="1" si="101"/>
        <v>1</v>
      </c>
      <c r="HV91" s="248" t="str">
        <f t="shared" ca="1" si="101"/>
        <v>-</v>
      </c>
      <c r="HW91" s="246" t="str">
        <f t="shared" ca="1" si="238"/>
        <v>-</v>
      </c>
      <c r="HX91" s="246" t="str">
        <f t="shared" ca="1" si="238"/>
        <v>-</v>
      </c>
      <c r="HY91" s="246" t="str">
        <f t="shared" ca="1" si="238"/>
        <v>-</v>
      </c>
      <c r="HZ91" s="246" t="str">
        <f t="shared" ca="1" si="238"/>
        <v>-</v>
      </c>
      <c r="IA91" s="248" t="str">
        <f t="shared" ca="1" si="366"/>
        <v>-</v>
      </c>
      <c r="IB91" s="248" t="str">
        <f t="shared" ca="1" si="366"/>
        <v>-</v>
      </c>
      <c r="IC91" s="248" t="str">
        <f t="shared" ca="1" si="366"/>
        <v>-</v>
      </c>
      <c r="ID91" s="248" t="str">
        <f t="shared" ca="1" si="366"/>
        <v>-</v>
      </c>
      <c r="IE91" s="248">
        <f t="shared" ca="1" si="366"/>
        <v>0</v>
      </c>
      <c r="IF91" s="248">
        <f t="shared" ca="1" si="366"/>
        <v>0.9</v>
      </c>
      <c r="IG91" s="248">
        <f t="shared" ca="1" si="366"/>
        <v>0</v>
      </c>
      <c r="IH91" s="248">
        <f t="shared" ca="1" si="366"/>
        <v>0.5</v>
      </c>
      <c r="II91" s="248">
        <f t="shared" ca="1" si="366"/>
        <v>0</v>
      </c>
      <c r="IJ91" s="248">
        <f t="shared" ca="1" si="366"/>
        <v>0</v>
      </c>
      <c r="IK91" s="248" t="str">
        <f t="shared" ca="1" si="366"/>
        <v>-</v>
      </c>
      <c r="IL91" s="246" t="str">
        <f t="shared" ca="1" si="127"/>
        <v>-</v>
      </c>
      <c r="IM91" s="246" t="str">
        <f t="shared" ca="1" si="127"/>
        <v>-</v>
      </c>
      <c r="IN91" s="155" t="b">
        <f t="shared" ca="1" si="367"/>
        <v>0</v>
      </c>
      <c r="IO91" s="248" t="str">
        <f t="shared" ca="1" si="129"/>
        <v>-</v>
      </c>
      <c r="IP91" s="10"/>
      <c r="IQ91" s="248">
        <f t="shared" ca="1" si="366"/>
        <v>1</v>
      </c>
      <c r="IR91" s="248">
        <f t="shared" ca="1" si="366"/>
        <v>0</v>
      </c>
      <c r="IS91" s="248">
        <f t="shared" ca="1" si="366"/>
        <v>1</v>
      </c>
      <c r="IT91" s="248">
        <f t="shared" ca="1" si="366"/>
        <v>1</v>
      </c>
      <c r="IU91" s="248">
        <f t="shared" ca="1" si="366"/>
        <v>0</v>
      </c>
      <c r="IV91" s="248">
        <f t="shared" ca="1" si="366"/>
        <v>70</v>
      </c>
      <c r="IW91" s="248">
        <f t="shared" ca="1" si="366"/>
        <v>50</v>
      </c>
      <c r="IX91" s="248">
        <f t="shared" ca="1" si="366"/>
        <v>85</v>
      </c>
      <c r="IY91" s="248">
        <f t="shared" ca="1" si="366"/>
        <v>70</v>
      </c>
      <c r="IZ91" s="246">
        <f t="shared" ca="1" si="130"/>
        <v>1</v>
      </c>
      <c r="JA91" s="246">
        <f t="shared" ca="1" si="131"/>
        <v>1</v>
      </c>
      <c r="JB91" s="246">
        <f t="shared" ca="1" si="132"/>
        <v>1</v>
      </c>
      <c r="JC91" s="248">
        <f t="shared" ca="1" si="366"/>
        <v>1</v>
      </c>
      <c r="JD91" s="10"/>
      <c r="JE91" s="248">
        <f t="shared" ca="1" si="366"/>
        <v>1</v>
      </c>
      <c r="JF91" s="248">
        <f t="shared" ca="1" si="366"/>
        <v>1</v>
      </c>
      <c r="JG91" s="248">
        <f t="shared" ca="1" si="366"/>
        <v>0.75</v>
      </c>
      <c r="JH91" s="248">
        <f t="shared" ca="1" si="368"/>
        <v>0.8</v>
      </c>
      <c r="JI91" s="248">
        <f t="shared" ca="1" si="368"/>
        <v>0.82499999999999996</v>
      </c>
      <c r="JJ91" s="248">
        <f t="shared" ca="1" si="368"/>
        <v>0.875</v>
      </c>
      <c r="JK91" s="248">
        <f t="shared" ca="1" si="368"/>
        <v>0.9</v>
      </c>
      <c r="JL91" s="248">
        <f t="shared" ca="1" si="366"/>
        <v>1</v>
      </c>
      <c r="JM91" s="248">
        <f t="shared" ca="1" si="366"/>
        <v>0</v>
      </c>
      <c r="JN91" s="248">
        <f t="shared" ca="1" si="368"/>
        <v>0</v>
      </c>
      <c r="JO91" s="248">
        <f t="shared" ca="1" si="368"/>
        <v>0</v>
      </c>
      <c r="JP91" s="248">
        <f t="shared" ca="1" si="368"/>
        <v>0</v>
      </c>
      <c r="JQ91" s="248">
        <f t="shared" ca="1" si="368"/>
        <v>0</v>
      </c>
      <c r="JR91" s="248">
        <f t="shared" ca="1" si="368"/>
        <v>0</v>
      </c>
      <c r="JS91" s="248" t="str">
        <f t="shared" ca="1" si="149"/>
        <v>-</v>
      </c>
      <c r="JT91" s="248">
        <f t="shared" ca="1" si="149"/>
        <v>0</v>
      </c>
      <c r="JU91" s="27">
        <v>0</v>
      </c>
    </row>
    <row r="92" spans="1:281" s="228" customFormat="1" outlineLevel="2">
      <c r="A92" s="202">
        <f t="shared" si="133"/>
        <v>87</v>
      </c>
      <c r="B92" s="210">
        <f t="shared" ca="1" si="372"/>
        <v>82</v>
      </c>
      <c r="C92" s="228">
        <v>200</v>
      </c>
      <c r="D92" s="228" t="s">
        <v>941</v>
      </c>
      <c r="E92" s="228" t="b">
        <v>0</v>
      </c>
      <c r="F92" s="228" t="b">
        <v>0</v>
      </c>
      <c r="G92" s="228" t="b">
        <f t="shared" si="369"/>
        <v>0</v>
      </c>
      <c r="H92" s="298" cm="1">
        <f t="array" aca="1" ref="H92" ca="1">IF(AND($I92:$T92=DataMaster!$R$70:$AC$70),1,IF(AND($I92:$T92=DataMaster!$R$71:$AC$71),2,IF(AND($I92:$T92=DataMaster!$R$72:$AC$72),3,IF(AND($I92:$T92=DataMaster!$R$73:$AC$73),4,IF(AND($I92:$T92=DataMaster!$R$74:$AC$74),5,IF(AND($I92:$T92=DataMaster!$R$75:$AC$75),6,IF(AND($I92:$T92=DataMaster!$R$76:$AC$76),7,IF(AND($I92:$T92=DataMaster!$R$77:$AC$77),8,0))))))))</f>
        <v>4</v>
      </c>
      <c r="I92" s="225">
        <f t="shared" ca="1" si="373"/>
        <v>2</v>
      </c>
      <c r="J92" s="225">
        <f t="shared" ca="1" si="370"/>
        <v>3</v>
      </c>
      <c r="K92" s="225">
        <f t="shared" ca="1" si="370"/>
        <v>3</v>
      </c>
      <c r="L92" s="225">
        <f t="shared" ca="1" si="370"/>
        <v>3</v>
      </c>
      <c r="M92" s="225">
        <f t="shared" ca="1" si="370"/>
        <v>1</v>
      </c>
      <c r="N92" s="225">
        <f t="shared" ca="1" si="370"/>
        <v>1</v>
      </c>
      <c r="O92" s="225">
        <f t="shared" ca="1" si="370"/>
        <v>1</v>
      </c>
      <c r="P92" s="225">
        <f t="shared" ca="1" si="370"/>
        <v>1</v>
      </c>
      <c r="Q92" s="225">
        <f t="shared" ca="1" si="370"/>
        <v>1</v>
      </c>
      <c r="R92" s="225">
        <f t="shared" ca="1" si="370"/>
        <v>3</v>
      </c>
      <c r="S92" s="225">
        <f t="shared" ca="1" si="370"/>
        <v>1</v>
      </c>
      <c r="T92" s="225">
        <f t="shared" ca="1" si="370"/>
        <v>3</v>
      </c>
      <c r="V92" s="242" t="str" cm="1">
        <f t="array" aca="1" ref="V92" ca="1">TEXT(LEFT(OFFSET(V92,-1,0),5)+1,"00000")&amp;MID(OFFSET(V92,-1,0),6,FIND(" ",OFFSET(V92,-1,0),7)-5)
&amp;IF($H92=0,"",INDEX(DataMaster!$Q$70:$Q$77,Experiment!H92))
 &amp; " Day"&amp;_xlfn.SINGLE(INDEX(i.DOY,$I92,1))                   &amp; IF($FE92=0," FWM","")&amp;IF($FE92=1," MWM","")&amp;IF($FE92=5," Mat","")&amp;IF($FJ92=TRUE,"&amp;BBT","")
&amp;" Confine"&amp;$P92-1       &amp;IF($R92&gt;1," PasArea"&amp;GQ92,"")     &amp;IF($T92&gt;1," SR"&amp;GT92,"")     &amp;IF($S92&gt;1," E_PGR"&amp;JG92,"")
&amp; " WP"&amp;TEXT($IZ92*100,"000p")                &amp; " MP"&amp;TEXT($JA92*100,"000p")                      &amp; " GP"&amp;TEXT($JB92*100,"000p")
&amp; " (F"&amp;3+IFERROR(1*$CZ92,0)+IFERROR(1*$DA92,0)&amp;3-IFERROR(1*NOT($DC92),0)&amp;"N"&amp;$DV92&amp;$DW92&amp;")"</f>
        <v>00069 Feed farm2_nc Day169 MWM&amp;BBT Confine0 PasArea477.12 SR12.8 WP100p MP100p GP100p (F43N33)</v>
      </c>
      <c r="W92" s="10" t="str">
        <f ca="1">IF(COUNTIF(V$5:V92,V92)=1,"-","Dup")</f>
        <v>-</v>
      </c>
      <c r="X92" s="10"/>
      <c r="Y92" s="225" t="str">
        <f t="shared" ca="1" si="374"/>
        <v>-</v>
      </c>
      <c r="Z92" s="248" t="str">
        <f t="shared" ca="1" si="112"/>
        <v>-</v>
      </c>
      <c r="AA92" s="225" t="str">
        <f t="shared" ca="1" si="374"/>
        <v>-</v>
      </c>
      <c r="AB92" s="225" t="str">
        <f t="shared" ca="1" si="374"/>
        <v>-</v>
      </c>
      <c r="AC92" s="248" t="str">
        <f t="shared" ca="1" si="113"/>
        <v>-</v>
      </c>
      <c r="AD92" s="248" t="b">
        <f t="shared" ca="1" si="113"/>
        <v>1</v>
      </c>
      <c r="AE92" s="10"/>
      <c r="AF92" s="248" t="b">
        <f t="shared" ca="1" si="356"/>
        <v>1</v>
      </c>
      <c r="AG92" s="248" t="str">
        <f t="shared" ca="1" si="356"/>
        <v>-</v>
      </c>
      <c r="AH92" s="248" t="str">
        <f t="shared" ca="1" si="356"/>
        <v>-</v>
      </c>
      <c r="AI92" s="248" t="str">
        <f t="shared" ca="1" si="356"/>
        <v>-</v>
      </c>
      <c r="AJ92" s="248" t="b">
        <f t="shared" ca="1" si="356"/>
        <v>0</v>
      </c>
      <c r="AK92" s="248" t="str">
        <f t="shared" ca="1" si="356"/>
        <v>-</v>
      </c>
      <c r="AL92" s="248" t="str">
        <f t="shared" ca="1" si="356"/>
        <v>-</v>
      </c>
      <c r="AM92" s="248" t="str">
        <f t="shared" ca="1" si="356"/>
        <v>-</v>
      </c>
      <c r="AN92" s="248" t="b">
        <f t="shared" ca="1" si="356"/>
        <v>0</v>
      </c>
      <c r="AO92" s="10"/>
      <c r="AP92" s="225" t="b">
        <f t="shared" ca="1" si="381"/>
        <v>1</v>
      </c>
      <c r="AQ92" s="247" t="b">
        <v>1</v>
      </c>
      <c r="AR92" s="225" t="b">
        <f t="shared" ca="1" si="375"/>
        <v>1</v>
      </c>
      <c r="AS92" s="243">
        <f t="shared" ca="1" si="136"/>
        <v>423105</v>
      </c>
      <c r="AT92" s="225" t="b">
        <f t="shared" ca="1" si="376"/>
        <v>0</v>
      </c>
      <c r="AU92" s="248" t="str">
        <f t="shared" ca="1" si="356"/>
        <v>-</v>
      </c>
      <c r="AV92" s="248" t="b">
        <f t="shared" ca="1" si="356"/>
        <v>1</v>
      </c>
      <c r="AW92" s="225">
        <f t="shared" ca="1" si="377"/>
        <v>423106</v>
      </c>
      <c r="AX92" s="248" t="str">
        <f t="shared" ca="1" si="356"/>
        <v>-</v>
      </c>
      <c r="AY92" s="248">
        <f t="shared" ca="1" si="356"/>
        <v>1</v>
      </c>
      <c r="AZ92" s="248">
        <f t="shared" ca="1" si="356"/>
        <v>1</v>
      </c>
      <c r="BA92" s="248" t="b">
        <f t="shared" ca="1" si="185"/>
        <v>1</v>
      </c>
      <c r="BB92" s="248">
        <f t="shared" ca="1" si="356"/>
        <v>0.2</v>
      </c>
      <c r="BC92" s="248" t="str">
        <f t="shared" ca="1" si="378"/>
        <v>-</v>
      </c>
      <c r="BD92" s="248" t="str">
        <f t="shared" ca="1" si="378"/>
        <v>-</v>
      </c>
      <c r="BE92" s="248" t="b">
        <f t="shared" ca="1" si="356"/>
        <v>1</v>
      </c>
      <c r="BF92" s="248" t="b">
        <f t="shared" ca="1" si="185"/>
        <v>0</v>
      </c>
      <c r="BG92" s="246" t="b" cm="1">
        <f t="array" aca="1" ref="BG92" ca="1">INDEX(i.dams_confinement_P,$P92,BG$17)</f>
        <v>0</v>
      </c>
      <c r="BH92" s="246" t="b" cm="1">
        <f t="array" aca="1" ref="BH92" ca="1">INDEX(i.dams_confinement_P,$P92,BH$17)</f>
        <v>0</v>
      </c>
      <c r="BI92" s="246" t="b" cm="1">
        <f t="array" aca="1" ref="BI92" ca="1">INDEX(i.dams_confinement_P,$P92,BI$17)</f>
        <v>0</v>
      </c>
      <c r="BJ92" s="246" t="b" cm="1">
        <f t="array" aca="1" ref="BJ92" ca="1">INDEX(i.dams_confinement_P,$P92,BJ$17)</f>
        <v>0</v>
      </c>
      <c r="BK92" s="246" t="b" cm="1">
        <f t="array" aca="1" ref="BK92" ca="1">INDEX(i.dams_confinement_P,$P92,BK$17)</f>
        <v>0</v>
      </c>
      <c r="BL92" s="246" t="b" cm="1">
        <f t="array" aca="1" ref="BL92" ca="1">INDEX(i.dams_confinement_P,$P92,BL$17)</f>
        <v>0</v>
      </c>
      <c r="BM92" s="246" t="b" cm="1">
        <f t="array" aca="1" ref="BM92" ca="1">INDEX(i.dams_confinement_P,$P92,BM$17)</f>
        <v>0</v>
      </c>
      <c r="BN92" s="246" t="b" cm="1">
        <f t="array" aca="1" ref="BN92" ca="1">INDEX(i.dams_confinement_P,$P92,BN$17)</f>
        <v>0</v>
      </c>
      <c r="BO92" s="246" t="b" cm="1">
        <f t="array" aca="1" ref="BO92" ca="1">INDEX(i.dams_confinement_P,$P92,BO$17)</f>
        <v>0</v>
      </c>
      <c r="BP92" s="246" t="b" cm="1">
        <f t="array" aca="1" ref="BP92" ca="1">INDEX(i.dams_confinement_P,$P92,BP$17)</f>
        <v>0</v>
      </c>
      <c r="BQ92" s="246" t="b" cm="1">
        <f t="array" aca="1" ref="BQ92" ca="1">INDEX(i.dams_confinement_P,$P92,BQ$17)</f>
        <v>0</v>
      </c>
      <c r="BR92" s="246" t="b" cm="1">
        <f t="array" aca="1" ref="BR92" ca="1">INDEX(i.dams_confinement_P,$P92,BR$17)</f>
        <v>0</v>
      </c>
      <c r="BS92" s="246" t="b" cm="1">
        <f t="array" aca="1" ref="BS92" ca="1">INDEX(i.dams_confinement_P,$P92,BS$17)</f>
        <v>0</v>
      </c>
      <c r="BT92" s="246" t="b" cm="1">
        <f t="array" aca="1" ref="BT92" ca="1">INDEX(i.dams_confinement_P,$P92,BT$17)</f>
        <v>0</v>
      </c>
      <c r="BU92" s="246" t="b" cm="1">
        <f t="array" aca="1" ref="BU92" ca="1">INDEX(i.dams_confinement_P,$P92,BU$17)</f>
        <v>0</v>
      </c>
      <c r="BV92" s="246" t="b" cm="1">
        <f t="array" aca="1" ref="BV92" ca="1">INDEX(i.dams_confinement_P,$P92,BV$17)</f>
        <v>0</v>
      </c>
      <c r="BW92" s="246" t="b" cm="1">
        <f t="array" aca="1" ref="BW92" ca="1">INDEX(i.dams_confinement_P,$P92,BW$17)</f>
        <v>0</v>
      </c>
      <c r="BX92" s="246" t="b" cm="1">
        <f t="array" aca="1" ref="BX92" ca="1">INDEX(i.dams_confinement_P,$P92,BX$17)</f>
        <v>0</v>
      </c>
      <c r="BY92" s="248" t="str">
        <f t="shared" ca="1" si="357"/>
        <v>-</v>
      </c>
      <c r="BZ92" s="248" t="str">
        <f t="shared" ca="1" si="357"/>
        <v>-</v>
      </c>
      <c r="CA92" s="10"/>
      <c r="CB92" s="248" t="str">
        <f t="shared" ca="1" si="357"/>
        <v>-</v>
      </c>
      <c r="CC92" s="248" t="str">
        <f t="shared" ca="1" si="357"/>
        <v>-</v>
      </c>
      <c r="CD92" s="248" t="str">
        <f t="shared" ca="1" si="357"/>
        <v>-</v>
      </c>
      <c r="CE92" s="248" t="str">
        <f t="shared" ca="1" si="357"/>
        <v>-</v>
      </c>
      <c r="CF92" s="248" t="str">
        <f t="shared" ca="1" si="357"/>
        <v>-</v>
      </c>
      <c r="CG92" s="248" t="str">
        <f t="shared" ca="1" si="357"/>
        <v>-</v>
      </c>
      <c r="CH92" s="248" t="str">
        <f t="shared" ca="1" si="357"/>
        <v>-</v>
      </c>
      <c r="CI92" s="248" t="str">
        <f t="shared" ca="1" si="357"/>
        <v>-</v>
      </c>
      <c r="CJ92" s="248" t="str">
        <f t="shared" ca="1" si="357"/>
        <v>-</v>
      </c>
      <c r="CK92" s="248" t="str">
        <f t="shared" ca="1" si="357"/>
        <v>-</v>
      </c>
      <c r="CL92" s="248" t="str">
        <f t="shared" ca="1" si="357"/>
        <v>-</v>
      </c>
      <c r="CM92" s="248" t="str">
        <f t="shared" ca="1" si="357"/>
        <v>-</v>
      </c>
      <c r="CN92" s="248" t="str">
        <f t="shared" ca="1" si="357"/>
        <v>-</v>
      </c>
      <c r="CO92" s="248" t="str">
        <f t="shared" ca="1" si="357"/>
        <v>-</v>
      </c>
      <c r="CP92" s="248" t="str">
        <f t="shared" ca="1" si="357"/>
        <v>-</v>
      </c>
      <c r="CQ92" s="248" t="str">
        <f t="shared" ca="1" si="357"/>
        <v>-</v>
      </c>
      <c r="CR92" s="248" t="str">
        <f t="shared" ca="1" si="357"/>
        <v>-</v>
      </c>
      <c r="CS92" s="248" t="str">
        <f t="shared" ca="1" si="357"/>
        <v>-</v>
      </c>
      <c r="CT92" s="248" t="str">
        <f t="shared" ca="1" si="357"/>
        <v>-</v>
      </c>
      <c r="CU92" s="248" t="str">
        <f t="shared" ca="1" si="357"/>
        <v>-</v>
      </c>
      <c r="CV92" s="248" t="str">
        <f t="shared" ca="1" si="357"/>
        <v>-</v>
      </c>
      <c r="CW92" s="10"/>
      <c r="CX92" s="246" t="str" cm="1">
        <f t="array" ref="CX92">IF(AND($CZ92:$DA92),INDEX(i.dam_user_fvp0_date,$P92),"-")</f>
        <v>-</v>
      </c>
      <c r="CY92" s="246" t="str" cm="1">
        <f t="array" ref="CY92">IF(AND($CZ92:$DA92),INDEX(i.dam_user_fvp1_date,$P92),"-")</f>
        <v>-</v>
      </c>
      <c r="CZ92" s="247" t="b">
        <v>0</v>
      </c>
      <c r="DA92" s="247" t="b">
        <v>1</v>
      </c>
      <c r="DB92" s="248" t="str">
        <f t="shared" ca="1" si="359"/>
        <v>-</v>
      </c>
      <c r="DC92" s="248" t="str">
        <f t="shared" ca="1" si="359"/>
        <v>-</v>
      </c>
      <c r="DD92" s="248" t="str">
        <f t="shared" ca="1" si="359"/>
        <v>-</v>
      </c>
      <c r="DE92" s="248" t="str">
        <f t="shared" ca="1" si="359"/>
        <v>-</v>
      </c>
      <c r="DF92" s="248" t="str">
        <f t="shared" ca="1" si="359"/>
        <v>-</v>
      </c>
      <c r="DG92" s="248" t="str">
        <f t="shared" ca="1" si="359"/>
        <v>-</v>
      </c>
      <c r="DH92" s="248" t="str">
        <f t="shared" ca="1" si="359"/>
        <v>-</v>
      </c>
      <c r="DI92" s="248" t="str">
        <f t="shared" ca="1" si="359"/>
        <v>-</v>
      </c>
      <c r="DJ92" s="248" t="str">
        <f t="shared" ca="1" si="359"/>
        <v>-</v>
      </c>
      <c r="DK92" s="248" t="str">
        <f t="shared" ca="1" si="359"/>
        <v>-</v>
      </c>
      <c r="DL92" s="248" t="str">
        <f t="shared" ca="1" si="359"/>
        <v>-</v>
      </c>
      <c r="DM92" s="248" t="str">
        <f t="shared" ca="1" si="359"/>
        <v>-</v>
      </c>
      <c r="DN92" s="248" t="str">
        <f t="shared" ca="1" si="359"/>
        <v>-</v>
      </c>
      <c r="DO92" s="248" t="str">
        <f t="shared" ca="1" si="359"/>
        <v>-</v>
      </c>
      <c r="DP92" s="248" t="str">
        <f t="shared" ca="1" si="359"/>
        <v>-</v>
      </c>
      <c r="DQ92" s="248" t="str">
        <f t="shared" ca="1" si="359"/>
        <v>-</v>
      </c>
      <c r="DR92" s="248" t="str">
        <f t="shared" ca="1" si="359"/>
        <v>-</v>
      </c>
      <c r="DS92" s="248" t="str">
        <f t="shared" ca="1" si="359"/>
        <v>-</v>
      </c>
      <c r="DT92" s="248" t="str">
        <f t="shared" ca="1" si="359"/>
        <v>-</v>
      </c>
      <c r="DU92" s="248" t="str">
        <f t="shared" ca="1" si="359"/>
        <v>-</v>
      </c>
      <c r="DV92" s="225">
        <f t="shared" ca="1" si="379"/>
        <v>3</v>
      </c>
      <c r="DW92" s="225">
        <f t="shared" ca="1" si="379"/>
        <v>3</v>
      </c>
      <c r="DX92" s="247">
        <v>0</v>
      </c>
      <c r="DY92" s="247">
        <v>1</v>
      </c>
      <c r="DZ92" s="247">
        <v>-1</v>
      </c>
      <c r="EA92" s="248" t="str">
        <f t="shared" ca="1" si="359"/>
        <v>-</v>
      </c>
      <c r="EB92" s="248" t="str">
        <f t="shared" ca="1" si="359"/>
        <v>-</v>
      </c>
      <c r="EC92" s="248" t="str">
        <f t="shared" ca="1" si="359"/>
        <v>-</v>
      </c>
      <c r="ED92" s="248" t="str">
        <f t="shared" ca="1" si="359"/>
        <v>-</v>
      </c>
      <c r="EE92" s="248" t="str">
        <f t="shared" ca="1" si="359"/>
        <v>-</v>
      </c>
      <c r="EF92" s="247">
        <v>0</v>
      </c>
      <c r="EG92" s="247">
        <v>1</v>
      </c>
      <c r="EH92" s="247">
        <v>-1</v>
      </c>
      <c r="EI92" s="248" t="str">
        <f t="shared" ca="1" si="359"/>
        <v>-</v>
      </c>
      <c r="EJ92" s="248" t="str">
        <f t="shared" ca="1" si="359"/>
        <v>-</v>
      </c>
      <c r="EK92" s="248" t="str">
        <f t="shared" ca="1" si="359"/>
        <v>-</v>
      </c>
      <c r="EL92" s="248">
        <f t="shared" ca="1" si="359"/>
        <v>0</v>
      </c>
      <c r="EM92" s="248">
        <f t="shared" ca="1" si="359"/>
        <v>0</v>
      </c>
      <c r="EN92" s="248">
        <f t="shared" ca="1" si="359"/>
        <v>0</v>
      </c>
      <c r="EO92" s="248">
        <f t="shared" ca="1" si="359"/>
        <v>0</v>
      </c>
      <c r="EP92" s="248">
        <f t="shared" ca="1" si="360"/>
        <v>0</v>
      </c>
      <c r="EQ92" s="248">
        <f t="shared" ca="1" si="360"/>
        <v>0</v>
      </c>
      <c r="ER92" s="248">
        <f t="shared" ca="1" si="360"/>
        <v>0</v>
      </c>
      <c r="ES92" s="248" t="str">
        <f t="shared" ca="1" si="360"/>
        <v>-</v>
      </c>
      <c r="ET92" s="248" t="str">
        <f t="shared" ca="1" si="360"/>
        <v>-</v>
      </c>
      <c r="EU92" s="248" t="str">
        <f t="shared" ca="1" si="360"/>
        <v>-</v>
      </c>
      <c r="EV92" s="248" t="str">
        <f t="shared" ca="1" si="360"/>
        <v>-</v>
      </c>
      <c r="EW92" s="248" t="str">
        <f t="shared" ca="1" si="360"/>
        <v>-</v>
      </c>
      <c r="EX92" s="248" t="str">
        <f t="shared" ca="1" si="360"/>
        <v>-</v>
      </c>
      <c r="EY92" s="248" t="str">
        <f t="shared" ca="1" si="360"/>
        <v>-</v>
      </c>
      <c r="EZ92" s="248" t="str">
        <f t="shared" ca="1" si="360"/>
        <v>-</v>
      </c>
      <c r="FA92" s="248" t="str">
        <f t="shared" ca="1" si="360"/>
        <v>-</v>
      </c>
      <c r="FB92" s="248" t="str">
        <f t="shared" ca="1" si="360"/>
        <v>-</v>
      </c>
      <c r="FC92" s="248" t="str">
        <f t="shared" ca="1" si="360"/>
        <v>-</v>
      </c>
      <c r="FD92" s="10"/>
      <c r="FE92" s="246">
        <f t="shared" ca="1" si="118"/>
        <v>1</v>
      </c>
      <c r="FF92" s="248" t="str">
        <f t="shared" ca="1" si="361"/>
        <v>-</v>
      </c>
      <c r="FG92" s="248" t="str">
        <f t="shared" ca="1" si="361"/>
        <v>-</v>
      </c>
      <c r="FH92" s="248" t="str">
        <f t="shared" ca="1" si="361"/>
        <v>-</v>
      </c>
      <c r="FI92" s="248" t="str">
        <f t="shared" ca="1" si="361"/>
        <v>-</v>
      </c>
      <c r="FJ92" s="246" t="b">
        <f t="shared" ca="1" si="119"/>
        <v>1</v>
      </c>
      <c r="FK92" s="248" t="str">
        <f t="shared" ca="1" si="361"/>
        <v>-</v>
      </c>
      <c r="FL92" s="248">
        <f t="shared" ca="1" si="361"/>
        <v>0</v>
      </c>
      <c r="FM92" s="248" t="str">
        <f t="shared" ca="1" si="361"/>
        <v>-</v>
      </c>
      <c r="FN92" s="248">
        <f t="shared" ca="1" si="120"/>
        <v>1</v>
      </c>
      <c r="FO92" s="248">
        <f t="shared" ca="1" si="120"/>
        <v>0</v>
      </c>
      <c r="FP92" s="248">
        <f t="shared" ca="1" si="361"/>
        <v>1</v>
      </c>
      <c r="FQ92" s="248">
        <f t="shared" ca="1" si="361"/>
        <v>0</v>
      </c>
      <c r="FR92" s="248">
        <f t="shared" ca="1" si="361"/>
        <v>1</v>
      </c>
      <c r="FS92" s="248">
        <f t="shared" ca="1" si="361"/>
        <v>1</v>
      </c>
      <c r="FT92" s="248">
        <f t="shared" ca="1" si="361"/>
        <v>1</v>
      </c>
      <c r="FU92" s="248">
        <f t="shared" ca="1" si="361"/>
        <v>0</v>
      </c>
      <c r="FV92" s="248">
        <f t="shared" ca="1" si="362"/>
        <v>0</v>
      </c>
      <c r="FW92" s="248">
        <f t="shared" ca="1" si="362"/>
        <v>0</v>
      </c>
      <c r="FX92" s="248">
        <f t="shared" ca="1" si="362"/>
        <v>0</v>
      </c>
      <c r="FY92" s="248">
        <f t="shared" ca="1" si="362"/>
        <v>0</v>
      </c>
      <c r="FZ92" s="248">
        <f t="shared" ca="1" si="362"/>
        <v>0</v>
      </c>
      <c r="GA92" s="248">
        <f t="shared" ca="1" si="362"/>
        <v>0</v>
      </c>
      <c r="GB92" s="248">
        <f t="shared" ca="1" si="362"/>
        <v>0</v>
      </c>
      <c r="GC92" s="248">
        <f t="shared" ca="1" si="362"/>
        <v>0</v>
      </c>
      <c r="GD92" s="248">
        <f t="shared" ca="1" si="362"/>
        <v>0</v>
      </c>
      <c r="GE92" s="248">
        <f t="shared" ca="1" si="362"/>
        <v>0</v>
      </c>
      <c r="GF92" s="248">
        <f t="shared" ca="1" si="362"/>
        <v>0</v>
      </c>
      <c r="GG92" s="248">
        <f t="shared" ca="1" si="362"/>
        <v>1</v>
      </c>
      <c r="GH92" s="248">
        <f t="shared" ca="1" si="362"/>
        <v>0</v>
      </c>
      <c r="GI92" s="248">
        <f t="shared" ca="1" si="362"/>
        <v>0</v>
      </c>
      <c r="GJ92" s="248">
        <f t="shared" ca="1" si="362"/>
        <v>0</v>
      </c>
      <c r="GK92" s="248">
        <f t="shared" ca="1" si="362"/>
        <v>0</v>
      </c>
      <c r="GL92" s="248">
        <f t="shared" ca="1" si="362"/>
        <v>0</v>
      </c>
      <c r="GM92" s="248">
        <f t="shared" ca="1" si="362"/>
        <v>0</v>
      </c>
      <c r="GN92" s="248">
        <f t="shared" ca="1" si="362"/>
        <v>0</v>
      </c>
      <c r="GO92" s="10"/>
      <c r="GP92" s="246" t="b">
        <f t="shared" ca="1" si="363"/>
        <v>1</v>
      </c>
      <c r="GQ92" s="246" cm="1">
        <f t="array" aca="1" ref="GQ92" ca="1">INDEX(i.bnd_total_pas_area,$R92,1)</f>
        <v>477.12</v>
      </c>
      <c r="GR92" s="248" t="str">
        <f t="shared" ca="1" si="261"/>
        <v>-</v>
      </c>
      <c r="GS92" s="246" t="b">
        <f t="shared" ca="1" si="364"/>
        <v>1</v>
      </c>
      <c r="GT92" s="246" cm="1">
        <f t="array" aca="1" ref="GT92" ca="1">INDEX(i.bnd_sr_t,$T92,1)</f>
        <v>12.8</v>
      </c>
      <c r="GU92" s="246" t="b">
        <f t="shared" ca="1" si="382"/>
        <v>0</v>
      </c>
      <c r="GV92" s="246" t="b">
        <f t="shared" ca="1" si="382"/>
        <v>1</v>
      </c>
      <c r="GW92" s="246" t="b">
        <f t="shared" ca="1" si="382"/>
        <v>0</v>
      </c>
      <c r="GX92" s="248">
        <f t="shared" ca="1" si="365"/>
        <v>0</v>
      </c>
      <c r="GY92" s="248">
        <f t="shared" ca="1" si="365"/>
        <v>2</v>
      </c>
      <c r="GZ92" s="248">
        <f t="shared" ca="1" si="365"/>
        <v>2</v>
      </c>
      <c r="HA92" s="248" t="str">
        <f t="shared" ca="1" si="365"/>
        <v>-</v>
      </c>
      <c r="HB92" s="248" t="str">
        <f t="shared" ca="1" si="365"/>
        <v>-</v>
      </c>
      <c r="HC92" s="248" t="str">
        <f t="shared" ca="1" si="365"/>
        <v>-</v>
      </c>
      <c r="HD92" s="248" t="str">
        <f t="shared" ca="1" si="365"/>
        <v>-</v>
      </c>
      <c r="HE92" s="248" t="str">
        <f t="shared" ca="1" si="365"/>
        <v>-</v>
      </c>
      <c r="HF92" s="248" t="str">
        <f t="shared" ca="1" si="144"/>
        <v>-</v>
      </c>
      <c r="HG92" s="248" t="str">
        <f t="shared" ca="1" si="144"/>
        <v>-</v>
      </c>
      <c r="HH92" s="246" t="b">
        <f t="array" aca="1" ref="HH92" ca="1">IF(OR(HI92:HJ92&lt;&gt;"-"),TRUE,"-")</f>
        <v>1</v>
      </c>
      <c r="HI92" s="225">
        <f t="shared" ca="1" si="380"/>
        <v>2</v>
      </c>
      <c r="HJ92" s="248" t="str">
        <f t="shared" ca="1" si="125"/>
        <v>-</v>
      </c>
      <c r="HK92" s="246" t="str">
        <f t="array" aca="1" ref="HK92" ca="1">IF(OR(HL92:HQ92&lt;&gt;"-"),TRUE,"-")</f>
        <v>-</v>
      </c>
      <c r="HL92" s="248" t="str">
        <f t="shared" ca="1" si="371"/>
        <v>-</v>
      </c>
      <c r="HM92" s="288" t="str">
        <f t="shared" ca="1" si="371"/>
        <v>-</v>
      </c>
      <c r="HN92" s="288" t="str">
        <f t="shared" ca="1" si="371"/>
        <v>-</v>
      </c>
      <c r="HO92" s="288" t="str">
        <f t="shared" ca="1" si="371"/>
        <v>-</v>
      </c>
      <c r="HP92" s="288" t="str">
        <f t="shared" ca="1" si="371"/>
        <v>-</v>
      </c>
      <c r="HQ92" s="288" t="str">
        <f t="shared" ca="1" si="146"/>
        <v>-</v>
      </c>
      <c r="HR92" s="288" t="str">
        <f t="shared" ca="1" si="371"/>
        <v>-</v>
      </c>
      <c r="HS92" s="248" t="b">
        <f t="shared" ca="1" si="100"/>
        <v>1</v>
      </c>
      <c r="HT92" s="248">
        <f t="shared" ca="1" si="100"/>
        <v>2</v>
      </c>
      <c r="HU92" s="248" t="b">
        <f t="shared" ca="1" si="101"/>
        <v>1</v>
      </c>
      <c r="HV92" s="248" t="str">
        <f t="shared" ca="1" si="101"/>
        <v>-</v>
      </c>
      <c r="HW92" s="246" t="str">
        <f t="shared" ca="1" si="238"/>
        <v>-</v>
      </c>
      <c r="HX92" s="246" t="str">
        <f t="shared" ca="1" si="238"/>
        <v>-</v>
      </c>
      <c r="HY92" s="246" t="str">
        <f t="shared" ca="1" si="238"/>
        <v>-</v>
      </c>
      <c r="HZ92" s="246" t="str">
        <f t="shared" ref="HZ92" ca="1" si="383">INDEX(i.FlkStrctr,$J92,HZ$15)</f>
        <v>-</v>
      </c>
      <c r="IA92" s="248" t="str">
        <f t="shared" ca="1" si="366"/>
        <v>-</v>
      </c>
      <c r="IB92" s="248" t="str">
        <f t="shared" ca="1" si="366"/>
        <v>-</v>
      </c>
      <c r="IC92" s="248" t="str">
        <f t="shared" ca="1" si="366"/>
        <v>-</v>
      </c>
      <c r="ID92" s="248" t="str">
        <f t="shared" ca="1" si="366"/>
        <v>-</v>
      </c>
      <c r="IE92" s="248">
        <f t="shared" ca="1" si="366"/>
        <v>0</v>
      </c>
      <c r="IF92" s="248">
        <f t="shared" ca="1" si="366"/>
        <v>0.9</v>
      </c>
      <c r="IG92" s="248">
        <f t="shared" ca="1" si="366"/>
        <v>0</v>
      </c>
      <c r="IH92" s="248">
        <f t="shared" ca="1" si="366"/>
        <v>0.5</v>
      </c>
      <c r="II92" s="248">
        <f t="shared" ca="1" si="366"/>
        <v>0</v>
      </c>
      <c r="IJ92" s="248">
        <f t="shared" ca="1" si="366"/>
        <v>0</v>
      </c>
      <c r="IK92" s="248" t="str">
        <f t="shared" ca="1" si="366"/>
        <v>-</v>
      </c>
      <c r="IL92" s="246" t="str">
        <f t="shared" ca="1" si="127"/>
        <v>-</v>
      </c>
      <c r="IM92" s="246" t="str">
        <f t="shared" ca="1" si="127"/>
        <v>-</v>
      </c>
      <c r="IN92" s="155" t="b">
        <f t="shared" ca="1" si="367"/>
        <v>0</v>
      </c>
      <c r="IO92" s="248" t="str">
        <f t="shared" ca="1" si="129"/>
        <v>-</v>
      </c>
      <c r="IP92" s="10"/>
      <c r="IQ92" s="248">
        <f t="shared" ca="1" si="366"/>
        <v>1</v>
      </c>
      <c r="IR92" s="248">
        <f t="shared" ca="1" si="366"/>
        <v>0</v>
      </c>
      <c r="IS92" s="248">
        <f t="shared" ca="1" si="366"/>
        <v>1</v>
      </c>
      <c r="IT92" s="248">
        <f t="shared" ca="1" si="366"/>
        <v>1</v>
      </c>
      <c r="IU92" s="248">
        <f t="shared" ca="1" si="366"/>
        <v>0</v>
      </c>
      <c r="IV92" s="248">
        <f t="shared" ca="1" si="366"/>
        <v>70</v>
      </c>
      <c r="IW92" s="248">
        <f t="shared" ca="1" si="366"/>
        <v>50</v>
      </c>
      <c r="IX92" s="248">
        <f t="shared" ca="1" si="366"/>
        <v>85</v>
      </c>
      <c r="IY92" s="248">
        <f t="shared" ca="1" si="366"/>
        <v>70</v>
      </c>
      <c r="IZ92" s="246">
        <f t="shared" ca="1" si="130"/>
        <v>1</v>
      </c>
      <c r="JA92" s="246">
        <f t="shared" ca="1" si="131"/>
        <v>1</v>
      </c>
      <c r="JB92" s="246">
        <f t="shared" ca="1" si="132"/>
        <v>1</v>
      </c>
      <c r="JC92" s="248">
        <f t="shared" ca="1" si="366"/>
        <v>1</v>
      </c>
      <c r="JD92" s="10"/>
      <c r="JE92" s="248">
        <f t="shared" ca="1" si="366"/>
        <v>1</v>
      </c>
      <c r="JF92" s="248">
        <f t="shared" ca="1" si="366"/>
        <v>1</v>
      </c>
      <c r="JG92" s="248">
        <f t="shared" ca="1" si="366"/>
        <v>0.75</v>
      </c>
      <c r="JH92" s="248">
        <f t="shared" ca="1" si="368"/>
        <v>0.8</v>
      </c>
      <c r="JI92" s="248">
        <f t="shared" ca="1" si="368"/>
        <v>0.82499999999999996</v>
      </c>
      <c r="JJ92" s="248">
        <f t="shared" ca="1" si="368"/>
        <v>0.875</v>
      </c>
      <c r="JK92" s="248">
        <f t="shared" ca="1" si="368"/>
        <v>0.9</v>
      </c>
      <c r="JL92" s="248">
        <f t="shared" ca="1" si="366"/>
        <v>1</v>
      </c>
      <c r="JM92" s="248">
        <f t="shared" ca="1" si="366"/>
        <v>0</v>
      </c>
      <c r="JN92" s="248">
        <f t="shared" ca="1" si="368"/>
        <v>0</v>
      </c>
      <c r="JO92" s="248">
        <f t="shared" ca="1" si="368"/>
        <v>0</v>
      </c>
      <c r="JP92" s="248">
        <f t="shared" ca="1" si="368"/>
        <v>0</v>
      </c>
      <c r="JQ92" s="248">
        <f t="shared" ca="1" si="368"/>
        <v>0</v>
      </c>
      <c r="JR92" s="248">
        <f t="shared" ca="1" si="368"/>
        <v>0</v>
      </c>
      <c r="JS92" s="248" t="str">
        <f t="shared" ca="1" si="149"/>
        <v>-</v>
      </c>
      <c r="JT92" s="248">
        <f t="shared" ca="1" si="149"/>
        <v>0</v>
      </c>
      <c r="JU92" s="27">
        <v>0</v>
      </c>
    </row>
    <row r="93" spans="1:281" s="228" customFormat="1" outlineLevel="2">
      <c r="A93" s="202">
        <f t="shared" si="133"/>
        <v>88</v>
      </c>
      <c r="B93" s="210">
        <f t="shared" ca="1" si="372"/>
        <v>82</v>
      </c>
      <c r="C93" s="228">
        <v>200</v>
      </c>
      <c r="D93" s="228" t="s">
        <v>941</v>
      </c>
      <c r="E93" s="228" t="b">
        <v>0</v>
      </c>
      <c r="F93" s="228" t="b">
        <v>0</v>
      </c>
      <c r="G93" s="228" t="b">
        <f t="shared" si="369"/>
        <v>0</v>
      </c>
      <c r="H93" s="298" cm="1">
        <f t="array" aca="1" ref="H93" ca="1">IF(AND($I93:$T93=DataMaster!$R$70:$AC$70),1,IF(AND($I93:$T93=DataMaster!$R$71:$AC$71),2,IF(AND($I93:$T93=DataMaster!$R$72:$AC$72),3,IF(AND($I93:$T93=DataMaster!$R$73:$AC$73),4,IF(AND($I93:$T93=DataMaster!$R$74:$AC$74),5,IF(AND($I93:$T93=DataMaster!$R$75:$AC$75),6,IF(AND($I93:$T93=DataMaster!$R$76:$AC$76),7,IF(AND($I93:$T93=DataMaster!$R$77:$AC$77),8,0))))))))</f>
        <v>4</v>
      </c>
      <c r="I93" s="225">
        <f t="shared" ca="1" si="373"/>
        <v>2</v>
      </c>
      <c r="J93" s="225">
        <f t="shared" ca="1" si="370"/>
        <v>3</v>
      </c>
      <c r="K93" s="225">
        <f t="shared" ca="1" si="370"/>
        <v>3</v>
      </c>
      <c r="L93" s="225">
        <f t="shared" ca="1" si="370"/>
        <v>3</v>
      </c>
      <c r="M93" s="225">
        <f t="shared" ca="1" si="370"/>
        <v>1</v>
      </c>
      <c r="N93" s="225">
        <f t="shared" ca="1" si="370"/>
        <v>1</v>
      </c>
      <c r="O93" s="225">
        <f t="shared" ca="1" si="370"/>
        <v>1</v>
      </c>
      <c r="P93" s="225">
        <f t="shared" ca="1" si="370"/>
        <v>1</v>
      </c>
      <c r="Q93" s="225">
        <f t="shared" ca="1" si="370"/>
        <v>1</v>
      </c>
      <c r="R93" s="225">
        <f t="shared" ca="1" si="370"/>
        <v>3</v>
      </c>
      <c r="S93" s="225">
        <f t="shared" ca="1" si="370"/>
        <v>1</v>
      </c>
      <c r="T93" s="225">
        <f t="shared" ca="1" si="370"/>
        <v>3</v>
      </c>
      <c r="V93" s="242" t="str" cm="1">
        <f t="array" aca="1" ref="V93" ca="1">TEXT(LEFT(OFFSET(V93,-1,0),5)+1,"00000")&amp;MID(OFFSET(V93,-1,0),6,FIND(" ",OFFSET(V93,-1,0),7)-5)
&amp;IF($H93=0,"",INDEX(DataMaster!$Q$70:$Q$77,Experiment!H93))
 &amp; " Day"&amp;_xlfn.SINGLE(INDEX(i.DOY,$I93,1))                   &amp; IF($FE93=0," FWM","")&amp;IF($FE93=1," MWM","")&amp;IF($FE93=5," Mat","")&amp;IF($FJ93=TRUE,"&amp;BBT","")
&amp;" Confine"&amp;$P93-1       &amp;IF($R93&gt;1," PasArea"&amp;GQ93,"")     &amp;IF($T93&gt;1," SR"&amp;GT93,"")     &amp;IF($S93&gt;1," E_PGR"&amp;JG93,"")
&amp; " WP"&amp;TEXT($IZ93*100,"000p")                &amp; " MP"&amp;TEXT($JA93*100,"000p")                      &amp; " GP"&amp;TEXT($JB93*100,"000p")
&amp; " (F"&amp;3+IFERROR(1*$CZ93,0)+IFERROR(1*$DA93,0)&amp;3-IFERROR(1*NOT($DC93),0)&amp;"N"&amp;$DV93&amp;$DW93&amp;")"</f>
        <v>00070 Feed farm2_nc Day169 MWM&amp;BBT Confine0 PasArea477.12 SR12.8 WP100p MP100p GP100p (F53N33)</v>
      </c>
      <c r="W93" s="10" t="str">
        <f ca="1">IF(COUNTIF(V$5:V93,V93)=1,"-","Dup")</f>
        <v>-</v>
      </c>
      <c r="X93" s="10"/>
      <c r="Y93" s="225" t="str">
        <f t="shared" ca="1" si="374"/>
        <v>-</v>
      </c>
      <c r="Z93" s="248" t="str">
        <f t="shared" ca="1" si="112"/>
        <v>-</v>
      </c>
      <c r="AA93" s="225" t="str">
        <f t="shared" ca="1" si="374"/>
        <v>-</v>
      </c>
      <c r="AB93" s="225" t="str">
        <f t="shared" ca="1" si="374"/>
        <v>-</v>
      </c>
      <c r="AC93" s="248" t="str">
        <f t="shared" ca="1" si="113"/>
        <v>-</v>
      </c>
      <c r="AD93" s="248" t="b">
        <f t="shared" ca="1" si="113"/>
        <v>1</v>
      </c>
      <c r="AE93" s="10"/>
      <c r="AF93" s="248" t="b">
        <f t="shared" ca="1" si="356"/>
        <v>1</v>
      </c>
      <c r="AG93" s="248" t="str">
        <f t="shared" ca="1" si="356"/>
        <v>-</v>
      </c>
      <c r="AH93" s="248" t="str">
        <f t="shared" ca="1" si="356"/>
        <v>-</v>
      </c>
      <c r="AI93" s="248" t="str">
        <f t="shared" ca="1" si="356"/>
        <v>-</v>
      </c>
      <c r="AJ93" s="248" t="b">
        <f t="shared" ca="1" si="356"/>
        <v>0</v>
      </c>
      <c r="AK93" s="248" t="str">
        <f t="shared" ca="1" si="356"/>
        <v>-</v>
      </c>
      <c r="AL93" s="248" t="str">
        <f t="shared" ca="1" si="356"/>
        <v>-</v>
      </c>
      <c r="AM93" s="248" t="str">
        <f t="shared" ca="1" si="356"/>
        <v>-</v>
      </c>
      <c r="AN93" s="248" t="b">
        <f t="shared" ca="1" si="356"/>
        <v>0</v>
      </c>
      <c r="AO93" s="10"/>
      <c r="AP93" s="225" t="b">
        <f t="shared" ca="1" si="381"/>
        <v>1</v>
      </c>
      <c r="AQ93" s="247" t="b">
        <v>1</v>
      </c>
      <c r="AR93" s="225" t="b">
        <f t="shared" ca="1" si="375"/>
        <v>1</v>
      </c>
      <c r="AS93" s="243">
        <f t="shared" ca="1" si="136"/>
        <v>423106</v>
      </c>
      <c r="AT93" s="225" t="b">
        <f t="shared" ca="1" si="376"/>
        <v>0</v>
      </c>
      <c r="AU93" s="248" t="str">
        <f t="shared" ca="1" si="356"/>
        <v>-</v>
      </c>
      <c r="AV93" s="248" t="b">
        <f t="shared" ca="1" si="356"/>
        <v>1</v>
      </c>
      <c r="AW93" s="225">
        <f t="shared" ca="1" si="377"/>
        <v>423107</v>
      </c>
      <c r="AX93" s="248" t="str">
        <f t="shared" ca="1" si="356"/>
        <v>-</v>
      </c>
      <c r="AY93" s="248">
        <f t="shared" ca="1" si="356"/>
        <v>1</v>
      </c>
      <c r="AZ93" s="248">
        <f t="shared" ca="1" si="356"/>
        <v>1</v>
      </c>
      <c r="BA93" s="248" t="b">
        <f t="shared" ca="1" si="185"/>
        <v>1</v>
      </c>
      <c r="BB93" s="248">
        <f t="shared" ca="1" si="356"/>
        <v>0.2</v>
      </c>
      <c r="BC93" s="248" t="str">
        <f t="shared" ca="1" si="378"/>
        <v>-</v>
      </c>
      <c r="BD93" s="248" t="str">
        <f t="shared" ca="1" si="378"/>
        <v>-</v>
      </c>
      <c r="BE93" s="248" t="b">
        <f t="shared" ca="1" si="356"/>
        <v>1</v>
      </c>
      <c r="BF93" s="248" t="b">
        <f t="shared" ca="1" si="185"/>
        <v>0</v>
      </c>
      <c r="BG93" s="246" t="b" cm="1">
        <f t="array" aca="1" ref="BG93" ca="1">INDEX(i.dams_confinement_P,$P93,BG$17)</f>
        <v>0</v>
      </c>
      <c r="BH93" s="246" t="b" cm="1">
        <f t="array" aca="1" ref="BH93" ca="1">INDEX(i.dams_confinement_P,$P93,BH$17)</f>
        <v>0</v>
      </c>
      <c r="BI93" s="246" t="b" cm="1">
        <f t="array" aca="1" ref="BI93" ca="1">INDEX(i.dams_confinement_P,$P93,BI$17)</f>
        <v>0</v>
      </c>
      <c r="BJ93" s="246" t="b" cm="1">
        <f t="array" aca="1" ref="BJ93" ca="1">INDEX(i.dams_confinement_P,$P93,BJ$17)</f>
        <v>0</v>
      </c>
      <c r="BK93" s="246" t="b" cm="1">
        <f t="array" aca="1" ref="BK93" ca="1">INDEX(i.dams_confinement_P,$P93,BK$17)</f>
        <v>0</v>
      </c>
      <c r="BL93" s="246" t="b" cm="1">
        <f t="array" aca="1" ref="BL93" ca="1">INDEX(i.dams_confinement_P,$P93,BL$17)</f>
        <v>0</v>
      </c>
      <c r="BM93" s="246" t="b" cm="1">
        <f t="array" aca="1" ref="BM93" ca="1">INDEX(i.dams_confinement_P,$P93,BM$17)</f>
        <v>0</v>
      </c>
      <c r="BN93" s="246" t="b" cm="1">
        <f t="array" aca="1" ref="BN93" ca="1">INDEX(i.dams_confinement_P,$P93,BN$17)</f>
        <v>0</v>
      </c>
      <c r="BO93" s="246" t="b" cm="1">
        <f t="array" aca="1" ref="BO93" ca="1">INDEX(i.dams_confinement_P,$P93,BO$17)</f>
        <v>0</v>
      </c>
      <c r="BP93" s="246" t="b" cm="1">
        <f t="array" aca="1" ref="BP93" ca="1">INDEX(i.dams_confinement_P,$P93,BP$17)</f>
        <v>0</v>
      </c>
      <c r="BQ93" s="246" t="b" cm="1">
        <f t="array" aca="1" ref="BQ93" ca="1">INDEX(i.dams_confinement_P,$P93,BQ$17)</f>
        <v>0</v>
      </c>
      <c r="BR93" s="246" t="b" cm="1">
        <f t="array" aca="1" ref="BR93" ca="1">INDEX(i.dams_confinement_P,$P93,BR$17)</f>
        <v>0</v>
      </c>
      <c r="BS93" s="246" t="b" cm="1">
        <f t="array" aca="1" ref="BS93" ca="1">INDEX(i.dams_confinement_P,$P93,BS$17)</f>
        <v>0</v>
      </c>
      <c r="BT93" s="246" t="b" cm="1">
        <f t="array" aca="1" ref="BT93" ca="1">INDEX(i.dams_confinement_P,$P93,BT$17)</f>
        <v>0</v>
      </c>
      <c r="BU93" s="246" t="b" cm="1">
        <f t="array" aca="1" ref="BU93" ca="1">INDEX(i.dams_confinement_P,$P93,BU$17)</f>
        <v>0</v>
      </c>
      <c r="BV93" s="246" t="b" cm="1">
        <f t="array" aca="1" ref="BV93" ca="1">INDEX(i.dams_confinement_P,$P93,BV$17)</f>
        <v>0</v>
      </c>
      <c r="BW93" s="246" t="b" cm="1">
        <f t="array" aca="1" ref="BW93" ca="1">INDEX(i.dams_confinement_P,$P93,BW$17)</f>
        <v>0</v>
      </c>
      <c r="BX93" s="246" t="b" cm="1">
        <f t="array" aca="1" ref="BX93" ca="1">INDEX(i.dams_confinement_P,$P93,BX$17)</f>
        <v>0</v>
      </c>
      <c r="BY93" s="248" t="str">
        <f t="shared" ca="1" si="357"/>
        <v>-</v>
      </c>
      <c r="BZ93" s="248" t="str">
        <f t="shared" ca="1" si="357"/>
        <v>-</v>
      </c>
      <c r="CA93" s="10"/>
      <c r="CB93" s="248" t="str">
        <f t="shared" ca="1" si="357"/>
        <v>-</v>
      </c>
      <c r="CC93" s="248" t="str">
        <f t="shared" ca="1" si="357"/>
        <v>-</v>
      </c>
      <c r="CD93" s="248" t="str">
        <f t="shared" ca="1" si="357"/>
        <v>-</v>
      </c>
      <c r="CE93" s="248" t="str">
        <f t="shared" ca="1" si="357"/>
        <v>-</v>
      </c>
      <c r="CF93" s="248" t="str">
        <f t="shared" ca="1" si="357"/>
        <v>-</v>
      </c>
      <c r="CG93" s="248" t="str">
        <f t="shared" ca="1" si="357"/>
        <v>-</v>
      </c>
      <c r="CH93" s="248" t="str">
        <f t="shared" ca="1" si="357"/>
        <v>-</v>
      </c>
      <c r="CI93" s="248" t="str">
        <f t="shared" ca="1" si="357"/>
        <v>-</v>
      </c>
      <c r="CJ93" s="248" t="str">
        <f t="shared" ca="1" si="357"/>
        <v>-</v>
      </c>
      <c r="CK93" s="248" t="str">
        <f t="shared" ca="1" si="357"/>
        <v>-</v>
      </c>
      <c r="CL93" s="248" t="str">
        <f t="shared" ca="1" si="357"/>
        <v>-</v>
      </c>
      <c r="CM93" s="248" t="str">
        <f t="shared" ca="1" si="357"/>
        <v>-</v>
      </c>
      <c r="CN93" s="248" t="str">
        <f t="shared" ca="1" si="357"/>
        <v>-</v>
      </c>
      <c r="CO93" s="248" t="str">
        <f t="shared" ca="1" si="357"/>
        <v>-</v>
      </c>
      <c r="CP93" s="248" t="str">
        <f t="shared" ca="1" si="357"/>
        <v>-</v>
      </c>
      <c r="CQ93" s="248" t="str">
        <f t="shared" ca="1" si="357"/>
        <v>-</v>
      </c>
      <c r="CR93" s="248" t="str">
        <f t="shared" ca="1" si="357"/>
        <v>-</v>
      </c>
      <c r="CS93" s="248" t="str">
        <f t="shared" ca="1" si="357"/>
        <v>-</v>
      </c>
      <c r="CT93" s="248" t="str">
        <f t="shared" ca="1" si="357"/>
        <v>-</v>
      </c>
      <c r="CU93" s="248" t="str">
        <f t="shared" ca="1" si="357"/>
        <v>-</v>
      </c>
      <c r="CV93" s="248" t="str">
        <f t="shared" ca="1" si="357"/>
        <v>-</v>
      </c>
      <c r="CW93" s="10"/>
      <c r="CX93" s="246" cm="1">
        <f t="array" aca="1" ref="CX93" ca="1">IF(AND($CZ93:$DA93),INDEX(i.dam_user_fvp0_date,$P93),"-")</f>
        <v>91</v>
      </c>
      <c r="CY93" s="246" cm="1">
        <f t="array" aca="1" ref="CY93" ca="1">IF(AND($CZ93:$DA93),INDEX(i.dam_user_fvp1_date,$P93),"-")</f>
        <v>147</v>
      </c>
      <c r="CZ93" s="247" t="b">
        <v>1</v>
      </c>
      <c r="DA93" s="247" t="b">
        <v>1</v>
      </c>
      <c r="DB93" s="248" t="str">
        <f t="shared" ca="1" si="359"/>
        <v>-</v>
      </c>
      <c r="DC93" s="248" t="str">
        <f t="shared" ca="1" si="359"/>
        <v>-</v>
      </c>
      <c r="DD93" s="248" t="str">
        <f t="shared" ca="1" si="359"/>
        <v>-</v>
      </c>
      <c r="DE93" s="248" t="str">
        <f t="shared" ca="1" si="359"/>
        <v>-</v>
      </c>
      <c r="DF93" s="248" t="str">
        <f t="shared" ca="1" si="359"/>
        <v>-</v>
      </c>
      <c r="DG93" s="248" t="str">
        <f t="shared" ca="1" si="359"/>
        <v>-</v>
      </c>
      <c r="DH93" s="248" t="str">
        <f t="shared" ca="1" si="359"/>
        <v>-</v>
      </c>
      <c r="DI93" s="248" t="str">
        <f t="shared" ca="1" si="359"/>
        <v>-</v>
      </c>
      <c r="DJ93" s="248" t="str">
        <f t="shared" ca="1" si="359"/>
        <v>-</v>
      </c>
      <c r="DK93" s="248" t="str">
        <f t="shared" ca="1" si="359"/>
        <v>-</v>
      </c>
      <c r="DL93" s="248" t="str">
        <f t="shared" ca="1" si="359"/>
        <v>-</v>
      </c>
      <c r="DM93" s="248" t="str">
        <f t="shared" ca="1" si="359"/>
        <v>-</v>
      </c>
      <c r="DN93" s="248" t="str">
        <f t="shared" ca="1" si="359"/>
        <v>-</v>
      </c>
      <c r="DO93" s="248" t="str">
        <f t="shared" ca="1" si="359"/>
        <v>-</v>
      </c>
      <c r="DP93" s="248" t="str">
        <f t="shared" ca="1" si="359"/>
        <v>-</v>
      </c>
      <c r="DQ93" s="248" t="str">
        <f t="shared" ca="1" si="359"/>
        <v>-</v>
      </c>
      <c r="DR93" s="248" t="str">
        <f t="shared" ca="1" si="359"/>
        <v>-</v>
      </c>
      <c r="DS93" s="248" t="str">
        <f t="shared" ca="1" si="359"/>
        <v>-</v>
      </c>
      <c r="DT93" s="248" t="str">
        <f t="shared" ca="1" si="359"/>
        <v>-</v>
      </c>
      <c r="DU93" s="248" t="str">
        <f t="shared" ca="1" si="359"/>
        <v>-</v>
      </c>
      <c r="DV93" s="225">
        <f t="shared" ca="1" si="379"/>
        <v>3</v>
      </c>
      <c r="DW93" s="225">
        <f t="shared" ca="1" si="379"/>
        <v>3</v>
      </c>
      <c r="DX93" s="247">
        <v>0</v>
      </c>
      <c r="DY93" s="247">
        <v>1</v>
      </c>
      <c r="DZ93" s="247">
        <v>-1</v>
      </c>
      <c r="EA93" s="248" t="str">
        <f t="shared" ca="1" si="359"/>
        <v>-</v>
      </c>
      <c r="EB93" s="248" t="str">
        <f t="shared" ca="1" si="359"/>
        <v>-</v>
      </c>
      <c r="EC93" s="248" t="str">
        <f t="shared" ca="1" si="359"/>
        <v>-</v>
      </c>
      <c r="ED93" s="248" t="str">
        <f t="shared" ca="1" si="359"/>
        <v>-</v>
      </c>
      <c r="EE93" s="248" t="str">
        <f t="shared" ca="1" si="359"/>
        <v>-</v>
      </c>
      <c r="EF93" s="247">
        <v>0</v>
      </c>
      <c r="EG93" s="247">
        <v>1</v>
      </c>
      <c r="EH93" s="247">
        <v>-1</v>
      </c>
      <c r="EI93" s="248" t="str">
        <f t="shared" ca="1" si="359"/>
        <v>-</v>
      </c>
      <c r="EJ93" s="248" t="str">
        <f t="shared" ca="1" si="359"/>
        <v>-</v>
      </c>
      <c r="EK93" s="248" t="str">
        <f t="shared" ca="1" si="359"/>
        <v>-</v>
      </c>
      <c r="EL93" s="248">
        <f t="shared" ca="1" si="359"/>
        <v>0</v>
      </c>
      <c r="EM93" s="248">
        <f t="shared" ca="1" si="359"/>
        <v>0</v>
      </c>
      <c r="EN93" s="248">
        <f t="shared" ca="1" si="359"/>
        <v>0</v>
      </c>
      <c r="EO93" s="248">
        <f t="shared" ca="1" si="359"/>
        <v>0</v>
      </c>
      <c r="EP93" s="248">
        <f t="shared" ca="1" si="360"/>
        <v>0</v>
      </c>
      <c r="EQ93" s="248">
        <f t="shared" ca="1" si="360"/>
        <v>0</v>
      </c>
      <c r="ER93" s="248">
        <f t="shared" ca="1" si="360"/>
        <v>0</v>
      </c>
      <c r="ES93" s="248" t="str">
        <f t="shared" ca="1" si="360"/>
        <v>-</v>
      </c>
      <c r="ET93" s="248" t="str">
        <f t="shared" ca="1" si="360"/>
        <v>-</v>
      </c>
      <c r="EU93" s="248" t="str">
        <f t="shared" ca="1" si="360"/>
        <v>-</v>
      </c>
      <c r="EV93" s="248" t="str">
        <f t="shared" ca="1" si="360"/>
        <v>-</v>
      </c>
      <c r="EW93" s="248" t="str">
        <f t="shared" ca="1" si="360"/>
        <v>-</v>
      </c>
      <c r="EX93" s="248" t="str">
        <f t="shared" ca="1" si="360"/>
        <v>-</v>
      </c>
      <c r="EY93" s="248" t="str">
        <f t="shared" ca="1" si="360"/>
        <v>-</v>
      </c>
      <c r="EZ93" s="248" t="str">
        <f t="shared" ca="1" si="360"/>
        <v>-</v>
      </c>
      <c r="FA93" s="248" t="str">
        <f t="shared" ca="1" si="360"/>
        <v>-</v>
      </c>
      <c r="FB93" s="248" t="str">
        <f t="shared" ca="1" si="360"/>
        <v>-</v>
      </c>
      <c r="FC93" s="248" t="str">
        <f t="shared" ca="1" si="360"/>
        <v>-</v>
      </c>
      <c r="FD93" s="10"/>
      <c r="FE93" s="246">
        <f t="shared" ca="1" si="118"/>
        <v>1</v>
      </c>
      <c r="FF93" s="248" t="str">
        <f t="shared" ca="1" si="361"/>
        <v>-</v>
      </c>
      <c r="FG93" s="248" t="str">
        <f t="shared" ca="1" si="361"/>
        <v>-</v>
      </c>
      <c r="FH93" s="248" t="str">
        <f t="shared" ca="1" si="361"/>
        <v>-</v>
      </c>
      <c r="FI93" s="248" t="str">
        <f t="shared" ca="1" si="361"/>
        <v>-</v>
      </c>
      <c r="FJ93" s="246" t="b">
        <f t="shared" ca="1" si="119"/>
        <v>1</v>
      </c>
      <c r="FK93" s="248" t="str">
        <f t="shared" ca="1" si="361"/>
        <v>-</v>
      </c>
      <c r="FL93" s="248">
        <f t="shared" ca="1" si="361"/>
        <v>0</v>
      </c>
      <c r="FM93" s="248" t="str">
        <f t="shared" ca="1" si="361"/>
        <v>-</v>
      </c>
      <c r="FN93" s="248">
        <f t="shared" ca="1" si="120"/>
        <v>1</v>
      </c>
      <c r="FO93" s="248">
        <f t="shared" ca="1" si="120"/>
        <v>0</v>
      </c>
      <c r="FP93" s="248">
        <f t="shared" ca="1" si="361"/>
        <v>1</v>
      </c>
      <c r="FQ93" s="248">
        <f t="shared" ca="1" si="361"/>
        <v>0</v>
      </c>
      <c r="FR93" s="248">
        <f t="shared" ca="1" si="361"/>
        <v>1</v>
      </c>
      <c r="FS93" s="248">
        <f t="shared" ca="1" si="361"/>
        <v>1</v>
      </c>
      <c r="FT93" s="248">
        <f t="shared" ca="1" si="361"/>
        <v>1</v>
      </c>
      <c r="FU93" s="248">
        <f t="shared" ca="1" si="361"/>
        <v>0</v>
      </c>
      <c r="FV93" s="248">
        <f t="shared" ca="1" si="362"/>
        <v>0</v>
      </c>
      <c r="FW93" s="248">
        <f t="shared" ca="1" si="362"/>
        <v>0</v>
      </c>
      <c r="FX93" s="248">
        <f t="shared" ca="1" si="362"/>
        <v>0</v>
      </c>
      <c r="FY93" s="248">
        <f t="shared" ca="1" si="362"/>
        <v>0</v>
      </c>
      <c r="FZ93" s="248">
        <f t="shared" ca="1" si="362"/>
        <v>0</v>
      </c>
      <c r="GA93" s="248">
        <f t="shared" ca="1" si="362"/>
        <v>0</v>
      </c>
      <c r="GB93" s="248">
        <f t="shared" ca="1" si="362"/>
        <v>0</v>
      </c>
      <c r="GC93" s="248">
        <f t="shared" ca="1" si="362"/>
        <v>0</v>
      </c>
      <c r="GD93" s="248">
        <f t="shared" ca="1" si="362"/>
        <v>0</v>
      </c>
      <c r="GE93" s="248">
        <f t="shared" ca="1" si="362"/>
        <v>0</v>
      </c>
      <c r="GF93" s="248">
        <f t="shared" ca="1" si="362"/>
        <v>0</v>
      </c>
      <c r="GG93" s="248">
        <f t="shared" ca="1" si="362"/>
        <v>1</v>
      </c>
      <c r="GH93" s="248">
        <f t="shared" ca="1" si="362"/>
        <v>0</v>
      </c>
      <c r="GI93" s="248">
        <f t="shared" ca="1" si="362"/>
        <v>0</v>
      </c>
      <c r="GJ93" s="248">
        <f t="shared" ca="1" si="362"/>
        <v>0</v>
      </c>
      <c r="GK93" s="248">
        <f t="shared" ca="1" si="362"/>
        <v>0</v>
      </c>
      <c r="GL93" s="248">
        <f t="shared" ca="1" si="362"/>
        <v>0</v>
      </c>
      <c r="GM93" s="248">
        <f t="shared" ca="1" si="362"/>
        <v>0</v>
      </c>
      <c r="GN93" s="248">
        <f t="shared" ca="1" si="362"/>
        <v>0</v>
      </c>
      <c r="GO93" s="10"/>
      <c r="GP93" s="246" t="b">
        <f t="shared" ca="1" si="363"/>
        <v>1</v>
      </c>
      <c r="GQ93" s="246" cm="1">
        <f t="array" aca="1" ref="GQ93" ca="1">INDEX(i.bnd_total_pas_area,$R93,1)</f>
        <v>477.12</v>
      </c>
      <c r="GR93" s="248" t="str">
        <f t="shared" ca="1" si="261"/>
        <v>-</v>
      </c>
      <c r="GS93" s="246" t="b">
        <f t="shared" ca="1" si="364"/>
        <v>1</v>
      </c>
      <c r="GT93" s="246" cm="1">
        <f t="array" aca="1" ref="GT93" ca="1">INDEX(i.bnd_sr_t,$T93,1)</f>
        <v>12.8</v>
      </c>
      <c r="GU93" s="246" t="b">
        <f t="shared" ca="1" si="382"/>
        <v>0</v>
      </c>
      <c r="GV93" s="246" t="b">
        <f t="shared" ca="1" si="382"/>
        <v>1</v>
      </c>
      <c r="GW93" s="246" t="b">
        <f t="shared" ca="1" si="382"/>
        <v>0</v>
      </c>
      <c r="GX93" s="248">
        <f t="shared" ca="1" si="365"/>
        <v>0</v>
      </c>
      <c r="GY93" s="248">
        <f t="shared" ca="1" si="365"/>
        <v>2</v>
      </c>
      <c r="GZ93" s="248">
        <f t="shared" ca="1" si="365"/>
        <v>2</v>
      </c>
      <c r="HA93" s="248" t="str">
        <f t="shared" ca="1" si="365"/>
        <v>-</v>
      </c>
      <c r="HB93" s="248" t="str">
        <f t="shared" ca="1" si="365"/>
        <v>-</v>
      </c>
      <c r="HC93" s="248" t="str">
        <f t="shared" ca="1" si="365"/>
        <v>-</v>
      </c>
      <c r="HD93" s="248" t="str">
        <f t="shared" ca="1" si="365"/>
        <v>-</v>
      </c>
      <c r="HE93" s="248" t="str">
        <f t="shared" ca="1" si="365"/>
        <v>-</v>
      </c>
      <c r="HF93" s="248" t="str">
        <f t="shared" ca="1" si="144"/>
        <v>-</v>
      </c>
      <c r="HG93" s="248" t="str">
        <f t="shared" ca="1" si="144"/>
        <v>-</v>
      </c>
      <c r="HH93" s="246" t="b">
        <f t="array" aca="1" ref="HH93" ca="1">IF(OR(HI93:HJ93&lt;&gt;"-"),TRUE,"-")</f>
        <v>1</v>
      </c>
      <c r="HI93" s="225">
        <f t="shared" ca="1" si="380"/>
        <v>2</v>
      </c>
      <c r="HJ93" s="248" t="str">
        <f t="shared" ca="1" si="125"/>
        <v>-</v>
      </c>
      <c r="HK93" s="246" t="str">
        <f t="array" aca="1" ref="HK93" ca="1">IF(OR(HL93:HQ93&lt;&gt;"-"),TRUE,"-")</f>
        <v>-</v>
      </c>
      <c r="HL93" s="248" t="str">
        <f t="shared" ca="1" si="371"/>
        <v>-</v>
      </c>
      <c r="HM93" s="288" t="str">
        <f t="shared" ca="1" si="371"/>
        <v>-</v>
      </c>
      <c r="HN93" s="288" t="str">
        <f t="shared" ca="1" si="371"/>
        <v>-</v>
      </c>
      <c r="HO93" s="288" t="str">
        <f t="shared" ca="1" si="371"/>
        <v>-</v>
      </c>
      <c r="HP93" s="288" t="str">
        <f t="shared" ca="1" si="371"/>
        <v>-</v>
      </c>
      <c r="HQ93" s="288" t="str">
        <f t="shared" ca="1" si="146"/>
        <v>-</v>
      </c>
      <c r="HR93" s="288" t="str">
        <f t="shared" ca="1" si="371"/>
        <v>-</v>
      </c>
      <c r="HS93" s="248" t="b">
        <f t="shared" ca="1" si="100"/>
        <v>1</v>
      </c>
      <c r="HT93" s="248">
        <f t="shared" ca="1" si="100"/>
        <v>2</v>
      </c>
      <c r="HU93" s="248" t="b">
        <f t="shared" ca="1" si="101"/>
        <v>1</v>
      </c>
      <c r="HV93" s="248" t="str">
        <f t="shared" ca="1" si="101"/>
        <v>-</v>
      </c>
      <c r="HW93" s="246" t="str">
        <f t="shared" ref="HW93:HZ104" ca="1" si="384">INDEX(i.FlkStrctr,$J93,HW$15)</f>
        <v>-</v>
      </c>
      <c r="HX93" s="246" t="str">
        <f t="shared" ca="1" si="384"/>
        <v>-</v>
      </c>
      <c r="HY93" s="246" t="str">
        <f t="shared" ca="1" si="384"/>
        <v>-</v>
      </c>
      <c r="HZ93" s="246" t="str">
        <f t="shared" ca="1" si="384"/>
        <v>-</v>
      </c>
      <c r="IA93" s="248" t="str">
        <f t="shared" ca="1" si="366"/>
        <v>-</v>
      </c>
      <c r="IB93" s="248" t="str">
        <f t="shared" ca="1" si="366"/>
        <v>-</v>
      </c>
      <c r="IC93" s="248" t="str">
        <f t="shared" ca="1" si="366"/>
        <v>-</v>
      </c>
      <c r="ID93" s="248" t="str">
        <f t="shared" ca="1" si="366"/>
        <v>-</v>
      </c>
      <c r="IE93" s="248">
        <f t="shared" ca="1" si="366"/>
        <v>0</v>
      </c>
      <c r="IF93" s="248">
        <f t="shared" ca="1" si="366"/>
        <v>0.9</v>
      </c>
      <c r="IG93" s="248">
        <f t="shared" ca="1" si="366"/>
        <v>0</v>
      </c>
      <c r="IH93" s="248">
        <f t="shared" ca="1" si="366"/>
        <v>0.5</v>
      </c>
      <c r="II93" s="248">
        <f t="shared" ca="1" si="366"/>
        <v>0</v>
      </c>
      <c r="IJ93" s="248">
        <f t="shared" ca="1" si="366"/>
        <v>0</v>
      </c>
      <c r="IK93" s="248" t="str">
        <f t="shared" ca="1" si="366"/>
        <v>-</v>
      </c>
      <c r="IL93" s="246" t="str">
        <f t="shared" ca="1" si="127"/>
        <v>-</v>
      </c>
      <c r="IM93" s="246" t="str">
        <f t="shared" ca="1" si="127"/>
        <v>-</v>
      </c>
      <c r="IN93" s="155" t="b">
        <f t="shared" ca="1" si="367"/>
        <v>0</v>
      </c>
      <c r="IO93" s="248" t="str">
        <f t="shared" ca="1" si="129"/>
        <v>-</v>
      </c>
      <c r="IP93" s="10"/>
      <c r="IQ93" s="248">
        <f t="shared" ca="1" si="366"/>
        <v>1</v>
      </c>
      <c r="IR93" s="248">
        <f t="shared" ca="1" si="366"/>
        <v>0</v>
      </c>
      <c r="IS93" s="248">
        <f t="shared" ca="1" si="366"/>
        <v>1</v>
      </c>
      <c r="IT93" s="248">
        <f t="shared" ca="1" si="366"/>
        <v>1</v>
      </c>
      <c r="IU93" s="248">
        <f t="shared" ca="1" si="366"/>
        <v>0</v>
      </c>
      <c r="IV93" s="248">
        <f t="shared" ca="1" si="366"/>
        <v>70</v>
      </c>
      <c r="IW93" s="248">
        <f t="shared" ca="1" si="366"/>
        <v>50</v>
      </c>
      <c r="IX93" s="248">
        <f t="shared" ca="1" si="366"/>
        <v>85</v>
      </c>
      <c r="IY93" s="248">
        <f t="shared" ca="1" si="366"/>
        <v>70</v>
      </c>
      <c r="IZ93" s="246">
        <f t="shared" ca="1" si="130"/>
        <v>1</v>
      </c>
      <c r="JA93" s="246">
        <f t="shared" ca="1" si="131"/>
        <v>1</v>
      </c>
      <c r="JB93" s="246">
        <f t="shared" ca="1" si="132"/>
        <v>1</v>
      </c>
      <c r="JC93" s="248">
        <f t="shared" ca="1" si="366"/>
        <v>1</v>
      </c>
      <c r="JD93" s="10"/>
      <c r="JE93" s="248">
        <f t="shared" ca="1" si="366"/>
        <v>1</v>
      </c>
      <c r="JF93" s="248">
        <f t="shared" ca="1" si="366"/>
        <v>1</v>
      </c>
      <c r="JG93" s="248">
        <f t="shared" ca="1" si="366"/>
        <v>0.75</v>
      </c>
      <c r="JH93" s="248">
        <f t="shared" ca="1" si="368"/>
        <v>0.8</v>
      </c>
      <c r="JI93" s="248">
        <f t="shared" ca="1" si="368"/>
        <v>0.82499999999999996</v>
      </c>
      <c r="JJ93" s="248">
        <f t="shared" ca="1" si="368"/>
        <v>0.875</v>
      </c>
      <c r="JK93" s="248">
        <f t="shared" ca="1" si="368"/>
        <v>0.9</v>
      </c>
      <c r="JL93" s="248">
        <f t="shared" ca="1" si="366"/>
        <v>1</v>
      </c>
      <c r="JM93" s="248">
        <f t="shared" ca="1" si="366"/>
        <v>0</v>
      </c>
      <c r="JN93" s="248">
        <f t="shared" ca="1" si="368"/>
        <v>0</v>
      </c>
      <c r="JO93" s="248">
        <f t="shared" ca="1" si="368"/>
        <v>0</v>
      </c>
      <c r="JP93" s="248">
        <f t="shared" ca="1" si="368"/>
        <v>0</v>
      </c>
      <c r="JQ93" s="248">
        <f t="shared" ca="1" si="368"/>
        <v>0</v>
      </c>
      <c r="JR93" s="248">
        <f t="shared" ca="1" si="368"/>
        <v>0</v>
      </c>
      <c r="JS93" s="248" t="str">
        <f t="shared" ca="1" si="149"/>
        <v>-</v>
      </c>
      <c r="JT93" s="248">
        <f t="shared" ca="1" si="149"/>
        <v>0</v>
      </c>
      <c r="JU93" s="27">
        <v>0</v>
      </c>
    </row>
    <row r="94" spans="1:281" s="228" customFormat="1" outlineLevel="2">
      <c r="A94" s="202">
        <f t="shared" si="133"/>
        <v>89</v>
      </c>
      <c r="B94" s="210">
        <f t="shared" ca="1" si="372"/>
        <v>82</v>
      </c>
      <c r="C94" s="228">
        <v>200</v>
      </c>
      <c r="D94" s="228" t="s">
        <v>941</v>
      </c>
      <c r="E94" s="228" t="b">
        <v>0</v>
      </c>
      <c r="F94" s="228" t="b">
        <v>0</v>
      </c>
      <c r="G94" s="228" t="b">
        <f t="shared" si="369"/>
        <v>0</v>
      </c>
      <c r="H94" s="298" cm="1">
        <f t="array" aca="1" ref="H94" ca="1">IF(AND($I94:$T94=DataMaster!$R$70:$AC$70),1,IF(AND($I94:$T94=DataMaster!$R$71:$AC$71),2,IF(AND($I94:$T94=DataMaster!$R$72:$AC$72),3,IF(AND($I94:$T94=DataMaster!$R$73:$AC$73),4,IF(AND($I94:$T94=DataMaster!$R$74:$AC$74),5,IF(AND($I94:$T94=DataMaster!$R$75:$AC$75),6,IF(AND($I94:$T94=DataMaster!$R$76:$AC$76),7,IF(AND($I94:$T94=DataMaster!$R$77:$AC$77),8,0))))))))</f>
        <v>4</v>
      </c>
      <c r="I94" s="225">
        <f t="shared" ca="1" si="373"/>
        <v>2</v>
      </c>
      <c r="J94" s="225">
        <f t="shared" ca="1" si="370"/>
        <v>3</v>
      </c>
      <c r="K94" s="225">
        <f t="shared" ca="1" si="370"/>
        <v>3</v>
      </c>
      <c r="L94" s="225">
        <f t="shared" ca="1" si="370"/>
        <v>3</v>
      </c>
      <c r="M94" s="225">
        <f t="shared" ca="1" si="370"/>
        <v>1</v>
      </c>
      <c r="N94" s="225">
        <f t="shared" ca="1" si="370"/>
        <v>1</v>
      </c>
      <c r="O94" s="225">
        <f t="shared" ca="1" si="370"/>
        <v>1</v>
      </c>
      <c r="P94" s="225">
        <f t="shared" ca="1" si="370"/>
        <v>1</v>
      </c>
      <c r="Q94" s="225">
        <f t="shared" ca="1" si="370"/>
        <v>1</v>
      </c>
      <c r="R94" s="225">
        <f t="shared" ca="1" si="370"/>
        <v>3</v>
      </c>
      <c r="S94" s="225">
        <f t="shared" ca="1" si="370"/>
        <v>1</v>
      </c>
      <c r="T94" s="225">
        <f t="shared" ca="1" si="370"/>
        <v>3</v>
      </c>
      <c r="V94" s="242" t="str" cm="1">
        <f t="array" aca="1" ref="V94" ca="1">TEXT(LEFT(OFFSET(V94,-1,0),5)+1,"00000")&amp;MID(OFFSET(V94,-1,0),6,FIND(" ",OFFSET(V94,-1,0),7)-5)
&amp;IF($H94=0,"",INDEX(DataMaster!$Q$70:$Q$77,Experiment!H94))
 &amp; " Day"&amp;_xlfn.SINGLE(INDEX(i.DOY,$I94,1))                   &amp; IF($FE94=0," FWM","")&amp;IF($FE94=1," MWM","")&amp;IF($FE94=5," Mat","")&amp;IF($FJ94=TRUE,"&amp;BBT","")
&amp;" Confine"&amp;$P94-1       &amp;IF($R94&gt;1," PasArea"&amp;GQ94,"")     &amp;IF($T94&gt;1," SR"&amp;GT94,"")     &amp;IF($S94&gt;1," E_PGR"&amp;JG94,"")
&amp; " WP"&amp;TEXT($IZ94*100,"000p")                &amp; " MP"&amp;TEXT($JA94*100,"000p")                      &amp; " GP"&amp;TEXT($JB94*100,"000p")
&amp; " (F"&amp;3+IFERROR(1*$CZ94,0)+IFERROR(1*$DA94,0)&amp;3-IFERROR(1*NOT($DC94),0)&amp;"N"&amp;$DV94&amp;$DW94&amp;")"</f>
        <v>00071 Feed farm2_nc Day169 MWM&amp;BBT Confine0 PasArea477.12 SR12.8 WP100p MP100p GP100p (F33N33)</v>
      </c>
      <c r="W94" s="10" t="str">
        <f ca="1">IF(COUNTIF(V$5:V94,V94)=1,"-","Dup")</f>
        <v>-</v>
      </c>
      <c r="X94" s="10"/>
      <c r="Y94" s="225" t="str">
        <f t="shared" ca="1" si="374"/>
        <v>-</v>
      </c>
      <c r="Z94" s="248" t="str">
        <f t="shared" ca="1" si="112"/>
        <v>-</v>
      </c>
      <c r="AA94" s="225" t="str">
        <f t="shared" ca="1" si="374"/>
        <v>-</v>
      </c>
      <c r="AB94" s="225" t="str">
        <f t="shared" ca="1" si="374"/>
        <v>-</v>
      </c>
      <c r="AC94" s="248" t="str">
        <f t="shared" ca="1" si="113"/>
        <v>-</v>
      </c>
      <c r="AD94" s="248" t="b">
        <f t="shared" ca="1" si="113"/>
        <v>1</v>
      </c>
      <c r="AE94" s="10"/>
      <c r="AF94" s="248" t="b">
        <f t="shared" ca="1" si="356"/>
        <v>1</v>
      </c>
      <c r="AG94" s="248" t="str">
        <f t="shared" ca="1" si="356"/>
        <v>-</v>
      </c>
      <c r="AH94" s="248" t="str">
        <f t="shared" ca="1" si="356"/>
        <v>-</v>
      </c>
      <c r="AI94" s="248" t="str">
        <f t="shared" ca="1" si="356"/>
        <v>-</v>
      </c>
      <c r="AJ94" s="248" t="b">
        <f t="shared" ca="1" si="356"/>
        <v>0</v>
      </c>
      <c r="AK94" s="248" t="str">
        <f t="shared" ca="1" si="356"/>
        <v>-</v>
      </c>
      <c r="AL94" s="248" t="str">
        <f t="shared" ca="1" si="356"/>
        <v>-</v>
      </c>
      <c r="AM94" s="248" t="str">
        <f t="shared" ca="1" si="356"/>
        <v>-</v>
      </c>
      <c r="AN94" s="248" t="b">
        <f t="shared" ca="1" si="356"/>
        <v>0</v>
      </c>
      <c r="AO94" s="10"/>
      <c r="AP94" s="225" t="b">
        <f t="shared" ca="1" si="381"/>
        <v>1</v>
      </c>
      <c r="AQ94" s="247" t="b">
        <v>1</v>
      </c>
      <c r="AR94" s="225" t="b">
        <f t="shared" ca="1" si="375"/>
        <v>1</v>
      </c>
      <c r="AS94" s="243">
        <f t="shared" ca="1" si="136"/>
        <v>423107</v>
      </c>
      <c r="AT94" s="225" t="b">
        <f t="shared" ca="1" si="376"/>
        <v>0</v>
      </c>
      <c r="AU94" s="248" t="str">
        <f t="shared" ca="1" si="356"/>
        <v>-</v>
      </c>
      <c r="AV94" s="248" t="b">
        <f t="shared" ca="1" si="356"/>
        <v>1</v>
      </c>
      <c r="AW94" s="225">
        <f t="shared" ca="1" si="377"/>
        <v>423108</v>
      </c>
      <c r="AX94" s="248" t="str">
        <f t="shared" ca="1" si="356"/>
        <v>-</v>
      </c>
      <c r="AY94" s="248">
        <f t="shared" ca="1" si="356"/>
        <v>1</v>
      </c>
      <c r="AZ94" s="248">
        <f t="shared" ca="1" si="356"/>
        <v>1</v>
      </c>
      <c r="BA94" s="248" t="b">
        <f t="shared" ca="1" si="185"/>
        <v>1</v>
      </c>
      <c r="BB94" s="248">
        <f t="shared" ca="1" si="356"/>
        <v>0.2</v>
      </c>
      <c r="BC94" s="248" t="str">
        <f t="shared" ca="1" si="378"/>
        <v>-</v>
      </c>
      <c r="BD94" s="248" t="str">
        <f t="shared" ca="1" si="378"/>
        <v>-</v>
      </c>
      <c r="BE94" s="248" t="b">
        <f t="shared" ca="1" si="356"/>
        <v>1</v>
      </c>
      <c r="BF94" s="248" t="b">
        <f t="shared" ca="1" si="185"/>
        <v>0</v>
      </c>
      <c r="BG94" s="246" t="b" cm="1">
        <f t="array" aca="1" ref="BG94" ca="1">INDEX(i.dams_confinement_P,$P94,BG$17)</f>
        <v>0</v>
      </c>
      <c r="BH94" s="246" t="b" cm="1">
        <f t="array" aca="1" ref="BH94" ca="1">INDEX(i.dams_confinement_P,$P94,BH$17)</f>
        <v>0</v>
      </c>
      <c r="BI94" s="246" t="b" cm="1">
        <f t="array" aca="1" ref="BI94" ca="1">INDEX(i.dams_confinement_P,$P94,BI$17)</f>
        <v>0</v>
      </c>
      <c r="BJ94" s="246" t="b" cm="1">
        <f t="array" aca="1" ref="BJ94" ca="1">INDEX(i.dams_confinement_P,$P94,BJ$17)</f>
        <v>0</v>
      </c>
      <c r="BK94" s="246" t="b" cm="1">
        <f t="array" aca="1" ref="BK94" ca="1">INDEX(i.dams_confinement_P,$P94,BK$17)</f>
        <v>0</v>
      </c>
      <c r="BL94" s="246" t="b" cm="1">
        <f t="array" aca="1" ref="BL94" ca="1">INDEX(i.dams_confinement_P,$P94,BL$17)</f>
        <v>0</v>
      </c>
      <c r="BM94" s="246" t="b" cm="1">
        <f t="array" aca="1" ref="BM94" ca="1">INDEX(i.dams_confinement_P,$P94,BM$17)</f>
        <v>0</v>
      </c>
      <c r="BN94" s="246" t="b" cm="1">
        <f t="array" aca="1" ref="BN94" ca="1">INDEX(i.dams_confinement_P,$P94,BN$17)</f>
        <v>0</v>
      </c>
      <c r="BO94" s="246" t="b" cm="1">
        <f t="array" aca="1" ref="BO94" ca="1">INDEX(i.dams_confinement_P,$P94,BO$17)</f>
        <v>0</v>
      </c>
      <c r="BP94" s="246" t="b" cm="1">
        <f t="array" aca="1" ref="BP94" ca="1">INDEX(i.dams_confinement_P,$P94,BP$17)</f>
        <v>0</v>
      </c>
      <c r="BQ94" s="246" t="b" cm="1">
        <f t="array" aca="1" ref="BQ94" ca="1">INDEX(i.dams_confinement_P,$P94,BQ$17)</f>
        <v>0</v>
      </c>
      <c r="BR94" s="246" t="b" cm="1">
        <f t="array" aca="1" ref="BR94" ca="1">INDEX(i.dams_confinement_P,$P94,BR$17)</f>
        <v>0</v>
      </c>
      <c r="BS94" s="246" t="b" cm="1">
        <f t="array" aca="1" ref="BS94" ca="1">INDEX(i.dams_confinement_P,$P94,BS$17)</f>
        <v>0</v>
      </c>
      <c r="BT94" s="246" t="b" cm="1">
        <f t="array" aca="1" ref="BT94" ca="1">INDEX(i.dams_confinement_P,$P94,BT$17)</f>
        <v>0</v>
      </c>
      <c r="BU94" s="246" t="b" cm="1">
        <f t="array" aca="1" ref="BU94" ca="1">INDEX(i.dams_confinement_P,$P94,BU$17)</f>
        <v>0</v>
      </c>
      <c r="BV94" s="246" t="b" cm="1">
        <f t="array" aca="1" ref="BV94" ca="1">INDEX(i.dams_confinement_P,$P94,BV$17)</f>
        <v>0</v>
      </c>
      <c r="BW94" s="246" t="b" cm="1">
        <f t="array" aca="1" ref="BW94" ca="1">INDEX(i.dams_confinement_P,$P94,BW$17)</f>
        <v>0</v>
      </c>
      <c r="BX94" s="246" t="b" cm="1">
        <f t="array" aca="1" ref="BX94" ca="1">INDEX(i.dams_confinement_P,$P94,BX$17)</f>
        <v>0</v>
      </c>
      <c r="BY94" s="248" t="str">
        <f t="shared" ca="1" si="357"/>
        <v>-</v>
      </c>
      <c r="BZ94" s="248" t="str">
        <f t="shared" ca="1" si="357"/>
        <v>-</v>
      </c>
      <c r="CA94" s="10"/>
      <c r="CB94" s="248" t="str">
        <f t="shared" ca="1" si="357"/>
        <v>-</v>
      </c>
      <c r="CC94" s="248" t="str">
        <f t="shared" ca="1" si="357"/>
        <v>-</v>
      </c>
      <c r="CD94" s="248" t="str">
        <f t="shared" ca="1" si="357"/>
        <v>-</v>
      </c>
      <c r="CE94" s="248" t="str">
        <f t="shared" ca="1" si="357"/>
        <v>-</v>
      </c>
      <c r="CF94" s="248" t="str">
        <f t="shared" ca="1" si="357"/>
        <v>-</v>
      </c>
      <c r="CG94" s="248" t="str">
        <f t="shared" ca="1" si="357"/>
        <v>-</v>
      </c>
      <c r="CH94" s="248" t="str">
        <f t="shared" ca="1" si="357"/>
        <v>-</v>
      </c>
      <c r="CI94" s="248" t="str">
        <f t="shared" ca="1" si="357"/>
        <v>-</v>
      </c>
      <c r="CJ94" s="248" t="str">
        <f t="shared" ca="1" si="357"/>
        <v>-</v>
      </c>
      <c r="CK94" s="248" t="str">
        <f t="shared" ca="1" si="357"/>
        <v>-</v>
      </c>
      <c r="CL94" s="248" t="str">
        <f t="shared" ca="1" si="357"/>
        <v>-</v>
      </c>
      <c r="CM94" s="248" t="str">
        <f t="shared" ca="1" si="357"/>
        <v>-</v>
      </c>
      <c r="CN94" s="248" t="str">
        <f t="shared" ca="1" si="357"/>
        <v>-</v>
      </c>
      <c r="CO94" s="248" t="str">
        <f t="shared" ca="1" si="357"/>
        <v>-</v>
      </c>
      <c r="CP94" s="248" t="str">
        <f t="shared" ca="1" si="357"/>
        <v>-</v>
      </c>
      <c r="CQ94" s="248" t="str">
        <f t="shared" ca="1" si="357"/>
        <v>-</v>
      </c>
      <c r="CR94" s="248" t="str">
        <f t="shared" ca="1" si="357"/>
        <v>-</v>
      </c>
      <c r="CS94" s="248" t="str">
        <f t="shared" ca="1" si="357"/>
        <v>-</v>
      </c>
      <c r="CT94" s="248" t="str">
        <f t="shared" ca="1" si="357"/>
        <v>-</v>
      </c>
      <c r="CU94" s="248" t="str">
        <f t="shared" ca="1" si="357"/>
        <v>-</v>
      </c>
      <c r="CV94" s="248" t="str">
        <f t="shared" ca="1" si="357"/>
        <v>-</v>
      </c>
      <c r="CW94" s="10"/>
      <c r="CX94" s="246" t="str" cm="1">
        <f t="array" ref="CX94">IF(AND($CZ94:$DA94),INDEX(i.dam_user_fvp0_date,$P94),"-")</f>
        <v>-</v>
      </c>
      <c r="CY94" s="246" t="str" cm="1">
        <f t="array" ref="CY94">IF(AND($CZ94:$DA94),INDEX(i.dam_user_fvp1_date,$P94),"-")</f>
        <v>-</v>
      </c>
      <c r="CZ94" s="247" t="b">
        <v>0</v>
      </c>
      <c r="DA94" s="247" t="b">
        <v>0</v>
      </c>
      <c r="DB94" s="248" t="str">
        <f t="shared" ca="1" si="359"/>
        <v>-</v>
      </c>
      <c r="DC94" s="248" t="str">
        <f t="shared" ca="1" si="359"/>
        <v>-</v>
      </c>
      <c r="DD94" s="248" t="str">
        <f t="shared" ca="1" si="359"/>
        <v>-</v>
      </c>
      <c r="DE94" s="248" t="str">
        <f t="shared" ca="1" si="359"/>
        <v>-</v>
      </c>
      <c r="DF94" s="248" t="str">
        <f t="shared" ca="1" si="359"/>
        <v>-</v>
      </c>
      <c r="DG94" s="248" t="str">
        <f t="shared" ca="1" si="359"/>
        <v>-</v>
      </c>
      <c r="DH94" s="248" t="str">
        <f t="shared" ca="1" si="359"/>
        <v>-</v>
      </c>
      <c r="DI94" s="248" t="str">
        <f t="shared" ca="1" si="359"/>
        <v>-</v>
      </c>
      <c r="DJ94" s="128">
        <v>0.125</v>
      </c>
      <c r="DK94" s="128">
        <v>0.3</v>
      </c>
      <c r="DL94" s="128">
        <v>-0.05</v>
      </c>
      <c r="DM94" s="128">
        <v>0.1</v>
      </c>
      <c r="DN94" s="128">
        <v>0.25</v>
      </c>
      <c r="DO94" s="128">
        <v>-0.05</v>
      </c>
      <c r="DP94" s="128">
        <v>0.05</v>
      </c>
      <c r="DQ94" s="128">
        <v>0.1</v>
      </c>
      <c r="DR94" s="128">
        <v>-0.02</v>
      </c>
      <c r="DS94" s="128">
        <v>0.1</v>
      </c>
      <c r="DT94" s="128">
        <v>0.25</v>
      </c>
      <c r="DU94" s="128">
        <v>-0.05</v>
      </c>
      <c r="DV94" s="225">
        <f t="shared" ca="1" si="379"/>
        <v>3</v>
      </c>
      <c r="DW94" s="225">
        <f t="shared" ca="1" si="379"/>
        <v>3</v>
      </c>
      <c r="DX94" s="247">
        <v>0</v>
      </c>
      <c r="DY94" s="247">
        <v>0.5</v>
      </c>
      <c r="DZ94" s="247">
        <v>0.5</v>
      </c>
      <c r="EA94" s="248" t="str">
        <f t="shared" ca="1" si="359"/>
        <v>-</v>
      </c>
      <c r="EB94" s="248" t="str">
        <f t="shared" ca="1" si="359"/>
        <v>-</v>
      </c>
      <c r="EC94" s="248" t="str">
        <f t="shared" ca="1" si="359"/>
        <v>-</v>
      </c>
      <c r="ED94" s="248" t="str">
        <f t="shared" ca="1" si="359"/>
        <v>-</v>
      </c>
      <c r="EE94" s="248" t="str">
        <f t="shared" ca="1" si="359"/>
        <v>-</v>
      </c>
      <c r="EF94" s="247">
        <v>0</v>
      </c>
      <c r="EG94" s="247">
        <v>0.5</v>
      </c>
      <c r="EH94" s="247">
        <v>0.5</v>
      </c>
      <c r="EI94" s="248" t="str">
        <f t="shared" ca="1" si="359"/>
        <v>-</v>
      </c>
      <c r="EJ94" s="248" t="str">
        <f t="shared" ca="1" si="359"/>
        <v>-</v>
      </c>
      <c r="EK94" s="248" t="str">
        <f t="shared" ca="1" si="359"/>
        <v>-</v>
      </c>
      <c r="EL94" s="248">
        <f t="shared" ca="1" si="359"/>
        <v>0</v>
      </c>
      <c r="EM94" s="248">
        <f t="shared" ca="1" si="359"/>
        <v>0</v>
      </c>
      <c r="EN94" s="248">
        <f t="shared" ca="1" si="359"/>
        <v>0</v>
      </c>
      <c r="EO94" s="248">
        <f t="shared" ca="1" si="359"/>
        <v>0</v>
      </c>
      <c r="EP94" s="248">
        <f t="shared" ca="1" si="360"/>
        <v>0</v>
      </c>
      <c r="EQ94" s="248">
        <f t="shared" ca="1" si="360"/>
        <v>0</v>
      </c>
      <c r="ER94" s="248">
        <f t="shared" ca="1" si="360"/>
        <v>0</v>
      </c>
      <c r="ES94" s="248" t="str">
        <f t="shared" ca="1" si="360"/>
        <v>-</v>
      </c>
      <c r="ET94" s="248" t="str">
        <f t="shared" ca="1" si="360"/>
        <v>-</v>
      </c>
      <c r="EU94" s="248" t="str">
        <f t="shared" ca="1" si="360"/>
        <v>-</v>
      </c>
      <c r="EV94" s="248" t="str">
        <f t="shared" ca="1" si="360"/>
        <v>-</v>
      </c>
      <c r="EW94" s="248" t="str">
        <f t="shared" ca="1" si="360"/>
        <v>-</v>
      </c>
      <c r="EX94" s="248" t="str">
        <f t="shared" ca="1" si="360"/>
        <v>-</v>
      </c>
      <c r="EY94" s="248" t="str">
        <f t="shared" ca="1" si="360"/>
        <v>-</v>
      </c>
      <c r="EZ94" s="248" t="str">
        <f t="shared" ca="1" si="360"/>
        <v>-</v>
      </c>
      <c r="FA94" s="248" t="str">
        <f t="shared" ca="1" si="360"/>
        <v>-</v>
      </c>
      <c r="FB94" s="248" t="str">
        <f t="shared" ca="1" si="360"/>
        <v>-</v>
      </c>
      <c r="FC94" s="248" t="str">
        <f t="shared" ca="1" si="360"/>
        <v>-</v>
      </c>
      <c r="FD94" s="10"/>
      <c r="FE94" s="246">
        <f t="shared" ca="1" si="118"/>
        <v>1</v>
      </c>
      <c r="FF94" s="248" t="str">
        <f t="shared" ca="1" si="361"/>
        <v>-</v>
      </c>
      <c r="FG94" s="248" t="str">
        <f t="shared" ca="1" si="361"/>
        <v>-</v>
      </c>
      <c r="FH94" s="248" t="str">
        <f t="shared" ca="1" si="361"/>
        <v>-</v>
      </c>
      <c r="FI94" s="248" t="str">
        <f t="shared" ca="1" si="361"/>
        <v>-</v>
      </c>
      <c r="FJ94" s="246" t="b">
        <f t="shared" ca="1" si="119"/>
        <v>1</v>
      </c>
      <c r="FK94" s="248" t="str">
        <f t="shared" ca="1" si="361"/>
        <v>-</v>
      </c>
      <c r="FL94" s="248">
        <f t="shared" ca="1" si="361"/>
        <v>0</v>
      </c>
      <c r="FM94" s="248" t="str">
        <f t="shared" ca="1" si="361"/>
        <v>-</v>
      </c>
      <c r="FN94" s="248">
        <f t="shared" ca="1" si="120"/>
        <v>1</v>
      </c>
      <c r="FO94" s="248">
        <f t="shared" ca="1" si="120"/>
        <v>0</v>
      </c>
      <c r="FP94" s="248">
        <f t="shared" ca="1" si="361"/>
        <v>1</v>
      </c>
      <c r="FQ94" s="248">
        <f t="shared" ca="1" si="361"/>
        <v>0</v>
      </c>
      <c r="FR94" s="248">
        <f t="shared" ca="1" si="361"/>
        <v>1</v>
      </c>
      <c r="FS94" s="248">
        <f t="shared" ca="1" si="361"/>
        <v>1</v>
      </c>
      <c r="FT94" s="248">
        <f t="shared" ca="1" si="361"/>
        <v>1</v>
      </c>
      <c r="FU94" s="248">
        <f t="shared" ca="1" si="361"/>
        <v>0</v>
      </c>
      <c r="FV94" s="248">
        <f t="shared" ca="1" si="362"/>
        <v>0</v>
      </c>
      <c r="FW94" s="248">
        <f t="shared" ca="1" si="362"/>
        <v>0</v>
      </c>
      <c r="FX94" s="248">
        <f t="shared" ca="1" si="362"/>
        <v>0</v>
      </c>
      <c r="FY94" s="248">
        <f t="shared" ca="1" si="362"/>
        <v>0</v>
      </c>
      <c r="FZ94" s="248">
        <f t="shared" ca="1" si="362"/>
        <v>0</v>
      </c>
      <c r="GA94" s="248">
        <f t="shared" ca="1" si="362"/>
        <v>0</v>
      </c>
      <c r="GB94" s="248">
        <f t="shared" ca="1" si="362"/>
        <v>0</v>
      </c>
      <c r="GC94" s="248">
        <f t="shared" ca="1" si="362"/>
        <v>0</v>
      </c>
      <c r="GD94" s="248">
        <f t="shared" ca="1" si="362"/>
        <v>0</v>
      </c>
      <c r="GE94" s="248">
        <f t="shared" ca="1" si="362"/>
        <v>0</v>
      </c>
      <c r="GF94" s="248">
        <f t="shared" ca="1" si="362"/>
        <v>0</v>
      </c>
      <c r="GG94" s="248">
        <f t="shared" ca="1" si="362"/>
        <v>1</v>
      </c>
      <c r="GH94" s="248">
        <f t="shared" ca="1" si="362"/>
        <v>0</v>
      </c>
      <c r="GI94" s="248">
        <f t="shared" ca="1" si="362"/>
        <v>0</v>
      </c>
      <c r="GJ94" s="248">
        <f t="shared" ca="1" si="362"/>
        <v>0</v>
      </c>
      <c r="GK94" s="248">
        <f t="shared" ca="1" si="362"/>
        <v>0</v>
      </c>
      <c r="GL94" s="248">
        <f t="shared" ca="1" si="362"/>
        <v>0</v>
      </c>
      <c r="GM94" s="248">
        <f t="shared" ca="1" si="362"/>
        <v>0</v>
      </c>
      <c r="GN94" s="248">
        <f t="shared" ca="1" si="362"/>
        <v>0</v>
      </c>
      <c r="GO94" s="10"/>
      <c r="GP94" s="246" t="b">
        <f t="shared" ca="1" si="363"/>
        <v>1</v>
      </c>
      <c r="GQ94" s="246" cm="1">
        <f t="array" aca="1" ref="GQ94" ca="1">INDEX(i.bnd_total_pas_area,$R94,1)</f>
        <v>477.12</v>
      </c>
      <c r="GR94" s="248" t="str">
        <f t="shared" ca="1" si="261"/>
        <v>-</v>
      </c>
      <c r="GS94" s="246" t="b">
        <f t="shared" ca="1" si="364"/>
        <v>1</v>
      </c>
      <c r="GT94" s="246" cm="1">
        <f t="array" aca="1" ref="GT94" ca="1">INDEX(i.bnd_sr_t,$T94,1)</f>
        <v>12.8</v>
      </c>
      <c r="GU94" s="246" t="b">
        <f t="shared" ca="1" si="382"/>
        <v>0</v>
      </c>
      <c r="GV94" s="246" t="b">
        <f t="shared" ca="1" si="382"/>
        <v>1</v>
      </c>
      <c r="GW94" s="246" t="b">
        <f t="shared" ca="1" si="382"/>
        <v>0</v>
      </c>
      <c r="GX94" s="248">
        <f t="shared" ca="1" si="365"/>
        <v>0</v>
      </c>
      <c r="GY94" s="248">
        <f t="shared" ca="1" si="365"/>
        <v>2</v>
      </c>
      <c r="GZ94" s="248">
        <f t="shared" ca="1" si="365"/>
        <v>2</v>
      </c>
      <c r="HA94" s="248" t="str">
        <f t="shared" ca="1" si="365"/>
        <v>-</v>
      </c>
      <c r="HB94" s="248" t="str">
        <f t="shared" ca="1" si="365"/>
        <v>-</v>
      </c>
      <c r="HC94" s="248" t="str">
        <f t="shared" ca="1" si="365"/>
        <v>-</v>
      </c>
      <c r="HD94" s="248" t="str">
        <f t="shared" ca="1" si="365"/>
        <v>-</v>
      </c>
      <c r="HE94" s="248" t="str">
        <f t="shared" ca="1" si="365"/>
        <v>-</v>
      </c>
      <c r="HF94" s="248" t="str">
        <f t="shared" ca="1" si="144"/>
        <v>-</v>
      </c>
      <c r="HG94" s="248" t="str">
        <f t="shared" ca="1" si="144"/>
        <v>-</v>
      </c>
      <c r="HH94" s="246" t="b">
        <f t="array" aca="1" ref="HH94" ca="1">IF(OR(HI94:HJ94&lt;&gt;"-"),TRUE,"-")</f>
        <v>1</v>
      </c>
      <c r="HI94" s="225">
        <f t="shared" ca="1" si="380"/>
        <v>2</v>
      </c>
      <c r="HJ94" s="248" t="str">
        <f t="shared" ca="1" si="125"/>
        <v>-</v>
      </c>
      <c r="HK94" s="246" t="str">
        <f t="array" aca="1" ref="HK94" ca="1">IF(OR(HL94:HQ94&lt;&gt;"-"),TRUE,"-")</f>
        <v>-</v>
      </c>
      <c r="HL94" s="248" t="str">
        <f t="shared" ca="1" si="371"/>
        <v>-</v>
      </c>
      <c r="HM94" s="288" t="str">
        <f t="shared" ca="1" si="371"/>
        <v>-</v>
      </c>
      <c r="HN94" s="288" t="str">
        <f t="shared" ca="1" si="371"/>
        <v>-</v>
      </c>
      <c r="HO94" s="288" t="str">
        <f t="shared" ca="1" si="371"/>
        <v>-</v>
      </c>
      <c r="HP94" s="288" t="str">
        <f t="shared" ca="1" si="371"/>
        <v>-</v>
      </c>
      <c r="HQ94" s="288" t="str">
        <f t="shared" ca="1" si="146"/>
        <v>-</v>
      </c>
      <c r="HR94" s="288" t="str">
        <f t="shared" ca="1" si="371"/>
        <v>-</v>
      </c>
      <c r="HS94" s="248" t="b">
        <f t="shared" ca="1" si="100"/>
        <v>1</v>
      </c>
      <c r="HT94" s="248">
        <f t="shared" ca="1" si="100"/>
        <v>2</v>
      </c>
      <c r="HU94" s="248" t="b">
        <f t="shared" ca="1" si="101"/>
        <v>1</v>
      </c>
      <c r="HV94" s="248" t="str">
        <f t="shared" ca="1" si="101"/>
        <v>-</v>
      </c>
      <c r="HW94" s="246" t="str">
        <f t="shared" ca="1" si="384"/>
        <v>-</v>
      </c>
      <c r="HX94" s="246" t="str">
        <f t="shared" ca="1" si="384"/>
        <v>-</v>
      </c>
      <c r="HY94" s="246" t="str">
        <f t="shared" ca="1" si="384"/>
        <v>-</v>
      </c>
      <c r="HZ94" s="246" t="str">
        <f t="shared" ca="1" si="384"/>
        <v>-</v>
      </c>
      <c r="IA94" s="248" t="str">
        <f t="shared" ca="1" si="366"/>
        <v>-</v>
      </c>
      <c r="IB94" s="248" t="str">
        <f t="shared" ca="1" si="366"/>
        <v>-</v>
      </c>
      <c r="IC94" s="248" t="str">
        <f t="shared" ca="1" si="366"/>
        <v>-</v>
      </c>
      <c r="ID94" s="248" t="str">
        <f t="shared" ca="1" si="366"/>
        <v>-</v>
      </c>
      <c r="IE94" s="248">
        <f t="shared" ca="1" si="366"/>
        <v>0</v>
      </c>
      <c r="IF94" s="248">
        <f t="shared" ca="1" si="366"/>
        <v>0.9</v>
      </c>
      <c r="IG94" s="248">
        <f t="shared" ca="1" si="366"/>
        <v>0</v>
      </c>
      <c r="IH94" s="248">
        <f t="shared" ca="1" si="366"/>
        <v>0.5</v>
      </c>
      <c r="II94" s="248">
        <f t="shared" ca="1" si="366"/>
        <v>0</v>
      </c>
      <c r="IJ94" s="248">
        <f t="shared" ca="1" si="366"/>
        <v>0</v>
      </c>
      <c r="IK94" s="248" t="str">
        <f t="shared" ca="1" si="366"/>
        <v>-</v>
      </c>
      <c r="IL94" s="246" t="str">
        <f t="shared" ca="1" si="127"/>
        <v>-</v>
      </c>
      <c r="IM94" s="246" t="str">
        <f t="shared" ca="1" si="127"/>
        <v>-</v>
      </c>
      <c r="IN94" s="155" t="b">
        <f t="shared" ca="1" si="367"/>
        <v>0</v>
      </c>
      <c r="IO94" s="248" t="str">
        <f t="shared" ca="1" si="129"/>
        <v>-</v>
      </c>
      <c r="IP94" s="10"/>
      <c r="IQ94" s="248">
        <f t="shared" ca="1" si="366"/>
        <v>1</v>
      </c>
      <c r="IR94" s="248">
        <f t="shared" ca="1" si="366"/>
        <v>0</v>
      </c>
      <c r="IS94" s="248">
        <f t="shared" ca="1" si="366"/>
        <v>1</v>
      </c>
      <c r="IT94" s="248">
        <f t="shared" ca="1" si="366"/>
        <v>1</v>
      </c>
      <c r="IU94" s="248">
        <f t="shared" ca="1" si="366"/>
        <v>0</v>
      </c>
      <c r="IV94" s="248">
        <f t="shared" ca="1" si="366"/>
        <v>70</v>
      </c>
      <c r="IW94" s="248">
        <f t="shared" ca="1" si="366"/>
        <v>50</v>
      </c>
      <c r="IX94" s="248">
        <f t="shared" ca="1" si="366"/>
        <v>85</v>
      </c>
      <c r="IY94" s="248">
        <f t="shared" ca="1" si="366"/>
        <v>70</v>
      </c>
      <c r="IZ94" s="246">
        <f t="shared" ca="1" si="130"/>
        <v>1</v>
      </c>
      <c r="JA94" s="246">
        <f t="shared" ca="1" si="131"/>
        <v>1</v>
      </c>
      <c r="JB94" s="246">
        <f t="shared" ca="1" si="132"/>
        <v>1</v>
      </c>
      <c r="JC94" s="248">
        <f t="shared" ca="1" si="366"/>
        <v>1</v>
      </c>
      <c r="JD94" s="10"/>
      <c r="JE94" s="248">
        <f t="shared" ca="1" si="366"/>
        <v>1</v>
      </c>
      <c r="JF94" s="248">
        <f t="shared" ca="1" si="366"/>
        <v>1</v>
      </c>
      <c r="JG94" s="248">
        <f t="shared" ca="1" si="366"/>
        <v>0.75</v>
      </c>
      <c r="JH94" s="248">
        <f t="shared" ca="1" si="368"/>
        <v>0.8</v>
      </c>
      <c r="JI94" s="248">
        <f t="shared" ca="1" si="368"/>
        <v>0.82499999999999996</v>
      </c>
      <c r="JJ94" s="248">
        <f t="shared" ca="1" si="368"/>
        <v>0.875</v>
      </c>
      <c r="JK94" s="248">
        <f t="shared" ca="1" si="368"/>
        <v>0.9</v>
      </c>
      <c r="JL94" s="248">
        <f t="shared" ca="1" si="366"/>
        <v>1</v>
      </c>
      <c r="JM94" s="248">
        <f t="shared" ca="1" si="366"/>
        <v>0</v>
      </c>
      <c r="JN94" s="248">
        <f t="shared" ca="1" si="368"/>
        <v>0</v>
      </c>
      <c r="JO94" s="248">
        <f t="shared" ca="1" si="368"/>
        <v>0</v>
      </c>
      <c r="JP94" s="248">
        <f t="shared" ca="1" si="368"/>
        <v>0</v>
      </c>
      <c r="JQ94" s="248">
        <f t="shared" ca="1" si="368"/>
        <v>0</v>
      </c>
      <c r="JR94" s="248">
        <f t="shared" ca="1" si="368"/>
        <v>0</v>
      </c>
      <c r="JS94" s="248" t="str">
        <f t="shared" ca="1" si="149"/>
        <v>-</v>
      </c>
      <c r="JT94" s="248">
        <f t="shared" ca="1" si="149"/>
        <v>0</v>
      </c>
      <c r="JU94" s="27">
        <v>0</v>
      </c>
    </row>
    <row r="95" spans="1:281" s="228" customFormat="1" outlineLevel="2">
      <c r="A95" s="202">
        <f t="shared" si="133"/>
        <v>90</v>
      </c>
      <c r="B95" s="210">
        <f t="shared" ca="1" si="372"/>
        <v>82</v>
      </c>
      <c r="C95" s="228">
        <v>200</v>
      </c>
      <c r="D95" s="228" t="s">
        <v>941</v>
      </c>
      <c r="E95" s="228" t="b">
        <v>0</v>
      </c>
      <c r="F95" s="228" t="b">
        <v>0</v>
      </c>
      <c r="G95" s="228" t="b">
        <f t="shared" si="369"/>
        <v>0</v>
      </c>
      <c r="H95" s="298" cm="1">
        <f t="array" aca="1" ref="H95" ca="1">IF(AND($I95:$T95=DataMaster!$R$70:$AC$70),1,IF(AND($I95:$T95=DataMaster!$R$71:$AC$71),2,IF(AND($I95:$T95=DataMaster!$R$72:$AC$72),3,IF(AND($I95:$T95=DataMaster!$R$73:$AC$73),4,IF(AND($I95:$T95=DataMaster!$R$74:$AC$74),5,IF(AND($I95:$T95=DataMaster!$R$75:$AC$75),6,IF(AND($I95:$T95=DataMaster!$R$76:$AC$76),7,IF(AND($I95:$T95=DataMaster!$R$77:$AC$77),8,0))))))))</f>
        <v>4</v>
      </c>
      <c r="I95" s="225">
        <f t="shared" ca="1" si="373"/>
        <v>2</v>
      </c>
      <c r="J95" s="225">
        <f t="shared" ca="1" si="373"/>
        <v>3</v>
      </c>
      <c r="K95" s="225">
        <f t="shared" ca="1" si="373"/>
        <v>3</v>
      </c>
      <c r="L95" s="225">
        <f t="shared" ca="1" si="373"/>
        <v>3</v>
      </c>
      <c r="M95" s="225">
        <f t="shared" ca="1" si="373"/>
        <v>1</v>
      </c>
      <c r="N95" s="225">
        <f t="shared" ca="1" si="373"/>
        <v>1</v>
      </c>
      <c r="O95" s="225">
        <f t="shared" ca="1" si="373"/>
        <v>1</v>
      </c>
      <c r="P95" s="225">
        <f t="shared" ca="1" si="373"/>
        <v>1</v>
      </c>
      <c r="Q95" s="225">
        <f t="shared" ca="1" si="373"/>
        <v>1</v>
      </c>
      <c r="R95" s="225">
        <f t="shared" ca="1" si="373"/>
        <v>3</v>
      </c>
      <c r="S95" s="225">
        <f t="shared" ca="1" si="373"/>
        <v>1</v>
      </c>
      <c r="T95" s="225">
        <f t="shared" ca="1" si="373"/>
        <v>3</v>
      </c>
      <c r="V95" s="242" t="str" cm="1">
        <f t="array" aca="1" ref="V95" ca="1">TEXT(LEFT(OFFSET(V95,-1,0),5)+1,"00000")&amp;MID(OFFSET(V95,-1,0),6,FIND(" ",OFFSET(V95,-1,0),7)-5)
&amp;IF($H95=0,"",INDEX(DataMaster!$Q$70:$Q$77,Experiment!H95))
 &amp; " Day"&amp;_xlfn.SINGLE(INDEX(i.DOY,$I95,1))                   &amp; IF($FE95=0," FWM","")&amp;IF($FE95=1," MWM","")&amp;IF($FE95=5," Mat","")&amp;IF($FJ95=TRUE,"&amp;BBT","")
&amp;" Confine"&amp;$P95-1       &amp;IF($R95&gt;1," PasArea"&amp;GQ95,"")     &amp;IF($T95&gt;1," SR"&amp;GT95,"")     &amp;IF($S95&gt;1," E_PGR"&amp;JG95,"")
&amp; " WP"&amp;TEXT($IZ95*100,"000p")                &amp; " MP"&amp;TEXT($JA95*100,"000p")                      &amp; " GP"&amp;TEXT($JB95*100,"000p")
&amp; " (F"&amp;3+IFERROR(1*$CZ95,0)+IFERROR(1*$DA95,0)&amp;3-IFERROR(1*NOT($DC95),0)&amp;"N"&amp;$DV95&amp;$DW95&amp;")"</f>
        <v>00072 Feed farm2_nc Day169 MWM&amp;BBT Confine0 PasArea477.12 SR12.8 WP100p MP100p GP100p (F33N11)</v>
      </c>
      <c r="W95" s="10" t="str">
        <f ca="1">IF(COUNTIF(V$5:V95,V95)=1,"-","Dup")</f>
        <v>-</v>
      </c>
      <c r="X95" s="10"/>
      <c r="Y95" s="225" t="str">
        <f t="shared" ca="1" si="374"/>
        <v>-</v>
      </c>
      <c r="Z95" s="248" t="str">
        <f t="shared" ca="1" si="112"/>
        <v>-</v>
      </c>
      <c r="AA95" s="225" t="str">
        <f t="shared" ca="1" si="374"/>
        <v>-</v>
      </c>
      <c r="AB95" s="225" t="str">
        <f t="shared" ca="1" si="374"/>
        <v>-</v>
      </c>
      <c r="AC95" s="248" t="str">
        <f t="shared" ca="1" si="113"/>
        <v>-</v>
      </c>
      <c r="AD95" s="248" t="b">
        <f t="shared" ca="1" si="113"/>
        <v>1</v>
      </c>
      <c r="AE95" s="10"/>
      <c r="AF95" s="248" t="b">
        <f t="shared" ca="1" si="356"/>
        <v>1</v>
      </c>
      <c r="AG95" s="248" t="str">
        <f t="shared" ca="1" si="356"/>
        <v>-</v>
      </c>
      <c r="AH95" s="248" t="str">
        <f t="shared" ca="1" si="356"/>
        <v>-</v>
      </c>
      <c r="AI95" s="248" t="str">
        <f t="shared" ca="1" si="356"/>
        <v>-</v>
      </c>
      <c r="AJ95" s="248" t="b">
        <f t="shared" ca="1" si="356"/>
        <v>0</v>
      </c>
      <c r="AK95" s="248" t="str">
        <f t="shared" ca="1" si="356"/>
        <v>-</v>
      </c>
      <c r="AL95" s="248" t="str">
        <f t="shared" ca="1" si="356"/>
        <v>-</v>
      </c>
      <c r="AM95" s="248" t="str">
        <f t="shared" ca="1" si="356"/>
        <v>-</v>
      </c>
      <c r="AN95" s="248" t="b">
        <f t="shared" ca="1" si="356"/>
        <v>0</v>
      </c>
      <c r="AO95" s="10"/>
      <c r="AP95" s="225" t="b">
        <f t="shared" ca="1" si="381"/>
        <v>1</v>
      </c>
      <c r="AQ95" s="247" t="b">
        <v>1</v>
      </c>
      <c r="AR95" s="225" t="b">
        <f t="shared" ca="1" si="375"/>
        <v>1</v>
      </c>
      <c r="AS95" s="243">
        <f t="shared" ca="1" si="136"/>
        <v>423108</v>
      </c>
      <c r="AT95" s="225" t="b">
        <f t="shared" ca="1" si="376"/>
        <v>0</v>
      </c>
      <c r="AU95" s="248" t="str">
        <f t="shared" ca="1" si="356"/>
        <v>-</v>
      </c>
      <c r="AV95" s="248" t="b">
        <f t="shared" ca="1" si="356"/>
        <v>1</v>
      </c>
      <c r="AW95" s="225">
        <f t="shared" ca="1" si="377"/>
        <v>423109</v>
      </c>
      <c r="AX95" s="248" t="str">
        <f t="shared" ca="1" si="356"/>
        <v>-</v>
      </c>
      <c r="AY95" s="248">
        <f t="shared" ca="1" si="356"/>
        <v>1</v>
      </c>
      <c r="AZ95" s="248">
        <f t="shared" ca="1" si="356"/>
        <v>1</v>
      </c>
      <c r="BA95" s="248" t="b">
        <f t="shared" ca="1" si="356"/>
        <v>1</v>
      </c>
      <c r="BB95" s="248">
        <f t="shared" ca="1" si="356"/>
        <v>0.2</v>
      </c>
      <c r="BC95" s="248" t="str">
        <f t="shared" ca="1" si="378"/>
        <v>-</v>
      </c>
      <c r="BD95" s="248" t="str">
        <f t="shared" ca="1" si="378"/>
        <v>-</v>
      </c>
      <c r="BE95" s="248" t="b">
        <f t="shared" ca="1" si="356"/>
        <v>1</v>
      </c>
      <c r="BF95" s="248" t="b">
        <f t="shared" ca="1" si="356"/>
        <v>0</v>
      </c>
      <c r="BG95" s="246" t="b" cm="1">
        <f t="array" aca="1" ref="BG95" ca="1">INDEX(i.dams_confinement_P,$P95,BG$17)</f>
        <v>0</v>
      </c>
      <c r="BH95" s="246" t="b" cm="1">
        <f t="array" aca="1" ref="BH95" ca="1">INDEX(i.dams_confinement_P,$P95,BH$17)</f>
        <v>0</v>
      </c>
      <c r="BI95" s="246" t="b" cm="1">
        <f t="array" aca="1" ref="BI95" ca="1">INDEX(i.dams_confinement_P,$P95,BI$17)</f>
        <v>0</v>
      </c>
      <c r="BJ95" s="246" t="b" cm="1">
        <f t="array" aca="1" ref="BJ95" ca="1">INDEX(i.dams_confinement_P,$P95,BJ$17)</f>
        <v>0</v>
      </c>
      <c r="BK95" s="246" t="b" cm="1">
        <f t="array" aca="1" ref="BK95" ca="1">INDEX(i.dams_confinement_P,$P95,BK$17)</f>
        <v>0</v>
      </c>
      <c r="BL95" s="246" t="b" cm="1">
        <f t="array" aca="1" ref="BL95" ca="1">INDEX(i.dams_confinement_P,$P95,BL$17)</f>
        <v>0</v>
      </c>
      <c r="BM95" s="246" t="b" cm="1">
        <f t="array" aca="1" ref="BM95" ca="1">INDEX(i.dams_confinement_P,$P95,BM$17)</f>
        <v>0</v>
      </c>
      <c r="BN95" s="246" t="b" cm="1">
        <f t="array" aca="1" ref="BN95" ca="1">INDEX(i.dams_confinement_P,$P95,BN$17)</f>
        <v>0</v>
      </c>
      <c r="BO95" s="246" t="b" cm="1">
        <f t="array" aca="1" ref="BO95" ca="1">INDEX(i.dams_confinement_P,$P95,BO$17)</f>
        <v>0</v>
      </c>
      <c r="BP95" s="246" t="b" cm="1">
        <f t="array" aca="1" ref="BP95" ca="1">INDEX(i.dams_confinement_P,$P95,BP$17)</f>
        <v>0</v>
      </c>
      <c r="BQ95" s="246" t="b" cm="1">
        <f t="array" aca="1" ref="BQ95" ca="1">INDEX(i.dams_confinement_P,$P95,BQ$17)</f>
        <v>0</v>
      </c>
      <c r="BR95" s="246" t="b" cm="1">
        <f t="array" aca="1" ref="BR95" ca="1">INDEX(i.dams_confinement_P,$P95,BR$17)</f>
        <v>0</v>
      </c>
      <c r="BS95" s="246" t="b" cm="1">
        <f t="array" aca="1" ref="BS95" ca="1">INDEX(i.dams_confinement_P,$P95,BS$17)</f>
        <v>0</v>
      </c>
      <c r="BT95" s="246" t="b" cm="1">
        <f t="array" aca="1" ref="BT95" ca="1">INDEX(i.dams_confinement_P,$P95,BT$17)</f>
        <v>0</v>
      </c>
      <c r="BU95" s="246" t="b" cm="1">
        <f t="array" aca="1" ref="BU95" ca="1">INDEX(i.dams_confinement_P,$P95,BU$17)</f>
        <v>0</v>
      </c>
      <c r="BV95" s="246" t="b" cm="1">
        <f t="array" aca="1" ref="BV95" ca="1">INDEX(i.dams_confinement_P,$P95,BV$17)</f>
        <v>0</v>
      </c>
      <c r="BW95" s="246" t="b" cm="1">
        <f t="array" aca="1" ref="BW95" ca="1">INDEX(i.dams_confinement_P,$P95,BW$17)</f>
        <v>0</v>
      </c>
      <c r="BX95" s="246" t="b" cm="1">
        <f t="array" aca="1" ref="BX95" ca="1">INDEX(i.dams_confinement_P,$P95,BX$17)</f>
        <v>0</v>
      </c>
      <c r="BY95" s="248" t="str">
        <f t="shared" ca="1" si="357"/>
        <v>-</v>
      </c>
      <c r="BZ95" s="248" t="str">
        <f t="shared" ca="1" si="357"/>
        <v>-</v>
      </c>
      <c r="CA95" s="10"/>
      <c r="CB95" s="248" t="str">
        <f t="shared" ca="1" si="357"/>
        <v>-</v>
      </c>
      <c r="CC95" s="248" t="str">
        <f t="shared" ca="1" si="357"/>
        <v>-</v>
      </c>
      <c r="CD95" s="248" t="str">
        <f t="shared" ca="1" si="357"/>
        <v>-</v>
      </c>
      <c r="CE95" s="248" t="str">
        <f t="shared" ca="1" si="357"/>
        <v>-</v>
      </c>
      <c r="CF95" s="248" t="str">
        <f t="shared" ca="1" si="357"/>
        <v>-</v>
      </c>
      <c r="CG95" s="248" t="str">
        <f t="shared" ca="1" si="357"/>
        <v>-</v>
      </c>
      <c r="CH95" s="248" t="str">
        <f t="shared" ca="1" si="357"/>
        <v>-</v>
      </c>
      <c r="CI95" s="248" t="str">
        <f t="shared" ca="1" si="357"/>
        <v>-</v>
      </c>
      <c r="CJ95" s="248" t="str">
        <f t="shared" ca="1" si="357"/>
        <v>-</v>
      </c>
      <c r="CK95" s="248" t="str">
        <f t="shared" ca="1" si="357"/>
        <v>-</v>
      </c>
      <c r="CL95" s="248" t="str">
        <f t="shared" ca="1" si="357"/>
        <v>-</v>
      </c>
      <c r="CM95" s="248" t="str">
        <f t="shared" ca="1" si="357"/>
        <v>-</v>
      </c>
      <c r="CN95" s="248" t="str">
        <f t="shared" ca="1" si="357"/>
        <v>-</v>
      </c>
      <c r="CO95" s="248" t="str">
        <f t="shared" ca="1" si="357"/>
        <v>-</v>
      </c>
      <c r="CP95" s="248" t="str">
        <f t="shared" ca="1" si="357"/>
        <v>-</v>
      </c>
      <c r="CQ95" s="248" t="str">
        <f t="shared" ca="1" si="357"/>
        <v>-</v>
      </c>
      <c r="CR95" s="248" t="str">
        <f t="shared" ca="1" si="357"/>
        <v>-</v>
      </c>
      <c r="CS95" s="248" t="str">
        <f t="shared" ca="1" si="357"/>
        <v>-</v>
      </c>
      <c r="CT95" s="248" t="str">
        <f t="shared" ca="1" si="357"/>
        <v>-</v>
      </c>
      <c r="CU95" s="248" t="str">
        <f t="shared" ca="1" si="357"/>
        <v>-</v>
      </c>
      <c r="CV95" s="248" t="str">
        <f t="shared" ca="1" si="357"/>
        <v>-</v>
      </c>
      <c r="CW95" s="10"/>
      <c r="CX95" s="246" t="str" cm="1">
        <f t="array" ref="CX95">IF(AND($CZ95:$DA95),INDEX(i.dam_user_fvp0_date,$P95),"-")</f>
        <v>-</v>
      </c>
      <c r="CY95" s="246" t="str" cm="1">
        <f t="array" ref="CY95">IF(AND($CZ95:$DA95),INDEX(i.dam_user_fvp1_date,$P95),"-")</f>
        <v>-</v>
      </c>
      <c r="CZ95" s="247" t="b">
        <v>0</v>
      </c>
      <c r="DA95" s="247" t="b">
        <v>0</v>
      </c>
      <c r="DB95" s="248" t="str">
        <f t="shared" ca="1" si="359"/>
        <v>-</v>
      </c>
      <c r="DC95" s="248" t="str">
        <f t="shared" ca="1" si="359"/>
        <v>-</v>
      </c>
      <c r="DD95" s="248" t="str">
        <f t="shared" ca="1" si="359"/>
        <v>-</v>
      </c>
      <c r="DE95" s="248" t="str">
        <f t="shared" ca="1" si="359"/>
        <v>-</v>
      </c>
      <c r="DF95" s="248" t="str">
        <f t="shared" ca="1" si="359"/>
        <v>-</v>
      </c>
      <c r="DG95" s="248" t="str">
        <f t="shared" ca="1" si="359"/>
        <v>-</v>
      </c>
      <c r="DH95" s="248" t="str">
        <f t="shared" ca="1" si="359"/>
        <v>-</v>
      </c>
      <c r="DI95" s="248" t="str">
        <f t="shared" ca="1" si="359"/>
        <v>-</v>
      </c>
      <c r="DJ95" s="128">
        <v>0.125</v>
      </c>
      <c r="DK95" s="128">
        <v>0.3</v>
      </c>
      <c r="DL95" s="128">
        <v>-0.05</v>
      </c>
      <c r="DM95" s="128">
        <v>0.1</v>
      </c>
      <c r="DN95" s="128">
        <v>0.25</v>
      </c>
      <c r="DO95" s="128">
        <v>-0.05</v>
      </c>
      <c r="DP95" s="128">
        <v>0.05</v>
      </c>
      <c r="DQ95" s="128">
        <v>0.1</v>
      </c>
      <c r="DR95" s="128">
        <v>-0.02</v>
      </c>
      <c r="DS95" s="128">
        <v>0.1</v>
      </c>
      <c r="DT95" s="128">
        <v>0.25</v>
      </c>
      <c r="DU95" s="128">
        <v>-0.05</v>
      </c>
      <c r="DV95" s="247">
        <v>1</v>
      </c>
      <c r="DW95" s="247">
        <v>1</v>
      </c>
      <c r="DX95" s="247">
        <v>0</v>
      </c>
      <c r="DY95" s="247">
        <v>0.5</v>
      </c>
      <c r="DZ95" s="247">
        <v>0.5</v>
      </c>
      <c r="EA95" s="248" t="str">
        <f t="shared" ca="1" si="359"/>
        <v>-</v>
      </c>
      <c r="EB95" s="248" t="str">
        <f t="shared" ca="1" si="359"/>
        <v>-</v>
      </c>
      <c r="EC95" s="248" t="str">
        <f t="shared" ca="1" si="359"/>
        <v>-</v>
      </c>
      <c r="ED95" s="248" t="str">
        <f t="shared" ca="1" si="359"/>
        <v>-</v>
      </c>
      <c r="EE95" s="248" t="str">
        <f t="shared" ca="1" si="359"/>
        <v>-</v>
      </c>
      <c r="EF95" s="247">
        <v>0</v>
      </c>
      <c r="EG95" s="247">
        <v>0.5</v>
      </c>
      <c r="EH95" s="247">
        <v>0.5</v>
      </c>
      <c r="EI95" s="248" t="str">
        <f t="shared" ref="EI95:FT104" ca="1" si="385">OFFSET(EI$5,$B95,0)</f>
        <v>-</v>
      </c>
      <c r="EJ95" s="248" t="str">
        <f t="shared" ca="1" si="385"/>
        <v>-</v>
      </c>
      <c r="EK95" s="248" t="str">
        <f t="shared" ca="1" si="385"/>
        <v>-</v>
      </c>
      <c r="EL95" s="248">
        <f t="shared" ca="1" si="385"/>
        <v>0</v>
      </c>
      <c r="EM95" s="248">
        <f t="shared" ca="1" si="385"/>
        <v>0</v>
      </c>
      <c r="EN95" s="248">
        <f t="shared" ca="1" si="385"/>
        <v>0</v>
      </c>
      <c r="EO95" s="248">
        <f t="shared" ca="1" si="385"/>
        <v>0</v>
      </c>
      <c r="EP95" s="248">
        <f t="shared" ca="1" si="385"/>
        <v>0</v>
      </c>
      <c r="EQ95" s="248">
        <f t="shared" ca="1" si="360"/>
        <v>0</v>
      </c>
      <c r="ER95" s="248">
        <f t="shared" ca="1" si="360"/>
        <v>0</v>
      </c>
      <c r="ES95" s="248" t="str">
        <f t="shared" ca="1" si="360"/>
        <v>-</v>
      </c>
      <c r="ET95" s="248" t="str">
        <f t="shared" ca="1" si="360"/>
        <v>-</v>
      </c>
      <c r="EU95" s="248" t="str">
        <f t="shared" ca="1" si="360"/>
        <v>-</v>
      </c>
      <c r="EV95" s="248" t="str">
        <f t="shared" ca="1" si="360"/>
        <v>-</v>
      </c>
      <c r="EW95" s="248" t="str">
        <f t="shared" ca="1" si="360"/>
        <v>-</v>
      </c>
      <c r="EX95" s="248" t="str">
        <f t="shared" ca="1" si="360"/>
        <v>-</v>
      </c>
      <c r="EY95" s="248" t="str">
        <f t="shared" ca="1" si="360"/>
        <v>-</v>
      </c>
      <c r="EZ95" s="248" t="str">
        <f t="shared" ca="1" si="360"/>
        <v>-</v>
      </c>
      <c r="FA95" s="248" t="str">
        <f t="shared" ca="1" si="360"/>
        <v>-</v>
      </c>
      <c r="FB95" s="248" t="str">
        <f t="shared" ca="1" si="360"/>
        <v>-</v>
      </c>
      <c r="FC95" s="248" t="str">
        <f t="shared" ca="1" si="360"/>
        <v>-</v>
      </c>
      <c r="FD95" s="10"/>
      <c r="FE95" s="246">
        <f t="shared" ca="1" si="118"/>
        <v>1</v>
      </c>
      <c r="FF95" s="248" t="str">
        <f t="shared" ca="1" si="361"/>
        <v>-</v>
      </c>
      <c r="FG95" s="248" t="str">
        <f t="shared" ca="1" si="361"/>
        <v>-</v>
      </c>
      <c r="FH95" s="248" t="str">
        <f t="shared" ca="1" si="361"/>
        <v>-</v>
      </c>
      <c r="FI95" s="248" t="str">
        <f t="shared" ca="1" si="361"/>
        <v>-</v>
      </c>
      <c r="FJ95" s="246" t="b">
        <f t="shared" ca="1" si="119"/>
        <v>1</v>
      </c>
      <c r="FK95" s="248" t="str">
        <f t="shared" ca="1" si="361"/>
        <v>-</v>
      </c>
      <c r="FL95" s="248">
        <f t="shared" ca="1" si="361"/>
        <v>0</v>
      </c>
      <c r="FM95" s="248" t="str">
        <f t="shared" ca="1" si="361"/>
        <v>-</v>
      </c>
      <c r="FN95" s="248">
        <f t="shared" ca="1" si="120"/>
        <v>1</v>
      </c>
      <c r="FO95" s="248">
        <f t="shared" ca="1" si="120"/>
        <v>0</v>
      </c>
      <c r="FP95" s="248">
        <f t="shared" ca="1" si="361"/>
        <v>1</v>
      </c>
      <c r="FQ95" s="248">
        <f t="shared" ca="1" si="361"/>
        <v>0</v>
      </c>
      <c r="FR95" s="248">
        <f t="shared" ca="1" si="361"/>
        <v>1</v>
      </c>
      <c r="FS95" s="248">
        <f t="shared" ca="1" si="361"/>
        <v>1</v>
      </c>
      <c r="FT95" s="248">
        <f t="shared" ca="1" si="361"/>
        <v>1</v>
      </c>
      <c r="FU95" s="248">
        <f t="shared" ca="1" si="361"/>
        <v>0</v>
      </c>
      <c r="FV95" s="248">
        <f t="shared" ca="1" si="362"/>
        <v>0</v>
      </c>
      <c r="FW95" s="248">
        <f t="shared" ca="1" si="362"/>
        <v>0</v>
      </c>
      <c r="FX95" s="248">
        <f t="shared" ca="1" si="362"/>
        <v>0</v>
      </c>
      <c r="FY95" s="248">
        <f t="shared" ca="1" si="362"/>
        <v>0</v>
      </c>
      <c r="FZ95" s="248">
        <f t="shared" ca="1" si="362"/>
        <v>0</v>
      </c>
      <c r="GA95" s="248">
        <f t="shared" ca="1" si="362"/>
        <v>0</v>
      </c>
      <c r="GB95" s="248">
        <f t="shared" ca="1" si="362"/>
        <v>0</v>
      </c>
      <c r="GC95" s="248">
        <f t="shared" ca="1" si="362"/>
        <v>0</v>
      </c>
      <c r="GD95" s="248">
        <f t="shared" ca="1" si="362"/>
        <v>0</v>
      </c>
      <c r="GE95" s="248">
        <f t="shared" ca="1" si="362"/>
        <v>0</v>
      </c>
      <c r="GF95" s="248">
        <f t="shared" ca="1" si="362"/>
        <v>0</v>
      </c>
      <c r="GG95" s="248">
        <f t="shared" ca="1" si="362"/>
        <v>1</v>
      </c>
      <c r="GH95" s="248">
        <f t="shared" ca="1" si="362"/>
        <v>0</v>
      </c>
      <c r="GI95" s="248">
        <f t="shared" ca="1" si="362"/>
        <v>0</v>
      </c>
      <c r="GJ95" s="248">
        <f t="shared" ca="1" si="362"/>
        <v>0</v>
      </c>
      <c r="GK95" s="248">
        <f t="shared" ca="1" si="362"/>
        <v>0</v>
      </c>
      <c r="GL95" s="248">
        <f t="shared" ca="1" si="362"/>
        <v>0</v>
      </c>
      <c r="GM95" s="248">
        <f t="shared" ca="1" si="362"/>
        <v>0</v>
      </c>
      <c r="GN95" s="248">
        <f t="shared" ca="1" si="362"/>
        <v>0</v>
      </c>
      <c r="GO95" s="10"/>
      <c r="GP95" s="246" t="b">
        <f t="shared" ca="1" si="363"/>
        <v>1</v>
      </c>
      <c r="GQ95" s="246" cm="1">
        <f t="array" aca="1" ref="GQ95" ca="1">INDEX(i.bnd_total_pas_area,$R95,1)</f>
        <v>477.12</v>
      </c>
      <c r="GR95" s="248" t="str">
        <f t="shared" ca="1" si="261"/>
        <v>-</v>
      </c>
      <c r="GS95" s="246" t="b">
        <f t="shared" ca="1" si="364"/>
        <v>1</v>
      </c>
      <c r="GT95" s="246" cm="1">
        <f t="array" aca="1" ref="GT95" ca="1">INDEX(i.bnd_sr_t,$T95,1)</f>
        <v>12.8</v>
      </c>
      <c r="GU95" s="246" t="b">
        <f t="shared" ca="1" si="382"/>
        <v>0</v>
      </c>
      <c r="GV95" s="246" t="b">
        <f t="shared" ca="1" si="382"/>
        <v>1</v>
      </c>
      <c r="GW95" s="246" t="b">
        <f t="shared" ca="1" si="382"/>
        <v>0</v>
      </c>
      <c r="GX95" s="248">
        <f t="shared" ca="1" si="365"/>
        <v>0</v>
      </c>
      <c r="GY95" s="248">
        <f t="shared" ca="1" si="365"/>
        <v>2</v>
      </c>
      <c r="GZ95" s="248">
        <f t="shared" ca="1" si="365"/>
        <v>2</v>
      </c>
      <c r="HA95" s="248" t="str">
        <f t="shared" ca="1" si="365"/>
        <v>-</v>
      </c>
      <c r="HB95" s="248" t="str">
        <f t="shared" ca="1" si="365"/>
        <v>-</v>
      </c>
      <c r="HC95" s="248" t="str">
        <f t="shared" ca="1" si="365"/>
        <v>-</v>
      </c>
      <c r="HD95" s="248" t="str">
        <f t="shared" ca="1" si="365"/>
        <v>-</v>
      </c>
      <c r="HE95" s="248" t="str">
        <f t="shared" ca="1" si="365"/>
        <v>-</v>
      </c>
      <c r="HF95" s="248" t="str">
        <f t="shared" ca="1" si="144"/>
        <v>-</v>
      </c>
      <c r="HG95" s="248" t="str">
        <f t="shared" ca="1" si="144"/>
        <v>-</v>
      </c>
      <c r="HH95" s="246" t="b">
        <f t="array" aca="1" ref="HH95" ca="1">IF(OR(HI95:HJ95&lt;&gt;"-"),TRUE,"-")</f>
        <v>1</v>
      </c>
      <c r="HI95" s="225">
        <f t="shared" ca="1" si="380"/>
        <v>2</v>
      </c>
      <c r="HJ95" s="248" t="str">
        <f t="shared" ca="1" si="125"/>
        <v>-</v>
      </c>
      <c r="HK95" s="246" t="str">
        <f t="array" aca="1" ref="HK95" ca="1">IF(OR(HL95:HQ95&lt;&gt;"-"),TRUE,"-")</f>
        <v>-</v>
      </c>
      <c r="HL95" s="248" t="str">
        <f t="shared" ca="1" si="371"/>
        <v>-</v>
      </c>
      <c r="HM95" s="288" t="str">
        <f t="shared" ca="1" si="371"/>
        <v>-</v>
      </c>
      <c r="HN95" s="288" t="str">
        <f t="shared" ca="1" si="371"/>
        <v>-</v>
      </c>
      <c r="HO95" s="288" t="str">
        <f t="shared" ca="1" si="371"/>
        <v>-</v>
      </c>
      <c r="HP95" s="288" t="str">
        <f t="shared" ca="1" si="371"/>
        <v>-</v>
      </c>
      <c r="HQ95" s="288" t="str">
        <f t="shared" ca="1" si="146"/>
        <v>-</v>
      </c>
      <c r="HR95" s="288" t="str">
        <f t="shared" ca="1" si="371"/>
        <v>-</v>
      </c>
      <c r="HS95" s="248" t="b">
        <f t="shared" ca="1" si="100"/>
        <v>1</v>
      </c>
      <c r="HT95" s="248">
        <f t="shared" ca="1" si="100"/>
        <v>2</v>
      </c>
      <c r="HU95" s="248" t="b">
        <f t="shared" ca="1" si="101"/>
        <v>1</v>
      </c>
      <c r="HV95" s="248" t="str">
        <f t="shared" ca="1" si="101"/>
        <v>-</v>
      </c>
      <c r="HW95" s="246" t="str">
        <f t="shared" ca="1" si="384"/>
        <v>-</v>
      </c>
      <c r="HX95" s="246" t="str">
        <f t="shared" ca="1" si="384"/>
        <v>-</v>
      </c>
      <c r="HY95" s="246" t="str">
        <f t="shared" ca="1" si="384"/>
        <v>-</v>
      </c>
      <c r="HZ95" s="246" t="str">
        <f t="shared" ca="1" si="384"/>
        <v>-</v>
      </c>
      <c r="IA95" s="248" t="str">
        <f t="shared" ca="1" si="366"/>
        <v>-</v>
      </c>
      <c r="IB95" s="248" t="str">
        <f t="shared" ca="1" si="366"/>
        <v>-</v>
      </c>
      <c r="IC95" s="248" t="str">
        <f t="shared" ca="1" si="366"/>
        <v>-</v>
      </c>
      <c r="ID95" s="248" t="str">
        <f t="shared" ca="1" si="366"/>
        <v>-</v>
      </c>
      <c r="IE95" s="248">
        <f t="shared" ca="1" si="366"/>
        <v>0</v>
      </c>
      <c r="IF95" s="248">
        <f t="shared" ca="1" si="366"/>
        <v>0.9</v>
      </c>
      <c r="IG95" s="248">
        <f t="shared" ca="1" si="366"/>
        <v>0</v>
      </c>
      <c r="IH95" s="248">
        <f t="shared" ca="1" si="366"/>
        <v>0.5</v>
      </c>
      <c r="II95" s="248">
        <f t="shared" ca="1" si="366"/>
        <v>0</v>
      </c>
      <c r="IJ95" s="248">
        <f t="shared" ca="1" si="366"/>
        <v>0</v>
      </c>
      <c r="IK95" s="248" t="str">
        <f t="shared" ca="1" si="366"/>
        <v>-</v>
      </c>
      <c r="IL95" s="246" t="str">
        <f t="shared" ca="1" si="127"/>
        <v>-</v>
      </c>
      <c r="IM95" s="246" t="str">
        <f t="shared" ca="1" si="127"/>
        <v>-</v>
      </c>
      <c r="IN95" s="155" t="b">
        <f t="shared" ca="1" si="367"/>
        <v>0</v>
      </c>
      <c r="IO95" s="248" t="str">
        <f t="shared" ca="1" si="129"/>
        <v>-</v>
      </c>
      <c r="IP95" s="10"/>
      <c r="IQ95" s="248">
        <f t="shared" ca="1" si="366"/>
        <v>1</v>
      </c>
      <c r="IR95" s="248">
        <f t="shared" ca="1" si="366"/>
        <v>0</v>
      </c>
      <c r="IS95" s="248">
        <f t="shared" ca="1" si="366"/>
        <v>1</v>
      </c>
      <c r="IT95" s="248">
        <f t="shared" ca="1" si="366"/>
        <v>1</v>
      </c>
      <c r="IU95" s="248">
        <f t="shared" ca="1" si="366"/>
        <v>0</v>
      </c>
      <c r="IV95" s="248">
        <f t="shared" ca="1" si="366"/>
        <v>70</v>
      </c>
      <c r="IW95" s="248">
        <f t="shared" ca="1" si="366"/>
        <v>50</v>
      </c>
      <c r="IX95" s="248">
        <f t="shared" ca="1" si="366"/>
        <v>85</v>
      </c>
      <c r="IY95" s="248">
        <f t="shared" ca="1" si="366"/>
        <v>70</v>
      </c>
      <c r="IZ95" s="246">
        <f t="shared" ca="1" si="130"/>
        <v>1</v>
      </c>
      <c r="JA95" s="246">
        <f t="shared" ca="1" si="131"/>
        <v>1</v>
      </c>
      <c r="JB95" s="246">
        <f t="shared" ca="1" si="132"/>
        <v>1</v>
      </c>
      <c r="JC95" s="248">
        <f t="shared" ca="1" si="366"/>
        <v>1</v>
      </c>
      <c r="JD95" s="10"/>
      <c r="JE95" s="248">
        <f t="shared" ca="1" si="366"/>
        <v>1</v>
      </c>
      <c r="JF95" s="248">
        <f t="shared" ca="1" si="366"/>
        <v>1</v>
      </c>
      <c r="JG95" s="248">
        <f t="shared" ca="1" si="366"/>
        <v>0.75</v>
      </c>
      <c r="JH95" s="248">
        <f t="shared" ca="1" si="368"/>
        <v>0.8</v>
      </c>
      <c r="JI95" s="248">
        <f t="shared" ca="1" si="368"/>
        <v>0.82499999999999996</v>
      </c>
      <c r="JJ95" s="248">
        <f t="shared" ca="1" si="368"/>
        <v>0.875</v>
      </c>
      <c r="JK95" s="248">
        <f t="shared" ca="1" si="368"/>
        <v>0.9</v>
      </c>
      <c r="JL95" s="248">
        <f t="shared" ca="1" si="366"/>
        <v>1</v>
      </c>
      <c r="JM95" s="248">
        <f t="shared" ca="1" si="366"/>
        <v>0</v>
      </c>
      <c r="JN95" s="248">
        <f t="shared" ca="1" si="368"/>
        <v>0</v>
      </c>
      <c r="JO95" s="248">
        <f t="shared" ca="1" si="368"/>
        <v>0</v>
      </c>
      <c r="JP95" s="248">
        <f t="shared" ca="1" si="368"/>
        <v>0</v>
      </c>
      <c r="JQ95" s="248">
        <f t="shared" ca="1" si="368"/>
        <v>0</v>
      </c>
      <c r="JR95" s="248">
        <f t="shared" ca="1" si="368"/>
        <v>0</v>
      </c>
      <c r="JS95" s="248" t="str">
        <f t="shared" ca="1" si="149"/>
        <v>-</v>
      </c>
      <c r="JT95" s="248">
        <f t="shared" ca="1" si="149"/>
        <v>0</v>
      </c>
      <c r="JU95" s="27">
        <v>0</v>
      </c>
    </row>
    <row r="96" spans="1:281" s="228" customFormat="1" outlineLevel="1">
      <c r="A96" s="202">
        <f t="shared" si="12"/>
        <v>91</v>
      </c>
      <c r="B96" s="32">
        <f>$A$7</f>
        <v>2</v>
      </c>
      <c r="C96" s="228">
        <v>200</v>
      </c>
      <c r="D96" s="228" t="s">
        <v>941</v>
      </c>
      <c r="E96" s="228" t="b">
        <v>0</v>
      </c>
      <c r="F96" s="228" t="b">
        <v>0</v>
      </c>
      <c r="G96" s="271" t="b">
        <f>$C$22=1</f>
        <v>0</v>
      </c>
      <c r="H96" s="298" cm="1">
        <f t="array" aca="1" ref="H96" ca="1">IF(AND($I96:$T96=DataMaster!$R$70:$AC$70),1,IF(AND($I96:$T96=DataMaster!$R$71:$AC$71),2,IF(AND($I96:$T96=DataMaster!$R$72:$AC$72),3,IF(AND($I96:$T96=DataMaster!$R$73:$AC$73),4,IF(AND($I96:$T96=DataMaster!$R$74:$AC$74),5,IF(AND($I96:$T96=DataMaster!$R$75:$AC$75),6,IF(AND($I96:$T96=DataMaster!$R$76:$AC$76),7,IF(AND($I96:$T96=DataMaster!$R$77:$AC$77),8,0))))))))</f>
        <v>5</v>
      </c>
      <c r="I96" s="270">
        <f>DataMaster!R74</f>
        <v>3</v>
      </c>
      <c r="J96" s="270">
        <f>DataMaster!S74</f>
        <v>3</v>
      </c>
      <c r="K96" s="270">
        <f>DataMaster!T74</f>
        <v>4</v>
      </c>
      <c r="L96" s="270">
        <f>DataMaster!U74</f>
        <v>4</v>
      </c>
      <c r="M96" s="270">
        <f>DataMaster!V74</f>
        <v>1</v>
      </c>
      <c r="N96" s="270">
        <f>DataMaster!W74</f>
        <v>1</v>
      </c>
      <c r="O96" s="270">
        <f>DataMaster!X74</f>
        <v>1</v>
      </c>
      <c r="P96" s="270">
        <f>DataMaster!Y74</f>
        <v>2</v>
      </c>
      <c r="Q96" s="32">
        <v>1</v>
      </c>
      <c r="R96" s="270">
        <f>DataMaster!AA74</f>
        <v>4</v>
      </c>
      <c r="S96" s="270">
        <f>DataMaster!AB74</f>
        <v>1</v>
      </c>
      <c r="T96" s="270">
        <f>DataMaster!AC74</f>
        <v>4</v>
      </c>
      <c r="V96" s="223" t="str" cm="1">
        <f t="array" aca="1" ref="V96" ca="1">TEXT(LEFT(OFFSET(V96,-1,0),5)+1,"00000")&amp;MID(OFFSET(V96,-1,0),6,FIND(" ",OFFSET(V96,-1,0),7)-5)
&amp;IF($H96=0,"",INDEX(DataMaster!$Q$70:$Q$77,Experiment!H96))
 &amp; " Day"&amp;_xlfn.SINGLE(INDEX(i.DOY,$I96,1))                   &amp; IF($FE96=0," FWM","")&amp;IF($FE96=1," MWM","")&amp;IF($FE96=5," Mat","")&amp;IF($FJ96=TRUE,"&amp;BBT","")
&amp;" Confine"&amp;$P96-1       &amp;IF($R96&gt;1," PasArea"&amp;GQ96,"")     &amp;IF($T96&gt;1," SR"&amp;GT96,"")     &amp;IF($S96&gt;1," E_PGR"&amp;JG96,"")
&amp; " WP"&amp;TEXT($IZ96*100,"000p")                &amp; " MP"&amp;TEXT($JA96*100,"000p")                      &amp; " GP"&amp;TEXT($JB96*100,"000p")
&amp; " (F"&amp;3+IFERROR(1*$CZ96,0)+IFERROR(1*$DA96,0)&amp;3-IFERROR(1*NOT($DC96),0)&amp;"N"&amp;$DV96&amp;$DW96&amp;")"</f>
        <v>00073 Feed farm3 Day204 MWM&amp;BBT Confine1 PasArea511.2 SR7.6 WP100p MP100p GP100p (F33N11)</v>
      </c>
      <c r="W96" s="10" t="str">
        <f ca="1">IF(COUNTIF(V$5:V96,V96)=1,"-","Dup")</f>
        <v>-</v>
      </c>
      <c r="X96" s="10"/>
      <c r="Y96" s="247" t="b">
        <v>1</v>
      </c>
      <c r="Z96" s="248" t="str">
        <f t="shared" ca="1" si="112"/>
        <v>-</v>
      </c>
      <c r="AA96" s="247" t="b">
        <v>1</v>
      </c>
      <c r="AB96" s="247" t="b">
        <v>1</v>
      </c>
      <c r="AC96" s="248" t="str">
        <f t="shared" ca="1" si="113"/>
        <v>-</v>
      </c>
      <c r="AD96" s="248" t="b">
        <f t="shared" ca="1" si="113"/>
        <v>1</v>
      </c>
      <c r="AE96" s="10"/>
      <c r="AF96" s="248" t="b">
        <f t="shared" ca="1" si="356"/>
        <v>1</v>
      </c>
      <c r="AG96" s="248" t="str">
        <f t="shared" ca="1" si="356"/>
        <v>-</v>
      </c>
      <c r="AH96" s="248" t="str">
        <f t="shared" ca="1" si="356"/>
        <v>-</v>
      </c>
      <c r="AI96" s="248" t="str">
        <f t="shared" ca="1" si="356"/>
        <v>-</v>
      </c>
      <c r="AJ96" s="248" t="b">
        <f t="shared" ca="1" si="356"/>
        <v>0</v>
      </c>
      <c r="AK96" s="248" t="str">
        <f t="shared" ca="1" si="356"/>
        <v>-</v>
      </c>
      <c r="AL96" s="248" t="str">
        <f t="shared" ca="1" si="356"/>
        <v>-</v>
      </c>
      <c r="AM96" s="248" t="str">
        <f t="shared" ca="1" si="356"/>
        <v>-</v>
      </c>
      <c r="AN96" s="248" t="b">
        <f t="shared" ca="1" si="356"/>
        <v>0</v>
      </c>
      <c r="AO96" s="10"/>
      <c r="AP96" s="247" t="b">
        <v>0</v>
      </c>
      <c r="AQ96" s="247" t="b">
        <v>0</v>
      </c>
      <c r="AR96" s="247" t="b">
        <v>0</v>
      </c>
      <c r="AS96" s="248" t="str">
        <f ca="1">OFFSET(AS$5,$B96,0)</f>
        <v>-</v>
      </c>
      <c r="AT96" s="247" t="b">
        <v>1</v>
      </c>
      <c r="AU96" s="248" t="str">
        <f t="shared" ca="1" si="356"/>
        <v>-</v>
      </c>
      <c r="AV96" s="247" t="b">
        <v>1</v>
      </c>
      <c r="AW96" s="297">
        <f ca="1">VALUE($H96&amp;$I96&amp;$J96&amp;$P96&amp;"01")</f>
        <v>533201</v>
      </c>
      <c r="AX96" s="248" t="str">
        <f t="shared" ca="1" si="356"/>
        <v>-</v>
      </c>
      <c r="AY96" s="248">
        <f t="shared" ca="1" si="356"/>
        <v>1</v>
      </c>
      <c r="AZ96" s="248">
        <f t="shared" ca="1" si="356"/>
        <v>1</v>
      </c>
      <c r="BA96" s="248" t="b">
        <f t="shared" ca="1" si="185"/>
        <v>1</v>
      </c>
      <c r="BB96" s="248">
        <f t="shared" ca="1" si="356"/>
        <v>0.2</v>
      </c>
      <c r="BC96" s="248" t="str">
        <f t="shared" ca="1" si="378"/>
        <v>-</v>
      </c>
      <c r="BD96" s="248" t="str">
        <f t="shared" ca="1" si="378"/>
        <v>-</v>
      </c>
      <c r="BE96" s="248" t="b">
        <f t="shared" ca="1" si="356"/>
        <v>1</v>
      </c>
      <c r="BF96" s="248" t="b">
        <f t="shared" ca="1" si="356"/>
        <v>0</v>
      </c>
      <c r="BG96" s="246" t="b" cm="1">
        <f t="array" ref="BG96">INDEX(i.dams_confinement_P,$P96,BG$17)</f>
        <v>1</v>
      </c>
      <c r="BH96" s="246" t="b" cm="1">
        <f t="array" ref="BH96">INDEX(i.dams_confinement_P,$P96,BH$17)</f>
        <v>1</v>
      </c>
      <c r="BI96" s="246" t="b" cm="1">
        <f t="array" ref="BI96">INDEX(i.dams_confinement_P,$P96,BI$17)</f>
        <v>1</v>
      </c>
      <c r="BJ96" s="246" t="b" cm="1">
        <f t="array" ref="BJ96">INDEX(i.dams_confinement_P,$P96,BJ$17)</f>
        <v>1</v>
      </c>
      <c r="BK96" s="246" t="b" cm="1">
        <f t="array" ref="BK96">INDEX(i.dams_confinement_P,$P96,BK$17)</f>
        <v>1</v>
      </c>
      <c r="BL96" s="246" t="b" cm="1">
        <f t="array" ref="BL96">INDEX(i.dams_confinement_P,$P96,BL$17)</f>
        <v>1</v>
      </c>
      <c r="BM96" s="246" t="str" cm="1">
        <f t="array" ref="BM96">INDEX(i.dams_confinement_P,$P96,BM$17)</f>
        <v>-</v>
      </c>
      <c r="BN96" s="246" t="str" cm="1">
        <f t="array" ref="BN96">INDEX(i.dams_confinement_P,$P96,BN$17)</f>
        <v>-</v>
      </c>
      <c r="BO96" s="246" t="str" cm="1">
        <f t="array" ref="BO96">INDEX(i.dams_confinement_P,$P96,BO$17)</f>
        <v>-</v>
      </c>
      <c r="BP96" s="246" t="str" cm="1">
        <f t="array" ref="BP96">INDEX(i.dams_confinement_P,$P96,BP$17)</f>
        <v>-</v>
      </c>
      <c r="BQ96" s="246" t="str" cm="1">
        <f t="array" ref="BQ96">INDEX(i.dams_confinement_P,$P96,BQ$17)</f>
        <v>-</v>
      </c>
      <c r="BR96" s="246" t="str" cm="1">
        <f t="array" ref="BR96">INDEX(i.dams_confinement_P,$P96,BR$17)</f>
        <v>-</v>
      </c>
      <c r="BS96" s="246" t="str" cm="1">
        <f t="array" ref="BS96">INDEX(i.dams_confinement_P,$P96,BS$17)</f>
        <v>-</v>
      </c>
      <c r="BT96" s="246" t="str" cm="1">
        <f t="array" ref="BT96">INDEX(i.dams_confinement_P,$P96,BT$17)</f>
        <v>-</v>
      </c>
      <c r="BU96" s="246" t="str" cm="1">
        <f t="array" ref="BU96">INDEX(i.dams_confinement_P,$P96,BU$17)</f>
        <v>-</v>
      </c>
      <c r="BV96" s="246" t="str" cm="1">
        <f t="array" ref="BV96">INDEX(i.dams_confinement_P,$P96,BV$17)</f>
        <v>-</v>
      </c>
      <c r="BW96" s="246" t="str" cm="1">
        <f t="array" ref="BW96">INDEX(i.dams_confinement_P,$P96,BW$17)</f>
        <v>-</v>
      </c>
      <c r="BX96" s="246" t="str" cm="1">
        <f t="array" ref="BX96">INDEX(i.dams_confinement_P,$P96,BX$17)</f>
        <v>-</v>
      </c>
      <c r="BY96" s="248" t="str">
        <f t="shared" ca="1" si="357"/>
        <v>-</v>
      </c>
      <c r="BZ96" s="248" t="str">
        <f t="shared" ca="1" si="357"/>
        <v>-</v>
      </c>
      <c r="CA96" s="10"/>
      <c r="CB96" s="248" t="str">
        <f t="shared" ca="1" si="357"/>
        <v>-</v>
      </c>
      <c r="CC96" s="248" t="str">
        <f t="shared" ca="1" si="357"/>
        <v>-</v>
      </c>
      <c r="CD96" s="248" t="str">
        <f t="shared" ca="1" si="357"/>
        <v>-</v>
      </c>
      <c r="CE96" s="248" t="str">
        <f t="shared" ca="1" si="357"/>
        <v>-</v>
      </c>
      <c r="CF96" s="248" t="str">
        <f t="shared" ca="1" si="357"/>
        <v>-</v>
      </c>
      <c r="CG96" s="248" t="str">
        <f t="shared" ca="1" si="357"/>
        <v>-</v>
      </c>
      <c r="CH96" s="248" t="str">
        <f t="shared" ca="1" si="357"/>
        <v>-</v>
      </c>
      <c r="CI96" s="248" t="str">
        <f t="shared" ca="1" si="357"/>
        <v>-</v>
      </c>
      <c r="CJ96" s="248" t="str">
        <f t="shared" ca="1" si="357"/>
        <v>-</v>
      </c>
      <c r="CK96" s="248" t="str">
        <f t="shared" ca="1" si="357"/>
        <v>-</v>
      </c>
      <c r="CL96" s="248" t="str">
        <f t="shared" ca="1" si="357"/>
        <v>-</v>
      </c>
      <c r="CM96" s="248" t="str">
        <f t="shared" ca="1" si="357"/>
        <v>-</v>
      </c>
      <c r="CN96" s="248" t="str">
        <f t="shared" ca="1" si="357"/>
        <v>-</v>
      </c>
      <c r="CO96" s="248" t="str">
        <f t="shared" ca="1" si="357"/>
        <v>-</v>
      </c>
      <c r="CP96" s="248" t="str">
        <f t="shared" ca="1" si="357"/>
        <v>-</v>
      </c>
      <c r="CQ96" s="248" t="str">
        <f t="shared" ca="1" si="357"/>
        <v>-</v>
      </c>
      <c r="CR96" s="248" t="str">
        <f t="shared" ca="1" si="357"/>
        <v>-</v>
      </c>
      <c r="CS96" s="248" t="str">
        <f t="shared" ca="1" si="357"/>
        <v>-</v>
      </c>
      <c r="CT96" s="248" t="str">
        <f t="shared" ca="1" si="357"/>
        <v>-</v>
      </c>
      <c r="CU96" s="248" t="str">
        <f t="shared" ca="1" si="357"/>
        <v>-</v>
      </c>
      <c r="CV96" s="248" t="str">
        <f t="shared" ca="1" si="357"/>
        <v>-</v>
      </c>
      <c r="CW96" s="10"/>
      <c r="CX96" s="246" t="str" cm="1">
        <f t="array" aca="1" ref="CX96" ca="1">IF(AND($CZ96:$DA96),INDEX(i.dam_user_fvp0_date,$P96),"-")</f>
        <v>-</v>
      </c>
      <c r="CY96" s="246" t="str" cm="1">
        <f t="array" aca="1" ref="CY96" ca="1">IF(AND($CZ96:$DA96),INDEX(i.dam_user_fvp1_date,$P96),"-")</f>
        <v>-</v>
      </c>
      <c r="CZ96" s="248" t="b">
        <f t="shared" ref="CZ96:EO104" ca="1" si="386">OFFSET(CZ$5,$B96,0)</f>
        <v>0</v>
      </c>
      <c r="DA96" s="248" t="b">
        <f t="shared" ca="1" si="386"/>
        <v>0</v>
      </c>
      <c r="DB96" s="248" t="str">
        <f t="shared" ca="1" si="386"/>
        <v>-</v>
      </c>
      <c r="DC96" s="248" t="str">
        <f t="shared" ca="1" si="386"/>
        <v>-</v>
      </c>
      <c r="DD96" s="248" t="str">
        <f t="shared" ca="1" si="386"/>
        <v>-</v>
      </c>
      <c r="DE96" s="248" t="str">
        <f t="shared" ca="1" si="386"/>
        <v>-</v>
      </c>
      <c r="DF96" s="248" t="str">
        <f t="shared" ca="1" si="386"/>
        <v>-</v>
      </c>
      <c r="DG96" s="248" t="str">
        <f t="shared" ca="1" si="386"/>
        <v>-</v>
      </c>
      <c r="DH96" s="248" t="str">
        <f t="shared" ca="1" si="386"/>
        <v>-</v>
      </c>
      <c r="DI96" s="248" t="str">
        <f t="shared" ca="1" si="386"/>
        <v>-</v>
      </c>
      <c r="DJ96" s="128" t="s">
        <v>36</v>
      </c>
      <c r="DK96" s="128" t="s">
        <v>36</v>
      </c>
      <c r="DL96" s="128" t="s">
        <v>36</v>
      </c>
      <c r="DM96" s="128" t="s">
        <v>36</v>
      </c>
      <c r="DN96" s="128" t="s">
        <v>36</v>
      </c>
      <c r="DO96" s="128" t="s">
        <v>36</v>
      </c>
      <c r="DP96" s="128" t="s">
        <v>36</v>
      </c>
      <c r="DQ96" s="128" t="s">
        <v>36</v>
      </c>
      <c r="DR96" s="128" t="s">
        <v>36</v>
      </c>
      <c r="DS96" s="128" t="s">
        <v>36</v>
      </c>
      <c r="DT96" s="128" t="s">
        <v>36</v>
      </c>
      <c r="DU96" s="128" t="s">
        <v>36</v>
      </c>
      <c r="DV96" s="248">
        <f t="shared" ca="1" si="386"/>
        <v>1</v>
      </c>
      <c r="DW96" s="248">
        <f t="shared" ca="1" si="386"/>
        <v>1</v>
      </c>
      <c r="DX96" s="248">
        <f t="shared" ca="1" si="386"/>
        <v>0</v>
      </c>
      <c r="DY96" s="248" t="str">
        <f t="shared" ca="1" si="386"/>
        <v>-</v>
      </c>
      <c r="DZ96" s="248" t="str">
        <f t="shared" ca="1" si="386"/>
        <v>-</v>
      </c>
      <c r="EA96" s="248" t="str">
        <f t="shared" ca="1" si="386"/>
        <v>-</v>
      </c>
      <c r="EB96" s="248" t="str">
        <f t="shared" ca="1" si="386"/>
        <v>-</v>
      </c>
      <c r="EC96" s="248" t="str">
        <f t="shared" ca="1" si="386"/>
        <v>-</v>
      </c>
      <c r="ED96" s="248" t="str">
        <f t="shared" ca="1" si="386"/>
        <v>-</v>
      </c>
      <c r="EE96" s="248" t="str">
        <f t="shared" ca="1" si="386"/>
        <v>-</v>
      </c>
      <c r="EF96" s="248">
        <f t="shared" ca="1" si="386"/>
        <v>0</v>
      </c>
      <c r="EG96" s="248" t="str">
        <f t="shared" ca="1" si="386"/>
        <v>-</v>
      </c>
      <c r="EH96" s="248" t="str">
        <f t="shared" ca="1" si="386"/>
        <v>-</v>
      </c>
      <c r="EI96" s="248" t="str">
        <f t="shared" ca="1" si="386"/>
        <v>-</v>
      </c>
      <c r="EJ96" s="248" t="str">
        <f t="shared" ca="1" si="386"/>
        <v>-</v>
      </c>
      <c r="EK96" s="248" t="str">
        <f t="shared" ca="1" si="386"/>
        <v>-</v>
      </c>
      <c r="EL96" s="248">
        <f t="shared" ca="1" si="386"/>
        <v>0</v>
      </c>
      <c r="EM96" s="248">
        <f t="shared" ca="1" si="386"/>
        <v>0</v>
      </c>
      <c r="EN96" s="248">
        <f t="shared" ca="1" si="386"/>
        <v>0</v>
      </c>
      <c r="EO96" s="248">
        <f t="shared" ca="1" si="386"/>
        <v>0</v>
      </c>
      <c r="EP96" s="248">
        <f t="shared" ca="1" si="385"/>
        <v>0</v>
      </c>
      <c r="EQ96" s="248">
        <f t="shared" ca="1" si="360"/>
        <v>0</v>
      </c>
      <c r="ER96" s="248">
        <f t="shared" ca="1" si="360"/>
        <v>0</v>
      </c>
      <c r="ES96" s="248" t="str">
        <f t="shared" ca="1" si="360"/>
        <v>-</v>
      </c>
      <c r="ET96" s="248" t="str">
        <f t="shared" ca="1" si="360"/>
        <v>-</v>
      </c>
      <c r="EU96" s="248" t="str">
        <f t="shared" ca="1" si="360"/>
        <v>-</v>
      </c>
      <c r="EV96" s="248" t="str">
        <f t="shared" ca="1" si="360"/>
        <v>-</v>
      </c>
      <c r="EW96" s="248" t="str">
        <f t="shared" ca="1" si="360"/>
        <v>-</v>
      </c>
      <c r="EX96" s="248" t="str">
        <f t="shared" ca="1" si="360"/>
        <v>-</v>
      </c>
      <c r="EY96" s="248" t="str">
        <f t="shared" ca="1" si="360"/>
        <v>-</v>
      </c>
      <c r="EZ96" s="248" t="str">
        <f t="shared" ca="1" si="360"/>
        <v>-</v>
      </c>
      <c r="FA96" s="248" t="str">
        <f t="shared" ca="1" si="360"/>
        <v>-</v>
      </c>
      <c r="FB96" s="248" t="str">
        <f t="shared" ca="1" si="360"/>
        <v>-</v>
      </c>
      <c r="FC96" s="248" t="str">
        <f t="shared" ca="1" si="360"/>
        <v>-</v>
      </c>
      <c r="FD96" s="10"/>
      <c r="FE96" s="246">
        <f t="shared" si="118"/>
        <v>1</v>
      </c>
      <c r="FF96" s="248" t="str">
        <f t="shared" ca="1" si="361"/>
        <v>-</v>
      </c>
      <c r="FG96" s="248" t="str">
        <f t="shared" ca="1" si="361"/>
        <v>-</v>
      </c>
      <c r="FH96" s="248" t="str">
        <f t="shared" ca="1" si="361"/>
        <v>-</v>
      </c>
      <c r="FI96" s="248" t="str">
        <f t="shared" ca="1" si="361"/>
        <v>-</v>
      </c>
      <c r="FJ96" s="246" t="b">
        <f t="shared" si="119"/>
        <v>1</v>
      </c>
      <c r="FK96" s="248" t="str">
        <f t="shared" ca="1" si="361"/>
        <v>-</v>
      </c>
      <c r="FL96" s="248">
        <f t="shared" ca="1" si="361"/>
        <v>0</v>
      </c>
      <c r="FM96" s="248" t="str">
        <f t="shared" ca="1" si="361"/>
        <v>-</v>
      </c>
      <c r="FN96" s="248">
        <f t="shared" ca="1" si="120"/>
        <v>1</v>
      </c>
      <c r="FO96" s="248">
        <f t="shared" ca="1" si="120"/>
        <v>0</v>
      </c>
      <c r="FP96" s="248">
        <f t="shared" ca="1" si="361"/>
        <v>1</v>
      </c>
      <c r="FQ96" s="248">
        <f t="shared" ca="1" si="361"/>
        <v>0</v>
      </c>
      <c r="FR96" s="248">
        <f t="shared" ca="1" si="361"/>
        <v>1</v>
      </c>
      <c r="FS96" s="248">
        <f t="shared" ca="1" si="361"/>
        <v>1</v>
      </c>
      <c r="FT96" s="248">
        <f t="shared" ca="1" si="361"/>
        <v>1</v>
      </c>
      <c r="FU96" s="248">
        <f t="shared" ca="1" si="361"/>
        <v>0</v>
      </c>
      <c r="FV96" s="248">
        <f t="shared" ca="1" si="362"/>
        <v>0</v>
      </c>
      <c r="FW96" s="248">
        <f t="shared" ca="1" si="362"/>
        <v>0</v>
      </c>
      <c r="FX96" s="248">
        <f t="shared" ca="1" si="362"/>
        <v>0</v>
      </c>
      <c r="FY96" s="248">
        <f t="shared" ca="1" si="362"/>
        <v>0</v>
      </c>
      <c r="FZ96" s="248">
        <f t="shared" ca="1" si="362"/>
        <v>0</v>
      </c>
      <c r="GA96" s="248">
        <f t="shared" ca="1" si="362"/>
        <v>0</v>
      </c>
      <c r="GB96" s="248">
        <f t="shared" ca="1" si="362"/>
        <v>0</v>
      </c>
      <c r="GC96" s="248">
        <f t="shared" ca="1" si="362"/>
        <v>0</v>
      </c>
      <c r="GD96" s="248">
        <f t="shared" ca="1" si="362"/>
        <v>0</v>
      </c>
      <c r="GE96" s="248">
        <f t="shared" ca="1" si="362"/>
        <v>0</v>
      </c>
      <c r="GF96" s="248">
        <f t="shared" ca="1" si="362"/>
        <v>0</v>
      </c>
      <c r="GG96" s="248">
        <f t="shared" ca="1" si="362"/>
        <v>1</v>
      </c>
      <c r="GH96" s="248">
        <f t="shared" ca="1" si="362"/>
        <v>0</v>
      </c>
      <c r="GI96" s="248">
        <f t="shared" ca="1" si="362"/>
        <v>0</v>
      </c>
      <c r="GJ96" s="248">
        <f t="shared" ca="1" si="362"/>
        <v>0</v>
      </c>
      <c r="GK96" s="248">
        <f t="shared" ca="1" si="362"/>
        <v>0</v>
      </c>
      <c r="GL96" s="248">
        <f t="shared" ca="1" si="362"/>
        <v>0</v>
      </c>
      <c r="GM96" s="248">
        <f t="shared" ca="1" si="362"/>
        <v>0</v>
      </c>
      <c r="GN96" s="248">
        <f t="shared" ca="1" si="362"/>
        <v>0</v>
      </c>
      <c r="GO96" s="10"/>
      <c r="GP96" s="246" t="b">
        <f t="shared" si="363"/>
        <v>1</v>
      </c>
      <c r="GQ96" s="246" cm="1">
        <f t="array" ref="GQ96">INDEX(i.bnd_total_pas_area,$R96,1)</f>
        <v>511.2</v>
      </c>
      <c r="GR96" s="248" t="str">
        <f t="shared" ca="1" si="261"/>
        <v>-</v>
      </c>
      <c r="GS96" s="246" t="b">
        <f t="shared" si="364"/>
        <v>1</v>
      </c>
      <c r="GT96" s="246" cm="1">
        <f t="array" ref="GT96">INDEX(i.bnd_sr_t,$T96,1)</f>
        <v>7.6</v>
      </c>
      <c r="GU96" s="246" t="b">
        <f t="shared" si="382"/>
        <v>0</v>
      </c>
      <c r="GV96" s="246" t="b">
        <f t="shared" si="382"/>
        <v>0</v>
      </c>
      <c r="GW96" s="246" t="b">
        <f t="shared" si="382"/>
        <v>1</v>
      </c>
      <c r="GX96" s="248">
        <f t="shared" ca="1" si="365"/>
        <v>0</v>
      </c>
      <c r="GY96" s="248">
        <f t="shared" ca="1" si="365"/>
        <v>2</v>
      </c>
      <c r="GZ96" s="248">
        <f t="shared" ca="1" si="365"/>
        <v>2</v>
      </c>
      <c r="HA96" s="248" t="str">
        <f t="shared" ca="1" si="365"/>
        <v>-</v>
      </c>
      <c r="HB96" s="248" t="str">
        <f t="shared" ca="1" si="365"/>
        <v>-</v>
      </c>
      <c r="HC96" s="248" t="str">
        <f t="shared" ca="1" si="365"/>
        <v>-</v>
      </c>
      <c r="HD96" s="248" t="str">
        <f t="shared" ca="1" si="365"/>
        <v>-</v>
      </c>
      <c r="HE96" s="248" t="str">
        <f t="shared" ca="1" si="365"/>
        <v>-</v>
      </c>
      <c r="HF96" s="246" t="str">
        <f>IF(TRUE,"-",INDEX(i_dryman,INDEX(CHOOSE($I96,[0]!i.AdultDrys,[0]!i.AdultDrys,[0]!i.AdultDrys),1,#REF!)+1,HF$15))</f>
        <v>-</v>
      </c>
      <c r="HG96" s="248" t="str">
        <f t="shared" ca="1" si="365"/>
        <v>-</v>
      </c>
      <c r="HH96" s="246" t="b">
        <f t="array" aca="1" ref="HH96" ca="1">IF(OR(HI96:HJ96&lt;&gt;"-"),TRUE,"-")</f>
        <v>1</v>
      </c>
      <c r="HI96" s="247">
        <v>2</v>
      </c>
      <c r="HJ96" s="248" t="str">
        <f t="shared" ca="1" si="125"/>
        <v>-</v>
      </c>
      <c r="HK96" s="246" t="str">
        <f t="array" aca="1" ref="HK96" ca="1">IF(OR(HL96:HQ96&lt;&gt;"-"),TRUE,"-")</f>
        <v>-</v>
      </c>
      <c r="HL96" s="247" t="s">
        <v>36</v>
      </c>
      <c r="HM96" s="286" t="s">
        <v>36</v>
      </c>
      <c r="HN96" s="286" t="s">
        <v>36</v>
      </c>
      <c r="HO96" s="286" t="s">
        <v>36</v>
      </c>
      <c r="HP96" s="286" t="s">
        <v>36</v>
      </c>
      <c r="HQ96" s="288" t="str">
        <f ca="1">OFFSET(HQ$5,$B96,0)</f>
        <v>-</v>
      </c>
      <c r="HR96" s="286" t="s">
        <v>36</v>
      </c>
      <c r="HS96" s="247" t="b">
        <v>1</v>
      </c>
      <c r="HT96" s="247">
        <v>2</v>
      </c>
      <c r="HU96" s="248" t="b">
        <f t="shared" ca="1" si="101"/>
        <v>1</v>
      </c>
      <c r="HV96" s="247" t="s">
        <v>36</v>
      </c>
      <c r="HW96" s="246" t="str">
        <f t="shared" si="384"/>
        <v>-</v>
      </c>
      <c r="HX96" s="246" t="str">
        <f t="shared" si="384"/>
        <v>-</v>
      </c>
      <c r="HY96" s="246" t="str">
        <f t="shared" si="384"/>
        <v>-</v>
      </c>
      <c r="HZ96" s="246" t="str">
        <f t="shared" si="384"/>
        <v>-</v>
      </c>
      <c r="IA96" s="248" t="str">
        <f t="shared" ca="1" si="366"/>
        <v>-</v>
      </c>
      <c r="IB96" s="248" t="str">
        <f t="shared" ca="1" si="366"/>
        <v>-</v>
      </c>
      <c r="IC96" s="248" t="str">
        <f t="shared" ca="1" si="366"/>
        <v>-</v>
      </c>
      <c r="ID96" s="248" t="str">
        <f t="shared" ca="1" si="366"/>
        <v>-</v>
      </c>
      <c r="IE96" s="247">
        <v>0</v>
      </c>
      <c r="IF96" s="247">
        <v>0.9</v>
      </c>
      <c r="IG96" s="247">
        <v>0</v>
      </c>
      <c r="IH96" s="247">
        <v>0.5</v>
      </c>
      <c r="II96" s="247">
        <v>0</v>
      </c>
      <c r="IJ96" s="247">
        <v>0</v>
      </c>
      <c r="IK96" s="247" t="s">
        <v>36</v>
      </c>
      <c r="IL96" s="246" t="str">
        <f t="shared" si="127"/>
        <v>-</v>
      </c>
      <c r="IM96" s="246" t="str">
        <f>INDEX(i.FlkStrctr,$J96,IM$15)</f>
        <v>-</v>
      </c>
      <c r="IN96" s="155" t="b">
        <f t="shared" ca="1" si="367"/>
        <v>0</v>
      </c>
      <c r="IO96" s="248" t="str">
        <f t="shared" ca="1" si="129"/>
        <v>-</v>
      </c>
      <c r="IP96" s="10"/>
      <c r="IQ96" s="248">
        <f t="shared" ca="1" si="366"/>
        <v>1</v>
      </c>
      <c r="IR96" s="248">
        <f t="shared" ca="1" si="366"/>
        <v>0</v>
      </c>
      <c r="IS96" s="248">
        <f t="shared" ca="1" si="366"/>
        <v>1</v>
      </c>
      <c r="IT96" s="248">
        <f t="shared" ca="1" si="366"/>
        <v>1</v>
      </c>
      <c r="IU96" s="248">
        <f t="shared" ca="1" si="366"/>
        <v>0</v>
      </c>
      <c r="IV96" s="248">
        <f t="shared" ca="1" si="366"/>
        <v>70</v>
      </c>
      <c r="IW96" s="248">
        <f t="shared" ca="1" si="366"/>
        <v>50</v>
      </c>
      <c r="IX96" s="248">
        <f t="shared" ca="1" si="366"/>
        <v>85</v>
      </c>
      <c r="IY96" s="248">
        <f t="shared" ca="1" si="366"/>
        <v>70</v>
      </c>
      <c r="IZ96" s="246">
        <f t="shared" si="130"/>
        <v>1</v>
      </c>
      <c r="JA96" s="246">
        <f t="shared" si="131"/>
        <v>1</v>
      </c>
      <c r="JB96" s="246">
        <f t="shared" si="132"/>
        <v>1</v>
      </c>
      <c r="JC96" s="248">
        <f t="shared" ca="1" si="366"/>
        <v>1</v>
      </c>
      <c r="JD96" s="10"/>
      <c r="JE96" s="248">
        <f t="shared" ca="1" si="366"/>
        <v>1</v>
      </c>
      <c r="JF96" s="248">
        <f t="shared" ca="1" si="366"/>
        <v>1</v>
      </c>
      <c r="JG96" s="248">
        <f t="shared" ca="1" si="366"/>
        <v>0.75</v>
      </c>
      <c r="JH96" s="248">
        <f t="shared" ca="1" si="368"/>
        <v>0.8</v>
      </c>
      <c r="JI96" s="248">
        <f t="shared" ca="1" si="368"/>
        <v>0.82499999999999996</v>
      </c>
      <c r="JJ96" s="248">
        <f t="shared" ca="1" si="368"/>
        <v>0.875</v>
      </c>
      <c r="JK96" s="248">
        <f t="shared" ca="1" si="368"/>
        <v>0.9</v>
      </c>
      <c r="JL96" s="248">
        <f t="shared" ca="1" si="366"/>
        <v>1</v>
      </c>
      <c r="JM96" s="248">
        <f t="shared" ca="1" si="366"/>
        <v>0</v>
      </c>
      <c r="JN96" s="248">
        <f t="shared" ca="1" si="368"/>
        <v>0</v>
      </c>
      <c r="JO96" s="248">
        <f t="shared" ca="1" si="368"/>
        <v>0</v>
      </c>
      <c r="JP96" s="248">
        <f t="shared" ca="1" si="368"/>
        <v>0</v>
      </c>
      <c r="JQ96" s="248">
        <f t="shared" ca="1" si="368"/>
        <v>0</v>
      </c>
      <c r="JR96" s="248">
        <f t="shared" ca="1" si="368"/>
        <v>0</v>
      </c>
      <c r="JS96" s="248" t="str">
        <f t="shared" ca="1" si="149"/>
        <v>-</v>
      </c>
      <c r="JT96" s="248">
        <f t="shared" ca="1" si="149"/>
        <v>0</v>
      </c>
      <c r="JU96" s="27">
        <v>0</v>
      </c>
    </row>
    <row r="97" spans="1:281" s="228" customFormat="1" outlineLevel="2">
      <c r="A97" s="202">
        <f t="shared" si="133"/>
        <v>92</v>
      </c>
      <c r="B97" s="32">
        <f ca="1">OFFSET(B97,-1,-1)</f>
        <v>91</v>
      </c>
      <c r="C97" s="228">
        <v>200</v>
      </c>
      <c r="D97" s="228" t="s">
        <v>941</v>
      </c>
      <c r="E97" s="228" t="b">
        <v>0</v>
      </c>
      <c r="F97" s="228" t="b">
        <v>0</v>
      </c>
      <c r="G97" s="228" t="b">
        <f t="shared" ref="G97:G104" si="387">E97</f>
        <v>0</v>
      </c>
      <c r="H97" s="298" cm="1">
        <f t="array" aca="1" ref="H97" ca="1">IF(AND($I97:$T97=DataMaster!$R$70:$AC$70),1,IF(AND($I97:$T97=DataMaster!$R$71:$AC$71),2,IF(AND($I97:$T97=DataMaster!$R$72:$AC$72),3,IF(AND($I97:$T97=DataMaster!$R$73:$AC$73),4,IF(AND($I97:$T97=DataMaster!$R$74:$AC$74),5,IF(AND($I97:$T97=DataMaster!$R$75:$AC$75),6,IF(AND($I97:$T97=DataMaster!$R$76:$AC$76),7,IF(AND($I97:$T97=DataMaster!$R$77:$AC$77),8,0))))))))</f>
        <v>5</v>
      </c>
      <c r="I97" s="225">
        <f ca="1">OFFSET(I97,-1,0)</f>
        <v>3</v>
      </c>
      <c r="J97" s="225">
        <f t="shared" ref="J97:T103" ca="1" si="388">OFFSET(J97,-1,0)</f>
        <v>3</v>
      </c>
      <c r="K97" s="225">
        <f t="shared" ca="1" si="388"/>
        <v>4</v>
      </c>
      <c r="L97" s="225">
        <f t="shared" ca="1" si="388"/>
        <v>4</v>
      </c>
      <c r="M97" s="225">
        <f t="shared" ca="1" si="388"/>
        <v>1</v>
      </c>
      <c r="N97" s="225">
        <f t="shared" ca="1" si="388"/>
        <v>1</v>
      </c>
      <c r="O97" s="225">
        <f t="shared" ca="1" si="388"/>
        <v>1</v>
      </c>
      <c r="P97" s="225">
        <f t="shared" ca="1" si="388"/>
        <v>2</v>
      </c>
      <c r="Q97" s="225">
        <f t="shared" ca="1" si="388"/>
        <v>1</v>
      </c>
      <c r="R97" s="225">
        <f t="shared" ca="1" si="388"/>
        <v>4</v>
      </c>
      <c r="S97" s="225">
        <f t="shared" ca="1" si="388"/>
        <v>1</v>
      </c>
      <c r="T97" s="225">
        <f t="shared" ca="1" si="388"/>
        <v>4</v>
      </c>
      <c r="V97" s="242" t="str" cm="1">
        <f t="array" aca="1" ref="V97" ca="1">TEXT(LEFT(OFFSET(V97,-1,0),5)+1,"00000")&amp;MID(OFFSET(V97,-1,0),6,FIND(" ",OFFSET(V97,-1,0),7)-5)
&amp;IF($H97=0,"",INDEX(DataMaster!$Q$70:$Q$77,Experiment!H97))
 &amp; " Day"&amp;_xlfn.SINGLE(INDEX(i.DOY,$I97,1))                   &amp; IF($FE97=0," FWM","")&amp;IF($FE97=1," MWM","")&amp;IF($FE97=5," Mat","")&amp;IF($FJ97=TRUE,"&amp;BBT","")
&amp;" Confine"&amp;$P97-1       &amp;IF($R97&gt;1," PasArea"&amp;GQ97,"")     &amp;IF($T97&gt;1," SR"&amp;GT97,"")     &amp;IF($S97&gt;1," E_PGR"&amp;JG97,"")
&amp; " WP"&amp;TEXT($IZ97*100,"000p")                &amp; " MP"&amp;TEXT($JA97*100,"000p")                      &amp; " GP"&amp;TEXT($JB97*100,"000p")
&amp; " (F"&amp;3+IFERROR(1*$CZ97,0)+IFERROR(1*$DA97,0)&amp;3-IFERROR(1*NOT($DC97),0)&amp;"N"&amp;$DV97&amp;$DW97&amp;")"</f>
        <v>00074 Feed farm3 Day204 MWM&amp;BBT Confine1 PasArea511.2 SR7.6 WP100p MP100p GP100p (F43N33)</v>
      </c>
      <c r="W97" s="10" t="str">
        <f ca="1">IF(COUNTIF(V$5:V97,V97)=1,"-","Dup")</f>
        <v>-</v>
      </c>
      <c r="X97" s="10"/>
      <c r="Y97" s="247" t="s">
        <v>36</v>
      </c>
      <c r="Z97" s="248" t="str">
        <f t="shared" ca="1" si="112"/>
        <v>-</v>
      </c>
      <c r="AA97" s="247" t="s">
        <v>36</v>
      </c>
      <c r="AB97" s="247" t="s">
        <v>36</v>
      </c>
      <c r="AC97" s="248" t="str">
        <f t="shared" ca="1" si="113"/>
        <v>-</v>
      </c>
      <c r="AD97" s="248" t="b">
        <f t="shared" ca="1" si="113"/>
        <v>1</v>
      </c>
      <c r="AE97" s="10"/>
      <c r="AF97" s="248" t="b">
        <f t="shared" ca="1" si="356"/>
        <v>1</v>
      </c>
      <c r="AG97" s="248" t="str">
        <f t="shared" ca="1" si="356"/>
        <v>-</v>
      </c>
      <c r="AH97" s="248" t="str">
        <f t="shared" ca="1" si="356"/>
        <v>-</v>
      </c>
      <c r="AI97" s="248" t="str">
        <f t="shared" ca="1" si="356"/>
        <v>-</v>
      </c>
      <c r="AJ97" s="248" t="b">
        <f t="shared" ca="1" si="356"/>
        <v>0</v>
      </c>
      <c r="AK97" s="248" t="str">
        <f t="shared" ca="1" si="356"/>
        <v>-</v>
      </c>
      <c r="AL97" s="248" t="str">
        <f t="shared" ca="1" si="356"/>
        <v>-</v>
      </c>
      <c r="AM97" s="248" t="str">
        <f t="shared" ca="1" si="356"/>
        <v>-</v>
      </c>
      <c r="AN97" s="248" t="b">
        <f t="shared" ca="1" si="356"/>
        <v>0</v>
      </c>
      <c r="AO97" s="10"/>
      <c r="AP97" s="247" t="b">
        <v>1</v>
      </c>
      <c r="AQ97" s="247" t="b">
        <v>0</v>
      </c>
      <c r="AR97" s="247" t="b">
        <v>1</v>
      </c>
      <c r="AS97" s="243">
        <f t="shared" ca="1" si="136"/>
        <v>533201</v>
      </c>
      <c r="AT97" s="247" t="b">
        <v>0</v>
      </c>
      <c r="AU97" s="248" t="str">
        <f t="shared" ca="1" si="356"/>
        <v>-</v>
      </c>
      <c r="AV97" s="248" t="b">
        <f t="shared" ca="1" si="356"/>
        <v>1</v>
      </c>
      <c r="AW97" s="225">
        <f ca="1">OFFSET(AW97,-1,0)+1</f>
        <v>533202</v>
      </c>
      <c r="AX97" s="248" t="str">
        <f t="shared" ca="1" si="356"/>
        <v>-</v>
      </c>
      <c r="AY97" s="248">
        <f t="shared" ca="1" si="185"/>
        <v>1</v>
      </c>
      <c r="AZ97" s="248">
        <f t="shared" ca="1" si="185"/>
        <v>1</v>
      </c>
      <c r="BA97" s="248" t="b">
        <f t="shared" ca="1" si="185"/>
        <v>1</v>
      </c>
      <c r="BB97" s="248">
        <f t="shared" ca="1" si="185"/>
        <v>0.2</v>
      </c>
      <c r="BC97" s="248" t="str">
        <f t="shared" ca="1" si="378"/>
        <v>-</v>
      </c>
      <c r="BD97" s="248" t="str">
        <f t="shared" ca="1" si="378"/>
        <v>-</v>
      </c>
      <c r="BE97" s="248" t="b">
        <f t="shared" ca="1" si="185"/>
        <v>1</v>
      </c>
      <c r="BF97" s="248" t="b">
        <f t="shared" ca="1" si="185"/>
        <v>0</v>
      </c>
      <c r="BG97" s="246" t="b" cm="1">
        <f t="array" aca="1" ref="BG97" ca="1">INDEX(i.dams_confinement_P,$P97,BG$17)</f>
        <v>1</v>
      </c>
      <c r="BH97" s="246" t="b" cm="1">
        <f t="array" aca="1" ref="BH97" ca="1">INDEX(i.dams_confinement_P,$P97,BH$17)</f>
        <v>1</v>
      </c>
      <c r="BI97" s="246" t="b" cm="1">
        <f t="array" aca="1" ref="BI97" ca="1">INDEX(i.dams_confinement_P,$P97,BI$17)</f>
        <v>1</v>
      </c>
      <c r="BJ97" s="246" t="b" cm="1">
        <f t="array" aca="1" ref="BJ97" ca="1">INDEX(i.dams_confinement_P,$P97,BJ$17)</f>
        <v>1</v>
      </c>
      <c r="BK97" s="246" t="b" cm="1">
        <f t="array" aca="1" ref="BK97" ca="1">INDEX(i.dams_confinement_P,$P97,BK$17)</f>
        <v>1</v>
      </c>
      <c r="BL97" s="246" t="b" cm="1">
        <f t="array" aca="1" ref="BL97" ca="1">INDEX(i.dams_confinement_P,$P97,BL$17)</f>
        <v>1</v>
      </c>
      <c r="BM97" s="246" t="str" cm="1">
        <f t="array" aca="1" ref="BM97" ca="1">INDEX(i.dams_confinement_P,$P97,BM$17)</f>
        <v>-</v>
      </c>
      <c r="BN97" s="246" t="str" cm="1">
        <f t="array" aca="1" ref="BN97" ca="1">INDEX(i.dams_confinement_P,$P97,BN$17)</f>
        <v>-</v>
      </c>
      <c r="BO97" s="246" t="str" cm="1">
        <f t="array" aca="1" ref="BO97" ca="1">INDEX(i.dams_confinement_P,$P97,BO$17)</f>
        <v>-</v>
      </c>
      <c r="BP97" s="246" t="str" cm="1">
        <f t="array" aca="1" ref="BP97" ca="1">INDEX(i.dams_confinement_P,$P97,BP$17)</f>
        <v>-</v>
      </c>
      <c r="BQ97" s="246" t="str" cm="1">
        <f t="array" aca="1" ref="BQ97" ca="1">INDEX(i.dams_confinement_P,$P97,BQ$17)</f>
        <v>-</v>
      </c>
      <c r="BR97" s="246" t="str" cm="1">
        <f t="array" aca="1" ref="BR97" ca="1">INDEX(i.dams_confinement_P,$P97,BR$17)</f>
        <v>-</v>
      </c>
      <c r="BS97" s="246" t="str" cm="1">
        <f t="array" aca="1" ref="BS97" ca="1">INDEX(i.dams_confinement_P,$P97,BS$17)</f>
        <v>-</v>
      </c>
      <c r="BT97" s="246" t="str" cm="1">
        <f t="array" aca="1" ref="BT97" ca="1">INDEX(i.dams_confinement_P,$P97,BT$17)</f>
        <v>-</v>
      </c>
      <c r="BU97" s="246" t="str" cm="1">
        <f t="array" aca="1" ref="BU97" ca="1">INDEX(i.dams_confinement_P,$P97,BU$17)</f>
        <v>-</v>
      </c>
      <c r="BV97" s="246" t="str" cm="1">
        <f t="array" aca="1" ref="BV97" ca="1">INDEX(i.dams_confinement_P,$P97,BV$17)</f>
        <v>-</v>
      </c>
      <c r="BW97" s="246" t="str" cm="1">
        <f t="array" aca="1" ref="BW97" ca="1">INDEX(i.dams_confinement_P,$P97,BW$17)</f>
        <v>-</v>
      </c>
      <c r="BX97" s="246" t="str" cm="1">
        <f t="array" aca="1" ref="BX97" ca="1">INDEX(i.dams_confinement_P,$P97,BX$17)</f>
        <v>-</v>
      </c>
      <c r="BY97" s="248" t="str">
        <f t="shared" ca="1" si="357"/>
        <v>-</v>
      </c>
      <c r="BZ97" s="248" t="str">
        <f t="shared" ca="1" si="357"/>
        <v>-</v>
      </c>
      <c r="CA97" s="10"/>
      <c r="CB97" s="248" t="str">
        <f t="shared" ca="1" si="357"/>
        <v>-</v>
      </c>
      <c r="CC97" s="248" t="str">
        <f t="shared" ca="1" si="357"/>
        <v>-</v>
      </c>
      <c r="CD97" s="248" t="str">
        <f t="shared" ca="1" si="357"/>
        <v>-</v>
      </c>
      <c r="CE97" s="248" t="str">
        <f t="shared" ca="1" si="357"/>
        <v>-</v>
      </c>
      <c r="CF97" s="248" t="str">
        <f t="shared" ca="1" si="357"/>
        <v>-</v>
      </c>
      <c r="CG97" s="248" t="str">
        <f t="shared" ca="1" si="357"/>
        <v>-</v>
      </c>
      <c r="CH97" s="248" t="str">
        <f t="shared" ca="1" si="357"/>
        <v>-</v>
      </c>
      <c r="CI97" s="248" t="str">
        <f t="shared" ca="1" si="357"/>
        <v>-</v>
      </c>
      <c r="CJ97" s="248" t="str">
        <f t="shared" ca="1" si="357"/>
        <v>-</v>
      </c>
      <c r="CK97" s="248" t="str">
        <f t="shared" ca="1" si="357"/>
        <v>-</v>
      </c>
      <c r="CL97" s="248" t="str">
        <f t="shared" ca="1" si="357"/>
        <v>-</v>
      </c>
      <c r="CM97" s="248" t="str">
        <f t="shared" ca="1" si="357"/>
        <v>-</v>
      </c>
      <c r="CN97" s="248" t="str">
        <f t="shared" ca="1" si="357"/>
        <v>-</v>
      </c>
      <c r="CO97" s="248" t="str">
        <f t="shared" ca="1" si="357"/>
        <v>-</v>
      </c>
      <c r="CP97" s="248" t="str">
        <f t="shared" ca="1" si="357"/>
        <v>-</v>
      </c>
      <c r="CQ97" s="248" t="str">
        <f t="shared" ca="1" si="357"/>
        <v>-</v>
      </c>
      <c r="CR97" s="248" t="str">
        <f t="shared" ca="1" si="357"/>
        <v>-</v>
      </c>
      <c r="CS97" s="248" t="str">
        <f t="shared" ca="1" si="357"/>
        <v>-</v>
      </c>
      <c r="CT97" s="248" t="str">
        <f t="shared" ca="1" si="357"/>
        <v>-</v>
      </c>
      <c r="CU97" s="248" t="str">
        <f t="shared" ca="1" si="357"/>
        <v>-</v>
      </c>
      <c r="CV97" s="248" t="str">
        <f t="shared" ca="1" si="357"/>
        <v>-</v>
      </c>
      <c r="CW97" s="10"/>
      <c r="CX97" s="246" t="str" cm="1">
        <f t="array" ref="CX97">IF(AND($CZ97:$DA97),INDEX(i.dam_user_fvp0_date,$P97),"-")</f>
        <v>-</v>
      </c>
      <c r="CY97" s="246" t="str" cm="1">
        <f t="array" ref="CY97">IF(AND($CZ97:$DA97),INDEX(i.dam_user_fvp1_date,$P97),"-")</f>
        <v>-</v>
      </c>
      <c r="CZ97" s="247" t="b">
        <v>1</v>
      </c>
      <c r="DA97" s="247" t="b">
        <v>0</v>
      </c>
      <c r="DB97" s="248" t="str">
        <f t="shared" ca="1" si="386"/>
        <v>-</v>
      </c>
      <c r="DC97" s="248" t="str">
        <f t="shared" ca="1" si="386"/>
        <v>-</v>
      </c>
      <c r="DD97" s="248" t="str">
        <f t="shared" ca="1" si="386"/>
        <v>-</v>
      </c>
      <c r="DE97" s="248" t="str">
        <f t="shared" ca="1" si="386"/>
        <v>-</v>
      </c>
      <c r="DF97" s="248" t="str">
        <f t="shared" ca="1" si="386"/>
        <v>-</v>
      </c>
      <c r="DG97" s="248" t="str">
        <f t="shared" ca="1" si="386"/>
        <v>-</v>
      </c>
      <c r="DH97" s="248" t="str">
        <f t="shared" ca="1" si="386"/>
        <v>-</v>
      </c>
      <c r="DI97" s="248" t="str">
        <f t="shared" ca="1" si="386"/>
        <v>-</v>
      </c>
      <c r="DJ97" s="248" t="str">
        <f t="shared" ca="1" si="386"/>
        <v>-</v>
      </c>
      <c r="DK97" s="248" t="str">
        <f t="shared" ca="1" si="386"/>
        <v>-</v>
      </c>
      <c r="DL97" s="248" t="str">
        <f t="shared" ca="1" si="386"/>
        <v>-</v>
      </c>
      <c r="DM97" s="248" t="str">
        <f t="shared" ca="1" si="386"/>
        <v>-</v>
      </c>
      <c r="DN97" s="248" t="str">
        <f t="shared" ca="1" si="386"/>
        <v>-</v>
      </c>
      <c r="DO97" s="248" t="str">
        <f t="shared" ca="1" si="386"/>
        <v>-</v>
      </c>
      <c r="DP97" s="248" t="str">
        <f t="shared" ca="1" si="386"/>
        <v>-</v>
      </c>
      <c r="DQ97" s="248" t="str">
        <f t="shared" ca="1" si="386"/>
        <v>-</v>
      </c>
      <c r="DR97" s="248" t="str">
        <f t="shared" ca="1" si="386"/>
        <v>-</v>
      </c>
      <c r="DS97" s="248" t="str">
        <f t="shared" ca="1" si="386"/>
        <v>-</v>
      </c>
      <c r="DT97" s="248" t="str">
        <f t="shared" ca="1" si="386"/>
        <v>-</v>
      </c>
      <c r="DU97" s="248" t="str">
        <f t="shared" ca="1" si="386"/>
        <v>-</v>
      </c>
      <c r="DV97" s="247">
        <v>3</v>
      </c>
      <c r="DW97" s="247">
        <v>3</v>
      </c>
      <c r="DX97" s="247">
        <v>0</v>
      </c>
      <c r="DY97" s="247">
        <v>2</v>
      </c>
      <c r="DZ97" s="247">
        <v>-2</v>
      </c>
      <c r="EA97" s="248" t="str">
        <f t="shared" ca="1" si="386"/>
        <v>-</v>
      </c>
      <c r="EB97" s="248" t="str">
        <f t="shared" ca="1" si="386"/>
        <v>-</v>
      </c>
      <c r="EC97" s="248" t="str">
        <f t="shared" ca="1" si="386"/>
        <v>-</v>
      </c>
      <c r="ED97" s="248" t="str">
        <f t="shared" ca="1" si="386"/>
        <v>-</v>
      </c>
      <c r="EE97" s="248" t="str">
        <f t="shared" ca="1" si="386"/>
        <v>-</v>
      </c>
      <c r="EF97" s="247">
        <v>0</v>
      </c>
      <c r="EG97" s="247">
        <v>2</v>
      </c>
      <c r="EH97" s="247">
        <v>-2</v>
      </c>
      <c r="EI97" s="248" t="str">
        <f t="shared" ca="1" si="386"/>
        <v>-</v>
      </c>
      <c r="EJ97" s="248" t="str">
        <f t="shared" ca="1" si="386"/>
        <v>-</v>
      </c>
      <c r="EK97" s="248" t="str">
        <f t="shared" ca="1" si="386"/>
        <v>-</v>
      </c>
      <c r="EL97" s="248">
        <f t="shared" ca="1" si="386"/>
        <v>0</v>
      </c>
      <c r="EM97" s="248">
        <f t="shared" ca="1" si="386"/>
        <v>0</v>
      </c>
      <c r="EN97" s="248">
        <f t="shared" ca="1" si="386"/>
        <v>0</v>
      </c>
      <c r="EO97" s="248">
        <f t="shared" ca="1" si="386"/>
        <v>0</v>
      </c>
      <c r="EP97" s="248">
        <f t="shared" ca="1" si="385"/>
        <v>0</v>
      </c>
      <c r="EQ97" s="248">
        <f t="shared" ca="1" si="360"/>
        <v>0</v>
      </c>
      <c r="ER97" s="248">
        <f t="shared" ca="1" si="360"/>
        <v>0</v>
      </c>
      <c r="ES97" s="248" t="str">
        <f t="shared" ca="1" si="360"/>
        <v>-</v>
      </c>
      <c r="ET97" s="248" t="str">
        <f t="shared" ca="1" si="360"/>
        <v>-</v>
      </c>
      <c r="EU97" s="248" t="str">
        <f t="shared" ca="1" si="360"/>
        <v>-</v>
      </c>
      <c r="EV97" s="248" t="str">
        <f t="shared" ca="1" si="360"/>
        <v>-</v>
      </c>
      <c r="EW97" s="248" t="str">
        <f t="shared" ca="1" si="360"/>
        <v>-</v>
      </c>
      <c r="EX97" s="248" t="str">
        <f t="shared" ca="1" si="360"/>
        <v>-</v>
      </c>
      <c r="EY97" s="248" t="str">
        <f t="shared" ca="1" si="360"/>
        <v>-</v>
      </c>
      <c r="EZ97" s="248" t="str">
        <f t="shared" ca="1" si="360"/>
        <v>-</v>
      </c>
      <c r="FA97" s="248" t="str">
        <f t="shared" ca="1" si="360"/>
        <v>-</v>
      </c>
      <c r="FB97" s="248" t="str">
        <f t="shared" ca="1" si="360"/>
        <v>-</v>
      </c>
      <c r="FC97" s="248" t="str">
        <f t="shared" ca="1" si="360"/>
        <v>-</v>
      </c>
      <c r="FD97" s="10"/>
      <c r="FE97" s="246">
        <f t="shared" ca="1" si="118"/>
        <v>1</v>
      </c>
      <c r="FF97" s="248" t="str">
        <f t="shared" ca="1" si="361"/>
        <v>-</v>
      </c>
      <c r="FG97" s="248" t="str">
        <f t="shared" ca="1" si="361"/>
        <v>-</v>
      </c>
      <c r="FH97" s="248" t="str">
        <f t="shared" ca="1" si="361"/>
        <v>-</v>
      </c>
      <c r="FI97" s="248" t="str">
        <f t="shared" ca="1" si="361"/>
        <v>-</v>
      </c>
      <c r="FJ97" s="246" t="b">
        <f t="shared" ca="1" si="119"/>
        <v>1</v>
      </c>
      <c r="FK97" s="248" t="str">
        <f t="shared" ca="1" si="361"/>
        <v>-</v>
      </c>
      <c r="FL97" s="248">
        <f t="shared" ca="1" si="361"/>
        <v>0</v>
      </c>
      <c r="FM97" s="248" t="str">
        <f t="shared" ca="1" si="361"/>
        <v>-</v>
      </c>
      <c r="FN97" s="248">
        <f t="shared" ca="1" si="120"/>
        <v>1</v>
      </c>
      <c r="FO97" s="248">
        <f t="shared" ca="1" si="120"/>
        <v>0</v>
      </c>
      <c r="FP97" s="248">
        <f t="shared" ca="1" si="361"/>
        <v>1</v>
      </c>
      <c r="FQ97" s="248">
        <f t="shared" ca="1" si="361"/>
        <v>0</v>
      </c>
      <c r="FR97" s="248">
        <f t="shared" ca="1" si="361"/>
        <v>1</v>
      </c>
      <c r="FS97" s="248">
        <f t="shared" ca="1" si="361"/>
        <v>1</v>
      </c>
      <c r="FT97" s="248">
        <f t="shared" ca="1" si="361"/>
        <v>1</v>
      </c>
      <c r="FU97" s="248">
        <f t="shared" ca="1" si="361"/>
        <v>0</v>
      </c>
      <c r="FV97" s="248">
        <f t="shared" ca="1" si="362"/>
        <v>0</v>
      </c>
      <c r="FW97" s="248">
        <f t="shared" ca="1" si="362"/>
        <v>0</v>
      </c>
      <c r="FX97" s="248">
        <f t="shared" ca="1" si="362"/>
        <v>0</v>
      </c>
      <c r="FY97" s="248">
        <f t="shared" ca="1" si="362"/>
        <v>0</v>
      </c>
      <c r="FZ97" s="248">
        <f t="shared" ca="1" si="362"/>
        <v>0</v>
      </c>
      <c r="GA97" s="248">
        <f t="shared" ca="1" si="362"/>
        <v>0</v>
      </c>
      <c r="GB97" s="248">
        <f t="shared" ca="1" si="362"/>
        <v>0</v>
      </c>
      <c r="GC97" s="248">
        <f t="shared" ca="1" si="362"/>
        <v>0</v>
      </c>
      <c r="GD97" s="248">
        <f t="shared" ca="1" si="362"/>
        <v>0</v>
      </c>
      <c r="GE97" s="248">
        <f t="shared" ca="1" si="362"/>
        <v>0</v>
      </c>
      <c r="GF97" s="248">
        <f t="shared" ca="1" si="362"/>
        <v>0</v>
      </c>
      <c r="GG97" s="248">
        <f t="shared" ca="1" si="362"/>
        <v>1</v>
      </c>
      <c r="GH97" s="248">
        <f t="shared" ca="1" si="362"/>
        <v>0</v>
      </c>
      <c r="GI97" s="248">
        <f t="shared" ca="1" si="362"/>
        <v>0</v>
      </c>
      <c r="GJ97" s="248">
        <f t="shared" ca="1" si="362"/>
        <v>0</v>
      </c>
      <c r="GK97" s="248">
        <f t="shared" ca="1" si="362"/>
        <v>0</v>
      </c>
      <c r="GL97" s="248">
        <f t="shared" ca="1" si="362"/>
        <v>0</v>
      </c>
      <c r="GM97" s="248">
        <f t="shared" ca="1" si="362"/>
        <v>0</v>
      </c>
      <c r="GN97" s="248">
        <f t="shared" ca="1" si="362"/>
        <v>0</v>
      </c>
      <c r="GO97" s="10"/>
      <c r="GP97" s="246" t="b">
        <f t="shared" ca="1" si="363"/>
        <v>1</v>
      </c>
      <c r="GQ97" s="246" cm="1">
        <f t="array" aca="1" ref="GQ97" ca="1">INDEX(i.bnd_total_pas_area,$R97,1)</f>
        <v>511.2</v>
      </c>
      <c r="GR97" s="248" t="str">
        <f t="shared" ca="1" si="261"/>
        <v>-</v>
      </c>
      <c r="GS97" s="246" t="b">
        <f t="shared" ca="1" si="364"/>
        <v>1</v>
      </c>
      <c r="GT97" s="246" cm="1">
        <f t="array" aca="1" ref="GT97" ca="1">INDEX(i.bnd_sr_t,$T97,1)</f>
        <v>7.6</v>
      </c>
      <c r="GU97" s="246" t="b">
        <f t="shared" ca="1" si="382"/>
        <v>0</v>
      </c>
      <c r="GV97" s="246" t="b">
        <f t="shared" ca="1" si="382"/>
        <v>0</v>
      </c>
      <c r="GW97" s="246" t="b">
        <f t="shared" ca="1" si="382"/>
        <v>1</v>
      </c>
      <c r="GX97" s="248">
        <f t="shared" ca="1" si="365"/>
        <v>0</v>
      </c>
      <c r="GY97" s="248">
        <f t="shared" ca="1" si="365"/>
        <v>2</v>
      </c>
      <c r="GZ97" s="248">
        <f t="shared" ca="1" si="365"/>
        <v>2</v>
      </c>
      <c r="HA97" s="248" t="str">
        <f t="shared" ca="1" si="365"/>
        <v>-</v>
      </c>
      <c r="HB97" s="248" t="str">
        <f t="shared" ca="1" si="365"/>
        <v>-</v>
      </c>
      <c r="HC97" s="248" t="str">
        <f t="shared" ca="1" si="365"/>
        <v>-</v>
      </c>
      <c r="HD97" s="248" t="str">
        <f t="shared" ca="1" si="365"/>
        <v>-</v>
      </c>
      <c r="HE97" s="248" t="str">
        <f t="shared" ca="1" si="365"/>
        <v>-</v>
      </c>
      <c r="HF97" s="248" t="str">
        <f t="shared" ca="1" si="144"/>
        <v>-</v>
      </c>
      <c r="HG97" s="248" t="str">
        <f t="shared" ca="1" si="144"/>
        <v>-</v>
      </c>
      <c r="HH97" s="246" t="b">
        <f t="array" aca="1" ref="HH97" ca="1">IF(OR(HI97:HJ97&lt;&gt;"-"),TRUE,"-")</f>
        <v>1</v>
      </c>
      <c r="HI97" s="225">
        <f ca="1">OFFSET(HI97,-1,0)</f>
        <v>2</v>
      </c>
      <c r="HJ97" s="248" t="str">
        <f t="shared" ca="1" si="125"/>
        <v>-</v>
      </c>
      <c r="HK97" s="246" t="str">
        <f t="array" aca="1" ref="HK97" ca="1">IF(OR(HL97:HQ97&lt;&gt;"-"),TRUE,"-")</f>
        <v>-</v>
      </c>
      <c r="HL97" s="248" t="str">
        <f t="shared" ref="HL97:HR104" ca="1" si="389">OFFSET(HL$5,$B97,0)</f>
        <v>-</v>
      </c>
      <c r="HM97" s="288" t="str">
        <f t="shared" ca="1" si="389"/>
        <v>-</v>
      </c>
      <c r="HN97" s="288" t="str">
        <f t="shared" ca="1" si="389"/>
        <v>-</v>
      </c>
      <c r="HO97" s="288" t="str">
        <f t="shared" ca="1" si="389"/>
        <v>-</v>
      </c>
      <c r="HP97" s="288" t="str">
        <f t="shared" ca="1" si="389"/>
        <v>-</v>
      </c>
      <c r="HQ97" s="288" t="str">
        <f t="shared" ca="1" si="146"/>
        <v>-</v>
      </c>
      <c r="HR97" s="288" t="str">
        <f t="shared" ca="1" si="389"/>
        <v>-</v>
      </c>
      <c r="HS97" s="248" t="b">
        <f t="shared" ca="1" si="100"/>
        <v>1</v>
      </c>
      <c r="HT97" s="248">
        <f t="shared" ca="1" si="100"/>
        <v>2</v>
      </c>
      <c r="HU97" s="248" t="b">
        <f t="shared" ca="1" si="101"/>
        <v>1</v>
      </c>
      <c r="HV97" s="248" t="str">
        <f t="shared" ca="1" si="101"/>
        <v>-</v>
      </c>
      <c r="HW97" s="246" t="str">
        <f t="shared" ca="1" si="384"/>
        <v>-</v>
      </c>
      <c r="HX97" s="246" t="str">
        <f t="shared" ca="1" si="384"/>
        <v>-</v>
      </c>
      <c r="HY97" s="246" t="str">
        <f t="shared" ca="1" si="384"/>
        <v>-</v>
      </c>
      <c r="HZ97" s="246" t="str">
        <f t="shared" ca="1" si="384"/>
        <v>-</v>
      </c>
      <c r="IA97" s="248" t="str">
        <f t="shared" ca="1" si="366"/>
        <v>-</v>
      </c>
      <c r="IB97" s="248" t="str">
        <f t="shared" ca="1" si="366"/>
        <v>-</v>
      </c>
      <c r="IC97" s="248" t="str">
        <f t="shared" ca="1" si="366"/>
        <v>-</v>
      </c>
      <c r="ID97" s="248" t="str">
        <f t="shared" ca="1" si="366"/>
        <v>-</v>
      </c>
      <c r="IE97" s="248">
        <f t="shared" ca="1" si="366"/>
        <v>0</v>
      </c>
      <c r="IF97" s="248">
        <f t="shared" ca="1" si="366"/>
        <v>0.9</v>
      </c>
      <c r="IG97" s="248">
        <f t="shared" ca="1" si="366"/>
        <v>0</v>
      </c>
      <c r="IH97" s="248">
        <f t="shared" ca="1" si="366"/>
        <v>0.5</v>
      </c>
      <c r="II97" s="248">
        <f t="shared" ca="1" si="366"/>
        <v>0</v>
      </c>
      <c r="IJ97" s="248">
        <f t="shared" ca="1" si="366"/>
        <v>0</v>
      </c>
      <c r="IK97" s="248" t="str">
        <f t="shared" ca="1" si="366"/>
        <v>-</v>
      </c>
      <c r="IL97" s="246" t="str">
        <f t="shared" ca="1" si="127"/>
        <v>-</v>
      </c>
      <c r="IM97" s="246" t="str">
        <f t="shared" ca="1" si="127"/>
        <v>-</v>
      </c>
      <c r="IN97" s="155" t="b">
        <f t="shared" ca="1" si="367"/>
        <v>0</v>
      </c>
      <c r="IO97" s="248" t="str">
        <f t="shared" ca="1" si="129"/>
        <v>-</v>
      </c>
      <c r="IP97" s="10"/>
      <c r="IQ97" s="248">
        <f t="shared" ca="1" si="366"/>
        <v>1</v>
      </c>
      <c r="IR97" s="248">
        <f t="shared" ca="1" si="366"/>
        <v>0</v>
      </c>
      <c r="IS97" s="248">
        <f t="shared" ca="1" si="366"/>
        <v>1</v>
      </c>
      <c r="IT97" s="248">
        <f t="shared" ca="1" si="366"/>
        <v>1</v>
      </c>
      <c r="IU97" s="248">
        <f t="shared" ca="1" si="366"/>
        <v>0</v>
      </c>
      <c r="IV97" s="248">
        <f t="shared" ca="1" si="366"/>
        <v>70</v>
      </c>
      <c r="IW97" s="248">
        <f t="shared" ref="IW97:JC97" ca="1" si="390">OFFSET(IW$5,$B97,0)</f>
        <v>50</v>
      </c>
      <c r="IX97" s="248">
        <f t="shared" ca="1" si="390"/>
        <v>85</v>
      </c>
      <c r="IY97" s="248">
        <f t="shared" ca="1" si="390"/>
        <v>70</v>
      </c>
      <c r="IZ97" s="246">
        <f t="shared" ca="1" si="130"/>
        <v>1</v>
      </c>
      <c r="JA97" s="246">
        <f t="shared" ca="1" si="131"/>
        <v>1</v>
      </c>
      <c r="JB97" s="246">
        <f t="shared" ca="1" si="132"/>
        <v>1</v>
      </c>
      <c r="JC97" s="248">
        <f t="shared" ca="1" si="390"/>
        <v>1</v>
      </c>
      <c r="JD97" s="10"/>
      <c r="JE97" s="248">
        <f t="shared" ref="JE97:JR105" ca="1" si="391">OFFSET(JE$5,$B97,0)</f>
        <v>1</v>
      </c>
      <c r="JF97" s="248">
        <f t="shared" ca="1" si="391"/>
        <v>1</v>
      </c>
      <c r="JG97" s="248">
        <f t="shared" ca="1" si="391"/>
        <v>0.75</v>
      </c>
      <c r="JH97" s="248">
        <f t="shared" ca="1" si="391"/>
        <v>0.8</v>
      </c>
      <c r="JI97" s="248">
        <f t="shared" ca="1" si="391"/>
        <v>0.82499999999999996</v>
      </c>
      <c r="JJ97" s="248">
        <f t="shared" ca="1" si="391"/>
        <v>0.875</v>
      </c>
      <c r="JK97" s="248">
        <f t="shared" ca="1" si="391"/>
        <v>0.9</v>
      </c>
      <c r="JL97" s="248">
        <f t="shared" ca="1" si="391"/>
        <v>1</v>
      </c>
      <c r="JM97" s="248">
        <f t="shared" ca="1" si="391"/>
        <v>0</v>
      </c>
      <c r="JN97" s="248">
        <f t="shared" ca="1" si="391"/>
        <v>0</v>
      </c>
      <c r="JO97" s="248">
        <f t="shared" ca="1" si="391"/>
        <v>0</v>
      </c>
      <c r="JP97" s="248">
        <f t="shared" ca="1" si="391"/>
        <v>0</v>
      </c>
      <c r="JQ97" s="248">
        <f t="shared" ca="1" si="391"/>
        <v>0</v>
      </c>
      <c r="JR97" s="248">
        <f t="shared" ca="1" si="391"/>
        <v>0</v>
      </c>
      <c r="JS97" s="248" t="str">
        <f t="shared" ca="1" si="149"/>
        <v>-</v>
      </c>
      <c r="JT97" s="248">
        <f t="shared" ca="1" si="149"/>
        <v>0</v>
      </c>
      <c r="JU97" s="27">
        <v>0</v>
      </c>
    </row>
    <row r="98" spans="1:281" s="228" customFormat="1" outlineLevel="2">
      <c r="A98" s="202">
        <f t="shared" si="133"/>
        <v>93</v>
      </c>
      <c r="B98" s="210">
        <f t="shared" ref="B98:B104" ca="1" si="392">OFFSET(B98,-1,0)</f>
        <v>91</v>
      </c>
      <c r="C98" s="228">
        <v>200</v>
      </c>
      <c r="D98" s="228" t="s">
        <v>941</v>
      </c>
      <c r="E98" s="228" t="b">
        <v>0</v>
      </c>
      <c r="F98" s="228" t="b">
        <v>0</v>
      </c>
      <c r="G98" s="228" t="b">
        <f t="shared" si="387"/>
        <v>0</v>
      </c>
      <c r="H98" s="298" cm="1">
        <f t="array" aca="1" ref="H98" ca="1">IF(AND($I98:$T98=DataMaster!$R$70:$AC$70),1,IF(AND($I98:$T98=DataMaster!$R$71:$AC$71),2,IF(AND($I98:$T98=DataMaster!$R$72:$AC$72),3,IF(AND($I98:$T98=DataMaster!$R$73:$AC$73),4,IF(AND($I98:$T98=DataMaster!$R$74:$AC$74),5,IF(AND($I98:$T98=DataMaster!$R$75:$AC$75),6,IF(AND($I98:$T98=DataMaster!$R$76:$AC$76),7,IF(AND($I98:$T98=DataMaster!$R$77:$AC$77),8,0))))))))</f>
        <v>5</v>
      </c>
      <c r="I98" s="225">
        <f t="shared" ref="I98:T104" ca="1" si="393">OFFSET(I98,-1,0)</f>
        <v>3</v>
      </c>
      <c r="J98" s="225">
        <f t="shared" ca="1" si="388"/>
        <v>3</v>
      </c>
      <c r="K98" s="225">
        <f t="shared" ca="1" si="388"/>
        <v>4</v>
      </c>
      <c r="L98" s="225">
        <f t="shared" ca="1" si="388"/>
        <v>4</v>
      </c>
      <c r="M98" s="225">
        <f t="shared" ca="1" si="388"/>
        <v>1</v>
      </c>
      <c r="N98" s="225">
        <f t="shared" ca="1" si="388"/>
        <v>1</v>
      </c>
      <c r="O98" s="225">
        <f t="shared" ca="1" si="388"/>
        <v>1</v>
      </c>
      <c r="P98" s="225">
        <f t="shared" ca="1" si="388"/>
        <v>2</v>
      </c>
      <c r="Q98" s="225">
        <f t="shared" ca="1" si="388"/>
        <v>1</v>
      </c>
      <c r="R98" s="225">
        <f t="shared" ca="1" si="388"/>
        <v>4</v>
      </c>
      <c r="S98" s="225">
        <f t="shared" ca="1" si="388"/>
        <v>1</v>
      </c>
      <c r="T98" s="225">
        <f t="shared" ca="1" si="388"/>
        <v>4</v>
      </c>
      <c r="V98" s="242" t="str" cm="1">
        <f t="array" aca="1" ref="V98" ca="1">TEXT(LEFT(OFFSET(V98,-1,0),5)+1,"00000")&amp;MID(OFFSET(V98,-1,0),6,FIND(" ",OFFSET(V98,-1,0),7)-5)
&amp;IF($H98=0,"",INDEX(DataMaster!$Q$70:$Q$77,Experiment!H98))
 &amp; " Day"&amp;_xlfn.SINGLE(INDEX(i.DOY,$I98,1))                   &amp; IF($FE98=0," FWM","")&amp;IF($FE98=1," MWM","")&amp;IF($FE98=5," Mat","")&amp;IF($FJ98=TRUE,"&amp;BBT","")
&amp;" Confine"&amp;$P98-1       &amp;IF($R98&gt;1," PasArea"&amp;GQ98,"")     &amp;IF($T98&gt;1," SR"&amp;GT98,"")     &amp;IF($S98&gt;1," E_PGR"&amp;JG98,"")
&amp; " WP"&amp;TEXT($IZ98*100,"000p")                &amp; " MP"&amp;TEXT($JA98*100,"000p")                      &amp; " GP"&amp;TEXT($JB98*100,"000p")
&amp; " (F"&amp;3+IFERROR(1*$CZ98,0)+IFERROR(1*$DA98,0)&amp;3-IFERROR(1*NOT($DC98),0)&amp;"N"&amp;$DV98&amp;$DW98&amp;")"</f>
        <v>00075 Feed farm3 Day204 MWM&amp;BBT Confine1 PasArea511.2 SR7.6 WP100p MP100p GP100p (F43N33)</v>
      </c>
      <c r="W98" s="10" t="str">
        <f ca="1">IF(COUNTIF(V$5:V98,V98)=1,"-","Dup")</f>
        <v>-</v>
      </c>
      <c r="X98" s="10"/>
      <c r="Y98" s="225" t="str">
        <f t="shared" ref="Y98:AB104" ca="1" si="394">OFFSET(Y98,-1,0)</f>
        <v>-</v>
      </c>
      <c r="Z98" s="248" t="str">
        <f t="shared" ca="1" si="112"/>
        <v>-</v>
      </c>
      <c r="AA98" s="225" t="str">
        <f t="shared" ca="1" si="394"/>
        <v>-</v>
      </c>
      <c r="AB98" s="225" t="str">
        <f t="shared" ca="1" si="394"/>
        <v>-</v>
      </c>
      <c r="AC98" s="248" t="str">
        <f t="shared" ca="1" si="113"/>
        <v>-</v>
      </c>
      <c r="AD98" s="248" t="b">
        <f t="shared" ca="1" si="113"/>
        <v>1</v>
      </c>
      <c r="AE98" s="10"/>
      <c r="AF98" s="248" t="b">
        <f t="shared" ca="1" si="356"/>
        <v>1</v>
      </c>
      <c r="AG98" s="248" t="str">
        <f t="shared" ca="1" si="356"/>
        <v>-</v>
      </c>
      <c r="AH98" s="248" t="str">
        <f t="shared" ca="1" si="356"/>
        <v>-</v>
      </c>
      <c r="AI98" s="248" t="str">
        <f t="shared" ca="1" si="356"/>
        <v>-</v>
      </c>
      <c r="AJ98" s="248" t="b">
        <f t="shared" ca="1" si="356"/>
        <v>0</v>
      </c>
      <c r="AK98" s="248" t="str">
        <f t="shared" ca="1" si="356"/>
        <v>-</v>
      </c>
      <c r="AL98" s="248" t="str">
        <f t="shared" ca="1" si="356"/>
        <v>-</v>
      </c>
      <c r="AM98" s="248" t="str">
        <f t="shared" ca="1" si="356"/>
        <v>-</v>
      </c>
      <c r="AN98" s="248" t="b">
        <f t="shared" ca="1" si="356"/>
        <v>0</v>
      </c>
      <c r="AO98" s="10"/>
      <c r="AP98" s="225" t="b">
        <f ca="1">OFFSET(AP98,-1,0)</f>
        <v>1</v>
      </c>
      <c r="AQ98" s="247" t="b">
        <v>0</v>
      </c>
      <c r="AR98" s="225" t="b">
        <f t="shared" ref="AR98:AR104" ca="1" si="395">OFFSET(AR98,-1,0)</f>
        <v>1</v>
      </c>
      <c r="AS98" s="243">
        <f t="shared" ca="1" si="136"/>
        <v>533202</v>
      </c>
      <c r="AT98" s="225" t="b">
        <f t="shared" ref="AT98:AT104" ca="1" si="396">OFFSET(AT98,-1,0)</f>
        <v>0</v>
      </c>
      <c r="AU98" s="248" t="str">
        <f t="shared" ca="1" si="356"/>
        <v>-</v>
      </c>
      <c r="AV98" s="248" t="b">
        <f t="shared" ca="1" si="356"/>
        <v>1</v>
      </c>
      <c r="AW98" s="225">
        <f t="shared" ref="AW98:AW104" ca="1" si="397">OFFSET(AW98,-1,0)+1</f>
        <v>533203</v>
      </c>
      <c r="AX98" s="248" t="str">
        <f t="shared" ca="1" si="356"/>
        <v>-</v>
      </c>
      <c r="AY98" s="248">
        <f t="shared" ca="1" si="356"/>
        <v>1</v>
      </c>
      <c r="AZ98" s="248">
        <f t="shared" ca="1" si="356"/>
        <v>1</v>
      </c>
      <c r="BA98" s="248" t="b">
        <f t="shared" ca="1" si="185"/>
        <v>1</v>
      </c>
      <c r="BB98" s="248">
        <f t="shared" ca="1" si="356"/>
        <v>0.2</v>
      </c>
      <c r="BC98" s="248" t="str">
        <f t="shared" ca="1" si="378"/>
        <v>-</v>
      </c>
      <c r="BD98" s="248" t="str">
        <f t="shared" ca="1" si="378"/>
        <v>-</v>
      </c>
      <c r="BE98" s="248" t="b">
        <f t="shared" ca="1" si="356"/>
        <v>1</v>
      </c>
      <c r="BF98" s="248" t="b">
        <f t="shared" ca="1" si="185"/>
        <v>0</v>
      </c>
      <c r="BG98" s="246" t="b" cm="1">
        <f t="array" aca="1" ref="BG98" ca="1">INDEX(i.dams_confinement_P,$P98,BG$17)</f>
        <v>1</v>
      </c>
      <c r="BH98" s="246" t="b" cm="1">
        <f t="array" aca="1" ref="BH98" ca="1">INDEX(i.dams_confinement_P,$P98,BH$17)</f>
        <v>1</v>
      </c>
      <c r="BI98" s="246" t="b" cm="1">
        <f t="array" aca="1" ref="BI98" ca="1">INDEX(i.dams_confinement_P,$P98,BI$17)</f>
        <v>1</v>
      </c>
      <c r="BJ98" s="246" t="b" cm="1">
        <f t="array" aca="1" ref="BJ98" ca="1">INDEX(i.dams_confinement_P,$P98,BJ$17)</f>
        <v>1</v>
      </c>
      <c r="BK98" s="246" t="b" cm="1">
        <f t="array" aca="1" ref="BK98" ca="1">INDEX(i.dams_confinement_P,$P98,BK$17)</f>
        <v>1</v>
      </c>
      <c r="BL98" s="246" t="b" cm="1">
        <f t="array" aca="1" ref="BL98" ca="1">INDEX(i.dams_confinement_P,$P98,BL$17)</f>
        <v>1</v>
      </c>
      <c r="BM98" s="246" t="str" cm="1">
        <f t="array" aca="1" ref="BM98" ca="1">INDEX(i.dams_confinement_P,$P98,BM$17)</f>
        <v>-</v>
      </c>
      <c r="BN98" s="246" t="str" cm="1">
        <f t="array" aca="1" ref="BN98" ca="1">INDEX(i.dams_confinement_P,$P98,BN$17)</f>
        <v>-</v>
      </c>
      <c r="BO98" s="246" t="str" cm="1">
        <f t="array" aca="1" ref="BO98" ca="1">INDEX(i.dams_confinement_P,$P98,BO$17)</f>
        <v>-</v>
      </c>
      <c r="BP98" s="246" t="str" cm="1">
        <f t="array" aca="1" ref="BP98" ca="1">INDEX(i.dams_confinement_P,$P98,BP$17)</f>
        <v>-</v>
      </c>
      <c r="BQ98" s="246" t="str" cm="1">
        <f t="array" aca="1" ref="BQ98" ca="1">INDEX(i.dams_confinement_P,$P98,BQ$17)</f>
        <v>-</v>
      </c>
      <c r="BR98" s="246" t="str" cm="1">
        <f t="array" aca="1" ref="BR98" ca="1">INDEX(i.dams_confinement_P,$P98,BR$17)</f>
        <v>-</v>
      </c>
      <c r="BS98" s="246" t="str" cm="1">
        <f t="array" aca="1" ref="BS98" ca="1">INDEX(i.dams_confinement_P,$P98,BS$17)</f>
        <v>-</v>
      </c>
      <c r="BT98" s="246" t="str" cm="1">
        <f t="array" aca="1" ref="BT98" ca="1">INDEX(i.dams_confinement_P,$P98,BT$17)</f>
        <v>-</v>
      </c>
      <c r="BU98" s="246" t="str" cm="1">
        <f t="array" aca="1" ref="BU98" ca="1">INDEX(i.dams_confinement_P,$P98,BU$17)</f>
        <v>-</v>
      </c>
      <c r="BV98" s="246" t="str" cm="1">
        <f t="array" aca="1" ref="BV98" ca="1">INDEX(i.dams_confinement_P,$P98,BV$17)</f>
        <v>-</v>
      </c>
      <c r="BW98" s="246" t="str" cm="1">
        <f t="array" aca="1" ref="BW98" ca="1">INDEX(i.dams_confinement_P,$P98,BW$17)</f>
        <v>-</v>
      </c>
      <c r="BX98" s="246" t="str" cm="1">
        <f t="array" aca="1" ref="BX98" ca="1">INDEX(i.dams_confinement_P,$P98,BX$17)</f>
        <v>-</v>
      </c>
      <c r="BY98" s="248" t="str">
        <f t="shared" ca="1" si="357"/>
        <v>-</v>
      </c>
      <c r="BZ98" s="248" t="str">
        <f t="shared" ca="1" si="357"/>
        <v>-</v>
      </c>
      <c r="CA98" s="10"/>
      <c r="CB98" s="248" t="str">
        <f t="shared" ca="1" si="357"/>
        <v>-</v>
      </c>
      <c r="CC98" s="248" t="str">
        <f t="shared" ca="1" si="357"/>
        <v>-</v>
      </c>
      <c r="CD98" s="248" t="str">
        <f t="shared" ca="1" si="357"/>
        <v>-</v>
      </c>
      <c r="CE98" s="248" t="str">
        <f t="shared" ca="1" si="357"/>
        <v>-</v>
      </c>
      <c r="CF98" s="248" t="str">
        <f t="shared" ref="CF98:CV103" ca="1" si="398">OFFSET(CF$5,$B98,0)</f>
        <v>-</v>
      </c>
      <c r="CG98" s="248" t="str">
        <f t="shared" ca="1" si="398"/>
        <v>-</v>
      </c>
      <c r="CH98" s="248" t="str">
        <f t="shared" ca="1" si="398"/>
        <v>-</v>
      </c>
      <c r="CI98" s="248" t="str">
        <f t="shared" ca="1" si="398"/>
        <v>-</v>
      </c>
      <c r="CJ98" s="248" t="str">
        <f t="shared" ca="1" si="398"/>
        <v>-</v>
      </c>
      <c r="CK98" s="248" t="str">
        <f t="shared" ca="1" si="398"/>
        <v>-</v>
      </c>
      <c r="CL98" s="248" t="str">
        <f t="shared" ca="1" si="398"/>
        <v>-</v>
      </c>
      <c r="CM98" s="248" t="str">
        <f t="shared" ca="1" si="398"/>
        <v>-</v>
      </c>
      <c r="CN98" s="248" t="str">
        <f t="shared" ca="1" si="398"/>
        <v>-</v>
      </c>
      <c r="CO98" s="248" t="str">
        <f t="shared" ca="1" si="398"/>
        <v>-</v>
      </c>
      <c r="CP98" s="248" t="str">
        <f t="shared" ca="1" si="398"/>
        <v>-</v>
      </c>
      <c r="CQ98" s="248" t="str">
        <f t="shared" ca="1" si="398"/>
        <v>-</v>
      </c>
      <c r="CR98" s="248" t="str">
        <f t="shared" ca="1" si="398"/>
        <v>-</v>
      </c>
      <c r="CS98" s="248" t="str">
        <f t="shared" ca="1" si="398"/>
        <v>-</v>
      </c>
      <c r="CT98" s="248" t="str">
        <f t="shared" ca="1" si="398"/>
        <v>-</v>
      </c>
      <c r="CU98" s="248" t="str">
        <f t="shared" ca="1" si="398"/>
        <v>-</v>
      </c>
      <c r="CV98" s="248" t="str">
        <f t="shared" ca="1" si="398"/>
        <v>-</v>
      </c>
      <c r="CW98" s="10"/>
      <c r="CX98" s="246" t="str" cm="1">
        <f t="array" ref="CX98">IF(AND($CZ98:$DA98),INDEX(i.dam_user_fvp0_date,$P98),"-")</f>
        <v>-</v>
      </c>
      <c r="CY98" s="246" t="str" cm="1">
        <f t="array" ref="CY98">IF(AND($CZ98:$DA98),INDEX(i.dam_user_fvp1_date,$P98),"-")</f>
        <v>-</v>
      </c>
      <c r="CZ98" s="247" t="b">
        <v>0</v>
      </c>
      <c r="DA98" s="247" t="b">
        <v>1</v>
      </c>
      <c r="DB98" s="248" t="str">
        <f t="shared" ca="1" si="386"/>
        <v>-</v>
      </c>
      <c r="DC98" s="248" t="str">
        <f t="shared" ca="1" si="386"/>
        <v>-</v>
      </c>
      <c r="DD98" s="248" t="str">
        <f t="shared" ca="1" si="386"/>
        <v>-</v>
      </c>
      <c r="DE98" s="248" t="str">
        <f t="shared" ca="1" si="386"/>
        <v>-</v>
      </c>
      <c r="DF98" s="248" t="str">
        <f t="shared" ca="1" si="386"/>
        <v>-</v>
      </c>
      <c r="DG98" s="248" t="str">
        <f t="shared" ca="1" si="386"/>
        <v>-</v>
      </c>
      <c r="DH98" s="248" t="str">
        <f t="shared" ca="1" si="386"/>
        <v>-</v>
      </c>
      <c r="DI98" s="248" t="str">
        <f t="shared" ca="1" si="386"/>
        <v>-</v>
      </c>
      <c r="DJ98" s="248" t="str">
        <f t="shared" ca="1" si="386"/>
        <v>-</v>
      </c>
      <c r="DK98" s="248" t="str">
        <f t="shared" ca="1" si="386"/>
        <v>-</v>
      </c>
      <c r="DL98" s="248" t="str">
        <f t="shared" ca="1" si="386"/>
        <v>-</v>
      </c>
      <c r="DM98" s="248" t="str">
        <f t="shared" ca="1" si="386"/>
        <v>-</v>
      </c>
      <c r="DN98" s="248" t="str">
        <f t="shared" ca="1" si="386"/>
        <v>-</v>
      </c>
      <c r="DO98" s="248" t="str">
        <f t="shared" ca="1" si="386"/>
        <v>-</v>
      </c>
      <c r="DP98" s="248" t="str">
        <f t="shared" ca="1" si="386"/>
        <v>-</v>
      </c>
      <c r="DQ98" s="248" t="str">
        <f t="shared" ca="1" si="386"/>
        <v>-</v>
      </c>
      <c r="DR98" s="248" t="str">
        <f t="shared" ca="1" si="386"/>
        <v>-</v>
      </c>
      <c r="DS98" s="248" t="str">
        <f t="shared" ca="1" si="386"/>
        <v>-</v>
      </c>
      <c r="DT98" s="248" t="str">
        <f t="shared" ca="1" si="386"/>
        <v>-</v>
      </c>
      <c r="DU98" s="248" t="str">
        <f t="shared" ca="1" si="386"/>
        <v>-</v>
      </c>
      <c r="DV98" s="225">
        <f t="shared" ref="DV98:DW103" ca="1" si="399">OFFSET(DV98,-1,0)</f>
        <v>3</v>
      </c>
      <c r="DW98" s="225">
        <f t="shared" ca="1" si="399"/>
        <v>3</v>
      </c>
      <c r="DX98" s="247">
        <v>0</v>
      </c>
      <c r="DY98" s="247">
        <v>2</v>
      </c>
      <c r="DZ98" s="247">
        <v>-2</v>
      </c>
      <c r="EA98" s="248" t="str">
        <f t="shared" ca="1" si="386"/>
        <v>-</v>
      </c>
      <c r="EB98" s="248" t="str">
        <f t="shared" ca="1" si="386"/>
        <v>-</v>
      </c>
      <c r="EC98" s="248" t="str">
        <f t="shared" ca="1" si="386"/>
        <v>-</v>
      </c>
      <c r="ED98" s="248" t="str">
        <f t="shared" ca="1" si="386"/>
        <v>-</v>
      </c>
      <c r="EE98" s="248" t="str">
        <f t="shared" ca="1" si="386"/>
        <v>-</v>
      </c>
      <c r="EF98" s="247">
        <v>0</v>
      </c>
      <c r="EG98" s="247">
        <v>2</v>
      </c>
      <c r="EH98" s="247">
        <v>-2</v>
      </c>
      <c r="EI98" s="248" t="str">
        <f t="shared" ca="1" si="386"/>
        <v>-</v>
      </c>
      <c r="EJ98" s="248" t="str">
        <f t="shared" ca="1" si="386"/>
        <v>-</v>
      </c>
      <c r="EK98" s="248" t="str">
        <f t="shared" ca="1" si="386"/>
        <v>-</v>
      </c>
      <c r="EL98" s="248">
        <f t="shared" ca="1" si="386"/>
        <v>0</v>
      </c>
      <c r="EM98" s="248">
        <f t="shared" ca="1" si="386"/>
        <v>0</v>
      </c>
      <c r="EN98" s="248">
        <f t="shared" ca="1" si="386"/>
        <v>0</v>
      </c>
      <c r="EO98" s="248">
        <f t="shared" ca="1" si="386"/>
        <v>0</v>
      </c>
      <c r="EP98" s="248">
        <f t="shared" ca="1" si="385"/>
        <v>0</v>
      </c>
      <c r="EQ98" s="248">
        <f t="shared" ca="1" si="360"/>
        <v>0</v>
      </c>
      <c r="ER98" s="248">
        <f t="shared" ca="1" si="360"/>
        <v>0</v>
      </c>
      <c r="ES98" s="248" t="str">
        <f t="shared" ca="1" si="360"/>
        <v>-</v>
      </c>
      <c r="ET98" s="248" t="str">
        <f t="shared" ca="1" si="360"/>
        <v>-</v>
      </c>
      <c r="EU98" s="248" t="str">
        <f t="shared" ca="1" si="360"/>
        <v>-</v>
      </c>
      <c r="EV98" s="248" t="str">
        <f t="shared" ca="1" si="360"/>
        <v>-</v>
      </c>
      <c r="EW98" s="248" t="str">
        <f t="shared" ca="1" si="360"/>
        <v>-</v>
      </c>
      <c r="EX98" s="248" t="str">
        <f t="shared" ca="1" si="360"/>
        <v>-</v>
      </c>
      <c r="EY98" s="248" t="str">
        <f t="shared" ca="1" si="360"/>
        <v>-</v>
      </c>
      <c r="EZ98" s="248" t="str">
        <f t="shared" ca="1" si="360"/>
        <v>-</v>
      </c>
      <c r="FA98" s="248" t="str">
        <f t="shared" ca="1" si="360"/>
        <v>-</v>
      </c>
      <c r="FB98" s="248" t="str">
        <f t="shared" ca="1" si="360"/>
        <v>-</v>
      </c>
      <c r="FC98" s="248" t="str">
        <f t="shared" ca="1" si="360"/>
        <v>-</v>
      </c>
      <c r="FD98" s="10"/>
      <c r="FE98" s="246">
        <f t="shared" ca="1" si="118"/>
        <v>1</v>
      </c>
      <c r="FF98" s="248" t="str">
        <f t="shared" ca="1" si="361"/>
        <v>-</v>
      </c>
      <c r="FG98" s="248" t="str">
        <f t="shared" ca="1" si="361"/>
        <v>-</v>
      </c>
      <c r="FH98" s="248" t="str">
        <f t="shared" ca="1" si="361"/>
        <v>-</v>
      </c>
      <c r="FI98" s="248" t="str">
        <f t="shared" ca="1" si="361"/>
        <v>-</v>
      </c>
      <c r="FJ98" s="246" t="b">
        <f t="shared" ca="1" si="119"/>
        <v>1</v>
      </c>
      <c r="FK98" s="248" t="str">
        <f t="shared" ca="1" si="361"/>
        <v>-</v>
      </c>
      <c r="FL98" s="248">
        <f t="shared" ca="1" si="361"/>
        <v>0</v>
      </c>
      <c r="FM98" s="248" t="str">
        <f t="shared" ca="1" si="361"/>
        <v>-</v>
      </c>
      <c r="FN98" s="248">
        <f t="shared" ca="1" si="120"/>
        <v>1</v>
      </c>
      <c r="FO98" s="248">
        <f t="shared" ca="1" si="120"/>
        <v>0</v>
      </c>
      <c r="FP98" s="248">
        <f t="shared" ca="1" si="361"/>
        <v>1</v>
      </c>
      <c r="FQ98" s="248">
        <f t="shared" ca="1" si="361"/>
        <v>0</v>
      </c>
      <c r="FR98" s="248">
        <f t="shared" ca="1" si="361"/>
        <v>1</v>
      </c>
      <c r="FS98" s="248">
        <f t="shared" ca="1" si="361"/>
        <v>1</v>
      </c>
      <c r="FT98" s="248">
        <f t="shared" ca="1" si="361"/>
        <v>1</v>
      </c>
      <c r="FU98" s="248">
        <f t="shared" ca="1" si="361"/>
        <v>0</v>
      </c>
      <c r="FV98" s="248">
        <f t="shared" ca="1" si="362"/>
        <v>0</v>
      </c>
      <c r="FW98" s="248">
        <f t="shared" ca="1" si="362"/>
        <v>0</v>
      </c>
      <c r="FX98" s="248">
        <f t="shared" ca="1" si="362"/>
        <v>0</v>
      </c>
      <c r="FY98" s="248">
        <f t="shared" ca="1" si="362"/>
        <v>0</v>
      </c>
      <c r="FZ98" s="248">
        <f t="shared" ca="1" si="362"/>
        <v>0</v>
      </c>
      <c r="GA98" s="248">
        <f t="shared" ca="1" si="362"/>
        <v>0</v>
      </c>
      <c r="GB98" s="248">
        <f t="shared" ca="1" si="362"/>
        <v>0</v>
      </c>
      <c r="GC98" s="248">
        <f t="shared" ca="1" si="362"/>
        <v>0</v>
      </c>
      <c r="GD98" s="248">
        <f t="shared" ca="1" si="362"/>
        <v>0</v>
      </c>
      <c r="GE98" s="248">
        <f t="shared" ca="1" si="362"/>
        <v>0</v>
      </c>
      <c r="GF98" s="248">
        <f t="shared" ca="1" si="362"/>
        <v>0</v>
      </c>
      <c r="GG98" s="248">
        <f t="shared" ca="1" si="362"/>
        <v>1</v>
      </c>
      <c r="GH98" s="248">
        <f t="shared" ca="1" si="362"/>
        <v>0</v>
      </c>
      <c r="GI98" s="248">
        <f t="shared" ca="1" si="362"/>
        <v>0</v>
      </c>
      <c r="GJ98" s="248">
        <f t="shared" ca="1" si="362"/>
        <v>0</v>
      </c>
      <c r="GK98" s="248">
        <f t="shared" ca="1" si="362"/>
        <v>0</v>
      </c>
      <c r="GL98" s="248">
        <f t="shared" ca="1" si="362"/>
        <v>0</v>
      </c>
      <c r="GM98" s="248">
        <f t="shared" ca="1" si="362"/>
        <v>0</v>
      </c>
      <c r="GN98" s="248">
        <f t="shared" ca="1" si="362"/>
        <v>0</v>
      </c>
      <c r="GO98" s="10"/>
      <c r="GP98" s="246" t="b">
        <f t="shared" ca="1" si="363"/>
        <v>1</v>
      </c>
      <c r="GQ98" s="246" cm="1">
        <f t="array" aca="1" ref="GQ98" ca="1">INDEX(i.bnd_total_pas_area,$R98,1)</f>
        <v>511.2</v>
      </c>
      <c r="GR98" s="248" t="str">
        <f t="shared" ca="1" si="261"/>
        <v>-</v>
      </c>
      <c r="GS98" s="246" t="b">
        <f t="shared" ca="1" si="364"/>
        <v>1</v>
      </c>
      <c r="GT98" s="246" cm="1">
        <f t="array" aca="1" ref="GT98" ca="1">INDEX(i.bnd_sr_t,$T98,1)</f>
        <v>7.6</v>
      </c>
      <c r="GU98" s="246" t="b">
        <f t="shared" ca="1" si="382"/>
        <v>0</v>
      </c>
      <c r="GV98" s="246" t="b">
        <f t="shared" ca="1" si="382"/>
        <v>0</v>
      </c>
      <c r="GW98" s="246" t="b">
        <f t="shared" ca="1" si="382"/>
        <v>1</v>
      </c>
      <c r="GX98" s="248">
        <f t="shared" ca="1" si="365"/>
        <v>0</v>
      </c>
      <c r="GY98" s="248">
        <f t="shared" ca="1" si="365"/>
        <v>2</v>
      </c>
      <c r="GZ98" s="248">
        <f t="shared" ca="1" si="365"/>
        <v>2</v>
      </c>
      <c r="HA98" s="248" t="str">
        <f t="shared" ca="1" si="365"/>
        <v>-</v>
      </c>
      <c r="HB98" s="248" t="str">
        <f t="shared" ca="1" si="365"/>
        <v>-</v>
      </c>
      <c r="HC98" s="248" t="str">
        <f t="shared" ca="1" si="365"/>
        <v>-</v>
      </c>
      <c r="HD98" s="248" t="str">
        <f t="shared" ca="1" si="365"/>
        <v>-</v>
      </c>
      <c r="HE98" s="248" t="str">
        <f t="shared" ca="1" si="365"/>
        <v>-</v>
      </c>
      <c r="HF98" s="248" t="str">
        <f t="shared" ca="1" si="144"/>
        <v>-</v>
      </c>
      <c r="HG98" s="248" t="str">
        <f t="shared" ca="1" si="144"/>
        <v>-</v>
      </c>
      <c r="HH98" s="246" t="b">
        <f t="array" aca="1" ref="HH98" ca="1">IF(OR(HI98:HJ98&lt;&gt;"-"),TRUE,"-")</f>
        <v>1</v>
      </c>
      <c r="HI98" s="225">
        <f t="shared" ref="HI98:HI104" ca="1" si="400">OFFSET(HI98,-1,0)</f>
        <v>2</v>
      </c>
      <c r="HJ98" s="248" t="str">
        <f t="shared" ca="1" si="125"/>
        <v>-</v>
      </c>
      <c r="HK98" s="246" t="str">
        <f t="array" aca="1" ref="HK98" ca="1">IF(OR(HL98:HQ98&lt;&gt;"-"),TRUE,"-")</f>
        <v>-</v>
      </c>
      <c r="HL98" s="248" t="str">
        <f t="shared" ca="1" si="389"/>
        <v>-</v>
      </c>
      <c r="HM98" s="288" t="str">
        <f t="shared" ca="1" si="389"/>
        <v>-</v>
      </c>
      <c r="HN98" s="288" t="str">
        <f t="shared" ca="1" si="389"/>
        <v>-</v>
      </c>
      <c r="HO98" s="288" t="str">
        <f t="shared" ca="1" si="389"/>
        <v>-</v>
      </c>
      <c r="HP98" s="288" t="str">
        <f t="shared" ca="1" si="389"/>
        <v>-</v>
      </c>
      <c r="HQ98" s="288" t="str">
        <f t="shared" ca="1" si="146"/>
        <v>-</v>
      </c>
      <c r="HR98" s="288" t="str">
        <f t="shared" ca="1" si="389"/>
        <v>-</v>
      </c>
      <c r="HS98" s="248" t="b">
        <f t="shared" ca="1" si="100"/>
        <v>1</v>
      </c>
      <c r="HT98" s="248">
        <f t="shared" ca="1" si="100"/>
        <v>2</v>
      </c>
      <c r="HU98" s="248" t="b">
        <f t="shared" ca="1" si="101"/>
        <v>1</v>
      </c>
      <c r="HV98" s="248" t="str">
        <f t="shared" ca="1" si="101"/>
        <v>-</v>
      </c>
      <c r="HW98" s="246" t="str">
        <f t="shared" ca="1" si="384"/>
        <v>-</v>
      </c>
      <c r="HX98" s="246" t="str">
        <f t="shared" ca="1" si="384"/>
        <v>-</v>
      </c>
      <c r="HY98" s="246" t="str">
        <f t="shared" ca="1" si="384"/>
        <v>-</v>
      </c>
      <c r="HZ98" s="246" t="str">
        <f t="shared" ca="1" si="384"/>
        <v>-</v>
      </c>
      <c r="IA98" s="248" t="str">
        <f t="shared" ref="IA98:JN105" ca="1" si="401">OFFSET(IA$5,$B98,0)</f>
        <v>-</v>
      </c>
      <c r="IB98" s="248" t="str">
        <f t="shared" ca="1" si="401"/>
        <v>-</v>
      </c>
      <c r="IC98" s="248" t="str">
        <f t="shared" ca="1" si="401"/>
        <v>-</v>
      </c>
      <c r="ID98" s="248" t="str">
        <f t="shared" ca="1" si="401"/>
        <v>-</v>
      </c>
      <c r="IE98" s="248">
        <f t="shared" ca="1" si="401"/>
        <v>0</v>
      </c>
      <c r="IF98" s="248">
        <f t="shared" ca="1" si="401"/>
        <v>0.9</v>
      </c>
      <c r="IG98" s="248">
        <f t="shared" ca="1" si="401"/>
        <v>0</v>
      </c>
      <c r="IH98" s="248">
        <f t="shared" ca="1" si="401"/>
        <v>0.5</v>
      </c>
      <c r="II98" s="248">
        <f t="shared" ca="1" si="401"/>
        <v>0</v>
      </c>
      <c r="IJ98" s="248">
        <f t="shared" ca="1" si="401"/>
        <v>0</v>
      </c>
      <c r="IK98" s="248" t="str">
        <f t="shared" ca="1" si="401"/>
        <v>-</v>
      </c>
      <c r="IL98" s="246" t="str">
        <f t="shared" ca="1" si="127"/>
        <v>-</v>
      </c>
      <c r="IM98" s="246" t="str">
        <f t="shared" ca="1" si="127"/>
        <v>-</v>
      </c>
      <c r="IN98" s="155" t="b">
        <f t="shared" ca="1" si="367"/>
        <v>0</v>
      </c>
      <c r="IO98" s="248" t="str">
        <f t="shared" ca="1" si="129"/>
        <v>-</v>
      </c>
      <c r="IP98" s="10"/>
      <c r="IQ98" s="248">
        <f t="shared" ca="1" si="401"/>
        <v>1</v>
      </c>
      <c r="IR98" s="248">
        <f t="shared" ca="1" si="401"/>
        <v>0</v>
      </c>
      <c r="IS98" s="248">
        <f t="shared" ca="1" si="401"/>
        <v>1</v>
      </c>
      <c r="IT98" s="248">
        <f t="shared" ca="1" si="401"/>
        <v>1</v>
      </c>
      <c r="IU98" s="248">
        <f t="shared" ca="1" si="401"/>
        <v>0</v>
      </c>
      <c r="IV98" s="248">
        <f t="shared" ca="1" si="401"/>
        <v>70</v>
      </c>
      <c r="IW98" s="248">
        <f t="shared" ca="1" si="401"/>
        <v>50</v>
      </c>
      <c r="IX98" s="248">
        <f t="shared" ca="1" si="401"/>
        <v>85</v>
      </c>
      <c r="IY98" s="248">
        <f t="shared" ca="1" si="401"/>
        <v>70</v>
      </c>
      <c r="IZ98" s="246">
        <f t="shared" ca="1" si="130"/>
        <v>1</v>
      </c>
      <c r="JA98" s="246">
        <f t="shared" ca="1" si="131"/>
        <v>1</v>
      </c>
      <c r="JB98" s="246">
        <f t="shared" ca="1" si="132"/>
        <v>1</v>
      </c>
      <c r="JC98" s="248">
        <f t="shared" ca="1" si="401"/>
        <v>1</v>
      </c>
      <c r="JD98" s="10"/>
      <c r="JE98" s="248">
        <f t="shared" ca="1" si="401"/>
        <v>1</v>
      </c>
      <c r="JF98" s="248">
        <f t="shared" ca="1" si="401"/>
        <v>1</v>
      </c>
      <c r="JG98" s="248">
        <f t="shared" ca="1" si="401"/>
        <v>0.75</v>
      </c>
      <c r="JH98" s="248">
        <f t="shared" ca="1" si="401"/>
        <v>0.8</v>
      </c>
      <c r="JI98" s="248">
        <f t="shared" ca="1" si="401"/>
        <v>0.82499999999999996</v>
      </c>
      <c r="JJ98" s="248">
        <f t="shared" ca="1" si="401"/>
        <v>0.875</v>
      </c>
      <c r="JK98" s="248">
        <f t="shared" ca="1" si="401"/>
        <v>0.9</v>
      </c>
      <c r="JL98" s="248">
        <f t="shared" ca="1" si="401"/>
        <v>1</v>
      </c>
      <c r="JM98" s="248">
        <f t="shared" ca="1" si="401"/>
        <v>0</v>
      </c>
      <c r="JN98" s="248">
        <f t="shared" ca="1" si="401"/>
        <v>0</v>
      </c>
      <c r="JO98" s="248">
        <f t="shared" ca="1" si="391"/>
        <v>0</v>
      </c>
      <c r="JP98" s="248">
        <f t="shared" ca="1" si="391"/>
        <v>0</v>
      </c>
      <c r="JQ98" s="248">
        <f t="shared" ca="1" si="391"/>
        <v>0</v>
      </c>
      <c r="JR98" s="248">
        <f t="shared" ca="1" si="391"/>
        <v>0</v>
      </c>
      <c r="JS98" s="248" t="str">
        <f t="shared" ca="1" si="149"/>
        <v>-</v>
      </c>
      <c r="JT98" s="248">
        <f t="shared" ca="1" si="149"/>
        <v>0</v>
      </c>
      <c r="JU98" s="27">
        <v>0</v>
      </c>
    </row>
    <row r="99" spans="1:281" s="228" customFormat="1" outlineLevel="2">
      <c r="A99" s="202">
        <f t="shared" si="133"/>
        <v>94</v>
      </c>
      <c r="B99" s="210">
        <f t="shared" ca="1" si="392"/>
        <v>91</v>
      </c>
      <c r="C99" s="228">
        <v>200</v>
      </c>
      <c r="D99" s="228" t="s">
        <v>941</v>
      </c>
      <c r="E99" s="228" t="b">
        <v>0</v>
      </c>
      <c r="F99" s="228" t="b">
        <v>0</v>
      </c>
      <c r="G99" s="228" t="b">
        <f t="shared" si="387"/>
        <v>0</v>
      </c>
      <c r="H99" s="298" cm="1">
        <f t="array" aca="1" ref="H99" ca="1">IF(AND($I99:$T99=DataMaster!$R$70:$AC$70),1,IF(AND($I99:$T99=DataMaster!$R$71:$AC$71),2,IF(AND($I99:$T99=DataMaster!$R$72:$AC$72),3,IF(AND($I99:$T99=DataMaster!$R$73:$AC$73),4,IF(AND($I99:$T99=DataMaster!$R$74:$AC$74),5,IF(AND($I99:$T99=DataMaster!$R$75:$AC$75),6,IF(AND($I99:$T99=DataMaster!$R$76:$AC$76),7,IF(AND($I99:$T99=DataMaster!$R$77:$AC$77),8,0))))))))</f>
        <v>5</v>
      </c>
      <c r="I99" s="225">
        <f t="shared" ca="1" si="393"/>
        <v>3</v>
      </c>
      <c r="J99" s="225">
        <f t="shared" ca="1" si="388"/>
        <v>3</v>
      </c>
      <c r="K99" s="225">
        <f t="shared" ca="1" si="388"/>
        <v>4</v>
      </c>
      <c r="L99" s="225">
        <f t="shared" ca="1" si="388"/>
        <v>4</v>
      </c>
      <c r="M99" s="225">
        <f t="shared" ca="1" si="388"/>
        <v>1</v>
      </c>
      <c r="N99" s="225">
        <f t="shared" ca="1" si="388"/>
        <v>1</v>
      </c>
      <c r="O99" s="225">
        <f t="shared" ca="1" si="388"/>
        <v>1</v>
      </c>
      <c r="P99" s="225">
        <f t="shared" ca="1" si="388"/>
        <v>2</v>
      </c>
      <c r="Q99" s="225">
        <f t="shared" ca="1" si="388"/>
        <v>1</v>
      </c>
      <c r="R99" s="225">
        <f t="shared" ca="1" si="388"/>
        <v>4</v>
      </c>
      <c r="S99" s="225">
        <f t="shared" ca="1" si="388"/>
        <v>1</v>
      </c>
      <c r="T99" s="225">
        <f t="shared" ca="1" si="388"/>
        <v>4</v>
      </c>
      <c r="V99" s="242" t="str" cm="1">
        <f t="array" aca="1" ref="V99" ca="1">TEXT(LEFT(OFFSET(V99,-1,0),5)+1,"00000")&amp;MID(OFFSET(V99,-1,0),6,FIND(" ",OFFSET(V99,-1,0),7)-5)
&amp;IF($H99=0,"",INDEX(DataMaster!$Q$70:$Q$77,Experiment!H99))
 &amp; " Day"&amp;_xlfn.SINGLE(INDEX(i.DOY,$I99,1))                   &amp; IF($FE99=0," FWM","")&amp;IF($FE99=1," MWM","")&amp;IF($FE99=5," Mat","")&amp;IF($FJ99=TRUE,"&amp;BBT","")
&amp;" Confine"&amp;$P99-1       &amp;IF($R99&gt;1," PasArea"&amp;GQ99,"")     &amp;IF($T99&gt;1," SR"&amp;GT99,"")     &amp;IF($S99&gt;1," E_PGR"&amp;JG99,"")
&amp; " WP"&amp;TEXT($IZ99*100,"000p")                &amp; " MP"&amp;TEXT($JA99*100,"000p")                      &amp; " GP"&amp;TEXT($JB99*100,"000p")
&amp; " (F"&amp;3+IFERROR(1*$CZ99,0)+IFERROR(1*$DA99,0)&amp;3-IFERROR(1*NOT($DC99),0)&amp;"N"&amp;$DV99&amp;$DW99&amp;")"</f>
        <v>00076 Feed farm3 Day204 MWM&amp;BBT Confine1 PasArea511.2 SR7.6 WP100p MP100p GP100p (F33N33)</v>
      </c>
      <c r="W99" s="10" t="str">
        <f ca="1">IF(COUNTIF(V$5:V99,V99)=1,"-","Dup")</f>
        <v>-</v>
      </c>
      <c r="X99" s="10"/>
      <c r="Y99" s="225" t="str">
        <f t="shared" ca="1" si="394"/>
        <v>-</v>
      </c>
      <c r="Z99" s="248" t="str">
        <f t="shared" ca="1" si="112"/>
        <v>-</v>
      </c>
      <c r="AA99" s="225" t="str">
        <f t="shared" ca="1" si="394"/>
        <v>-</v>
      </c>
      <c r="AB99" s="225" t="str">
        <f t="shared" ca="1" si="394"/>
        <v>-</v>
      </c>
      <c r="AC99" s="248" t="str">
        <f t="shared" ca="1" si="113"/>
        <v>-</v>
      </c>
      <c r="AD99" s="248" t="b">
        <f t="shared" ca="1" si="113"/>
        <v>1</v>
      </c>
      <c r="AE99" s="10"/>
      <c r="AF99" s="248" t="b">
        <f t="shared" ca="1" si="356"/>
        <v>1</v>
      </c>
      <c r="AG99" s="248" t="str">
        <f t="shared" ca="1" si="356"/>
        <v>-</v>
      </c>
      <c r="AH99" s="248" t="str">
        <f t="shared" ca="1" si="356"/>
        <v>-</v>
      </c>
      <c r="AI99" s="248" t="str">
        <f t="shared" ca="1" si="356"/>
        <v>-</v>
      </c>
      <c r="AJ99" s="248" t="b">
        <f t="shared" ca="1" si="356"/>
        <v>0</v>
      </c>
      <c r="AK99" s="248" t="str">
        <f t="shared" ca="1" si="356"/>
        <v>-</v>
      </c>
      <c r="AL99" s="248" t="str">
        <f t="shared" ca="1" si="356"/>
        <v>-</v>
      </c>
      <c r="AM99" s="248" t="str">
        <f t="shared" ca="1" si="356"/>
        <v>-</v>
      </c>
      <c r="AN99" s="248" t="b">
        <f t="shared" ca="1" si="356"/>
        <v>0</v>
      </c>
      <c r="AO99" s="10"/>
      <c r="AP99" s="225" t="b">
        <f t="shared" ref="AP99:AP104" ca="1" si="402">OFFSET(AP99,-1,0)</f>
        <v>1</v>
      </c>
      <c r="AQ99" s="247" t="b">
        <v>0</v>
      </c>
      <c r="AR99" s="225" t="b">
        <f t="shared" ca="1" si="395"/>
        <v>1</v>
      </c>
      <c r="AS99" s="243">
        <f t="shared" ca="1" si="136"/>
        <v>533203</v>
      </c>
      <c r="AT99" s="225" t="b">
        <f t="shared" ca="1" si="396"/>
        <v>0</v>
      </c>
      <c r="AU99" s="248" t="str">
        <f t="shared" ca="1" si="356"/>
        <v>-</v>
      </c>
      <c r="AV99" s="248" t="b">
        <f t="shared" ca="1" si="356"/>
        <v>1</v>
      </c>
      <c r="AW99" s="225">
        <f t="shared" ca="1" si="397"/>
        <v>533204</v>
      </c>
      <c r="AX99" s="248" t="str">
        <f t="shared" ca="1" si="356"/>
        <v>-</v>
      </c>
      <c r="AY99" s="248">
        <f t="shared" ca="1" si="356"/>
        <v>1</v>
      </c>
      <c r="AZ99" s="248">
        <f t="shared" ca="1" si="356"/>
        <v>1</v>
      </c>
      <c r="BA99" s="248" t="b">
        <f t="shared" ca="1" si="185"/>
        <v>1</v>
      </c>
      <c r="BB99" s="248">
        <f t="shared" ca="1" si="356"/>
        <v>0.2</v>
      </c>
      <c r="BC99" s="248" t="str">
        <f t="shared" ca="1" si="378"/>
        <v>-</v>
      </c>
      <c r="BD99" s="248" t="str">
        <f t="shared" ca="1" si="378"/>
        <v>-</v>
      </c>
      <c r="BE99" s="248" t="b">
        <f t="shared" ca="1" si="356"/>
        <v>1</v>
      </c>
      <c r="BF99" s="248" t="b">
        <f t="shared" ca="1" si="185"/>
        <v>0</v>
      </c>
      <c r="BG99" s="246" t="b" cm="1">
        <f t="array" aca="1" ref="BG99" ca="1">INDEX(i.dams_confinement_P,$P99,BG$17)</f>
        <v>1</v>
      </c>
      <c r="BH99" s="246" t="b" cm="1">
        <f t="array" aca="1" ref="BH99" ca="1">INDEX(i.dams_confinement_P,$P99,BH$17)</f>
        <v>1</v>
      </c>
      <c r="BI99" s="246" t="b" cm="1">
        <f t="array" aca="1" ref="BI99" ca="1">INDEX(i.dams_confinement_P,$P99,BI$17)</f>
        <v>1</v>
      </c>
      <c r="BJ99" s="246" t="b" cm="1">
        <f t="array" aca="1" ref="BJ99" ca="1">INDEX(i.dams_confinement_P,$P99,BJ$17)</f>
        <v>1</v>
      </c>
      <c r="BK99" s="246" t="b" cm="1">
        <f t="array" aca="1" ref="BK99" ca="1">INDEX(i.dams_confinement_P,$P99,BK$17)</f>
        <v>1</v>
      </c>
      <c r="BL99" s="246" t="b" cm="1">
        <f t="array" aca="1" ref="BL99" ca="1">INDEX(i.dams_confinement_P,$P99,BL$17)</f>
        <v>1</v>
      </c>
      <c r="BM99" s="246" t="str" cm="1">
        <f t="array" aca="1" ref="BM99" ca="1">INDEX(i.dams_confinement_P,$P99,BM$17)</f>
        <v>-</v>
      </c>
      <c r="BN99" s="246" t="str" cm="1">
        <f t="array" aca="1" ref="BN99" ca="1">INDEX(i.dams_confinement_P,$P99,BN$17)</f>
        <v>-</v>
      </c>
      <c r="BO99" s="246" t="str" cm="1">
        <f t="array" aca="1" ref="BO99" ca="1">INDEX(i.dams_confinement_P,$P99,BO$17)</f>
        <v>-</v>
      </c>
      <c r="BP99" s="246" t="str" cm="1">
        <f t="array" aca="1" ref="BP99" ca="1">INDEX(i.dams_confinement_P,$P99,BP$17)</f>
        <v>-</v>
      </c>
      <c r="BQ99" s="246" t="str" cm="1">
        <f t="array" aca="1" ref="BQ99" ca="1">INDEX(i.dams_confinement_P,$P99,BQ$17)</f>
        <v>-</v>
      </c>
      <c r="BR99" s="246" t="str" cm="1">
        <f t="array" aca="1" ref="BR99" ca="1">INDEX(i.dams_confinement_P,$P99,BR$17)</f>
        <v>-</v>
      </c>
      <c r="BS99" s="246" t="str" cm="1">
        <f t="array" aca="1" ref="BS99" ca="1">INDEX(i.dams_confinement_P,$P99,BS$17)</f>
        <v>-</v>
      </c>
      <c r="BT99" s="246" t="str" cm="1">
        <f t="array" aca="1" ref="BT99" ca="1">INDEX(i.dams_confinement_P,$P99,BT$17)</f>
        <v>-</v>
      </c>
      <c r="BU99" s="246" t="str" cm="1">
        <f t="array" aca="1" ref="BU99" ca="1">INDEX(i.dams_confinement_P,$P99,BU$17)</f>
        <v>-</v>
      </c>
      <c r="BV99" s="246" t="str" cm="1">
        <f t="array" aca="1" ref="BV99" ca="1">INDEX(i.dams_confinement_P,$P99,BV$17)</f>
        <v>-</v>
      </c>
      <c r="BW99" s="246" t="str" cm="1">
        <f t="array" aca="1" ref="BW99" ca="1">INDEX(i.dams_confinement_P,$P99,BW$17)</f>
        <v>-</v>
      </c>
      <c r="BX99" s="246" t="str" cm="1">
        <f t="array" aca="1" ref="BX99" ca="1">INDEX(i.dams_confinement_P,$P99,BX$17)</f>
        <v>-</v>
      </c>
      <c r="BY99" s="248" t="str">
        <f t="shared" ref="BY99:CV104" ca="1" si="403">OFFSET(BY$5,$B99,0)</f>
        <v>-</v>
      </c>
      <c r="BZ99" s="248" t="str">
        <f t="shared" ca="1" si="403"/>
        <v>-</v>
      </c>
      <c r="CA99" s="10"/>
      <c r="CB99" s="248" t="str">
        <f t="shared" ca="1" si="403"/>
        <v>-</v>
      </c>
      <c r="CC99" s="248" t="str">
        <f t="shared" ca="1" si="403"/>
        <v>-</v>
      </c>
      <c r="CD99" s="248" t="str">
        <f t="shared" ca="1" si="403"/>
        <v>-</v>
      </c>
      <c r="CE99" s="248" t="str">
        <f t="shared" ca="1" si="403"/>
        <v>-</v>
      </c>
      <c r="CF99" s="248" t="str">
        <f t="shared" ca="1" si="403"/>
        <v>-</v>
      </c>
      <c r="CG99" s="248" t="str">
        <f t="shared" ca="1" si="403"/>
        <v>-</v>
      </c>
      <c r="CH99" s="248" t="str">
        <f t="shared" ca="1" si="403"/>
        <v>-</v>
      </c>
      <c r="CI99" s="248" t="str">
        <f t="shared" ca="1" si="403"/>
        <v>-</v>
      </c>
      <c r="CJ99" s="248" t="str">
        <f t="shared" ca="1" si="403"/>
        <v>-</v>
      </c>
      <c r="CK99" s="248" t="str">
        <f t="shared" ca="1" si="403"/>
        <v>-</v>
      </c>
      <c r="CL99" s="248" t="str">
        <f t="shared" ca="1" si="403"/>
        <v>-</v>
      </c>
      <c r="CM99" s="248" t="str">
        <f t="shared" ca="1" si="403"/>
        <v>-</v>
      </c>
      <c r="CN99" s="248" t="str">
        <f t="shared" ca="1" si="403"/>
        <v>-</v>
      </c>
      <c r="CO99" s="248" t="str">
        <f t="shared" ca="1" si="403"/>
        <v>-</v>
      </c>
      <c r="CP99" s="248" t="str">
        <f t="shared" ca="1" si="403"/>
        <v>-</v>
      </c>
      <c r="CQ99" s="248" t="str">
        <f t="shared" ca="1" si="403"/>
        <v>-</v>
      </c>
      <c r="CR99" s="248" t="str">
        <f t="shared" ca="1" si="403"/>
        <v>-</v>
      </c>
      <c r="CS99" s="248" t="str">
        <f t="shared" ca="1" si="398"/>
        <v>-</v>
      </c>
      <c r="CT99" s="248" t="str">
        <f t="shared" ca="1" si="398"/>
        <v>-</v>
      </c>
      <c r="CU99" s="248" t="str">
        <f t="shared" ca="1" si="398"/>
        <v>-</v>
      </c>
      <c r="CV99" s="248" t="str">
        <f t="shared" ca="1" si="398"/>
        <v>-</v>
      </c>
      <c r="CW99" s="10"/>
      <c r="CX99" s="246" t="str" cm="1">
        <f t="array" ref="CX99">IF(AND($CZ99:$DA99),INDEX(i.dam_user_fvp0_date,$P99),"-")</f>
        <v>-</v>
      </c>
      <c r="CY99" s="246" t="str" cm="1">
        <f t="array" ref="CY99">IF(AND($CZ99:$DA99),INDEX(i.dam_user_fvp1_date,$P99),"-")</f>
        <v>-</v>
      </c>
      <c r="CZ99" s="247" t="b">
        <v>0</v>
      </c>
      <c r="DA99" s="247" t="b">
        <v>0</v>
      </c>
      <c r="DB99" s="248" t="str">
        <f t="shared" ca="1" si="386"/>
        <v>-</v>
      </c>
      <c r="DC99" s="248" t="str">
        <f t="shared" ca="1" si="386"/>
        <v>-</v>
      </c>
      <c r="DD99" s="248" t="str">
        <f t="shared" ca="1" si="386"/>
        <v>-</v>
      </c>
      <c r="DE99" s="248" t="str">
        <f t="shared" ca="1" si="386"/>
        <v>-</v>
      </c>
      <c r="DF99" s="248" t="str">
        <f t="shared" ca="1" si="386"/>
        <v>-</v>
      </c>
      <c r="DG99" s="248" t="str">
        <f t="shared" ca="1" si="386"/>
        <v>-</v>
      </c>
      <c r="DH99" s="248" t="str">
        <f t="shared" ca="1" si="386"/>
        <v>-</v>
      </c>
      <c r="DI99" s="248" t="str">
        <f t="shared" ca="1" si="386"/>
        <v>-</v>
      </c>
      <c r="DJ99" s="248" t="str">
        <f t="shared" ca="1" si="386"/>
        <v>-</v>
      </c>
      <c r="DK99" s="248" t="str">
        <f t="shared" ca="1" si="386"/>
        <v>-</v>
      </c>
      <c r="DL99" s="248" t="str">
        <f t="shared" ca="1" si="386"/>
        <v>-</v>
      </c>
      <c r="DM99" s="248" t="str">
        <f t="shared" ca="1" si="386"/>
        <v>-</v>
      </c>
      <c r="DN99" s="248" t="str">
        <f t="shared" ca="1" si="386"/>
        <v>-</v>
      </c>
      <c r="DO99" s="248" t="str">
        <f t="shared" ca="1" si="386"/>
        <v>-</v>
      </c>
      <c r="DP99" s="248" t="str">
        <f t="shared" ca="1" si="386"/>
        <v>-</v>
      </c>
      <c r="DQ99" s="248" t="str">
        <f t="shared" ca="1" si="386"/>
        <v>-</v>
      </c>
      <c r="DR99" s="248" t="str">
        <f t="shared" ca="1" si="386"/>
        <v>-</v>
      </c>
      <c r="DS99" s="248" t="str">
        <f t="shared" ca="1" si="386"/>
        <v>-</v>
      </c>
      <c r="DT99" s="248" t="str">
        <f t="shared" ca="1" si="386"/>
        <v>-</v>
      </c>
      <c r="DU99" s="248" t="str">
        <f t="shared" ca="1" si="386"/>
        <v>-</v>
      </c>
      <c r="DV99" s="225">
        <f t="shared" ca="1" si="399"/>
        <v>3</v>
      </c>
      <c r="DW99" s="225">
        <f t="shared" ca="1" si="399"/>
        <v>3</v>
      </c>
      <c r="DX99" s="247">
        <v>0</v>
      </c>
      <c r="DY99" s="247">
        <v>1</v>
      </c>
      <c r="DZ99" s="247">
        <v>-1</v>
      </c>
      <c r="EA99" s="248" t="str">
        <f t="shared" ca="1" si="386"/>
        <v>-</v>
      </c>
      <c r="EB99" s="248" t="str">
        <f t="shared" ca="1" si="386"/>
        <v>-</v>
      </c>
      <c r="EC99" s="248" t="str">
        <f t="shared" ca="1" si="386"/>
        <v>-</v>
      </c>
      <c r="ED99" s="248" t="str">
        <f t="shared" ca="1" si="386"/>
        <v>-</v>
      </c>
      <c r="EE99" s="248" t="str">
        <f t="shared" ca="1" si="386"/>
        <v>-</v>
      </c>
      <c r="EF99" s="247">
        <v>0</v>
      </c>
      <c r="EG99" s="247">
        <v>1</v>
      </c>
      <c r="EH99" s="247">
        <v>-1</v>
      </c>
      <c r="EI99" s="248" t="str">
        <f t="shared" ca="1" si="386"/>
        <v>-</v>
      </c>
      <c r="EJ99" s="248" t="str">
        <f t="shared" ca="1" si="386"/>
        <v>-</v>
      </c>
      <c r="EK99" s="248" t="str">
        <f t="shared" ca="1" si="386"/>
        <v>-</v>
      </c>
      <c r="EL99" s="248">
        <f t="shared" ca="1" si="386"/>
        <v>0</v>
      </c>
      <c r="EM99" s="248">
        <f t="shared" ca="1" si="386"/>
        <v>0</v>
      </c>
      <c r="EN99" s="248">
        <f t="shared" ca="1" si="386"/>
        <v>0</v>
      </c>
      <c r="EO99" s="248">
        <f t="shared" ca="1" si="386"/>
        <v>0</v>
      </c>
      <c r="EP99" s="248">
        <f t="shared" ca="1" si="385"/>
        <v>0</v>
      </c>
      <c r="EQ99" s="248">
        <f t="shared" ca="1" si="360"/>
        <v>0</v>
      </c>
      <c r="ER99" s="248">
        <f t="shared" ca="1" si="360"/>
        <v>0</v>
      </c>
      <c r="ES99" s="248" t="str">
        <f t="shared" ca="1" si="360"/>
        <v>-</v>
      </c>
      <c r="ET99" s="248" t="str">
        <f t="shared" ca="1" si="360"/>
        <v>-</v>
      </c>
      <c r="EU99" s="248" t="str">
        <f t="shared" ca="1" si="360"/>
        <v>-</v>
      </c>
      <c r="EV99" s="248" t="str">
        <f t="shared" ca="1" si="360"/>
        <v>-</v>
      </c>
      <c r="EW99" s="248" t="str">
        <f t="shared" ca="1" si="360"/>
        <v>-</v>
      </c>
      <c r="EX99" s="248" t="str">
        <f t="shared" ca="1" si="360"/>
        <v>-</v>
      </c>
      <c r="EY99" s="248" t="str">
        <f t="shared" ca="1" si="360"/>
        <v>-</v>
      </c>
      <c r="EZ99" s="248" t="str">
        <f t="shared" ca="1" si="360"/>
        <v>-</v>
      </c>
      <c r="FA99" s="248" t="str">
        <f t="shared" ca="1" si="360"/>
        <v>-</v>
      </c>
      <c r="FB99" s="248" t="str">
        <f t="shared" ca="1" si="360"/>
        <v>-</v>
      </c>
      <c r="FC99" s="248" t="str">
        <f t="shared" ca="1" si="360"/>
        <v>-</v>
      </c>
      <c r="FD99" s="10"/>
      <c r="FE99" s="246">
        <f t="shared" ca="1" si="118"/>
        <v>1</v>
      </c>
      <c r="FF99" s="248" t="str">
        <f t="shared" ca="1" si="361"/>
        <v>-</v>
      </c>
      <c r="FG99" s="248" t="str">
        <f t="shared" ca="1" si="361"/>
        <v>-</v>
      </c>
      <c r="FH99" s="248" t="str">
        <f t="shared" ca="1" si="361"/>
        <v>-</v>
      </c>
      <c r="FI99" s="248" t="str">
        <f t="shared" ca="1" si="361"/>
        <v>-</v>
      </c>
      <c r="FJ99" s="246" t="b">
        <f t="shared" ca="1" si="119"/>
        <v>1</v>
      </c>
      <c r="FK99" s="248" t="str">
        <f t="shared" ca="1" si="361"/>
        <v>-</v>
      </c>
      <c r="FL99" s="248">
        <f t="shared" ca="1" si="361"/>
        <v>0</v>
      </c>
      <c r="FM99" s="248" t="str">
        <f t="shared" ca="1" si="361"/>
        <v>-</v>
      </c>
      <c r="FN99" s="248">
        <f t="shared" ca="1" si="120"/>
        <v>1</v>
      </c>
      <c r="FO99" s="248">
        <f t="shared" ca="1" si="120"/>
        <v>0</v>
      </c>
      <c r="FP99" s="248">
        <f t="shared" ca="1" si="361"/>
        <v>1</v>
      </c>
      <c r="FQ99" s="248">
        <f t="shared" ca="1" si="361"/>
        <v>0</v>
      </c>
      <c r="FR99" s="248">
        <f t="shared" ca="1" si="361"/>
        <v>1</v>
      </c>
      <c r="FS99" s="248">
        <f t="shared" ca="1" si="361"/>
        <v>1</v>
      </c>
      <c r="FT99" s="248">
        <f t="shared" ca="1" si="361"/>
        <v>1</v>
      </c>
      <c r="FU99" s="248">
        <f t="shared" ca="1" si="361"/>
        <v>0</v>
      </c>
      <c r="FV99" s="248">
        <f t="shared" ca="1" si="362"/>
        <v>0</v>
      </c>
      <c r="FW99" s="248">
        <f t="shared" ca="1" si="362"/>
        <v>0</v>
      </c>
      <c r="FX99" s="248">
        <f t="shared" ca="1" si="362"/>
        <v>0</v>
      </c>
      <c r="FY99" s="248">
        <f t="shared" ca="1" si="362"/>
        <v>0</v>
      </c>
      <c r="FZ99" s="248">
        <f t="shared" ca="1" si="362"/>
        <v>0</v>
      </c>
      <c r="GA99" s="248">
        <f t="shared" ca="1" si="362"/>
        <v>0</v>
      </c>
      <c r="GB99" s="248">
        <f t="shared" ca="1" si="362"/>
        <v>0</v>
      </c>
      <c r="GC99" s="248">
        <f t="shared" ca="1" si="362"/>
        <v>0</v>
      </c>
      <c r="GD99" s="248">
        <f t="shared" ca="1" si="362"/>
        <v>0</v>
      </c>
      <c r="GE99" s="248">
        <f t="shared" ca="1" si="362"/>
        <v>0</v>
      </c>
      <c r="GF99" s="248">
        <f t="shared" ca="1" si="362"/>
        <v>0</v>
      </c>
      <c r="GG99" s="248">
        <f t="shared" ca="1" si="362"/>
        <v>1</v>
      </c>
      <c r="GH99" s="248">
        <f t="shared" ca="1" si="362"/>
        <v>0</v>
      </c>
      <c r="GI99" s="248">
        <f t="shared" ca="1" si="362"/>
        <v>0</v>
      </c>
      <c r="GJ99" s="248">
        <f t="shared" ca="1" si="362"/>
        <v>0</v>
      </c>
      <c r="GK99" s="248">
        <f t="shared" ca="1" si="362"/>
        <v>0</v>
      </c>
      <c r="GL99" s="248">
        <f t="shared" ca="1" si="362"/>
        <v>0</v>
      </c>
      <c r="GM99" s="248">
        <f t="shared" ca="1" si="362"/>
        <v>0</v>
      </c>
      <c r="GN99" s="248">
        <f t="shared" ca="1" si="362"/>
        <v>0</v>
      </c>
      <c r="GO99" s="10"/>
      <c r="GP99" s="246" t="b">
        <f t="shared" ca="1" si="363"/>
        <v>1</v>
      </c>
      <c r="GQ99" s="246" cm="1">
        <f t="array" aca="1" ref="GQ99" ca="1">INDEX(i.bnd_total_pas_area,$R99,1)</f>
        <v>511.2</v>
      </c>
      <c r="GR99" s="248" t="str">
        <f t="shared" ca="1" si="261"/>
        <v>-</v>
      </c>
      <c r="GS99" s="246" t="b">
        <f t="shared" ca="1" si="364"/>
        <v>1</v>
      </c>
      <c r="GT99" s="246" cm="1">
        <f t="array" aca="1" ref="GT99" ca="1">INDEX(i.bnd_sr_t,$T99,1)</f>
        <v>7.6</v>
      </c>
      <c r="GU99" s="246" t="b">
        <f t="shared" ca="1" si="382"/>
        <v>0</v>
      </c>
      <c r="GV99" s="246" t="b">
        <f t="shared" ca="1" si="382"/>
        <v>0</v>
      </c>
      <c r="GW99" s="246" t="b">
        <f t="shared" ca="1" si="382"/>
        <v>1</v>
      </c>
      <c r="GX99" s="248">
        <f t="shared" ca="1" si="365"/>
        <v>0</v>
      </c>
      <c r="GY99" s="248">
        <f t="shared" ca="1" si="365"/>
        <v>2</v>
      </c>
      <c r="GZ99" s="248">
        <f t="shared" ca="1" si="365"/>
        <v>2</v>
      </c>
      <c r="HA99" s="248" t="str">
        <f t="shared" ca="1" si="365"/>
        <v>-</v>
      </c>
      <c r="HB99" s="248" t="str">
        <f t="shared" ca="1" si="365"/>
        <v>-</v>
      </c>
      <c r="HC99" s="248" t="str">
        <f t="shared" ca="1" si="365"/>
        <v>-</v>
      </c>
      <c r="HD99" s="248" t="str">
        <f t="shared" ca="1" si="365"/>
        <v>-</v>
      </c>
      <c r="HE99" s="248" t="str">
        <f t="shared" ca="1" si="365"/>
        <v>-</v>
      </c>
      <c r="HF99" s="248" t="str">
        <f t="shared" ca="1" si="144"/>
        <v>-</v>
      </c>
      <c r="HG99" s="248" t="str">
        <f t="shared" ca="1" si="144"/>
        <v>-</v>
      </c>
      <c r="HH99" s="246" t="b">
        <f t="array" aca="1" ref="HH99" ca="1">IF(OR(HI99:HJ99&lt;&gt;"-"),TRUE,"-")</f>
        <v>1</v>
      </c>
      <c r="HI99" s="225">
        <f t="shared" ca="1" si="400"/>
        <v>2</v>
      </c>
      <c r="HJ99" s="248" t="str">
        <f t="shared" ca="1" si="125"/>
        <v>-</v>
      </c>
      <c r="HK99" s="246" t="str">
        <f t="array" aca="1" ref="HK99" ca="1">IF(OR(HL99:HQ99&lt;&gt;"-"),TRUE,"-")</f>
        <v>-</v>
      </c>
      <c r="HL99" s="248" t="str">
        <f t="shared" ca="1" si="389"/>
        <v>-</v>
      </c>
      <c r="HM99" s="288" t="str">
        <f t="shared" ca="1" si="389"/>
        <v>-</v>
      </c>
      <c r="HN99" s="288" t="str">
        <f t="shared" ca="1" si="389"/>
        <v>-</v>
      </c>
      <c r="HO99" s="288" t="str">
        <f t="shared" ca="1" si="389"/>
        <v>-</v>
      </c>
      <c r="HP99" s="288" t="str">
        <f t="shared" ca="1" si="389"/>
        <v>-</v>
      </c>
      <c r="HQ99" s="288" t="str">
        <f t="shared" ca="1" si="146"/>
        <v>-</v>
      </c>
      <c r="HR99" s="288" t="str">
        <f t="shared" ca="1" si="389"/>
        <v>-</v>
      </c>
      <c r="HS99" s="248" t="b">
        <f t="shared" ca="1" si="100"/>
        <v>1</v>
      </c>
      <c r="HT99" s="248">
        <f t="shared" ca="1" si="100"/>
        <v>2</v>
      </c>
      <c r="HU99" s="248" t="b">
        <f t="shared" ca="1" si="101"/>
        <v>1</v>
      </c>
      <c r="HV99" s="248" t="str">
        <f t="shared" ca="1" si="101"/>
        <v>-</v>
      </c>
      <c r="HW99" s="246" t="str">
        <f t="shared" ca="1" si="384"/>
        <v>-</v>
      </c>
      <c r="HX99" s="246" t="str">
        <f t="shared" ca="1" si="384"/>
        <v>-</v>
      </c>
      <c r="HY99" s="246" t="str">
        <f t="shared" ca="1" si="384"/>
        <v>-</v>
      </c>
      <c r="HZ99" s="246" t="str">
        <f t="shared" ca="1" si="384"/>
        <v>-</v>
      </c>
      <c r="IA99" s="248" t="str">
        <f t="shared" ca="1" si="401"/>
        <v>-</v>
      </c>
      <c r="IB99" s="248" t="str">
        <f t="shared" ca="1" si="401"/>
        <v>-</v>
      </c>
      <c r="IC99" s="248" t="str">
        <f t="shared" ca="1" si="401"/>
        <v>-</v>
      </c>
      <c r="ID99" s="248" t="str">
        <f t="shared" ca="1" si="401"/>
        <v>-</v>
      </c>
      <c r="IE99" s="248">
        <f t="shared" ca="1" si="401"/>
        <v>0</v>
      </c>
      <c r="IF99" s="248">
        <f t="shared" ca="1" si="401"/>
        <v>0.9</v>
      </c>
      <c r="IG99" s="248">
        <f t="shared" ca="1" si="401"/>
        <v>0</v>
      </c>
      <c r="IH99" s="248">
        <f t="shared" ca="1" si="401"/>
        <v>0.5</v>
      </c>
      <c r="II99" s="248">
        <f t="shared" ca="1" si="401"/>
        <v>0</v>
      </c>
      <c r="IJ99" s="248">
        <f t="shared" ca="1" si="401"/>
        <v>0</v>
      </c>
      <c r="IK99" s="248" t="str">
        <f t="shared" ca="1" si="401"/>
        <v>-</v>
      </c>
      <c r="IL99" s="246" t="str">
        <f t="shared" ca="1" si="127"/>
        <v>-</v>
      </c>
      <c r="IM99" s="246" t="str">
        <f t="shared" ca="1" si="127"/>
        <v>-</v>
      </c>
      <c r="IN99" s="155" t="b">
        <f t="shared" ca="1" si="367"/>
        <v>0</v>
      </c>
      <c r="IO99" s="248" t="str">
        <f t="shared" ca="1" si="129"/>
        <v>-</v>
      </c>
      <c r="IP99" s="10"/>
      <c r="IQ99" s="248">
        <f t="shared" ca="1" si="401"/>
        <v>1</v>
      </c>
      <c r="IR99" s="248">
        <f t="shared" ca="1" si="401"/>
        <v>0</v>
      </c>
      <c r="IS99" s="248">
        <f t="shared" ca="1" si="401"/>
        <v>1</v>
      </c>
      <c r="IT99" s="248">
        <f t="shared" ca="1" si="401"/>
        <v>1</v>
      </c>
      <c r="IU99" s="248">
        <f t="shared" ca="1" si="401"/>
        <v>0</v>
      </c>
      <c r="IV99" s="248">
        <f t="shared" ca="1" si="401"/>
        <v>70</v>
      </c>
      <c r="IW99" s="248">
        <f t="shared" ca="1" si="401"/>
        <v>50</v>
      </c>
      <c r="IX99" s="248">
        <f t="shared" ca="1" si="401"/>
        <v>85</v>
      </c>
      <c r="IY99" s="248">
        <f t="shared" ca="1" si="401"/>
        <v>70</v>
      </c>
      <c r="IZ99" s="246">
        <f t="shared" ca="1" si="130"/>
        <v>1</v>
      </c>
      <c r="JA99" s="246">
        <f t="shared" ca="1" si="131"/>
        <v>1</v>
      </c>
      <c r="JB99" s="246">
        <f t="shared" ca="1" si="132"/>
        <v>1</v>
      </c>
      <c r="JC99" s="248">
        <f t="shared" ca="1" si="401"/>
        <v>1</v>
      </c>
      <c r="JD99" s="10"/>
      <c r="JE99" s="248">
        <f t="shared" ca="1" si="401"/>
        <v>1</v>
      </c>
      <c r="JF99" s="248">
        <f t="shared" ca="1" si="401"/>
        <v>1</v>
      </c>
      <c r="JG99" s="248">
        <f t="shared" ca="1" si="401"/>
        <v>0.75</v>
      </c>
      <c r="JH99" s="248">
        <f t="shared" ca="1" si="401"/>
        <v>0.8</v>
      </c>
      <c r="JI99" s="248">
        <f t="shared" ca="1" si="401"/>
        <v>0.82499999999999996</v>
      </c>
      <c r="JJ99" s="248">
        <f t="shared" ca="1" si="401"/>
        <v>0.875</v>
      </c>
      <c r="JK99" s="248">
        <f t="shared" ca="1" si="401"/>
        <v>0.9</v>
      </c>
      <c r="JL99" s="248">
        <f t="shared" ca="1" si="401"/>
        <v>1</v>
      </c>
      <c r="JM99" s="248">
        <f t="shared" ca="1" si="401"/>
        <v>0</v>
      </c>
      <c r="JN99" s="248">
        <f t="shared" ca="1" si="391"/>
        <v>0</v>
      </c>
      <c r="JO99" s="248">
        <f t="shared" ca="1" si="391"/>
        <v>0</v>
      </c>
      <c r="JP99" s="248">
        <f t="shared" ca="1" si="391"/>
        <v>0</v>
      </c>
      <c r="JQ99" s="248">
        <f t="shared" ca="1" si="391"/>
        <v>0</v>
      </c>
      <c r="JR99" s="248">
        <f t="shared" ca="1" si="391"/>
        <v>0</v>
      </c>
      <c r="JS99" s="248" t="str">
        <f t="shared" ca="1" si="149"/>
        <v>-</v>
      </c>
      <c r="JT99" s="248">
        <f t="shared" ca="1" si="149"/>
        <v>0</v>
      </c>
      <c r="JU99" s="27">
        <v>0</v>
      </c>
    </row>
    <row r="100" spans="1:281" s="228" customFormat="1" outlineLevel="2">
      <c r="A100" s="202">
        <f t="shared" si="133"/>
        <v>95</v>
      </c>
      <c r="B100" s="210">
        <f t="shared" ca="1" si="392"/>
        <v>91</v>
      </c>
      <c r="C100" s="228">
        <v>200</v>
      </c>
      <c r="D100" s="228" t="s">
        <v>941</v>
      </c>
      <c r="E100" s="228" t="b">
        <v>0</v>
      </c>
      <c r="F100" s="228" t="b">
        <v>0</v>
      </c>
      <c r="G100" s="228" t="b">
        <f t="shared" si="387"/>
        <v>0</v>
      </c>
      <c r="H100" s="298" cm="1">
        <f t="array" aca="1" ref="H100" ca="1">IF(AND($I100:$T100=DataMaster!$R$70:$AC$70),1,IF(AND($I100:$T100=DataMaster!$R$71:$AC$71),2,IF(AND($I100:$T100=DataMaster!$R$72:$AC$72),3,IF(AND($I100:$T100=DataMaster!$R$73:$AC$73),4,IF(AND($I100:$T100=DataMaster!$R$74:$AC$74),5,IF(AND($I100:$T100=DataMaster!$R$75:$AC$75),6,IF(AND($I100:$T100=DataMaster!$R$76:$AC$76),7,IF(AND($I100:$T100=DataMaster!$R$77:$AC$77),8,0))))))))</f>
        <v>5</v>
      </c>
      <c r="I100" s="225">
        <f t="shared" ca="1" si="393"/>
        <v>3</v>
      </c>
      <c r="J100" s="225">
        <f t="shared" ca="1" si="388"/>
        <v>3</v>
      </c>
      <c r="K100" s="225">
        <f t="shared" ca="1" si="388"/>
        <v>4</v>
      </c>
      <c r="L100" s="225">
        <f t="shared" ca="1" si="388"/>
        <v>4</v>
      </c>
      <c r="M100" s="225">
        <f t="shared" ca="1" si="388"/>
        <v>1</v>
      </c>
      <c r="N100" s="225">
        <f t="shared" ca="1" si="388"/>
        <v>1</v>
      </c>
      <c r="O100" s="225">
        <f t="shared" ca="1" si="388"/>
        <v>1</v>
      </c>
      <c r="P100" s="225">
        <f t="shared" ca="1" si="388"/>
        <v>2</v>
      </c>
      <c r="Q100" s="225">
        <f t="shared" ca="1" si="388"/>
        <v>1</v>
      </c>
      <c r="R100" s="225">
        <f t="shared" ca="1" si="388"/>
        <v>4</v>
      </c>
      <c r="S100" s="225">
        <f t="shared" ca="1" si="388"/>
        <v>1</v>
      </c>
      <c r="T100" s="225">
        <f t="shared" ca="1" si="388"/>
        <v>4</v>
      </c>
      <c r="V100" s="242" t="str" cm="1">
        <f t="array" aca="1" ref="V100" ca="1">TEXT(LEFT(OFFSET(V100,-1,0),5)+1,"00000")&amp;MID(OFFSET(V100,-1,0),6,FIND(" ",OFFSET(V100,-1,0),7)-5)
&amp;IF($H100=0,"",INDEX(DataMaster!$Q$70:$Q$77,Experiment!H100))
 &amp; " Day"&amp;_xlfn.SINGLE(INDEX(i.DOY,$I100,1))                   &amp; IF($FE100=0," FWM","")&amp;IF($FE100=1," MWM","")&amp;IF($FE100=5," Mat","")&amp;IF($FJ100=TRUE,"&amp;BBT","")
&amp;" Confine"&amp;$P100-1       &amp;IF($R100&gt;1," PasArea"&amp;GQ100,"")     &amp;IF($T100&gt;1," SR"&amp;GT100,"")     &amp;IF($S100&gt;1," E_PGR"&amp;JG100,"")
&amp; " WP"&amp;TEXT($IZ100*100,"000p")                &amp; " MP"&amp;TEXT($JA100*100,"000p")                      &amp; " GP"&amp;TEXT($JB100*100,"000p")
&amp; " (F"&amp;3+IFERROR(1*$CZ100,0)+IFERROR(1*$DA100,0)&amp;3-IFERROR(1*NOT($DC100),0)&amp;"N"&amp;$DV100&amp;$DW100&amp;")"</f>
        <v>00077 Feed farm3 Day204 MWM&amp;BBT Confine1 PasArea511.2 SR7.6 WP100p MP100p GP100p (F43N33)</v>
      </c>
      <c r="W100" s="10" t="str">
        <f ca="1">IF(COUNTIF(V$5:V100,V100)=1,"-","Dup")</f>
        <v>-</v>
      </c>
      <c r="X100" s="10"/>
      <c r="Y100" s="225" t="str">
        <f t="shared" ca="1" si="394"/>
        <v>-</v>
      </c>
      <c r="Z100" s="248" t="str">
        <f t="shared" ca="1" si="112"/>
        <v>-</v>
      </c>
      <c r="AA100" s="225" t="str">
        <f t="shared" ca="1" si="394"/>
        <v>-</v>
      </c>
      <c r="AB100" s="225" t="str">
        <f t="shared" ca="1" si="394"/>
        <v>-</v>
      </c>
      <c r="AC100" s="248" t="str">
        <f t="shared" ca="1" si="113"/>
        <v>-</v>
      </c>
      <c r="AD100" s="248" t="b">
        <f t="shared" ca="1" si="113"/>
        <v>1</v>
      </c>
      <c r="AE100" s="10"/>
      <c r="AF100" s="248" t="b">
        <f t="shared" ca="1" si="356"/>
        <v>1</v>
      </c>
      <c r="AG100" s="248" t="str">
        <f t="shared" ca="1" si="356"/>
        <v>-</v>
      </c>
      <c r="AH100" s="248" t="str">
        <f t="shared" ca="1" si="356"/>
        <v>-</v>
      </c>
      <c r="AI100" s="248" t="str">
        <f t="shared" ca="1" si="356"/>
        <v>-</v>
      </c>
      <c r="AJ100" s="248" t="b">
        <f t="shared" ca="1" si="356"/>
        <v>0</v>
      </c>
      <c r="AK100" s="248" t="str">
        <f t="shared" ca="1" si="356"/>
        <v>-</v>
      </c>
      <c r="AL100" s="248" t="str">
        <f t="shared" ca="1" si="356"/>
        <v>-</v>
      </c>
      <c r="AM100" s="248" t="str">
        <f t="shared" ca="1" si="356"/>
        <v>-</v>
      </c>
      <c r="AN100" s="248" t="b">
        <f t="shared" ca="1" si="356"/>
        <v>0</v>
      </c>
      <c r="AO100" s="10"/>
      <c r="AP100" s="225" t="b">
        <f t="shared" ca="1" si="402"/>
        <v>1</v>
      </c>
      <c r="AQ100" s="247" t="b">
        <v>1</v>
      </c>
      <c r="AR100" s="225" t="b">
        <f t="shared" ca="1" si="395"/>
        <v>1</v>
      </c>
      <c r="AS100" s="243">
        <f t="shared" ca="1" si="136"/>
        <v>533204</v>
      </c>
      <c r="AT100" s="225" t="b">
        <f t="shared" ca="1" si="396"/>
        <v>0</v>
      </c>
      <c r="AU100" s="248" t="str">
        <f t="shared" ca="1" si="356"/>
        <v>-</v>
      </c>
      <c r="AV100" s="248" t="b">
        <f t="shared" ca="1" si="356"/>
        <v>1</v>
      </c>
      <c r="AW100" s="225">
        <f t="shared" ca="1" si="397"/>
        <v>533205</v>
      </c>
      <c r="AX100" s="248" t="str">
        <f t="shared" ca="1" si="356"/>
        <v>-</v>
      </c>
      <c r="AY100" s="248">
        <f t="shared" ca="1" si="356"/>
        <v>1</v>
      </c>
      <c r="AZ100" s="248">
        <f t="shared" ca="1" si="356"/>
        <v>1</v>
      </c>
      <c r="BA100" s="248" t="b">
        <f t="shared" ca="1" si="185"/>
        <v>1</v>
      </c>
      <c r="BB100" s="248">
        <f t="shared" ca="1" si="356"/>
        <v>0.2</v>
      </c>
      <c r="BC100" s="248" t="str">
        <f t="shared" ca="1" si="378"/>
        <v>-</v>
      </c>
      <c r="BD100" s="248" t="str">
        <f t="shared" ca="1" si="378"/>
        <v>-</v>
      </c>
      <c r="BE100" s="248" t="b">
        <f t="shared" ca="1" si="356"/>
        <v>1</v>
      </c>
      <c r="BF100" s="248" t="b">
        <f t="shared" ca="1" si="185"/>
        <v>0</v>
      </c>
      <c r="BG100" s="246" t="b" cm="1">
        <f t="array" aca="1" ref="BG100" ca="1">INDEX(i.dams_confinement_P,$P100,BG$17)</f>
        <v>1</v>
      </c>
      <c r="BH100" s="246" t="b" cm="1">
        <f t="array" aca="1" ref="BH100" ca="1">INDEX(i.dams_confinement_P,$P100,BH$17)</f>
        <v>1</v>
      </c>
      <c r="BI100" s="246" t="b" cm="1">
        <f t="array" aca="1" ref="BI100" ca="1">INDEX(i.dams_confinement_P,$P100,BI$17)</f>
        <v>1</v>
      </c>
      <c r="BJ100" s="246" t="b" cm="1">
        <f t="array" aca="1" ref="BJ100" ca="1">INDEX(i.dams_confinement_P,$P100,BJ$17)</f>
        <v>1</v>
      </c>
      <c r="BK100" s="246" t="b" cm="1">
        <f t="array" aca="1" ref="BK100" ca="1">INDEX(i.dams_confinement_P,$P100,BK$17)</f>
        <v>1</v>
      </c>
      <c r="BL100" s="246" t="b" cm="1">
        <f t="array" aca="1" ref="BL100" ca="1">INDEX(i.dams_confinement_P,$P100,BL$17)</f>
        <v>1</v>
      </c>
      <c r="BM100" s="246" t="str" cm="1">
        <f t="array" aca="1" ref="BM100" ca="1">INDEX(i.dams_confinement_P,$P100,BM$17)</f>
        <v>-</v>
      </c>
      <c r="BN100" s="246" t="str" cm="1">
        <f t="array" aca="1" ref="BN100" ca="1">INDEX(i.dams_confinement_P,$P100,BN$17)</f>
        <v>-</v>
      </c>
      <c r="BO100" s="246" t="str" cm="1">
        <f t="array" aca="1" ref="BO100" ca="1">INDEX(i.dams_confinement_P,$P100,BO$17)</f>
        <v>-</v>
      </c>
      <c r="BP100" s="246" t="str" cm="1">
        <f t="array" aca="1" ref="BP100" ca="1">INDEX(i.dams_confinement_P,$P100,BP$17)</f>
        <v>-</v>
      </c>
      <c r="BQ100" s="246" t="str" cm="1">
        <f t="array" aca="1" ref="BQ100" ca="1">INDEX(i.dams_confinement_P,$P100,BQ$17)</f>
        <v>-</v>
      </c>
      <c r="BR100" s="246" t="str" cm="1">
        <f t="array" aca="1" ref="BR100" ca="1">INDEX(i.dams_confinement_P,$P100,BR$17)</f>
        <v>-</v>
      </c>
      <c r="BS100" s="246" t="str" cm="1">
        <f t="array" aca="1" ref="BS100" ca="1">INDEX(i.dams_confinement_P,$P100,BS$17)</f>
        <v>-</v>
      </c>
      <c r="BT100" s="246" t="str" cm="1">
        <f t="array" aca="1" ref="BT100" ca="1">INDEX(i.dams_confinement_P,$P100,BT$17)</f>
        <v>-</v>
      </c>
      <c r="BU100" s="246" t="str" cm="1">
        <f t="array" aca="1" ref="BU100" ca="1">INDEX(i.dams_confinement_P,$P100,BU$17)</f>
        <v>-</v>
      </c>
      <c r="BV100" s="246" t="str" cm="1">
        <f t="array" aca="1" ref="BV100" ca="1">INDEX(i.dams_confinement_P,$P100,BV$17)</f>
        <v>-</v>
      </c>
      <c r="BW100" s="246" t="str" cm="1">
        <f t="array" aca="1" ref="BW100" ca="1">INDEX(i.dams_confinement_P,$P100,BW$17)</f>
        <v>-</v>
      </c>
      <c r="BX100" s="246" t="str" cm="1">
        <f t="array" aca="1" ref="BX100" ca="1">INDEX(i.dams_confinement_P,$P100,BX$17)</f>
        <v>-</v>
      </c>
      <c r="BY100" s="248" t="str">
        <f t="shared" ca="1" si="403"/>
        <v>-</v>
      </c>
      <c r="BZ100" s="248" t="str">
        <f t="shared" ca="1" si="403"/>
        <v>-</v>
      </c>
      <c r="CA100" s="10"/>
      <c r="CB100" s="248" t="str">
        <f t="shared" ca="1" si="403"/>
        <v>-</v>
      </c>
      <c r="CC100" s="248" t="str">
        <f t="shared" ca="1" si="403"/>
        <v>-</v>
      </c>
      <c r="CD100" s="248" t="str">
        <f t="shared" ca="1" si="403"/>
        <v>-</v>
      </c>
      <c r="CE100" s="248" t="str">
        <f t="shared" ca="1" si="403"/>
        <v>-</v>
      </c>
      <c r="CF100" s="248" t="str">
        <f t="shared" ca="1" si="403"/>
        <v>-</v>
      </c>
      <c r="CG100" s="248" t="str">
        <f t="shared" ca="1" si="403"/>
        <v>-</v>
      </c>
      <c r="CH100" s="248" t="str">
        <f t="shared" ca="1" si="403"/>
        <v>-</v>
      </c>
      <c r="CI100" s="248" t="str">
        <f t="shared" ca="1" si="403"/>
        <v>-</v>
      </c>
      <c r="CJ100" s="248" t="str">
        <f t="shared" ca="1" si="403"/>
        <v>-</v>
      </c>
      <c r="CK100" s="248" t="str">
        <f t="shared" ca="1" si="403"/>
        <v>-</v>
      </c>
      <c r="CL100" s="248" t="str">
        <f t="shared" ca="1" si="403"/>
        <v>-</v>
      </c>
      <c r="CM100" s="248" t="str">
        <f t="shared" ca="1" si="403"/>
        <v>-</v>
      </c>
      <c r="CN100" s="248" t="str">
        <f t="shared" ca="1" si="403"/>
        <v>-</v>
      </c>
      <c r="CO100" s="248" t="str">
        <f t="shared" ca="1" si="403"/>
        <v>-</v>
      </c>
      <c r="CP100" s="248" t="str">
        <f t="shared" ca="1" si="403"/>
        <v>-</v>
      </c>
      <c r="CQ100" s="248" t="str">
        <f t="shared" ca="1" si="403"/>
        <v>-</v>
      </c>
      <c r="CR100" s="248" t="str">
        <f t="shared" ca="1" si="403"/>
        <v>-</v>
      </c>
      <c r="CS100" s="248" t="str">
        <f t="shared" ca="1" si="398"/>
        <v>-</v>
      </c>
      <c r="CT100" s="248" t="str">
        <f t="shared" ca="1" si="398"/>
        <v>-</v>
      </c>
      <c r="CU100" s="248" t="str">
        <f t="shared" ca="1" si="398"/>
        <v>-</v>
      </c>
      <c r="CV100" s="248" t="str">
        <f t="shared" ca="1" si="398"/>
        <v>-</v>
      </c>
      <c r="CW100" s="10"/>
      <c r="CX100" s="246" t="str" cm="1">
        <f t="array" ref="CX100">IF(AND($CZ100:$DA100),INDEX(i.dam_user_fvp0_date,$P100),"-")</f>
        <v>-</v>
      </c>
      <c r="CY100" s="246" t="str" cm="1">
        <f t="array" ref="CY100">IF(AND($CZ100:$DA100),INDEX(i.dam_user_fvp1_date,$P100),"-")</f>
        <v>-</v>
      </c>
      <c r="CZ100" s="247" t="b">
        <v>1</v>
      </c>
      <c r="DA100" s="247" t="b">
        <v>0</v>
      </c>
      <c r="DB100" s="248" t="str">
        <f t="shared" ca="1" si="386"/>
        <v>-</v>
      </c>
      <c r="DC100" s="248" t="str">
        <f t="shared" ca="1" si="386"/>
        <v>-</v>
      </c>
      <c r="DD100" s="248" t="str">
        <f t="shared" ca="1" si="386"/>
        <v>-</v>
      </c>
      <c r="DE100" s="248" t="str">
        <f t="shared" ca="1" si="386"/>
        <v>-</v>
      </c>
      <c r="DF100" s="248" t="str">
        <f t="shared" ca="1" si="386"/>
        <v>-</v>
      </c>
      <c r="DG100" s="248" t="str">
        <f t="shared" ca="1" si="386"/>
        <v>-</v>
      </c>
      <c r="DH100" s="248" t="str">
        <f t="shared" ca="1" si="386"/>
        <v>-</v>
      </c>
      <c r="DI100" s="248" t="str">
        <f t="shared" ca="1" si="386"/>
        <v>-</v>
      </c>
      <c r="DJ100" s="248" t="str">
        <f t="shared" ca="1" si="386"/>
        <v>-</v>
      </c>
      <c r="DK100" s="248" t="str">
        <f t="shared" ca="1" si="386"/>
        <v>-</v>
      </c>
      <c r="DL100" s="248" t="str">
        <f t="shared" ca="1" si="386"/>
        <v>-</v>
      </c>
      <c r="DM100" s="248" t="str">
        <f t="shared" ca="1" si="386"/>
        <v>-</v>
      </c>
      <c r="DN100" s="248" t="str">
        <f t="shared" ca="1" si="386"/>
        <v>-</v>
      </c>
      <c r="DO100" s="248" t="str">
        <f t="shared" ca="1" si="386"/>
        <v>-</v>
      </c>
      <c r="DP100" s="248" t="str">
        <f t="shared" ca="1" si="386"/>
        <v>-</v>
      </c>
      <c r="DQ100" s="248" t="str">
        <f t="shared" ca="1" si="386"/>
        <v>-</v>
      </c>
      <c r="DR100" s="248" t="str">
        <f t="shared" ca="1" si="386"/>
        <v>-</v>
      </c>
      <c r="DS100" s="248" t="str">
        <f t="shared" ca="1" si="386"/>
        <v>-</v>
      </c>
      <c r="DT100" s="248" t="str">
        <f t="shared" ca="1" si="386"/>
        <v>-</v>
      </c>
      <c r="DU100" s="248" t="str">
        <f t="shared" ca="1" si="386"/>
        <v>-</v>
      </c>
      <c r="DV100" s="225">
        <f t="shared" ca="1" si="399"/>
        <v>3</v>
      </c>
      <c r="DW100" s="225">
        <f t="shared" ca="1" si="399"/>
        <v>3</v>
      </c>
      <c r="DX100" s="247">
        <v>0</v>
      </c>
      <c r="DY100" s="247">
        <v>1</v>
      </c>
      <c r="DZ100" s="247">
        <v>-1</v>
      </c>
      <c r="EA100" s="248" t="str">
        <f t="shared" ca="1" si="386"/>
        <v>-</v>
      </c>
      <c r="EB100" s="248" t="str">
        <f t="shared" ca="1" si="386"/>
        <v>-</v>
      </c>
      <c r="EC100" s="248" t="str">
        <f t="shared" ca="1" si="386"/>
        <v>-</v>
      </c>
      <c r="ED100" s="248" t="str">
        <f t="shared" ca="1" si="386"/>
        <v>-</v>
      </c>
      <c r="EE100" s="248" t="str">
        <f t="shared" ca="1" si="386"/>
        <v>-</v>
      </c>
      <c r="EF100" s="247">
        <v>0</v>
      </c>
      <c r="EG100" s="247">
        <v>1</v>
      </c>
      <c r="EH100" s="247">
        <v>-1</v>
      </c>
      <c r="EI100" s="248" t="str">
        <f t="shared" ca="1" si="386"/>
        <v>-</v>
      </c>
      <c r="EJ100" s="248" t="str">
        <f t="shared" ca="1" si="386"/>
        <v>-</v>
      </c>
      <c r="EK100" s="248" t="str">
        <f t="shared" ca="1" si="386"/>
        <v>-</v>
      </c>
      <c r="EL100" s="248">
        <f t="shared" ca="1" si="386"/>
        <v>0</v>
      </c>
      <c r="EM100" s="248">
        <f t="shared" ca="1" si="386"/>
        <v>0</v>
      </c>
      <c r="EN100" s="248">
        <f t="shared" ca="1" si="386"/>
        <v>0</v>
      </c>
      <c r="EO100" s="248">
        <f t="shared" ca="1" si="386"/>
        <v>0</v>
      </c>
      <c r="EP100" s="248">
        <f t="shared" ca="1" si="385"/>
        <v>0</v>
      </c>
      <c r="EQ100" s="248">
        <f t="shared" ca="1" si="360"/>
        <v>0</v>
      </c>
      <c r="ER100" s="248">
        <f t="shared" ca="1" si="360"/>
        <v>0</v>
      </c>
      <c r="ES100" s="248" t="str">
        <f t="shared" ca="1" si="360"/>
        <v>-</v>
      </c>
      <c r="ET100" s="248" t="str">
        <f t="shared" ca="1" si="360"/>
        <v>-</v>
      </c>
      <c r="EU100" s="248" t="str">
        <f t="shared" ca="1" si="360"/>
        <v>-</v>
      </c>
      <c r="EV100" s="248" t="str">
        <f t="shared" ca="1" si="360"/>
        <v>-</v>
      </c>
      <c r="EW100" s="248" t="str">
        <f t="shared" ca="1" si="360"/>
        <v>-</v>
      </c>
      <c r="EX100" s="248" t="str">
        <f t="shared" ca="1" si="360"/>
        <v>-</v>
      </c>
      <c r="EY100" s="248" t="str">
        <f t="shared" ca="1" si="360"/>
        <v>-</v>
      </c>
      <c r="EZ100" s="248" t="str">
        <f t="shared" ca="1" si="360"/>
        <v>-</v>
      </c>
      <c r="FA100" s="248" t="str">
        <f t="shared" ca="1" si="360"/>
        <v>-</v>
      </c>
      <c r="FB100" s="248" t="str">
        <f t="shared" ca="1" si="360"/>
        <v>-</v>
      </c>
      <c r="FC100" s="248" t="str">
        <f t="shared" ca="1" si="360"/>
        <v>-</v>
      </c>
      <c r="FD100" s="10"/>
      <c r="FE100" s="246">
        <f t="shared" ca="1" si="118"/>
        <v>1</v>
      </c>
      <c r="FF100" s="248" t="str">
        <f t="shared" ca="1" si="361"/>
        <v>-</v>
      </c>
      <c r="FG100" s="248" t="str">
        <f t="shared" ca="1" si="361"/>
        <v>-</v>
      </c>
      <c r="FH100" s="248" t="str">
        <f t="shared" ca="1" si="361"/>
        <v>-</v>
      </c>
      <c r="FI100" s="248" t="str">
        <f t="shared" ca="1" si="361"/>
        <v>-</v>
      </c>
      <c r="FJ100" s="246" t="b">
        <f t="shared" ca="1" si="119"/>
        <v>1</v>
      </c>
      <c r="FK100" s="248" t="str">
        <f t="shared" ca="1" si="361"/>
        <v>-</v>
      </c>
      <c r="FL100" s="248">
        <f t="shared" ca="1" si="361"/>
        <v>0</v>
      </c>
      <c r="FM100" s="248" t="str">
        <f t="shared" ca="1" si="361"/>
        <v>-</v>
      </c>
      <c r="FN100" s="248">
        <f t="shared" ca="1" si="120"/>
        <v>1</v>
      </c>
      <c r="FO100" s="248">
        <f t="shared" ca="1" si="120"/>
        <v>0</v>
      </c>
      <c r="FP100" s="248">
        <f t="shared" ca="1" si="361"/>
        <v>1</v>
      </c>
      <c r="FQ100" s="248">
        <f t="shared" ca="1" si="361"/>
        <v>0</v>
      </c>
      <c r="FR100" s="248">
        <f t="shared" ca="1" si="361"/>
        <v>1</v>
      </c>
      <c r="FS100" s="248">
        <f t="shared" ca="1" si="361"/>
        <v>1</v>
      </c>
      <c r="FT100" s="248">
        <f t="shared" ca="1" si="361"/>
        <v>1</v>
      </c>
      <c r="FU100" s="248">
        <f t="shared" ca="1" si="361"/>
        <v>0</v>
      </c>
      <c r="FV100" s="248">
        <f t="shared" ca="1" si="362"/>
        <v>0</v>
      </c>
      <c r="FW100" s="248">
        <f t="shared" ca="1" si="362"/>
        <v>0</v>
      </c>
      <c r="FX100" s="248">
        <f t="shared" ca="1" si="362"/>
        <v>0</v>
      </c>
      <c r="FY100" s="248">
        <f t="shared" ca="1" si="362"/>
        <v>0</v>
      </c>
      <c r="FZ100" s="248">
        <f t="shared" ca="1" si="362"/>
        <v>0</v>
      </c>
      <c r="GA100" s="248">
        <f t="shared" ca="1" si="362"/>
        <v>0</v>
      </c>
      <c r="GB100" s="248">
        <f t="shared" ca="1" si="362"/>
        <v>0</v>
      </c>
      <c r="GC100" s="248">
        <f t="shared" ca="1" si="362"/>
        <v>0</v>
      </c>
      <c r="GD100" s="248">
        <f t="shared" ref="GD100:GN100" ca="1" si="404">OFFSET(GD$5,$B100,0)</f>
        <v>0</v>
      </c>
      <c r="GE100" s="248">
        <f t="shared" ca="1" si="404"/>
        <v>0</v>
      </c>
      <c r="GF100" s="248">
        <f t="shared" ca="1" si="404"/>
        <v>0</v>
      </c>
      <c r="GG100" s="248">
        <f t="shared" ca="1" si="404"/>
        <v>1</v>
      </c>
      <c r="GH100" s="248">
        <f t="shared" ca="1" si="404"/>
        <v>0</v>
      </c>
      <c r="GI100" s="248">
        <f t="shared" ca="1" si="404"/>
        <v>0</v>
      </c>
      <c r="GJ100" s="248">
        <f t="shared" ca="1" si="404"/>
        <v>0</v>
      </c>
      <c r="GK100" s="248">
        <f t="shared" ca="1" si="404"/>
        <v>0</v>
      </c>
      <c r="GL100" s="248">
        <f t="shared" ca="1" si="404"/>
        <v>0</v>
      </c>
      <c r="GM100" s="248">
        <f t="shared" ca="1" si="404"/>
        <v>0</v>
      </c>
      <c r="GN100" s="248">
        <f t="shared" ca="1" si="404"/>
        <v>0</v>
      </c>
      <c r="GO100" s="10"/>
      <c r="GP100" s="246" t="b">
        <f t="shared" ca="1" si="363"/>
        <v>1</v>
      </c>
      <c r="GQ100" s="246" cm="1">
        <f t="array" aca="1" ref="GQ100" ca="1">INDEX(i.bnd_total_pas_area,$R100,1)</f>
        <v>511.2</v>
      </c>
      <c r="GR100" s="248" t="str">
        <f t="shared" ca="1" si="261"/>
        <v>-</v>
      </c>
      <c r="GS100" s="246" t="b">
        <f t="shared" ca="1" si="364"/>
        <v>1</v>
      </c>
      <c r="GT100" s="246" cm="1">
        <f t="array" aca="1" ref="GT100" ca="1">INDEX(i.bnd_sr_t,$T100,1)</f>
        <v>7.6</v>
      </c>
      <c r="GU100" s="246" t="b">
        <f t="shared" ca="1" si="382"/>
        <v>0</v>
      </c>
      <c r="GV100" s="246" t="b">
        <f t="shared" ca="1" si="382"/>
        <v>0</v>
      </c>
      <c r="GW100" s="246" t="b">
        <f t="shared" ca="1" si="382"/>
        <v>1</v>
      </c>
      <c r="GX100" s="248">
        <f t="shared" ca="1" si="365"/>
        <v>0</v>
      </c>
      <c r="GY100" s="248">
        <f t="shared" ca="1" si="365"/>
        <v>2</v>
      </c>
      <c r="GZ100" s="248">
        <f t="shared" ca="1" si="365"/>
        <v>2</v>
      </c>
      <c r="HA100" s="248" t="str">
        <f t="shared" ca="1" si="365"/>
        <v>-</v>
      </c>
      <c r="HB100" s="248" t="str">
        <f t="shared" ca="1" si="365"/>
        <v>-</v>
      </c>
      <c r="HC100" s="248" t="str">
        <f t="shared" ca="1" si="365"/>
        <v>-</v>
      </c>
      <c r="HD100" s="248" t="str">
        <f t="shared" ca="1" si="365"/>
        <v>-</v>
      </c>
      <c r="HE100" s="248" t="str">
        <f t="shared" ca="1" si="365"/>
        <v>-</v>
      </c>
      <c r="HF100" s="248" t="str">
        <f t="shared" ca="1" si="144"/>
        <v>-</v>
      </c>
      <c r="HG100" s="248" t="str">
        <f t="shared" ca="1" si="144"/>
        <v>-</v>
      </c>
      <c r="HH100" s="246" t="b">
        <f t="array" aca="1" ref="HH100" ca="1">IF(OR(HI100:HJ100&lt;&gt;"-"),TRUE,"-")</f>
        <v>1</v>
      </c>
      <c r="HI100" s="225">
        <f t="shared" ca="1" si="400"/>
        <v>2</v>
      </c>
      <c r="HJ100" s="248" t="str">
        <f t="shared" ca="1" si="125"/>
        <v>-</v>
      </c>
      <c r="HK100" s="246" t="str">
        <f t="array" aca="1" ref="HK100" ca="1">IF(OR(HL100:HQ100&lt;&gt;"-"),TRUE,"-")</f>
        <v>-</v>
      </c>
      <c r="HL100" s="248" t="str">
        <f t="shared" ca="1" si="389"/>
        <v>-</v>
      </c>
      <c r="HM100" s="288" t="str">
        <f t="shared" ca="1" si="389"/>
        <v>-</v>
      </c>
      <c r="HN100" s="288" t="str">
        <f t="shared" ca="1" si="389"/>
        <v>-</v>
      </c>
      <c r="HO100" s="288" t="str">
        <f t="shared" ca="1" si="389"/>
        <v>-</v>
      </c>
      <c r="HP100" s="288" t="str">
        <f t="shared" ca="1" si="389"/>
        <v>-</v>
      </c>
      <c r="HQ100" s="288" t="str">
        <f t="shared" ca="1" si="146"/>
        <v>-</v>
      </c>
      <c r="HR100" s="288" t="str">
        <f t="shared" ca="1" si="389"/>
        <v>-</v>
      </c>
      <c r="HS100" s="248" t="b">
        <f t="shared" ca="1" si="100"/>
        <v>1</v>
      </c>
      <c r="HT100" s="248">
        <f t="shared" ca="1" si="100"/>
        <v>2</v>
      </c>
      <c r="HU100" s="248" t="b">
        <f t="shared" ca="1" si="101"/>
        <v>1</v>
      </c>
      <c r="HV100" s="248" t="str">
        <f t="shared" ca="1" si="101"/>
        <v>-</v>
      </c>
      <c r="HW100" s="246" t="str">
        <f t="shared" ca="1" si="384"/>
        <v>-</v>
      </c>
      <c r="HX100" s="246" t="str">
        <f t="shared" ca="1" si="384"/>
        <v>-</v>
      </c>
      <c r="HY100" s="246" t="str">
        <f t="shared" ca="1" si="384"/>
        <v>-</v>
      </c>
      <c r="HZ100" s="246" t="str">
        <f t="shared" ca="1" si="384"/>
        <v>-</v>
      </c>
      <c r="IA100" s="248" t="str">
        <f t="shared" ca="1" si="401"/>
        <v>-</v>
      </c>
      <c r="IB100" s="248" t="str">
        <f t="shared" ca="1" si="401"/>
        <v>-</v>
      </c>
      <c r="IC100" s="248" t="str">
        <f t="shared" ca="1" si="401"/>
        <v>-</v>
      </c>
      <c r="ID100" s="248" t="str">
        <f t="shared" ca="1" si="401"/>
        <v>-</v>
      </c>
      <c r="IE100" s="248">
        <f t="shared" ca="1" si="401"/>
        <v>0</v>
      </c>
      <c r="IF100" s="248">
        <f t="shared" ca="1" si="401"/>
        <v>0.9</v>
      </c>
      <c r="IG100" s="248">
        <f t="shared" ca="1" si="401"/>
        <v>0</v>
      </c>
      <c r="IH100" s="248">
        <f t="shared" ca="1" si="401"/>
        <v>0.5</v>
      </c>
      <c r="II100" s="248">
        <f t="shared" ca="1" si="401"/>
        <v>0</v>
      </c>
      <c r="IJ100" s="248">
        <f t="shared" ca="1" si="401"/>
        <v>0</v>
      </c>
      <c r="IK100" s="248" t="str">
        <f t="shared" ca="1" si="401"/>
        <v>-</v>
      </c>
      <c r="IL100" s="246" t="str">
        <f t="shared" ca="1" si="127"/>
        <v>-</v>
      </c>
      <c r="IM100" s="246" t="str">
        <f t="shared" ca="1" si="127"/>
        <v>-</v>
      </c>
      <c r="IN100" s="155" t="b">
        <f t="shared" ca="1" si="367"/>
        <v>0</v>
      </c>
      <c r="IO100" s="248" t="str">
        <f t="shared" ca="1" si="129"/>
        <v>-</v>
      </c>
      <c r="IP100" s="10"/>
      <c r="IQ100" s="248">
        <f t="shared" ca="1" si="401"/>
        <v>1</v>
      </c>
      <c r="IR100" s="248">
        <f t="shared" ca="1" si="401"/>
        <v>0</v>
      </c>
      <c r="IS100" s="248">
        <f t="shared" ca="1" si="401"/>
        <v>1</v>
      </c>
      <c r="IT100" s="248">
        <f t="shared" ca="1" si="401"/>
        <v>1</v>
      </c>
      <c r="IU100" s="248">
        <f t="shared" ca="1" si="401"/>
        <v>0</v>
      </c>
      <c r="IV100" s="248">
        <f t="shared" ca="1" si="401"/>
        <v>70</v>
      </c>
      <c r="IW100" s="248">
        <f t="shared" ca="1" si="401"/>
        <v>50</v>
      </c>
      <c r="IX100" s="248">
        <f t="shared" ca="1" si="401"/>
        <v>85</v>
      </c>
      <c r="IY100" s="248">
        <f t="shared" ca="1" si="401"/>
        <v>70</v>
      </c>
      <c r="IZ100" s="246">
        <f t="shared" ca="1" si="130"/>
        <v>1</v>
      </c>
      <c r="JA100" s="246">
        <f t="shared" ca="1" si="131"/>
        <v>1</v>
      </c>
      <c r="JB100" s="246">
        <f t="shared" ca="1" si="132"/>
        <v>1</v>
      </c>
      <c r="JC100" s="248">
        <f t="shared" ca="1" si="401"/>
        <v>1</v>
      </c>
      <c r="JD100" s="10"/>
      <c r="JE100" s="248">
        <f t="shared" ca="1" si="401"/>
        <v>1</v>
      </c>
      <c r="JF100" s="248">
        <f t="shared" ca="1" si="401"/>
        <v>1</v>
      </c>
      <c r="JG100" s="248">
        <f t="shared" ca="1" si="401"/>
        <v>0.75</v>
      </c>
      <c r="JH100" s="248">
        <f t="shared" ca="1" si="401"/>
        <v>0.8</v>
      </c>
      <c r="JI100" s="248">
        <f t="shared" ca="1" si="401"/>
        <v>0.82499999999999996</v>
      </c>
      <c r="JJ100" s="248">
        <f t="shared" ca="1" si="401"/>
        <v>0.875</v>
      </c>
      <c r="JK100" s="248">
        <f t="shared" ca="1" si="401"/>
        <v>0.9</v>
      </c>
      <c r="JL100" s="248">
        <f t="shared" ca="1" si="401"/>
        <v>1</v>
      </c>
      <c r="JM100" s="248">
        <f t="shared" ca="1" si="401"/>
        <v>0</v>
      </c>
      <c r="JN100" s="248">
        <f t="shared" ca="1" si="391"/>
        <v>0</v>
      </c>
      <c r="JO100" s="248">
        <f t="shared" ca="1" si="391"/>
        <v>0</v>
      </c>
      <c r="JP100" s="248">
        <f t="shared" ca="1" si="391"/>
        <v>0</v>
      </c>
      <c r="JQ100" s="248">
        <f t="shared" ca="1" si="391"/>
        <v>0</v>
      </c>
      <c r="JR100" s="248">
        <f t="shared" ca="1" si="391"/>
        <v>0</v>
      </c>
      <c r="JS100" s="248" t="str">
        <f t="shared" ca="1" si="149"/>
        <v>-</v>
      </c>
      <c r="JT100" s="248">
        <f t="shared" ca="1" si="149"/>
        <v>0</v>
      </c>
      <c r="JU100" s="27">
        <v>0</v>
      </c>
    </row>
    <row r="101" spans="1:281" s="228" customFormat="1" outlineLevel="2">
      <c r="A101" s="202">
        <f t="shared" si="133"/>
        <v>96</v>
      </c>
      <c r="B101" s="210">
        <f t="shared" ca="1" si="392"/>
        <v>91</v>
      </c>
      <c r="C101" s="228">
        <v>200</v>
      </c>
      <c r="D101" s="228" t="s">
        <v>941</v>
      </c>
      <c r="E101" s="228" t="b">
        <v>0</v>
      </c>
      <c r="F101" s="228" t="b">
        <v>0</v>
      </c>
      <c r="G101" s="228" t="b">
        <f t="shared" si="387"/>
        <v>0</v>
      </c>
      <c r="H101" s="298" cm="1">
        <f t="array" aca="1" ref="H101" ca="1">IF(AND($I101:$T101=DataMaster!$R$70:$AC$70),1,IF(AND($I101:$T101=DataMaster!$R$71:$AC$71),2,IF(AND($I101:$T101=DataMaster!$R$72:$AC$72),3,IF(AND($I101:$T101=DataMaster!$R$73:$AC$73),4,IF(AND($I101:$T101=DataMaster!$R$74:$AC$74),5,IF(AND($I101:$T101=DataMaster!$R$75:$AC$75),6,IF(AND($I101:$T101=DataMaster!$R$76:$AC$76),7,IF(AND($I101:$T101=DataMaster!$R$77:$AC$77),8,0))))))))</f>
        <v>5</v>
      </c>
      <c r="I101" s="225">
        <f t="shared" ca="1" si="393"/>
        <v>3</v>
      </c>
      <c r="J101" s="225">
        <f t="shared" ca="1" si="388"/>
        <v>3</v>
      </c>
      <c r="K101" s="225">
        <f t="shared" ca="1" si="388"/>
        <v>4</v>
      </c>
      <c r="L101" s="225">
        <f t="shared" ca="1" si="388"/>
        <v>4</v>
      </c>
      <c r="M101" s="225">
        <f t="shared" ca="1" si="388"/>
        <v>1</v>
      </c>
      <c r="N101" s="225">
        <f t="shared" ca="1" si="388"/>
        <v>1</v>
      </c>
      <c r="O101" s="225">
        <f t="shared" ca="1" si="388"/>
        <v>1</v>
      </c>
      <c r="P101" s="225">
        <f t="shared" ca="1" si="388"/>
        <v>2</v>
      </c>
      <c r="Q101" s="225">
        <f t="shared" ca="1" si="388"/>
        <v>1</v>
      </c>
      <c r="R101" s="225">
        <f t="shared" ca="1" si="388"/>
        <v>4</v>
      </c>
      <c r="S101" s="225">
        <f t="shared" ca="1" si="388"/>
        <v>1</v>
      </c>
      <c r="T101" s="225">
        <f t="shared" ca="1" si="388"/>
        <v>4</v>
      </c>
      <c r="V101" s="242" t="str" cm="1">
        <f t="array" aca="1" ref="V101" ca="1">TEXT(LEFT(OFFSET(V101,-1,0),5)+1,"00000")&amp;MID(OFFSET(V101,-1,0),6,FIND(" ",OFFSET(V101,-1,0),7)-5)
&amp;IF($H101=0,"",INDEX(DataMaster!$Q$70:$Q$77,Experiment!H101))
 &amp; " Day"&amp;_xlfn.SINGLE(INDEX(i.DOY,$I101,1))                   &amp; IF($FE101=0," FWM","")&amp;IF($FE101=1," MWM","")&amp;IF($FE101=5," Mat","")&amp;IF($FJ101=TRUE,"&amp;BBT","")
&amp;" Confine"&amp;$P101-1       &amp;IF($R101&gt;1," PasArea"&amp;GQ101,"")     &amp;IF($T101&gt;1," SR"&amp;GT101,"")     &amp;IF($S101&gt;1," E_PGR"&amp;JG101,"")
&amp; " WP"&amp;TEXT($IZ101*100,"000p")                &amp; " MP"&amp;TEXT($JA101*100,"000p")                      &amp; " GP"&amp;TEXT($JB101*100,"000p")
&amp; " (F"&amp;3+IFERROR(1*$CZ101,0)+IFERROR(1*$DA101,0)&amp;3-IFERROR(1*NOT($DC101),0)&amp;"N"&amp;$DV101&amp;$DW101&amp;")"</f>
        <v>00078 Feed farm3 Day204 MWM&amp;BBT Confine1 PasArea511.2 SR7.6 WP100p MP100p GP100p (F43N33)</v>
      </c>
      <c r="W101" s="10" t="str">
        <f ca="1">IF(COUNTIF(V$5:V101,V101)=1,"-","Dup")</f>
        <v>-</v>
      </c>
      <c r="X101" s="10"/>
      <c r="Y101" s="225" t="str">
        <f t="shared" ca="1" si="394"/>
        <v>-</v>
      </c>
      <c r="Z101" s="248" t="str">
        <f t="shared" ca="1" si="112"/>
        <v>-</v>
      </c>
      <c r="AA101" s="225" t="str">
        <f t="shared" ca="1" si="394"/>
        <v>-</v>
      </c>
      <c r="AB101" s="225" t="str">
        <f t="shared" ca="1" si="394"/>
        <v>-</v>
      </c>
      <c r="AC101" s="248" t="str">
        <f t="shared" ca="1" si="113"/>
        <v>-</v>
      </c>
      <c r="AD101" s="248" t="b">
        <f t="shared" ca="1" si="113"/>
        <v>1</v>
      </c>
      <c r="AE101" s="10"/>
      <c r="AF101" s="248" t="b">
        <f t="shared" ca="1" si="356"/>
        <v>1</v>
      </c>
      <c r="AG101" s="248" t="str">
        <f t="shared" ca="1" si="356"/>
        <v>-</v>
      </c>
      <c r="AH101" s="248" t="str">
        <f t="shared" ca="1" si="356"/>
        <v>-</v>
      </c>
      <c r="AI101" s="248" t="str">
        <f t="shared" ca="1" si="356"/>
        <v>-</v>
      </c>
      <c r="AJ101" s="248" t="b">
        <f t="shared" ca="1" si="356"/>
        <v>0</v>
      </c>
      <c r="AK101" s="248" t="str">
        <f t="shared" ca="1" si="356"/>
        <v>-</v>
      </c>
      <c r="AL101" s="248" t="str">
        <f t="shared" ca="1" si="356"/>
        <v>-</v>
      </c>
      <c r="AM101" s="248" t="str">
        <f t="shared" ca="1" si="356"/>
        <v>-</v>
      </c>
      <c r="AN101" s="248" t="b">
        <f t="shared" ca="1" si="356"/>
        <v>0</v>
      </c>
      <c r="AO101" s="10"/>
      <c r="AP101" s="225" t="b">
        <f t="shared" ca="1" si="402"/>
        <v>1</v>
      </c>
      <c r="AQ101" s="247" t="b">
        <v>1</v>
      </c>
      <c r="AR101" s="225" t="b">
        <f t="shared" ca="1" si="395"/>
        <v>1</v>
      </c>
      <c r="AS101" s="243">
        <f t="shared" ca="1" si="136"/>
        <v>533205</v>
      </c>
      <c r="AT101" s="225" t="b">
        <f t="shared" ca="1" si="396"/>
        <v>0</v>
      </c>
      <c r="AU101" s="248" t="str">
        <f t="shared" ca="1" si="356"/>
        <v>-</v>
      </c>
      <c r="AV101" s="248" t="b">
        <f t="shared" ca="1" si="356"/>
        <v>1</v>
      </c>
      <c r="AW101" s="225">
        <f t="shared" ca="1" si="397"/>
        <v>533206</v>
      </c>
      <c r="AX101" s="248" t="str">
        <f t="shared" ca="1" si="356"/>
        <v>-</v>
      </c>
      <c r="AY101" s="248">
        <f t="shared" ca="1" si="356"/>
        <v>1</v>
      </c>
      <c r="AZ101" s="248">
        <f t="shared" ca="1" si="356"/>
        <v>1</v>
      </c>
      <c r="BA101" s="248" t="b">
        <f t="shared" ca="1" si="185"/>
        <v>1</v>
      </c>
      <c r="BB101" s="248">
        <f t="shared" ca="1" si="356"/>
        <v>0.2</v>
      </c>
      <c r="BC101" s="248" t="str">
        <f t="shared" ca="1" si="378"/>
        <v>-</v>
      </c>
      <c r="BD101" s="248" t="str">
        <f t="shared" ca="1" si="378"/>
        <v>-</v>
      </c>
      <c r="BE101" s="248" t="b">
        <f t="shared" ca="1" si="356"/>
        <v>1</v>
      </c>
      <c r="BF101" s="248" t="b">
        <f t="shared" ca="1" si="185"/>
        <v>0</v>
      </c>
      <c r="BG101" s="246" t="b" cm="1">
        <f t="array" aca="1" ref="BG101" ca="1">INDEX(i.dams_confinement_P,$P101,BG$17)</f>
        <v>1</v>
      </c>
      <c r="BH101" s="246" t="b" cm="1">
        <f t="array" aca="1" ref="BH101" ca="1">INDEX(i.dams_confinement_P,$P101,BH$17)</f>
        <v>1</v>
      </c>
      <c r="BI101" s="246" t="b" cm="1">
        <f t="array" aca="1" ref="BI101" ca="1">INDEX(i.dams_confinement_P,$P101,BI$17)</f>
        <v>1</v>
      </c>
      <c r="BJ101" s="246" t="b" cm="1">
        <f t="array" aca="1" ref="BJ101" ca="1">INDEX(i.dams_confinement_P,$P101,BJ$17)</f>
        <v>1</v>
      </c>
      <c r="BK101" s="246" t="b" cm="1">
        <f t="array" aca="1" ref="BK101" ca="1">INDEX(i.dams_confinement_P,$P101,BK$17)</f>
        <v>1</v>
      </c>
      <c r="BL101" s="246" t="b" cm="1">
        <f t="array" aca="1" ref="BL101" ca="1">INDEX(i.dams_confinement_P,$P101,BL$17)</f>
        <v>1</v>
      </c>
      <c r="BM101" s="246" t="str" cm="1">
        <f t="array" aca="1" ref="BM101" ca="1">INDEX(i.dams_confinement_P,$P101,BM$17)</f>
        <v>-</v>
      </c>
      <c r="BN101" s="246" t="str" cm="1">
        <f t="array" aca="1" ref="BN101" ca="1">INDEX(i.dams_confinement_P,$P101,BN$17)</f>
        <v>-</v>
      </c>
      <c r="BO101" s="246" t="str" cm="1">
        <f t="array" aca="1" ref="BO101" ca="1">INDEX(i.dams_confinement_P,$P101,BO$17)</f>
        <v>-</v>
      </c>
      <c r="BP101" s="246" t="str" cm="1">
        <f t="array" aca="1" ref="BP101" ca="1">INDEX(i.dams_confinement_P,$P101,BP$17)</f>
        <v>-</v>
      </c>
      <c r="BQ101" s="246" t="str" cm="1">
        <f t="array" aca="1" ref="BQ101" ca="1">INDEX(i.dams_confinement_P,$P101,BQ$17)</f>
        <v>-</v>
      </c>
      <c r="BR101" s="246" t="str" cm="1">
        <f t="array" aca="1" ref="BR101" ca="1">INDEX(i.dams_confinement_P,$P101,BR$17)</f>
        <v>-</v>
      </c>
      <c r="BS101" s="246" t="str" cm="1">
        <f t="array" aca="1" ref="BS101" ca="1">INDEX(i.dams_confinement_P,$P101,BS$17)</f>
        <v>-</v>
      </c>
      <c r="BT101" s="246" t="str" cm="1">
        <f t="array" aca="1" ref="BT101" ca="1">INDEX(i.dams_confinement_P,$P101,BT$17)</f>
        <v>-</v>
      </c>
      <c r="BU101" s="246" t="str" cm="1">
        <f t="array" aca="1" ref="BU101" ca="1">INDEX(i.dams_confinement_P,$P101,BU$17)</f>
        <v>-</v>
      </c>
      <c r="BV101" s="246" t="str" cm="1">
        <f t="array" aca="1" ref="BV101" ca="1">INDEX(i.dams_confinement_P,$P101,BV$17)</f>
        <v>-</v>
      </c>
      <c r="BW101" s="246" t="str" cm="1">
        <f t="array" aca="1" ref="BW101" ca="1">INDEX(i.dams_confinement_P,$P101,BW$17)</f>
        <v>-</v>
      </c>
      <c r="BX101" s="246" t="str" cm="1">
        <f t="array" aca="1" ref="BX101" ca="1">INDEX(i.dams_confinement_P,$P101,BX$17)</f>
        <v>-</v>
      </c>
      <c r="BY101" s="248" t="str">
        <f t="shared" ca="1" si="403"/>
        <v>-</v>
      </c>
      <c r="BZ101" s="248" t="str">
        <f t="shared" ca="1" si="403"/>
        <v>-</v>
      </c>
      <c r="CA101" s="10"/>
      <c r="CB101" s="248" t="str">
        <f t="shared" ca="1" si="403"/>
        <v>-</v>
      </c>
      <c r="CC101" s="248" t="str">
        <f t="shared" ca="1" si="403"/>
        <v>-</v>
      </c>
      <c r="CD101" s="248" t="str">
        <f t="shared" ca="1" si="403"/>
        <v>-</v>
      </c>
      <c r="CE101" s="248" t="str">
        <f t="shared" ca="1" si="403"/>
        <v>-</v>
      </c>
      <c r="CF101" s="248" t="str">
        <f t="shared" ca="1" si="403"/>
        <v>-</v>
      </c>
      <c r="CG101" s="248" t="str">
        <f t="shared" ca="1" si="403"/>
        <v>-</v>
      </c>
      <c r="CH101" s="248" t="str">
        <f t="shared" ca="1" si="403"/>
        <v>-</v>
      </c>
      <c r="CI101" s="248" t="str">
        <f t="shared" ca="1" si="403"/>
        <v>-</v>
      </c>
      <c r="CJ101" s="248" t="str">
        <f t="shared" ca="1" si="403"/>
        <v>-</v>
      </c>
      <c r="CK101" s="248" t="str">
        <f t="shared" ca="1" si="403"/>
        <v>-</v>
      </c>
      <c r="CL101" s="248" t="str">
        <f t="shared" ca="1" si="403"/>
        <v>-</v>
      </c>
      <c r="CM101" s="248" t="str">
        <f t="shared" ca="1" si="403"/>
        <v>-</v>
      </c>
      <c r="CN101" s="248" t="str">
        <f t="shared" ca="1" si="403"/>
        <v>-</v>
      </c>
      <c r="CO101" s="248" t="str">
        <f t="shared" ca="1" si="403"/>
        <v>-</v>
      </c>
      <c r="CP101" s="248" t="str">
        <f t="shared" ca="1" si="403"/>
        <v>-</v>
      </c>
      <c r="CQ101" s="248" t="str">
        <f t="shared" ca="1" si="403"/>
        <v>-</v>
      </c>
      <c r="CR101" s="248" t="str">
        <f t="shared" ca="1" si="403"/>
        <v>-</v>
      </c>
      <c r="CS101" s="248" t="str">
        <f t="shared" ca="1" si="398"/>
        <v>-</v>
      </c>
      <c r="CT101" s="248" t="str">
        <f t="shared" ca="1" si="398"/>
        <v>-</v>
      </c>
      <c r="CU101" s="248" t="str">
        <f t="shared" ca="1" si="398"/>
        <v>-</v>
      </c>
      <c r="CV101" s="248" t="str">
        <f t="shared" ca="1" si="398"/>
        <v>-</v>
      </c>
      <c r="CW101" s="10"/>
      <c r="CX101" s="246" t="str" cm="1">
        <f t="array" ref="CX101">IF(AND($CZ101:$DA101),INDEX(i.dam_user_fvp0_date,$P101),"-")</f>
        <v>-</v>
      </c>
      <c r="CY101" s="246" t="str" cm="1">
        <f t="array" ref="CY101">IF(AND($CZ101:$DA101),INDEX(i.dam_user_fvp1_date,$P101),"-")</f>
        <v>-</v>
      </c>
      <c r="CZ101" s="247" t="b">
        <v>0</v>
      </c>
      <c r="DA101" s="247" t="b">
        <v>1</v>
      </c>
      <c r="DB101" s="248" t="str">
        <f t="shared" ca="1" si="386"/>
        <v>-</v>
      </c>
      <c r="DC101" s="248" t="str">
        <f t="shared" ca="1" si="386"/>
        <v>-</v>
      </c>
      <c r="DD101" s="248" t="str">
        <f t="shared" ca="1" si="386"/>
        <v>-</v>
      </c>
      <c r="DE101" s="248" t="str">
        <f t="shared" ca="1" si="386"/>
        <v>-</v>
      </c>
      <c r="DF101" s="248" t="str">
        <f t="shared" ca="1" si="386"/>
        <v>-</v>
      </c>
      <c r="DG101" s="248" t="str">
        <f t="shared" ca="1" si="386"/>
        <v>-</v>
      </c>
      <c r="DH101" s="248" t="str">
        <f t="shared" ca="1" si="386"/>
        <v>-</v>
      </c>
      <c r="DI101" s="248" t="str">
        <f t="shared" ca="1" si="386"/>
        <v>-</v>
      </c>
      <c r="DJ101" s="248" t="str">
        <f t="shared" ca="1" si="386"/>
        <v>-</v>
      </c>
      <c r="DK101" s="248" t="str">
        <f t="shared" ca="1" si="386"/>
        <v>-</v>
      </c>
      <c r="DL101" s="248" t="str">
        <f t="shared" ca="1" si="386"/>
        <v>-</v>
      </c>
      <c r="DM101" s="248" t="str">
        <f t="shared" ca="1" si="386"/>
        <v>-</v>
      </c>
      <c r="DN101" s="248" t="str">
        <f t="shared" ca="1" si="386"/>
        <v>-</v>
      </c>
      <c r="DO101" s="248" t="str">
        <f t="shared" ca="1" si="386"/>
        <v>-</v>
      </c>
      <c r="DP101" s="248" t="str">
        <f t="shared" ca="1" si="386"/>
        <v>-</v>
      </c>
      <c r="DQ101" s="248" t="str">
        <f t="shared" ca="1" si="386"/>
        <v>-</v>
      </c>
      <c r="DR101" s="248" t="str">
        <f t="shared" ca="1" si="386"/>
        <v>-</v>
      </c>
      <c r="DS101" s="248" t="str">
        <f t="shared" ca="1" si="386"/>
        <v>-</v>
      </c>
      <c r="DT101" s="248" t="str">
        <f t="shared" ca="1" si="386"/>
        <v>-</v>
      </c>
      <c r="DU101" s="248" t="str">
        <f t="shared" ca="1" si="386"/>
        <v>-</v>
      </c>
      <c r="DV101" s="225">
        <f t="shared" ca="1" si="399"/>
        <v>3</v>
      </c>
      <c r="DW101" s="225">
        <f t="shared" ca="1" si="399"/>
        <v>3</v>
      </c>
      <c r="DX101" s="247">
        <v>0</v>
      </c>
      <c r="DY101" s="247">
        <v>1</v>
      </c>
      <c r="DZ101" s="247">
        <v>-1</v>
      </c>
      <c r="EA101" s="248" t="str">
        <f t="shared" ca="1" si="386"/>
        <v>-</v>
      </c>
      <c r="EB101" s="248" t="str">
        <f t="shared" ca="1" si="386"/>
        <v>-</v>
      </c>
      <c r="EC101" s="248" t="str">
        <f t="shared" ca="1" si="386"/>
        <v>-</v>
      </c>
      <c r="ED101" s="248" t="str">
        <f t="shared" ca="1" si="386"/>
        <v>-</v>
      </c>
      <c r="EE101" s="248" t="str">
        <f t="shared" ca="1" si="386"/>
        <v>-</v>
      </c>
      <c r="EF101" s="247">
        <v>0</v>
      </c>
      <c r="EG101" s="247">
        <v>1</v>
      </c>
      <c r="EH101" s="247">
        <v>-1</v>
      </c>
      <c r="EI101" s="248" t="str">
        <f t="shared" ca="1" si="386"/>
        <v>-</v>
      </c>
      <c r="EJ101" s="248" t="str">
        <f t="shared" ca="1" si="386"/>
        <v>-</v>
      </c>
      <c r="EK101" s="248" t="str">
        <f t="shared" ca="1" si="386"/>
        <v>-</v>
      </c>
      <c r="EL101" s="248">
        <f t="shared" ca="1" si="386"/>
        <v>0</v>
      </c>
      <c r="EM101" s="248">
        <f t="shared" ca="1" si="386"/>
        <v>0</v>
      </c>
      <c r="EN101" s="248">
        <f t="shared" ca="1" si="386"/>
        <v>0</v>
      </c>
      <c r="EO101" s="248">
        <f t="shared" ca="1" si="386"/>
        <v>0</v>
      </c>
      <c r="EP101" s="248">
        <f t="shared" ca="1" si="385"/>
        <v>0</v>
      </c>
      <c r="EQ101" s="248">
        <f t="shared" ca="1" si="360"/>
        <v>0</v>
      </c>
      <c r="ER101" s="248">
        <f t="shared" ca="1" si="360"/>
        <v>0</v>
      </c>
      <c r="ES101" s="248" t="str">
        <f t="shared" ca="1" si="360"/>
        <v>-</v>
      </c>
      <c r="ET101" s="248" t="str">
        <f t="shared" ca="1" si="360"/>
        <v>-</v>
      </c>
      <c r="EU101" s="248" t="str">
        <f t="shared" ca="1" si="360"/>
        <v>-</v>
      </c>
      <c r="EV101" s="248" t="str">
        <f t="shared" ca="1" si="360"/>
        <v>-</v>
      </c>
      <c r="EW101" s="248" t="str">
        <f t="shared" ca="1" si="360"/>
        <v>-</v>
      </c>
      <c r="EX101" s="248" t="str">
        <f t="shared" ca="1" si="360"/>
        <v>-</v>
      </c>
      <c r="EY101" s="248" t="str">
        <f t="shared" ca="1" si="360"/>
        <v>-</v>
      </c>
      <c r="EZ101" s="248" t="str">
        <f t="shared" ca="1" si="360"/>
        <v>-</v>
      </c>
      <c r="FA101" s="248" t="str">
        <f t="shared" ca="1" si="360"/>
        <v>-</v>
      </c>
      <c r="FB101" s="248" t="str">
        <f t="shared" ca="1" si="360"/>
        <v>-</v>
      </c>
      <c r="FC101" s="248" t="str">
        <f t="shared" ca="1" si="360"/>
        <v>-</v>
      </c>
      <c r="FD101" s="10"/>
      <c r="FE101" s="246">
        <f t="shared" ca="1" si="118"/>
        <v>1</v>
      </c>
      <c r="FF101" s="248" t="str">
        <f t="shared" ca="1" si="361"/>
        <v>-</v>
      </c>
      <c r="FG101" s="248" t="str">
        <f t="shared" ca="1" si="361"/>
        <v>-</v>
      </c>
      <c r="FH101" s="248" t="str">
        <f t="shared" ca="1" si="361"/>
        <v>-</v>
      </c>
      <c r="FI101" s="248" t="str">
        <f t="shared" ca="1" si="361"/>
        <v>-</v>
      </c>
      <c r="FJ101" s="246" t="b">
        <f t="shared" ca="1" si="119"/>
        <v>1</v>
      </c>
      <c r="FK101" s="248" t="str">
        <f t="shared" ca="1" si="361"/>
        <v>-</v>
      </c>
      <c r="FL101" s="248">
        <f t="shared" ca="1" si="361"/>
        <v>0</v>
      </c>
      <c r="FM101" s="248" t="str">
        <f t="shared" ca="1" si="361"/>
        <v>-</v>
      </c>
      <c r="FN101" s="248">
        <f t="shared" ca="1" si="120"/>
        <v>1</v>
      </c>
      <c r="FO101" s="248">
        <f t="shared" ca="1" si="120"/>
        <v>0</v>
      </c>
      <c r="FP101" s="248">
        <f t="shared" ca="1" si="361"/>
        <v>1</v>
      </c>
      <c r="FQ101" s="248">
        <f t="shared" ca="1" si="361"/>
        <v>0</v>
      </c>
      <c r="FR101" s="248">
        <f t="shared" ca="1" si="361"/>
        <v>1</v>
      </c>
      <c r="FS101" s="248">
        <f t="shared" ca="1" si="361"/>
        <v>1</v>
      </c>
      <c r="FT101" s="248">
        <f t="shared" ca="1" si="361"/>
        <v>1</v>
      </c>
      <c r="FU101" s="248">
        <f t="shared" ca="1" si="361"/>
        <v>0</v>
      </c>
      <c r="FV101" s="248">
        <f t="shared" ref="FV101:GN102" ca="1" si="405">OFFSET(FV$5,$B101,0)</f>
        <v>0</v>
      </c>
      <c r="FW101" s="248">
        <f t="shared" ca="1" si="405"/>
        <v>0</v>
      </c>
      <c r="FX101" s="248">
        <f t="shared" ca="1" si="405"/>
        <v>0</v>
      </c>
      <c r="FY101" s="248">
        <f t="shared" ca="1" si="405"/>
        <v>0</v>
      </c>
      <c r="FZ101" s="248">
        <f t="shared" ca="1" si="405"/>
        <v>0</v>
      </c>
      <c r="GA101" s="248">
        <f t="shared" ca="1" si="405"/>
        <v>0</v>
      </c>
      <c r="GB101" s="248">
        <f t="shared" ca="1" si="405"/>
        <v>0</v>
      </c>
      <c r="GC101" s="248">
        <f t="shared" ca="1" si="405"/>
        <v>0</v>
      </c>
      <c r="GD101" s="248">
        <f t="shared" ca="1" si="405"/>
        <v>0</v>
      </c>
      <c r="GE101" s="248">
        <f t="shared" ca="1" si="405"/>
        <v>0</v>
      </c>
      <c r="GF101" s="248">
        <f t="shared" ca="1" si="405"/>
        <v>0</v>
      </c>
      <c r="GG101" s="248">
        <f t="shared" ca="1" si="405"/>
        <v>1</v>
      </c>
      <c r="GH101" s="248">
        <f t="shared" ca="1" si="405"/>
        <v>0</v>
      </c>
      <c r="GI101" s="248">
        <f t="shared" ca="1" si="405"/>
        <v>0</v>
      </c>
      <c r="GJ101" s="248">
        <f t="shared" ca="1" si="405"/>
        <v>0</v>
      </c>
      <c r="GK101" s="248">
        <f t="shared" ca="1" si="405"/>
        <v>0</v>
      </c>
      <c r="GL101" s="248">
        <f t="shared" ca="1" si="405"/>
        <v>0</v>
      </c>
      <c r="GM101" s="248">
        <f t="shared" ca="1" si="405"/>
        <v>0</v>
      </c>
      <c r="GN101" s="248">
        <f t="shared" ca="1" si="405"/>
        <v>0</v>
      </c>
      <c r="GO101" s="10"/>
      <c r="GP101" s="246" t="b">
        <f t="shared" ca="1" si="363"/>
        <v>1</v>
      </c>
      <c r="GQ101" s="246" cm="1">
        <f t="array" aca="1" ref="GQ101" ca="1">INDEX(i.bnd_total_pas_area,$R101,1)</f>
        <v>511.2</v>
      </c>
      <c r="GR101" s="248" t="str">
        <f t="shared" ca="1" si="261"/>
        <v>-</v>
      </c>
      <c r="GS101" s="246" t="b">
        <f t="shared" ca="1" si="364"/>
        <v>1</v>
      </c>
      <c r="GT101" s="246" cm="1">
        <f t="array" aca="1" ref="GT101" ca="1">INDEX(i.bnd_sr_t,$T101,1)</f>
        <v>7.6</v>
      </c>
      <c r="GU101" s="246" t="b">
        <f t="shared" ca="1" si="382"/>
        <v>0</v>
      </c>
      <c r="GV101" s="246" t="b">
        <f t="shared" ca="1" si="382"/>
        <v>0</v>
      </c>
      <c r="GW101" s="246" t="b">
        <f t="shared" ca="1" si="382"/>
        <v>1</v>
      </c>
      <c r="GX101" s="248">
        <f t="shared" ca="1" si="365"/>
        <v>0</v>
      </c>
      <c r="GY101" s="248">
        <f t="shared" ca="1" si="365"/>
        <v>2</v>
      </c>
      <c r="GZ101" s="248">
        <f t="shared" ca="1" si="365"/>
        <v>2</v>
      </c>
      <c r="HA101" s="248" t="str">
        <f t="shared" ca="1" si="365"/>
        <v>-</v>
      </c>
      <c r="HB101" s="248" t="str">
        <f t="shared" ca="1" si="365"/>
        <v>-</v>
      </c>
      <c r="HC101" s="248" t="str">
        <f t="shared" ca="1" si="365"/>
        <v>-</v>
      </c>
      <c r="HD101" s="248" t="str">
        <f t="shared" ca="1" si="365"/>
        <v>-</v>
      </c>
      <c r="HE101" s="248" t="str">
        <f t="shared" ca="1" si="365"/>
        <v>-</v>
      </c>
      <c r="HF101" s="248" t="str">
        <f t="shared" ca="1" si="144"/>
        <v>-</v>
      </c>
      <c r="HG101" s="248" t="str">
        <f t="shared" ca="1" si="144"/>
        <v>-</v>
      </c>
      <c r="HH101" s="246" t="b">
        <f t="array" aca="1" ref="HH101" ca="1">IF(OR(HI101:HJ101&lt;&gt;"-"),TRUE,"-")</f>
        <v>1</v>
      </c>
      <c r="HI101" s="225">
        <f t="shared" ca="1" si="400"/>
        <v>2</v>
      </c>
      <c r="HJ101" s="248" t="str">
        <f t="shared" ca="1" si="125"/>
        <v>-</v>
      </c>
      <c r="HK101" s="246" t="str">
        <f t="array" aca="1" ref="HK101" ca="1">IF(OR(HL101:HQ101&lt;&gt;"-"),TRUE,"-")</f>
        <v>-</v>
      </c>
      <c r="HL101" s="248" t="str">
        <f t="shared" ca="1" si="389"/>
        <v>-</v>
      </c>
      <c r="HM101" s="288" t="str">
        <f t="shared" ca="1" si="389"/>
        <v>-</v>
      </c>
      <c r="HN101" s="288" t="str">
        <f t="shared" ca="1" si="389"/>
        <v>-</v>
      </c>
      <c r="HO101" s="288" t="str">
        <f t="shared" ca="1" si="389"/>
        <v>-</v>
      </c>
      <c r="HP101" s="288" t="str">
        <f t="shared" ca="1" si="389"/>
        <v>-</v>
      </c>
      <c r="HQ101" s="288" t="str">
        <f t="shared" ca="1" si="146"/>
        <v>-</v>
      </c>
      <c r="HR101" s="288" t="str">
        <f t="shared" ca="1" si="389"/>
        <v>-</v>
      </c>
      <c r="HS101" s="248" t="b">
        <f t="shared" ca="1" si="100"/>
        <v>1</v>
      </c>
      <c r="HT101" s="248">
        <f t="shared" ca="1" si="100"/>
        <v>2</v>
      </c>
      <c r="HU101" s="248" t="b">
        <f t="shared" ca="1" si="101"/>
        <v>1</v>
      </c>
      <c r="HV101" s="248" t="str">
        <f t="shared" ca="1" si="101"/>
        <v>-</v>
      </c>
      <c r="HW101" s="246" t="str">
        <f t="shared" ca="1" si="384"/>
        <v>-</v>
      </c>
      <c r="HX101" s="246" t="str">
        <f t="shared" ca="1" si="384"/>
        <v>-</v>
      </c>
      <c r="HY101" s="246" t="str">
        <f t="shared" ca="1" si="384"/>
        <v>-</v>
      </c>
      <c r="HZ101" s="246" t="str">
        <f t="shared" ca="1" si="384"/>
        <v>-</v>
      </c>
      <c r="IA101" s="248" t="str">
        <f t="shared" ca="1" si="401"/>
        <v>-</v>
      </c>
      <c r="IB101" s="248" t="str">
        <f t="shared" ca="1" si="401"/>
        <v>-</v>
      </c>
      <c r="IC101" s="248" t="str">
        <f t="shared" ca="1" si="401"/>
        <v>-</v>
      </c>
      <c r="ID101" s="248" t="str">
        <f t="shared" ca="1" si="401"/>
        <v>-</v>
      </c>
      <c r="IE101" s="248">
        <f t="shared" ca="1" si="401"/>
        <v>0</v>
      </c>
      <c r="IF101" s="248">
        <f t="shared" ca="1" si="401"/>
        <v>0.9</v>
      </c>
      <c r="IG101" s="248">
        <f t="shared" ca="1" si="401"/>
        <v>0</v>
      </c>
      <c r="IH101" s="248">
        <f t="shared" ca="1" si="401"/>
        <v>0.5</v>
      </c>
      <c r="II101" s="248">
        <f t="shared" ca="1" si="401"/>
        <v>0</v>
      </c>
      <c r="IJ101" s="248">
        <f t="shared" ca="1" si="401"/>
        <v>0</v>
      </c>
      <c r="IK101" s="248" t="str">
        <f t="shared" ca="1" si="401"/>
        <v>-</v>
      </c>
      <c r="IL101" s="246" t="str">
        <f t="shared" ca="1" si="127"/>
        <v>-</v>
      </c>
      <c r="IM101" s="246" t="str">
        <f t="shared" ca="1" si="127"/>
        <v>-</v>
      </c>
      <c r="IN101" s="155" t="b">
        <f t="shared" ca="1" si="367"/>
        <v>0</v>
      </c>
      <c r="IO101" s="248" t="str">
        <f t="shared" ca="1" si="129"/>
        <v>-</v>
      </c>
      <c r="IP101" s="10"/>
      <c r="IQ101" s="248">
        <f t="shared" ca="1" si="401"/>
        <v>1</v>
      </c>
      <c r="IR101" s="248">
        <f t="shared" ca="1" si="401"/>
        <v>0</v>
      </c>
      <c r="IS101" s="248">
        <f t="shared" ca="1" si="401"/>
        <v>1</v>
      </c>
      <c r="IT101" s="248">
        <f t="shared" ca="1" si="401"/>
        <v>1</v>
      </c>
      <c r="IU101" s="248">
        <f t="shared" ca="1" si="401"/>
        <v>0</v>
      </c>
      <c r="IV101" s="248">
        <f t="shared" ca="1" si="401"/>
        <v>70</v>
      </c>
      <c r="IW101" s="248">
        <f t="shared" ca="1" si="401"/>
        <v>50</v>
      </c>
      <c r="IX101" s="248">
        <f t="shared" ca="1" si="401"/>
        <v>85</v>
      </c>
      <c r="IY101" s="248">
        <f t="shared" ca="1" si="401"/>
        <v>70</v>
      </c>
      <c r="IZ101" s="246">
        <f t="shared" ca="1" si="130"/>
        <v>1</v>
      </c>
      <c r="JA101" s="246">
        <f t="shared" ca="1" si="131"/>
        <v>1</v>
      </c>
      <c r="JB101" s="246">
        <f t="shared" ca="1" si="132"/>
        <v>1</v>
      </c>
      <c r="JC101" s="248">
        <f t="shared" ca="1" si="401"/>
        <v>1</v>
      </c>
      <c r="JD101" s="10"/>
      <c r="JE101" s="248">
        <f t="shared" ca="1" si="401"/>
        <v>1</v>
      </c>
      <c r="JF101" s="248">
        <f t="shared" ca="1" si="401"/>
        <v>1</v>
      </c>
      <c r="JG101" s="248">
        <f t="shared" ca="1" si="401"/>
        <v>0.75</v>
      </c>
      <c r="JH101" s="248">
        <f t="shared" ca="1" si="401"/>
        <v>0.8</v>
      </c>
      <c r="JI101" s="248">
        <f t="shared" ca="1" si="401"/>
        <v>0.82499999999999996</v>
      </c>
      <c r="JJ101" s="248">
        <f t="shared" ca="1" si="401"/>
        <v>0.875</v>
      </c>
      <c r="JK101" s="248">
        <f t="shared" ca="1" si="401"/>
        <v>0.9</v>
      </c>
      <c r="JL101" s="248">
        <f t="shared" ca="1" si="401"/>
        <v>1</v>
      </c>
      <c r="JM101" s="248">
        <f t="shared" ca="1" si="401"/>
        <v>0</v>
      </c>
      <c r="JN101" s="248">
        <f t="shared" ca="1" si="391"/>
        <v>0</v>
      </c>
      <c r="JO101" s="248">
        <f t="shared" ca="1" si="391"/>
        <v>0</v>
      </c>
      <c r="JP101" s="248">
        <f t="shared" ca="1" si="391"/>
        <v>0</v>
      </c>
      <c r="JQ101" s="248">
        <f t="shared" ca="1" si="391"/>
        <v>0</v>
      </c>
      <c r="JR101" s="248">
        <f t="shared" ca="1" si="391"/>
        <v>0</v>
      </c>
      <c r="JS101" s="248" t="str">
        <f t="shared" ca="1" si="149"/>
        <v>-</v>
      </c>
      <c r="JT101" s="248">
        <f t="shared" ca="1" si="149"/>
        <v>0</v>
      </c>
      <c r="JU101" s="27">
        <v>0</v>
      </c>
    </row>
    <row r="102" spans="1:281" s="228" customFormat="1" outlineLevel="2">
      <c r="A102" s="202">
        <f t="shared" si="133"/>
        <v>97</v>
      </c>
      <c r="B102" s="210">
        <f t="shared" ca="1" si="392"/>
        <v>91</v>
      </c>
      <c r="C102" s="228">
        <v>200</v>
      </c>
      <c r="D102" s="228" t="s">
        <v>941</v>
      </c>
      <c r="E102" s="228" t="b">
        <v>0</v>
      </c>
      <c r="F102" s="228" t="b">
        <v>0</v>
      </c>
      <c r="G102" s="228" t="b">
        <f t="shared" si="387"/>
        <v>0</v>
      </c>
      <c r="H102" s="298" cm="1">
        <f t="array" aca="1" ref="H102" ca="1">IF(AND($I102:$T102=DataMaster!$R$70:$AC$70),1,IF(AND($I102:$T102=DataMaster!$R$71:$AC$71),2,IF(AND($I102:$T102=DataMaster!$R$72:$AC$72),3,IF(AND($I102:$T102=DataMaster!$R$73:$AC$73),4,IF(AND($I102:$T102=DataMaster!$R$74:$AC$74),5,IF(AND($I102:$T102=DataMaster!$R$75:$AC$75),6,IF(AND($I102:$T102=DataMaster!$R$76:$AC$76),7,IF(AND($I102:$T102=DataMaster!$R$77:$AC$77),8,0))))))))</f>
        <v>5</v>
      </c>
      <c r="I102" s="225">
        <f t="shared" ca="1" si="393"/>
        <v>3</v>
      </c>
      <c r="J102" s="225">
        <f t="shared" ca="1" si="388"/>
        <v>3</v>
      </c>
      <c r="K102" s="225">
        <f t="shared" ca="1" si="388"/>
        <v>4</v>
      </c>
      <c r="L102" s="225">
        <f t="shared" ca="1" si="388"/>
        <v>4</v>
      </c>
      <c r="M102" s="225">
        <f t="shared" ca="1" si="388"/>
        <v>1</v>
      </c>
      <c r="N102" s="225">
        <f t="shared" ca="1" si="388"/>
        <v>1</v>
      </c>
      <c r="O102" s="225">
        <f t="shared" ca="1" si="388"/>
        <v>1</v>
      </c>
      <c r="P102" s="225">
        <f t="shared" ca="1" si="388"/>
        <v>2</v>
      </c>
      <c r="Q102" s="225">
        <f t="shared" ca="1" si="388"/>
        <v>1</v>
      </c>
      <c r="R102" s="225">
        <f t="shared" ca="1" si="388"/>
        <v>4</v>
      </c>
      <c r="S102" s="225">
        <f t="shared" ca="1" si="388"/>
        <v>1</v>
      </c>
      <c r="T102" s="225">
        <f t="shared" ca="1" si="388"/>
        <v>4</v>
      </c>
      <c r="V102" s="242" t="str" cm="1">
        <f t="array" aca="1" ref="V102" ca="1">TEXT(LEFT(OFFSET(V102,-1,0),5)+1,"00000")&amp;MID(OFFSET(V102,-1,0),6,FIND(" ",OFFSET(V102,-1,0),7)-5)
&amp;IF($H102=0,"",INDEX(DataMaster!$Q$70:$Q$77,Experiment!H102))
 &amp; " Day"&amp;_xlfn.SINGLE(INDEX(i.DOY,$I102,1))                   &amp; IF($FE102=0," FWM","")&amp;IF($FE102=1," MWM","")&amp;IF($FE102=5," Mat","")&amp;IF($FJ102=TRUE,"&amp;BBT","")
&amp;" Confine"&amp;$P102-1       &amp;IF($R102&gt;1," PasArea"&amp;GQ102,"")     &amp;IF($T102&gt;1," SR"&amp;GT102,"")     &amp;IF($S102&gt;1," E_PGR"&amp;JG102,"")
&amp; " WP"&amp;TEXT($IZ102*100,"000p")                &amp; " MP"&amp;TEXT($JA102*100,"000p")                      &amp; " GP"&amp;TEXT($JB102*100,"000p")
&amp; " (F"&amp;3+IFERROR(1*$CZ102,0)+IFERROR(1*$DA102,0)&amp;3-IFERROR(1*NOT($DC102),0)&amp;"N"&amp;$DV102&amp;$DW102&amp;")"</f>
        <v>00079 Feed farm3 Day204 MWM&amp;BBT Confine1 PasArea511.2 SR7.6 WP100p MP100p GP100p (F53N33)</v>
      </c>
      <c r="W102" s="10" t="str">
        <f ca="1">IF(COUNTIF(V$5:V102,V102)=1,"-","Dup")</f>
        <v>-</v>
      </c>
      <c r="X102" s="10"/>
      <c r="Y102" s="225" t="str">
        <f t="shared" ca="1" si="394"/>
        <v>-</v>
      </c>
      <c r="Z102" s="248" t="str">
        <f t="shared" ca="1" si="112"/>
        <v>-</v>
      </c>
      <c r="AA102" s="225" t="str">
        <f t="shared" ca="1" si="394"/>
        <v>-</v>
      </c>
      <c r="AB102" s="225" t="str">
        <f t="shared" ca="1" si="394"/>
        <v>-</v>
      </c>
      <c r="AC102" s="248" t="str">
        <f t="shared" ca="1" si="113"/>
        <v>-</v>
      </c>
      <c r="AD102" s="248" t="b">
        <f t="shared" ca="1" si="113"/>
        <v>1</v>
      </c>
      <c r="AE102" s="10"/>
      <c r="AF102" s="248" t="b">
        <f t="shared" ca="1" si="356"/>
        <v>1</v>
      </c>
      <c r="AG102" s="248" t="str">
        <f t="shared" ca="1" si="356"/>
        <v>-</v>
      </c>
      <c r="AH102" s="248" t="str">
        <f t="shared" ca="1" si="356"/>
        <v>-</v>
      </c>
      <c r="AI102" s="248" t="str">
        <f t="shared" ca="1" si="356"/>
        <v>-</v>
      </c>
      <c r="AJ102" s="248" t="b">
        <f t="shared" ca="1" si="356"/>
        <v>0</v>
      </c>
      <c r="AK102" s="248" t="str">
        <f t="shared" ca="1" si="356"/>
        <v>-</v>
      </c>
      <c r="AL102" s="248" t="str">
        <f t="shared" ca="1" si="356"/>
        <v>-</v>
      </c>
      <c r="AM102" s="248" t="str">
        <f t="shared" ca="1" si="356"/>
        <v>-</v>
      </c>
      <c r="AN102" s="248" t="b">
        <f t="shared" ca="1" si="356"/>
        <v>0</v>
      </c>
      <c r="AO102" s="10"/>
      <c r="AP102" s="225" t="b">
        <f t="shared" ca="1" si="402"/>
        <v>1</v>
      </c>
      <c r="AQ102" s="247" t="b">
        <v>1</v>
      </c>
      <c r="AR102" s="225" t="b">
        <f t="shared" ca="1" si="395"/>
        <v>1</v>
      </c>
      <c r="AS102" s="243">
        <f t="shared" ca="1" si="136"/>
        <v>533206</v>
      </c>
      <c r="AT102" s="225" t="b">
        <f t="shared" ca="1" si="396"/>
        <v>0</v>
      </c>
      <c r="AU102" s="248" t="str">
        <f t="shared" ca="1" si="356"/>
        <v>-</v>
      </c>
      <c r="AV102" s="248" t="b">
        <f t="shared" ca="1" si="356"/>
        <v>1</v>
      </c>
      <c r="AW102" s="225">
        <f t="shared" ca="1" si="397"/>
        <v>533207</v>
      </c>
      <c r="AX102" s="248" t="str">
        <f t="shared" ca="1" si="356"/>
        <v>-</v>
      </c>
      <c r="AY102" s="248">
        <f t="shared" ca="1" si="356"/>
        <v>1</v>
      </c>
      <c r="AZ102" s="248">
        <f t="shared" ca="1" si="356"/>
        <v>1</v>
      </c>
      <c r="BA102" s="248" t="b">
        <f t="shared" ca="1" si="185"/>
        <v>1</v>
      </c>
      <c r="BB102" s="248">
        <f t="shared" ca="1" si="356"/>
        <v>0.2</v>
      </c>
      <c r="BC102" s="248" t="str">
        <f t="shared" ca="1" si="378"/>
        <v>-</v>
      </c>
      <c r="BD102" s="248" t="str">
        <f t="shared" ca="1" si="378"/>
        <v>-</v>
      </c>
      <c r="BE102" s="248" t="b">
        <f t="shared" ca="1" si="356"/>
        <v>1</v>
      </c>
      <c r="BF102" s="248" t="b">
        <f t="shared" ca="1" si="185"/>
        <v>0</v>
      </c>
      <c r="BG102" s="246" t="b" cm="1">
        <f t="array" aca="1" ref="BG102" ca="1">INDEX(i.dams_confinement_P,$P102,BG$17)</f>
        <v>1</v>
      </c>
      <c r="BH102" s="246" t="b" cm="1">
        <f t="array" aca="1" ref="BH102" ca="1">INDEX(i.dams_confinement_P,$P102,BH$17)</f>
        <v>1</v>
      </c>
      <c r="BI102" s="246" t="b" cm="1">
        <f t="array" aca="1" ref="BI102" ca="1">INDEX(i.dams_confinement_P,$P102,BI$17)</f>
        <v>1</v>
      </c>
      <c r="BJ102" s="246" t="b" cm="1">
        <f t="array" aca="1" ref="BJ102" ca="1">INDEX(i.dams_confinement_P,$P102,BJ$17)</f>
        <v>1</v>
      </c>
      <c r="BK102" s="246" t="b" cm="1">
        <f t="array" aca="1" ref="BK102" ca="1">INDEX(i.dams_confinement_P,$P102,BK$17)</f>
        <v>1</v>
      </c>
      <c r="BL102" s="246" t="b" cm="1">
        <f t="array" aca="1" ref="BL102" ca="1">INDEX(i.dams_confinement_P,$P102,BL$17)</f>
        <v>1</v>
      </c>
      <c r="BM102" s="246" t="str" cm="1">
        <f t="array" aca="1" ref="BM102" ca="1">INDEX(i.dams_confinement_P,$P102,BM$17)</f>
        <v>-</v>
      </c>
      <c r="BN102" s="246" t="str" cm="1">
        <f t="array" aca="1" ref="BN102" ca="1">INDEX(i.dams_confinement_P,$P102,BN$17)</f>
        <v>-</v>
      </c>
      <c r="BO102" s="246" t="str" cm="1">
        <f t="array" aca="1" ref="BO102" ca="1">INDEX(i.dams_confinement_P,$P102,BO$17)</f>
        <v>-</v>
      </c>
      <c r="BP102" s="246" t="str" cm="1">
        <f t="array" aca="1" ref="BP102" ca="1">INDEX(i.dams_confinement_P,$P102,BP$17)</f>
        <v>-</v>
      </c>
      <c r="BQ102" s="246" t="str" cm="1">
        <f t="array" aca="1" ref="BQ102" ca="1">INDEX(i.dams_confinement_P,$P102,BQ$17)</f>
        <v>-</v>
      </c>
      <c r="BR102" s="246" t="str" cm="1">
        <f t="array" aca="1" ref="BR102" ca="1">INDEX(i.dams_confinement_P,$P102,BR$17)</f>
        <v>-</v>
      </c>
      <c r="BS102" s="246" t="str" cm="1">
        <f t="array" aca="1" ref="BS102" ca="1">INDEX(i.dams_confinement_P,$P102,BS$17)</f>
        <v>-</v>
      </c>
      <c r="BT102" s="246" t="str" cm="1">
        <f t="array" aca="1" ref="BT102" ca="1">INDEX(i.dams_confinement_P,$P102,BT$17)</f>
        <v>-</v>
      </c>
      <c r="BU102" s="246" t="str" cm="1">
        <f t="array" aca="1" ref="BU102" ca="1">INDEX(i.dams_confinement_P,$P102,BU$17)</f>
        <v>-</v>
      </c>
      <c r="BV102" s="246" t="str" cm="1">
        <f t="array" aca="1" ref="BV102" ca="1">INDEX(i.dams_confinement_P,$P102,BV$17)</f>
        <v>-</v>
      </c>
      <c r="BW102" s="246" t="str" cm="1">
        <f t="array" aca="1" ref="BW102" ca="1">INDEX(i.dams_confinement_P,$P102,BW$17)</f>
        <v>-</v>
      </c>
      <c r="BX102" s="246" t="str" cm="1">
        <f t="array" aca="1" ref="BX102" ca="1">INDEX(i.dams_confinement_P,$P102,BX$17)</f>
        <v>-</v>
      </c>
      <c r="BY102" s="248" t="str">
        <f t="shared" ca="1" si="403"/>
        <v>-</v>
      </c>
      <c r="BZ102" s="248" t="str">
        <f t="shared" ca="1" si="403"/>
        <v>-</v>
      </c>
      <c r="CA102" s="10"/>
      <c r="CB102" s="248" t="str">
        <f t="shared" ca="1" si="403"/>
        <v>-</v>
      </c>
      <c r="CC102" s="248" t="str">
        <f t="shared" ca="1" si="403"/>
        <v>-</v>
      </c>
      <c r="CD102" s="248" t="str">
        <f t="shared" ca="1" si="403"/>
        <v>-</v>
      </c>
      <c r="CE102" s="248" t="str">
        <f t="shared" ca="1" si="403"/>
        <v>-</v>
      </c>
      <c r="CF102" s="248" t="str">
        <f t="shared" ca="1" si="403"/>
        <v>-</v>
      </c>
      <c r="CG102" s="248" t="str">
        <f t="shared" ca="1" si="403"/>
        <v>-</v>
      </c>
      <c r="CH102" s="248" t="str">
        <f t="shared" ca="1" si="403"/>
        <v>-</v>
      </c>
      <c r="CI102" s="248" t="str">
        <f t="shared" ca="1" si="403"/>
        <v>-</v>
      </c>
      <c r="CJ102" s="248" t="str">
        <f t="shared" ca="1" si="403"/>
        <v>-</v>
      </c>
      <c r="CK102" s="248" t="str">
        <f t="shared" ca="1" si="403"/>
        <v>-</v>
      </c>
      <c r="CL102" s="248" t="str">
        <f t="shared" ca="1" si="403"/>
        <v>-</v>
      </c>
      <c r="CM102" s="248" t="str">
        <f t="shared" ca="1" si="403"/>
        <v>-</v>
      </c>
      <c r="CN102" s="248" t="str">
        <f t="shared" ca="1" si="403"/>
        <v>-</v>
      </c>
      <c r="CO102" s="248" t="str">
        <f t="shared" ca="1" si="403"/>
        <v>-</v>
      </c>
      <c r="CP102" s="248" t="str">
        <f t="shared" ca="1" si="403"/>
        <v>-</v>
      </c>
      <c r="CQ102" s="248" t="str">
        <f t="shared" ca="1" si="403"/>
        <v>-</v>
      </c>
      <c r="CR102" s="248" t="str">
        <f t="shared" ca="1" si="403"/>
        <v>-</v>
      </c>
      <c r="CS102" s="248" t="str">
        <f t="shared" ca="1" si="398"/>
        <v>-</v>
      </c>
      <c r="CT102" s="248" t="str">
        <f t="shared" ca="1" si="398"/>
        <v>-</v>
      </c>
      <c r="CU102" s="248" t="str">
        <f t="shared" ca="1" si="398"/>
        <v>-</v>
      </c>
      <c r="CV102" s="248" t="str">
        <f t="shared" ca="1" si="398"/>
        <v>-</v>
      </c>
      <c r="CW102" s="10"/>
      <c r="CX102" s="246" cm="1">
        <f t="array" aca="1" ref="CX102" ca="1">IF(AND($CZ102:$DA102),INDEX(i.dam_user_fvp0_date,$P102),"-")</f>
        <v>91</v>
      </c>
      <c r="CY102" s="246" cm="1">
        <f t="array" aca="1" ref="CY102" ca="1">IF(AND($CZ102:$DA102),INDEX(i.dam_user_fvp1_date,$P102),"-")</f>
        <v>119</v>
      </c>
      <c r="CZ102" s="247" t="b">
        <v>1</v>
      </c>
      <c r="DA102" s="247" t="b">
        <v>1</v>
      </c>
      <c r="DB102" s="248" t="str">
        <f t="shared" ca="1" si="386"/>
        <v>-</v>
      </c>
      <c r="DC102" s="248" t="str">
        <f t="shared" ca="1" si="386"/>
        <v>-</v>
      </c>
      <c r="DD102" s="248" t="str">
        <f t="shared" ca="1" si="386"/>
        <v>-</v>
      </c>
      <c r="DE102" s="248" t="str">
        <f t="shared" ca="1" si="386"/>
        <v>-</v>
      </c>
      <c r="DF102" s="248" t="str">
        <f t="shared" ca="1" si="386"/>
        <v>-</v>
      </c>
      <c r="DG102" s="248" t="str">
        <f t="shared" ca="1" si="386"/>
        <v>-</v>
      </c>
      <c r="DH102" s="248" t="str">
        <f t="shared" ca="1" si="386"/>
        <v>-</v>
      </c>
      <c r="DI102" s="248" t="str">
        <f t="shared" ca="1" si="386"/>
        <v>-</v>
      </c>
      <c r="DJ102" s="248" t="str">
        <f t="shared" ca="1" si="386"/>
        <v>-</v>
      </c>
      <c r="DK102" s="248" t="str">
        <f t="shared" ca="1" si="386"/>
        <v>-</v>
      </c>
      <c r="DL102" s="248" t="str">
        <f t="shared" ca="1" si="386"/>
        <v>-</v>
      </c>
      <c r="DM102" s="248" t="str">
        <f t="shared" ca="1" si="386"/>
        <v>-</v>
      </c>
      <c r="DN102" s="248" t="str">
        <f t="shared" ca="1" si="386"/>
        <v>-</v>
      </c>
      <c r="DO102" s="248" t="str">
        <f t="shared" ca="1" si="386"/>
        <v>-</v>
      </c>
      <c r="DP102" s="248" t="str">
        <f t="shared" ca="1" si="386"/>
        <v>-</v>
      </c>
      <c r="DQ102" s="248" t="str">
        <f t="shared" ca="1" si="386"/>
        <v>-</v>
      </c>
      <c r="DR102" s="248" t="str">
        <f t="shared" ca="1" si="386"/>
        <v>-</v>
      </c>
      <c r="DS102" s="248" t="str">
        <f t="shared" ca="1" si="386"/>
        <v>-</v>
      </c>
      <c r="DT102" s="248" t="str">
        <f t="shared" ca="1" si="386"/>
        <v>-</v>
      </c>
      <c r="DU102" s="248" t="str">
        <f t="shared" ca="1" si="386"/>
        <v>-</v>
      </c>
      <c r="DV102" s="225">
        <f t="shared" ca="1" si="399"/>
        <v>3</v>
      </c>
      <c r="DW102" s="225">
        <f t="shared" ca="1" si="399"/>
        <v>3</v>
      </c>
      <c r="DX102" s="247">
        <v>0</v>
      </c>
      <c r="DY102" s="247">
        <v>1</v>
      </c>
      <c r="DZ102" s="247">
        <v>-1</v>
      </c>
      <c r="EA102" s="248" t="str">
        <f t="shared" ca="1" si="386"/>
        <v>-</v>
      </c>
      <c r="EB102" s="248" t="str">
        <f t="shared" ca="1" si="386"/>
        <v>-</v>
      </c>
      <c r="EC102" s="248" t="str">
        <f t="shared" ca="1" si="386"/>
        <v>-</v>
      </c>
      <c r="ED102" s="248" t="str">
        <f t="shared" ca="1" si="386"/>
        <v>-</v>
      </c>
      <c r="EE102" s="248" t="str">
        <f t="shared" ca="1" si="386"/>
        <v>-</v>
      </c>
      <c r="EF102" s="247">
        <v>0</v>
      </c>
      <c r="EG102" s="247">
        <v>1</v>
      </c>
      <c r="EH102" s="247">
        <v>-1</v>
      </c>
      <c r="EI102" s="248" t="str">
        <f t="shared" ca="1" si="386"/>
        <v>-</v>
      </c>
      <c r="EJ102" s="248" t="str">
        <f t="shared" ca="1" si="386"/>
        <v>-</v>
      </c>
      <c r="EK102" s="248" t="str">
        <f t="shared" ca="1" si="386"/>
        <v>-</v>
      </c>
      <c r="EL102" s="248">
        <f t="shared" ca="1" si="386"/>
        <v>0</v>
      </c>
      <c r="EM102" s="248">
        <f t="shared" ca="1" si="386"/>
        <v>0</v>
      </c>
      <c r="EN102" s="248">
        <f t="shared" ca="1" si="386"/>
        <v>0</v>
      </c>
      <c r="EO102" s="248">
        <f t="shared" ca="1" si="386"/>
        <v>0</v>
      </c>
      <c r="EP102" s="248">
        <f t="shared" ca="1" si="385"/>
        <v>0</v>
      </c>
      <c r="EQ102" s="248">
        <f t="shared" ca="1" si="360"/>
        <v>0</v>
      </c>
      <c r="ER102" s="248">
        <f t="shared" ca="1" si="360"/>
        <v>0</v>
      </c>
      <c r="ES102" s="248" t="str">
        <f t="shared" ca="1" si="360"/>
        <v>-</v>
      </c>
      <c r="ET102" s="248" t="str">
        <f t="shared" ca="1" si="360"/>
        <v>-</v>
      </c>
      <c r="EU102" s="248" t="str">
        <f t="shared" ca="1" si="360"/>
        <v>-</v>
      </c>
      <c r="EV102" s="248" t="str">
        <f t="shared" ca="1" si="360"/>
        <v>-</v>
      </c>
      <c r="EW102" s="248" t="str">
        <f t="shared" ca="1" si="360"/>
        <v>-</v>
      </c>
      <c r="EX102" s="248" t="str">
        <f t="shared" ca="1" si="360"/>
        <v>-</v>
      </c>
      <c r="EY102" s="248" t="str">
        <f t="shared" ca="1" si="360"/>
        <v>-</v>
      </c>
      <c r="EZ102" s="248" t="str">
        <f t="shared" ca="1" si="360"/>
        <v>-</v>
      </c>
      <c r="FA102" s="248" t="str">
        <f t="shared" ca="1" si="360"/>
        <v>-</v>
      </c>
      <c r="FB102" s="248" t="str">
        <f t="shared" ca="1" si="360"/>
        <v>-</v>
      </c>
      <c r="FC102" s="248" t="str">
        <f t="shared" ca="1" si="360"/>
        <v>-</v>
      </c>
      <c r="FD102" s="10"/>
      <c r="FE102" s="246">
        <f t="shared" ca="1" si="118"/>
        <v>1</v>
      </c>
      <c r="FF102" s="248" t="str">
        <f t="shared" ca="1" si="361"/>
        <v>-</v>
      </c>
      <c r="FG102" s="248" t="str">
        <f t="shared" ca="1" si="361"/>
        <v>-</v>
      </c>
      <c r="FH102" s="248" t="str">
        <f t="shared" ca="1" si="361"/>
        <v>-</v>
      </c>
      <c r="FI102" s="248" t="str">
        <f t="shared" ca="1" si="361"/>
        <v>-</v>
      </c>
      <c r="FJ102" s="246" t="b">
        <f t="shared" ca="1" si="119"/>
        <v>1</v>
      </c>
      <c r="FK102" s="248" t="str">
        <f t="shared" ca="1" si="361"/>
        <v>-</v>
      </c>
      <c r="FL102" s="248">
        <f t="shared" ca="1" si="361"/>
        <v>0</v>
      </c>
      <c r="FM102" s="248" t="str">
        <f t="shared" ca="1" si="361"/>
        <v>-</v>
      </c>
      <c r="FN102" s="248">
        <f t="shared" ca="1" si="120"/>
        <v>1</v>
      </c>
      <c r="FO102" s="248">
        <f t="shared" ca="1" si="120"/>
        <v>0</v>
      </c>
      <c r="FP102" s="248">
        <f t="shared" ca="1" si="361"/>
        <v>1</v>
      </c>
      <c r="FQ102" s="248">
        <f t="shared" ca="1" si="361"/>
        <v>0</v>
      </c>
      <c r="FR102" s="248">
        <f t="shared" ca="1" si="361"/>
        <v>1</v>
      </c>
      <c r="FS102" s="248">
        <f t="shared" ca="1" si="361"/>
        <v>1</v>
      </c>
      <c r="FT102" s="248">
        <f t="shared" ca="1" si="361"/>
        <v>1</v>
      </c>
      <c r="FU102" s="248">
        <f t="shared" ca="1" si="361"/>
        <v>0</v>
      </c>
      <c r="FV102" s="248">
        <f t="shared" ca="1" si="405"/>
        <v>0</v>
      </c>
      <c r="FW102" s="248">
        <f t="shared" ca="1" si="405"/>
        <v>0</v>
      </c>
      <c r="FX102" s="248">
        <f t="shared" ca="1" si="405"/>
        <v>0</v>
      </c>
      <c r="FY102" s="248">
        <f t="shared" ca="1" si="405"/>
        <v>0</v>
      </c>
      <c r="FZ102" s="248">
        <f t="shared" ca="1" si="405"/>
        <v>0</v>
      </c>
      <c r="GA102" s="248">
        <f t="shared" ca="1" si="405"/>
        <v>0</v>
      </c>
      <c r="GB102" s="248">
        <f t="shared" ca="1" si="405"/>
        <v>0</v>
      </c>
      <c r="GC102" s="248">
        <f t="shared" ca="1" si="405"/>
        <v>0</v>
      </c>
      <c r="GD102" s="248">
        <f t="shared" ca="1" si="405"/>
        <v>0</v>
      </c>
      <c r="GE102" s="248">
        <f t="shared" ca="1" si="405"/>
        <v>0</v>
      </c>
      <c r="GF102" s="248">
        <f t="shared" ca="1" si="405"/>
        <v>0</v>
      </c>
      <c r="GG102" s="248">
        <f t="shared" ca="1" si="405"/>
        <v>1</v>
      </c>
      <c r="GH102" s="248">
        <f t="shared" ca="1" si="405"/>
        <v>0</v>
      </c>
      <c r="GI102" s="248">
        <f t="shared" ca="1" si="405"/>
        <v>0</v>
      </c>
      <c r="GJ102" s="248">
        <f t="shared" ca="1" si="405"/>
        <v>0</v>
      </c>
      <c r="GK102" s="248">
        <f t="shared" ca="1" si="405"/>
        <v>0</v>
      </c>
      <c r="GL102" s="248">
        <f t="shared" ca="1" si="405"/>
        <v>0</v>
      </c>
      <c r="GM102" s="248">
        <f t="shared" ca="1" si="405"/>
        <v>0</v>
      </c>
      <c r="GN102" s="248">
        <f t="shared" ca="1" si="405"/>
        <v>0</v>
      </c>
      <c r="GO102" s="10"/>
      <c r="GP102" s="246" t="b">
        <f t="shared" ca="1" si="363"/>
        <v>1</v>
      </c>
      <c r="GQ102" s="246" cm="1">
        <f t="array" aca="1" ref="GQ102" ca="1">INDEX(i.bnd_total_pas_area,$R102,1)</f>
        <v>511.2</v>
      </c>
      <c r="GR102" s="248" t="str">
        <f t="shared" ca="1" si="261"/>
        <v>-</v>
      </c>
      <c r="GS102" s="246" t="b">
        <f t="shared" ca="1" si="364"/>
        <v>1</v>
      </c>
      <c r="GT102" s="246" cm="1">
        <f t="array" aca="1" ref="GT102" ca="1">INDEX(i.bnd_sr_t,$T102,1)</f>
        <v>7.6</v>
      </c>
      <c r="GU102" s="246" t="b">
        <f t="shared" ca="1" si="382"/>
        <v>0</v>
      </c>
      <c r="GV102" s="246" t="b">
        <f t="shared" ca="1" si="382"/>
        <v>0</v>
      </c>
      <c r="GW102" s="246" t="b">
        <f t="shared" ca="1" si="382"/>
        <v>1</v>
      </c>
      <c r="GX102" s="248">
        <f t="shared" ca="1" si="365"/>
        <v>0</v>
      </c>
      <c r="GY102" s="248">
        <f t="shared" ca="1" si="365"/>
        <v>2</v>
      </c>
      <c r="GZ102" s="248">
        <f t="shared" ca="1" si="365"/>
        <v>2</v>
      </c>
      <c r="HA102" s="248" t="str">
        <f t="shared" ca="1" si="365"/>
        <v>-</v>
      </c>
      <c r="HB102" s="248" t="str">
        <f t="shared" ca="1" si="365"/>
        <v>-</v>
      </c>
      <c r="HC102" s="248" t="str">
        <f t="shared" ca="1" si="365"/>
        <v>-</v>
      </c>
      <c r="HD102" s="248" t="str">
        <f t="shared" ca="1" si="365"/>
        <v>-</v>
      </c>
      <c r="HE102" s="248" t="str">
        <f t="shared" ca="1" si="365"/>
        <v>-</v>
      </c>
      <c r="HF102" s="248" t="str">
        <f t="shared" ca="1" si="144"/>
        <v>-</v>
      </c>
      <c r="HG102" s="248" t="str">
        <f t="shared" ca="1" si="144"/>
        <v>-</v>
      </c>
      <c r="HH102" s="246" t="b">
        <f t="array" aca="1" ref="HH102" ca="1">IF(OR(HI102:HJ102&lt;&gt;"-"),TRUE,"-")</f>
        <v>1</v>
      </c>
      <c r="HI102" s="225">
        <f t="shared" ca="1" si="400"/>
        <v>2</v>
      </c>
      <c r="HJ102" s="248" t="str">
        <f t="shared" ca="1" si="125"/>
        <v>-</v>
      </c>
      <c r="HK102" s="246" t="str">
        <f t="array" aca="1" ref="HK102" ca="1">IF(OR(HL102:HQ102&lt;&gt;"-"),TRUE,"-")</f>
        <v>-</v>
      </c>
      <c r="HL102" s="248" t="str">
        <f t="shared" ca="1" si="389"/>
        <v>-</v>
      </c>
      <c r="HM102" s="288" t="str">
        <f t="shared" ca="1" si="389"/>
        <v>-</v>
      </c>
      <c r="HN102" s="288" t="str">
        <f t="shared" ca="1" si="389"/>
        <v>-</v>
      </c>
      <c r="HO102" s="288" t="str">
        <f t="shared" ca="1" si="389"/>
        <v>-</v>
      </c>
      <c r="HP102" s="288" t="str">
        <f t="shared" ca="1" si="389"/>
        <v>-</v>
      </c>
      <c r="HQ102" s="288" t="str">
        <f t="shared" ca="1" si="146"/>
        <v>-</v>
      </c>
      <c r="HR102" s="288" t="str">
        <f t="shared" ca="1" si="389"/>
        <v>-</v>
      </c>
      <c r="HS102" s="248" t="b">
        <f t="shared" ca="1" si="100"/>
        <v>1</v>
      </c>
      <c r="HT102" s="248">
        <f t="shared" ca="1" si="100"/>
        <v>2</v>
      </c>
      <c r="HU102" s="248" t="b">
        <f t="shared" ca="1" si="101"/>
        <v>1</v>
      </c>
      <c r="HV102" s="248" t="str">
        <f t="shared" ca="1" si="101"/>
        <v>-</v>
      </c>
      <c r="HW102" s="246" t="str">
        <f t="shared" ca="1" si="384"/>
        <v>-</v>
      </c>
      <c r="HX102" s="246" t="str">
        <f t="shared" ca="1" si="384"/>
        <v>-</v>
      </c>
      <c r="HY102" s="246" t="str">
        <f t="shared" ca="1" si="384"/>
        <v>-</v>
      </c>
      <c r="HZ102" s="246" t="str">
        <f t="shared" ca="1" si="384"/>
        <v>-</v>
      </c>
      <c r="IA102" s="248" t="str">
        <f t="shared" ca="1" si="401"/>
        <v>-</v>
      </c>
      <c r="IB102" s="248" t="str">
        <f t="shared" ca="1" si="401"/>
        <v>-</v>
      </c>
      <c r="IC102" s="248" t="str">
        <f t="shared" ca="1" si="401"/>
        <v>-</v>
      </c>
      <c r="ID102" s="248" t="str">
        <f t="shared" ca="1" si="401"/>
        <v>-</v>
      </c>
      <c r="IE102" s="248">
        <f t="shared" ca="1" si="401"/>
        <v>0</v>
      </c>
      <c r="IF102" s="248">
        <f t="shared" ca="1" si="401"/>
        <v>0.9</v>
      </c>
      <c r="IG102" s="248">
        <f t="shared" ca="1" si="401"/>
        <v>0</v>
      </c>
      <c r="IH102" s="248">
        <f t="shared" ca="1" si="401"/>
        <v>0.5</v>
      </c>
      <c r="II102" s="248">
        <f t="shared" ca="1" si="401"/>
        <v>0</v>
      </c>
      <c r="IJ102" s="248">
        <f t="shared" ca="1" si="401"/>
        <v>0</v>
      </c>
      <c r="IK102" s="248" t="str">
        <f t="shared" ca="1" si="401"/>
        <v>-</v>
      </c>
      <c r="IL102" s="246" t="str">
        <f t="shared" ca="1" si="127"/>
        <v>-</v>
      </c>
      <c r="IM102" s="246" t="str">
        <f t="shared" ca="1" si="127"/>
        <v>-</v>
      </c>
      <c r="IN102" s="155" t="b">
        <f t="shared" ca="1" si="367"/>
        <v>0</v>
      </c>
      <c r="IO102" s="248" t="str">
        <f t="shared" ca="1" si="129"/>
        <v>-</v>
      </c>
      <c r="IP102" s="10"/>
      <c r="IQ102" s="248">
        <f t="shared" ca="1" si="401"/>
        <v>1</v>
      </c>
      <c r="IR102" s="248">
        <f t="shared" ca="1" si="401"/>
        <v>0</v>
      </c>
      <c r="IS102" s="248">
        <f t="shared" ca="1" si="401"/>
        <v>1</v>
      </c>
      <c r="IT102" s="248">
        <f t="shared" ca="1" si="401"/>
        <v>1</v>
      </c>
      <c r="IU102" s="248">
        <f t="shared" ca="1" si="401"/>
        <v>0</v>
      </c>
      <c r="IV102" s="248">
        <f t="shared" ca="1" si="401"/>
        <v>70</v>
      </c>
      <c r="IW102" s="248">
        <f t="shared" ca="1" si="401"/>
        <v>50</v>
      </c>
      <c r="IX102" s="248">
        <f t="shared" ca="1" si="401"/>
        <v>85</v>
      </c>
      <c r="IY102" s="248">
        <f t="shared" ca="1" si="401"/>
        <v>70</v>
      </c>
      <c r="IZ102" s="246">
        <f t="shared" ca="1" si="130"/>
        <v>1</v>
      </c>
      <c r="JA102" s="246">
        <f t="shared" ca="1" si="131"/>
        <v>1</v>
      </c>
      <c r="JB102" s="246">
        <f t="shared" ca="1" si="132"/>
        <v>1</v>
      </c>
      <c r="JC102" s="248">
        <f t="shared" ca="1" si="401"/>
        <v>1</v>
      </c>
      <c r="JD102" s="10"/>
      <c r="JE102" s="248">
        <f t="shared" ca="1" si="401"/>
        <v>1</v>
      </c>
      <c r="JF102" s="248">
        <f t="shared" ca="1" si="401"/>
        <v>1</v>
      </c>
      <c r="JG102" s="248">
        <f t="shared" ca="1" si="401"/>
        <v>0.75</v>
      </c>
      <c r="JH102" s="248">
        <f t="shared" ca="1" si="401"/>
        <v>0.8</v>
      </c>
      <c r="JI102" s="248">
        <f t="shared" ca="1" si="401"/>
        <v>0.82499999999999996</v>
      </c>
      <c r="JJ102" s="248">
        <f t="shared" ca="1" si="401"/>
        <v>0.875</v>
      </c>
      <c r="JK102" s="248">
        <f t="shared" ca="1" si="401"/>
        <v>0.9</v>
      </c>
      <c r="JL102" s="248">
        <f t="shared" ca="1" si="401"/>
        <v>1</v>
      </c>
      <c r="JM102" s="248">
        <f t="shared" ca="1" si="401"/>
        <v>0</v>
      </c>
      <c r="JN102" s="248">
        <f t="shared" ca="1" si="391"/>
        <v>0</v>
      </c>
      <c r="JO102" s="248">
        <f t="shared" ca="1" si="391"/>
        <v>0</v>
      </c>
      <c r="JP102" s="248">
        <f t="shared" ca="1" si="391"/>
        <v>0</v>
      </c>
      <c r="JQ102" s="248">
        <f t="shared" ca="1" si="391"/>
        <v>0</v>
      </c>
      <c r="JR102" s="248">
        <f t="shared" ca="1" si="391"/>
        <v>0</v>
      </c>
      <c r="JS102" s="248" t="str">
        <f t="shared" ca="1" si="149"/>
        <v>-</v>
      </c>
      <c r="JT102" s="248">
        <f t="shared" ca="1" si="149"/>
        <v>0</v>
      </c>
      <c r="JU102" s="27">
        <v>0</v>
      </c>
    </row>
    <row r="103" spans="1:281" s="228" customFormat="1" outlineLevel="2">
      <c r="A103" s="202">
        <f t="shared" si="133"/>
        <v>98</v>
      </c>
      <c r="B103" s="210">
        <f t="shared" ca="1" si="392"/>
        <v>91</v>
      </c>
      <c r="C103" s="228">
        <v>200</v>
      </c>
      <c r="D103" s="228" t="s">
        <v>941</v>
      </c>
      <c r="E103" s="228" t="b">
        <v>0</v>
      </c>
      <c r="F103" s="228" t="b">
        <v>0</v>
      </c>
      <c r="G103" s="228" t="b">
        <f t="shared" si="387"/>
        <v>0</v>
      </c>
      <c r="H103" s="298" cm="1">
        <f t="array" aca="1" ref="H103" ca="1">IF(AND($I103:$T103=DataMaster!$R$70:$AC$70),1,IF(AND($I103:$T103=DataMaster!$R$71:$AC$71),2,IF(AND($I103:$T103=DataMaster!$R$72:$AC$72),3,IF(AND($I103:$T103=DataMaster!$R$73:$AC$73),4,IF(AND($I103:$T103=DataMaster!$R$74:$AC$74),5,IF(AND($I103:$T103=DataMaster!$R$75:$AC$75),6,IF(AND($I103:$T103=DataMaster!$R$76:$AC$76),7,IF(AND($I103:$T103=DataMaster!$R$77:$AC$77),8,0))))))))</f>
        <v>5</v>
      </c>
      <c r="I103" s="225">
        <f t="shared" ca="1" si="393"/>
        <v>3</v>
      </c>
      <c r="J103" s="225">
        <f t="shared" ca="1" si="388"/>
        <v>3</v>
      </c>
      <c r="K103" s="225">
        <f t="shared" ca="1" si="388"/>
        <v>4</v>
      </c>
      <c r="L103" s="225">
        <f t="shared" ca="1" si="388"/>
        <v>4</v>
      </c>
      <c r="M103" s="225">
        <f t="shared" ca="1" si="388"/>
        <v>1</v>
      </c>
      <c r="N103" s="225">
        <f t="shared" ca="1" si="388"/>
        <v>1</v>
      </c>
      <c r="O103" s="225">
        <f t="shared" ca="1" si="388"/>
        <v>1</v>
      </c>
      <c r="P103" s="225">
        <f t="shared" ca="1" si="388"/>
        <v>2</v>
      </c>
      <c r="Q103" s="225">
        <f t="shared" ca="1" si="388"/>
        <v>1</v>
      </c>
      <c r="R103" s="225">
        <f t="shared" ca="1" si="388"/>
        <v>4</v>
      </c>
      <c r="S103" s="225">
        <f t="shared" ca="1" si="388"/>
        <v>1</v>
      </c>
      <c r="T103" s="225">
        <f t="shared" ca="1" si="388"/>
        <v>4</v>
      </c>
      <c r="V103" s="242" t="str" cm="1">
        <f t="array" aca="1" ref="V103" ca="1">TEXT(LEFT(OFFSET(V103,-1,0),5)+1,"00000")&amp;MID(OFFSET(V103,-1,0),6,FIND(" ",OFFSET(V103,-1,0),7)-5)
&amp;IF($H103=0,"",INDEX(DataMaster!$Q$70:$Q$77,Experiment!H103))
 &amp; " Day"&amp;_xlfn.SINGLE(INDEX(i.DOY,$I103,1))                   &amp; IF($FE103=0," FWM","")&amp;IF($FE103=1," MWM","")&amp;IF($FE103=5," Mat","")&amp;IF($FJ103=TRUE,"&amp;BBT","")
&amp;" Confine"&amp;$P103-1       &amp;IF($R103&gt;1," PasArea"&amp;GQ103,"")     &amp;IF($T103&gt;1," SR"&amp;GT103,"")     &amp;IF($S103&gt;1," E_PGR"&amp;JG103,"")
&amp; " WP"&amp;TEXT($IZ103*100,"000p")                &amp; " MP"&amp;TEXT($JA103*100,"000p")                      &amp; " GP"&amp;TEXT($JB103*100,"000p")
&amp; " (F"&amp;3+IFERROR(1*$CZ103,0)+IFERROR(1*$DA103,0)&amp;3-IFERROR(1*NOT($DC103),0)&amp;"N"&amp;$DV103&amp;$DW103&amp;")"</f>
        <v>00080 Feed farm3 Day204 MWM&amp;BBT Confine1 PasArea511.2 SR7.6 WP100p MP100p GP100p (F33N33)</v>
      </c>
      <c r="W103" s="10" t="str">
        <f ca="1">IF(COUNTIF(V$5:V103,V103)=1,"-","Dup")</f>
        <v>-</v>
      </c>
      <c r="X103" s="10"/>
      <c r="Y103" s="225" t="str">
        <f t="shared" ca="1" si="394"/>
        <v>-</v>
      </c>
      <c r="Z103" s="248" t="str">
        <f t="shared" ca="1" si="112"/>
        <v>-</v>
      </c>
      <c r="AA103" s="225" t="str">
        <f t="shared" ca="1" si="394"/>
        <v>-</v>
      </c>
      <c r="AB103" s="225" t="str">
        <f t="shared" ca="1" si="394"/>
        <v>-</v>
      </c>
      <c r="AC103" s="248" t="str">
        <f t="shared" ca="1" si="113"/>
        <v>-</v>
      </c>
      <c r="AD103" s="248" t="b">
        <f t="shared" ca="1" si="113"/>
        <v>1</v>
      </c>
      <c r="AE103" s="10"/>
      <c r="AF103" s="248" t="b">
        <f t="shared" ref="AF103:BF113" ca="1" si="406">OFFSET(AF$5,$B103,0)</f>
        <v>1</v>
      </c>
      <c r="AG103" s="248" t="str">
        <f t="shared" ca="1" si="406"/>
        <v>-</v>
      </c>
      <c r="AH103" s="248" t="str">
        <f t="shared" ca="1" si="406"/>
        <v>-</v>
      </c>
      <c r="AI103" s="248" t="str">
        <f t="shared" ca="1" si="406"/>
        <v>-</v>
      </c>
      <c r="AJ103" s="248" t="b">
        <f t="shared" ca="1" si="406"/>
        <v>0</v>
      </c>
      <c r="AK103" s="248" t="str">
        <f t="shared" ca="1" si="406"/>
        <v>-</v>
      </c>
      <c r="AL103" s="248" t="str">
        <f t="shared" ca="1" si="406"/>
        <v>-</v>
      </c>
      <c r="AM103" s="248" t="str">
        <f t="shared" ca="1" si="406"/>
        <v>-</v>
      </c>
      <c r="AN103" s="248" t="b">
        <f t="shared" ca="1" si="406"/>
        <v>0</v>
      </c>
      <c r="AO103" s="10"/>
      <c r="AP103" s="225" t="b">
        <f t="shared" ca="1" si="402"/>
        <v>1</v>
      </c>
      <c r="AQ103" s="247" t="b">
        <v>1</v>
      </c>
      <c r="AR103" s="225" t="b">
        <f t="shared" ca="1" si="395"/>
        <v>1</v>
      </c>
      <c r="AS103" s="243">
        <f t="shared" ca="1" si="136"/>
        <v>533207</v>
      </c>
      <c r="AT103" s="225" t="b">
        <f t="shared" ca="1" si="396"/>
        <v>0</v>
      </c>
      <c r="AU103" s="248" t="str">
        <f t="shared" ca="1" si="406"/>
        <v>-</v>
      </c>
      <c r="AV103" s="248" t="b">
        <f t="shared" ca="1" si="406"/>
        <v>1</v>
      </c>
      <c r="AW103" s="225">
        <f t="shared" ca="1" si="397"/>
        <v>533208</v>
      </c>
      <c r="AX103" s="248" t="str">
        <f t="shared" ca="1" si="406"/>
        <v>-</v>
      </c>
      <c r="AY103" s="248">
        <f t="shared" ca="1" si="406"/>
        <v>1</v>
      </c>
      <c r="AZ103" s="248">
        <f t="shared" ca="1" si="406"/>
        <v>1</v>
      </c>
      <c r="BA103" s="248" t="b">
        <f t="shared" ca="1" si="185"/>
        <v>1</v>
      </c>
      <c r="BB103" s="248">
        <f t="shared" ca="1" si="406"/>
        <v>0.2</v>
      </c>
      <c r="BC103" s="248" t="str">
        <f t="shared" ca="1" si="406"/>
        <v>-</v>
      </c>
      <c r="BD103" s="248" t="str">
        <f t="shared" ca="1" si="406"/>
        <v>-</v>
      </c>
      <c r="BE103" s="248" t="b">
        <f t="shared" ca="1" si="406"/>
        <v>1</v>
      </c>
      <c r="BF103" s="248" t="b">
        <f t="shared" ca="1" si="185"/>
        <v>0</v>
      </c>
      <c r="BG103" s="246" t="b" cm="1">
        <f t="array" aca="1" ref="BG103" ca="1">INDEX(i.dams_confinement_P,$P103,BG$17)</f>
        <v>1</v>
      </c>
      <c r="BH103" s="246" t="b" cm="1">
        <f t="array" aca="1" ref="BH103" ca="1">INDEX(i.dams_confinement_P,$P103,BH$17)</f>
        <v>1</v>
      </c>
      <c r="BI103" s="246" t="b" cm="1">
        <f t="array" aca="1" ref="BI103" ca="1">INDEX(i.dams_confinement_P,$P103,BI$17)</f>
        <v>1</v>
      </c>
      <c r="BJ103" s="246" t="b" cm="1">
        <f t="array" aca="1" ref="BJ103" ca="1">INDEX(i.dams_confinement_P,$P103,BJ$17)</f>
        <v>1</v>
      </c>
      <c r="BK103" s="246" t="b" cm="1">
        <f t="array" aca="1" ref="BK103" ca="1">INDEX(i.dams_confinement_P,$P103,BK$17)</f>
        <v>1</v>
      </c>
      <c r="BL103" s="246" t="b" cm="1">
        <f t="array" aca="1" ref="BL103" ca="1">INDEX(i.dams_confinement_P,$P103,BL$17)</f>
        <v>1</v>
      </c>
      <c r="BM103" s="246" t="str" cm="1">
        <f t="array" aca="1" ref="BM103" ca="1">INDEX(i.dams_confinement_P,$P103,BM$17)</f>
        <v>-</v>
      </c>
      <c r="BN103" s="246" t="str" cm="1">
        <f t="array" aca="1" ref="BN103" ca="1">INDEX(i.dams_confinement_P,$P103,BN$17)</f>
        <v>-</v>
      </c>
      <c r="BO103" s="246" t="str" cm="1">
        <f t="array" aca="1" ref="BO103" ca="1">INDEX(i.dams_confinement_P,$P103,BO$17)</f>
        <v>-</v>
      </c>
      <c r="BP103" s="246" t="str" cm="1">
        <f t="array" aca="1" ref="BP103" ca="1">INDEX(i.dams_confinement_P,$P103,BP$17)</f>
        <v>-</v>
      </c>
      <c r="BQ103" s="246" t="str" cm="1">
        <f t="array" aca="1" ref="BQ103" ca="1">INDEX(i.dams_confinement_P,$P103,BQ$17)</f>
        <v>-</v>
      </c>
      <c r="BR103" s="246" t="str" cm="1">
        <f t="array" aca="1" ref="BR103" ca="1">INDEX(i.dams_confinement_P,$P103,BR$17)</f>
        <v>-</v>
      </c>
      <c r="BS103" s="246" t="str" cm="1">
        <f t="array" aca="1" ref="BS103" ca="1">INDEX(i.dams_confinement_P,$P103,BS$17)</f>
        <v>-</v>
      </c>
      <c r="BT103" s="246" t="str" cm="1">
        <f t="array" aca="1" ref="BT103" ca="1">INDEX(i.dams_confinement_P,$P103,BT$17)</f>
        <v>-</v>
      </c>
      <c r="BU103" s="246" t="str" cm="1">
        <f t="array" aca="1" ref="BU103" ca="1">INDEX(i.dams_confinement_P,$P103,BU$17)</f>
        <v>-</v>
      </c>
      <c r="BV103" s="246" t="str" cm="1">
        <f t="array" aca="1" ref="BV103" ca="1">INDEX(i.dams_confinement_P,$P103,BV$17)</f>
        <v>-</v>
      </c>
      <c r="BW103" s="246" t="str" cm="1">
        <f t="array" aca="1" ref="BW103" ca="1">INDEX(i.dams_confinement_P,$P103,BW$17)</f>
        <v>-</v>
      </c>
      <c r="BX103" s="246" t="str" cm="1">
        <f t="array" aca="1" ref="BX103" ca="1">INDEX(i.dams_confinement_P,$P103,BX$17)</f>
        <v>-</v>
      </c>
      <c r="BY103" s="248" t="str">
        <f t="shared" ca="1" si="403"/>
        <v>-</v>
      </c>
      <c r="BZ103" s="248" t="str">
        <f t="shared" ca="1" si="403"/>
        <v>-</v>
      </c>
      <c r="CA103" s="10"/>
      <c r="CB103" s="248" t="str">
        <f t="shared" ca="1" si="403"/>
        <v>-</v>
      </c>
      <c r="CC103" s="248" t="str">
        <f t="shared" ca="1" si="403"/>
        <v>-</v>
      </c>
      <c r="CD103" s="248" t="str">
        <f t="shared" ca="1" si="403"/>
        <v>-</v>
      </c>
      <c r="CE103" s="248" t="str">
        <f t="shared" ca="1" si="403"/>
        <v>-</v>
      </c>
      <c r="CF103" s="248" t="str">
        <f t="shared" ca="1" si="403"/>
        <v>-</v>
      </c>
      <c r="CG103" s="248" t="str">
        <f t="shared" ca="1" si="403"/>
        <v>-</v>
      </c>
      <c r="CH103" s="248" t="str">
        <f t="shared" ca="1" si="403"/>
        <v>-</v>
      </c>
      <c r="CI103" s="248" t="str">
        <f t="shared" ca="1" si="403"/>
        <v>-</v>
      </c>
      <c r="CJ103" s="248" t="str">
        <f t="shared" ca="1" si="403"/>
        <v>-</v>
      </c>
      <c r="CK103" s="248" t="str">
        <f t="shared" ca="1" si="403"/>
        <v>-</v>
      </c>
      <c r="CL103" s="248" t="str">
        <f t="shared" ca="1" si="403"/>
        <v>-</v>
      </c>
      <c r="CM103" s="248" t="str">
        <f t="shared" ca="1" si="403"/>
        <v>-</v>
      </c>
      <c r="CN103" s="248" t="str">
        <f t="shared" ca="1" si="403"/>
        <v>-</v>
      </c>
      <c r="CO103" s="248" t="str">
        <f t="shared" ca="1" si="403"/>
        <v>-</v>
      </c>
      <c r="CP103" s="248" t="str">
        <f t="shared" ca="1" si="403"/>
        <v>-</v>
      </c>
      <c r="CQ103" s="248" t="str">
        <f t="shared" ca="1" si="403"/>
        <v>-</v>
      </c>
      <c r="CR103" s="248" t="str">
        <f t="shared" ca="1" si="403"/>
        <v>-</v>
      </c>
      <c r="CS103" s="248" t="str">
        <f t="shared" ca="1" si="398"/>
        <v>-</v>
      </c>
      <c r="CT103" s="248" t="str">
        <f t="shared" ca="1" si="398"/>
        <v>-</v>
      </c>
      <c r="CU103" s="248" t="str">
        <f t="shared" ca="1" si="398"/>
        <v>-</v>
      </c>
      <c r="CV103" s="248" t="str">
        <f t="shared" ca="1" si="398"/>
        <v>-</v>
      </c>
      <c r="CW103" s="10"/>
      <c r="CX103" s="246" t="str" cm="1">
        <f t="array" ref="CX103">IF(AND($CZ103:$DA103),INDEX(i.dam_user_fvp0_date,$P103),"-")</f>
        <v>-</v>
      </c>
      <c r="CY103" s="246" t="str" cm="1">
        <f t="array" ref="CY103">IF(AND($CZ103:$DA103),INDEX(i.dam_user_fvp1_date,$P103),"-")</f>
        <v>-</v>
      </c>
      <c r="CZ103" s="247" t="b">
        <v>0</v>
      </c>
      <c r="DA103" s="247" t="b">
        <v>0</v>
      </c>
      <c r="DB103" s="248" t="str">
        <f t="shared" ca="1" si="386"/>
        <v>-</v>
      </c>
      <c r="DC103" s="248" t="str">
        <f t="shared" ca="1" si="386"/>
        <v>-</v>
      </c>
      <c r="DD103" s="248" t="str">
        <f t="shared" ca="1" si="386"/>
        <v>-</v>
      </c>
      <c r="DE103" s="248" t="str">
        <f t="shared" ca="1" si="386"/>
        <v>-</v>
      </c>
      <c r="DF103" s="248" t="str">
        <f t="shared" ca="1" si="386"/>
        <v>-</v>
      </c>
      <c r="DG103" s="248" t="str">
        <f t="shared" ca="1" si="386"/>
        <v>-</v>
      </c>
      <c r="DH103" s="248" t="str">
        <f t="shared" ca="1" si="386"/>
        <v>-</v>
      </c>
      <c r="DI103" s="248" t="str">
        <f t="shared" ca="1" si="386"/>
        <v>-</v>
      </c>
      <c r="DJ103" s="128">
        <v>0.125</v>
      </c>
      <c r="DK103" s="128">
        <v>0.3</v>
      </c>
      <c r="DL103" s="128">
        <v>-0.05</v>
      </c>
      <c r="DM103" s="128">
        <v>0.1</v>
      </c>
      <c r="DN103" s="128">
        <v>0.25</v>
      </c>
      <c r="DO103" s="128">
        <v>-0.05</v>
      </c>
      <c r="DP103" s="128">
        <v>0.05</v>
      </c>
      <c r="DQ103" s="128">
        <v>0.1</v>
      </c>
      <c r="DR103" s="128">
        <v>-0.02</v>
      </c>
      <c r="DS103" s="128">
        <v>0.1</v>
      </c>
      <c r="DT103" s="128">
        <v>0.25</v>
      </c>
      <c r="DU103" s="128">
        <v>-0.05</v>
      </c>
      <c r="DV103" s="225">
        <f t="shared" ca="1" si="399"/>
        <v>3</v>
      </c>
      <c r="DW103" s="225">
        <f t="shared" ca="1" si="399"/>
        <v>3</v>
      </c>
      <c r="DX103" s="247">
        <v>0</v>
      </c>
      <c r="DY103" s="247">
        <v>0.5</v>
      </c>
      <c r="DZ103" s="247">
        <v>0.5</v>
      </c>
      <c r="EA103" s="248" t="str">
        <f t="shared" ca="1" si="386"/>
        <v>-</v>
      </c>
      <c r="EB103" s="248" t="str">
        <f t="shared" ca="1" si="386"/>
        <v>-</v>
      </c>
      <c r="EC103" s="248" t="str">
        <f t="shared" ca="1" si="386"/>
        <v>-</v>
      </c>
      <c r="ED103" s="248" t="str">
        <f t="shared" ca="1" si="386"/>
        <v>-</v>
      </c>
      <c r="EE103" s="248" t="str">
        <f t="shared" ca="1" si="386"/>
        <v>-</v>
      </c>
      <c r="EF103" s="247">
        <v>0</v>
      </c>
      <c r="EG103" s="247">
        <v>0.5</v>
      </c>
      <c r="EH103" s="247">
        <v>0.5</v>
      </c>
      <c r="EI103" s="248" t="str">
        <f t="shared" ca="1" si="386"/>
        <v>-</v>
      </c>
      <c r="EJ103" s="248" t="str">
        <f t="shared" ca="1" si="386"/>
        <v>-</v>
      </c>
      <c r="EK103" s="248" t="str">
        <f t="shared" ca="1" si="386"/>
        <v>-</v>
      </c>
      <c r="EL103" s="248">
        <f t="shared" ca="1" si="386"/>
        <v>0</v>
      </c>
      <c r="EM103" s="248">
        <f t="shared" ca="1" si="386"/>
        <v>0</v>
      </c>
      <c r="EN103" s="248">
        <f t="shared" ca="1" si="386"/>
        <v>0</v>
      </c>
      <c r="EO103" s="248">
        <f t="shared" ca="1" si="386"/>
        <v>0</v>
      </c>
      <c r="EP103" s="248">
        <f t="shared" ca="1" si="385"/>
        <v>0</v>
      </c>
      <c r="EQ103" s="248">
        <f t="shared" ca="1" si="385"/>
        <v>0</v>
      </c>
      <c r="ER103" s="248">
        <f t="shared" ca="1" si="385"/>
        <v>0</v>
      </c>
      <c r="ES103" s="248" t="str">
        <f t="shared" ca="1" si="385"/>
        <v>-</v>
      </c>
      <c r="ET103" s="248" t="str">
        <f t="shared" ca="1" si="385"/>
        <v>-</v>
      </c>
      <c r="EU103" s="248" t="str">
        <f t="shared" ca="1" si="385"/>
        <v>-</v>
      </c>
      <c r="EV103" s="248" t="str">
        <f t="shared" ca="1" si="385"/>
        <v>-</v>
      </c>
      <c r="EW103" s="248" t="str">
        <f t="shared" ca="1" si="385"/>
        <v>-</v>
      </c>
      <c r="EX103" s="248" t="str">
        <f t="shared" ca="1" si="385"/>
        <v>-</v>
      </c>
      <c r="EY103" s="248" t="str">
        <f t="shared" ca="1" si="385"/>
        <v>-</v>
      </c>
      <c r="EZ103" s="248" t="str">
        <f t="shared" ca="1" si="385"/>
        <v>-</v>
      </c>
      <c r="FA103" s="248" t="str">
        <f t="shared" ca="1" si="385"/>
        <v>-</v>
      </c>
      <c r="FB103" s="248" t="str">
        <f t="shared" ca="1" si="385"/>
        <v>-</v>
      </c>
      <c r="FC103" s="248" t="str">
        <f t="shared" ca="1" si="385"/>
        <v>-</v>
      </c>
      <c r="FD103" s="10"/>
      <c r="FE103" s="246">
        <f t="shared" ca="1" si="118"/>
        <v>1</v>
      </c>
      <c r="FF103" s="248" t="str">
        <f t="shared" ca="1" si="385"/>
        <v>-</v>
      </c>
      <c r="FG103" s="248" t="str">
        <f t="shared" ca="1" si="385"/>
        <v>-</v>
      </c>
      <c r="FH103" s="248" t="str">
        <f t="shared" ca="1" si="385"/>
        <v>-</v>
      </c>
      <c r="FI103" s="248" t="str">
        <f t="shared" ca="1" si="385"/>
        <v>-</v>
      </c>
      <c r="FJ103" s="246" t="b">
        <f t="shared" ca="1" si="119"/>
        <v>1</v>
      </c>
      <c r="FK103" s="248" t="str">
        <f t="shared" ca="1" si="385"/>
        <v>-</v>
      </c>
      <c r="FL103" s="248">
        <f t="shared" ca="1" si="385"/>
        <v>0</v>
      </c>
      <c r="FM103" s="248" t="str">
        <f t="shared" ca="1" si="385"/>
        <v>-</v>
      </c>
      <c r="FN103" s="248">
        <f t="shared" ca="1" si="120"/>
        <v>1</v>
      </c>
      <c r="FO103" s="248">
        <f t="shared" ca="1" si="120"/>
        <v>0</v>
      </c>
      <c r="FP103" s="248">
        <f t="shared" ca="1" si="385"/>
        <v>1</v>
      </c>
      <c r="FQ103" s="248">
        <f t="shared" ca="1" si="385"/>
        <v>0</v>
      </c>
      <c r="FR103" s="248">
        <f t="shared" ca="1" si="385"/>
        <v>1</v>
      </c>
      <c r="FS103" s="248">
        <f t="shared" ca="1" si="385"/>
        <v>1</v>
      </c>
      <c r="FT103" s="248">
        <f t="shared" ca="1" si="385"/>
        <v>1</v>
      </c>
      <c r="FU103" s="248">
        <f t="shared" ref="FU103:GN104" ca="1" si="407">OFFSET(FU$5,$B103,0)</f>
        <v>0</v>
      </c>
      <c r="FV103" s="248">
        <f t="shared" ca="1" si="407"/>
        <v>0</v>
      </c>
      <c r="FW103" s="248">
        <f t="shared" ca="1" si="407"/>
        <v>0</v>
      </c>
      <c r="FX103" s="248">
        <f t="shared" ca="1" si="407"/>
        <v>0</v>
      </c>
      <c r="FY103" s="248">
        <f t="shared" ca="1" si="407"/>
        <v>0</v>
      </c>
      <c r="FZ103" s="248">
        <f t="shared" ca="1" si="407"/>
        <v>0</v>
      </c>
      <c r="GA103" s="248">
        <f t="shared" ca="1" si="407"/>
        <v>0</v>
      </c>
      <c r="GB103" s="248">
        <f t="shared" ca="1" si="407"/>
        <v>0</v>
      </c>
      <c r="GC103" s="248">
        <f t="shared" ca="1" si="407"/>
        <v>0</v>
      </c>
      <c r="GD103" s="248">
        <f t="shared" ca="1" si="407"/>
        <v>0</v>
      </c>
      <c r="GE103" s="248">
        <f t="shared" ca="1" si="407"/>
        <v>0</v>
      </c>
      <c r="GF103" s="248">
        <f t="shared" ca="1" si="407"/>
        <v>0</v>
      </c>
      <c r="GG103" s="248">
        <f t="shared" ca="1" si="407"/>
        <v>1</v>
      </c>
      <c r="GH103" s="248">
        <f t="shared" ca="1" si="407"/>
        <v>0</v>
      </c>
      <c r="GI103" s="248">
        <f t="shared" ca="1" si="407"/>
        <v>0</v>
      </c>
      <c r="GJ103" s="248">
        <f t="shared" ca="1" si="407"/>
        <v>0</v>
      </c>
      <c r="GK103" s="248">
        <f t="shared" ca="1" si="407"/>
        <v>0</v>
      </c>
      <c r="GL103" s="248">
        <f t="shared" ca="1" si="407"/>
        <v>0</v>
      </c>
      <c r="GM103" s="248">
        <f t="shared" ca="1" si="407"/>
        <v>0</v>
      </c>
      <c r="GN103" s="248">
        <f t="shared" ca="1" si="407"/>
        <v>0</v>
      </c>
      <c r="GO103" s="10"/>
      <c r="GP103" s="246" t="b">
        <f t="shared" ca="1" si="363"/>
        <v>1</v>
      </c>
      <c r="GQ103" s="246" cm="1">
        <f t="array" aca="1" ref="GQ103" ca="1">INDEX(i.bnd_total_pas_area,$R103,1)</f>
        <v>511.2</v>
      </c>
      <c r="GR103" s="248" t="str">
        <f t="shared" ca="1" si="261"/>
        <v>-</v>
      </c>
      <c r="GS103" s="246" t="b">
        <f t="shared" ca="1" si="364"/>
        <v>1</v>
      </c>
      <c r="GT103" s="246" cm="1">
        <f t="array" aca="1" ref="GT103" ca="1">INDEX(i.bnd_sr_t,$T103,1)</f>
        <v>7.6</v>
      </c>
      <c r="GU103" s="246" t="b">
        <f t="shared" ca="1" si="382"/>
        <v>0</v>
      </c>
      <c r="GV103" s="246" t="b">
        <f t="shared" ca="1" si="382"/>
        <v>0</v>
      </c>
      <c r="GW103" s="246" t="b">
        <f t="shared" ca="1" si="382"/>
        <v>1</v>
      </c>
      <c r="GX103" s="248">
        <f t="shared" ref="GX103:HE104" ca="1" si="408">OFFSET(GX$5,$B103,0)</f>
        <v>0</v>
      </c>
      <c r="GY103" s="248">
        <f t="shared" ca="1" si="408"/>
        <v>2</v>
      </c>
      <c r="GZ103" s="248">
        <f t="shared" ca="1" si="408"/>
        <v>2</v>
      </c>
      <c r="HA103" s="248" t="str">
        <f t="shared" ca="1" si="408"/>
        <v>-</v>
      </c>
      <c r="HB103" s="248" t="str">
        <f t="shared" ca="1" si="408"/>
        <v>-</v>
      </c>
      <c r="HC103" s="248" t="str">
        <f t="shared" ca="1" si="408"/>
        <v>-</v>
      </c>
      <c r="HD103" s="248" t="str">
        <f t="shared" ca="1" si="408"/>
        <v>-</v>
      </c>
      <c r="HE103" s="248" t="str">
        <f t="shared" ca="1" si="408"/>
        <v>-</v>
      </c>
      <c r="HF103" s="248" t="str">
        <f t="shared" ca="1" si="144"/>
        <v>-</v>
      </c>
      <c r="HG103" s="248" t="str">
        <f t="shared" ca="1" si="144"/>
        <v>-</v>
      </c>
      <c r="HH103" s="246" t="b">
        <f t="array" aca="1" ref="HH103" ca="1">IF(OR(HI103:HJ103&lt;&gt;"-"),TRUE,"-")</f>
        <v>1</v>
      </c>
      <c r="HI103" s="225">
        <f t="shared" ca="1" si="400"/>
        <v>2</v>
      </c>
      <c r="HJ103" s="248" t="str">
        <f t="shared" ca="1" si="125"/>
        <v>-</v>
      </c>
      <c r="HK103" s="246" t="str">
        <f t="array" aca="1" ref="HK103" ca="1">IF(OR(HL103:HQ103&lt;&gt;"-"),TRUE,"-")</f>
        <v>-</v>
      </c>
      <c r="HL103" s="248" t="str">
        <f t="shared" ca="1" si="389"/>
        <v>-</v>
      </c>
      <c r="HM103" s="288" t="str">
        <f t="shared" ca="1" si="389"/>
        <v>-</v>
      </c>
      <c r="HN103" s="288" t="str">
        <f t="shared" ca="1" si="389"/>
        <v>-</v>
      </c>
      <c r="HO103" s="288" t="str">
        <f t="shared" ca="1" si="389"/>
        <v>-</v>
      </c>
      <c r="HP103" s="288" t="str">
        <f t="shared" ca="1" si="389"/>
        <v>-</v>
      </c>
      <c r="HQ103" s="288" t="str">
        <f t="shared" ca="1" si="146"/>
        <v>-</v>
      </c>
      <c r="HR103" s="288" t="str">
        <f t="shared" ca="1" si="389"/>
        <v>-</v>
      </c>
      <c r="HS103" s="248" t="b">
        <f t="shared" ca="1" si="100"/>
        <v>1</v>
      </c>
      <c r="HT103" s="248">
        <f t="shared" ca="1" si="100"/>
        <v>2</v>
      </c>
      <c r="HU103" s="248" t="b">
        <f t="shared" ca="1" si="101"/>
        <v>1</v>
      </c>
      <c r="HV103" s="248" t="str">
        <f t="shared" ca="1" si="101"/>
        <v>-</v>
      </c>
      <c r="HW103" s="246" t="str">
        <f t="shared" ca="1" si="384"/>
        <v>-</v>
      </c>
      <c r="HX103" s="246" t="str">
        <f t="shared" ca="1" si="384"/>
        <v>-</v>
      </c>
      <c r="HY103" s="246" t="str">
        <f t="shared" ca="1" si="384"/>
        <v>-</v>
      </c>
      <c r="HZ103" s="246" t="str">
        <f t="shared" ca="1" si="384"/>
        <v>-</v>
      </c>
      <c r="IA103" s="248" t="str">
        <f t="shared" ca="1" si="401"/>
        <v>-</v>
      </c>
      <c r="IB103" s="248" t="str">
        <f t="shared" ca="1" si="401"/>
        <v>-</v>
      </c>
      <c r="IC103" s="248" t="str">
        <f t="shared" ca="1" si="401"/>
        <v>-</v>
      </c>
      <c r="ID103" s="248" t="str">
        <f t="shared" ca="1" si="401"/>
        <v>-</v>
      </c>
      <c r="IE103" s="248">
        <f t="shared" ca="1" si="401"/>
        <v>0</v>
      </c>
      <c r="IF103" s="248">
        <f t="shared" ca="1" si="401"/>
        <v>0.9</v>
      </c>
      <c r="IG103" s="248">
        <f t="shared" ca="1" si="401"/>
        <v>0</v>
      </c>
      <c r="IH103" s="248">
        <f t="shared" ca="1" si="401"/>
        <v>0.5</v>
      </c>
      <c r="II103" s="248">
        <f t="shared" ca="1" si="401"/>
        <v>0</v>
      </c>
      <c r="IJ103" s="248">
        <f t="shared" ca="1" si="401"/>
        <v>0</v>
      </c>
      <c r="IK103" s="248" t="str">
        <f t="shared" ca="1" si="401"/>
        <v>-</v>
      </c>
      <c r="IL103" s="246" t="str">
        <f t="shared" ca="1" si="127"/>
        <v>-</v>
      </c>
      <c r="IM103" s="246" t="str">
        <f t="shared" ca="1" si="127"/>
        <v>-</v>
      </c>
      <c r="IN103" s="155" t="b">
        <f t="shared" ca="1" si="367"/>
        <v>0</v>
      </c>
      <c r="IO103" s="248" t="str">
        <f t="shared" ca="1" si="129"/>
        <v>-</v>
      </c>
      <c r="IP103" s="10"/>
      <c r="IQ103" s="248">
        <f t="shared" ca="1" si="401"/>
        <v>1</v>
      </c>
      <c r="IR103" s="248">
        <f t="shared" ca="1" si="401"/>
        <v>0</v>
      </c>
      <c r="IS103" s="248">
        <f t="shared" ca="1" si="401"/>
        <v>1</v>
      </c>
      <c r="IT103" s="248">
        <f t="shared" ca="1" si="401"/>
        <v>1</v>
      </c>
      <c r="IU103" s="248">
        <f t="shared" ca="1" si="401"/>
        <v>0</v>
      </c>
      <c r="IV103" s="248">
        <f t="shared" ca="1" si="401"/>
        <v>70</v>
      </c>
      <c r="IW103" s="248">
        <f t="shared" ca="1" si="401"/>
        <v>50</v>
      </c>
      <c r="IX103" s="248">
        <f t="shared" ca="1" si="401"/>
        <v>85</v>
      </c>
      <c r="IY103" s="248">
        <f t="shared" ca="1" si="401"/>
        <v>70</v>
      </c>
      <c r="IZ103" s="246">
        <f t="shared" ca="1" si="130"/>
        <v>1</v>
      </c>
      <c r="JA103" s="246">
        <f t="shared" ca="1" si="131"/>
        <v>1</v>
      </c>
      <c r="JB103" s="246">
        <f t="shared" ca="1" si="132"/>
        <v>1</v>
      </c>
      <c r="JC103" s="248">
        <f t="shared" ca="1" si="401"/>
        <v>1</v>
      </c>
      <c r="JD103" s="10"/>
      <c r="JE103" s="248">
        <f t="shared" ca="1" si="401"/>
        <v>1</v>
      </c>
      <c r="JF103" s="248">
        <f t="shared" ca="1" si="401"/>
        <v>1</v>
      </c>
      <c r="JG103" s="248">
        <f t="shared" ca="1" si="401"/>
        <v>0.75</v>
      </c>
      <c r="JH103" s="248">
        <f t="shared" ca="1" si="401"/>
        <v>0.8</v>
      </c>
      <c r="JI103" s="248">
        <f t="shared" ca="1" si="401"/>
        <v>0.82499999999999996</v>
      </c>
      <c r="JJ103" s="248">
        <f t="shared" ca="1" si="401"/>
        <v>0.875</v>
      </c>
      <c r="JK103" s="248">
        <f t="shared" ca="1" si="401"/>
        <v>0.9</v>
      </c>
      <c r="JL103" s="248">
        <f t="shared" ca="1" si="401"/>
        <v>1</v>
      </c>
      <c r="JM103" s="248">
        <f t="shared" ca="1" si="401"/>
        <v>0</v>
      </c>
      <c r="JN103" s="248">
        <f t="shared" ca="1" si="391"/>
        <v>0</v>
      </c>
      <c r="JO103" s="248">
        <f t="shared" ca="1" si="391"/>
        <v>0</v>
      </c>
      <c r="JP103" s="248">
        <f t="shared" ca="1" si="391"/>
        <v>0</v>
      </c>
      <c r="JQ103" s="248">
        <f t="shared" ca="1" si="391"/>
        <v>0</v>
      </c>
      <c r="JR103" s="248">
        <f t="shared" ca="1" si="391"/>
        <v>0</v>
      </c>
      <c r="JS103" s="248" t="str">
        <f t="shared" ca="1" si="149"/>
        <v>-</v>
      </c>
      <c r="JT103" s="248">
        <f t="shared" ca="1" si="149"/>
        <v>0</v>
      </c>
      <c r="JU103" s="27">
        <v>0</v>
      </c>
    </row>
    <row r="104" spans="1:281" s="228" customFormat="1" outlineLevel="2">
      <c r="A104" s="202">
        <f t="shared" si="133"/>
        <v>99</v>
      </c>
      <c r="B104" s="210">
        <f t="shared" ca="1" si="392"/>
        <v>91</v>
      </c>
      <c r="C104" s="228">
        <v>200</v>
      </c>
      <c r="D104" s="228" t="s">
        <v>941</v>
      </c>
      <c r="E104" s="228" t="b">
        <v>0</v>
      </c>
      <c r="F104" s="228" t="b">
        <v>0</v>
      </c>
      <c r="G104" s="228" t="b">
        <f t="shared" si="387"/>
        <v>0</v>
      </c>
      <c r="H104" s="298" cm="1">
        <f t="array" aca="1" ref="H104" ca="1">IF(AND($I104:$T104=DataMaster!$R$70:$AC$70),1,IF(AND($I104:$T104=DataMaster!$R$71:$AC$71),2,IF(AND($I104:$T104=DataMaster!$R$72:$AC$72),3,IF(AND($I104:$T104=DataMaster!$R$73:$AC$73),4,IF(AND($I104:$T104=DataMaster!$R$74:$AC$74),5,IF(AND($I104:$T104=DataMaster!$R$75:$AC$75),6,IF(AND($I104:$T104=DataMaster!$R$76:$AC$76),7,IF(AND($I104:$T104=DataMaster!$R$77:$AC$77),8,0))))))))</f>
        <v>5</v>
      </c>
      <c r="I104" s="225">
        <f t="shared" ca="1" si="393"/>
        <v>3</v>
      </c>
      <c r="J104" s="225">
        <f t="shared" ca="1" si="393"/>
        <v>3</v>
      </c>
      <c r="K104" s="225">
        <f t="shared" ca="1" si="393"/>
        <v>4</v>
      </c>
      <c r="L104" s="225">
        <f t="shared" ca="1" si="393"/>
        <v>4</v>
      </c>
      <c r="M104" s="225">
        <f t="shared" ca="1" si="393"/>
        <v>1</v>
      </c>
      <c r="N104" s="225">
        <f t="shared" ca="1" si="393"/>
        <v>1</v>
      </c>
      <c r="O104" s="225">
        <f t="shared" ca="1" si="393"/>
        <v>1</v>
      </c>
      <c r="P104" s="225">
        <f t="shared" ca="1" si="393"/>
        <v>2</v>
      </c>
      <c r="Q104" s="225">
        <f t="shared" ca="1" si="393"/>
        <v>1</v>
      </c>
      <c r="R104" s="225">
        <f t="shared" ca="1" si="393"/>
        <v>4</v>
      </c>
      <c r="S104" s="225">
        <f t="shared" ca="1" si="393"/>
        <v>1</v>
      </c>
      <c r="T104" s="225">
        <f t="shared" ca="1" si="393"/>
        <v>4</v>
      </c>
      <c r="V104" s="242" t="str" cm="1">
        <f t="array" aca="1" ref="V104" ca="1">TEXT(LEFT(OFFSET(V104,-1,0),5)+1,"00000")&amp;MID(OFFSET(V104,-1,0),6,FIND(" ",OFFSET(V104,-1,0),7)-5)
&amp;IF($H104=0,"",INDEX(DataMaster!$Q$70:$Q$77,Experiment!H104))
 &amp; " Day"&amp;_xlfn.SINGLE(INDEX(i.DOY,$I104,1))                   &amp; IF($FE104=0," FWM","")&amp;IF($FE104=1," MWM","")&amp;IF($FE104=5," Mat","")&amp;IF($FJ104=TRUE,"&amp;BBT","")
&amp;" Confine"&amp;$P104-1       &amp;IF($R104&gt;1," PasArea"&amp;GQ104,"")     &amp;IF($T104&gt;1," SR"&amp;GT104,"")     &amp;IF($S104&gt;1," E_PGR"&amp;JG104,"")
&amp; " WP"&amp;TEXT($IZ104*100,"000p")                &amp; " MP"&amp;TEXT($JA104*100,"000p")                      &amp; " GP"&amp;TEXT($JB104*100,"000p")
&amp; " (F"&amp;3+IFERROR(1*$CZ104,0)+IFERROR(1*$DA104,0)&amp;3-IFERROR(1*NOT($DC104),0)&amp;"N"&amp;$DV104&amp;$DW104&amp;")"</f>
        <v>00081 Feed farm3 Day204 MWM&amp;BBT Confine1 PasArea511.2 SR7.6 WP100p MP100p GP100p (F33N11)</v>
      </c>
      <c r="W104" s="10" t="str">
        <f ca="1">IF(COUNTIF(V$5:V104,V104)=1,"-","Dup")</f>
        <v>-</v>
      </c>
      <c r="X104" s="10"/>
      <c r="Y104" s="225" t="str">
        <f t="shared" ca="1" si="394"/>
        <v>-</v>
      </c>
      <c r="Z104" s="248" t="str">
        <f t="shared" ca="1" si="112"/>
        <v>-</v>
      </c>
      <c r="AA104" s="225" t="str">
        <f t="shared" ca="1" si="394"/>
        <v>-</v>
      </c>
      <c r="AB104" s="225" t="str">
        <f t="shared" ca="1" si="394"/>
        <v>-</v>
      </c>
      <c r="AC104" s="248" t="str">
        <f t="shared" ca="1" si="113"/>
        <v>-</v>
      </c>
      <c r="AD104" s="248" t="b">
        <f t="shared" ca="1" si="113"/>
        <v>1</v>
      </c>
      <c r="AE104" s="10"/>
      <c r="AF104" s="248" t="b">
        <f t="shared" ca="1" si="406"/>
        <v>1</v>
      </c>
      <c r="AG104" s="248" t="str">
        <f t="shared" ca="1" si="406"/>
        <v>-</v>
      </c>
      <c r="AH104" s="248" t="str">
        <f t="shared" ca="1" si="406"/>
        <v>-</v>
      </c>
      <c r="AI104" s="248" t="str">
        <f t="shared" ca="1" si="406"/>
        <v>-</v>
      </c>
      <c r="AJ104" s="248" t="b">
        <f t="shared" ca="1" si="406"/>
        <v>0</v>
      </c>
      <c r="AK104" s="248" t="str">
        <f t="shared" ca="1" si="406"/>
        <v>-</v>
      </c>
      <c r="AL104" s="248" t="str">
        <f t="shared" ca="1" si="406"/>
        <v>-</v>
      </c>
      <c r="AM104" s="248" t="str">
        <f t="shared" ca="1" si="406"/>
        <v>-</v>
      </c>
      <c r="AN104" s="248" t="b">
        <f t="shared" ca="1" si="406"/>
        <v>0</v>
      </c>
      <c r="AO104" s="10"/>
      <c r="AP104" s="225" t="b">
        <f t="shared" ca="1" si="402"/>
        <v>1</v>
      </c>
      <c r="AQ104" s="247" t="b">
        <v>1</v>
      </c>
      <c r="AR104" s="225" t="b">
        <f t="shared" ca="1" si="395"/>
        <v>1</v>
      </c>
      <c r="AS104" s="243">
        <f t="shared" ca="1" si="136"/>
        <v>533208</v>
      </c>
      <c r="AT104" s="225" t="b">
        <f t="shared" ca="1" si="396"/>
        <v>0</v>
      </c>
      <c r="AU104" s="248" t="str">
        <f t="shared" ca="1" si="406"/>
        <v>-</v>
      </c>
      <c r="AV104" s="248" t="b">
        <f t="shared" ca="1" si="406"/>
        <v>1</v>
      </c>
      <c r="AW104" s="225">
        <f t="shared" ca="1" si="397"/>
        <v>533209</v>
      </c>
      <c r="AX104" s="248" t="str">
        <f t="shared" ca="1" si="406"/>
        <v>-</v>
      </c>
      <c r="AY104" s="248">
        <f t="shared" ca="1" si="406"/>
        <v>1</v>
      </c>
      <c r="AZ104" s="248">
        <f t="shared" ca="1" si="406"/>
        <v>1</v>
      </c>
      <c r="BA104" s="248" t="b">
        <f t="shared" ca="1" si="406"/>
        <v>1</v>
      </c>
      <c r="BB104" s="248">
        <f t="shared" ca="1" si="406"/>
        <v>0.2</v>
      </c>
      <c r="BC104" s="248" t="str">
        <f t="shared" ca="1" si="406"/>
        <v>-</v>
      </c>
      <c r="BD104" s="248" t="str">
        <f t="shared" ca="1" si="406"/>
        <v>-</v>
      </c>
      <c r="BE104" s="248" t="b">
        <f t="shared" ca="1" si="406"/>
        <v>1</v>
      </c>
      <c r="BF104" s="248" t="b">
        <f t="shared" ca="1" si="406"/>
        <v>0</v>
      </c>
      <c r="BG104" s="246" t="b" cm="1">
        <f t="array" aca="1" ref="BG104" ca="1">INDEX(i.dams_confinement_P,$P104,BG$17)</f>
        <v>1</v>
      </c>
      <c r="BH104" s="246" t="b" cm="1">
        <f t="array" aca="1" ref="BH104" ca="1">INDEX(i.dams_confinement_P,$P104,BH$17)</f>
        <v>1</v>
      </c>
      <c r="BI104" s="246" t="b" cm="1">
        <f t="array" aca="1" ref="BI104" ca="1">INDEX(i.dams_confinement_P,$P104,BI$17)</f>
        <v>1</v>
      </c>
      <c r="BJ104" s="246" t="b" cm="1">
        <f t="array" aca="1" ref="BJ104" ca="1">INDEX(i.dams_confinement_P,$P104,BJ$17)</f>
        <v>1</v>
      </c>
      <c r="BK104" s="246" t="b" cm="1">
        <f t="array" aca="1" ref="BK104" ca="1">INDEX(i.dams_confinement_P,$P104,BK$17)</f>
        <v>1</v>
      </c>
      <c r="BL104" s="246" t="b" cm="1">
        <f t="array" aca="1" ref="BL104" ca="1">INDEX(i.dams_confinement_P,$P104,BL$17)</f>
        <v>1</v>
      </c>
      <c r="BM104" s="246" t="str" cm="1">
        <f t="array" aca="1" ref="BM104" ca="1">INDEX(i.dams_confinement_P,$P104,BM$17)</f>
        <v>-</v>
      </c>
      <c r="BN104" s="246" t="str" cm="1">
        <f t="array" aca="1" ref="BN104" ca="1">INDEX(i.dams_confinement_P,$P104,BN$17)</f>
        <v>-</v>
      </c>
      <c r="BO104" s="246" t="str" cm="1">
        <f t="array" aca="1" ref="BO104" ca="1">INDEX(i.dams_confinement_P,$P104,BO$17)</f>
        <v>-</v>
      </c>
      <c r="BP104" s="246" t="str" cm="1">
        <f t="array" aca="1" ref="BP104" ca="1">INDEX(i.dams_confinement_P,$P104,BP$17)</f>
        <v>-</v>
      </c>
      <c r="BQ104" s="246" t="str" cm="1">
        <f t="array" aca="1" ref="BQ104" ca="1">INDEX(i.dams_confinement_P,$P104,BQ$17)</f>
        <v>-</v>
      </c>
      <c r="BR104" s="246" t="str" cm="1">
        <f t="array" aca="1" ref="BR104" ca="1">INDEX(i.dams_confinement_P,$P104,BR$17)</f>
        <v>-</v>
      </c>
      <c r="BS104" s="246" t="str" cm="1">
        <f t="array" aca="1" ref="BS104" ca="1">INDEX(i.dams_confinement_P,$P104,BS$17)</f>
        <v>-</v>
      </c>
      <c r="BT104" s="246" t="str" cm="1">
        <f t="array" aca="1" ref="BT104" ca="1">INDEX(i.dams_confinement_P,$P104,BT$17)</f>
        <v>-</v>
      </c>
      <c r="BU104" s="246" t="str" cm="1">
        <f t="array" aca="1" ref="BU104" ca="1">INDEX(i.dams_confinement_P,$P104,BU$17)</f>
        <v>-</v>
      </c>
      <c r="BV104" s="246" t="str" cm="1">
        <f t="array" aca="1" ref="BV104" ca="1">INDEX(i.dams_confinement_P,$P104,BV$17)</f>
        <v>-</v>
      </c>
      <c r="BW104" s="246" t="str" cm="1">
        <f t="array" aca="1" ref="BW104" ca="1">INDEX(i.dams_confinement_P,$P104,BW$17)</f>
        <v>-</v>
      </c>
      <c r="BX104" s="246" t="str" cm="1">
        <f t="array" aca="1" ref="BX104" ca="1">INDEX(i.dams_confinement_P,$P104,BX$17)</f>
        <v>-</v>
      </c>
      <c r="BY104" s="248" t="str">
        <f t="shared" ca="1" si="403"/>
        <v>-</v>
      </c>
      <c r="BZ104" s="248" t="str">
        <f t="shared" ca="1" si="403"/>
        <v>-</v>
      </c>
      <c r="CA104" s="10"/>
      <c r="CB104" s="248" t="str">
        <f t="shared" ca="1" si="403"/>
        <v>-</v>
      </c>
      <c r="CC104" s="248" t="str">
        <f t="shared" ca="1" si="403"/>
        <v>-</v>
      </c>
      <c r="CD104" s="248" t="str">
        <f t="shared" ca="1" si="403"/>
        <v>-</v>
      </c>
      <c r="CE104" s="248" t="str">
        <f t="shared" ca="1" si="403"/>
        <v>-</v>
      </c>
      <c r="CF104" s="248" t="str">
        <f t="shared" ca="1" si="403"/>
        <v>-</v>
      </c>
      <c r="CG104" s="248" t="str">
        <f t="shared" ca="1" si="403"/>
        <v>-</v>
      </c>
      <c r="CH104" s="248" t="str">
        <f t="shared" ca="1" si="403"/>
        <v>-</v>
      </c>
      <c r="CI104" s="248" t="str">
        <f t="shared" ca="1" si="403"/>
        <v>-</v>
      </c>
      <c r="CJ104" s="248" t="str">
        <f t="shared" ca="1" si="403"/>
        <v>-</v>
      </c>
      <c r="CK104" s="248" t="str">
        <f t="shared" ca="1" si="403"/>
        <v>-</v>
      </c>
      <c r="CL104" s="248" t="str">
        <f t="shared" ca="1" si="403"/>
        <v>-</v>
      </c>
      <c r="CM104" s="248" t="str">
        <f t="shared" ca="1" si="403"/>
        <v>-</v>
      </c>
      <c r="CN104" s="248" t="str">
        <f t="shared" ca="1" si="403"/>
        <v>-</v>
      </c>
      <c r="CO104" s="248" t="str">
        <f t="shared" ca="1" si="403"/>
        <v>-</v>
      </c>
      <c r="CP104" s="248" t="str">
        <f t="shared" ca="1" si="403"/>
        <v>-</v>
      </c>
      <c r="CQ104" s="248" t="str">
        <f t="shared" ca="1" si="403"/>
        <v>-</v>
      </c>
      <c r="CR104" s="248" t="str">
        <f t="shared" ca="1" si="403"/>
        <v>-</v>
      </c>
      <c r="CS104" s="248" t="str">
        <f t="shared" ca="1" si="403"/>
        <v>-</v>
      </c>
      <c r="CT104" s="248" t="str">
        <f t="shared" ca="1" si="403"/>
        <v>-</v>
      </c>
      <c r="CU104" s="248" t="str">
        <f t="shared" ca="1" si="403"/>
        <v>-</v>
      </c>
      <c r="CV104" s="248" t="str">
        <f t="shared" ca="1" si="403"/>
        <v>-</v>
      </c>
      <c r="CW104" s="10"/>
      <c r="CX104" s="246" t="str" cm="1">
        <f t="array" ref="CX104">IF(AND($CZ104:$DA104),INDEX(i.dam_user_fvp0_date,$P104),"-")</f>
        <v>-</v>
      </c>
      <c r="CY104" s="246" t="str" cm="1">
        <f t="array" ref="CY104">IF(AND($CZ104:$DA104),INDEX(i.dam_user_fvp1_date,$P104),"-")</f>
        <v>-</v>
      </c>
      <c r="CZ104" s="247" t="b">
        <v>0</v>
      </c>
      <c r="DA104" s="247" t="b">
        <v>0</v>
      </c>
      <c r="DB104" s="248" t="str">
        <f t="shared" ca="1" si="386"/>
        <v>-</v>
      </c>
      <c r="DC104" s="248" t="str">
        <f t="shared" ca="1" si="386"/>
        <v>-</v>
      </c>
      <c r="DD104" s="248" t="str">
        <f t="shared" ca="1" si="386"/>
        <v>-</v>
      </c>
      <c r="DE104" s="248" t="str">
        <f t="shared" ca="1" si="386"/>
        <v>-</v>
      </c>
      <c r="DF104" s="248" t="str">
        <f t="shared" ca="1" si="386"/>
        <v>-</v>
      </c>
      <c r="DG104" s="248" t="str">
        <f t="shared" ca="1" si="386"/>
        <v>-</v>
      </c>
      <c r="DH104" s="248" t="str">
        <f t="shared" ca="1" si="386"/>
        <v>-</v>
      </c>
      <c r="DI104" s="248" t="str">
        <f t="shared" ca="1" si="386"/>
        <v>-</v>
      </c>
      <c r="DJ104" s="128">
        <v>0.125</v>
      </c>
      <c r="DK104" s="128">
        <v>0.3</v>
      </c>
      <c r="DL104" s="128">
        <v>-0.05</v>
      </c>
      <c r="DM104" s="128">
        <v>0.1</v>
      </c>
      <c r="DN104" s="128">
        <v>0.25</v>
      </c>
      <c r="DO104" s="128">
        <v>-0.05</v>
      </c>
      <c r="DP104" s="128">
        <v>0.05</v>
      </c>
      <c r="DQ104" s="128">
        <v>0.1</v>
      </c>
      <c r="DR104" s="128">
        <v>-0.02</v>
      </c>
      <c r="DS104" s="128">
        <v>0.1</v>
      </c>
      <c r="DT104" s="128">
        <v>0.25</v>
      </c>
      <c r="DU104" s="128">
        <v>-0.05</v>
      </c>
      <c r="DV104" s="247">
        <v>1</v>
      </c>
      <c r="DW104" s="247">
        <v>1</v>
      </c>
      <c r="DX104" s="247">
        <v>0</v>
      </c>
      <c r="DY104" s="247">
        <v>0.5</v>
      </c>
      <c r="DZ104" s="247">
        <v>0.5</v>
      </c>
      <c r="EA104" s="248" t="str">
        <f t="shared" ca="1" si="386"/>
        <v>-</v>
      </c>
      <c r="EB104" s="248" t="str">
        <f t="shared" ca="1" si="386"/>
        <v>-</v>
      </c>
      <c r="EC104" s="248" t="str">
        <f t="shared" ca="1" si="386"/>
        <v>-</v>
      </c>
      <c r="ED104" s="248" t="str">
        <f t="shared" ca="1" si="386"/>
        <v>-</v>
      </c>
      <c r="EE104" s="248" t="str">
        <f t="shared" ca="1" si="386"/>
        <v>-</v>
      </c>
      <c r="EF104" s="247">
        <v>0</v>
      </c>
      <c r="EG104" s="247">
        <v>0.5</v>
      </c>
      <c r="EH104" s="247">
        <v>0.5</v>
      </c>
      <c r="EI104" s="248" t="str">
        <f t="shared" ref="EI104:EP104" ca="1" si="409">OFFSET(EI$5,$B104,0)</f>
        <v>-</v>
      </c>
      <c r="EJ104" s="248" t="str">
        <f t="shared" ca="1" si="409"/>
        <v>-</v>
      </c>
      <c r="EK104" s="248" t="str">
        <f t="shared" ca="1" si="409"/>
        <v>-</v>
      </c>
      <c r="EL104" s="248">
        <f t="shared" ca="1" si="409"/>
        <v>0</v>
      </c>
      <c r="EM104" s="248">
        <f t="shared" ca="1" si="409"/>
        <v>0</v>
      </c>
      <c r="EN104" s="248">
        <f t="shared" ca="1" si="409"/>
        <v>0</v>
      </c>
      <c r="EO104" s="248">
        <f t="shared" ca="1" si="409"/>
        <v>0</v>
      </c>
      <c r="EP104" s="248">
        <f t="shared" ca="1" si="409"/>
        <v>0</v>
      </c>
      <c r="EQ104" s="248">
        <f t="shared" ca="1" si="385"/>
        <v>0</v>
      </c>
      <c r="ER104" s="248">
        <f t="shared" ca="1" si="385"/>
        <v>0</v>
      </c>
      <c r="ES104" s="248" t="str">
        <f t="shared" ca="1" si="385"/>
        <v>-</v>
      </c>
      <c r="ET104" s="248" t="str">
        <f t="shared" ca="1" si="385"/>
        <v>-</v>
      </c>
      <c r="EU104" s="248" t="str">
        <f t="shared" ca="1" si="385"/>
        <v>-</v>
      </c>
      <c r="EV104" s="248" t="str">
        <f t="shared" ca="1" si="385"/>
        <v>-</v>
      </c>
      <c r="EW104" s="248" t="str">
        <f t="shared" ca="1" si="385"/>
        <v>-</v>
      </c>
      <c r="EX104" s="248" t="str">
        <f t="shared" ca="1" si="385"/>
        <v>-</v>
      </c>
      <c r="EY104" s="248" t="str">
        <f t="shared" ca="1" si="385"/>
        <v>-</v>
      </c>
      <c r="EZ104" s="248" t="str">
        <f t="shared" ca="1" si="385"/>
        <v>-</v>
      </c>
      <c r="FA104" s="248" t="str">
        <f t="shared" ca="1" si="385"/>
        <v>-</v>
      </c>
      <c r="FB104" s="248" t="str">
        <f t="shared" ca="1" si="385"/>
        <v>-</v>
      </c>
      <c r="FC104" s="248" t="str">
        <f t="shared" ca="1" si="385"/>
        <v>-</v>
      </c>
      <c r="FD104" s="10"/>
      <c r="FE104" s="246">
        <f t="shared" ca="1" si="118"/>
        <v>1</v>
      </c>
      <c r="FF104" s="248" t="str">
        <f t="shared" ca="1" si="385"/>
        <v>-</v>
      </c>
      <c r="FG104" s="248" t="str">
        <f t="shared" ca="1" si="385"/>
        <v>-</v>
      </c>
      <c r="FH104" s="248" t="str">
        <f t="shared" ca="1" si="385"/>
        <v>-</v>
      </c>
      <c r="FI104" s="248" t="str">
        <f t="shared" ca="1" si="385"/>
        <v>-</v>
      </c>
      <c r="FJ104" s="246" t="b">
        <f t="shared" ca="1" si="119"/>
        <v>1</v>
      </c>
      <c r="FK104" s="248" t="str">
        <f t="shared" ca="1" si="385"/>
        <v>-</v>
      </c>
      <c r="FL104" s="248">
        <f t="shared" ca="1" si="385"/>
        <v>0</v>
      </c>
      <c r="FM104" s="248" t="str">
        <f t="shared" ca="1" si="385"/>
        <v>-</v>
      </c>
      <c r="FN104" s="248">
        <f t="shared" ca="1" si="120"/>
        <v>1</v>
      </c>
      <c r="FO104" s="248">
        <f t="shared" ca="1" si="120"/>
        <v>0</v>
      </c>
      <c r="FP104" s="248">
        <f t="shared" ca="1" si="385"/>
        <v>1</v>
      </c>
      <c r="FQ104" s="248">
        <f t="shared" ca="1" si="385"/>
        <v>0</v>
      </c>
      <c r="FR104" s="248">
        <f t="shared" ca="1" si="385"/>
        <v>1</v>
      </c>
      <c r="FS104" s="248">
        <f t="shared" ca="1" si="385"/>
        <v>1</v>
      </c>
      <c r="FT104" s="248">
        <f t="shared" ca="1" si="385"/>
        <v>1</v>
      </c>
      <c r="FU104" s="248">
        <f t="shared" ca="1" si="407"/>
        <v>0</v>
      </c>
      <c r="FV104" s="248">
        <f t="shared" ca="1" si="407"/>
        <v>0</v>
      </c>
      <c r="FW104" s="248">
        <f t="shared" ca="1" si="407"/>
        <v>0</v>
      </c>
      <c r="FX104" s="248">
        <f t="shared" ca="1" si="407"/>
        <v>0</v>
      </c>
      <c r="FY104" s="248">
        <f t="shared" ca="1" si="407"/>
        <v>0</v>
      </c>
      <c r="FZ104" s="248">
        <f t="shared" ca="1" si="407"/>
        <v>0</v>
      </c>
      <c r="GA104" s="248">
        <f t="shared" ca="1" si="407"/>
        <v>0</v>
      </c>
      <c r="GB104" s="248">
        <f t="shared" ca="1" si="407"/>
        <v>0</v>
      </c>
      <c r="GC104" s="248">
        <f t="shared" ca="1" si="407"/>
        <v>0</v>
      </c>
      <c r="GD104" s="248">
        <f t="shared" ca="1" si="407"/>
        <v>0</v>
      </c>
      <c r="GE104" s="248">
        <f t="shared" ca="1" si="407"/>
        <v>0</v>
      </c>
      <c r="GF104" s="248">
        <f t="shared" ca="1" si="407"/>
        <v>0</v>
      </c>
      <c r="GG104" s="248">
        <f t="shared" ca="1" si="407"/>
        <v>1</v>
      </c>
      <c r="GH104" s="248">
        <f t="shared" ca="1" si="407"/>
        <v>0</v>
      </c>
      <c r="GI104" s="248">
        <f t="shared" ca="1" si="407"/>
        <v>0</v>
      </c>
      <c r="GJ104" s="248">
        <f t="shared" ca="1" si="407"/>
        <v>0</v>
      </c>
      <c r="GK104" s="248">
        <f t="shared" ca="1" si="407"/>
        <v>0</v>
      </c>
      <c r="GL104" s="248">
        <f t="shared" ca="1" si="407"/>
        <v>0</v>
      </c>
      <c r="GM104" s="248">
        <f t="shared" ca="1" si="407"/>
        <v>0</v>
      </c>
      <c r="GN104" s="248">
        <f t="shared" ca="1" si="407"/>
        <v>0</v>
      </c>
      <c r="GO104" s="10"/>
      <c r="GP104" s="246" t="b">
        <f t="shared" ca="1" si="363"/>
        <v>1</v>
      </c>
      <c r="GQ104" s="246" cm="1">
        <f t="array" aca="1" ref="GQ104" ca="1">INDEX(i.bnd_total_pas_area,$R104,1)</f>
        <v>511.2</v>
      </c>
      <c r="GR104" s="248" t="str">
        <f t="shared" ca="1" si="261"/>
        <v>-</v>
      </c>
      <c r="GS104" s="246" t="b">
        <f t="shared" ca="1" si="364"/>
        <v>1</v>
      </c>
      <c r="GT104" s="246" cm="1">
        <f t="array" aca="1" ref="GT104" ca="1">INDEX(i.bnd_sr_t,$T104,1)</f>
        <v>7.6</v>
      </c>
      <c r="GU104" s="246" t="b">
        <f t="shared" ca="1" si="382"/>
        <v>0</v>
      </c>
      <c r="GV104" s="246" t="b">
        <f t="shared" ca="1" si="382"/>
        <v>0</v>
      </c>
      <c r="GW104" s="246" t="b">
        <f t="shared" ca="1" si="382"/>
        <v>1</v>
      </c>
      <c r="GX104" s="248">
        <f t="shared" ca="1" si="408"/>
        <v>0</v>
      </c>
      <c r="GY104" s="248">
        <f t="shared" ca="1" si="408"/>
        <v>2</v>
      </c>
      <c r="GZ104" s="248">
        <f t="shared" ca="1" si="408"/>
        <v>2</v>
      </c>
      <c r="HA104" s="248" t="str">
        <f t="shared" ca="1" si="408"/>
        <v>-</v>
      </c>
      <c r="HB104" s="248" t="str">
        <f t="shared" ca="1" si="408"/>
        <v>-</v>
      </c>
      <c r="HC104" s="248" t="str">
        <f t="shared" ca="1" si="408"/>
        <v>-</v>
      </c>
      <c r="HD104" s="248" t="str">
        <f t="shared" ca="1" si="408"/>
        <v>-</v>
      </c>
      <c r="HE104" s="248" t="str">
        <f t="shared" ca="1" si="408"/>
        <v>-</v>
      </c>
      <c r="HF104" s="248" t="str">
        <f t="shared" ca="1" si="144"/>
        <v>-</v>
      </c>
      <c r="HG104" s="248" t="str">
        <f t="shared" ca="1" si="144"/>
        <v>-</v>
      </c>
      <c r="HH104" s="246" t="b">
        <f t="array" aca="1" ref="HH104" ca="1">IF(OR(HI104:HJ104&lt;&gt;"-"),TRUE,"-")</f>
        <v>1</v>
      </c>
      <c r="HI104" s="225">
        <f t="shared" ca="1" si="400"/>
        <v>2</v>
      </c>
      <c r="HJ104" s="248" t="str">
        <f t="shared" ca="1" si="125"/>
        <v>-</v>
      </c>
      <c r="HK104" s="246" t="str">
        <f t="array" aca="1" ref="HK104" ca="1">IF(OR(HL104:HQ104&lt;&gt;"-"),TRUE,"-")</f>
        <v>-</v>
      </c>
      <c r="HL104" s="248" t="str">
        <f t="shared" ca="1" si="389"/>
        <v>-</v>
      </c>
      <c r="HM104" s="288" t="str">
        <f t="shared" ca="1" si="389"/>
        <v>-</v>
      </c>
      <c r="HN104" s="288" t="str">
        <f t="shared" ca="1" si="389"/>
        <v>-</v>
      </c>
      <c r="HO104" s="288" t="str">
        <f t="shared" ca="1" si="389"/>
        <v>-</v>
      </c>
      <c r="HP104" s="288" t="str">
        <f t="shared" ca="1" si="389"/>
        <v>-</v>
      </c>
      <c r="HQ104" s="288" t="str">
        <f t="shared" ca="1" si="146"/>
        <v>-</v>
      </c>
      <c r="HR104" s="288" t="str">
        <f t="shared" ca="1" si="389"/>
        <v>-</v>
      </c>
      <c r="HS104" s="248" t="b">
        <f t="shared" ca="1" si="100"/>
        <v>1</v>
      </c>
      <c r="HT104" s="248">
        <f t="shared" ca="1" si="100"/>
        <v>2</v>
      </c>
      <c r="HU104" s="248" t="b">
        <f t="shared" ca="1" si="101"/>
        <v>1</v>
      </c>
      <c r="HV104" s="248" t="str">
        <f t="shared" ca="1" si="101"/>
        <v>-</v>
      </c>
      <c r="HW104" s="246" t="str">
        <f t="shared" ca="1" si="384"/>
        <v>-</v>
      </c>
      <c r="HX104" s="246" t="str">
        <f t="shared" ca="1" si="384"/>
        <v>-</v>
      </c>
      <c r="HY104" s="246" t="str">
        <f t="shared" ca="1" si="384"/>
        <v>-</v>
      </c>
      <c r="HZ104" s="246" t="str">
        <f t="shared" ca="1" si="384"/>
        <v>-</v>
      </c>
      <c r="IA104" s="248" t="str">
        <f t="shared" ca="1" si="401"/>
        <v>-</v>
      </c>
      <c r="IB104" s="248" t="str">
        <f t="shared" ca="1" si="401"/>
        <v>-</v>
      </c>
      <c r="IC104" s="248" t="str">
        <f t="shared" ca="1" si="401"/>
        <v>-</v>
      </c>
      <c r="ID104" s="248" t="str">
        <f t="shared" ca="1" si="401"/>
        <v>-</v>
      </c>
      <c r="IE104" s="248">
        <f t="shared" ca="1" si="401"/>
        <v>0</v>
      </c>
      <c r="IF104" s="248">
        <f t="shared" ca="1" si="401"/>
        <v>0.9</v>
      </c>
      <c r="IG104" s="248">
        <f t="shared" ca="1" si="401"/>
        <v>0</v>
      </c>
      <c r="IH104" s="248">
        <f t="shared" ca="1" si="401"/>
        <v>0.5</v>
      </c>
      <c r="II104" s="248">
        <f t="shared" ca="1" si="401"/>
        <v>0</v>
      </c>
      <c r="IJ104" s="248">
        <f t="shared" ca="1" si="401"/>
        <v>0</v>
      </c>
      <c r="IK104" s="248" t="str">
        <f t="shared" ca="1" si="401"/>
        <v>-</v>
      </c>
      <c r="IL104" s="246" t="str">
        <f t="shared" ca="1" si="127"/>
        <v>-</v>
      </c>
      <c r="IM104" s="246" t="str">
        <f t="shared" ca="1" si="127"/>
        <v>-</v>
      </c>
      <c r="IN104" s="155" t="b">
        <f t="shared" ca="1" si="367"/>
        <v>0</v>
      </c>
      <c r="IO104" s="248" t="str">
        <f t="shared" ca="1" si="129"/>
        <v>-</v>
      </c>
      <c r="IP104" s="10"/>
      <c r="IQ104" s="248">
        <f t="shared" ca="1" si="401"/>
        <v>1</v>
      </c>
      <c r="IR104" s="248">
        <f t="shared" ca="1" si="401"/>
        <v>0</v>
      </c>
      <c r="IS104" s="248">
        <f t="shared" ca="1" si="401"/>
        <v>1</v>
      </c>
      <c r="IT104" s="248">
        <f t="shared" ca="1" si="401"/>
        <v>1</v>
      </c>
      <c r="IU104" s="248">
        <f t="shared" ca="1" si="401"/>
        <v>0</v>
      </c>
      <c r="IV104" s="248">
        <f t="shared" ca="1" si="401"/>
        <v>70</v>
      </c>
      <c r="IW104" s="248">
        <f t="shared" ca="1" si="401"/>
        <v>50</v>
      </c>
      <c r="IX104" s="248">
        <f t="shared" ca="1" si="401"/>
        <v>85</v>
      </c>
      <c r="IY104" s="248">
        <f t="shared" ca="1" si="401"/>
        <v>70</v>
      </c>
      <c r="IZ104" s="246">
        <f t="shared" ca="1" si="130"/>
        <v>1</v>
      </c>
      <c r="JA104" s="246">
        <f t="shared" ca="1" si="131"/>
        <v>1</v>
      </c>
      <c r="JB104" s="246">
        <f t="shared" ca="1" si="132"/>
        <v>1</v>
      </c>
      <c r="JC104" s="248">
        <f t="shared" ca="1" si="401"/>
        <v>1</v>
      </c>
      <c r="JD104" s="10"/>
      <c r="JE104" s="248">
        <f t="shared" ca="1" si="401"/>
        <v>1</v>
      </c>
      <c r="JF104" s="248">
        <f t="shared" ca="1" si="401"/>
        <v>1</v>
      </c>
      <c r="JG104" s="248">
        <f t="shared" ca="1" si="401"/>
        <v>0.75</v>
      </c>
      <c r="JH104" s="248">
        <f t="shared" ca="1" si="401"/>
        <v>0.8</v>
      </c>
      <c r="JI104" s="248">
        <f t="shared" ca="1" si="401"/>
        <v>0.82499999999999996</v>
      </c>
      <c r="JJ104" s="248">
        <f t="shared" ca="1" si="401"/>
        <v>0.875</v>
      </c>
      <c r="JK104" s="248">
        <f t="shared" ca="1" si="401"/>
        <v>0.9</v>
      </c>
      <c r="JL104" s="248">
        <f t="shared" ca="1" si="401"/>
        <v>1</v>
      </c>
      <c r="JM104" s="248">
        <f t="shared" ca="1" si="401"/>
        <v>0</v>
      </c>
      <c r="JN104" s="248">
        <f t="shared" ca="1" si="391"/>
        <v>0</v>
      </c>
      <c r="JO104" s="248">
        <f t="shared" ca="1" si="391"/>
        <v>0</v>
      </c>
      <c r="JP104" s="248">
        <f t="shared" ca="1" si="391"/>
        <v>0</v>
      </c>
      <c r="JQ104" s="248">
        <f t="shared" ca="1" si="391"/>
        <v>0</v>
      </c>
      <c r="JR104" s="248">
        <f t="shared" ca="1" si="391"/>
        <v>0</v>
      </c>
      <c r="JS104" s="248" t="str">
        <f t="shared" ca="1" si="149"/>
        <v>-</v>
      </c>
      <c r="JT104" s="248">
        <f t="shared" ca="1" si="149"/>
        <v>0</v>
      </c>
      <c r="JU104" s="27">
        <v>0</v>
      </c>
    </row>
    <row r="105" spans="1:281" s="228" customFormat="1" outlineLevel="1">
      <c r="A105" s="202">
        <f t="shared" si="12"/>
        <v>100</v>
      </c>
      <c r="B105" s="32">
        <f>$A$7</f>
        <v>2</v>
      </c>
      <c r="C105" s="228">
        <v>200</v>
      </c>
      <c r="D105" s="228" t="s">
        <v>941</v>
      </c>
      <c r="E105" s="228" t="b">
        <v>0</v>
      </c>
      <c r="F105" s="228" t="b">
        <v>0</v>
      </c>
      <c r="G105" s="271" t="b">
        <f>$C$22=1</f>
        <v>0</v>
      </c>
      <c r="H105" s="298" cm="1">
        <f t="array" aca="1" ref="H105" ca="1">IF(AND($I105:$T105=DataMaster!$R$70:$AC$70),1,IF(AND($I105:$T105=DataMaster!$R$71:$AC$71),2,IF(AND($I105:$T105=DataMaster!$R$72:$AC$72),3,IF(AND($I105:$T105=DataMaster!$R$73:$AC$73),4,IF(AND($I105:$T105=DataMaster!$R$74:$AC$74),5,IF(AND($I105:$T105=DataMaster!$R$75:$AC$75),6,IF(AND($I105:$T105=DataMaster!$R$76:$AC$76),7,IF(AND($I105:$T105=DataMaster!$R$77:$AC$77),8,0))))))))</f>
        <v>6</v>
      </c>
      <c r="I105" s="270">
        <f ca="1">DataMaster!R75</f>
        <v>3</v>
      </c>
      <c r="J105" s="270">
        <f ca="1">DataMaster!S75</f>
        <v>3</v>
      </c>
      <c r="K105" s="270">
        <f ca="1">DataMaster!T75</f>
        <v>4</v>
      </c>
      <c r="L105" s="270">
        <f ca="1">DataMaster!U75</f>
        <v>4</v>
      </c>
      <c r="M105" s="270">
        <f ca="1">DataMaster!V75</f>
        <v>1</v>
      </c>
      <c r="N105" s="270">
        <f ca="1">DataMaster!W75</f>
        <v>1</v>
      </c>
      <c r="O105" s="270">
        <f ca="1">DataMaster!X75</f>
        <v>1</v>
      </c>
      <c r="P105" s="270">
        <f>DataMaster!Y75</f>
        <v>1</v>
      </c>
      <c r="Q105" s="32">
        <v>1</v>
      </c>
      <c r="R105" s="270">
        <f ca="1">DataMaster!AA75</f>
        <v>4</v>
      </c>
      <c r="S105" s="270">
        <f ca="1">DataMaster!AB75</f>
        <v>1</v>
      </c>
      <c r="T105" s="270">
        <f ca="1">DataMaster!AC75</f>
        <v>4</v>
      </c>
      <c r="V105" s="223" t="str" cm="1">
        <f t="array" aca="1" ref="V105" ca="1">TEXT(LEFT(OFFSET(V105,-1,0),5)+1,"00000")&amp;MID(OFFSET(V105,-1,0),6,FIND(" ",OFFSET(V105,-1,0),7)-5)
&amp;IF($H105=0,"",INDEX(DataMaster!$Q$70:$Q$77,Experiment!H105))
 &amp; " Day"&amp;_xlfn.SINGLE(INDEX(i.DOY,$I105,1))                   &amp; IF($FE105=0," FWM","")&amp;IF($FE105=1," MWM","")&amp;IF($FE105=5," Mat","")&amp;IF($FJ105=TRUE,"&amp;BBT","")
&amp;" Confine"&amp;$P105-1       &amp;IF($R105&gt;1," PasArea"&amp;GQ105,"")     &amp;IF($T105&gt;1," SR"&amp;GT105,"")     &amp;IF($S105&gt;1," E_PGR"&amp;JG105,"")
&amp; " WP"&amp;TEXT($IZ105*100,"000p")                &amp; " MP"&amp;TEXT($JA105*100,"000p")                      &amp; " GP"&amp;TEXT($JB105*100,"000p")
&amp; " (F"&amp;3+IFERROR(1*$CZ105,0)+IFERROR(1*$DA105,0)&amp;3-IFERROR(1*NOT($DC105),0)&amp;"N"&amp;$DV105&amp;$DW105&amp;")"</f>
        <v>00082 Feed farm3_nc Day204 MWM&amp;BBT Confine0 PasArea511.2 SR7.6 WP100p MP100p GP100p (F33N11)</v>
      </c>
      <c r="W105" s="10" t="str">
        <f ca="1">IF(COUNTIF(V$5:V105,V105)=1,"-","Dup")</f>
        <v>-</v>
      </c>
      <c r="X105" s="10"/>
      <c r="Y105" s="247" t="b">
        <v>1</v>
      </c>
      <c r="Z105" s="248" t="str">
        <f t="shared" ca="1" si="112"/>
        <v>-</v>
      </c>
      <c r="AA105" s="247" t="b">
        <v>1</v>
      </c>
      <c r="AB105" s="247" t="b">
        <v>1</v>
      </c>
      <c r="AC105" s="248" t="str">
        <f t="shared" ca="1" si="113"/>
        <v>-</v>
      </c>
      <c r="AD105" s="248" t="b">
        <f t="shared" ca="1" si="113"/>
        <v>1</v>
      </c>
      <c r="AE105" s="10"/>
      <c r="AF105" s="248" t="b">
        <f t="shared" ca="1" si="355"/>
        <v>1</v>
      </c>
      <c r="AG105" s="248" t="str">
        <f t="shared" ca="1" si="355"/>
        <v>-</v>
      </c>
      <c r="AH105" s="248" t="str">
        <f t="shared" ca="1" si="355"/>
        <v>-</v>
      </c>
      <c r="AI105" s="248" t="str">
        <f t="shared" ca="1" si="355"/>
        <v>-</v>
      </c>
      <c r="AJ105" s="248" t="b">
        <f t="shared" ca="1" si="355"/>
        <v>0</v>
      </c>
      <c r="AK105" s="248" t="str">
        <f t="shared" ca="1" si="355"/>
        <v>-</v>
      </c>
      <c r="AL105" s="248" t="str">
        <f t="shared" ca="1" si="355"/>
        <v>-</v>
      </c>
      <c r="AM105" s="248" t="str">
        <f t="shared" ca="1" si="355"/>
        <v>-</v>
      </c>
      <c r="AN105" s="248" t="b">
        <f t="shared" ca="1" si="355"/>
        <v>0</v>
      </c>
      <c r="AO105" s="10"/>
      <c r="AP105" s="247" t="b">
        <v>0</v>
      </c>
      <c r="AQ105" s="247" t="b">
        <v>0</v>
      </c>
      <c r="AR105" s="247" t="b">
        <v>0</v>
      </c>
      <c r="AS105" s="248" t="str">
        <f ca="1">OFFSET(AS$5,$B105,0)</f>
        <v>-</v>
      </c>
      <c r="AT105" s="247" t="b">
        <v>1</v>
      </c>
      <c r="AU105" s="248" t="str">
        <f t="shared" ca="1" si="355"/>
        <v>-</v>
      </c>
      <c r="AV105" s="247" t="b">
        <v>1</v>
      </c>
      <c r="AW105" s="297">
        <f ca="1">VALUE($H105&amp;$I105&amp;$J105&amp;$P105&amp;"01")</f>
        <v>633101</v>
      </c>
      <c r="AX105" s="248" t="str">
        <f t="shared" ca="1" si="355"/>
        <v>-</v>
      </c>
      <c r="AY105" s="248">
        <f t="shared" ca="1" si="355"/>
        <v>1</v>
      </c>
      <c r="AZ105" s="248">
        <f t="shared" ca="1" si="355"/>
        <v>1</v>
      </c>
      <c r="BA105" s="248" t="b">
        <f t="shared" ca="1" si="185"/>
        <v>1</v>
      </c>
      <c r="BB105" s="248">
        <f t="shared" ca="1" si="355"/>
        <v>0.2</v>
      </c>
      <c r="BC105" s="248" t="str">
        <f t="shared" ca="1" si="406"/>
        <v>-</v>
      </c>
      <c r="BD105" s="248" t="str">
        <f t="shared" ca="1" si="406"/>
        <v>-</v>
      </c>
      <c r="BE105" s="248" t="b">
        <f t="shared" ca="1" si="355"/>
        <v>1</v>
      </c>
      <c r="BF105" s="248" t="b">
        <f t="shared" ca="1" si="355"/>
        <v>0</v>
      </c>
      <c r="BG105" s="246" t="b" cm="1">
        <f t="array" ref="BG105">INDEX(i.dams_confinement_P,$P105,BG$17)</f>
        <v>0</v>
      </c>
      <c r="BH105" s="246" t="b" cm="1">
        <f t="array" ref="BH105">INDEX(i.dams_confinement_P,$P105,BH$17)</f>
        <v>0</v>
      </c>
      <c r="BI105" s="246" t="b" cm="1">
        <f t="array" ref="BI105">INDEX(i.dams_confinement_P,$P105,BI$17)</f>
        <v>0</v>
      </c>
      <c r="BJ105" s="246" t="b" cm="1">
        <f t="array" ref="BJ105">INDEX(i.dams_confinement_P,$P105,BJ$17)</f>
        <v>0</v>
      </c>
      <c r="BK105" s="246" t="b" cm="1">
        <f t="array" ref="BK105">INDEX(i.dams_confinement_P,$P105,BK$17)</f>
        <v>0</v>
      </c>
      <c r="BL105" s="246" t="b" cm="1">
        <f t="array" ref="BL105">INDEX(i.dams_confinement_P,$P105,BL$17)</f>
        <v>0</v>
      </c>
      <c r="BM105" s="246" t="b" cm="1">
        <f t="array" ref="BM105">INDEX(i.dams_confinement_P,$P105,BM$17)</f>
        <v>0</v>
      </c>
      <c r="BN105" s="246" t="b" cm="1">
        <f t="array" ref="BN105">INDEX(i.dams_confinement_P,$P105,BN$17)</f>
        <v>0</v>
      </c>
      <c r="BO105" s="246" t="b" cm="1">
        <f t="array" ref="BO105">INDEX(i.dams_confinement_P,$P105,BO$17)</f>
        <v>0</v>
      </c>
      <c r="BP105" s="246" t="b" cm="1">
        <f t="array" ref="BP105">INDEX(i.dams_confinement_P,$P105,BP$17)</f>
        <v>0</v>
      </c>
      <c r="BQ105" s="246" t="b" cm="1">
        <f t="array" ref="BQ105">INDEX(i.dams_confinement_P,$P105,BQ$17)</f>
        <v>0</v>
      </c>
      <c r="BR105" s="246" t="b" cm="1">
        <f t="array" ref="BR105">INDEX(i.dams_confinement_P,$P105,BR$17)</f>
        <v>0</v>
      </c>
      <c r="BS105" s="246" t="b" cm="1">
        <f t="array" ref="BS105">INDEX(i.dams_confinement_P,$P105,BS$17)</f>
        <v>0</v>
      </c>
      <c r="BT105" s="246" t="b" cm="1">
        <f t="array" ref="BT105">INDEX(i.dams_confinement_P,$P105,BT$17)</f>
        <v>0</v>
      </c>
      <c r="BU105" s="246" t="b" cm="1">
        <f t="array" ref="BU105">INDEX(i.dams_confinement_P,$P105,BU$17)</f>
        <v>0</v>
      </c>
      <c r="BV105" s="246" t="b" cm="1">
        <f t="array" ref="BV105">INDEX(i.dams_confinement_P,$P105,BV$17)</f>
        <v>0</v>
      </c>
      <c r="BW105" s="246" t="b" cm="1">
        <f t="array" ref="BW105">INDEX(i.dams_confinement_P,$P105,BW$17)</f>
        <v>0</v>
      </c>
      <c r="BX105" s="246" t="b" cm="1">
        <f t="array" ref="BX105">INDEX(i.dams_confinement_P,$P105,BX$17)</f>
        <v>0</v>
      </c>
      <c r="BY105" s="248" t="str">
        <f t="shared" ca="1" si="310"/>
        <v>-</v>
      </c>
      <c r="BZ105" s="248" t="str">
        <f t="shared" ca="1" si="310"/>
        <v>-</v>
      </c>
      <c r="CA105" s="10"/>
      <c r="CB105" s="248" t="str">
        <f t="shared" ca="1" si="310"/>
        <v>-</v>
      </c>
      <c r="CC105" s="248" t="str">
        <f t="shared" ca="1" si="310"/>
        <v>-</v>
      </c>
      <c r="CD105" s="248" t="str">
        <f t="shared" ca="1" si="310"/>
        <v>-</v>
      </c>
      <c r="CE105" s="248" t="str">
        <f t="shared" ca="1" si="310"/>
        <v>-</v>
      </c>
      <c r="CF105" s="248" t="str">
        <f t="shared" ca="1" si="310"/>
        <v>-</v>
      </c>
      <c r="CG105" s="248" t="str">
        <f t="shared" ca="1" si="310"/>
        <v>-</v>
      </c>
      <c r="CH105" s="248" t="str">
        <f t="shared" ca="1" si="310"/>
        <v>-</v>
      </c>
      <c r="CI105" s="248" t="str">
        <f t="shared" ca="1" si="310"/>
        <v>-</v>
      </c>
      <c r="CJ105" s="248" t="str">
        <f t="shared" ca="1" si="310"/>
        <v>-</v>
      </c>
      <c r="CK105" s="248" t="str">
        <f t="shared" ca="1" si="310"/>
        <v>-</v>
      </c>
      <c r="CL105" s="248" t="str">
        <f t="shared" ca="1" si="310"/>
        <v>-</v>
      </c>
      <c r="CM105" s="248" t="str">
        <f t="shared" ca="1" si="310"/>
        <v>-</v>
      </c>
      <c r="CN105" s="248" t="str">
        <f t="shared" ca="1" si="310"/>
        <v>-</v>
      </c>
      <c r="CO105" s="248" t="str">
        <f t="shared" ca="1" si="310"/>
        <v>-</v>
      </c>
      <c r="CP105" s="248" t="str">
        <f t="shared" ca="1" si="310"/>
        <v>-</v>
      </c>
      <c r="CQ105" s="248" t="str">
        <f t="shared" ca="1" si="310"/>
        <v>-</v>
      </c>
      <c r="CR105" s="248" t="str">
        <f t="shared" ca="1" si="310"/>
        <v>-</v>
      </c>
      <c r="CS105" s="248" t="str">
        <f t="shared" ca="1" si="194"/>
        <v>-</v>
      </c>
      <c r="CT105" s="248" t="str">
        <f t="shared" ca="1" si="194"/>
        <v>-</v>
      </c>
      <c r="CU105" s="248" t="str">
        <f t="shared" ca="1" si="194"/>
        <v>-</v>
      </c>
      <c r="CV105" s="248" t="str">
        <f t="shared" ca="1" si="194"/>
        <v>-</v>
      </c>
      <c r="CW105" s="10"/>
      <c r="CX105" s="246" t="str" cm="1">
        <f t="array" aca="1" ref="CX105" ca="1">IF(AND($CZ105:$DA105),INDEX(i.dam_user_fvp0_date,$P105),"-")</f>
        <v>-</v>
      </c>
      <c r="CY105" s="246" t="str" cm="1">
        <f t="array" aca="1" ref="CY105" ca="1">IF(AND($CZ105:$DA105),INDEX(i.dam_user_fvp1_date,$P105),"-")</f>
        <v>-</v>
      </c>
      <c r="CZ105" s="248" t="b">
        <f t="shared" ref="CZ105:EO127" ca="1" si="410">OFFSET(CZ$5,$B105,0)</f>
        <v>0</v>
      </c>
      <c r="DA105" s="248" t="b">
        <f t="shared" ca="1" si="410"/>
        <v>0</v>
      </c>
      <c r="DB105" s="248" t="str">
        <f t="shared" ca="1" si="410"/>
        <v>-</v>
      </c>
      <c r="DC105" s="248" t="str">
        <f t="shared" ca="1" si="410"/>
        <v>-</v>
      </c>
      <c r="DD105" s="248" t="str">
        <f t="shared" ca="1" si="410"/>
        <v>-</v>
      </c>
      <c r="DE105" s="248" t="str">
        <f t="shared" ca="1" si="410"/>
        <v>-</v>
      </c>
      <c r="DF105" s="248" t="str">
        <f t="shared" ca="1" si="410"/>
        <v>-</v>
      </c>
      <c r="DG105" s="248" t="str">
        <f t="shared" ca="1" si="410"/>
        <v>-</v>
      </c>
      <c r="DH105" s="248" t="str">
        <f t="shared" ca="1" si="410"/>
        <v>-</v>
      </c>
      <c r="DI105" s="248" t="str">
        <f t="shared" ca="1" si="410"/>
        <v>-</v>
      </c>
      <c r="DJ105" s="128" t="s">
        <v>36</v>
      </c>
      <c r="DK105" s="128" t="s">
        <v>36</v>
      </c>
      <c r="DL105" s="128" t="s">
        <v>36</v>
      </c>
      <c r="DM105" s="128" t="s">
        <v>36</v>
      </c>
      <c r="DN105" s="128" t="s">
        <v>36</v>
      </c>
      <c r="DO105" s="128" t="s">
        <v>36</v>
      </c>
      <c r="DP105" s="128" t="s">
        <v>36</v>
      </c>
      <c r="DQ105" s="128" t="s">
        <v>36</v>
      </c>
      <c r="DR105" s="128" t="s">
        <v>36</v>
      </c>
      <c r="DS105" s="128" t="s">
        <v>36</v>
      </c>
      <c r="DT105" s="128" t="s">
        <v>36</v>
      </c>
      <c r="DU105" s="128" t="s">
        <v>36</v>
      </c>
      <c r="DV105" s="248">
        <f t="shared" ca="1" si="410"/>
        <v>1</v>
      </c>
      <c r="DW105" s="248">
        <f t="shared" ca="1" si="410"/>
        <v>1</v>
      </c>
      <c r="DX105" s="248">
        <f t="shared" ca="1" si="410"/>
        <v>0</v>
      </c>
      <c r="DY105" s="248" t="str">
        <f t="shared" ca="1" si="410"/>
        <v>-</v>
      </c>
      <c r="DZ105" s="248" t="str">
        <f t="shared" ca="1" si="410"/>
        <v>-</v>
      </c>
      <c r="EA105" s="248" t="str">
        <f t="shared" ca="1" si="410"/>
        <v>-</v>
      </c>
      <c r="EB105" s="248" t="str">
        <f t="shared" ca="1" si="410"/>
        <v>-</v>
      </c>
      <c r="EC105" s="248" t="str">
        <f t="shared" ca="1" si="410"/>
        <v>-</v>
      </c>
      <c r="ED105" s="248" t="str">
        <f t="shared" ca="1" si="410"/>
        <v>-</v>
      </c>
      <c r="EE105" s="248" t="str">
        <f t="shared" ca="1" si="410"/>
        <v>-</v>
      </c>
      <c r="EF105" s="248">
        <f t="shared" ca="1" si="410"/>
        <v>0</v>
      </c>
      <c r="EG105" s="248" t="str">
        <f t="shared" ca="1" si="410"/>
        <v>-</v>
      </c>
      <c r="EH105" s="248" t="str">
        <f t="shared" ca="1" si="410"/>
        <v>-</v>
      </c>
      <c r="EI105" s="248" t="str">
        <f t="shared" ca="1" si="410"/>
        <v>-</v>
      </c>
      <c r="EJ105" s="248" t="str">
        <f t="shared" ca="1" si="410"/>
        <v>-</v>
      </c>
      <c r="EK105" s="248" t="str">
        <f t="shared" ca="1" si="410"/>
        <v>-</v>
      </c>
      <c r="EL105" s="248">
        <f t="shared" ca="1" si="410"/>
        <v>0</v>
      </c>
      <c r="EM105" s="248">
        <f t="shared" ca="1" si="410"/>
        <v>0</v>
      </c>
      <c r="EN105" s="248">
        <f t="shared" ca="1" si="410"/>
        <v>0</v>
      </c>
      <c r="EO105" s="248">
        <f t="shared" ca="1" si="410"/>
        <v>0</v>
      </c>
      <c r="EP105" s="248">
        <f t="shared" ca="1" si="349"/>
        <v>0</v>
      </c>
      <c r="EQ105" s="248">
        <f t="shared" ca="1" si="290"/>
        <v>0</v>
      </c>
      <c r="ER105" s="248">
        <f t="shared" ca="1" si="290"/>
        <v>0</v>
      </c>
      <c r="ES105" s="248" t="str">
        <f t="shared" ca="1" si="290"/>
        <v>-</v>
      </c>
      <c r="ET105" s="248" t="str">
        <f t="shared" ca="1" si="290"/>
        <v>-</v>
      </c>
      <c r="EU105" s="248" t="str">
        <f t="shared" ref="EU105:FF105" ca="1" si="411">OFFSET(EU$5,$B105,0)</f>
        <v>-</v>
      </c>
      <c r="EV105" s="248" t="str">
        <f t="shared" ca="1" si="411"/>
        <v>-</v>
      </c>
      <c r="EW105" s="248" t="str">
        <f t="shared" ca="1" si="411"/>
        <v>-</v>
      </c>
      <c r="EX105" s="248" t="str">
        <f t="shared" ca="1" si="411"/>
        <v>-</v>
      </c>
      <c r="EY105" s="248" t="str">
        <f t="shared" ca="1" si="411"/>
        <v>-</v>
      </c>
      <c r="EZ105" s="248" t="str">
        <f t="shared" ca="1" si="411"/>
        <v>-</v>
      </c>
      <c r="FA105" s="248" t="str">
        <f t="shared" ca="1" si="411"/>
        <v>-</v>
      </c>
      <c r="FB105" s="248" t="str">
        <f t="shared" ca="1" si="411"/>
        <v>-</v>
      </c>
      <c r="FC105" s="248" t="str">
        <f t="shared" ca="1" si="411"/>
        <v>-</v>
      </c>
      <c r="FD105" s="10"/>
      <c r="FE105" s="246">
        <f t="shared" ca="1" si="118"/>
        <v>1</v>
      </c>
      <c r="FF105" s="248" t="str">
        <f t="shared" ca="1" si="411"/>
        <v>-</v>
      </c>
      <c r="FG105" s="248" t="str">
        <f t="shared" ca="1" si="341"/>
        <v>-</v>
      </c>
      <c r="FH105" s="248" t="str">
        <f t="shared" ca="1" si="341"/>
        <v>-</v>
      </c>
      <c r="FI105" s="248" t="str">
        <f t="shared" ca="1" si="341"/>
        <v>-</v>
      </c>
      <c r="FJ105" s="246" t="b">
        <f t="shared" ca="1" si="119"/>
        <v>1</v>
      </c>
      <c r="FK105" s="248" t="str">
        <f t="shared" ca="1" si="341"/>
        <v>-</v>
      </c>
      <c r="FL105" s="248">
        <f t="shared" ca="1" si="341"/>
        <v>0</v>
      </c>
      <c r="FM105" s="248" t="str">
        <f t="shared" ca="1" si="341"/>
        <v>-</v>
      </c>
      <c r="FN105" s="248">
        <f t="shared" ca="1" si="120"/>
        <v>1</v>
      </c>
      <c r="FO105" s="248">
        <f t="shared" ca="1" si="120"/>
        <v>0</v>
      </c>
      <c r="FP105" s="248">
        <f t="shared" ca="1" si="341"/>
        <v>1</v>
      </c>
      <c r="FQ105" s="248">
        <f t="shared" ca="1" si="341"/>
        <v>0</v>
      </c>
      <c r="FR105" s="248">
        <f t="shared" ca="1" si="341"/>
        <v>1</v>
      </c>
      <c r="FS105" s="248">
        <f t="shared" ca="1" si="341"/>
        <v>1</v>
      </c>
      <c r="FT105" s="248">
        <f t="shared" ca="1" si="341"/>
        <v>1</v>
      </c>
      <c r="FU105" s="248">
        <f t="shared" ca="1" si="341"/>
        <v>0</v>
      </c>
      <c r="FV105" s="248">
        <f t="shared" ca="1" si="341"/>
        <v>0</v>
      </c>
      <c r="FW105" s="248">
        <f t="shared" ca="1" si="341"/>
        <v>0</v>
      </c>
      <c r="FX105" s="248">
        <f t="shared" ca="1" si="341"/>
        <v>0</v>
      </c>
      <c r="FY105" s="248">
        <f t="shared" ca="1" si="341"/>
        <v>0</v>
      </c>
      <c r="FZ105" s="248">
        <f t="shared" ca="1" si="341"/>
        <v>0</v>
      </c>
      <c r="GA105" s="248">
        <f t="shared" ca="1" si="341"/>
        <v>0</v>
      </c>
      <c r="GB105" s="248">
        <f t="shared" ca="1" si="341"/>
        <v>0</v>
      </c>
      <c r="GC105" s="248">
        <f t="shared" ca="1" si="121"/>
        <v>0</v>
      </c>
      <c r="GD105" s="248">
        <f t="shared" ca="1" si="121"/>
        <v>0</v>
      </c>
      <c r="GE105" s="248">
        <f t="shared" ca="1" si="341"/>
        <v>0</v>
      </c>
      <c r="GF105" s="248">
        <f t="shared" ca="1" si="341"/>
        <v>0</v>
      </c>
      <c r="GG105" s="248">
        <f t="shared" ca="1" si="341"/>
        <v>1</v>
      </c>
      <c r="GH105" s="248">
        <f t="shared" ca="1" si="341"/>
        <v>0</v>
      </c>
      <c r="GI105" s="248">
        <f t="shared" ca="1" si="341"/>
        <v>0</v>
      </c>
      <c r="GJ105" s="248">
        <f t="shared" ca="1" si="341"/>
        <v>0</v>
      </c>
      <c r="GK105" s="248">
        <f t="shared" ca="1" si="341"/>
        <v>0</v>
      </c>
      <c r="GL105" s="248">
        <f t="shared" ca="1" si="341"/>
        <v>0</v>
      </c>
      <c r="GM105" s="248">
        <f t="shared" ca="1" si="121"/>
        <v>0</v>
      </c>
      <c r="GN105" s="248">
        <f t="shared" ca="1" si="121"/>
        <v>0</v>
      </c>
      <c r="GO105" s="10"/>
      <c r="GP105" s="246" t="b">
        <f t="shared" ref="GP105:GP113" ca="1" si="412">IF(GQ105&lt;&gt;"-",TRUE,FALSE)</f>
        <v>1</v>
      </c>
      <c r="GQ105" s="246" cm="1">
        <f t="array" aca="1" ref="GQ105" ca="1">INDEX(i.bnd_total_pas_area,$R105,1)</f>
        <v>511.2</v>
      </c>
      <c r="GR105" s="248" t="str">
        <f t="shared" ca="1" si="261"/>
        <v>-</v>
      </c>
      <c r="GS105" s="246" t="b">
        <f t="shared" ref="GS105:GS113" ca="1" si="413">IF(GT105&lt;&gt;"-",TRUE,FALSE)</f>
        <v>1</v>
      </c>
      <c r="GT105" s="246" cm="1">
        <f t="array" aca="1" ref="GT105" ca="1">INDEX(i.bnd_sr_t,$T105,1)</f>
        <v>7.6</v>
      </c>
      <c r="GU105" s="246" t="b">
        <f t="shared" ca="1" si="124"/>
        <v>0</v>
      </c>
      <c r="GV105" s="246" t="b">
        <f t="shared" ca="1" si="124"/>
        <v>0</v>
      </c>
      <c r="GW105" s="246" t="b">
        <f t="shared" ca="1" si="124"/>
        <v>1</v>
      </c>
      <c r="GX105" s="248">
        <f t="shared" ca="1" si="262"/>
        <v>0</v>
      </c>
      <c r="GY105" s="248">
        <f t="shared" ca="1" si="262"/>
        <v>2</v>
      </c>
      <c r="GZ105" s="248">
        <f t="shared" ca="1" si="262"/>
        <v>2</v>
      </c>
      <c r="HA105" s="248" t="str">
        <f t="shared" ca="1" si="262"/>
        <v>-</v>
      </c>
      <c r="HB105" s="248" t="str">
        <f t="shared" ca="1" si="262"/>
        <v>-</v>
      </c>
      <c r="HC105" s="248" t="str">
        <f t="shared" ca="1" si="262"/>
        <v>-</v>
      </c>
      <c r="HD105" s="248" t="str">
        <f t="shared" ca="1" si="262"/>
        <v>-</v>
      </c>
      <c r="HE105" s="248" t="str">
        <f t="shared" ca="1" si="262"/>
        <v>-</v>
      </c>
      <c r="HF105" s="246" t="str">
        <f>IF(TRUE,"-",INDEX(i_dryman,INDEX(CHOOSE($I105,[0]!i.AdultDrys,[0]!i.AdultDrys,[0]!i.AdultDrys),1,#REF!)+1,HF$15))</f>
        <v>-</v>
      </c>
      <c r="HG105" s="248" t="str">
        <f t="shared" ca="1" si="262"/>
        <v>-</v>
      </c>
      <c r="HH105" s="246" t="b">
        <f t="array" aca="1" ref="HH105" ca="1">IF(OR(HI105:HJ105&lt;&gt;"-"),TRUE,"-")</f>
        <v>1</v>
      </c>
      <c r="HI105" s="247">
        <v>2</v>
      </c>
      <c r="HJ105" s="248" t="str">
        <f t="shared" ca="1" si="125"/>
        <v>-</v>
      </c>
      <c r="HK105" s="246" t="str">
        <f t="array" aca="1" ref="HK105" ca="1">IF(OR(HL105:HQ105&lt;&gt;"-"),TRUE,"-")</f>
        <v>-</v>
      </c>
      <c r="HL105" s="247" t="s">
        <v>36</v>
      </c>
      <c r="HM105" s="286" t="s">
        <v>36</v>
      </c>
      <c r="HN105" s="286" t="s">
        <v>36</v>
      </c>
      <c r="HO105" s="286" t="s">
        <v>36</v>
      </c>
      <c r="HP105" s="286" t="s">
        <v>36</v>
      </c>
      <c r="HQ105" s="288" t="str">
        <f ca="1">OFFSET(HQ$5,$B105,0)</f>
        <v>-</v>
      </c>
      <c r="HR105" s="286" t="s">
        <v>36</v>
      </c>
      <c r="HS105" s="247" t="b">
        <v>1</v>
      </c>
      <c r="HT105" s="247">
        <v>2</v>
      </c>
      <c r="HU105" s="248" t="b">
        <f t="shared" ca="1" si="101"/>
        <v>1</v>
      </c>
      <c r="HV105" s="247" t="s">
        <v>36</v>
      </c>
      <c r="HW105" s="246" t="str">
        <f t="shared" ca="1" si="238"/>
        <v>-</v>
      </c>
      <c r="HX105" s="246" t="str">
        <f t="shared" ca="1" si="238"/>
        <v>-</v>
      </c>
      <c r="HY105" s="246" t="str">
        <f t="shared" ca="1" si="238"/>
        <v>-</v>
      </c>
      <c r="HZ105" s="246" t="str">
        <f t="shared" ca="1" si="238"/>
        <v>-</v>
      </c>
      <c r="IA105" s="248" t="str">
        <f t="shared" ca="1" si="342"/>
        <v>-</v>
      </c>
      <c r="IB105" s="248" t="str">
        <f t="shared" ca="1" si="342"/>
        <v>-</v>
      </c>
      <c r="IC105" s="248" t="str">
        <f t="shared" ca="1" si="342"/>
        <v>-</v>
      </c>
      <c r="ID105" s="248" t="str">
        <f t="shared" ca="1" si="342"/>
        <v>-</v>
      </c>
      <c r="IE105" s="247">
        <v>0</v>
      </c>
      <c r="IF105" s="247">
        <v>0.9</v>
      </c>
      <c r="IG105" s="247">
        <v>0</v>
      </c>
      <c r="IH105" s="247">
        <v>0.5</v>
      </c>
      <c r="II105" s="247">
        <v>0</v>
      </c>
      <c r="IJ105" s="247">
        <v>0</v>
      </c>
      <c r="IK105" s="247" t="s">
        <v>36</v>
      </c>
      <c r="IL105" s="246" t="str">
        <f t="shared" ca="1" si="127"/>
        <v>-</v>
      </c>
      <c r="IM105" s="246" t="str">
        <f ca="1">INDEX(i.FlkStrctr,$J105,IM$15)</f>
        <v>-</v>
      </c>
      <c r="IN105" s="155" t="b">
        <f t="shared" ref="IN105:IN113" ca="1" si="414">SUM(IO105:IO105)&gt;0</f>
        <v>0</v>
      </c>
      <c r="IO105" s="248" t="str">
        <f t="shared" ca="1" si="129"/>
        <v>-</v>
      </c>
      <c r="IP105" s="10"/>
      <c r="IQ105" s="248">
        <f t="shared" ca="1" si="342"/>
        <v>1</v>
      </c>
      <c r="IR105" s="248">
        <f t="shared" ca="1" si="342"/>
        <v>0</v>
      </c>
      <c r="IS105" s="248">
        <f t="shared" ca="1" si="342"/>
        <v>1</v>
      </c>
      <c r="IT105" s="248">
        <f t="shared" ca="1" si="342"/>
        <v>1</v>
      </c>
      <c r="IU105" s="248">
        <f t="shared" ca="1" si="342"/>
        <v>0</v>
      </c>
      <c r="IV105" s="248">
        <f t="shared" ca="1" si="342"/>
        <v>70</v>
      </c>
      <c r="IW105" s="248">
        <f t="shared" ca="1" si="342"/>
        <v>50</v>
      </c>
      <c r="IX105" s="248">
        <f t="shared" ca="1" si="342"/>
        <v>85</v>
      </c>
      <c r="IY105" s="248">
        <f t="shared" ca="1" si="342"/>
        <v>70</v>
      </c>
      <c r="IZ105" s="246">
        <f t="shared" ca="1" si="130"/>
        <v>1</v>
      </c>
      <c r="JA105" s="246">
        <f t="shared" ca="1" si="131"/>
        <v>1</v>
      </c>
      <c r="JB105" s="246">
        <f t="shared" ca="1" si="132"/>
        <v>1</v>
      </c>
      <c r="JC105" s="248">
        <f t="shared" ca="1" si="342"/>
        <v>1</v>
      </c>
      <c r="JD105" s="10"/>
      <c r="JE105" s="248">
        <f t="shared" ca="1" si="342"/>
        <v>1</v>
      </c>
      <c r="JF105" s="248">
        <f t="shared" ca="1" si="342"/>
        <v>1</v>
      </c>
      <c r="JG105" s="248">
        <f t="shared" ca="1" si="342"/>
        <v>0.75</v>
      </c>
      <c r="JH105" s="248">
        <f t="shared" ca="1" si="401"/>
        <v>0.8</v>
      </c>
      <c r="JI105" s="248">
        <f t="shared" ca="1" si="401"/>
        <v>0.82499999999999996</v>
      </c>
      <c r="JJ105" s="248">
        <f t="shared" ca="1" si="401"/>
        <v>0.875</v>
      </c>
      <c r="JK105" s="248">
        <f t="shared" ca="1" si="401"/>
        <v>0.9</v>
      </c>
      <c r="JL105" s="248">
        <f t="shared" ca="1" si="342"/>
        <v>1</v>
      </c>
      <c r="JM105" s="248">
        <f t="shared" ca="1" si="342"/>
        <v>0</v>
      </c>
      <c r="JN105" s="248">
        <f t="shared" ca="1" si="391"/>
        <v>0</v>
      </c>
      <c r="JO105" s="248">
        <f t="shared" ca="1" si="391"/>
        <v>0</v>
      </c>
      <c r="JP105" s="248">
        <f t="shared" ca="1" si="391"/>
        <v>0</v>
      </c>
      <c r="JQ105" s="248">
        <f t="shared" ca="1" si="391"/>
        <v>0</v>
      </c>
      <c r="JR105" s="248">
        <f t="shared" ca="1" si="391"/>
        <v>0</v>
      </c>
      <c r="JS105" s="248" t="str">
        <f t="shared" ref="JS105:JT105" ca="1" si="415">OFFSET(JS$5,$B105,0)</f>
        <v>-</v>
      </c>
      <c r="JT105" s="248">
        <f t="shared" ca="1" si="415"/>
        <v>0</v>
      </c>
      <c r="JU105" s="27">
        <v>0</v>
      </c>
    </row>
    <row r="106" spans="1:281" s="228" customFormat="1" outlineLevel="2">
      <c r="A106" s="202">
        <f t="shared" si="133"/>
        <v>101</v>
      </c>
      <c r="B106" s="32">
        <f ca="1">OFFSET(B106,-1,-1)</f>
        <v>100</v>
      </c>
      <c r="C106" s="228">
        <v>200</v>
      </c>
      <c r="D106" s="228" t="s">
        <v>941</v>
      </c>
      <c r="E106" s="228" t="b">
        <v>0</v>
      </c>
      <c r="F106" s="228" t="b">
        <v>0</v>
      </c>
      <c r="G106" s="228" t="b">
        <f t="shared" ref="G106:G113" si="416">E106</f>
        <v>0</v>
      </c>
      <c r="H106" s="298" cm="1">
        <f t="array" aca="1" ref="H106" ca="1">IF(AND($I106:$T106=DataMaster!$R$70:$AC$70),1,IF(AND($I106:$T106=DataMaster!$R$71:$AC$71),2,IF(AND($I106:$T106=DataMaster!$R$72:$AC$72),3,IF(AND($I106:$T106=DataMaster!$R$73:$AC$73),4,IF(AND($I106:$T106=DataMaster!$R$74:$AC$74),5,IF(AND($I106:$T106=DataMaster!$R$75:$AC$75),6,IF(AND($I106:$T106=DataMaster!$R$76:$AC$76),7,IF(AND($I106:$T106=DataMaster!$R$77:$AC$77),8,0))))))))</f>
        <v>6</v>
      </c>
      <c r="I106" s="225">
        <f ca="1">OFFSET(I106,-1,0)</f>
        <v>3</v>
      </c>
      <c r="J106" s="225">
        <f t="shared" ref="J106:T130" ca="1" si="417">OFFSET(J106,-1,0)</f>
        <v>3</v>
      </c>
      <c r="K106" s="225">
        <f t="shared" ca="1" si="417"/>
        <v>4</v>
      </c>
      <c r="L106" s="225">
        <f t="shared" ca="1" si="417"/>
        <v>4</v>
      </c>
      <c r="M106" s="225">
        <f t="shared" ca="1" si="417"/>
        <v>1</v>
      </c>
      <c r="N106" s="225">
        <f t="shared" ca="1" si="417"/>
        <v>1</v>
      </c>
      <c r="O106" s="225">
        <f t="shared" ca="1" si="417"/>
        <v>1</v>
      </c>
      <c r="P106" s="225">
        <f t="shared" ca="1" si="417"/>
        <v>1</v>
      </c>
      <c r="Q106" s="225">
        <f t="shared" ca="1" si="417"/>
        <v>1</v>
      </c>
      <c r="R106" s="225">
        <f t="shared" ca="1" si="417"/>
        <v>4</v>
      </c>
      <c r="S106" s="225">
        <f t="shared" ca="1" si="417"/>
        <v>1</v>
      </c>
      <c r="T106" s="225">
        <f t="shared" ca="1" si="417"/>
        <v>4</v>
      </c>
      <c r="V106" s="242" t="str" cm="1">
        <f t="array" aca="1" ref="V106" ca="1">TEXT(LEFT(OFFSET(V106,-1,0),5)+1,"00000")&amp;MID(OFFSET(V106,-1,0),6,FIND(" ",OFFSET(V106,-1,0),7)-5)
&amp;IF($H106=0,"",INDEX(DataMaster!$Q$70:$Q$77,Experiment!H106))
 &amp; " Day"&amp;_xlfn.SINGLE(INDEX(i.DOY,$I106,1))                   &amp; IF($FE106=0," FWM","")&amp;IF($FE106=1," MWM","")&amp;IF($FE106=5," Mat","")&amp;IF($FJ106=TRUE,"&amp;BBT","")
&amp;" Confine"&amp;$P106-1       &amp;IF($R106&gt;1," PasArea"&amp;GQ106,"")     &amp;IF($T106&gt;1," SR"&amp;GT106,"")     &amp;IF($S106&gt;1," E_PGR"&amp;JG106,"")
&amp; " WP"&amp;TEXT($IZ106*100,"000p")                &amp; " MP"&amp;TEXT($JA106*100,"000p")                      &amp; " GP"&amp;TEXT($JB106*100,"000p")
&amp; " (F"&amp;3+IFERROR(1*$CZ106,0)+IFERROR(1*$DA106,0)&amp;3-IFERROR(1*NOT($DC106),0)&amp;"N"&amp;$DV106&amp;$DW106&amp;")"</f>
        <v>00083 Feed farm3_nc Day204 MWM&amp;BBT Confine0 PasArea511.2 SR7.6 WP100p MP100p GP100p (F43N33)</v>
      </c>
      <c r="W106" s="10" t="str">
        <f ca="1">IF(COUNTIF(V$5:V106,V106)=1,"-","Dup")</f>
        <v>-</v>
      </c>
      <c r="X106" s="10"/>
      <c r="Y106" s="247" t="s">
        <v>36</v>
      </c>
      <c r="Z106" s="248" t="str">
        <f t="shared" ca="1" si="112"/>
        <v>-</v>
      </c>
      <c r="AA106" s="247" t="s">
        <v>36</v>
      </c>
      <c r="AB106" s="247" t="s">
        <v>36</v>
      </c>
      <c r="AC106" s="248" t="str">
        <f t="shared" ca="1" si="113"/>
        <v>-</v>
      </c>
      <c r="AD106" s="248" t="b">
        <f t="shared" ca="1" si="113"/>
        <v>1</v>
      </c>
      <c r="AE106" s="10"/>
      <c r="AF106" s="248" t="b">
        <f t="shared" ca="1" si="355"/>
        <v>1</v>
      </c>
      <c r="AG106" s="248" t="str">
        <f t="shared" ca="1" si="355"/>
        <v>-</v>
      </c>
      <c r="AH106" s="248" t="str">
        <f t="shared" ca="1" si="355"/>
        <v>-</v>
      </c>
      <c r="AI106" s="248" t="str">
        <f t="shared" ca="1" si="355"/>
        <v>-</v>
      </c>
      <c r="AJ106" s="248" t="b">
        <f t="shared" ca="1" si="355"/>
        <v>0</v>
      </c>
      <c r="AK106" s="248" t="str">
        <f t="shared" ca="1" si="355"/>
        <v>-</v>
      </c>
      <c r="AL106" s="248" t="str">
        <f t="shared" ca="1" si="355"/>
        <v>-</v>
      </c>
      <c r="AM106" s="248" t="str">
        <f t="shared" ca="1" si="355"/>
        <v>-</v>
      </c>
      <c r="AN106" s="248" t="b">
        <f t="shared" ca="1" si="355"/>
        <v>0</v>
      </c>
      <c r="AO106" s="10"/>
      <c r="AP106" s="247" t="b">
        <v>1</v>
      </c>
      <c r="AQ106" s="247" t="b">
        <v>0</v>
      </c>
      <c r="AR106" s="247" t="b">
        <v>1</v>
      </c>
      <c r="AS106" s="243">
        <f t="shared" ca="1" si="136"/>
        <v>633101</v>
      </c>
      <c r="AT106" s="247" t="b">
        <v>0</v>
      </c>
      <c r="AU106" s="248" t="str">
        <f t="shared" ca="1" si="355"/>
        <v>-</v>
      </c>
      <c r="AV106" s="248" t="b">
        <f t="shared" ca="1" si="355"/>
        <v>1</v>
      </c>
      <c r="AW106" s="225">
        <f ca="1">OFFSET(AW106,-1,0)+1</f>
        <v>633102</v>
      </c>
      <c r="AX106" s="248" t="str">
        <f t="shared" ca="1" si="355"/>
        <v>-</v>
      </c>
      <c r="AY106" s="248">
        <f t="shared" ca="1" si="185"/>
        <v>1</v>
      </c>
      <c r="AZ106" s="248">
        <f t="shared" ca="1" si="185"/>
        <v>1</v>
      </c>
      <c r="BA106" s="248" t="b">
        <f t="shared" ca="1" si="185"/>
        <v>1</v>
      </c>
      <c r="BB106" s="248">
        <f t="shared" ca="1" si="185"/>
        <v>0.2</v>
      </c>
      <c r="BC106" s="248" t="str">
        <f t="shared" ca="1" si="406"/>
        <v>-</v>
      </c>
      <c r="BD106" s="248" t="str">
        <f t="shared" ca="1" si="406"/>
        <v>-</v>
      </c>
      <c r="BE106" s="248" t="b">
        <f t="shared" ca="1" si="185"/>
        <v>1</v>
      </c>
      <c r="BF106" s="248" t="b">
        <f t="shared" ca="1" si="185"/>
        <v>0</v>
      </c>
      <c r="BG106" s="246" t="b" cm="1">
        <f t="array" aca="1" ref="BG106" ca="1">INDEX(i.dams_confinement_P,$P106,BG$17)</f>
        <v>0</v>
      </c>
      <c r="BH106" s="246" t="b" cm="1">
        <f t="array" aca="1" ref="BH106" ca="1">INDEX(i.dams_confinement_P,$P106,BH$17)</f>
        <v>0</v>
      </c>
      <c r="BI106" s="246" t="b" cm="1">
        <f t="array" aca="1" ref="BI106" ca="1">INDEX(i.dams_confinement_P,$P106,BI$17)</f>
        <v>0</v>
      </c>
      <c r="BJ106" s="246" t="b" cm="1">
        <f t="array" aca="1" ref="BJ106" ca="1">INDEX(i.dams_confinement_P,$P106,BJ$17)</f>
        <v>0</v>
      </c>
      <c r="BK106" s="246" t="b" cm="1">
        <f t="array" aca="1" ref="BK106" ca="1">INDEX(i.dams_confinement_P,$P106,BK$17)</f>
        <v>0</v>
      </c>
      <c r="BL106" s="246" t="b" cm="1">
        <f t="array" aca="1" ref="BL106" ca="1">INDEX(i.dams_confinement_P,$P106,BL$17)</f>
        <v>0</v>
      </c>
      <c r="BM106" s="246" t="b" cm="1">
        <f t="array" aca="1" ref="BM106" ca="1">INDEX(i.dams_confinement_P,$P106,BM$17)</f>
        <v>0</v>
      </c>
      <c r="BN106" s="246" t="b" cm="1">
        <f t="array" aca="1" ref="BN106" ca="1">INDEX(i.dams_confinement_P,$P106,BN$17)</f>
        <v>0</v>
      </c>
      <c r="BO106" s="246" t="b" cm="1">
        <f t="array" aca="1" ref="BO106" ca="1">INDEX(i.dams_confinement_P,$P106,BO$17)</f>
        <v>0</v>
      </c>
      <c r="BP106" s="246" t="b" cm="1">
        <f t="array" aca="1" ref="BP106" ca="1">INDEX(i.dams_confinement_P,$P106,BP$17)</f>
        <v>0</v>
      </c>
      <c r="BQ106" s="246" t="b" cm="1">
        <f t="array" aca="1" ref="BQ106" ca="1">INDEX(i.dams_confinement_P,$P106,BQ$17)</f>
        <v>0</v>
      </c>
      <c r="BR106" s="246" t="b" cm="1">
        <f t="array" aca="1" ref="BR106" ca="1">INDEX(i.dams_confinement_P,$P106,BR$17)</f>
        <v>0</v>
      </c>
      <c r="BS106" s="246" t="b" cm="1">
        <f t="array" aca="1" ref="BS106" ca="1">INDEX(i.dams_confinement_P,$P106,BS$17)</f>
        <v>0</v>
      </c>
      <c r="BT106" s="246" t="b" cm="1">
        <f t="array" aca="1" ref="BT106" ca="1">INDEX(i.dams_confinement_P,$P106,BT$17)</f>
        <v>0</v>
      </c>
      <c r="BU106" s="246" t="b" cm="1">
        <f t="array" aca="1" ref="BU106" ca="1">INDEX(i.dams_confinement_P,$P106,BU$17)</f>
        <v>0</v>
      </c>
      <c r="BV106" s="246" t="b" cm="1">
        <f t="array" aca="1" ref="BV106" ca="1">INDEX(i.dams_confinement_P,$P106,BV$17)</f>
        <v>0</v>
      </c>
      <c r="BW106" s="246" t="b" cm="1">
        <f t="array" aca="1" ref="BW106" ca="1">INDEX(i.dams_confinement_P,$P106,BW$17)</f>
        <v>0</v>
      </c>
      <c r="BX106" s="246" t="b" cm="1">
        <f t="array" aca="1" ref="BX106" ca="1">INDEX(i.dams_confinement_P,$P106,BX$17)</f>
        <v>0</v>
      </c>
      <c r="BY106" s="248" t="str">
        <f t="shared" ca="1" si="310"/>
        <v>-</v>
      </c>
      <c r="BZ106" s="248" t="str">
        <f t="shared" ca="1" si="310"/>
        <v>-</v>
      </c>
      <c r="CA106" s="10"/>
      <c r="CB106" s="248" t="str">
        <f t="shared" ca="1" si="310"/>
        <v>-</v>
      </c>
      <c r="CC106" s="248" t="str">
        <f t="shared" ca="1" si="310"/>
        <v>-</v>
      </c>
      <c r="CD106" s="248" t="str">
        <f t="shared" ca="1" si="310"/>
        <v>-</v>
      </c>
      <c r="CE106" s="248" t="str">
        <f t="shared" ca="1" si="310"/>
        <v>-</v>
      </c>
      <c r="CF106" s="248" t="str">
        <f t="shared" ca="1" si="310"/>
        <v>-</v>
      </c>
      <c r="CG106" s="248" t="str">
        <f t="shared" ca="1" si="310"/>
        <v>-</v>
      </c>
      <c r="CH106" s="248" t="str">
        <f t="shared" ca="1" si="310"/>
        <v>-</v>
      </c>
      <c r="CI106" s="248" t="str">
        <f t="shared" ca="1" si="310"/>
        <v>-</v>
      </c>
      <c r="CJ106" s="248" t="str">
        <f t="shared" ca="1" si="310"/>
        <v>-</v>
      </c>
      <c r="CK106" s="248" t="str">
        <f t="shared" ca="1" si="310"/>
        <v>-</v>
      </c>
      <c r="CL106" s="248" t="str">
        <f t="shared" ca="1" si="310"/>
        <v>-</v>
      </c>
      <c r="CM106" s="248" t="str">
        <f t="shared" ca="1" si="310"/>
        <v>-</v>
      </c>
      <c r="CN106" s="248" t="str">
        <f t="shared" ca="1" si="310"/>
        <v>-</v>
      </c>
      <c r="CO106" s="248" t="str">
        <f t="shared" ca="1" si="310"/>
        <v>-</v>
      </c>
      <c r="CP106" s="248" t="str">
        <f t="shared" ca="1" si="310"/>
        <v>-</v>
      </c>
      <c r="CQ106" s="248" t="str">
        <f t="shared" ca="1" si="310"/>
        <v>-</v>
      </c>
      <c r="CR106" s="248" t="str">
        <f t="shared" ca="1" si="310"/>
        <v>-</v>
      </c>
      <c r="CS106" s="248" t="str">
        <f t="shared" ca="1" si="194"/>
        <v>-</v>
      </c>
      <c r="CT106" s="248" t="str">
        <f t="shared" ca="1" si="194"/>
        <v>-</v>
      </c>
      <c r="CU106" s="248" t="str">
        <f t="shared" ca="1" si="194"/>
        <v>-</v>
      </c>
      <c r="CV106" s="248" t="str">
        <f t="shared" ca="1" si="194"/>
        <v>-</v>
      </c>
      <c r="CW106" s="10"/>
      <c r="CX106" s="246" t="str" cm="1">
        <f t="array" ref="CX106">IF(AND($CZ106:$DA106),INDEX(i.dam_user_fvp0_date,$P106),"-")</f>
        <v>-</v>
      </c>
      <c r="CY106" s="246" t="str" cm="1">
        <f t="array" ref="CY106">IF(AND($CZ106:$DA106),INDEX(i.dam_user_fvp1_date,$P106),"-")</f>
        <v>-</v>
      </c>
      <c r="CZ106" s="247" t="b">
        <v>1</v>
      </c>
      <c r="DA106" s="247" t="b">
        <v>0</v>
      </c>
      <c r="DB106" s="248" t="str">
        <f t="shared" ca="1" si="410"/>
        <v>-</v>
      </c>
      <c r="DC106" s="248" t="str">
        <f t="shared" ca="1" si="410"/>
        <v>-</v>
      </c>
      <c r="DD106" s="248" t="str">
        <f t="shared" ca="1" si="410"/>
        <v>-</v>
      </c>
      <c r="DE106" s="248" t="str">
        <f t="shared" ca="1" si="410"/>
        <v>-</v>
      </c>
      <c r="DF106" s="248" t="str">
        <f t="shared" ca="1" si="410"/>
        <v>-</v>
      </c>
      <c r="DG106" s="248" t="str">
        <f t="shared" ca="1" si="410"/>
        <v>-</v>
      </c>
      <c r="DH106" s="248" t="str">
        <f t="shared" ca="1" si="410"/>
        <v>-</v>
      </c>
      <c r="DI106" s="248" t="str">
        <f t="shared" ca="1" si="410"/>
        <v>-</v>
      </c>
      <c r="DJ106" s="248" t="str">
        <f t="shared" ca="1" si="410"/>
        <v>-</v>
      </c>
      <c r="DK106" s="248" t="str">
        <f t="shared" ca="1" si="410"/>
        <v>-</v>
      </c>
      <c r="DL106" s="248" t="str">
        <f t="shared" ca="1" si="410"/>
        <v>-</v>
      </c>
      <c r="DM106" s="248" t="str">
        <f t="shared" ca="1" si="410"/>
        <v>-</v>
      </c>
      <c r="DN106" s="248" t="str">
        <f t="shared" ca="1" si="410"/>
        <v>-</v>
      </c>
      <c r="DO106" s="248" t="str">
        <f t="shared" ca="1" si="410"/>
        <v>-</v>
      </c>
      <c r="DP106" s="248" t="str">
        <f t="shared" ca="1" si="410"/>
        <v>-</v>
      </c>
      <c r="DQ106" s="248" t="str">
        <f t="shared" ca="1" si="410"/>
        <v>-</v>
      </c>
      <c r="DR106" s="248" t="str">
        <f t="shared" ca="1" si="410"/>
        <v>-</v>
      </c>
      <c r="DS106" s="248" t="str">
        <f t="shared" ca="1" si="410"/>
        <v>-</v>
      </c>
      <c r="DT106" s="248" t="str">
        <f t="shared" ca="1" si="410"/>
        <v>-</v>
      </c>
      <c r="DU106" s="248" t="str">
        <f t="shared" ca="1" si="410"/>
        <v>-</v>
      </c>
      <c r="DV106" s="247">
        <v>3</v>
      </c>
      <c r="DW106" s="247">
        <v>3</v>
      </c>
      <c r="DX106" s="247">
        <v>0</v>
      </c>
      <c r="DY106" s="247">
        <v>2</v>
      </c>
      <c r="DZ106" s="247">
        <v>-2</v>
      </c>
      <c r="EA106" s="248" t="str">
        <f t="shared" ca="1" si="410"/>
        <v>-</v>
      </c>
      <c r="EB106" s="248" t="str">
        <f t="shared" ca="1" si="410"/>
        <v>-</v>
      </c>
      <c r="EC106" s="248" t="str">
        <f t="shared" ca="1" si="410"/>
        <v>-</v>
      </c>
      <c r="ED106" s="248" t="str">
        <f t="shared" ca="1" si="410"/>
        <v>-</v>
      </c>
      <c r="EE106" s="248" t="str">
        <f t="shared" ca="1" si="410"/>
        <v>-</v>
      </c>
      <c r="EF106" s="247">
        <v>0</v>
      </c>
      <c r="EG106" s="247">
        <v>2</v>
      </c>
      <c r="EH106" s="247">
        <v>-2</v>
      </c>
      <c r="EI106" s="248" t="str">
        <f t="shared" ca="1" si="410"/>
        <v>-</v>
      </c>
      <c r="EJ106" s="248" t="str">
        <f t="shared" ca="1" si="410"/>
        <v>-</v>
      </c>
      <c r="EK106" s="248" t="str">
        <f t="shared" ca="1" si="410"/>
        <v>-</v>
      </c>
      <c r="EL106" s="248">
        <f t="shared" ca="1" si="410"/>
        <v>0</v>
      </c>
      <c r="EM106" s="248">
        <f t="shared" ca="1" si="410"/>
        <v>0</v>
      </c>
      <c r="EN106" s="248">
        <f t="shared" ca="1" si="410"/>
        <v>0</v>
      </c>
      <c r="EO106" s="248">
        <f t="shared" ca="1" si="410"/>
        <v>0</v>
      </c>
      <c r="EP106" s="248">
        <f t="shared" ca="1" si="349"/>
        <v>0</v>
      </c>
      <c r="EQ106" s="248">
        <f t="shared" ref="EQ106:FF131" ca="1" si="418">OFFSET(EQ$5,$B106,0)</f>
        <v>0</v>
      </c>
      <c r="ER106" s="248">
        <f t="shared" ca="1" si="418"/>
        <v>0</v>
      </c>
      <c r="ES106" s="248" t="str">
        <f t="shared" ca="1" si="418"/>
        <v>-</v>
      </c>
      <c r="ET106" s="248" t="str">
        <f t="shared" ca="1" si="418"/>
        <v>-</v>
      </c>
      <c r="EU106" s="248" t="str">
        <f t="shared" ca="1" si="418"/>
        <v>-</v>
      </c>
      <c r="EV106" s="248" t="str">
        <f t="shared" ca="1" si="418"/>
        <v>-</v>
      </c>
      <c r="EW106" s="248" t="str">
        <f t="shared" ca="1" si="418"/>
        <v>-</v>
      </c>
      <c r="EX106" s="248" t="str">
        <f t="shared" ca="1" si="418"/>
        <v>-</v>
      </c>
      <c r="EY106" s="248" t="str">
        <f t="shared" ca="1" si="418"/>
        <v>-</v>
      </c>
      <c r="EZ106" s="248" t="str">
        <f t="shared" ca="1" si="418"/>
        <v>-</v>
      </c>
      <c r="FA106" s="248" t="str">
        <f t="shared" ca="1" si="418"/>
        <v>-</v>
      </c>
      <c r="FB106" s="248" t="str">
        <f t="shared" ca="1" si="418"/>
        <v>-</v>
      </c>
      <c r="FC106" s="248" t="str">
        <f t="shared" ca="1" si="418"/>
        <v>-</v>
      </c>
      <c r="FD106" s="10"/>
      <c r="FE106" s="246">
        <f t="shared" ca="1" si="118"/>
        <v>1</v>
      </c>
      <c r="FF106" s="248" t="str">
        <f t="shared" ca="1" si="418"/>
        <v>-</v>
      </c>
      <c r="FG106" s="248" t="str">
        <f t="shared" ca="1" si="341"/>
        <v>-</v>
      </c>
      <c r="FH106" s="248" t="str">
        <f t="shared" ca="1" si="341"/>
        <v>-</v>
      </c>
      <c r="FI106" s="248" t="str">
        <f t="shared" ca="1" si="341"/>
        <v>-</v>
      </c>
      <c r="FJ106" s="246" t="b">
        <f t="shared" ca="1" si="119"/>
        <v>1</v>
      </c>
      <c r="FK106" s="248" t="str">
        <f t="shared" ca="1" si="341"/>
        <v>-</v>
      </c>
      <c r="FL106" s="248">
        <f t="shared" ca="1" si="341"/>
        <v>0</v>
      </c>
      <c r="FM106" s="248" t="str">
        <f t="shared" ca="1" si="341"/>
        <v>-</v>
      </c>
      <c r="FN106" s="248">
        <f t="shared" ca="1" si="120"/>
        <v>1</v>
      </c>
      <c r="FO106" s="248">
        <f t="shared" ca="1" si="120"/>
        <v>0</v>
      </c>
      <c r="FP106" s="248">
        <f t="shared" ca="1" si="341"/>
        <v>1</v>
      </c>
      <c r="FQ106" s="248">
        <f t="shared" ca="1" si="341"/>
        <v>0</v>
      </c>
      <c r="FR106" s="248">
        <f t="shared" ca="1" si="341"/>
        <v>1</v>
      </c>
      <c r="FS106" s="248">
        <f t="shared" ca="1" si="341"/>
        <v>1</v>
      </c>
      <c r="FT106" s="248">
        <f t="shared" ca="1" si="341"/>
        <v>1</v>
      </c>
      <c r="FU106" s="248">
        <f t="shared" ca="1" si="341"/>
        <v>0</v>
      </c>
      <c r="FV106" s="248">
        <f t="shared" ca="1" si="341"/>
        <v>0</v>
      </c>
      <c r="FW106" s="248">
        <f t="shared" ca="1" si="341"/>
        <v>0</v>
      </c>
      <c r="FX106" s="248">
        <f t="shared" ca="1" si="341"/>
        <v>0</v>
      </c>
      <c r="FY106" s="248">
        <f t="shared" ca="1" si="341"/>
        <v>0</v>
      </c>
      <c r="FZ106" s="248">
        <f t="shared" ca="1" si="341"/>
        <v>0</v>
      </c>
      <c r="GA106" s="248">
        <f t="shared" ca="1" si="341"/>
        <v>0</v>
      </c>
      <c r="GB106" s="248">
        <f t="shared" ca="1" si="341"/>
        <v>0</v>
      </c>
      <c r="GC106" s="248">
        <f t="shared" ca="1" si="121"/>
        <v>0</v>
      </c>
      <c r="GD106" s="248">
        <f t="shared" ca="1" si="121"/>
        <v>0</v>
      </c>
      <c r="GE106" s="248">
        <f t="shared" ca="1" si="341"/>
        <v>0</v>
      </c>
      <c r="GF106" s="248">
        <f t="shared" ca="1" si="341"/>
        <v>0</v>
      </c>
      <c r="GG106" s="248">
        <f t="shared" ca="1" si="341"/>
        <v>1</v>
      </c>
      <c r="GH106" s="248">
        <f t="shared" ca="1" si="341"/>
        <v>0</v>
      </c>
      <c r="GI106" s="248">
        <f t="shared" ca="1" si="341"/>
        <v>0</v>
      </c>
      <c r="GJ106" s="248">
        <f t="shared" ca="1" si="341"/>
        <v>0</v>
      </c>
      <c r="GK106" s="248">
        <f t="shared" ca="1" si="341"/>
        <v>0</v>
      </c>
      <c r="GL106" s="248">
        <f t="shared" ca="1" si="341"/>
        <v>0</v>
      </c>
      <c r="GM106" s="248">
        <f t="shared" ca="1" si="341"/>
        <v>0</v>
      </c>
      <c r="GN106" s="248">
        <f t="shared" ca="1" si="121"/>
        <v>0</v>
      </c>
      <c r="GO106" s="10"/>
      <c r="GP106" s="246" t="b">
        <f t="shared" ca="1" si="412"/>
        <v>1</v>
      </c>
      <c r="GQ106" s="246" cm="1">
        <f t="array" aca="1" ref="GQ106" ca="1">INDEX(i.bnd_total_pas_area,$R106,1)</f>
        <v>511.2</v>
      </c>
      <c r="GR106" s="248" t="str">
        <f t="shared" ca="1" si="261"/>
        <v>-</v>
      </c>
      <c r="GS106" s="246" t="b">
        <f t="shared" ca="1" si="413"/>
        <v>1</v>
      </c>
      <c r="GT106" s="246" cm="1">
        <f t="array" aca="1" ref="GT106" ca="1">INDEX(i.bnd_sr_t,$T106,1)</f>
        <v>7.6</v>
      </c>
      <c r="GU106" s="246" t="b">
        <f t="shared" ca="1" si="124"/>
        <v>0</v>
      </c>
      <c r="GV106" s="246" t="b">
        <f t="shared" ca="1" si="124"/>
        <v>0</v>
      </c>
      <c r="GW106" s="246" t="b">
        <f t="shared" ca="1" si="124"/>
        <v>1</v>
      </c>
      <c r="GX106" s="248">
        <f t="shared" ca="1" si="262"/>
        <v>0</v>
      </c>
      <c r="GY106" s="248">
        <f t="shared" ca="1" si="262"/>
        <v>2</v>
      </c>
      <c r="GZ106" s="248">
        <f t="shared" ca="1" si="262"/>
        <v>2</v>
      </c>
      <c r="HA106" s="248" t="str">
        <f t="shared" ca="1" si="262"/>
        <v>-</v>
      </c>
      <c r="HB106" s="248" t="str">
        <f t="shared" ca="1" si="262"/>
        <v>-</v>
      </c>
      <c r="HC106" s="248" t="str">
        <f t="shared" ca="1" si="262"/>
        <v>-</v>
      </c>
      <c r="HD106" s="248" t="str">
        <f t="shared" ca="1" si="262"/>
        <v>-</v>
      </c>
      <c r="HE106" s="248" t="str">
        <f t="shared" ca="1" si="262"/>
        <v>-</v>
      </c>
      <c r="HF106" s="248" t="str">
        <f t="shared" ca="1" si="144"/>
        <v>-</v>
      </c>
      <c r="HG106" s="248" t="str">
        <f t="shared" ca="1" si="144"/>
        <v>-</v>
      </c>
      <c r="HH106" s="246" t="b">
        <f t="array" aca="1" ref="HH106" ca="1">IF(OR(HI106:HJ106&lt;&gt;"-"),TRUE,"-")</f>
        <v>1</v>
      </c>
      <c r="HI106" s="225">
        <f ca="1">OFFSET(HI106,-1,0)</f>
        <v>2</v>
      </c>
      <c r="HJ106" s="248" t="str">
        <f t="shared" ca="1" si="125"/>
        <v>-</v>
      </c>
      <c r="HK106" s="246" t="str">
        <f t="array" aca="1" ref="HK106" ca="1">IF(OR(HL106:HQ106&lt;&gt;"-"),TRUE,"-")</f>
        <v>-</v>
      </c>
      <c r="HL106" s="248" t="str">
        <f t="shared" ca="1" si="145"/>
        <v>-</v>
      </c>
      <c r="HM106" s="288" t="str">
        <f t="shared" ca="1" si="145"/>
        <v>-</v>
      </c>
      <c r="HN106" s="288" t="str">
        <f t="shared" ca="1" si="145"/>
        <v>-</v>
      </c>
      <c r="HO106" s="288" t="str">
        <f t="shared" ca="1" si="145"/>
        <v>-</v>
      </c>
      <c r="HP106" s="288" t="str">
        <f t="shared" ca="1" si="145"/>
        <v>-</v>
      </c>
      <c r="HQ106" s="288" t="str">
        <f t="shared" ca="1" si="146"/>
        <v>-</v>
      </c>
      <c r="HR106" s="288" t="str">
        <f t="shared" ca="1" si="145"/>
        <v>-</v>
      </c>
      <c r="HS106" s="248" t="b">
        <f t="shared" ca="1" si="100"/>
        <v>1</v>
      </c>
      <c r="HT106" s="248">
        <f t="shared" ca="1" si="100"/>
        <v>2</v>
      </c>
      <c r="HU106" s="248" t="b">
        <f t="shared" ca="1" si="101"/>
        <v>1</v>
      </c>
      <c r="HV106" s="248" t="str">
        <f t="shared" ca="1" si="101"/>
        <v>-</v>
      </c>
      <c r="HW106" s="246" t="str">
        <f t="shared" ca="1" si="238"/>
        <v>-</v>
      </c>
      <c r="HX106" s="246" t="str">
        <f t="shared" ca="1" si="238"/>
        <v>-</v>
      </c>
      <c r="HY106" s="246" t="str">
        <f t="shared" ca="1" si="238"/>
        <v>-</v>
      </c>
      <c r="HZ106" s="246" t="str">
        <f t="shared" ca="1" si="238"/>
        <v>-</v>
      </c>
      <c r="IA106" s="248" t="str">
        <f t="shared" ca="1" si="342"/>
        <v>-</v>
      </c>
      <c r="IB106" s="248" t="str">
        <f t="shared" ca="1" si="342"/>
        <v>-</v>
      </c>
      <c r="IC106" s="248" t="str">
        <f t="shared" ca="1" si="342"/>
        <v>-</v>
      </c>
      <c r="ID106" s="248" t="str">
        <f t="shared" ca="1" si="342"/>
        <v>-</v>
      </c>
      <c r="IE106" s="248">
        <f t="shared" ca="1" si="342"/>
        <v>0</v>
      </c>
      <c r="IF106" s="248">
        <f t="shared" ca="1" si="342"/>
        <v>0.9</v>
      </c>
      <c r="IG106" s="248">
        <f t="shared" ca="1" si="342"/>
        <v>0</v>
      </c>
      <c r="IH106" s="248">
        <f t="shared" ca="1" si="342"/>
        <v>0.5</v>
      </c>
      <c r="II106" s="248">
        <f t="shared" ca="1" si="342"/>
        <v>0</v>
      </c>
      <c r="IJ106" s="248">
        <f t="shared" ca="1" si="342"/>
        <v>0</v>
      </c>
      <c r="IK106" s="248" t="str">
        <f t="shared" ca="1" si="342"/>
        <v>-</v>
      </c>
      <c r="IL106" s="246" t="str">
        <f t="shared" ca="1" si="127"/>
        <v>-</v>
      </c>
      <c r="IM106" s="246" t="str">
        <f t="shared" ca="1" si="127"/>
        <v>-</v>
      </c>
      <c r="IN106" s="155" t="b">
        <f t="shared" ca="1" si="414"/>
        <v>0</v>
      </c>
      <c r="IO106" s="248" t="str">
        <f t="shared" ca="1" si="129"/>
        <v>-</v>
      </c>
      <c r="IP106" s="10"/>
      <c r="IQ106" s="248">
        <f t="shared" ca="1" si="342"/>
        <v>1</v>
      </c>
      <c r="IR106" s="248">
        <f t="shared" ca="1" si="342"/>
        <v>0</v>
      </c>
      <c r="IS106" s="248">
        <f t="shared" ca="1" si="342"/>
        <v>1</v>
      </c>
      <c r="IT106" s="248">
        <f t="shared" ca="1" si="342"/>
        <v>1</v>
      </c>
      <c r="IU106" s="248">
        <f t="shared" ca="1" si="342"/>
        <v>0</v>
      </c>
      <c r="IV106" s="248">
        <f t="shared" ca="1" si="342"/>
        <v>70</v>
      </c>
      <c r="IW106" s="248">
        <f t="shared" ca="1" si="342"/>
        <v>50</v>
      </c>
      <c r="IX106" s="248">
        <f t="shared" ca="1" si="342"/>
        <v>85</v>
      </c>
      <c r="IY106" s="248">
        <f t="shared" ca="1" si="342"/>
        <v>70</v>
      </c>
      <c r="IZ106" s="246">
        <f t="shared" ca="1" si="130"/>
        <v>1</v>
      </c>
      <c r="JA106" s="246">
        <f t="shared" ca="1" si="131"/>
        <v>1</v>
      </c>
      <c r="JB106" s="246">
        <f t="shared" ca="1" si="132"/>
        <v>1</v>
      </c>
      <c r="JC106" s="248">
        <f t="shared" ca="1" si="342"/>
        <v>1</v>
      </c>
      <c r="JD106" s="10"/>
      <c r="JE106" s="248">
        <f t="shared" ref="JE106:JR121" ca="1" si="419">OFFSET(JE$5,$B106,0)</f>
        <v>1</v>
      </c>
      <c r="JF106" s="248">
        <f t="shared" ca="1" si="419"/>
        <v>1</v>
      </c>
      <c r="JG106" s="248">
        <f t="shared" ca="1" si="419"/>
        <v>0.75</v>
      </c>
      <c r="JH106" s="248">
        <f t="shared" ca="1" si="419"/>
        <v>0.8</v>
      </c>
      <c r="JI106" s="248">
        <f t="shared" ca="1" si="419"/>
        <v>0.82499999999999996</v>
      </c>
      <c r="JJ106" s="248">
        <f t="shared" ca="1" si="419"/>
        <v>0.875</v>
      </c>
      <c r="JK106" s="248">
        <f t="shared" ca="1" si="419"/>
        <v>0.9</v>
      </c>
      <c r="JL106" s="248">
        <f t="shared" ca="1" si="419"/>
        <v>1</v>
      </c>
      <c r="JM106" s="248">
        <f t="shared" ca="1" si="419"/>
        <v>0</v>
      </c>
      <c r="JN106" s="248">
        <f t="shared" ca="1" si="419"/>
        <v>0</v>
      </c>
      <c r="JO106" s="248">
        <f t="shared" ca="1" si="419"/>
        <v>0</v>
      </c>
      <c r="JP106" s="248">
        <f t="shared" ca="1" si="419"/>
        <v>0</v>
      </c>
      <c r="JQ106" s="248">
        <f t="shared" ca="1" si="419"/>
        <v>0</v>
      </c>
      <c r="JR106" s="248">
        <f t="shared" ca="1" si="419"/>
        <v>0</v>
      </c>
      <c r="JS106" s="248" t="str">
        <f t="shared" ca="1" si="149"/>
        <v>-</v>
      </c>
      <c r="JT106" s="248">
        <f t="shared" ca="1" si="149"/>
        <v>0</v>
      </c>
      <c r="JU106" s="27">
        <v>0</v>
      </c>
    </row>
    <row r="107" spans="1:281" s="228" customFormat="1" outlineLevel="2">
      <c r="A107" s="202">
        <f t="shared" si="133"/>
        <v>102</v>
      </c>
      <c r="B107" s="210">
        <f t="shared" ref="B107:B113" ca="1" si="420">OFFSET(B107,-1,0)</f>
        <v>100</v>
      </c>
      <c r="C107" s="228">
        <v>200</v>
      </c>
      <c r="D107" s="228" t="s">
        <v>941</v>
      </c>
      <c r="E107" s="228" t="b">
        <v>0</v>
      </c>
      <c r="F107" s="228" t="b">
        <v>0</v>
      </c>
      <c r="G107" s="228" t="b">
        <f t="shared" si="416"/>
        <v>0</v>
      </c>
      <c r="H107" s="298" cm="1">
        <f t="array" aca="1" ref="H107" ca="1">IF(AND($I107:$T107=DataMaster!$R$70:$AC$70),1,IF(AND($I107:$T107=DataMaster!$R$71:$AC$71),2,IF(AND($I107:$T107=DataMaster!$R$72:$AC$72),3,IF(AND($I107:$T107=DataMaster!$R$73:$AC$73),4,IF(AND($I107:$T107=DataMaster!$R$74:$AC$74),5,IF(AND($I107:$T107=DataMaster!$R$75:$AC$75),6,IF(AND($I107:$T107=DataMaster!$R$76:$AC$76),7,IF(AND($I107:$T107=DataMaster!$R$77:$AC$77),8,0))))))))</f>
        <v>6</v>
      </c>
      <c r="I107" s="225">
        <f t="shared" ref="I107:T113" ca="1" si="421">OFFSET(I107,-1,0)</f>
        <v>3</v>
      </c>
      <c r="J107" s="225">
        <f t="shared" ca="1" si="417"/>
        <v>3</v>
      </c>
      <c r="K107" s="225">
        <f t="shared" ca="1" si="417"/>
        <v>4</v>
      </c>
      <c r="L107" s="225">
        <f t="shared" ca="1" si="417"/>
        <v>4</v>
      </c>
      <c r="M107" s="225">
        <f t="shared" ca="1" si="417"/>
        <v>1</v>
      </c>
      <c r="N107" s="225">
        <f t="shared" ca="1" si="417"/>
        <v>1</v>
      </c>
      <c r="O107" s="225">
        <f t="shared" ca="1" si="417"/>
        <v>1</v>
      </c>
      <c r="P107" s="225">
        <f t="shared" ca="1" si="417"/>
        <v>1</v>
      </c>
      <c r="Q107" s="225">
        <f t="shared" ca="1" si="417"/>
        <v>1</v>
      </c>
      <c r="R107" s="225">
        <f t="shared" ca="1" si="417"/>
        <v>4</v>
      </c>
      <c r="S107" s="225">
        <f t="shared" ca="1" si="417"/>
        <v>1</v>
      </c>
      <c r="T107" s="225">
        <f t="shared" ca="1" si="417"/>
        <v>4</v>
      </c>
      <c r="V107" s="242" t="str" cm="1">
        <f t="array" aca="1" ref="V107" ca="1">TEXT(LEFT(OFFSET(V107,-1,0),5)+1,"00000")&amp;MID(OFFSET(V107,-1,0),6,FIND(" ",OFFSET(V107,-1,0),7)-5)
&amp;IF($H107=0,"",INDEX(DataMaster!$Q$70:$Q$77,Experiment!H107))
 &amp; " Day"&amp;_xlfn.SINGLE(INDEX(i.DOY,$I107,1))                   &amp; IF($FE107=0," FWM","")&amp;IF($FE107=1," MWM","")&amp;IF($FE107=5," Mat","")&amp;IF($FJ107=TRUE,"&amp;BBT","")
&amp;" Confine"&amp;$P107-1       &amp;IF($R107&gt;1," PasArea"&amp;GQ107,"")     &amp;IF($T107&gt;1," SR"&amp;GT107,"")     &amp;IF($S107&gt;1," E_PGR"&amp;JG107,"")
&amp; " WP"&amp;TEXT($IZ107*100,"000p")                &amp; " MP"&amp;TEXT($JA107*100,"000p")                      &amp; " GP"&amp;TEXT($JB107*100,"000p")
&amp; " (F"&amp;3+IFERROR(1*$CZ107,0)+IFERROR(1*$DA107,0)&amp;3-IFERROR(1*NOT($DC107),0)&amp;"N"&amp;$DV107&amp;$DW107&amp;")"</f>
        <v>00084 Feed farm3_nc Day204 MWM&amp;BBT Confine0 PasArea511.2 SR7.6 WP100p MP100p GP100p (F43N33)</v>
      </c>
      <c r="W107" s="10" t="str">
        <f ca="1">IF(COUNTIF(V$5:V107,V107)=1,"-","Dup")</f>
        <v>-</v>
      </c>
      <c r="X107" s="10"/>
      <c r="Y107" s="225" t="str">
        <f t="shared" ref="Y107:AB113" ca="1" si="422">OFFSET(Y107,-1,0)</f>
        <v>-</v>
      </c>
      <c r="Z107" s="248" t="str">
        <f t="shared" ca="1" si="112"/>
        <v>-</v>
      </c>
      <c r="AA107" s="225" t="str">
        <f t="shared" ca="1" si="422"/>
        <v>-</v>
      </c>
      <c r="AB107" s="225" t="str">
        <f t="shared" ca="1" si="422"/>
        <v>-</v>
      </c>
      <c r="AC107" s="248" t="str">
        <f t="shared" ca="1" si="113"/>
        <v>-</v>
      </c>
      <c r="AD107" s="248" t="b">
        <f t="shared" ca="1" si="113"/>
        <v>1</v>
      </c>
      <c r="AE107" s="10"/>
      <c r="AF107" s="248" t="b">
        <f t="shared" ca="1" si="355"/>
        <v>1</v>
      </c>
      <c r="AG107" s="248" t="str">
        <f t="shared" ca="1" si="355"/>
        <v>-</v>
      </c>
      <c r="AH107" s="248" t="str">
        <f t="shared" ca="1" si="355"/>
        <v>-</v>
      </c>
      <c r="AI107" s="248" t="str">
        <f t="shared" ca="1" si="355"/>
        <v>-</v>
      </c>
      <c r="AJ107" s="248" t="b">
        <f t="shared" ca="1" si="355"/>
        <v>0</v>
      </c>
      <c r="AK107" s="248" t="str">
        <f t="shared" ca="1" si="355"/>
        <v>-</v>
      </c>
      <c r="AL107" s="248" t="str">
        <f t="shared" ca="1" si="355"/>
        <v>-</v>
      </c>
      <c r="AM107" s="248" t="str">
        <f t="shared" ca="1" si="355"/>
        <v>-</v>
      </c>
      <c r="AN107" s="248" t="b">
        <f t="shared" ca="1" si="355"/>
        <v>0</v>
      </c>
      <c r="AO107" s="10"/>
      <c r="AP107" s="225" t="b">
        <f ca="1">OFFSET(AP107,-1,0)</f>
        <v>1</v>
      </c>
      <c r="AQ107" s="247" t="b">
        <v>0</v>
      </c>
      <c r="AR107" s="225" t="b">
        <f t="shared" ref="AR107:AR113" ca="1" si="423">OFFSET(AR107,-1,0)</f>
        <v>1</v>
      </c>
      <c r="AS107" s="243">
        <f t="shared" ca="1" si="136"/>
        <v>633102</v>
      </c>
      <c r="AT107" s="225" t="b">
        <f t="shared" ref="AT107:AT113" ca="1" si="424">OFFSET(AT107,-1,0)</f>
        <v>0</v>
      </c>
      <c r="AU107" s="248" t="str">
        <f t="shared" ca="1" si="355"/>
        <v>-</v>
      </c>
      <c r="AV107" s="248" t="b">
        <f t="shared" ca="1" si="355"/>
        <v>1</v>
      </c>
      <c r="AW107" s="225">
        <f t="shared" ref="AW107:AW113" ca="1" si="425">OFFSET(AW107,-1,0)+1</f>
        <v>633103</v>
      </c>
      <c r="AX107" s="248" t="str">
        <f t="shared" ca="1" si="355"/>
        <v>-</v>
      </c>
      <c r="AY107" s="248">
        <f t="shared" ca="1" si="355"/>
        <v>1</v>
      </c>
      <c r="AZ107" s="248">
        <f t="shared" ca="1" si="355"/>
        <v>1</v>
      </c>
      <c r="BA107" s="248" t="b">
        <f t="shared" ca="1" si="185"/>
        <v>1</v>
      </c>
      <c r="BB107" s="248">
        <f t="shared" ca="1" si="355"/>
        <v>0.2</v>
      </c>
      <c r="BC107" s="248" t="str">
        <f t="shared" ca="1" si="406"/>
        <v>-</v>
      </c>
      <c r="BD107" s="248" t="str">
        <f t="shared" ca="1" si="406"/>
        <v>-</v>
      </c>
      <c r="BE107" s="248" t="b">
        <f t="shared" ca="1" si="355"/>
        <v>1</v>
      </c>
      <c r="BF107" s="248" t="b">
        <f t="shared" ca="1" si="185"/>
        <v>0</v>
      </c>
      <c r="BG107" s="246" t="b" cm="1">
        <f t="array" aca="1" ref="BG107" ca="1">INDEX(i.dams_confinement_P,$P107,BG$17)</f>
        <v>0</v>
      </c>
      <c r="BH107" s="246" t="b" cm="1">
        <f t="array" aca="1" ref="BH107" ca="1">INDEX(i.dams_confinement_P,$P107,BH$17)</f>
        <v>0</v>
      </c>
      <c r="BI107" s="246" t="b" cm="1">
        <f t="array" aca="1" ref="BI107" ca="1">INDEX(i.dams_confinement_P,$P107,BI$17)</f>
        <v>0</v>
      </c>
      <c r="BJ107" s="246" t="b" cm="1">
        <f t="array" aca="1" ref="BJ107" ca="1">INDEX(i.dams_confinement_P,$P107,BJ$17)</f>
        <v>0</v>
      </c>
      <c r="BK107" s="246" t="b" cm="1">
        <f t="array" aca="1" ref="BK107" ca="1">INDEX(i.dams_confinement_P,$P107,BK$17)</f>
        <v>0</v>
      </c>
      <c r="BL107" s="246" t="b" cm="1">
        <f t="array" aca="1" ref="BL107" ca="1">INDEX(i.dams_confinement_P,$P107,BL$17)</f>
        <v>0</v>
      </c>
      <c r="BM107" s="246" t="b" cm="1">
        <f t="array" aca="1" ref="BM107" ca="1">INDEX(i.dams_confinement_P,$P107,BM$17)</f>
        <v>0</v>
      </c>
      <c r="BN107" s="246" t="b" cm="1">
        <f t="array" aca="1" ref="BN107" ca="1">INDEX(i.dams_confinement_P,$P107,BN$17)</f>
        <v>0</v>
      </c>
      <c r="BO107" s="246" t="b" cm="1">
        <f t="array" aca="1" ref="BO107" ca="1">INDEX(i.dams_confinement_P,$P107,BO$17)</f>
        <v>0</v>
      </c>
      <c r="BP107" s="246" t="b" cm="1">
        <f t="array" aca="1" ref="BP107" ca="1">INDEX(i.dams_confinement_P,$P107,BP$17)</f>
        <v>0</v>
      </c>
      <c r="BQ107" s="246" t="b" cm="1">
        <f t="array" aca="1" ref="BQ107" ca="1">INDEX(i.dams_confinement_P,$P107,BQ$17)</f>
        <v>0</v>
      </c>
      <c r="BR107" s="246" t="b" cm="1">
        <f t="array" aca="1" ref="BR107" ca="1">INDEX(i.dams_confinement_P,$P107,BR$17)</f>
        <v>0</v>
      </c>
      <c r="BS107" s="246" t="b" cm="1">
        <f t="array" aca="1" ref="BS107" ca="1">INDEX(i.dams_confinement_P,$P107,BS$17)</f>
        <v>0</v>
      </c>
      <c r="BT107" s="246" t="b" cm="1">
        <f t="array" aca="1" ref="BT107" ca="1">INDEX(i.dams_confinement_P,$P107,BT$17)</f>
        <v>0</v>
      </c>
      <c r="BU107" s="246" t="b" cm="1">
        <f t="array" aca="1" ref="BU107" ca="1">INDEX(i.dams_confinement_P,$P107,BU$17)</f>
        <v>0</v>
      </c>
      <c r="BV107" s="246" t="b" cm="1">
        <f t="array" aca="1" ref="BV107" ca="1">INDEX(i.dams_confinement_P,$P107,BV$17)</f>
        <v>0</v>
      </c>
      <c r="BW107" s="246" t="b" cm="1">
        <f t="array" aca="1" ref="BW107" ca="1">INDEX(i.dams_confinement_P,$P107,BW$17)</f>
        <v>0</v>
      </c>
      <c r="BX107" s="246" t="b" cm="1">
        <f t="array" aca="1" ref="BX107" ca="1">INDEX(i.dams_confinement_P,$P107,BX$17)</f>
        <v>0</v>
      </c>
      <c r="BY107" s="248" t="str">
        <f t="shared" ca="1" si="310"/>
        <v>-</v>
      </c>
      <c r="BZ107" s="248" t="str">
        <f t="shared" ca="1" si="310"/>
        <v>-</v>
      </c>
      <c r="CA107" s="10"/>
      <c r="CB107" s="248" t="str">
        <f t="shared" ca="1" si="310"/>
        <v>-</v>
      </c>
      <c r="CC107" s="248" t="str">
        <f t="shared" ca="1" si="310"/>
        <v>-</v>
      </c>
      <c r="CD107" s="248" t="str">
        <f t="shared" ca="1" si="310"/>
        <v>-</v>
      </c>
      <c r="CE107" s="248" t="str">
        <f t="shared" ca="1" si="310"/>
        <v>-</v>
      </c>
      <c r="CF107" s="248" t="str">
        <f t="shared" ca="1" si="310"/>
        <v>-</v>
      </c>
      <c r="CG107" s="248" t="str">
        <f t="shared" ca="1" si="310"/>
        <v>-</v>
      </c>
      <c r="CH107" s="248" t="str">
        <f t="shared" ca="1" si="310"/>
        <v>-</v>
      </c>
      <c r="CI107" s="248" t="str">
        <f t="shared" ca="1" si="310"/>
        <v>-</v>
      </c>
      <c r="CJ107" s="248" t="str">
        <f t="shared" ca="1" si="310"/>
        <v>-</v>
      </c>
      <c r="CK107" s="248" t="str">
        <f t="shared" ca="1" si="310"/>
        <v>-</v>
      </c>
      <c r="CL107" s="248" t="str">
        <f t="shared" ca="1" si="310"/>
        <v>-</v>
      </c>
      <c r="CM107" s="248" t="str">
        <f t="shared" ca="1" si="310"/>
        <v>-</v>
      </c>
      <c r="CN107" s="248" t="str">
        <f t="shared" ca="1" si="310"/>
        <v>-</v>
      </c>
      <c r="CO107" s="248" t="str">
        <f t="shared" ca="1" si="310"/>
        <v>-</v>
      </c>
      <c r="CP107" s="248" t="str">
        <f t="shared" ca="1" si="310"/>
        <v>-</v>
      </c>
      <c r="CQ107" s="248" t="str">
        <f t="shared" ca="1" si="310"/>
        <v>-</v>
      </c>
      <c r="CR107" s="248" t="str">
        <f t="shared" ca="1" si="310"/>
        <v>-</v>
      </c>
      <c r="CS107" s="248" t="str">
        <f t="shared" ca="1" si="194"/>
        <v>-</v>
      </c>
      <c r="CT107" s="248" t="str">
        <f t="shared" ca="1" si="194"/>
        <v>-</v>
      </c>
      <c r="CU107" s="248" t="str">
        <f t="shared" ca="1" si="194"/>
        <v>-</v>
      </c>
      <c r="CV107" s="248" t="str">
        <f t="shared" ca="1" si="194"/>
        <v>-</v>
      </c>
      <c r="CW107" s="10"/>
      <c r="CX107" s="246" t="str" cm="1">
        <f t="array" ref="CX107">IF(AND($CZ107:$DA107),INDEX(i.dam_user_fvp0_date,$P107),"-")</f>
        <v>-</v>
      </c>
      <c r="CY107" s="246" t="str" cm="1">
        <f t="array" ref="CY107">IF(AND($CZ107:$DA107),INDEX(i.dam_user_fvp1_date,$P107),"-")</f>
        <v>-</v>
      </c>
      <c r="CZ107" s="247" t="b">
        <v>0</v>
      </c>
      <c r="DA107" s="247" t="b">
        <v>1</v>
      </c>
      <c r="DB107" s="248" t="str">
        <f t="shared" ca="1" si="410"/>
        <v>-</v>
      </c>
      <c r="DC107" s="248" t="str">
        <f t="shared" ca="1" si="410"/>
        <v>-</v>
      </c>
      <c r="DD107" s="248" t="str">
        <f t="shared" ca="1" si="410"/>
        <v>-</v>
      </c>
      <c r="DE107" s="248" t="str">
        <f t="shared" ca="1" si="349"/>
        <v>-</v>
      </c>
      <c r="DF107" s="248" t="str">
        <f t="shared" ca="1" si="349"/>
        <v>-</v>
      </c>
      <c r="DG107" s="248" t="str">
        <f t="shared" ca="1" si="349"/>
        <v>-</v>
      </c>
      <c r="DH107" s="248" t="str">
        <f t="shared" ca="1" si="349"/>
        <v>-</v>
      </c>
      <c r="DI107" s="248" t="str">
        <f t="shared" ca="1" si="349"/>
        <v>-</v>
      </c>
      <c r="DJ107" s="248" t="str">
        <f t="shared" ca="1" si="349"/>
        <v>-</v>
      </c>
      <c r="DK107" s="248" t="str">
        <f t="shared" ca="1" si="349"/>
        <v>-</v>
      </c>
      <c r="DL107" s="248" t="str">
        <f t="shared" ca="1" si="349"/>
        <v>-</v>
      </c>
      <c r="DM107" s="248" t="str">
        <f t="shared" ca="1" si="349"/>
        <v>-</v>
      </c>
      <c r="DN107" s="248" t="str">
        <f t="shared" ca="1" si="349"/>
        <v>-</v>
      </c>
      <c r="DO107" s="248" t="str">
        <f t="shared" ca="1" si="349"/>
        <v>-</v>
      </c>
      <c r="DP107" s="248" t="str">
        <f t="shared" ca="1" si="349"/>
        <v>-</v>
      </c>
      <c r="DQ107" s="248" t="str">
        <f t="shared" ca="1" si="349"/>
        <v>-</v>
      </c>
      <c r="DR107" s="248" t="str">
        <f t="shared" ca="1" si="349"/>
        <v>-</v>
      </c>
      <c r="DS107" s="248" t="str">
        <f t="shared" ca="1" si="349"/>
        <v>-</v>
      </c>
      <c r="DT107" s="248" t="str">
        <f t="shared" ca="1" si="349"/>
        <v>-</v>
      </c>
      <c r="DU107" s="248" t="str">
        <f t="shared" ca="1" si="349"/>
        <v>-</v>
      </c>
      <c r="DV107" s="225">
        <f t="shared" ref="DV107:DW112" ca="1" si="426">OFFSET(DV107,-1,0)</f>
        <v>3</v>
      </c>
      <c r="DW107" s="225">
        <f t="shared" ca="1" si="426"/>
        <v>3</v>
      </c>
      <c r="DX107" s="247">
        <v>0</v>
      </c>
      <c r="DY107" s="247">
        <v>2</v>
      </c>
      <c r="DZ107" s="247">
        <v>-2</v>
      </c>
      <c r="EA107" s="248" t="str">
        <f t="shared" ca="1" si="349"/>
        <v>-</v>
      </c>
      <c r="EB107" s="248" t="str">
        <f t="shared" ca="1" si="349"/>
        <v>-</v>
      </c>
      <c r="EC107" s="248" t="str">
        <f t="shared" ca="1" si="349"/>
        <v>-</v>
      </c>
      <c r="ED107" s="248" t="str">
        <f t="shared" ca="1" si="349"/>
        <v>-</v>
      </c>
      <c r="EE107" s="248" t="str">
        <f t="shared" ca="1" si="349"/>
        <v>-</v>
      </c>
      <c r="EF107" s="247">
        <v>0</v>
      </c>
      <c r="EG107" s="247">
        <v>2</v>
      </c>
      <c r="EH107" s="247">
        <v>-2</v>
      </c>
      <c r="EI107" s="248" t="str">
        <f t="shared" ca="1" si="349"/>
        <v>-</v>
      </c>
      <c r="EJ107" s="248" t="str">
        <f t="shared" ca="1" si="349"/>
        <v>-</v>
      </c>
      <c r="EK107" s="248" t="str">
        <f t="shared" ca="1" si="349"/>
        <v>-</v>
      </c>
      <c r="EL107" s="248">
        <f t="shared" ca="1" si="349"/>
        <v>0</v>
      </c>
      <c r="EM107" s="248">
        <f t="shared" ca="1" si="349"/>
        <v>0</v>
      </c>
      <c r="EN107" s="248">
        <f t="shared" ca="1" si="349"/>
        <v>0</v>
      </c>
      <c r="EO107" s="248">
        <f t="shared" ca="1" si="349"/>
        <v>0</v>
      </c>
      <c r="EP107" s="248">
        <f t="shared" ca="1" si="349"/>
        <v>0</v>
      </c>
      <c r="EQ107" s="248">
        <f t="shared" ca="1" si="418"/>
        <v>0</v>
      </c>
      <c r="ER107" s="248">
        <f t="shared" ca="1" si="418"/>
        <v>0</v>
      </c>
      <c r="ES107" s="248" t="str">
        <f t="shared" ca="1" si="418"/>
        <v>-</v>
      </c>
      <c r="ET107" s="248" t="str">
        <f t="shared" ca="1" si="418"/>
        <v>-</v>
      </c>
      <c r="EU107" s="248" t="str">
        <f t="shared" ca="1" si="418"/>
        <v>-</v>
      </c>
      <c r="EV107" s="248" t="str">
        <f t="shared" ca="1" si="418"/>
        <v>-</v>
      </c>
      <c r="EW107" s="248" t="str">
        <f t="shared" ca="1" si="418"/>
        <v>-</v>
      </c>
      <c r="EX107" s="248" t="str">
        <f t="shared" ca="1" si="418"/>
        <v>-</v>
      </c>
      <c r="EY107" s="248" t="str">
        <f t="shared" ca="1" si="418"/>
        <v>-</v>
      </c>
      <c r="EZ107" s="248" t="str">
        <f t="shared" ca="1" si="418"/>
        <v>-</v>
      </c>
      <c r="FA107" s="248" t="str">
        <f t="shared" ca="1" si="418"/>
        <v>-</v>
      </c>
      <c r="FB107" s="248" t="str">
        <f t="shared" ca="1" si="418"/>
        <v>-</v>
      </c>
      <c r="FC107" s="248" t="str">
        <f t="shared" ca="1" si="418"/>
        <v>-</v>
      </c>
      <c r="FD107" s="10"/>
      <c r="FE107" s="246">
        <f t="shared" ca="1" si="118"/>
        <v>1</v>
      </c>
      <c r="FF107" s="248" t="str">
        <f t="shared" ca="1" si="418"/>
        <v>-</v>
      </c>
      <c r="FG107" s="248" t="str">
        <f t="shared" ref="FG107:GN124" ca="1" si="427">OFFSET(FG$5,$B107,0)</f>
        <v>-</v>
      </c>
      <c r="FH107" s="248" t="str">
        <f t="shared" ca="1" si="427"/>
        <v>-</v>
      </c>
      <c r="FI107" s="248" t="str">
        <f t="shared" ca="1" si="427"/>
        <v>-</v>
      </c>
      <c r="FJ107" s="246" t="b">
        <f t="shared" ca="1" si="119"/>
        <v>1</v>
      </c>
      <c r="FK107" s="248" t="str">
        <f t="shared" ca="1" si="427"/>
        <v>-</v>
      </c>
      <c r="FL107" s="248">
        <f t="shared" ca="1" si="427"/>
        <v>0</v>
      </c>
      <c r="FM107" s="248" t="str">
        <f t="shared" ca="1" si="427"/>
        <v>-</v>
      </c>
      <c r="FN107" s="248">
        <f t="shared" ca="1" si="120"/>
        <v>1</v>
      </c>
      <c r="FO107" s="248">
        <f t="shared" ca="1" si="120"/>
        <v>0</v>
      </c>
      <c r="FP107" s="248">
        <f t="shared" ca="1" si="427"/>
        <v>1</v>
      </c>
      <c r="FQ107" s="248">
        <f t="shared" ca="1" si="427"/>
        <v>0</v>
      </c>
      <c r="FR107" s="248">
        <f t="shared" ca="1" si="427"/>
        <v>1</v>
      </c>
      <c r="FS107" s="248">
        <f t="shared" ca="1" si="427"/>
        <v>1</v>
      </c>
      <c r="FT107" s="248">
        <f t="shared" ca="1" si="427"/>
        <v>1</v>
      </c>
      <c r="FU107" s="248">
        <f t="shared" ca="1" si="427"/>
        <v>0</v>
      </c>
      <c r="FV107" s="248">
        <f t="shared" ca="1" si="427"/>
        <v>0</v>
      </c>
      <c r="FW107" s="248">
        <f t="shared" ca="1" si="427"/>
        <v>0</v>
      </c>
      <c r="FX107" s="248">
        <f t="shared" ca="1" si="427"/>
        <v>0</v>
      </c>
      <c r="FY107" s="248">
        <f t="shared" ca="1" si="427"/>
        <v>0</v>
      </c>
      <c r="FZ107" s="248">
        <f t="shared" ca="1" si="427"/>
        <v>0</v>
      </c>
      <c r="GA107" s="248">
        <f t="shared" ca="1" si="427"/>
        <v>0</v>
      </c>
      <c r="GB107" s="248">
        <f t="shared" ca="1" si="427"/>
        <v>0</v>
      </c>
      <c r="GC107" s="248">
        <f t="shared" ca="1" si="121"/>
        <v>0</v>
      </c>
      <c r="GD107" s="248">
        <f t="shared" ca="1" si="121"/>
        <v>0</v>
      </c>
      <c r="GE107" s="248">
        <f t="shared" ca="1" si="427"/>
        <v>0</v>
      </c>
      <c r="GF107" s="248">
        <f t="shared" ca="1" si="427"/>
        <v>0</v>
      </c>
      <c r="GG107" s="248">
        <f t="shared" ca="1" si="427"/>
        <v>1</v>
      </c>
      <c r="GH107" s="248">
        <f t="shared" ca="1" si="427"/>
        <v>0</v>
      </c>
      <c r="GI107" s="248">
        <f t="shared" ca="1" si="427"/>
        <v>0</v>
      </c>
      <c r="GJ107" s="248">
        <f t="shared" ca="1" si="427"/>
        <v>0</v>
      </c>
      <c r="GK107" s="248">
        <f t="shared" ca="1" si="427"/>
        <v>0</v>
      </c>
      <c r="GL107" s="248">
        <f t="shared" ca="1" si="427"/>
        <v>0</v>
      </c>
      <c r="GM107" s="248">
        <f t="shared" ca="1" si="427"/>
        <v>0</v>
      </c>
      <c r="GN107" s="248">
        <f t="shared" ca="1" si="121"/>
        <v>0</v>
      </c>
      <c r="GO107" s="10"/>
      <c r="GP107" s="246" t="b">
        <f t="shared" ca="1" si="412"/>
        <v>1</v>
      </c>
      <c r="GQ107" s="246" cm="1">
        <f t="array" aca="1" ref="GQ107" ca="1">INDEX(i.bnd_total_pas_area,$R107,1)</f>
        <v>511.2</v>
      </c>
      <c r="GR107" s="248" t="str">
        <f t="shared" ca="1" si="261"/>
        <v>-</v>
      </c>
      <c r="GS107" s="246" t="b">
        <f t="shared" ca="1" si="413"/>
        <v>1</v>
      </c>
      <c r="GT107" s="246" cm="1">
        <f t="array" aca="1" ref="GT107" ca="1">INDEX(i.bnd_sr_t,$T107,1)</f>
        <v>7.6</v>
      </c>
      <c r="GU107" s="246" t="b">
        <f t="shared" ca="1" si="124"/>
        <v>0</v>
      </c>
      <c r="GV107" s="246" t="b">
        <f t="shared" ca="1" si="124"/>
        <v>0</v>
      </c>
      <c r="GW107" s="246" t="b">
        <f t="shared" ca="1" si="124"/>
        <v>1</v>
      </c>
      <c r="GX107" s="248">
        <f t="shared" ca="1" si="262"/>
        <v>0</v>
      </c>
      <c r="GY107" s="248">
        <f t="shared" ca="1" si="262"/>
        <v>2</v>
      </c>
      <c r="GZ107" s="248">
        <f t="shared" ca="1" si="262"/>
        <v>2</v>
      </c>
      <c r="HA107" s="248" t="str">
        <f t="shared" ca="1" si="262"/>
        <v>-</v>
      </c>
      <c r="HB107" s="248" t="str">
        <f t="shared" ca="1" si="262"/>
        <v>-</v>
      </c>
      <c r="HC107" s="248" t="str">
        <f t="shared" ca="1" si="262"/>
        <v>-</v>
      </c>
      <c r="HD107" s="248" t="str">
        <f t="shared" ca="1" si="262"/>
        <v>-</v>
      </c>
      <c r="HE107" s="248" t="str">
        <f t="shared" ca="1" si="262"/>
        <v>-</v>
      </c>
      <c r="HF107" s="248" t="str">
        <f t="shared" ca="1" si="144"/>
        <v>-</v>
      </c>
      <c r="HG107" s="248" t="str">
        <f t="shared" ca="1" si="144"/>
        <v>-</v>
      </c>
      <c r="HH107" s="246" t="b">
        <f t="array" aca="1" ref="HH107" ca="1">IF(OR(HI107:HJ107&lt;&gt;"-"),TRUE,"-")</f>
        <v>1</v>
      </c>
      <c r="HI107" s="225">
        <f t="shared" ref="HI107:HI113" ca="1" si="428">OFFSET(HI107,-1,0)</f>
        <v>2</v>
      </c>
      <c r="HJ107" s="248" t="str">
        <f t="shared" ca="1" si="125"/>
        <v>-</v>
      </c>
      <c r="HK107" s="246" t="str">
        <f t="array" aca="1" ref="HK107" ca="1">IF(OR(HL107:HQ107&lt;&gt;"-"),TRUE,"-")</f>
        <v>-</v>
      </c>
      <c r="HL107" s="248" t="str">
        <f t="shared" ca="1" si="145"/>
        <v>-</v>
      </c>
      <c r="HM107" s="288" t="str">
        <f t="shared" ca="1" si="145"/>
        <v>-</v>
      </c>
      <c r="HN107" s="288" t="str">
        <f t="shared" ca="1" si="145"/>
        <v>-</v>
      </c>
      <c r="HO107" s="288" t="str">
        <f t="shared" ca="1" si="145"/>
        <v>-</v>
      </c>
      <c r="HP107" s="288" t="str">
        <f t="shared" ca="1" si="145"/>
        <v>-</v>
      </c>
      <c r="HQ107" s="288" t="str">
        <f t="shared" ca="1" si="146"/>
        <v>-</v>
      </c>
      <c r="HR107" s="288" t="str">
        <f t="shared" ca="1" si="145"/>
        <v>-</v>
      </c>
      <c r="HS107" s="248" t="b">
        <f t="shared" ca="1" si="100"/>
        <v>1</v>
      </c>
      <c r="HT107" s="248">
        <f t="shared" ca="1" si="100"/>
        <v>2</v>
      </c>
      <c r="HU107" s="248" t="b">
        <f t="shared" ca="1" si="101"/>
        <v>1</v>
      </c>
      <c r="HV107" s="248" t="str">
        <f t="shared" ca="1" si="101"/>
        <v>-</v>
      </c>
      <c r="HW107" s="246" t="str">
        <f t="shared" ca="1" si="238"/>
        <v>-</v>
      </c>
      <c r="HX107" s="246" t="str">
        <f t="shared" ca="1" si="238"/>
        <v>-</v>
      </c>
      <c r="HY107" s="246" t="str">
        <f t="shared" ca="1" si="238"/>
        <v>-</v>
      </c>
      <c r="HZ107" s="246" t="str">
        <f t="shared" ca="1" si="238"/>
        <v>-</v>
      </c>
      <c r="IA107" s="248" t="str">
        <f t="shared" ref="IA107:JN125" ca="1" si="429">OFFSET(IA$5,$B107,0)</f>
        <v>-</v>
      </c>
      <c r="IB107" s="248" t="str">
        <f t="shared" ca="1" si="429"/>
        <v>-</v>
      </c>
      <c r="IC107" s="248" t="str">
        <f t="shared" ca="1" si="429"/>
        <v>-</v>
      </c>
      <c r="ID107" s="248" t="str">
        <f t="shared" ca="1" si="429"/>
        <v>-</v>
      </c>
      <c r="IE107" s="248">
        <f t="shared" ca="1" si="429"/>
        <v>0</v>
      </c>
      <c r="IF107" s="248">
        <f t="shared" ca="1" si="429"/>
        <v>0.9</v>
      </c>
      <c r="IG107" s="248">
        <f t="shared" ca="1" si="429"/>
        <v>0</v>
      </c>
      <c r="IH107" s="248">
        <f t="shared" ca="1" si="429"/>
        <v>0.5</v>
      </c>
      <c r="II107" s="248">
        <f t="shared" ca="1" si="429"/>
        <v>0</v>
      </c>
      <c r="IJ107" s="248">
        <f t="shared" ca="1" si="429"/>
        <v>0</v>
      </c>
      <c r="IK107" s="248" t="str">
        <f t="shared" ca="1" si="429"/>
        <v>-</v>
      </c>
      <c r="IL107" s="246" t="str">
        <f t="shared" ca="1" si="127"/>
        <v>-</v>
      </c>
      <c r="IM107" s="246" t="str">
        <f t="shared" ca="1" si="127"/>
        <v>-</v>
      </c>
      <c r="IN107" s="155" t="b">
        <f t="shared" ca="1" si="414"/>
        <v>0</v>
      </c>
      <c r="IO107" s="248" t="str">
        <f t="shared" ca="1" si="129"/>
        <v>-</v>
      </c>
      <c r="IP107" s="10"/>
      <c r="IQ107" s="248">
        <f t="shared" ca="1" si="429"/>
        <v>1</v>
      </c>
      <c r="IR107" s="248">
        <f t="shared" ca="1" si="429"/>
        <v>0</v>
      </c>
      <c r="IS107" s="248">
        <f t="shared" ca="1" si="429"/>
        <v>1</v>
      </c>
      <c r="IT107" s="248">
        <f t="shared" ca="1" si="429"/>
        <v>1</v>
      </c>
      <c r="IU107" s="248">
        <f t="shared" ca="1" si="429"/>
        <v>0</v>
      </c>
      <c r="IV107" s="248">
        <f t="shared" ca="1" si="429"/>
        <v>70</v>
      </c>
      <c r="IW107" s="248">
        <f t="shared" ca="1" si="429"/>
        <v>50</v>
      </c>
      <c r="IX107" s="248">
        <f t="shared" ca="1" si="429"/>
        <v>85</v>
      </c>
      <c r="IY107" s="248">
        <f t="shared" ca="1" si="429"/>
        <v>70</v>
      </c>
      <c r="IZ107" s="246">
        <f t="shared" ca="1" si="130"/>
        <v>1</v>
      </c>
      <c r="JA107" s="246">
        <f t="shared" ca="1" si="131"/>
        <v>1</v>
      </c>
      <c r="JB107" s="246">
        <f t="shared" ca="1" si="132"/>
        <v>1</v>
      </c>
      <c r="JC107" s="248">
        <f t="shared" ca="1" si="429"/>
        <v>1</v>
      </c>
      <c r="JD107" s="10"/>
      <c r="JE107" s="248">
        <f t="shared" ca="1" si="429"/>
        <v>1</v>
      </c>
      <c r="JF107" s="248">
        <f t="shared" ca="1" si="429"/>
        <v>1</v>
      </c>
      <c r="JG107" s="248">
        <f t="shared" ca="1" si="429"/>
        <v>0.75</v>
      </c>
      <c r="JH107" s="248">
        <f t="shared" ca="1" si="419"/>
        <v>0.8</v>
      </c>
      <c r="JI107" s="248">
        <f t="shared" ca="1" si="419"/>
        <v>0.82499999999999996</v>
      </c>
      <c r="JJ107" s="248">
        <f t="shared" ca="1" si="419"/>
        <v>0.875</v>
      </c>
      <c r="JK107" s="248">
        <f t="shared" ca="1" si="419"/>
        <v>0.9</v>
      </c>
      <c r="JL107" s="248">
        <f t="shared" ca="1" si="429"/>
        <v>1</v>
      </c>
      <c r="JM107" s="248">
        <f t="shared" ca="1" si="429"/>
        <v>0</v>
      </c>
      <c r="JN107" s="248">
        <f t="shared" ca="1" si="429"/>
        <v>0</v>
      </c>
      <c r="JO107" s="248">
        <f t="shared" ca="1" si="419"/>
        <v>0</v>
      </c>
      <c r="JP107" s="248">
        <f t="shared" ca="1" si="419"/>
        <v>0</v>
      </c>
      <c r="JQ107" s="248">
        <f t="shared" ca="1" si="419"/>
        <v>0</v>
      </c>
      <c r="JR107" s="248">
        <f t="shared" ca="1" si="419"/>
        <v>0</v>
      </c>
      <c r="JS107" s="248" t="str">
        <f t="shared" ca="1" si="149"/>
        <v>-</v>
      </c>
      <c r="JT107" s="248">
        <f t="shared" ca="1" si="149"/>
        <v>0</v>
      </c>
      <c r="JU107" s="27">
        <v>0</v>
      </c>
    </row>
    <row r="108" spans="1:281" s="228" customFormat="1" outlineLevel="2">
      <c r="A108" s="202">
        <f t="shared" si="133"/>
        <v>103</v>
      </c>
      <c r="B108" s="210">
        <f t="shared" ca="1" si="420"/>
        <v>100</v>
      </c>
      <c r="C108" s="228">
        <v>200</v>
      </c>
      <c r="D108" s="228" t="s">
        <v>941</v>
      </c>
      <c r="E108" s="228" t="b">
        <v>0</v>
      </c>
      <c r="F108" s="228" t="b">
        <v>0</v>
      </c>
      <c r="G108" s="228" t="b">
        <f t="shared" si="416"/>
        <v>0</v>
      </c>
      <c r="H108" s="298" cm="1">
        <f t="array" aca="1" ref="H108" ca="1">IF(AND($I108:$T108=DataMaster!$R$70:$AC$70),1,IF(AND($I108:$T108=DataMaster!$R$71:$AC$71),2,IF(AND($I108:$T108=DataMaster!$R$72:$AC$72),3,IF(AND($I108:$T108=DataMaster!$R$73:$AC$73),4,IF(AND($I108:$T108=DataMaster!$R$74:$AC$74),5,IF(AND($I108:$T108=DataMaster!$R$75:$AC$75),6,IF(AND($I108:$T108=DataMaster!$R$76:$AC$76),7,IF(AND($I108:$T108=DataMaster!$R$77:$AC$77),8,0))))))))</f>
        <v>6</v>
      </c>
      <c r="I108" s="225">
        <f t="shared" ca="1" si="421"/>
        <v>3</v>
      </c>
      <c r="J108" s="225">
        <f t="shared" ca="1" si="417"/>
        <v>3</v>
      </c>
      <c r="K108" s="225">
        <f t="shared" ca="1" si="417"/>
        <v>4</v>
      </c>
      <c r="L108" s="225">
        <f t="shared" ca="1" si="417"/>
        <v>4</v>
      </c>
      <c r="M108" s="225">
        <f t="shared" ca="1" si="417"/>
        <v>1</v>
      </c>
      <c r="N108" s="225">
        <f t="shared" ca="1" si="417"/>
        <v>1</v>
      </c>
      <c r="O108" s="225">
        <f t="shared" ca="1" si="417"/>
        <v>1</v>
      </c>
      <c r="P108" s="225">
        <f t="shared" ca="1" si="417"/>
        <v>1</v>
      </c>
      <c r="Q108" s="225">
        <f t="shared" ca="1" si="417"/>
        <v>1</v>
      </c>
      <c r="R108" s="225">
        <f t="shared" ca="1" si="417"/>
        <v>4</v>
      </c>
      <c r="S108" s="225">
        <f t="shared" ca="1" si="417"/>
        <v>1</v>
      </c>
      <c r="T108" s="225">
        <f t="shared" ca="1" si="417"/>
        <v>4</v>
      </c>
      <c r="V108" s="242" t="str" cm="1">
        <f t="array" aca="1" ref="V108" ca="1">TEXT(LEFT(OFFSET(V108,-1,0),5)+1,"00000")&amp;MID(OFFSET(V108,-1,0),6,FIND(" ",OFFSET(V108,-1,0),7)-5)
&amp;IF($H108=0,"",INDEX(DataMaster!$Q$70:$Q$77,Experiment!H108))
 &amp; " Day"&amp;_xlfn.SINGLE(INDEX(i.DOY,$I108,1))                   &amp; IF($FE108=0," FWM","")&amp;IF($FE108=1," MWM","")&amp;IF($FE108=5," Mat","")&amp;IF($FJ108=TRUE,"&amp;BBT","")
&amp;" Confine"&amp;$P108-1       &amp;IF($R108&gt;1," PasArea"&amp;GQ108,"")     &amp;IF($T108&gt;1," SR"&amp;GT108,"")     &amp;IF($S108&gt;1," E_PGR"&amp;JG108,"")
&amp; " WP"&amp;TEXT($IZ108*100,"000p")                &amp; " MP"&amp;TEXT($JA108*100,"000p")                      &amp; " GP"&amp;TEXT($JB108*100,"000p")
&amp; " (F"&amp;3+IFERROR(1*$CZ108,0)+IFERROR(1*$DA108,0)&amp;3-IFERROR(1*NOT($DC108),0)&amp;"N"&amp;$DV108&amp;$DW108&amp;")"</f>
        <v>00085 Feed farm3_nc Day204 MWM&amp;BBT Confine0 PasArea511.2 SR7.6 WP100p MP100p GP100p (F33N33)</v>
      </c>
      <c r="W108" s="10" t="str">
        <f ca="1">IF(COUNTIF(V$5:V108,V108)=1,"-","Dup")</f>
        <v>-</v>
      </c>
      <c r="X108" s="10"/>
      <c r="Y108" s="225" t="str">
        <f t="shared" ca="1" si="422"/>
        <v>-</v>
      </c>
      <c r="Z108" s="248" t="str">
        <f t="shared" ca="1" si="112"/>
        <v>-</v>
      </c>
      <c r="AA108" s="225" t="str">
        <f t="shared" ca="1" si="422"/>
        <v>-</v>
      </c>
      <c r="AB108" s="225" t="str">
        <f t="shared" ca="1" si="422"/>
        <v>-</v>
      </c>
      <c r="AC108" s="248" t="str">
        <f t="shared" ca="1" si="113"/>
        <v>-</v>
      </c>
      <c r="AD108" s="248" t="b">
        <f t="shared" ca="1" si="113"/>
        <v>1</v>
      </c>
      <c r="AE108" s="10"/>
      <c r="AF108" s="248" t="b">
        <f t="shared" ca="1" si="355"/>
        <v>1</v>
      </c>
      <c r="AG108" s="248" t="str">
        <f t="shared" ca="1" si="355"/>
        <v>-</v>
      </c>
      <c r="AH108" s="248" t="str">
        <f t="shared" ca="1" si="355"/>
        <v>-</v>
      </c>
      <c r="AI108" s="248" t="str">
        <f t="shared" ca="1" si="355"/>
        <v>-</v>
      </c>
      <c r="AJ108" s="248" t="b">
        <f t="shared" ca="1" si="355"/>
        <v>0</v>
      </c>
      <c r="AK108" s="248" t="str">
        <f t="shared" ca="1" si="355"/>
        <v>-</v>
      </c>
      <c r="AL108" s="248" t="str">
        <f t="shared" ca="1" si="355"/>
        <v>-</v>
      </c>
      <c r="AM108" s="248" t="str">
        <f t="shared" ca="1" si="355"/>
        <v>-</v>
      </c>
      <c r="AN108" s="248" t="b">
        <f t="shared" ca="1" si="355"/>
        <v>0</v>
      </c>
      <c r="AO108" s="10"/>
      <c r="AP108" s="225" t="b">
        <f t="shared" ref="AP108:AP113" ca="1" si="430">OFFSET(AP108,-1,0)</f>
        <v>1</v>
      </c>
      <c r="AQ108" s="247" t="b">
        <v>0</v>
      </c>
      <c r="AR108" s="225" t="b">
        <f t="shared" ca="1" si="423"/>
        <v>1</v>
      </c>
      <c r="AS108" s="243">
        <f t="shared" ca="1" si="136"/>
        <v>633103</v>
      </c>
      <c r="AT108" s="225" t="b">
        <f t="shared" ca="1" si="424"/>
        <v>0</v>
      </c>
      <c r="AU108" s="248" t="str">
        <f t="shared" ca="1" si="355"/>
        <v>-</v>
      </c>
      <c r="AV108" s="248" t="b">
        <f t="shared" ca="1" si="355"/>
        <v>1</v>
      </c>
      <c r="AW108" s="225">
        <f t="shared" ca="1" si="425"/>
        <v>633104</v>
      </c>
      <c r="AX108" s="248" t="str">
        <f t="shared" ca="1" si="355"/>
        <v>-</v>
      </c>
      <c r="AY108" s="248">
        <f t="shared" ca="1" si="355"/>
        <v>1</v>
      </c>
      <c r="AZ108" s="248">
        <f t="shared" ca="1" si="355"/>
        <v>1</v>
      </c>
      <c r="BA108" s="248" t="b">
        <f t="shared" ca="1" si="185"/>
        <v>1</v>
      </c>
      <c r="BB108" s="248">
        <f t="shared" ca="1" si="355"/>
        <v>0.2</v>
      </c>
      <c r="BC108" s="248" t="str">
        <f t="shared" ca="1" si="406"/>
        <v>-</v>
      </c>
      <c r="BD108" s="248" t="str">
        <f t="shared" ca="1" si="406"/>
        <v>-</v>
      </c>
      <c r="BE108" s="248" t="b">
        <f t="shared" ca="1" si="355"/>
        <v>1</v>
      </c>
      <c r="BF108" s="248" t="b">
        <f t="shared" ca="1" si="185"/>
        <v>0</v>
      </c>
      <c r="BG108" s="246" t="b" cm="1">
        <f t="array" aca="1" ref="BG108" ca="1">INDEX(i.dams_confinement_P,$P108,BG$17)</f>
        <v>0</v>
      </c>
      <c r="BH108" s="246" t="b" cm="1">
        <f t="array" aca="1" ref="BH108" ca="1">INDEX(i.dams_confinement_P,$P108,BH$17)</f>
        <v>0</v>
      </c>
      <c r="BI108" s="246" t="b" cm="1">
        <f t="array" aca="1" ref="BI108" ca="1">INDEX(i.dams_confinement_P,$P108,BI$17)</f>
        <v>0</v>
      </c>
      <c r="BJ108" s="246" t="b" cm="1">
        <f t="array" aca="1" ref="BJ108" ca="1">INDEX(i.dams_confinement_P,$P108,BJ$17)</f>
        <v>0</v>
      </c>
      <c r="BK108" s="246" t="b" cm="1">
        <f t="array" aca="1" ref="BK108" ca="1">INDEX(i.dams_confinement_P,$P108,BK$17)</f>
        <v>0</v>
      </c>
      <c r="BL108" s="246" t="b" cm="1">
        <f t="array" aca="1" ref="BL108" ca="1">INDEX(i.dams_confinement_P,$P108,BL$17)</f>
        <v>0</v>
      </c>
      <c r="BM108" s="246" t="b" cm="1">
        <f t="array" aca="1" ref="BM108" ca="1">INDEX(i.dams_confinement_P,$P108,BM$17)</f>
        <v>0</v>
      </c>
      <c r="BN108" s="246" t="b" cm="1">
        <f t="array" aca="1" ref="BN108" ca="1">INDEX(i.dams_confinement_P,$P108,BN$17)</f>
        <v>0</v>
      </c>
      <c r="BO108" s="246" t="b" cm="1">
        <f t="array" aca="1" ref="BO108" ca="1">INDEX(i.dams_confinement_P,$P108,BO$17)</f>
        <v>0</v>
      </c>
      <c r="BP108" s="246" t="b" cm="1">
        <f t="array" aca="1" ref="BP108" ca="1">INDEX(i.dams_confinement_P,$P108,BP$17)</f>
        <v>0</v>
      </c>
      <c r="BQ108" s="246" t="b" cm="1">
        <f t="array" aca="1" ref="BQ108" ca="1">INDEX(i.dams_confinement_P,$P108,BQ$17)</f>
        <v>0</v>
      </c>
      <c r="BR108" s="246" t="b" cm="1">
        <f t="array" aca="1" ref="BR108" ca="1">INDEX(i.dams_confinement_P,$P108,BR$17)</f>
        <v>0</v>
      </c>
      <c r="BS108" s="246" t="b" cm="1">
        <f t="array" aca="1" ref="BS108" ca="1">INDEX(i.dams_confinement_P,$P108,BS$17)</f>
        <v>0</v>
      </c>
      <c r="BT108" s="246" t="b" cm="1">
        <f t="array" aca="1" ref="BT108" ca="1">INDEX(i.dams_confinement_P,$P108,BT$17)</f>
        <v>0</v>
      </c>
      <c r="BU108" s="246" t="b" cm="1">
        <f t="array" aca="1" ref="BU108" ca="1">INDEX(i.dams_confinement_P,$P108,BU$17)</f>
        <v>0</v>
      </c>
      <c r="BV108" s="246" t="b" cm="1">
        <f t="array" aca="1" ref="BV108" ca="1">INDEX(i.dams_confinement_P,$P108,BV$17)</f>
        <v>0</v>
      </c>
      <c r="BW108" s="246" t="b" cm="1">
        <f t="array" aca="1" ref="BW108" ca="1">INDEX(i.dams_confinement_P,$P108,BW$17)</f>
        <v>0</v>
      </c>
      <c r="BX108" s="246" t="b" cm="1">
        <f t="array" aca="1" ref="BX108" ca="1">INDEX(i.dams_confinement_P,$P108,BX$17)</f>
        <v>0</v>
      </c>
      <c r="BY108" s="248" t="str">
        <f t="shared" ref="BY108:CV130" ca="1" si="431">OFFSET(BY$5,$B108,0)</f>
        <v>-</v>
      </c>
      <c r="BZ108" s="248" t="str">
        <f t="shared" ca="1" si="431"/>
        <v>-</v>
      </c>
      <c r="CA108" s="10"/>
      <c r="CB108" s="248" t="str">
        <f t="shared" ca="1" si="431"/>
        <v>-</v>
      </c>
      <c r="CC108" s="248" t="str">
        <f t="shared" ca="1" si="431"/>
        <v>-</v>
      </c>
      <c r="CD108" s="248" t="str">
        <f t="shared" ca="1" si="431"/>
        <v>-</v>
      </c>
      <c r="CE108" s="248" t="str">
        <f t="shared" ca="1" si="431"/>
        <v>-</v>
      </c>
      <c r="CF108" s="248" t="str">
        <f t="shared" ca="1" si="431"/>
        <v>-</v>
      </c>
      <c r="CG108" s="248" t="str">
        <f t="shared" ca="1" si="431"/>
        <v>-</v>
      </c>
      <c r="CH108" s="248" t="str">
        <f t="shared" ca="1" si="431"/>
        <v>-</v>
      </c>
      <c r="CI108" s="248" t="str">
        <f t="shared" ca="1" si="431"/>
        <v>-</v>
      </c>
      <c r="CJ108" s="248" t="str">
        <f t="shared" ca="1" si="431"/>
        <v>-</v>
      </c>
      <c r="CK108" s="248" t="str">
        <f t="shared" ca="1" si="431"/>
        <v>-</v>
      </c>
      <c r="CL108" s="248" t="str">
        <f t="shared" ca="1" si="431"/>
        <v>-</v>
      </c>
      <c r="CM108" s="248" t="str">
        <f t="shared" ca="1" si="431"/>
        <v>-</v>
      </c>
      <c r="CN108" s="248" t="str">
        <f t="shared" ca="1" si="431"/>
        <v>-</v>
      </c>
      <c r="CO108" s="248" t="str">
        <f t="shared" ca="1" si="431"/>
        <v>-</v>
      </c>
      <c r="CP108" s="248" t="str">
        <f t="shared" ca="1" si="431"/>
        <v>-</v>
      </c>
      <c r="CQ108" s="248" t="str">
        <f t="shared" ca="1" si="431"/>
        <v>-</v>
      </c>
      <c r="CR108" s="248" t="str">
        <f t="shared" ca="1" si="431"/>
        <v>-</v>
      </c>
      <c r="CS108" s="248" t="str">
        <f t="shared" ca="1" si="194"/>
        <v>-</v>
      </c>
      <c r="CT108" s="248" t="str">
        <f t="shared" ca="1" si="194"/>
        <v>-</v>
      </c>
      <c r="CU108" s="248" t="str">
        <f t="shared" ca="1" si="194"/>
        <v>-</v>
      </c>
      <c r="CV108" s="248" t="str">
        <f t="shared" ca="1" si="194"/>
        <v>-</v>
      </c>
      <c r="CW108" s="10"/>
      <c r="CX108" s="246" t="str" cm="1">
        <f t="array" ref="CX108">IF(AND($CZ108:$DA108),INDEX(i.dam_user_fvp0_date,$P108),"-")</f>
        <v>-</v>
      </c>
      <c r="CY108" s="246" t="str" cm="1">
        <f t="array" ref="CY108">IF(AND($CZ108:$DA108),INDEX(i.dam_user_fvp1_date,$P108),"-")</f>
        <v>-</v>
      </c>
      <c r="CZ108" s="247" t="b">
        <v>0</v>
      </c>
      <c r="DA108" s="247" t="b">
        <v>0</v>
      </c>
      <c r="DB108" s="248" t="str">
        <f t="shared" ca="1" si="410"/>
        <v>-</v>
      </c>
      <c r="DC108" s="248" t="str">
        <f t="shared" ca="1" si="410"/>
        <v>-</v>
      </c>
      <c r="DD108" s="248" t="str">
        <f t="shared" ca="1" si="410"/>
        <v>-</v>
      </c>
      <c r="DE108" s="248" t="str">
        <f t="shared" ca="1" si="410"/>
        <v>-</v>
      </c>
      <c r="DF108" s="248" t="str">
        <f t="shared" ca="1" si="410"/>
        <v>-</v>
      </c>
      <c r="DG108" s="248" t="str">
        <f t="shared" ca="1" si="410"/>
        <v>-</v>
      </c>
      <c r="DH108" s="248" t="str">
        <f t="shared" ca="1" si="410"/>
        <v>-</v>
      </c>
      <c r="DI108" s="248" t="str">
        <f t="shared" ca="1" si="410"/>
        <v>-</v>
      </c>
      <c r="DJ108" s="248" t="str">
        <f t="shared" ca="1" si="410"/>
        <v>-</v>
      </c>
      <c r="DK108" s="248" t="str">
        <f t="shared" ca="1" si="410"/>
        <v>-</v>
      </c>
      <c r="DL108" s="248" t="str">
        <f t="shared" ca="1" si="410"/>
        <v>-</v>
      </c>
      <c r="DM108" s="248" t="str">
        <f t="shared" ca="1" si="410"/>
        <v>-</v>
      </c>
      <c r="DN108" s="248" t="str">
        <f t="shared" ca="1" si="410"/>
        <v>-</v>
      </c>
      <c r="DO108" s="248" t="str">
        <f t="shared" ca="1" si="410"/>
        <v>-</v>
      </c>
      <c r="DP108" s="248" t="str">
        <f t="shared" ca="1" si="410"/>
        <v>-</v>
      </c>
      <c r="DQ108" s="248" t="str">
        <f t="shared" ca="1" si="410"/>
        <v>-</v>
      </c>
      <c r="DR108" s="248" t="str">
        <f t="shared" ca="1" si="410"/>
        <v>-</v>
      </c>
      <c r="DS108" s="248" t="str">
        <f t="shared" ca="1" si="410"/>
        <v>-</v>
      </c>
      <c r="DT108" s="248" t="str">
        <f t="shared" ca="1" si="410"/>
        <v>-</v>
      </c>
      <c r="DU108" s="248" t="str">
        <f t="shared" ca="1" si="410"/>
        <v>-</v>
      </c>
      <c r="DV108" s="225">
        <f t="shared" ca="1" si="426"/>
        <v>3</v>
      </c>
      <c r="DW108" s="225">
        <f t="shared" ca="1" si="426"/>
        <v>3</v>
      </c>
      <c r="DX108" s="247">
        <v>0</v>
      </c>
      <c r="DY108" s="247">
        <v>1</v>
      </c>
      <c r="DZ108" s="247">
        <v>-1</v>
      </c>
      <c r="EA108" s="248" t="str">
        <f t="shared" ca="1" si="349"/>
        <v>-</v>
      </c>
      <c r="EB108" s="248" t="str">
        <f t="shared" ca="1" si="349"/>
        <v>-</v>
      </c>
      <c r="EC108" s="248" t="str">
        <f t="shared" ca="1" si="349"/>
        <v>-</v>
      </c>
      <c r="ED108" s="248" t="str">
        <f t="shared" ca="1" si="349"/>
        <v>-</v>
      </c>
      <c r="EE108" s="248" t="str">
        <f t="shared" ca="1" si="349"/>
        <v>-</v>
      </c>
      <c r="EF108" s="247">
        <v>0</v>
      </c>
      <c r="EG108" s="247">
        <v>1</v>
      </c>
      <c r="EH108" s="247">
        <v>-1</v>
      </c>
      <c r="EI108" s="248" t="str">
        <f t="shared" ca="1" si="349"/>
        <v>-</v>
      </c>
      <c r="EJ108" s="248" t="str">
        <f t="shared" ca="1" si="349"/>
        <v>-</v>
      </c>
      <c r="EK108" s="248" t="str">
        <f t="shared" ca="1" si="349"/>
        <v>-</v>
      </c>
      <c r="EL108" s="248">
        <f t="shared" ca="1" si="349"/>
        <v>0</v>
      </c>
      <c r="EM108" s="248">
        <f t="shared" ca="1" si="349"/>
        <v>0</v>
      </c>
      <c r="EN108" s="248">
        <f t="shared" ca="1" si="349"/>
        <v>0</v>
      </c>
      <c r="EO108" s="248">
        <f t="shared" ca="1" si="349"/>
        <v>0</v>
      </c>
      <c r="EP108" s="248">
        <f t="shared" ca="1" si="349"/>
        <v>0</v>
      </c>
      <c r="EQ108" s="248">
        <f t="shared" ca="1" si="418"/>
        <v>0</v>
      </c>
      <c r="ER108" s="248">
        <f t="shared" ca="1" si="418"/>
        <v>0</v>
      </c>
      <c r="ES108" s="248" t="str">
        <f t="shared" ca="1" si="418"/>
        <v>-</v>
      </c>
      <c r="ET108" s="248" t="str">
        <f t="shared" ca="1" si="418"/>
        <v>-</v>
      </c>
      <c r="EU108" s="248" t="str">
        <f t="shared" ca="1" si="418"/>
        <v>-</v>
      </c>
      <c r="EV108" s="248" t="str">
        <f t="shared" ca="1" si="418"/>
        <v>-</v>
      </c>
      <c r="EW108" s="248" t="str">
        <f t="shared" ca="1" si="418"/>
        <v>-</v>
      </c>
      <c r="EX108" s="248" t="str">
        <f t="shared" ca="1" si="418"/>
        <v>-</v>
      </c>
      <c r="EY108" s="248" t="str">
        <f t="shared" ca="1" si="418"/>
        <v>-</v>
      </c>
      <c r="EZ108" s="248" t="str">
        <f t="shared" ca="1" si="418"/>
        <v>-</v>
      </c>
      <c r="FA108" s="248" t="str">
        <f t="shared" ca="1" si="418"/>
        <v>-</v>
      </c>
      <c r="FB108" s="248" t="str">
        <f t="shared" ca="1" si="418"/>
        <v>-</v>
      </c>
      <c r="FC108" s="248" t="str">
        <f t="shared" ca="1" si="418"/>
        <v>-</v>
      </c>
      <c r="FD108" s="10"/>
      <c r="FE108" s="246">
        <f t="shared" ca="1" si="118"/>
        <v>1</v>
      </c>
      <c r="FF108" s="248" t="str">
        <f t="shared" ca="1" si="418"/>
        <v>-</v>
      </c>
      <c r="FG108" s="248" t="str">
        <f t="shared" ca="1" si="427"/>
        <v>-</v>
      </c>
      <c r="FH108" s="248" t="str">
        <f t="shared" ca="1" si="427"/>
        <v>-</v>
      </c>
      <c r="FI108" s="248" t="str">
        <f t="shared" ca="1" si="427"/>
        <v>-</v>
      </c>
      <c r="FJ108" s="246" t="b">
        <f t="shared" ca="1" si="119"/>
        <v>1</v>
      </c>
      <c r="FK108" s="248" t="str">
        <f t="shared" ca="1" si="427"/>
        <v>-</v>
      </c>
      <c r="FL108" s="248">
        <f t="shared" ca="1" si="427"/>
        <v>0</v>
      </c>
      <c r="FM108" s="248" t="str">
        <f t="shared" ca="1" si="427"/>
        <v>-</v>
      </c>
      <c r="FN108" s="248">
        <f t="shared" ca="1" si="120"/>
        <v>1</v>
      </c>
      <c r="FO108" s="248">
        <f t="shared" ca="1" si="120"/>
        <v>0</v>
      </c>
      <c r="FP108" s="248">
        <f t="shared" ca="1" si="427"/>
        <v>1</v>
      </c>
      <c r="FQ108" s="248">
        <f t="shared" ca="1" si="427"/>
        <v>0</v>
      </c>
      <c r="FR108" s="248">
        <f t="shared" ca="1" si="427"/>
        <v>1</v>
      </c>
      <c r="FS108" s="248">
        <f t="shared" ca="1" si="427"/>
        <v>1</v>
      </c>
      <c r="FT108" s="248">
        <f t="shared" ca="1" si="427"/>
        <v>1</v>
      </c>
      <c r="FU108" s="248">
        <f t="shared" ca="1" si="427"/>
        <v>0</v>
      </c>
      <c r="FV108" s="248">
        <f t="shared" ca="1" si="427"/>
        <v>0</v>
      </c>
      <c r="FW108" s="248">
        <f t="shared" ca="1" si="427"/>
        <v>0</v>
      </c>
      <c r="FX108" s="248">
        <f t="shared" ca="1" si="427"/>
        <v>0</v>
      </c>
      <c r="FY108" s="248">
        <f t="shared" ca="1" si="427"/>
        <v>0</v>
      </c>
      <c r="FZ108" s="248">
        <f t="shared" ca="1" si="427"/>
        <v>0</v>
      </c>
      <c r="GA108" s="248">
        <f t="shared" ca="1" si="427"/>
        <v>0</v>
      </c>
      <c r="GB108" s="248">
        <f t="shared" ca="1" si="427"/>
        <v>0</v>
      </c>
      <c r="GC108" s="248">
        <f t="shared" ca="1" si="121"/>
        <v>0</v>
      </c>
      <c r="GD108" s="248">
        <f t="shared" ca="1" si="121"/>
        <v>0</v>
      </c>
      <c r="GE108" s="248">
        <f t="shared" ca="1" si="121"/>
        <v>0</v>
      </c>
      <c r="GF108" s="248">
        <f t="shared" ca="1" si="121"/>
        <v>0</v>
      </c>
      <c r="GG108" s="248">
        <f t="shared" ca="1" si="121"/>
        <v>1</v>
      </c>
      <c r="GH108" s="248">
        <f t="shared" ca="1" si="121"/>
        <v>0</v>
      </c>
      <c r="GI108" s="248">
        <f t="shared" ca="1" si="121"/>
        <v>0</v>
      </c>
      <c r="GJ108" s="248">
        <f t="shared" ca="1" si="121"/>
        <v>0</v>
      </c>
      <c r="GK108" s="248">
        <f t="shared" ca="1" si="121"/>
        <v>0</v>
      </c>
      <c r="GL108" s="248">
        <f t="shared" ca="1" si="121"/>
        <v>0</v>
      </c>
      <c r="GM108" s="248">
        <f t="shared" ca="1" si="121"/>
        <v>0</v>
      </c>
      <c r="GN108" s="248">
        <f t="shared" ca="1" si="121"/>
        <v>0</v>
      </c>
      <c r="GO108" s="10"/>
      <c r="GP108" s="246" t="b">
        <f t="shared" ca="1" si="412"/>
        <v>1</v>
      </c>
      <c r="GQ108" s="246" cm="1">
        <f t="array" aca="1" ref="GQ108" ca="1">INDEX(i.bnd_total_pas_area,$R108,1)</f>
        <v>511.2</v>
      </c>
      <c r="GR108" s="248" t="str">
        <f t="shared" ca="1" si="261"/>
        <v>-</v>
      </c>
      <c r="GS108" s="246" t="b">
        <f t="shared" ca="1" si="413"/>
        <v>1</v>
      </c>
      <c r="GT108" s="246" cm="1">
        <f t="array" aca="1" ref="GT108" ca="1">INDEX(i.bnd_sr_t,$T108,1)</f>
        <v>7.6</v>
      </c>
      <c r="GU108" s="246" t="b">
        <f t="shared" ca="1" si="124"/>
        <v>0</v>
      </c>
      <c r="GV108" s="246" t="b">
        <f t="shared" ca="1" si="124"/>
        <v>0</v>
      </c>
      <c r="GW108" s="246" t="b">
        <f t="shared" ca="1" si="124"/>
        <v>1</v>
      </c>
      <c r="GX108" s="248">
        <f t="shared" ca="1" si="262"/>
        <v>0</v>
      </c>
      <c r="GY108" s="248">
        <f t="shared" ca="1" si="262"/>
        <v>2</v>
      </c>
      <c r="GZ108" s="248">
        <f t="shared" ca="1" si="262"/>
        <v>2</v>
      </c>
      <c r="HA108" s="248" t="str">
        <f t="shared" ca="1" si="262"/>
        <v>-</v>
      </c>
      <c r="HB108" s="248" t="str">
        <f t="shared" ca="1" si="262"/>
        <v>-</v>
      </c>
      <c r="HC108" s="248" t="str">
        <f t="shared" ca="1" si="262"/>
        <v>-</v>
      </c>
      <c r="HD108" s="248" t="str">
        <f t="shared" ca="1" si="262"/>
        <v>-</v>
      </c>
      <c r="HE108" s="248" t="str">
        <f t="shared" ca="1" si="262"/>
        <v>-</v>
      </c>
      <c r="HF108" s="248" t="str">
        <f t="shared" ca="1" si="144"/>
        <v>-</v>
      </c>
      <c r="HG108" s="248" t="str">
        <f t="shared" ca="1" si="144"/>
        <v>-</v>
      </c>
      <c r="HH108" s="246" t="b">
        <f t="array" aca="1" ref="HH108" ca="1">IF(OR(HI108:HJ108&lt;&gt;"-"),TRUE,"-")</f>
        <v>1</v>
      </c>
      <c r="HI108" s="225">
        <f t="shared" ca="1" si="428"/>
        <v>2</v>
      </c>
      <c r="HJ108" s="248" t="str">
        <f t="shared" ca="1" si="125"/>
        <v>-</v>
      </c>
      <c r="HK108" s="246" t="str">
        <f t="array" aca="1" ref="HK108" ca="1">IF(OR(HL108:HQ108&lt;&gt;"-"),TRUE,"-")</f>
        <v>-</v>
      </c>
      <c r="HL108" s="248" t="str">
        <f t="shared" ca="1" si="145"/>
        <v>-</v>
      </c>
      <c r="HM108" s="288" t="str">
        <f t="shared" ca="1" si="145"/>
        <v>-</v>
      </c>
      <c r="HN108" s="288" t="str">
        <f t="shared" ca="1" si="145"/>
        <v>-</v>
      </c>
      <c r="HO108" s="288" t="str">
        <f t="shared" ca="1" si="145"/>
        <v>-</v>
      </c>
      <c r="HP108" s="288" t="str">
        <f t="shared" ca="1" si="145"/>
        <v>-</v>
      </c>
      <c r="HQ108" s="288" t="str">
        <f t="shared" ca="1" si="146"/>
        <v>-</v>
      </c>
      <c r="HR108" s="288" t="str">
        <f t="shared" ca="1" si="145"/>
        <v>-</v>
      </c>
      <c r="HS108" s="248" t="b">
        <f t="shared" ca="1" si="100"/>
        <v>1</v>
      </c>
      <c r="HT108" s="248">
        <f t="shared" ca="1" si="100"/>
        <v>2</v>
      </c>
      <c r="HU108" s="248" t="b">
        <f t="shared" ca="1" si="101"/>
        <v>1</v>
      </c>
      <c r="HV108" s="248" t="str">
        <f t="shared" ca="1" si="101"/>
        <v>-</v>
      </c>
      <c r="HW108" s="246" t="str">
        <f t="shared" ca="1" si="238"/>
        <v>-</v>
      </c>
      <c r="HX108" s="246" t="str">
        <f t="shared" ca="1" si="238"/>
        <v>-</v>
      </c>
      <c r="HY108" s="246" t="str">
        <f t="shared" ca="1" si="238"/>
        <v>-</v>
      </c>
      <c r="HZ108" s="246" t="str">
        <f t="shared" ca="1" si="238"/>
        <v>-</v>
      </c>
      <c r="IA108" s="248" t="str">
        <f t="shared" ca="1" si="429"/>
        <v>-</v>
      </c>
      <c r="IB108" s="248" t="str">
        <f t="shared" ca="1" si="429"/>
        <v>-</v>
      </c>
      <c r="IC108" s="248" t="str">
        <f t="shared" ca="1" si="429"/>
        <v>-</v>
      </c>
      <c r="ID108" s="248" t="str">
        <f t="shared" ca="1" si="429"/>
        <v>-</v>
      </c>
      <c r="IE108" s="248">
        <f t="shared" ca="1" si="429"/>
        <v>0</v>
      </c>
      <c r="IF108" s="248">
        <f t="shared" ca="1" si="429"/>
        <v>0.9</v>
      </c>
      <c r="IG108" s="248">
        <f t="shared" ca="1" si="429"/>
        <v>0</v>
      </c>
      <c r="IH108" s="248">
        <f t="shared" ca="1" si="429"/>
        <v>0.5</v>
      </c>
      <c r="II108" s="248">
        <f t="shared" ca="1" si="429"/>
        <v>0</v>
      </c>
      <c r="IJ108" s="248">
        <f t="shared" ca="1" si="429"/>
        <v>0</v>
      </c>
      <c r="IK108" s="248" t="str">
        <f t="shared" ca="1" si="429"/>
        <v>-</v>
      </c>
      <c r="IL108" s="246" t="str">
        <f t="shared" ca="1" si="127"/>
        <v>-</v>
      </c>
      <c r="IM108" s="246" t="str">
        <f t="shared" ca="1" si="127"/>
        <v>-</v>
      </c>
      <c r="IN108" s="155" t="b">
        <f t="shared" ca="1" si="414"/>
        <v>0</v>
      </c>
      <c r="IO108" s="248" t="str">
        <f t="shared" ca="1" si="129"/>
        <v>-</v>
      </c>
      <c r="IP108" s="10"/>
      <c r="IQ108" s="248">
        <f t="shared" ca="1" si="429"/>
        <v>1</v>
      </c>
      <c r="IR108" s="248">
        <f t="shared" ca="1" si="429"/>
        <v>0</v>
      </c>
      <c r="IS108" s="248">
        <f t="shared" ca="1" si="429"/>
        <v>1</v>
      </c>
      <c r="IT108" s="248">
        <f t="shared" ca="1" si="429"/>
        <v>1</v>
      </c>
      <c r="IU108" s="248">
        <f t="shared" ca="1" si="429"/>
        <v>0</v>
      </c>
      <c r="IV108" s="248">
        <f t="shared" ca="1" si="429"/>
        <v>70</v>
      </c>
      <c r="IW108" s="248">
        <f t="shared" ca="1" si="429"/>
        <v>50</v>
      </c>
      <c r="IX108" s="248">
        <f t="shared" ca="1" si="429"/>
        <v>85</v>
      </c>
      <c r="IY108" s="248">
        <f t="shared" ca="1" si="429"/>
        <v>70</v>
      </c>
      <c r="IZ108" s="246">
        <f t="shared" ca="1" si="130"/>
        <v>1</v>
      </c>
      <c r="JA108" s="246">
        <f t="shared" ca="1" si="131"/>
        <v>1</v>
      </c>
      <c r="JB108" s="246">
        <f t="shared" ca="1" si="132"/>
        <v>1</v>
      </c>
      <c r="JC108" s="248">
        <f t="shared" ca="1" si="429"/>
        <v>1</v>
      </c>
      <c r="JD108" s="10"/>
      <c r="JE108" s="248">
        <f t="shared" ca="1" si="429"/>
        <v>1</v>
      </c>
      <c r="JF108" s="248">
        <f t="shared" ca="1" si="429"/>
        <v>1</v>
      </c>
      <c r="JG108" s="248">
        <f t="shared" ca="1" si="429"/>
        <v>0.75</v>
      </c>
      <c r="JH108" s="248">
        <f t="shared" ca="1" si="419"/>
        <v>0.8</v>
      </c>
      <c r="JI108" s="248">
        <f t="shared" ca="1" si="419"/>
        <v>0.82499999999999996</v>
      </c>
      <c r="JJ108" s="248">
        <f t="shared" ca="1" si="419"/>
        <v>0.875</v>
      </c>
      <c r="JK108" s="248">
        <f t="shared" ca="1" si="419"/>
        <v>0.9</v>
      </c>
      <c r="JL108" s="248">
        <f t="shared" ca="1" si="429"/>
        <v>1</v>
      </c>
      <c r="JM108" s="248">
        <f t="shared" ca="1" si="429"/>
        <v>0</v>
      </c>
      <c r="JN108" s="248">
        <f t="shared" ca="1" si="419"/>
        <v>0</v>
      </c>
      <c r="JO108" s="248">
        <f t="shared" ca="1" si="419"/>
        <v>0</v>
      </c>
      <c r="JP108" s="248">
        <f t="shared" ca="1" si="419"/>
        <v>0</v>
      </c>
      <c r="JQ108" s="248">
        <f t="shared" ca="1" si="419"/>
        <v>0</v>
      </c>
      <c r="JR108" s="248">
        <f t="shared" ca="1" si="419"/>
        <v>0</v>
      </c>
      <c r="JS108" s="248" t="str">
        <f t="shared" ca="1" si="149"/>
        <v>-</v>
      </c>
      <c r="JT108" s="248">
        <f t="shared" ca="1" si="149"/>
        <v>0</v>
      </c>
      <c r="JU108" s="27">
        <v>0</v>
      </c>
    </row>
    <row r="109" spans="1:281" s="228" customFormat="1" outlineLevel="2">
      <c r="A109" s="202">
        <f t="shared" si="133"/>
        <v>104</v>
      </c>
      <c r="B109" s="210">
        <f t="shared" ca="1" si="420"/>
        <v>100</v>
      </c>
      <c r="C109" s="228">
        <v>200</v>
      </c>
      <c r="D109" s="228" t="s">
        <v>941</v>
      </c>
      <c r="E109" s="228" t="b">
        <v>0</v>
      </c>
      <c r="F109" s="228" t="b">
        <v>0</v>
      </c>
      <c r="G109" s="228" t="b">
        <f t="shared" si="416"/>
        <v>0</v>
      </c>
      <c r="H109" s="298" cm="1">
        <f t="array" aca="1" ref="H109" ca="1">IF(AND($I109:$T109=DataMaster!$R$70:$AC$70),1,IF(AND($I109:$T109=DataMaster!$R$71:$AC$71),2,IF(AND($I109:$T109=DataMaster!$R$72:$AC$72),3,IF(AND($I109:$T109=DataMaster!$R$73:$AC$73),4,IF(AND($I109:$T109=DataMaster!$R$74:$AC$74),5,IF(AND($I109:$T109=DataMaster!$R$75:$AC$75),6,IF(AND($I109:$T109=DataMaster!$R$76:$AC$76),7,IF(AND($I109:$T109=DataMaster!$R$77:$AC$77),8,0))))))))</f>
        <v>6</v>
      </c>
      <c r="I109" s="225">
        <f t="shared" ca="1" si="421"/>
        <v>3</v>
      </c>
      <c r="J109" s="225">
        <f t="shared" ca="1" si="417"/>
        <v>3</v>
      </c>
      <c r="K109" s="225">
        <f t="shared" ca="1" si="417"/>
        <v>4</v>
      </c>
      <c r="L109" s="225">
        <f t="shared" ca="1" si="417"/>
        <v>4</v>
      </c>
      <c r="M109" s="225">
        <f t="shared" ca="1" si="417"/>
        <v>1</v>
      </c>
      <c r="N109" s="225">
        <f t="shared" ca="1" si="417"/>
        <v>1</v>
      </c>
      <c r="O109" s="225">
        <f t="shared" ca="1" si="417"/>
        <v>1</v>
      </c>
      <c r="P109" s="225">
        <f t="shared" ca="1" si="417"/>
        <v>1</v>
      </c>
      <c r="Q109" s="225">
        <f t="shared" ca="1" si="417"/>
        <v>1</v>
      </c>
      <c r="R109" s="225">
        <f t="shared" ca="1" si="417"/>
        <v>4</v>
      </c>
      <c r="S109" s="225">
        <f t="shared" ca="1" si="417"/>
        <v>1</v>
      </c>
      <c r="T109" s="225">
        <f t="shared" ca="1" si="417"/>
        <v>4</v>
      </c>
      <c r="V109" s="242" t="str" cm="1">
        <f t="array" aca="1" ref="V109" ca="1">TEXT(LEFT(OFFSET(V109,-1,0),5)+1,"00000")&amp;MID(OFFSET(V109,-1,0),6,FIND(" ",OFFSET(V109,-1,0),7)-5)
&amp;IF($H109=0,"",INDEX(DataMaster!$Q$70:$Q$77,Experiment!H109))
 &amp; " Day"&amp;_xlfn.SINGLE(INDEX(i.DOY,$I109,1))                   &amp; IF($FE109=0," FWM","")&amp;IF($FE109=1," MWM","")&amp;IF($FE109=5," Mat","")&amp;IF($FJ109=TRUE,"&amp;BBT","")
&amp;" Confine"&amp;$P109-1       &amp;IF($R109&gt;1," PasArea"&amp;GQ109,"")     &amp;IF($T109&gt;1," SR"&amp;GT109,"")     &amp;IF($S109&gt;1," E_PGR"&amp;JG109,"")
&amp; " WP"&amp;TEXT($IZ109*100,"000p")                &amp; " MP"&amp;TEXT($JA109*100,"000p")                      &amp; " GP"&amp;TEXT($JB109*100,"000p")
&amp; " (F"&amp;3+IFERROR(1*$CZ109,0)+IFERROR(1*$DA109,0)&amp;3-IFERROR(1*NOT($DC109),0)&amp;"N"&amp;$DV109&amp;$DW109&amp;")"</f>
        <v>00086 Feed farm3_nc Day204 MWM&amp;BBT Confine0 PasArea511.2 SR7.6 WP100p MP100p GP100p (F43N33)</v>
      </c>
      <c r="W109" s="10" t="str">
        <f ca="1">IF(COUNTIF(V$5:V109,V109)=1,"-","Dup")</f>
        <v>-</v>
      </c>
      <c r="X109" s="10"/>
      <c r="Y109" s="225" t="str">
        <f t="shared" ca="1" si="422"/>
        <v>-</v>
      </c>
      <c r="Z109" s="248" t="str">
        <f t="shared" ca="1" si="112"/>
        <v>-</v>
      </c>
      <c r="AA109" s="225" t="str">
        <f t="shared" ca="1" si="422"/>
        <v>-</v>
      </c>
      <c r="AB109" s="225" t="str">
        <f t="shared" ca="1" si="422"/>
        <v>-</v>
      </c>
      <c r="AC109" s="248" t="str">
        <f t="shared" ca="1" si="113"/>
        <v>-</v>
      </c>
      <c r="AD109" s="248" t="b">
        <f t="shared" ca="1" si="113"/>
        <v>1</v>
      </c>
      <c r="AE109" s="10"/>
      <c r="AF109" s="248" t="b">
        <f t="shared" ca="1" si="355"/>
        <v>1</v>
      </c>
      <c r="AG109" s="248" t="str">
        <f t="shared" ca="1" si="355"/>
        <v>-</v>
      </c>
      <c r="AH109" s="248" t="str">
        <f t="shared" ca="1" si="355"/>
        <v>-</v>
      </c>
      <c r="AI109" s="248" t="str">
        <f t="shared" ca="1" si="355"/>
        <v>-</v>
      </c>
      <c r="AJ109" s="248" t="b">
        <f t="shared" ca="1" si="355"/>
        <v>0</v>
      </c>
      <c r="AK109" s="248" t="str">
        <f t="shared" ca="1" si="355"/>
        <v>-</v>
      </c>
      <c r="AL109" s="248" t="str">
        <f t="shared" ca="1" si="355"/>
        <v>-</v>
      </c>
      <c r="AM109" s="248" t="str">
        <f t="shared" ca="1" si="355"/>
        <v>-</v>
      </c>
      <c r="AN109" s="248" t="b">
        <f t="shared" ca="1" si="355"/>
        <v>0</v>
      </c>
      <c r="AO109" s="10"/>
      <c r="AP109" s="225" t="b">
        <f t="shared" ca="1" si="430"/>
        <v>1</v>
      </c>
      <c r="AQ109" s="247" t="b">
        <v>1</v>
      </c>
      <c r="AR109" s="225" t="b">
        <f t="shared" ca="1" si="423"/>
        <v>1</v>
      </c>
      <c r="AS109" s="243">
        <f t="shared" ca="1" si="136"/>
        <v>633104</v>
      </c>
      <c r="AT109" s="225" t="b">
        <f t="shared" ca="1" si="424"/>
        <v>0</v>
      </c>
      <c r="AU109" s="248" t="str">
        <f t="shared" ca="1" si="355"/>
        <v>-</v>
      </c>
      <c r="AV109" s="248" t="b">
        <f t="shared" ca="1" si="355"/>
        <v>1</v>
      </c>
      <c r="AW109" s="225">
        <f t="shared" ca="1" si="425"/>
        <v>633105</v>
      </c>
      <c r="AX109" s="248" t="str">
        <f t="shared" ca="1" si="355"/>
        <v>-</v>
      </c>
      <c r="AY109" s="248">
        <f t="shared" ca="1" si="355"/>
        <v>1</v>
      </c>
      <c r="AZ109" s="248">
        <f t="shared" ca="1" si="355"/>
        <v>1</v>
      </c>
      <c r="BA109" s="248" t="b">
        <f t="shared" ca="1" si="185"/>
        <v>1</v>
      </c>
      <c r="BB109" s="248">
        <f t="shared" ca="1" si="355"/>
        <v>0.2</v>
      </c>
      <c r="BC109" s="248" t="str">
        <f t="shared" ca="1" si="406"/>
        <v>-</v>
      </c>
      <c r="BD109" s="248" t="str">
        <f t="shared" ca="1" si="406"/>
        <v>-</v>
      </c>
      <c r="BE109" s="248" t="b">
        <f t="shared" ca="1" si="355"/>
        <v>1</v>
      </c>
      <c r="BF109" s="248" t="b">
        <f t="shared" ca="1" si="185"/>
        <v>0</v>
      </c>
      <c r="BG109" s="246" t="b" cm="1">
        <f t="array" aca="1" ref="BG109" ca="1">INDEX(i.dams_confinement_P,$P109,BG$17)</f>
        <v>0</v>
      </c>
      <c r="BH109" s="246" t="b" cm="1">
        <f t="array" aca="1" ref="BH109" ca="1">INDEX(i.dams_confinement_P,$P109,BH$17)</f>
        <v>0</v>
      </c>
      <c r="BI109" s="246" t="b" cm="1">
        <f t="array" aca="1" ref="BI109" ca="1">INDEX(i.dams_confinement_P,$P109,BI$17)</f>
        <v>0</v>
      </c>
      <c r="BJ109" s="246" t="b" cm="1">
        <f t="array" aca="1" ref="BJ109" ca="1">INDEX(i.dams_confinement_P,$P109,BJ$17)</f>
        <v>0</v>
      </c>
      <c r="BK109" s="246" t="b" cm="1">
        <f t="array" aca="1" ref="BK109" ca="1">INDEX(i.dams_confinement_P,$P109,BK$17)</f>
        <v>0</v>
      </c>
      <c r="BL109" s="246" t="b" cm="1">
        <f t="array" aca="1" ref="BL109" ca="1">INDEX(i.dams_confinement_P,$P109,BL$17)</f>
        <v>0</v>
      </c>
      <c r="BM109" s="246" t="b" cm="1">
        <f t="array" aca="1" ref="BM109" ca="1">INDEX(i.dams_confinement_P,$P109,BM$17)</f>
        <v>0</v>
      </c>
      <c r="BN109" s="246" t="b" cm="1">
        <f t="array" aca="1" ref="BN109" ca="1">INDEX(i.dams_confinement_P,$P109,BN$17)</f>
        <v>0</v>
      </c>
      <c r="BO109" s="246" t="b" cm="1">
        <f t="array" aca="1" ref="BO109" ca="1">INDEX(i.dams_confinement_P,$P109,BO$17)</f>
        <v>0</v>
      </c>
      <c r="BP109" s="246" t="b" cm="1">
        <f t="array" aca="1" ref="BP109" ca="1">INDEX(i.dams_confinement_P,$P109,BP$17)</f>
        <v>0</v>
      </c>
      <c r="BQ109" s="246" t="b" cm="1">
        <f t="array" aca="1" ref="BQ109" ca="1">INDEX(i.dams_confinement_P,$P109,BQ$17)</f>
        <v>0</v>
      </c>
      <c r="BR109" s="246" t="b" cm="1">
        <f t="array" aca="1" ref="BR109" ca="1">INDEX(i.dams_confinement_P,$P109,BR$17)</f>
        <v>0</v>
      </c>
      <c r="BS109" s="246" t="b" cm="1">
        <f t="array" aca="1" ref="BS109" ca="1">INDEX(i.dams_confinement_P,$P109,BS$17)</f>
        <v>0</v>
      </c>
      <c r="BT109" s="246" t="b" cm="1">
        <f t="array" aca="1" ref="BT109" ca="1">INDEX(i.dams_confinement_P,$P109,BT$17)</f>
        <v>0</v>
      </c>
      <c r="BU109" s="246" t="b" cm="1">
        <f t="array" aca="1" ref="BU109" ca="1">INDEX(i.dams_confinement_P,$P109,BU$17)</f>
        <v>0</v>
      </c>
      <c r="BV109" s="246" t="b" cm="1">
        <f t="array" aca="1" ref="BV109" ca="1">INDEX(i.dams_confinement_P,$P109,BV$17)</f>
        <v>0</v>
      </c>
      <c r="BW109" s="246" t="b" cm="1">
        <f t="array" aca="1" ref="BW109" ca="1">INDEX(i.dams_confinement_P,$P109,BW$17)</f>
        <v>0</v>
      </c>
      <c r="BX109" s="246" t="b" cm="1">
        <f t="array" aca="1" ref="BX109" ca="1">INDEX(i.dams_confinement_P,$P109,BX$17)</f>
        <v>0</v>
      </c>
      <c r="BY109" s="248" t="str">
        <f t="shared" ca="1" si="431"/>
        <v>-</v>
      </c>
      <c r="BZ109" s="248" t="str">
        <f t="shared" ca="1" si="431"/>
        <v>-</v>
      </c>
      <c r="CA109" s="10"/>
      <c r="CB109" s="248" t="str">
        <f t="shared" ca="1" si="431"/>
        <v>-</v>
      </c>
      <c r="CC109" s="248" t="str">
        <f t="shared" ca="1" si="431"/>
        <v>-</v>
      </c>
      <c r="CD109" s="248" t="str">
        <f t="shared" ca="1" si="431"/>
        <v>-</v>
      </c>
      <c r="CE109" s="248" t="str">
        <f t="shared" ca="1" si="431"/>
        <v>-</v>
      </c>
      <c r="CF109" s="248" t="str">
        <f t="shared" ca="1" si="431"/>
        <v>-</v>
      </c>
      <c r="CG109" s="248" t="str">
        <f t="shared" ca="1" si="431"/>
        <v>-</v>
      </c>
      <c r="CH109" s="248" t="str">
        <f t="shared" ca="1" si="431"/>
        <v>-</v>
      </c>
      <c r="CI109" s="248" t="str">
        <f t="shared" ca="1" si="431"/>
        <v>-</v>
      </c>
      <c r="CJ109" s="248" t="str">
        <f t="shared" ca="1" si="431"/>
        <v>-</v>
      </c>
      <c r="CK109" s="248" t="str">
        <f t="shared" ca="1" si="431"/>
        <v>-</v>
      </c>
      <c r="CL109" s="248" t="str">
        <f t="shared" ca="1" si="431"/>
        <v>-</v>
      </c>
      <c r="CM109" s="248" t="str">
        <f t="shared" ca="1" si="431"/>
        <v>-</v>
      </c>
      <c r="CN109" s="248" t="str">
        <f t="shared" ca="1" si="431"/>
        <v>-</v>
      </c>
      <c r="CO109" s="248" t="str">
        <f t="shared" ca="1" si="431"/>
        <v>-</v>
      </c>
      <c r="CP109" s="248" t="str">
        <f t="shared" ca="1" si="431"/>
        <v>-</v>
      </c>
      <c r="CQ109" s="248" t="str">
        <f t="shared" ca="1" si="431"/>
        <v>-</v>
      </c>
      <c r="CR109" s="248" t="str">
        <f t="shared" ca="1" si="431"/>
        <v>-</v>
      </c>
      <c r="CS109" s="248" t="str">
        <f t="shared" ca="1" si="194"/>
        <v>-</v>
      </c>
      <c r="CT109" s="248" t="str">
        <f t="shared" ca="1" si="194"/>
        <v>-</v>
      </c>
      <c r="CU109" s="248" t="str">
        <f t="shared" ca="1" si="194"/>
        <v>-</v>
      </c>
      <c r="CV109" s="248" t="str">
        <f t="shared" ca="1" si="194"/>
        <v>-</v>
      </c>
      <c r="CW109" s="10"/>
      <c r="CX109" s="246" t="str" cm="1">
        <f t="array" ref="CX109">IF(AND($CZ109:$DA109),INDEX(i.dam_user_fvp0_date,$P109),"-")</f>
        <v>-</v>
      </c>
      <c r="CY109" s="246" t="str" cm="1">
        <f t="array" ref="CY109">IF(AND($CZ109:$DA109),INDEX(i.dam_user_fvp1_date,$P109),"-")</f>
        <v>-</v>
      </c>
      <c r="CZ109" s="247" t="b">
        <v>1</v>
      </c>
      <c r="DA109" s="247" t="b">
        <v>0</v>
      </c>
      <c r="DB109" s="248" t="str">
        <f t="shared" ca="1" si="410"/>
        <v>-</v>
      </c>
      <c r="DC109" s="248" t="str">
        <f t="shared" ca="1" si="410"/>
        <v>-</v>
      </c>
      <c r="DD109" s="248" t="str">
        <f t="shared" ca="1" si="410"/>
        <v>-</v>
      </c>
      <c r="DE109" s="248" t="str">
        <f t="shared" ca="1" si="410"/>
        <v>-</v>
      </c>
      <c r="DF109" s="248" t="str">
        <f t="shared" ca="1" si="410"/>
        <v>-</v>
      </c>
      <c r="DG109" s="248" t="str">
        <f t="shared" ca="1" si="410"/>
        <v>-</v>
      </c>
      <c r="DH109" s="248" t="str">
        <f t="shared" ca="1" si="410"/>
        <v>-</v>
      </c>
      <c r="DI109" s="248" t="str">
        <f t="shared" ca="1" si="410"/>
        <v>-</v>
      </c>
      <c r="DJ109" s="248" t="str">
        <f t="shared" ca="1" si="410"/>
        <v>-</v>
      </c>
      <c r="DK109" s="248" t="str">
        <f t="shared" ca="1" si="410"/>
        <v>-</v>
      </c>
      <c r="DL109" s="248" t="str">
        <f t="shared" ca="1" si="410"/>
        <v>-</v>
      </c>
      <c r="DM109" s="248" t="str">
        <f t="shared" ca="1" si="410"/>
        <v>-</v>
      </c>
      <c r="DN109" s="248" t="str">
        <f t="shared" ca="1" si="410"/>
        <v>-</v>
      </c>
      <c r="DO109" s="248" t="str">
        <f t="shared" ca="1" si="410"/>
        <v>-</v>
      </c>
      <c r="DP109" s="248" t="str">
        <f t="shared" ca="1" si="410"/>
        <v>-</v>
      </c>
      <c r="DQ109" s="248" t="str">
        <f t="shared" ca="1" si="410"/>
        <v>-</v>
      </c>
      <c r="DR109" s="248" t="str">
        <f t="shared" ca="1" si="410"/>
        <v>-</v>
      </c>
      <c r="DS109" s="248" t="str">
        <f t="shared" ca="1" si="410"/>
        <v>-</v>
      </c>
      <c r="DT109" s="248" t="str">
        <f t="shared" ca="1" si="410"/>
        <v>-</v>
      </c>
      <c r="DU109" s="248" t="str">
        <f t="shared" ca="1" si="410"/>
        <v>-</v>
      </c>
      <c r="DV109" s="225">
        <f t="shared" ca="1" si="426"/>
        <v>3</v>
      </c>
      <c r="DW109" s="225">
        <f t="shared" ca="1" si="426"/>
        <v>3</v>
      </c>
      <c r="DX109" s="247">
        <v>0</v>
      </c>
      <c r="DY109" s="247">
        <v>1</v>
      </c>
      <c r="DZ109" s="247">
        <v>-1</v>
      </c>
      <c r="EA109" s="248" t="str">
        <f t="shared" ca="1" si="349"/>
        <v>-</v>
      </c>
      <c r="EB109" s="248" t="str">
        <f t="shared" ca="1" si="349"/>
        <v>-</v>
      </c>
      <c r="EC109" s="248" t="str">
        <f t="shared" ca="1" si="349"/>
        <v>-</v>
      </c>
      <c r="ED109" s="248" t="str">
        <f t="shared" ca="1" si="349"/>
        <v>-</v>
      </c>
      <c r="EE109" s="248" t="str">
        <f t="shared" ca="1" si="349"/>
        <v>-</v>
      </c>
      <c r="EF109" s="247">
        <v>0</v>
      </c>
      <c r="EG109" s="247">
        <v>1</v>
      </c>
      <c r="EH109" s="247">
        <v>-1</v>
      </c>
      <c r="EI109" s="248" t="str">
        <f t="shared" ca="1" si="349"/>
        <v>-</v>
      </c>
      <c r="EJ109" s="248" t="str">
        <f t="shared" ca="1" si="349"/>
        <v>-</v>
      </c>
      <c r="EK109" s="248" t="str">
        <f t="shared" ca="1" si="349"/>
        <v>-</v>
      </c>
      <c r="EL109" s="248">
        <f t="shared" ca="1" si="349"/>
        <v>0</v>
      </c>
      <c r="EM109" s="248">
        <f t="shared" ca="1" si="349"/>
        <v>0</v>
      </c>
      <c r="EN109" s="248">
        <f t="shared" ca="1" si="349"/>
        <v>0</v>
      </c>
      <c r="EO109" s="248">
        <f t="shared" ca="1" si="349"/>
        <v>0</v>
      </c>
      <c r="EP109" s="248">
        <f t="shared" ca="1" si="349"/>
        <v>0</v>
      </c>
      <c r="EQ109" s="248">
        <f t="shared" ca="1" si="418"/>
        <v>0</v>
      </c>
      <c r="ER109" s="248">
        <f t="shared" ca="1" si="418"/>
        <v>0</v>
      </c>
      <c r="ES109" s="248" t="str">
        <f t="shared" ca="1" si="418"/>
        <v>-</v>
      </c>
      <c r="ET109" s="248" t="str">
        <f t="shared" ca="1" si="418"/>
        <v>-</v>
      </c>
      <c r="EU109" s="248" t="str">
        <f t="shared" ca="1" si="418"/>
        <v>-</v>
      </c>
      <c r="EV109" s="248" t="str">
        <f t="shared" ca="1" si="418"/>
        <v>-</v>
      </c>
      <c r="EW109" s="248" t="str">
        <f t="shared" ca="1" si="418"/>
        <v>-</v>
      </c>
      <c r="EX109" s="248" t="str">
        <f t="shared" ca="1" si="418"/>
        <v>-</v>
      </c>
      <c r="EY109" s="248" t="str">
        <f t="shared" ca="1" si="418"/>
        <v>-</v>
      </c>
      <c r="EZ109" s="248" t="str">
        <f t="shared" ca="1" si="418"/>
        <v>-</v>
      </c>
      <c r="FA109" s="248" t="str">
        <f t="shared" ca="1" si="418"/>
        <v>-</v>
      </c>
      <c r="FB109" s="248" t="str">
        <f t="shared" ca="1" si="418"/>
        <v>-</v>
      </c>
      <c r="FC109" s="248" t="str">
        <f t="shared" ca="1" si="418"/>
        <v>-</v>
      </c>
      <c r="FD109" s="10"/>
      <c r="FE109" s="246">
        <f t="shared" ca="1" si="118"/>
        <v>1</v>
      </c>
      <c r="FF109" s="248" t="str">
        <f t="shared" ca="1" si="418"/>
        <v>-</v>
      </c>
      <c r="FG109" s="248" t="str">
        <f t="shared" ca="1" si="427"/>
        <v>-</v>
      </c>
      <c r="FH109" s="248" t="str">
        <f t="shared" ca="1" si="427"/>
        <v>-</v>
      </c>
      <c r="FI109" s="248" t="str">
        <f t="shared" ca="1" si="427"/>
        <v>-</v>
      </c>
      <c r="FJ109" s="246" t="b">
        <f t="shared" ca="1" si="119"/>
        <v>1</v>
      </c>
      <c r="FK109" s="248" t="str">
        <f t="shared" ca="1" si="427"/>
        <v>-</v>
      </c>
      <c r="FL109" s="248">
        <f t="shared" ca="1" si="427"/>
        <v>0</v>
      </c>
      <c r="FM109" s="248" t="str">
        <f t="shared" ca="1" si="427"/>
        <v>-</v>
      </c>
      <c r="FN109" s="248">
        <f t="shared" ca="1" si="120"/>
        <v>1</v>
      </c>
      <c r="FO109" s="248">
        <f t="shared" ca="1" si="120"/>
        <v>0</v>
      </c>
      <c r="FP109" s="248">
        <f t="shared" ca="1" si="427"/>
        <v>1</v>
      </c>
      <c r="FQ109" s="248">
        <f t="shared" ca="1" si="427"/>
        <v>0</v>
      </c>
      <c r="FR109" s="248">
        <f t="shared" ca="1" si="427"/>
        <v>1</v>
      </c>
      <c r="FS109" s="248">
        <f t="shared" ca="1" si="427"/>
        <v>1</v>
      </c>
      <c r="FT109" s="248">
        <f t="shared" ca="1" si="427"/>
        <v>1</v>
      </c>
      <c r="FU109" s="248">
        <f t="shared" ca="1" si="427"/>
        <v>0</v>
      </c>
      <c r="FV109" s="248">
        <f t="shared" ca="1" si="427"/>
        <v>0</v>
      </c>
      <c r="FW109" s="248">
        <f t="shared" ca="1" si="427"/>
        <v>0</v>
      </c>
      <c r="FX109" s="248">
        <f t="shared" ca="1" si="427"/>
        <v>0</v>
      </c>
      <c r="FY109" s="248">
        <f t="shared" ca="1" si="427"/>
        <v>0</v>
      </c>
      <c r="FZ109" s="248">
        <f t="shared" ca="1" si="427"/>
        <v>0</v>
      </c>
      <c r="GA109" s="248">
        <f t="shared" ca="1" si="427"/>
        <v>0</v>
      </c>
      <c r="GB109" s="248">
        <f t="shared" ca="1" si="427"/>
        <v>0</v>
      </c>
      <c r="GC109" s="248">
        <f t="shared" ca="1" si="121"/>
        <v>0</v>
      </c>
      <c r="GD109" s="248">
        <f t="shared" ca="1" si="121"/>
        <v>0</v>
      </c>
      <c r="GE109" s="248">
        <f t="shared" ca="1" si="427"/>
        <v>0</v>
      </c>
      <c r="GF109" s="248">
        <f t="shared" ca="1" si="427"/>
        <v>0</v>
      </c>
      <c r="GG109" s="248">
        <f t="shared" ca="1" si="427"/>
        <v>1</v>
      </c>
      <c r="GH109" s="248">
        <f t="shared" ca="1" si="427"/>
        <v>0</v>
      </c>
      <c r="GI109" s="248">
        <f t="shared" ca="1" si="427"/>
        <v>0</v>
      </c>
      <c r="GJ109" s="248">
        <f t="shared" ca="1" si="427"/>
        <v>0</v>
      </c>
      <c r="GK109" s="248">
        <f t="shared" ca="1" si="427"/>
        <v>0</v>
      </c>
      <c r="GL109" s="248">
        <f t="shared" ca="1" si="121"/>
        <v>0</v>
      </c>
      <c r="GM109" s="248">
        <f t="shared" ref="GM109:GN109" ca="1" si="432">OFFSET(GM$5,$B109,0)</f>
        <v>0</v>
      </c>
      <c r="GN109" s="248">
        <f t="shared" ca="1" si="432"/>
        <v>0</v>
      </c>
      <c r="GO109" s="10"/>
      <c r="GP109" s="246" t="b">
        <f t="shared" ca="1" si="412"/>
        <v>1</v>
      </c>
      <c r="GQ109" s="246" cm="1">
        <f t="array" aca="1" ref="GQ109" ca="1">INDEX(i.bnd_total_pas_area,$R109,1)</f>
        <v>511.2</v>
      </c>
      <c r="GR109" s="248" t="str">
        <f t="shared" ca="1" si="261"/>
        <v>-</v>
      </c>
      <c r="GS109" s="246" t="b">
        <f t="shared" ca="1" si="413"/>
        <v>1</v>
      </c>
      <c r="GT109" s="246" cm="1">
        <f t="array" aca="1" ref="GT109" ca="1">INDEX(i.bnd_sr_t,$T109,1)</f>
        <v>7.6</v>
      </c>
      <c r="GU109" s="246" t="b">
        <f t="shared" ca="1" si="124"/>
        <v>0</v>
      </c>
      <c r="GV109" s="246" t="b">
        <f t="shared" ca="1" si="124"/>
        <v>0</v>
      </c>
      <c r="GW109" s="246" t="b">
        <f t="shared" ca="1" si="124"/>
        <v>1</v>
      </c>
      <c r="GX109" s="248">
        <f t="shared" ca="1" si="262"/>
        <v>0</v>
      </c>
      <c r="GY109" s="248">
        <f t="shared" ca="1" si="262"/>
        <v>2</v>
      </c>
      <c r="GZ109" s="248">
        <f t="shared" ca="1" si="262"/>
        <v>2</v>
      </c>
      <c r="HA109" s="248" t="str">
        <f t="shared" ca="1" si="262"/>
        <v>-</v>
      </c>
      <c r="HB109" s="248" t="str">
        <f t="shared" ca="1" si="262"/>
        <v>-</v>
      </c>
      <c r="HC109" s="248" t="str">
        <f t="shared" ca="1" si="262"/>
        <v>-</v>
      </c>
      <c r="HD109" s="248" t="str">
        <f t="shared" ca="1" si="262"/>
        <v>-</v>
      </c>
      <c r="HE109" s="248" t="str">
        <f t="shared" ca="1" si="262"/>
        <v>-</v>
      </c>
      <c r="HF109" s="248" t="str">
        <f t="shared" ca="1" si="144"/>
        <v>-</v>
      </c>
      <c r="HG109" s="248" t="str">
        <f t="shared" ca="1" si="144"/>
        <v>-</v>
      </c>
      <c r="HH109" s="246" t="b">
        <f t="array" aca="1" ref="HH109" ca="1">IF(OR(HI109:HJ109&lt;&gt;"-"),TRUE,"-")</f>
        <v>1</v>
      </c>
      <c r="HI109" s="225">
        <f t="shared" ca="1" si="428"/>
        <v>2</v>
      </c>
      <c r="HJ109" s="248" t="str">
        <f t="shared" ca="1" si="125"/>
        <v>-</v>
      </c>
      <c r="HK109" s="246" t="str">
        <f t="array" aca="1" ref="HK109" ca="1">IF(OR(HL109:HQ109&lt;&gt;"-"),TRUE,"-")</f>
        <v>-</v>
      </c>
      <c r="HL109" s="248" t="str">
        <f t="shared" ca="1" si="145"/>
        <v>-</v>
      </c>
      <c r="HM109" s="288" t="str">
        <f t="shared" ca="1" si="145"/>
        <v>-</v>
      </c>
      <c r="HN109" s="288" t="str">
        <f t="shared" ca="1" si="145"/>
        <v>-</v>
      </c>
      <c r="HO109" s="288" t="str">
        <f t="shared" ca="1" si="145"/>
        <v>-</v>
      </c>
      <c r="HP109" s="288" t="str">
        <f t="shared" ca="1" si="145"/>
        <v>-</v>
      </c>
      <c r="HQ109" s="288" t="str">
        <f t="shared" ca="1" si="146"/>
        <v>-</v>
      </c>
      <c r="HR109" s="288" t="str">
        <f t="shared" ca="1" si="145"/>
        <v>-</v>
      </c>
      <c r="HS109" s="248" t="b">
        <f t="shared" ca="1" si="100"/>
        <v>1</v>
      </c>
      <c r="HT109" s="248">
        <f t="shared" ca="1" si="100"/>
        <v>2</v>
      </c>
      <c r="HU109" s="248" t="b">
        <f t="shared" ca="1" si="101"/>
        <v>1</v>
      </c>
      <c r="HV109" s="248" t="str">
        <f t="shared" ca="1" si="101"/>
        <v>-</v>
      </c>
      <c r="HW109" s="246" t="str">
        <f t="shared" ca="1" si="238"/>
        <v>-</v>
      </c>
      <c r="HX109" s="246" t="str">
        <f t="shared" ca="1" si="238"/>
        <v>-</v>
      </c>
      <c r="HY109" s="246" t="str">
        <f t="shared" ca="1" si="238"/>
        <v>-</v>
      </c>
      <c r="HZ109" s="246" t="str">
        <f t="shared" ca="1" si="238"/>
        <v>-</v>
      </c>
      <c r="IA109" s="248" t="str">
        <f t="shared" ca="1" si="429"/>
        <v>-</v>
      </c>
      <c r="IB109" s="248" t="str">
        <f t="shared" ca="1" si="429"/>
        <v>-</v>
      </c>
      <c r="IC109" s="248" t="str">
        <f t="shared" ca="1" si="429"/>
        <v>-</v>
      </c>
      <c r="ID109" s="248" t="str">
        <f t="shared" ca="1" si="429"/>
        <v>-</v>
      </c>
      <c r="IE109" s="248">
        <f t="shared" ca="1" si="429"/>
        <v>0</v>
      </c>
      <c r="IF109" s="248">
        <f t="shared" ca="1" si="429"/>
        <v>0.9</v>
      </c>
      <c r="IG109" s="248">
        <f t="shared" ca="1" si="429"/>
        <v>0</v>
      </c>
      <c r="IH109" s="248">
        <f t="shared" ca="1" si="429"/>
        <v>0.5</v>
      </c>
      <c r="II109" s="248">
        <f t="shared" ca="1" si="429"/>
        <v>0</v>
      </c>
      <c r="IJ109" s="248">
        <f t="shared" ca="1" si="429"/>
        <v>0</v>
      </c>
      <c r="IK109" s="248" t="str">
        <f t="shared" ca="1" si="429"/>
        <v>-</v>
      </c>
      <c r="IL109" s="246" t="str">
        <f t="shared" ca="1" si="127"/>
        <v>-</v>
      </c>
      <c r="IM109" s="246" t="str">
        <f t="shared" ca="1" si="127"/>
        <v>-</v>
      </c>
      <c r="IN109" s="155" t="b">
        <f t="shared" ca="1" si="414"/>
        <v>0</v>
      </c>
      <c r="IO109" s="248" t="str">
        <f t="shared" ca="1" si="129"/>
        <v>-</v>
      </c>
      <c r="IP109" s="10"/>
      <c r="IQ109" s="248">
        <f t="shared" ca="1" si="429"/>
        <v>1</v>
      </c>
      <c r="IR109" s="248">
        <f t="shared" ca="1" si="429"/>
        <v>0</v>
      </c>
      <c r="IS109" s="248">
        <f t="shared" ca="1" si="429"/>
        <v>1</v>
      </c>
      <c r="IT109" s="248">
        <f t="shared" ca="1" si="429"/>
        <v>1</v>
      </c>
      <c r="IU109" s="248">
        <f t="shared" ca="1" si="429"/>
        <v>0</v>
      </c>
      <c r="IV109" s="248">
        <f t="shared" ca="1" si="429"/>
        <v>70</v>
      </c>
      <c r="IW109" s="248">
        <f t="shared" ca="1" si="429"/>
        <v>50</v>
      </c>
      <c r="IX109" s="248">
        <f t="shared" ca="1" si="429"/>
        <v>85</v>
      </c>
      <c r="IY109" s="248">
        <f t="shared" ca="1" si="429"/>
        <v>70</v>
      </c>
      <c r="IZ109" s="246">
        <f t="shared" ca="1" si="130"/>
        <v>1</v>
      </c>
      <c r="JA109" s="246">
        <f t="shared" ca="1" si="131"/>
        <v>1</v>
      </c>
      <c r="JB109" s="246">
        <f t="shared" ca="1" si="132"/>
        <v>1</v>
      </c>
      <c r="JC109" s="248">
        <f t="shared" ca="1" si="429"/>
        <v>1</v>
      </c>
      <c r="JD109" s="10"/>
      <c r="JE109" s="248">
        <f t="shared" ca="1" si="429"/>
        <v>1</v>
      </c>
      <c r="JF109" s="248">
        <f t="shared" ca="1" si="429"/>
        <v>1</v>
      </c>
      <c r="JG109" s="248">
        <f t="shared" ca="1" si="429"/>
        <v>0.75</v>
      </c>
      <c r="JH109" s="248">
        <f t="shared" ca="1" si="419"/>
        <v>0.8</v>
      </c>
      <c r="JI109" s="248">
        <f t="shared" ca="1" si="419"/>
        <v>0.82499999999999996</v>
      </c>
      <c r="JJ109" s="248">
        <f t="shared" ca="1" si="419"/>
        <v>0.875</v>
      </c>
      <c r="JK109" s="248">
        <f t="shared" ca="1" si="419"/>
        <v>0.9</v>
      </c>
      <c r="JL109" s="248">
        <f t="shared" ca="1" si="429"/>
        <v>1</v>
      </c>
      <c r="JM109" s="248">
        <f t="shared" ca="1" si="429"/>
        <v>0</v>
      </c>
      <c r="JN109" s="248">
        <f t="shared" ca="1" si="419"/>
        <v>0</v>
      </c>
      <c r="JO109" s="248">
        <f t="shared" ca="1" si="419"/>
        <v>0</v>
      </c>
      <c r="JP109" s="248">
        <f t="shared" ca="1" si="419"/>
        <v>0</v>
      </c>
      <c r="JQ109" s="248">
        <f t="shared" ca="1" si="419"/>
        <v>0</v>
      </c>
      <c r="JR109" s="248">
        <f t="shared" ca="1" si="419"/>
        <v>0</v>
      </c>
      <c r="JS109" s="248" t="str">
        <f t="shared" ca="1" si="149"/>
        <v>-</v>
      </c>
      <c r="JT109" s="248">
        <f t="shared" ca="1" si="149"/>
        <v>0</v>
      </c>
      <c r="JU109" s="27">
        <v>0</v>
      </c>
    </row>
    <row r="110" spans="1:281" s="228" customFormat="1" outlineLevel="2">
      <c r="A110" s="202">
        <f t="shared" si="133"/>
        <v>105</v>
      </c>
      <c r="B110" s="210">
        <f t="shared" ca="1" si="420"/>
        <v>100</v>
      </c>
      <c r="C110" s="228">
        <v>200</v>
      </c>
      <c r="D110" s="228" t="s">
        <v>941</v>
      </c>
      <c r="E110" s="228" t="b">
        <v>0</v>
      </c>
      <c r="F110" s="228" t="b">
        <v>0</v>
      </c>
      <c r="G110" s="228" t="b">
        <f t="shared" si="416"/>
        <v>0</v>
      </c>
      <c r="H110" s="298" cm="1">
        <f t="array" aca="1" ref="H110" ca="1">IF(AND($I110:$T110=DataMaster!$R$70:$AC$70),1,IF(AND($I110:$T110=DataMaster!$R$71:$AC$71),2,IF(AND($I110:$T110=DataMaster!$R$72:$AC$72),3,IF(AND($I110:$T110=DataMaster!$R$73:$AC$73),4,IF(AND($I110:$T110=DataMaster!$R$74:$AC$74),5,IF(AND($I110:$T110=DataMaster!$R$75:$AC$75),6,IF(AND($I110:$T110=DataMaster!$R$76:$AC$76),7,IF(AND($I110:$T110=DataMaster!$R$77:$AC$77),8,0))))))))</f>
        <v>6</v>
      </c>
      <c r="I110" s="225">
        <f t="shared" ca="1" si="421"/>
        <v>3</v>
      </c>
      <c r="J110" s="225">
        <f t="shared" ca="1" si="417"/>
        <v>3</v>
      </c>
      <c r="K110" s="225">
        <f t="shared" ca="1" si="417"/>
        <v>4</v>
      </c>
      <c r="L110" s="225">
        <f t="shared" ca="1" si="417"/>
        <v>4</v>
      </c>
      <c r="M110" s="225">
        <f t="shared" ca="1" si="417"/>
        <v>1</v>
      </c>
      <c r="N110" s="225">
        <f t="shared" ca="1" si="417"/>
        <v>1</v>
      </c>
      <c r="O110" s="225">
        <f t="shared" ca="1" si="417"/>
        <v>1</v>
      </c>
      <c r="P110" s="225">
        <f t="shared" ca="1" si="417"/>
        <v>1</v>
      </c>
      <c r="Q110" s="225">
        <f t="shared" ca="1" si="417"/>
        <v>1</v>
      </c>
      <c r="R110" s="225">
        <f t="shared" ca="1" si="417"/>
        <v>4</v>
      </c>
      <c r="S110" s="225">
        <f t="shared" ca="1" si="417"/>
        <v>1</v>
      </c>
      <c r="T110" s="225">
        <f t="shared" ca="1" si="417"/>
        <v>4</v>
      </c>
      <c r="V110" s="242" t="str" cm="1">
        <f t="array" aca="1" ref="V110" ca="1">TEXT(LEFT(OFFSET(V110,-1,0),5)+1,"00000")&amp;MID(OFFSET(V110,-1,0),6,FIND(" ",OFFSET(V110,-1,0),7)-5)
&amp;IF($H110=0,"",INDEX(DataMaster!$Q$70:$Q$77,Experiment!H110))
 &amp; " Day"&amp;_xlfn.SINGLE(INDEX(i.DOY,$I110,1))                   &amp; IF($FE110=0," FWM","")&amp;IF($FE110=1," MWM","")&amp;IF($FE110=5," Mat","")&amp;IF($FJ110=TRUE,"&amp;BBT","")
&amp;" Confine"&amp;$P110-1       &amp;IF($R110&gt;1," PasArea"&amp;GQ110,"")     &amp;IF($T110&gt;1," SR"&amp;GT110,"")     &amp;IF($S110&gt;1," E_PGR"&amp;JG110,"")
&amp; " WP"&amp;TEXT($IZ110*100,"000p")                &amp; " MP"&amp;TEXT($JA110*100,"000p")                      &amp; " GP"&amp;TEXT($JB110*100,"000p")
&amp; " (F"&amp;3+IFERROR(1*$CZ110,0)+IFERROR(1*$DA110,0)&amp;3-IFERROR(1*NOT($DC110),0)&amp;"N"&amp;$DV110&amp;$DW110&amp;")"</f>
        <v>00087 Feed farm3_nc Day204 MWM&amp;BBT Confine0 PasArea511.2 SR7.6 WP100p MP100p GP100p (F43N33)</v>
      </c>
      <c r="W110" s="10" t="str">
        <f ca="1">IF(COUNTIF(V$5:V110,V110)=1,"-","Dup")</f>
        <v>-</v>
      </c>
      <c r="X110" s="10"/>
      <c r="Y110" s="225" t="str">
        <f t="shared" ca="1" si="422"/>
        <v>-</v>
      </c>
      <c r="Z110" s="248" t="str">
        <f t="shared" ca="1" si="112"/>
        <v>-</v>
      </c>
      <c r="AA110" s="225" t="str">
        <f t="shared" ca="1" si="422"/>
        <v>-</v>
      </c>
      <c r="AB110" s="225" t="str">
        <f t="shared" ca="1" si="422"/>
        <v>-</v>
      </c>
      <c r="AC110" s="248" t="str">
        <f t="shared" ca="1" si="113"/>
        <v>-</v>
      </c>
      <c r="AD110" s="248" t="b">
        <f t="shared" ca="1" si="113"/>
        <v>1</v>
      </c>
      <c r="AE110" s="10"/>
      <c r="AF110" s="248" t="b">
        <f t="shared" ca="1" si="355"/>
        <v>1</v>
      </c>
      <c r="AG110" s="248" t="str">
        <f t="shared" ca="1" si="355"/>
        <v>-</v>
      </c>
      <c r="AH110" s="248" t="str">
        <f t="shared" ca="1" si="355"/>
        <v>-</v>
      </c>
      <c r="AI110" s="248" t="str">
        <f t="shared" ca="1" si="355"/>
        <v>-</v>
      </c>
      <c r="AJ110" s="248" t="b">
        <f t="shared" ca="1" si="355"/>
        <v>0</v>
      </c>
      <c r="AK110" s="248" t="str">
        <f t="shared" ca="1" si="355"/>
        <v>-</v>
      </c>
      <c r="AL110" s="248" t="str">
        <f t="shared" ca="1" si="355"/>
        <v>-</v>
      </c>
      <c r="AM110" s="248" t="str">
        <f t="shared" ca="1" si="355"/>
        <v>-</v>
      </c>
      <c r="AN110" s="248" t="b">
        <f t="shared" ca="1" si="355"/>
        <v>0</v>
      </c>
      <c r="AO110" s="10"/>
      <c r="AP110" s="225" t="b">
        <f t="shared" ca="1" si="430"/>
        <v>1</v>
      </c>
      <c r="AQ110" s="247" t="b">
        <v>1</v>
      </c>
      <c r="AR110" s="225" t="b">
        <f t="shared" ca="1" si="423"/>
        <v>1</v>
      </c>
      <c r="AS110" s="243">
        <f t="shared" ca="1" si="136"/>
        <v>633105</v>
      </c>
      <c r="AT110" s="225" t="b">
        <f t="shared" ca="1" si="424"/>
        <v>0</v>
      </c>
      <c r="AU110" s="248" t="str">
        <f t="shared" ca="1" si="355"/>
        <v>-</v>
      </c>
      <c r="AV110" s="248" t="b">
        <f t="shared" ca="1" si="355"/>
        <v>1</v>
      </c>
      <c r="AW110" s="225">
        <f t="shared" ca="1" si="425"/>
        <v>633106</v>
      </c>
      <c r="AX110" s="248" t="str">
        <f t="shared" ca="1" si="355"/>
        <v>-</v>
      </c>
      <c r="AY110" s="248">
        <f t="shared" ca="1" si="355"/>
        <v>1</v>
      </c>
      <c r="AZ110" s="248">
        <f t="shared" ca="1" si="355"/>
        <v>1</v>
      </c>
      <c r="BA110" s="248" t="b">
        <f t="shared" ca="1" si="185"/>
        <v>1</v>
      </c>
      <c r="BB110" s="248">
        <f t="shared" ca="1" si="355"/>
        <v>0.2</v>
      </c>
      <c r="BC110" s="248" t="str">
        <f t="shared" ca="1" si="406"/>
        <v>-</v>
      </c>
      <c r="BD110" s="248" t="str">
        <f t="shared" ca="1" si="406"/>
        <v>-</v>
      </c>
      <c r="BE110" s="248" t="b">
        <f t="shared" ca="1" si="355"/>
        <v>1</v>
      </c>
      <c r="BF110" s="248" t="b">
        <f t="shared" ca="1" si="185"/>
        <v>0</v>
      </c>
      <c r="BG110" s="246" t="b" cm="1">
        <f t="array" aca="1" ref="BG110" ca="1">INDEX(i.dams_confinement_P,$P110,BG$17)</f>
        <v>0</v>
      </c>
      <c r="BH110" s="246" t="b" cm="1">
        <f t="array" aca="1" ref="BH110" ca="1">INDEX(i.dams_confinement_P,$P110,BH$17)</f>
        <v>0</v>
      </c>
      <c r="BI110" s="246" t="b" cm="1">
        <f t="array" aca="1" ref="BI110" ca="1">INDEX(i.dams_confinement_P,$P110,BI$17)</f>
        <v>0</v>
      </c>
      <c r="BJ110" s="246" t="b" cm="1">
        <f t="array" aca="1" ref="BJ110" ca="1">INDEX(i.dams_confinement_P,$P110,BJ$17)</f>
        <v>0</v>
      </c>
      <c r="BK110" s="246" t="b" cm="1">
        <f t="array" aca="1" ref="BK110" ca="1">INDEX(i.dams_confinement_P,$P110,BK$17)</f>
        <v>0</v>
      </c>
      <c r="BL110" s="246" t="b" cm="1">
        <f t="array" aca="1" ref="BL110" ca="1">INDEX(i.dams_confinement_P,$P110,BL$17)</f>
        <v>0</v>
      </c>
      <c r="BM110" s="246" t="b" cm="1">
        <f t="array" aca="1" ref="BM110" ca="1">INDEX(i.dams_confinement_P,$P110,BM$17)</f>
        <v>0</v>
      </c>
      <c r="BN110" s="246" t="b" cm="1">
        <f t="array" aca="1" ref="BN110" ca="1">INDEX(i.dams_confinement_P,$P110,BN$17)</f>
        <v>0</v>
      </c>
      <c r="BO110" s="246" t="b" cm="1">
        <f t="array" aca="1" ref="BO110" ca="1">INDEX(i.dams_confinement_P,$P110,BO$17)</f>
        <v>0</v>
      </c>
      <c r="BP110" s="246" t="b" cm="1">
        <f t="array" aca="1" ref="BP110" ca="1">INDEX(i.dams_confinement_P,$P110,BP$17)</f>
        <v>0</v>
      </c>
      <c r="BQ110" s="246" t="b" cm="1">
        <f t="array" aca="1" ref="BQ110" ca="1">INDEX(i.dams_confinement_P,$P110,BQ$17)</f>
        <v>0</v>
      </c>
      <c r="BR110" s="246" t="b" cm="1">
        <f t="array" aca="1" ref="BR110" ca="1">INDEX(i.dams_confinement_P,$P110,BR$17)</f>
        <v>0</v>
      </c>
      <c r="BS110" s="246" t="b" cm="1">
        <f t="array" aca="1" ref="BS110" ca="1">INDEX(i.dams_confinement_P,$P110,BS$17)</f>
        <v>0</v>
      </c>
      <c r="BT110" s="246" t="b" cm="1">
        <f t="array" aca="1" ref="BT110" ca="1">INDEX(i.dams_confinement_P,$P110,BT$17)</f>
        <v>0</v>
      </c>
      <c r="BU110" s="246" t="b" cm="1">
        <f t="array" aca="1" ref="BU110" ca="1">INDEX(i.dams_confinement_P,$P110,BU$17)</f>
        <v>0</v>
      </c>
      <c r="BV110" s="246" t="b" cm="1">
        <f t="array" aca="1" ref="BV110" ca="1">INDEX(i.dams_confinement_P,$P110,BV$17)</f>
        <v>0</v>
      </c>
      <c r="BW110" s="246" t="b" cm="1">
        <f t="array" aca="1" ref="BW110" ca="1">INDEX(i.dams_confinement_P,$P110,BW$17)</f>
        <v>0</v>
      </c>
      <c r="BX110" s="246" t="b" cm="1">
        <f t="array" aca="1" ref="BX110" ca="1">INDEX(i.dams_confinement_P,$P110,BX$17)</f>
        <v>0</v>
      </c>
      <c r="BY110" s="248" t="str">
        <f t="shared" ca="1" si="431"/>
        <v>-</v>
      </c>
      <c r="BZ110" s="248" t="str">
        <f t="shared" ca="1" si="431"/>
        <v>-</v>
      </c>
      <c r="CA110" s="10"/>
      <c r="CB110" s="248" t="str">
        <f t="shared" ca="1" si="431"/>
        <v>-</v>
      </c>
      <c r="CC110" s="248" t="str">
        <f t="shared" ca="1" si="431"/>
        <v>-</v>
      </c>
      <c r="CD110" s="248" t="str">
        <f t="shared" ca="1" si="431"/>
        <v>-</v>
      </c>
      <c r="CE110" s="248" t="str">
        <f t="shared" ca="1" si="431"/>
        <v>-</v>
      </c>
      <c r="CF110" s="248" t="str">
        <f t="shared" ca="1" si="431"/>
        <v>-</v>
      </c>
      <c r="CG110" s="248" t="str">
        <f t="shared" ca="1" si="431"/>
        <v>-</v>
      </c>
      <c r="CH110" s="248" t="str">
        <f t="shared" ca="1" si="431"/>
        <v>-</v>
      </c>
      <c r="CI110" s="248" t="str">
        <f t="shared" ca="1" si="431"/>
        <v>-</v>
      </c>
      <c r="CJ110" s="248" t="str">
        <f t="shared" ca="1" si="431"/>
        <v>-</v>
      </c>
      <c r="CK110" s="248" t="str">
        <f t="shared" ca="1" si="431"/>
        <v>-</v>
      </c>
      <c r="CL110" s="248" t="str">
        <f t="shared" ca="1" si="431"/>
        <v>-</v>
      </c>
      <c r="CM110" s="248" t="str">
        <f t="shared" ca="1" si="431"/>
        <v>-</v>
      </c>
      <c r="CN110" s="248" t="str">
        <f t="shared" ca="1" si="431"/>
        <v>-</v>
      </c>
      <c r="CO110" s="248" t="str">
        <f t="shared" ca="1" si="431"/>
        <v>-</v>
      </c>
      <c r="CP110" s="248" t="str">
        <f t="shared" ca="1" si="431"/>
        <v>-</v>
      </c>
      <c r="CQ110" s="248" t="str">
        <f t="shared" ca="1" si="431"/>
        <v>-</v>
      </c>
      <c r="CR110" s="248" t="str">
        <f t="shared" ca="1" si="431"/>
        <v>-</v>
      </c>
      <c r="CS110" s="248" t="str">
        <f t="shared" ca="1" si="194"/>
        <v>-</v>
      </c>
      <c r="CT110" s="248" t="str">
        <f t="shared" ca="1" si="194"/>
        <v>-</v>
      </c>
      <c r="CU110" s="248" t="str">
        <f t="shared" ca="1" si="194"/>
        <v>-</v>
      </c>
      <c r="CV110" s="248" t="str">
        <f t="shared" ca="1" si="194"/>
        <v>-</v>
      </c>
      <c r="CW110" s="10"/>
      <c r="CX110" s="246" t="str" cm="1">
        <f t="array" ref="CX110">IF(AND($CZ110:$DA110),INDEX(i.dam_user_fvp0_date,$P110),"-")</f>
        <v>-</v>
      </c>
      <c r="CY110" s="246" t="str" cm="1">
        <f t="array" ref="CY110">IF(AND($CZ110:$DA110),INDEX(i.dam_user_fvp1_date,$P110),"-")</f>
        <v>-</v>
      </c>
      <c r="CZ110" s="247" t="b">
        <v>0</v>
      </c>
      <c r="DA110" s="247" t="b">
        <v>1</v>
      </c>
      <c r="DB110" s="248" t="str">
        <f t="shared" ca="1" si="410"/>
        <v>-</v>
      </c>
      <c r="DC110" s="248" t="str">
        <f t="shared" ca="1" si="410"/>
        <v>-</v>
      </c>
      <c r="DD110" s="248" t="str">
        <f t="shared" ca="1" si="410"/>
        <v>-</v>
      </c>
      <c r="DE110" s="248" t="str">
        <f t="shared" ca="1" si="410"/>
        <v>-</v>
      </c>
      <c r="DF110" s="248" t="str">
        <f t="shared" ca="1" si="410"/>
        <v>-</v>
      </c>
      <c r="DG110" s="248" t="str">
        <f t="shared" ca="1" si="410"/>
        <v>-</v>
      </c>
      <c r="DH110" s="248" t="str">
        <f t="shared" ca="1" si="410"/>
        <v>-</v>
      </c>
      <c r="DI110" s="248" t="str">
        <f t="shared" ca="1" si="410"/>
        <v>-</v>
      </c>
      <c r="DJ110" s="248" t="str">
        <f t="shared" ca="1" si="410"/>
        <v>-</v>
      </c>
      <c r="DK110" s="248" t="str">
        <f t="shared" ca="1" si="410"/>
        <v>-</v>
      </c>
      <c r="DL110" s="248" t="str">
        <f t="shared" ca="1" si="410"/>
        <v>-</v>
      </c>
      <c r="DM110" s="248" t="str">
        <f t="shared" ca="1" si="410"/>
        <v>-</v>
      </c>
      <c r="DN110" s="248" t="str">
        <f t="shared" ca="1" si="410"/>
        <v>-</v>
      </c>
      <c r="DO110" s="248" t="str">
        <f t="shared" ca="1" si="410"/>
        <v>-</v>
      </c>
      <c r="DP110" s="248" t="str">
        <f t="shared" ca="1" si="410"/>
        <v>-</v>
      </c>
      <c r="DQ110" s="248" t="str">
        <f t="shared" ca="1" si="410"/>
        <v>-</v>
      </c>
      <c r="DR110" s="248" t="str">
        <f t="shared" ca="1" si="410"/>
        <v>-</v>
      </c>
      <c r="DS110" s="248" t="str">
        <f t="shared" ca="1" si="410"/>
        <v>-</v>
      </c>
      <c r="DT110" s="248" t="str">
        <f t="shared" ca="1" si="410"/>
        <v>-</v>
      </c>
      <c r="DU110" s="248" t="str">
        <f t="shared" ca="1" si="410"/>
        <v>-</v>
      </c>
      <c r="DV110" s="225">
        <f t="shared" ca="1" si="426"/>
        <v>3</v>
      </c>
      <c r="DW110" s="225">
        <f t="shared" ca="1" si="426"/>
        <v>3</v>
      </c>
      <c r="DX110" s="247">
        <v>0</v>
      </c>
      <c r="DY110" s="247">
        <v>1</v>
      </c>
      <c r="DZ110" s="247">
        <v>-1</v>
      </c>
      <c r="EA110" s="248" t="str">
        <f t="shared" ca="1" si="349"/>
        <v>-</v>
      </c>
      <c r="EB110" s="248" t="str">
        <f t="shared" ca="1" si="349"/>
        <v>-</v>
      </c>
      <c r="EC110" s="248" t="str">
        <f t="shared" ca="1" si="349"/>
        <v>-</v>
      </c>
      <c r="ED110" s="248" t="str">
        <f t="shared" ca="1" si="349"/>
        <v>-</v>
      </c>
      <c r="EE110" s="248" t="str">
        <f t="shared" ca="1" si="349"/>
        <v>-</v>
      </c>
      <c r="EF110" s="247">
        <v>0</v>
      </c>
      <c r="EG110" s="247">
        <v>1</v>
      </c>
      <c r="EH110" s="247">
        <v>-1</v>
      </c>
      <c r="EI110" s="248" t="str">
        <f t="shared" ca="1" si="349"/>
        <v>-</v>
      </c>
      <c r="EJ110" s="248" t="str">
        <f t="shared" ca="1" si="349"/>
        <v>-</v>
      </c>
      <c r="EK110" s="248" t="str">
        <f t="shared" ca="1" si="349"/>
        <v>-</v>
      </c>
      <c r="EL110" s="248">
        <f t="shared" ca="1" si="349"/>
        <v>0</v>
      </c>
      <c r="EM110" s="248">
        <f t="shared" ca="1" si="349"/>
        <v>0</v>
      </c>
      <c r="EN110" s="248">
        <f t="shared" ca="1" si="349"/>
        <v>0</v>
      </c>
      <c r="EO110" s="248">
        <f t="shared" ca="1" si="349"/>
        <v>0</v>
      </c>
      <c r="EP110" s="248">
        <f t="shared" ca="1" si="349"/>
        <v>0</v>
      </c>
      <c r="EQ110" s="248">
        <f t="shared" ca="1" si="418"/>
        <v>0</v>
      </c>
      <c r="ER110" s="248">
        <f t="shared" ca="1" si="418"/>
        <v>0</v>
      </c>
      <c r="ES110" s="248" t="str">
        <f t="shared" ca="1" si="418"/>
        <v>-</v>
      </c>
      <c r="ET110" s="248" t="str">
        <f t="shared" ca="1" si="418"/>
        <v>-</v>
      </c>
      <c r="EU110" s="248" t="str">
        <f t="shared" ca="1" si="418"/>
        <v>-</v>
      </c>
      <c r="EV110" s="248" t="str">
        <f t="shared" ca="1" si="418"/>
        <v>-</v>
      </c>
      <c r="EW110" s="248" t="str">
        <f t="shared" ca="1" si="418"/>
        <v>-</v>
      </c>
      <c r="EX110" s="248" t="str">
        <f t="shared" ca="1" si="418"/>
        <v>-</v>
      </c>
      <c r="EY110" s="248" t="str">
        <f t="shared" ca="1" si="418"/>
        <v>-</v>
      </c>
      <c r="EZ110" s="248" t="str">
        <f t="shared" ca="1" si="418"/>
        <v>-</v>
      </c>
      <c r="FA110" s="248" t="str">
        <f t="shared" ca="1" si="418"/>
        <v>-</v>
      </c>
      <c r="FB110" s="248" t="str">
        <f t="shared" ca="1" si="418"/>
        <v>-</v>
      </c>
      <c r="FC110" s="248" t="str">
        <f t="shared" ca="1" si="418"/>
        <v>-</v>
      </c>
      <c r="FD110" s="10"/>
      <c r="FE110" s="246">
        <f t="shared" ca="1" si="118"/>
        <v>1</v>
      </c>
      <c r="FF110" s="248" t="str">
        <f t="shared" ca="1" si="418"/>
        <v>-</v>
      </c>
      <c r="FG110" s="248" t="str">
        <f t="shared" ca="1" si="427"/>
        <v>-</v>
      </c>
      <c r="FH110" s="248" t="str">
        <f t="shared" ca="1" si="427"/>
        <v>-</v>
      </c>
      <c r="FI110" s="248" t="str">
        <f t="shared" ca="1" si="427"/>
        <v>-</v>
      </c>
      <c r="FJ110" s="246" t="b">
        <f t="shared" ca="1" si="119"/>
        <v>1</v>
      </c>
      <c r="FK110" s="248" t="str">
        <f t="shared" ca="1" si="427"/>
        <v>-</v>
      </c>
      <c r="FL110" s="248">
        <f t="shared" ca="1" si="427"/>
        <v>0</v>
      </c>
      <c r="FM110" s="248" t="str">
        <f t="shared" ca="1" si="427"/>
        <v>-</v>
      </c>
      <c r="FN110" s="248">
        <f t="shared" ca="1" si="120"/>
        <v>1</v>
      </c>
      <c r="FO110" s="248">
        <f t="shared" ca="1" si="120"/>
        <v>0</v>
      </c>
      <c r="FP110" s="248">
        <f t="shared" ca="1" si="427"/>
        <v>1</v>
      </c>
      <c r="FQ110" s="248">
        <f t="shared" ca="1" si="427"/>
        <v>0</v>
      </c>
      <c r="FR110" s="248">
        <f t="shared" ca="1" si="427"/>
        <v>1</v>
      </c>
      <c r="FS110" s="248">
        <f t="shared" ca="1" si="427"/>
        <v>1</v>
      </c>
      <c r="FT110" s="248">
        <f t="shared" ca="1" si="427"/>
        <v>1</v>
      </c>
      <c r="FU110" s="248">
        <f t="shared" ca="1" si="427"/>
        <v>0</v>
      </c>
      <c r="FV110" s="248">
        <f t="shared" ca="1" si="427"/>
        <v>0</v>
      </c>
      <c r="FW110" s="248">
        <f t="shared" ca="1" si="427"/>
        <v>0</v>
      </c>
      <c r="FX110" s="248">
        <f t="shared" ca="1" si="427"/>
        <v>0</v>
      </c>
      <c r="FY110" s="248">
        <f t="shared" ca="1" si="427"/>
        <v>0</v>
      </c>
      <c r="FZ110" s="248">
        <f t="shared" ca="1" si="427"/>
        <v>0</v>
      </c>
      <c r="GA110" s="248">
        <f t="shared" ca="1" si="427"/>
        <v>0</v>
      </c>
      <c r="GB110" s="248">
        <f t="shared" ca="1" si="427"/>
        <v>0</v>
      </c>
      <c r="GC110" s="248">
        <f t="shared" ca="1" si="427"/>
        <v>0</v>
      </c>
      <c r="GD110" s="248">
        <f t="shared" ca="1" si="427"/>
        <v>0</v>
      </c>
      <c r="GE110" s="248">
        <f t="shared" ca="1" si="427"/>
        <v>0</v>
      </c>
      <c r="GF110" s="248">
        <f t="shared" ca="1" si="427"/>
        <v>0</v>
      </c>
      <c r="GG110" s="248">
        <f t="shared" ca="1" si="427"/>
        <v>1</v>
      </c>
      <c r="GH110" s="248">
        <f t="shared" ca="1" si="427"/>
        <v>0</v>
      </c>
      <c r="GI110" s="248">
        <f t="shared" ca="1" si="427"/>
        <v>0</v>
      </c>
      <c r="GJ110" s="248">
        <f t="shared" ca="1" si="427"/>
        <v>0</v>
      </c>
      <c r="GK110" s="248">
        <f t="shared" ca="1" si="427"/>
        <v>0</v>
      </c>
      <c r="GL110" s="248">
        <f t="shared" ca="1" si="427"/>
        <v>0</v>
      </c>
      <c r="GM110" s="248">
        <f t="shared" ca="1" si="427"/>
        <v>0</v>
      </c>
      <c r="GN110" s="248">
        <f t="shared" ca="1" si="427"/>
        <v>0</v>
      </c>
      <c r="GO110" s="10"/>
      <c r="GP110" s="246" t="b">
        <f t="shared" ca="1" si="412"/>
        <v>1</v>
      </c>
      <c r="GQ110" s="246" cm="1">
        <f t="array" aca="1" ref="GQ110" ca="1">INDEX(i.bnd_total_pas_area,$R110,1)</f>
        <v>511.2</v>
      </c>
      <c r="GR110" s="248" t="str">
        <f t="shared" ca="1" si="261"/>
        <v>-</v>
      </c>
      <c r="GS110" s="246" t="b">
        <f t="shared" ca="1" si="413"/>
        <v>1</v>
      </c>
      <c r="GT110" s="246" cm="1">
        <f t="array" aca="1" ref="GT110" ca="1">INDEX(i.bnd_sr_t,$T110,1)</f>
        <v>7.6</v>
      </c>
      <c r="GU110" s="246" t="b">
        <f t="shared" ca="1" si="124"/>
        <v>0</v>
      </c>
      <c r="GV110" s="246" t="b">
        <f t="shared" ca="1" si="124"/>
        <v>0</v>
      </c>
      <c r="GW110" s="246" t="b">
        <f t="shared" ca="1" si="124"/>
        <v>1</v>
      </c>
      <c r="GX110" s="248">
        <f t="shared" ca="1" si="262"/>
        <v>0</v>
      </c>
      <c r="GY110" s="248">
        <f t="shared" ca="1" si="262"/>
        <v>2</v>
      </c>
      <c r="GZ110" s="248">
        <f t="shared" ca="1" si="262"/>
        <v>2</v>
      </c>
      <c r="HA110" s="248" t="str">
        <f t="shared" ca="1" si="262"/>
        <v>-</v>
      </c>
      <c r="HB110" s="248" t="str">
        <f t="shared" ref="HB110:HE110" ca="1" si="433">OFFSET(HB$5,$B110,0)</f>
        <v>-</v>
      </c>
      <c r="HC110" s="248" t="str">
        <f t="shared" ca="1" si="433"/>
        <v>-</v>
      </c>
      <c r="HD110" s="248" t="str">
        <f t="shared" ca="1" si="433"/>
        <v>-</v>
      </c>
      <c r="HE110" s="248" t="str">
        <f t="shared" ca="1" si="433"/>
        <v>-</v>
      </c>
      <c r="HF110" s="248" t="str">
        <f t="shared" ca="1" si="144"/>
        <v>-</v>
      </c>
      <c r="HG110" s="248" t="str">
        <f t="shared" ca="1" si="144"/>
        <v>-</v>
      </c>
      <c r="HH110" s="246" t="b">
        <f t="array" aca="1" ref="HH110" ca="1">IF(OR(HI110:HJ110&lt;&gt;"-"),TRUE,"-")</f>
        <v>1</v>
      </c>
      <c r="HI110" s="225">
        <f t="shared" ca="1" si="428"/>
        <v>2</v>
      </c>
      <c r="HJ110" s="248" t="str">
        <f t="shared" ca="1" si="125"/>
        <v>-</v>
      </c>
      <c r="HK110" s="246" t="str">
        <f t="array" aca="1" ref="HK110" ca="1">IF(OR(HL110:HQ110&lt;&gt;"-"),TRUE,"-")</f>
        <v>-</v>
      </c>
      <c r="HL110" s="248" t="str">
        <f t="shared" ca="1" si="145"/>
        <v>-</v>
      </c>
      <c r="HM110" s="288" t="str">
        <f t="shared" ca="1" si="145"/>
        <v>-</v>
      </c>
      <c r="HN110" s="288" t="str">
        <f t="shared" ca="1" si="145"/>
        <v>-</v>
      </c>
      <c r="HO110" s="288" t="str">
        <f t="shared" ca="1" si="145"/>
        <v>-</v>
      </c>
      <c r="HP110" s="288" t="str">
        <f t="shared" ca="1" si="145"/>
        <v>-</v>
      </c>
      <c r="HQ110" s="288" t="str">
        <f t="shared" ca="1" si="146"/>
        <v>-</v>
      </c>
      <c r="HR110" s="288" t="str">
        <f t="shared" ca="1" si="145"/>
        <v>-</v>
      </c>
      <c r="HS110" s="248" t="b">
        <f t="shared" ca="1" si="100"/>
        <v>1</v>
      </c>
      <c r="HT110" s="248">
        <f t="shared" ca="1" si="100"/>
        <v>2</v>
      </c>
      <c r="HU110" s="248" t="b">
        <f t="shared" ca="1" si="101"/>
        <v>1</v>
      </c>
      <c r="HV110" s="248" t="str">
        <f t="shared" ca="1" si="101"/>
        <v>-</v>
      </c>
      <c r="HW110" s="246" t="str">
        <f t="shared" ca="1" si="238"/>
        <v>-</v>
      </c>
      <c r="HX110" s="246" t="str">
        <f t="shared" ca="1" si="238"/>
        <v>-</v>
      </c>
      <c r="HY110" s="246" t="str">
        <f t="shared" ca="1" si="238"/>
        <v>-</v>
      </c>
      <c r="HZ110" s="246" t="str">
        <f t="shared" ca="1" si="238"/>
        <v>-</v>
      </c>
      <c r="IA110" s="248" t="str">
        <f t="shared" ca="1" si="429"/>
        <v>-</v>
      </c>
      <c r="IB110" s="248" t="str">
        <f t="shared" ca="1" si="429"/>
        <v>-</v>
      </c>
      <c r="IC110" s="248" t="str">
        <f t="shared" ca="1" si="429"/>
        <v>-</v>
      </c>
      <c r="ID110" s="248" t="str">
        <f t="shared" ca="1" si="429"/>
        <v>-</v>
      </c>
      <c r="IE110" s="248">
        <f t="shared" ca="1" si="429"/>
        <v>0</v>
      </c>
      <c r="IF110" s="248">
        <f t="shared" ca="1" si="429"/>
        <v>0.9</v>
      </c>
      <c r="IG110" s="248">
        <f t="shared" ca="1" si="429"/>
        <v>0</v>
      </c>
      <c r="IH110" s="248">
        <f t="shared" ca="1" si="429"/>
        <v>0.5</v>
      </c>
      <c r="II110" s="248">
        <f t="shared" ca="1" si="429"/>
        <v>0</v>
      </c>
      <c r="IJ110" s="248">
        <f t="shared" ca="1" si="429"/>
        <v>0</v>
      </c>
      <c r="IK110" s="248" t="str">
        <f t="shared" ca="1" si="429"/>
        <v>-</v>
      </c>
      <c r="IL110" s="246" t="str">
        <f t="shared" ca="1" si="127"/>
        <v>-</v>
      </c>
      <c r="IM110" s="246" t="str">
        <f t="shared" ca="1" si="127"/>
        <v>-</v>
      </c>
      <c r="IN110" s="155" t="b">
        <f t="shared" ca="1" si="414"/>
        <v>0</v>
      </c>
      <c r="IO110" s="248" t="str">
        <f t="shared" ca="1" si="129"/>
        <v>-</v>
      </c>
      <c r="IP110" s="10"/>
      <c r="IQ110" s="248">
        <f t="shared" ca="1" si="429"/>
        <v>1</v>
      </c>
      <c r="IR110" s="248">
        <f t="shared" ca="1" si="429"/>
        <v>0</v>
      </c>
      <c r="IS110" s="248">
        <f t="shared" ca="1" si="429"/>
        <v>1</v>
      </c>
      <c r="IT110" s="248">
        <f t="shared" ca="1" si="429"/>
        <v>1</v>
      </c>
      <c r="IU110" s="248">
        <f t="shared" ca="1" si="429"/>
        <v>0</v>
      </c>
      <c r="IV110" s="248">
        <f t="shared" ca="1" si="429"/>
        <v>70</v>
      </c>
      <c r="IW110" s="248">
        <f t="shared" ca="1" si="429"/>
        <v>50</v>
      </c>
      <c r="IX110" s="248">
        <f t="shared" ca="1" si="429"/>
        <v>85</v>
      </c>
      <c r="IY110" s="248">
        <f t="shared" ca="1" si="429"/>
        <v>70</v>
      </c>
      <c r="IZ110" s="246">
        <f t="shared" ca="1" si="130"/>
        <v>1</v>
      </c>
      <c r="JA110" s="246">
        <f t="shared" ca="1" si="131"/>
        <v>1</v>
      </c>
      <c r="JB110" s="246">
        <f t="shared" ca="1" si="132"/>
        <v>1</v>
      </c>
      <c r="JC110" s="248">
        <f t="shared" ca="1" si="429"/>
        <v>1</v>
      </c>
      <c r="JD110" s="10"/>
      <c r="JE110" s="248">
        <f t="shared" ca="1" si="429"/>
        <v>1</v>
      </c>
      <c r="JF110" s="248">
        <f t="shared" ca="1" si="429"/>
        <v>1</v>
      </c>
      <c r="JG110" s="248">
        <f t="shared" ca="1" si="429"/>
        <v>0.75</v>
      </c>
      <c r="JH110" s="248">
        <f t="shared" ca="1" si="419"/>
        <v>0.8</v>
      </c>
      <c r="JI110" s="248">
        <f t="shared" ca="1" si="419"/>
        <v>0.82499999999999996</v>
      </c>
      <c r="JJ110" s="248">
        <f t="shared" ca="1" si="419"/>
        <v>0.875</v>
      </c>
      <c r="JK110" s="248">
        <f t="shared" ca="1" si="419"/>
        <v>0.9</v>
      </c>
      <c r="JL110" s="248">
        <f t="shared" ca="1" si="429"/>
        <v>1</v>
      </c>
      <c r="JM110" s="248">
        <f t="shared" ca="1" si="429"/>
        <v>0</v>
      </c>
      <c r="JN110" s="248">
        <f t="shared" ca="1" si="419"/>
        <v>0</v>
      </c>
      <c r="JO110" s="248">
        <f t="shared" ca="1" si="419"/>
        <v>0</v>
      </c>
      <c r="JP110" s="248">
        <f t="shared" ca="1" si="419"/>
        <v>0</v>
      </c>
      <c r="JQ110" s="248">
        <f t="shared" ca="1" si="419"/>
        <v>0</v>
      </c>
      <c r="JR110" s="248">
        <f t="shared" ca="1" si="419"/>
        <v>0</v>
      </c>
      <c r="JS110" s="248" t="str">
        <f t="shared" ca="1" si="149"/>
        <v>-</v>
      </c>
      <c r="JT110" s="248">
        <f t="shared" ca="1" si="149"/>
        <v>0</v>
      </c>
      <c r="JU110" s="27">
        <v>0</v>
      </c>
    </row>
    <row r="111" spans="1:281" s="228" customFormat="1" outlineLevel="2">
      <c r="A111" s="202">
        <f t="shared" si="133"/>
        <v>106</v>
      </c>
      <c r="B111" s="210">
        <f t="shared" ca="1" si="420"/>
        <v>100</v>
      </c>
      <c r="C111" s="228">
        <v>200</v>
      </c>
      <c r="D111" s="228" t="s">
        <v>941</v>
      </c>
      <c r="E111" s="228" t="b">
        <v>0</v>
      </c>
      <c r="F111" s="228" t="b">
        <v>0</v>
      </c>
      <c r="G111" s="228" t="b">
        <f t="shared" si="416"/>
        <v>0</v>
      </c>
      <c r="H111" s="298" cm="1">
        <f t="array" aca="1" ref="H111" ca="1">IF(AND($I111:$T111=DataMaster!$R$70:$AC$70),1,IF(AND($I111:$T111=DataMaster!$R$71:$AC$71),2,IF(AND($I111:$T111=DataMaster!$R$72:$AC$72),3,IF(AND($I111:$T111=DataMaster!$R$73:$AC$73),4,IF(AND($I111:$T111=DataMaster!$R$74:$AC$74),5,IF(AND($I111:$T111=DataMaster!$R$75:$AC$75),6,IF(AND($I111:$T111=DataMaster!$R$76:$AC$76),7,IF(AND($I111:$T111=DataMaster!$R$77:$AC$77),8,0))))))))</f>
        <v>6</v>
      </c>
      <c r="I111" s="225">
        <f t="shared" ca="1" si="421"/>
        <v>3</v>
      </c>
      <c r="J111" s="225">
        <f t="shared" ca="1" si="417"/>
        <v>3</v>
      </c>
      <c r="K111" s="225">
        <f t="shared" ca="1" si="417"/>
        <v>4</v>
      </c>
      <c r="L111" s="225">
        <f t="shared" ca="1" si="417"/>
        <v>4</v>
      </c>
      <c r="M111" s="225">
        <f t="shared" ca="1" si="417"/>
        <v>1</v>
      </c>
      <c r="N111" s="225">
        <f t="shared" ca="1" si="417"/>
        <v>1</v>
      </c>
      <c r="O111" s="225">
        <f t="shared" ca="1" si="417"/>
        <v>1</v>
      </c>
      <c r="P111" s="225">
        <f t="shared" ca="1" si="417"/>
        <v>1</v>
      </c>
      <c r="Q111" s="225">
        <f t="shared" ca="1" si="417"/>
        <v>1</v>
      </c>
      <c r="R111" s="225">
        <f t="shared" ca="1" si="417"/>
        <v>4</v>
      </c>
      <c r="S111" s="225">
        <f t="shared" ca="1" si="417"/>
        <v>1</v>
      </c>
      <c r="T111" s="225">
        <f t="shared" ca="1" si="417"/>
        <v>4</v>
      </c>
      <c r="V111" s="242" t="str" cm="1">
        <f t="array" aca="1" ref="V111" ca="1">TEXT(LEFT(OFFSET(V111,-1,0),5)+1,"00000")&amp;MID(OFFSET(V111,-1,0),6,FIND(" ",OFFSET(V111,-1,0),7)-5)
&amp;IF($H111=0,"",INDEX(DataMaster!$Q$70:$Q$77,Experiment!H111))
 &amp; " Day"&amp;_xlfn.SINGLE(INDEX(i.DOY,$I111,1))                   &amp; IF($FE111=0," FWM","")&amp;IF($FE111=1," MWM","")&amp;IF($FE111=5," Mat","")&amp;IF($FJ111=TRUE,"&amp;BBT","")
&amp;" Confine"&amp;$P111-1       &amp;IF($R111&gt;1," PasArea"&amp;GQ111,"")     &amp;IF($T111&gt;1," SR"&amp;GT111,"")     &amp;IF($S111&gt;1," E_PGR"&amp;JG111,"")
&amp; " WP"&amp;TEXT($IZ111*100,"000p")                &amp; " MP"&amp;TEXT($JA111*100,"000p")                      &amp; " GP"&amp;TEXT($JB111*100,"000p")
&amp; " (F"&amp;3+IFERROR(1*$CZ111,0)+IFERROR(1*$DA111,0)&amp;3-IFERROR(1*NOT($DC111),0)&amp;"N"&amp;$DV111&amp;$DW111&amp;")"</f>
        <v>00088 Feed farm3_nc Day204 MWM&amp;BBT Confine0 PasArea511.2 SR7.6 WP100p MP100p GP100p (F53N33)</v>
      </c>
      <c r="W111" s="10" t="str">
        <f ca="1">IF(COUNTIF(V$5:V111,V111)=1,"-","Dup")</f>
        <v>-</v>
      </c>
      <c r="X111" s="10"/>
      <c r="Y111" s="225" t="str">
        <f t="shared" ca="1" si="422"/>
        <v>-</v>
      </c>
      <c r="Z111" s="248" t="str">
        <f t="shared" ca="1" si="112"/>
        <v>-</v>
      </c>
      <c r="AA111" s="225" t="str">
        <f t="shared" ca="1" si="422"/>
        <v>-</v>
      </c>
      <c r="AB111" s="225" t="str">
        <f t="shared" ca="1" si="422"/>
        <v>-</v>
      </c>
      <c r="AC111" s="248" t="str">
        <f t="shared" ca="1" si="113"/>
        <v>-</v>
      </c>
      <c r="AD111" s="248" t="b">
        <f t="shared" ca="1" si="113"/>
        <v>1</v>
      </c>
      <c r="AE111" s="10"/>
      <c r="AF111" s="248" t="b">
        <f t="shared" ca="1" si="355"/>
        <v>1</v>
      </c>
      <c r="AG111" s="248" t="str">
        <f t="shared" ca="1" si="355"/>
        <v>-</v>
      </c>
      <c r="AH111" s="248" t="str">
        <f t="shared" ca="1" si="355"/>
        <v>-</v>
      </c>
      <c r="AI111" s="248" t="str">
        <f t="shared" ca="1" si="355"/>
        <v>-</v>
      </c>
      <c r="AJ111" s="248" t="b">
        <f t="shared" ca="1" si="355"/>
        <v>0</v>
      </c>
      <c r="AK111" s="248" t="str">
        <f t="shared" ca="1" si="355"/>
        <v>-</v>
      </c>
      <c r="AL111" s="248" t="str">
        <f t="shared" ca="1" si="355"/>
        <v>-</v>
      </c>
      <c r="AM111" s="248" t="str">
        <f t="shared" ca="1" si="355"/>
        <v>-</v>
      </c>
      <c r="AN111" s="248" t="b">
        <f t="shared" ca="1" si="355"/>
        <v>0</v>
      </c>
      <c r="AO111" s="10"/>
      <c r="AP111" s="225" t="b">
        <f t="shared" ca="1" si="430"/>
        <v>1</v>
      </c>
      <c r="AQ111" s="247" t="b">
        <v>1</v>
      </c>
      <c r="AR111" s="225" t="b">
        <f t="shared" ca="1" si="423"/>
        <v>1</v>
      </c>
      <c r="AS111" s="243">
        <f t="shared" ca="1" si="136"/>
        <v>633106</v>
      </c>
      <c r="AT111" s="225" t="b">
        <f t="shared" ca="1" si="424"/>
        <v>0</v>
      </c>
      <c r="AU111" s="248" t="str">
        <f t="shared" ca="1" si="355"/>
        <v>-</v>
      </c>
      <c r="AV111" s="248" t="b">
        <f t="shared" ca="1" si="355"/>
        <v>1</v>
      </c>
      <c r="AW111" s="225">
        <f t="shared" ca="1" si="425"/>
        <v>633107</v>
      </c>
      <c r="AX111" s="248" t="str">
        <f t="shared" ca="1" si="355"/>
        <v>-</v>
      </c>
      <c r="AY111" s="248">
        <f t="shared" ca="1" si="355"/>
        <v>1</v>
      </c>
      <c r="AZ111" s="248">
        <f t="shared" ca="1" si="355"/>
        <v>1</v>
      </c>
      <c r="BA111" s="248" t="b">
        <f t="shared" ca="1" si="185"/>
        <v>1</v>
      </c>
      <c r="BB111" s="248">
        <f t="shared" ca="1" si="355"/>
        <v>0.2</v>
      </c>
      <c r="BC111" s="248" t="str">
        <f t="shared" ca="1" si="406"/>
        <v>-</v>
      </c>
      <c r="BD111" s="248" t="str">
        <f t="shared" ca="1" si="406"/>
        <v>-</v>
      </c>
      <c r="BE111" s="248" t="b">
        <f t="shared" ca="1" si="355"/>
        <v>1</v>
      </c>
      <c r="BF111" s="248" t="b">
        <f t="shared" ca="1" si="185"/>
        <v>0</v>
      </c>
      <c r="BG111" s="246" t="b" cm="1">
        <f t="array" aca="1" ref="BG111" ca="1">INDEX(i.dams_confinement_P,$P111,BG$17)</f>
        <v>0</v>
      </c>
      <c r="BH111" s="246" t="b" cm="1">
        <f t="array" aca="1" ref="BH111" ca="1">INDEX(i.dams_confinement_P,$P111,BH$17)</f>
        <v>0</v>
      </c>
      <c r="BI111" s="246" t="b" cm="1">
        <f t="array" aca="1" ref="BI111" ca="1">INDEX(i.dams_confinement_P,$P111,BI$17)</f>
        <v>0</v>
      </c>
      <c r="BJ111" s="246" t="b" cm="1">
        <f t="array" aca="1" ref="BJ111" ca="1">INDEX(i.dams_confinement_P,$P111,BJ$17)</f>
        <v>0</v>
      </c>
      <c r="BK111" s="246" t="b" cm="1">
        <f t="array" aca="1" ref="BK111" ca="1">INDEX(i.dams_confinement_P,$P111,BK$17)</f>
        <v>0</v>
      </c>
      <c r="BL111" s="246" t="b" cm="1">
        <f t="array" aca="1" ref="BL111" ca="1">INDEX(i.dams_confinement_P,$P111,BL$17)</f>
        <v>0</v>
      </c>
      <c r="BM111" s="246" t="b" cm="1">
        <f t="array" aca="1" ref="BM111" ca="1">INDEX(i.dams_confinement_P,$P111,BM$17)</f>
        <v>0</v>
      </c>
      <c r="BN111" s="246" t="b" cm="1">
        <f t="array" aca="1" ref="BN111" ca="1">INDEX(i.dams_confinement_P,$P111,BN$17)</f>
        <v>0</v>
      </c>
      <c r="BO111" s="246" t="b" cm="1">
        <f t="array" aca="1" ref="BO111" ca="1">INDEX(i.dams_confinement_P,$P111,BO$17)</f>
        <v>0</v>
      </c>
      <c r="BP111" s="246" t="b" cm="1">
        <f t="array" aca="1" ref="BP111" ca="1">INDEX(i.dams_confinement_P,$P111,BP$17)</f>
        <v>0</v>
      </c>
      <c r="BQ111" s="246" t="b" cm="1">
        <f t="array" aca="1" ref="BQ111" ca="1">INDEX(i.dams_confinement_P,$P111,BQ$17)</f>
        <v>0</v>
      </c>
      <c r="BR111" s="246" t="b" cm="1">
        <f t="array" aca="1" ref="BR111" ca="1">INDEX(i.dams_confinement_P,$P111,BR$17)</f>
        <v>0</v>
      </c>
      <c r="BS111" s="246" t="b" cm="1">
        <f t="array" aca="1" ref="BS111" ca="1">INDEX(i.dams_confinement_P,$P111,BS$17)</f>
        <v>0</v>
      </c>
      <c r="BT111" s="246" t="b" cm="1">
        <f t="array" aca="1" ref="BT111" ca="1">INDEX(i.dams_confinement_P,$P111,BT$17)</f>
        <v>0</v>
      </c>
      <c r="BU111" s="246" t="b" cm="1">
        <f t="array" aca="1" ref="BU111" ca="1">INDEX(i.dams_confinement_P,$P111,BU$17)</f>
        <v>0</v>
      </c>
      <c r="BV111" s="246" t="b" cm="1">
        <f t="array" aca="1" ref="BV111" ca="1">INDEX(i.dams_confinement_P,$P111,BV$17)</f>
        <v>0</v>
      </c>
      <c r="BW111" s="246" t="b" cm="1">
        <f t="array" aca="1" ref="BW111" ca="1">INDEX(i.dams_confinement_P,$P111,BW$17)</f>
        <v>0</v>
      </c>
      <c r="BX111" s="246" t="b" cm="1">
        <f t="array" aca="1" ref="BX111" ca="1">INDEX(i.dams_confinement_P,$P111,BX$17)</f>
        <v>0</v>
      </c>
      <c r="BY111" s="248" t="str">
        <f t="shared" ca="1" si="431"/>
        <v>-</v>
      </c>
      <c r="BZ111" s="248" t="str">
        <f t="shared" ca="1" si="431"/>
        <v>-</v>
      </c>
      <c r="CA111" s="10"/>
      <c r="CB111" s="248" t="str">
        <f t="shared" ca="1" si="431"/>
        <v>-</v>
      </c>
      <c r="CC111" s="248" t="str">
        <f t="shared" ca="1" si="431"/>
        <v>-</v>
      </c>
      <c r="CD111" s="248" t="str">
        <f t="shared" ca="1" si="431"/>
        <v>-</v>
      </c>
      <c r="CE111" s="248" t="str">
        <f t="shared" ca="1" si="431"/>
        <v>-</v>
      </c>
      <c r="CF111" s="248" t="str">
        <f t="shared" ca="1" si="431"/>
        <v>-</v>
      </c>
      <c r="CG111" s="248" t="str">
        <f t="shared" ca="1" si="431"/>
        <v>-</v>
      </c>
      <c r="CH111" s="248" t="str">
        <f t="shared" ca="1" si="431"/>
        <v>-</v>
      </c>
      <c r="CI111" s="248" t="str">
        <f t="shared" ca="1" si="431"/>
        <v>-</v>
      </c>
      <c r="CJ111" s="248" t="str">
        <f t="shared" ca="1" si="431"/>
        <v>-</v>
      </c>
      <c r="CK111" s="248" t="str">
        <f t="shared" ca="1" si="431"/>
        <v>-</v>
      </c>
      <c r="CL111" s="248" t="str">
        <f t="shared" ca="1" si="431"/>
        <v>-</v>
      </c>
      <c r="CM111" s="248" t="str">
        <f t="shared" ca="1" si="431"/>
        <v>-</v>
      </c>
      <c r="CN111" s="248" t="str">
        <f t="shared" ca="1" si="431"/>
        <v>-</v>
      </c>
      <c r="CO111" s="248" t="str">
        <f t="shared" ca="1" si="431"/>
        <v>-</v>
      </c>
      <c r="CP111" s="248" t="str">
        <f t="shared" ca="1" si="431"/>
        <v>-</v>
      </c>
      <c r="CQ111" s="248" t="str">
        <f t="shared" ca="1" si="431"/>
        <v>-</v>
      </c>
      <c r="CR111" s="248" t="str">
        <f t="shared" ca="1" si="431"/>
        <v>-</v>
      </c>
      <c r="CS111" s="248" t="str">
        <f t="shared" ca="1" si="194"/>
        <v>-</v>
      </c>
      <c r="CT111" s="248" t="str">
        <f t="shared" ca="1" si="194"/>
        <v>-</v>
      </c>
      <c r="CU111" s="248" t="str">
        <f t="shared" ca="1" si="194"/>
        <v>-</v>
      </c>
      <c r="CV111" s="248" t="str">
        <f t="shared" ca="1" si="194"/>
        <v>-</v>
      </c>
      <c r="CW111" s="10"/>
      <c r="CX111" s="246" cm="1">
        <f t="array" aca="1" ref="CX111" ca="1">IF(AND($CZ111:$DA111),INDEX(i.dam_user_fvp0_date,$P111),"-")</f>
        <v>91</v>
      </c>
      <c r="CY111" s="246" cm="1">
        <f t="array" aca="1" ref="CY111" ca="1">IF(AND($CZ111:$DA111),INDEX(i.dam_user_fvp1_date,$P111),"-")</f>
        <v>147</v>
      </c>
      <c r="CZ111" s="247" t="b">
        <v>1</v>
      </c>
      <c r="DA111" s="247" t="b">
        <v>1</v>
      </c>
      <c r="DB111" s="248" t="str">
        <f t="shared" ca="1" si="410"/>
        <v>-</v>
      </c>
      <c r="DC111" s="248" t="str">
        <f t="shared" ca="1" si="410"/>
        <v>-</v>
      </c>
      <c r="DD111" s="248" t="str">
        <f t="shared" ca="1" si="410"/>
        <v>-</v>
      </c>
      <c r="DE111" s="248" t="str">
        <f t="shared" ca="1" si="410"/>
        <v>-</v>
      </c>
      <c r="DF111" s="248" t="str">
        <f t="shared" ca="1" si="410"/>
        <v>-</v>
      </c>
      <c r="DG111" s="248" t="str">
        <f t="shared" ca="1" si="410"/>
        <v>-</v>
      </c>
      <c r="DH111" s="248" t="str">
        <f t="shared" ca="1" si="410"/>
        <v>-</v>
      </c>
      <c r="DI111" s="248" t="str">
        <f t="shared" ca="1" si="410"/>
        <v>-</v>
      </c>
      <c r="DJ111" s="248" t="str">
        <f t="shared" ca="1" si="410"/>
        <v>-</v>
      </c>
      <c r="DK111" s="248" t="str">
        <f t="shared" ca="1" si="410"/>
        <v>-</v>
      </c>
      <c r="DL111" s="248" t="str">
        <f t="shared" ca="1" si="410"/>
        <v>-</v>
      </c>
      <c r="DM111" s="248" t="str">
        <f t="shared" ca="1" si="410"/>
        <v>-</v>
      </c>
      <c r="DN111" s="248" t="str">
        <f t="shared" ca="1" si="410"/>
        <v>-</v>
      </c>
      <c r="DO111" s="248" t="str">
        <f t="shared" ca="1" si="410"/>
        <v>-</v>
      </c>
      <c r="DP111" s="248" t="str">
        <f t="shared" ca="1" si="410"/>
        <v>-</v>
      </c>
      <c r="DQ111" s="248" t="str">
        <f t="shared" ca="1" si="410"/>
        <v>-</v>
      </c>
      <c r="DR111" s="248" t="str">
        <f t="shared" ca="1" si="410"/>
        <v>-</v>
      </c>
      <c r="DS111" s="248" t="str">
        <f t="shared" ca="1" si="410"/>
        <v>-</v>
      </c>
      <c r="DT111" s="248" t="str">
        <f t="shared" ca="1" si="410"/>
        <v>-</v>
      </c>
      <c r="DU111" s="248" t="str">
        <f t="shared" ca="1" si="410"/>
        <v>-</v>
      </c>
      <c r="DV111" s="225">
        <f t="shared" ca="1" si="426"/>
        <v>3</v>
      </c>
      <c r="DW111" s="225">
        <f t="shared" ca="1" si="426"/>
        <v>3</v>
      </c>
      <c r="DX111" s="247">
        <v>0</v>
      </c>
      <c r="DY111" s="247">
        <v>1</v>
      </c>
      <c r="DZ111" s="247">
        <v>-1</v>
      </c>
      <c r="EA111" s="248" t="str">
        <f t="shared" ca="1" si="349"/>
        <v>-</v>
      </c>
      <c r="EB111" s="248" t="str">
        <f t="shared" ca="1" si="349"/>
        <v>-</v>
      </c>
      <c r="EC111" s="248" t="str">
        <f t="shared" ca="1" si="349"/>
        <v>-</v>
      </c>
      <c r="ED111" s="248" t="str">
        <f t="shared" ca="1" si="349"/>
        <v>-</v>
      </c>
      <c r="EE111" s="248" t="str">
        <f t="shared" ca="1" si="349"/>
        <v>-</v>
      </c>
      <c r="EF111" s="247">
        <v>0</v>
      </c>
      <c r="EG111" s="247">
        <v>1</v>
      </c>
      <c r="EH111" s="247">
        <v>-1</v>
      </c>
      <c r="EI111" s="248" t="str">
        <f t="shared" ca="1" si="349"/>
        <v>-</v>
      </c>
      <c r="EJ111" s="248" t="str">
        <f t="shared" ca="1" si="349"/>
        <v>-</v>
      </c>
      <c r="EK111" s="248" t="str">
        <f t="shared" ca="1" si="349"/>
        <v>-</v>
      </c>
      <c r="EL111" s="248">
        <f t="shared" ca="1" si="349"/>
        <v>0</v>
      </c>
      <c r="EM111" s="248">
        <f t="shared" ca="1" si="349"/>
        <v>0</v>
      </c>
      <c r="EN111" s="248">
        <f t="shared" ca="1" si="349"/>
        <v>0</v>
      </c>
      <c r="EO111" s="248">
        <f t="shared" ca="1" si="349"/>
        <v>0</v>
      </c>
      <c r="EP111" s="248">
        <f t="shared" ca="1" si="349"/>
        <v>0</v>
      </c>
      <c r="EQ111" s="248">
        <f t="shared" ca="1" si="418"/>
        <v>0</v>
      </c>
      <c r="ER111" s="248">
        <f t="shared" ca="1" si="418"/>
        <v>0</v>
      </c>
      <c r="ES111" s="248" t="str">
        <f t="shared" ca="1" si="418"/>
        <v>-</v>
      </c>
      <c r="ET111" s="248" t="str">
        <f t="shared" ca="1" si="418"/>
        <v>-</v>
      </c>
      <c r="EU111" s="248" t="str">
        <f t="shared" ca="1" si="418"/>
        <v>-</v>
      </c>
      <c r="EV111" s="248" t="str">
        <f t="shared" ca="1" si="418"/>
        <v>-</v>
      </c>
      <c r="EW111" s="248" t="str">
        <f t="shared" ca="1" si="418"/>
        <v>-</v>
      </c>
      <c r="EX111" s="248" t="str">
        <f t="shared" ca="1" si="418"/>
        <v>-</v>
      </c>
      <c r="EY111" s="248" t="str">
        <f t="shared" ca="1" si="418"/>
        <v>-</v>
      </c>
      <c r="EZ111" s="248" t="str">
        <f t="shared" ca="1" si="418"/>
        <v>-</v>
      </c>
      <c r="FA111" s="248" t="str">
        <f t="shared" ca="1" si="418"/>
        <v>-</v>
      </c>
      <c r="FB111" s="248" t="str">
        <f t="shared" ca="1" si="418"/>
        <v>-</v>
      </c>
      <c r="FC111" s="248" t="str">
        <f t="shared" ca="1" si="418"/>
        <v>-</v>
      </c>
      <c r="FD111" s="10"/>
      <c r="FE111" s="246">
        <f t="shared" ca="1" si="118"/>
        <v>1</v>
      </c>
      <c r="FF111" s="248" t="str">
        <f t="shared" ca="1" si="418"/>
        <v>-</v>
      </c>
      <c r="FG111" s="248" t="str">
        <f t="shared" ca="1" si="427"/>
        <v>-</v>
      </c>
      <c r="FH111" s="248" t="str">
        <f t="shared" ca="1" si="427"/>
        <v>-</v>
      </c>
      <c r="FI111" s="248" t="str">
        <f t="shared" ca="1" si="427"/>
        <v>-</v>
      </c>
      <c r="FJ111" s="246" t="b">
        <f t="shared" ca="1" si="119"/>
        <v>1</v>
      </c>
      <c r="FK111" s="248" t="str">
        <f t="shared" ca="1" si="427"/>
        <v>-</v>
      </c>
      <c r="FL111" s="248">
        <f t="shared" ca="1" si="427"/>
        <v>0</v>
      </c>
      <c r="FM111" s="248" t="str">
        <f t="shared" ca="1" si="427"/>
        <v>-</v>
      </c>
      <c r="FN111" s="248">
        <f t="shared" ca="1" si="120"/>
        <v>1</v>
      </c>
      <c r="FO111" s="248">
        <f t="shared" ca="1" si="120"/>
        <v>0</v>
      </c>
      <c r="FP111" s="248">
        <f t="shared" ca="1" si="427"/>
        <v>1</v>
      </c>
      <c r="FQ111" s="248">
        <f t="shared" ca="1" si="427"/>
        <v>0</v>
      </c>
      <c r="FR111" s="248">
        <f t="shared" ca="1" si="427"/>
        <v>1</v>
      </c>
      <c r="FS111" s="248">
        <f t="shared" ca="1" si="427"/>
        <v>1</v>
      </c>
      <c r="FT111" s="248">
        <f t="shared" ca="1" si="427"/>
        <v>1</v>
      </c>
      <c r="FU111" s="248">
        <f t="shared" ca="1" si="427"/>
        <v>0</v>
      </c>
      <c r="FV111" s="248">
        <f t="shared" ca="1" si="427"/>
        <v>0</v>
      </c>
      <c r="FW111" s="248">
        <f t="shared" ca="1" si="427"/>
        <v>0</v>
      </c>
      <c r="FX111" s="248">
        <f t="shared" ca="1" si="427"/>
        <v>0</v>
      </c>
      <c r="FY111" s="248">
        <f t="shared" ca="1" si="427"/>
        <v>0</v>
      </c>
      <c r="FZ111" s="248">
        <f t="shared" ca="1" si="427"/>
        <v>0</v>
      </c>
      <c r="GA111" s="248">
        <f t="shared" ca="1" si="427"/>
        <v>0</v>
      </c>
      <c r="GB111" s="248">
        <f t="shared" ca="1" si="427"/>
        <v>0</v>
      </c>
      <c r="GC111" s="248">
        <f t="shared" ca="1" si="427"/>
        <v>0</v>
      </c>
      <c r="GD111" s="248">
        <f t="shared" ca="1" si="427"/>
        <v>0</v>
      </c>
      <c r="GE111" s="248">
        <f t="shared" ca="1" si="427"/>
        <v>0</v>
      </c>
      <c r="GF111" s="248">
        <f t="shared" ca="1" si="427"/>
        <v>0</v>
      </c>
      <c r="GG111" s="248">
        <f t="shared" ca="1" si="427"/>
        <v>1</v>
      </c>
      <c r="GH111" s="248">
        <f t="shared" ca="1" si="427"/>
        <v>0</v>
      </c>
      <c r="GI111" s="248">
        <f t="shared" ca="1" si="427"/>
        <v>0</v>
      </c>
      <c r="GJ111" s="248">
        <f t="shared" ca="1" si="427"/>
        <v>0</v>
      </c>
      <c r="GK111" s="248">
        <f t="shared" ca="1" si="427"/>
        <v>0</v>
      </c>
      <c r="GL111" s="248">
        <f t="shared" ca="1" si="427"/>
        <v>0</v>
      </c>
      <c r="GM111" s="248">
        <f t="shared" ca="1" si="427"/>
        <v>0</v>
      </c>
      <c r="GN111" s="248">
        <f t="shared" ca="1" si="427"/>
        <v>0</v>
      </c>
      <c r="GO111" s="10"/>
      <c r="GP111" s="246" t="b">
        <f t="shared" ca="1" si="412"/>
        <v>1</v>
      </c>
      <c r="GQ111" s="246" cm="1">
        <f t="array" aca="1" ref="GQ111" ca="1">INDEX(i.bnd_total_pas_area,$R111,1)</f>
        <v>511.2</v>
      </c>
      <c r="GR111" s="248" t="str">
        <f t="shared" ca="1" si="261"/>
        <v>-</v>
      </c>
      <c r="GS111" s="246" t="b">
        <f t="shared" ca="1" si="413"/>
        <v>1</v>
      </c>
      <c r="GT111" s="246" cm="1">
        <f t="array" aca="1" ref="GT111" ca="1">INDEX(i.bnd_sr_t,$T111,1)</f>
        <v>7.6</v>
      </c>
      <c r="GU111" s="246" t="b">
        <f t="shared" ca="1" si="124"/>
        <v>0</v>
      </c>
      <c r="GV111" s="246" t="b">
        <f t="shared" ca="1" si="124"/>
        <v>0</v>
      </c>
      <c r="GW111" s="246" t="b">
        <f t="shared" ca="1" si="124"/>
        <v>1</v>
      </c>
      <c r="GX111" s="248">
        <f t="shared" ref="GX111:HG131" ca="1" si="434">OFFSET(GX$5,$B111,0)</f>
        <v>0</v>
      </c>
      <c r="GY111" s="248">
        <f t="shared" ca="1" si="434"/>
        <v>2</v>
      </c>
      <c r="GZ111" s="248">
        <f t="shared" ca="1" si="434"/>
        <v>2</v>
      </c>
      <c r="HA111" s="248" t="str">
        <f t="shared" ca="1" si="434"/>
        <v>-</v>
      </c>
      <c r="HB111" s="248" t="str">
        <f t="shared" ca="1" si="434"/>
        <v>-</v>
      </c>
      <c r="HC111" s="248" t="str">
        <f t="shared" ca="1" si="434"/>
        <v>-</v>
      </c>
      <c r="HD111" s="248" t="str">
        <f t="shared" ca="1" si="434"/>
        <v>-</v>
      </c>
      <c r="HE111" s="248" t="str">
        <f t="shared" ca="1" si="434"/>
        <v>-</v>
      </c>
      <c r="HF111" s="248" t="str">
        <f t="shared" ca="1" si="144"/>
        <v>-</v>
      </c>
      <c r="HG111" s="248" t="str">
        <f t="shared" ca="1" si="144"/>
        <v>-</v>
      </c>
      <c r="HH111" s="246" t="b">
        <f t="array" aca="1" ref="HH111" ca="1">IF(OR(HI111:HJ111&lt;&gt;"-"),TRUE,"-")</f>
        <v>1</v>
      </c>
      <c r="HI111" s="225">
        <f t="shared" ca="1" si="428"/>
        <v>2</v>
      </c>
      <c r="HJ111" s="248" t="str">
        <f t="shared" ca="1" si="125"/>
        <v>-</v>
      </c>
      <c r="HK111" s="246" t="str">
        <f t="array" aca="1" ref="HK111" ca="1">IF(OR(HL111:HQ111&lt;&gt;"-"),TRUE,"-")</f>
        <v>-</v>
      </c>
      <c r="HL111" s="248" t="str">
        <f t="shared" ca="1" si="145"/>
        <v>-</v>
      </c>
      <c r="HM111" s="288" t="str">
        <f t="shared" ca="1" si="145"/>
        <v>-</v>
      </c>
      <c r="HN111" s="288" t="str">
        <f t="shared" ca="1" si="145"/>
        <v>-</v>
      </c>
      <c r="HO111" s="288" t="str">
        <f t="shared" ca="1" si="145"/>
        <v>-</v>
      </c>
      <c r="HP111" s="288" t="str">
        <f t="shared" ca="1" si="145"/>
        <v>-</v>
      </c>
      <c r="HQ111" s="288" t="str">
        <f t="shared" ca="1" si="146"/>
        <v>-</v>
      </c>
      <c r="HR111" s="288" t="str">
        <f t="shared" ca="1" si="145"/>
        <v>-</v>
      </c>
      <c r="HS111" s="248" t="b">
        <f t="shared" ca="1" si="100"/>
        <v>1</v>
      </c>
      <c r="HT111" s="248">
        <f t="shared" ca="1" si="100"/>
        <v>2</v>
      </c>
      <c r="HU111" s="248" t="b">
        <f t="shared" ca="1" si="101"/>
        <v>1</v>
      </c>
      <c r="HV111" s="248" t="str">
        <f t="shared" ca="1" si="101"/>
        <v>-</v>
      </c>
      <c r="HW111" s="246" t="str">
        <f t="shared" ca="1" si="238"/>
        <v>-</v>
      </c>
      <c r="HX111" s="246" t="str">
        <f t="shared" ca="1" si="238"/>
        <v>-</v>
      </c>
      <c r="HY111" s="246" t="str">
        <f t="shared" ca="1" si="238"/>
        <v>-</v>
      </c>
      <c r="HZ111" s="246" t="str">
        <f t="shared" ca="1" si="238"/>
        <v>-</v>
      </c>
      <c r="IA111" s="248" t="str">
        <f t="shared" ca="1" si="429"/>
        <v>-</v>
      </c>
      <c r="IB111" s="248" t="str">
        <f t="shared" ca="1" si="429"/>
        <v>-</v>
      </c>
      <c r="IC111" s="248" t="str">
        <f t="shared" ca="1" si="429"/>
        <v>-</v>
      </c>
      <c r="ID111" s="248" t="str">
        <f t="shared" ca="1" si="429"/>
        <v>-</v>
      </c>
      <c r="IE111" s="248">
        <f t="shared" ca="1" si="429"/>
        <v>0</v>
      </c>
      <c r="IF111" s="248">
        <f t="shared" ca="1" si="429"/>
        <v>0.9</v>
      </c>
      <c r="IG111" s="248">
        <f t="shared" ca="1" si="429"/>
        <v>0</v>
      </c>
      <c r="IH111" s="248">
        <f t="shared" ca="1" si="429"/>
        <v>0.5</v>
      </c>
      <c r="II111" s="248">
        <f t="shared" ca="1" si="429"/>
        <v>0</v>
      </c>
      <c r="IJ111" s="248">
        <f t="shared" ca="1" si="429"/>
        <v>0</v>
      </c>
      <c r="IK111" s="248" t="str">
        <f t="shared" ca="1" si="429"/>
        <v>-</v>
      </c>
      <c r="IL111" s="246" t="str">
        <f t="shared" ca="1" si="127"/>
        <v>-</v>
      </c>
      <c r="IM111" s="246" t="str">
        <f t="shared" ca="1" si="127"/>
        <v>-</v>
      </c>
      <c r="IN111" s="155" t="b">
        <f t="shared" ca="1" si="414"/>
        <v>0</v>
      </c>
      <c r="IO111" s="248" t="str">
        <f t="shared" ca="1" si="129"/>
        <v>-</v>
      </c>
      <c r="IP111" s="10"/>
      <c r="IQ111" s="248">
        <f t="shared" ca="1" si="429"/>
        <v>1</v>
      </c>
      <c r="IR111" s="248">
        <f t="shared" ca="1" si="429"/>
        <v>0</v>
      </c>
      <c r="IS111" s="248">
        <f t="shared" ca="1" si="429"/>
        <v>1</v>
      </c>
      <c r="IT111" s="248">
        <f t="shared" ca="1" si="429"/>
        <v>1</v>
      </c>
      <c r="IU111" s="248">
        <f t="shared" ca="1" si="429"/>
        <v>0</v>
      </c>
      <c r="IV111" s="248">
        <f t="shared" ca="1" si="429"/>
        <v>70</v>
      </c>
      <c r="IW111" s="248">
        <f t="shared" ca="1" si="429"/>
        <v>50</v>
      </c>
      <c r="IX111" s="248">
        <f t="shared" ca="1" si="429"/>
        <v>85</v>
      </c>
      <c r="IY111" s="248">
        <f t="shared" ca="1" si="429"/>
        <v>70</v>
      </c>
      <c r="IZ111" s="246">
        <f t="shared" ca="1" si="130"/>
        <v>1</v>
      </c>
      <c r="JA111" s="246">
        <f t="shared" ca="1" si="131"/>
        <v>1</v>
      </c>
      <c r="JB111" s="246">
        <f t="shared" ca="1" si="132"/>
        <v>1</v>
      </c>
      <c r="JC111" s="248">
        <f t="shared" ca="1" si="429"/>
        <v>1</v>
      </c>
      <c r="JD111" s="10"/>
      <c r="JE111" s="248">
        <f t="shared" ca="1" si="429"/>
        <v>1</v>
      </c>
      <c r="JF111" s="248">
        <f t="shared" ca="1" si="429"/>
        <v>1</v>
      </c>
      <c r="JG111" s="248">
        <f t="shared" ca="1" si="429"/>
        <v>0.75</v>
      </c>
      <c r="JH111" s="248">
        <f t="shared" ca="1" si="419"/>
        <v>0.8</v>
      </c>
      <c r="JI111" s="248">
        <f t="shared" ca="1" si="419"/>
        <v>0.82499999999999996</v>
      </c>
      <c r="JJ111" s="248">
        <f t="shared" ca="1" si="419"/>
        <v>0.875</v>
      </c>
      <c r="JK111" s="248">
        <f t="shared" ca="1" si="419"/>
        <v>0.9</v>
      </c>
      <c r="JL111" s="248">
        <f t="shared" ca="1" si="429"/>
        <v>1</v>
      </c>
      <c r="JM111" s="248">
        <f t="shared" ca="1" si="429"/>
        <v>0</v>
      </c>
      <c r="JN111" s="248">
        <f t="shared" ca="1" si="419"/>
        <v>0</v>
      </c>
      <c r="JO111" s="248">
        <f t="shared" ca="1" si="419"/>
        <v>0</v>
      </c>
      <c r="JP111" s="248">
        <f t="shared" ca="1" si="419"/>
        <v>0</v>
      </c>
      <c r="JQ111" s="248">
        <f t="shared" ca="1" si="419"/>
        <v>0</v>
      </c>
      <c r="JR111" s="248">
        <f t="shared" ca="1" si="419"/>
        <v>0</v>
      </c>
      <c r="JS111" s="248" t="str">
        <f t="shared" ca="1" si="149"/>
        <v>-</v>
      </c>
      <c r="JT111" s="248">
        <f t="shared" ca="1" si="149"/>
        <v>0</v>
      </c>
      <c r="JU111" s="27">
        <v>0</v>
      </c>
    </row>
    <row r="112" spans="1:281" s="228" customFormat="1" outlineLevel="2">
      <c r="A112" s="202">
        <f t="shared" si="133"/>
        <v>107</v>
      </c>
      <c r="B112" s="210">
        <f t="shared" ca="1" si="420"/>
        <v>100</v>
      </c>
      <c r="C112" s="228">
        <v>200</v>
      </c>
      <c r="D112" s="228" t="s">
        <v>941</v>
      </c>
      <c r="E112" s="228" t="b">
        <v>0</v>
      </c>
      <c r="F112" s="228" t="b">
        <v>0</v>
      </c>
      <c r="G112" s="228" t="b">
        <f t="shared" si="416"/>
        <v>0</v>
      </c>
      <c r="H112" s="298" cm="1">
        <f t="array" aca="1" ref="H112" ca="1">IF(AND($I112:$T112=DataMaster!$R$70:$AC$70),1,IF(AND($I112:$T112=DataMaster!$R$71:$AC$71),2,IF(AND($I112:$T112=DataMaster!$R$72:$AC$72),3,IF(AND($I112:$T112=DataMaster!$R$73:$AC$73),4,IF(AND($I112:$T112=DataMaster!$R$74:$AC$74),5,IF(AND($I112:$T112=DataMaster!$R$75:$AC$75),6,IF(AND($I112:$T112=DataMaster!$R$76:$AC$76),7,IF(AND($I112:$T112=DataMaster!$R$77:$AC$77),8,0))))))))</f>
        <v>6</v>
      </c>
      <c r="I112" s="225">
        <f t="shared" ca="1" si="421"/>
        <v>3</v>
      </c>
      <c r="J112" s="225">
        <f t="shared" ca="1" si="417"/>
        <v>3</v>
      </c>
      <c r="K112" s="225">
        <f t="shared" ca="1" si="417"/>
        <v>4</v>
      </c>
      <c r="L112" s="225">
        <f t="shared" ca="1" si="417"/>
        <v>4</v>
      </c>
      <c r="M112" s="225">
        <f t="shared" ca="1" si="417"/>
        <v>1</v>
      </c>
      <c r="N112" s="225">
        <f t="shared" ca="1" si="417"/>
        <v>1</v>
      </c>
      <c r="O112" s="225">
        <f t="shared" ca="1" si="417"/>
        <v>1</v>
      </c>
      <c r="P112" s="225">
        <f t="shared" ca="1" si="417"/>
        <v>1</v>
      </c>
      <c r="Q112" s="225">
        <f t="shared" ca="1" si="417"/>
        <v>1</v>
      </c>
      <c r="R112" s="225">
        <f t="shared" ca="1" si="417"/>
        <v>4</v>
      </c>
      <c r="S112" s="225">
        <f t="shared" ca="1" si="417"/>
        <v>1</v>
      </c>
      <c r="T112" s="225">
        <f t="shared" ca="1" si="417"/>
        <v>4</v>
      </c>
      <c r="V112" s="242" t="str" cm="1">
        <f t="array" aca="1" ref="V112" ca="1">TEXT(LEFT(OFFSET(V112,-1,0),5)+1,"00000")&amp;MID(OFFSET(V112,-1,0),6,FIND(" ",OFFSET(V112,-1,0),7)-5)
&amp;IF($H112=0,"",INDEX(DataMaster!$Q$70:$Q$77,Experiment!H112))
 &amp; " Day"&amp;_xlfn.SINGLE(INDEX(i.DOY,$I112,1))                   &amp; IF($FE112=0," FWM","")&amp;IF($FE112=1," MWM","")&amp;IF($FE112=5," Mat","")&amp;IF($FJ112=TRUE,"&amp;BBT","")
&amp;" Confine"&amp;$P112-1       &amp;IF($R112&gt;1," PasArea"&amp;GQ112,"")     &amp;IF($T112&gt;1," SR"&amp;GT112,"")     &amp;IF($S112&gt;1," E_PGR"&amp;JG112,"")
&amp; " WP"&amp;TEXT($IZ112*100,"000p")                &amp; " MP"&amp;TEXT($JA112*100,"000p")                      &amp; " GP"&amp;TEXT($JB112*100,"000p")
&amp; " (F"&amp;3+IFERROR(1*$CZ112,0)+IFERROR(1*$DA112,0)&amp;3-IFERROR(1*NOT($DC112),0)&amp;"N"&amp;$DV112&amp;$DW112&amp;")"</f>
        <v>00089 Feed farm3_nc Day204 MWM&amp;BBT Confine0 PasArea511.2 SR7.6 WP100p MP100p GP100p (F33N33)</v>
      </c>
      <c r="W112" s="10" t="str">
        <f ca="1">IF(COUNTIF(V$5:V112,V112)=1,"-","Dup")</f>
        <v>-</v>
      </c>
      <c r="X112" s="10"/>
      <c r="Y112" s="225" t="str">
        <f t="shared" ca="1" si="422"/>
        <v>-</v>
      </c>
      <c r="Z112" s="248" t="str">
        <f t="shared" ca="1" si="112"/>
        <v>-</v>
      </c>
      <c r="AA112" s="225" t="str">
        <f t="shared" ca="1" si="422"/>
        <v>-</v>
      </c>
      <c r="AB112" s="225" t="str">
        <f t="shared" ca="1" si="422"/>
        <v>-</v>
      </c>
      <c r="AC112" s="248" t="str">
        <f t="shared" ca="1" si="113"/>
        <v>-</v>
      </c>
      <c r="AD112" s="248" t="b">
        <f t="shared" ca="1" si="113"/>
        <v>1</v>
      </c>
      <c r="AE112" s="10"/>
      <c r="AF112" s="248" t="b">
        <f t="shared" ca="1" si="355"/>
        <v>1</v>
      </c>
      <c r="AG112" s="248" t="str">
        <f t="shared" ca="1" si="355"/>
        <v>-</v>
      </c>
      <c r="AH112" s="248" t="str">
        <f t="shared" ca="1" si="355"/>
        <v>-</v>
      </c>
      <c r="AI112" s="248" t="str">
        <f t="shared" ca="1" si="355"/>
        <v>-</v>
      </c>
      <c r="AJ112" s="248" t="b">
        <f t="shared" ca="1" si="355"/>
        <v>0</v>
      </c>
      <c r="AK112" s="248" t="str">
        <f t="shared" ca="1" si="355"/>
        <v>-</v>
      </c>
      <c r="AL112" s="248" t="str">
        <f t="shared" ca="1" si="355"/>
        <v>-</v>
      </c>
      <c r="AM112" s="248" t="str">
        <f t="shared" ca="1" si="355"/>
        <v>-</v>
      </c>
      <c r="AN112" s="248" t="b">
        <f t="shared" ca="1" si="355"/>
        <v>0</v>
      </c>
      <c r="AO112" s="10"/>
      <c r="AP112" s="225" t="b">
        <f t="shared" ca="1" si="430"/>
        <v>1</v>
      </c>
      <c r="AQ112" s="247" t="b">
        <v>1</v>
      </c>
      <c r="AR112" s="225" t="b">
        <f t="shared" ca="1" si="423"/>
        <v>1</v>
      </c>
      <c r="AS112" s="243">
        <f t="shared" ca="1" si="136"/>
        <v>633107</v>
      </c>
      <c r="AT112" s="225" t="b">
        <f t="shared" ca="1" si="424"/>
        <v>0</v>
      </c>
      <c r="AU112" s="248" t="str">
        <f t="shared" ca="1" si="355"/>
        <v>-</v>
      </c>
      <c r="AV112" s="248" t="b">
        <f t="shared" ca="1" si="355"/>
        <v>1</v>
      </c>
      <c r="AW112" s="225">
        <f t="shared" ca="1" si="425"/>
        <v>633108</v>
      </c>
      <c r="AX112" s="248" t="str">
        <f t="shared" ca="1" si="355"/>
        <v>-</v>
      </c>
      <c r="AY112" s="248">
        <f t="shared" ca="1" si="355"/>
        <v>1</v>
      </c>
      <c r="AZ112" s="248">
        <f t="shared" ca="1" si="355"/>
        <v>1</v>
      </c>
      <c r="BA112" s="248" t="b">
        <f t="shared" ca="1" si="185"/>
        <v>1</v>
      </c>
      <c r="BB112" s="248">
        <f t="shared" ca="1" si="355"/>
        <v>0.2</v>
      </c>
      <c r="BC112" s="248" t="str">
        <f t="shared" ca="1" si="406"/>
        <v>-</v>
      </c>
      <c r="BD112" s="248" t="str">
        <f t="shared" ca="1" si="406"/>
        <v>-</v>
      </c>
      <c r="BE112" s="248" t="b">
        <f t="shared" ca="1" si="355"/>
        <v>1</v>
      </c>
      <c r="BF112" s="248" t="b">
        <f t="shared" ca="1" si="185"/>
        <v>0</v>
      </c>
      <c r="BG112" s="246" t="b" cm="1">
        <f t="array" aca="1" ref="BG112" ca="1">INDEX(i.dams_confinement_P,$P112,BG$17)</f>
        <v>0</v>
      </c>
      <c r="BH112" s="246" t="b" cm="1">
        <f t="array" aca="1" ref="BH112" ca="1">INDEX(i.dams_confinement_P,$P112,BH$17)</f>
        <v>0</v>
      </c>
      <c r="BI112" s="246" t="b" cm="1">
        <f t="array" aca="1" ref="BI112" ca="1">INDEX(i.dams_confinement_P,$P112,BI$17)</f>
        <v>0</v>
      </c>
      <c r="BJ112" s="246" t="b" cm="1">
        <f t="array" aca="1" ref="BJ112" ca="1">INDEX(i.dams_confinement_P,$P112,BJ$17)</f>
        <v>0</v>
      </c>
      <c r="BK112" s="246" t="b" cm="1">
        <f t="array" aca="1" ref="BK112" ca="1">INDEX(i.dams_confinement_P,$P112,BK$17)</f>
        <v>0</v>
      </c>
      <c r="BL112" s="246" t="b" cm="1">
        <f t="array" aca="1" ref="BL112" ca="1">INDEX(i.dams_confinement_P,$P112,BL$17)</f>
        <v>0</v>
      </c>
      <c r="BM112" s="246" t="b" cm="1">
        <f t="array" aca="1" ref="BM112" ca="1">INDEX(i.dams_confinement_P,$P112,BM$17)</f>
        <v>0</v>
      </c>
      <c r="BN112" s="246" t="b" cm="1">
        <f t="array" aca="1" ref="BN112" ca="1">INDEX(i.dams_confinement_P,$P112,BN$17)</f>
        <v>0</v>
      </c>
      <c r="BO112" s="246" t="b" cm="1">
        <f t="array" aca="1" ref="BO112" ca="1">INDEX(i.dams_confinement_P,$P112,BO$17)</f>
        <v>0</v>
      </c>
      <c r="BP112" s="246" t="b" cm="1">
        <f t="array" aca="1" ref="BP112" ca="1">INDEX(i.dams_confinement_P,$P112,BP$17)</f>
        <v>0</v>
      </c>
      <c r="BQ112" s="246" t="b" cm="1">
        <f t="array" aca="1" ref="BQ112" ca="1">INDEX(i.dams_confinement_P,$P112,BQ$17)</f>
        <v>0</v>
      </c>
      <c r="BR112" s="246" t="b" cm="1">
        <f t="array" aca="1" ref="BR112" ca="1">INDEX(i.dams_confinement_P,$P112,BR$17)</f>
        <v>0</v>
      </c>
      <c r="BS112" s="246" t="b" cm="1">
        <f t="array" aca="1" ref="BS112" ca="1">INDEX(i.dams_confinement_P,$P112,BS$17)</f>
        <v>0</v>
      </c>
      <c r="BT112" s="246" t="b" cm="1">
        <f t="array" aca="1" ref="BT112" ca="1">INDEX(i.dams_confinement_P,$P112,BT$17)</f>
        <v>0</v>
      </c>
      <c r="BU112" s="246" t="b" cm="1">
        <f t="array" aca="1" ref="BU112" ca="1">INDEX(i.dams_confinement_P,$P112,BU$17)</f>
        <v>0</v>
      </c>
      <c r="BV112" s="246" t="b" cm="1">
        <f t="array" aca="1" ref="BV112" ca="1">INDEX(i.dams_confinement_P,$P112,BV$17)</f>
        <v>0</v>
      </c>
      <c r="BW112" s="246" t="b" cm="1">
        <f t="array" aca="1" ref="BW112" ca="1">INDEX(i.dams_confinement_P,$P112,BW$17)</f>
        <v>0</v>
      </c>
      <c r="BX112" s="246" t="b" cm="1">
        <f t="array" aca="1" ref="BX112" ca="1">INDEX(i.dams_confinement_P,$P112,BX$17)</f>
        <v>0</v>
      </c>
      <c r="BY112" s="248" t="str">
        <f t="shared" ca="1" si="431"/>
        <v>-</v>
      </c>
      <c r="BZ112" s="248" t="str">
        <f t="shared" ca="1" si="431"/>
        <v>-</v>
      </c>
      <c r="CA112" s="10"/>
      <c r="CB112" s="248" t="str">
        <f t="shared" ca="1" si="431"/>
        <v>-</v>
      </c>
      <c r="CC112" s="248" t="str">
        <f t="shared" ca="1" si="431"/>
        <v>-</v>
      </c>
      <c r="CD112" s="248" t="str">
        <f t="shared" ca="1" si="431"/>
        <v>-</v>
      </c>
      <c r="CE112" s="248" t="str">
        <f t="shared" ca="1" si="431"/>
        <v>-</v>
      </c>
      <c r="CF112" s="248" t="str">
        <f t="shared" ca="1" si="431"/>
        <v>-</v>
      </c>
      <c r="CG112" s="248" t="str">
        <f t="shared" ca="1" si="431"/>
        <v>-</v>
      </c>
      <c r="CH112" s="248" t="str">
        <f t="shared" ca="1" si="431"/>
        <v>-</v>
      </c>
      <c r="CI112" s="248" t="str">
        <f t="shared" ca="1" si="431"/>
        <v>-</v>
      </c>
      <c r="CJ112" s="248" t="str">
        <f t="shared" ca="1" si="431"/>
        <v>-</v>
      </c>
      <c r="CK112" s="248" t="str">
        <f t="shared" ca="1" si="431"/>
        <v>-</v>
      </c>
      <c r="CL112" s="248" t="str">
        <f t="shared" ca="1" si="431"/>
        <v>-</v>
      </c>
      <c r="CM112" s="248" t="str">
        <f t="shared" ca="1" si="431"/>
        <v>-</v>
      </c>
      <c r="CN112" s="248" t="str">
        <f t="shared" ca="1" si="431"/>
        <v>-</v>
      </c>
      <c r="CO112" s="248" t="str">
        <f t="shared" ca="1" si="431"/>
        <v>-</v>
      </c>
      <c r="CP112" s="248" t="str">
        <f t="shared" ca="1" si="431"/>
        <v>-</v>
      </c>
      <c r="CQ112" s="248" t="str">
        <f t="shared" ca="1" si="431"/>
        <v>-</v>
      </c>
      <c r="CR112" s="248" t="str">
        <f t="shared" ca="1" si="431"/>
        <v>-</v>
      </c>
      <c r="CS112" s="248" t="str">
        <f t="shared" ca="1" si="194"/>
        <v>-</v>
      </c>
      <c r="CT112" s="248" t="str">
        <f t="shared" ca="1" si="194"/>
        <v>-</v>
      </c>
      <c r="CU112" s="248" t="str">
        <f t="shared" ca="1" si="194"/>
        <v>-</v>
      </c>
      <c r="CV112" s="248" t="str">
        <f t="shared" ca="1" si="194"/>
        <v>-</v>
      </c>
      <c r="CW112" s="10"/>
      <c r="CX112" s="246" t="str" cm="1">
        <f t="array" ref="CX112">IF(AND($CZ112:$DA112),INDEX(i.dam_user_fvp0_date,$P112),"-")</f>
        <v>-</v>
      </c>
      <c r="CY112" s="246" t="str" cm="1">
        <f t="array" ref="CY112">IF(AND($CZ112:$DA112),INDEX(i.dam_user_fvp1_date,$P112),"-")</f>
        <v>-</v>
      </c>
      <c r="CZ112" s="247" t="b">
        <v>0</v>
      </c>
      <c r="DA112" s="247" t="b">
        <v>0</v>
      </c>
      <c r="DB112" s="248" t="str">
        <f t="shared" ca="1" si="410"/>
        <v>-</v>
      </c>
      <c r="DC112" s="248" t="str">
        <f t="shared" ca="1" si="410"/>
        <v>-</v>
      </c>
      <c r="DD112" s="248" t="str">
        <f t="shared" ca="1" si="410"/>
        <v>-</v>
      </c>
      <c r="DE112" s="248" t="str">
        <f t="shared" ca="1" si="410"/>
        <v>-</v>
      </c>
      <c r="DF112" s="248" t="str">
        <f t="shared" ca="1" si="410"/>
        <v>-</v>
      </c>
      <c r="DG112" s="248" t="str">
        <f t="shared" ca="1" si="410"/>
        <v>-</v>
      </c>
      <c r="DH112" s="248" t="str">
        <f t="shared" ca="1" si="410"/>
        <v>-</v>
      </c>
      <c r="DI112" s="248" t="str">
        <f t="shared" ca="1" si="410"/>
        <v>-</v>
      </c>
      <c r="DJ112" s="128">
        <v>0.125</v>
      </c>
      <c r="DK112" s="128">
        <v>0.3</v>
      </c>
      <c r="DL112" s="128">
        <v>-0.05</v>
      </c>
      <c r="DM112" s="128">
        <v>0.1</v>
      </c>
      <c r="DN112" s="128">
        <v>0.25</v>
      </c>
      <c r="DO112" s="128">
        <v>-0.05</v>
      </c>
      <c r="DP112" s="128">
        <v>0.05</v>
      </c>
      <c r="DQ112" s="128">
        <v>0.1</v>
      </c>
      <c r="DR112" s="128">
        <v>-0.02</v>
      </c>
      <c r="DS112" s="128">
        <v>0.1</v>
      </c>
      <c r="DT112" s="128">
        <v>0.25</v>
      </c>
      <c r="DU112" s="128">
        <v>-0.05</v>
      </c>
      <c r="DV112" s="225">
        <f t="shared" ca="1" si="426"/>
        <v>3</v>
      </c>
      <c r="DW112" s="225">
        <f t="shared" ca="1" si="426"/>
        <v>3</v>
      </c>
      <c r="DX112" s="247">
        <v>0</v>
      </c>
      <c r="DY112" s="247">
        <v>0.5</v>
      </c>
      <c r="DZ112" s="247">
        <v>0.5</v>
      </c>
      <c r="EA112" s="248" t="str">
        <f t="shared" ca="1" si="349"/>
        <v>-</v>
      </c>
      <c r="EB112" s="248" t="str">
        <f t="shared" ca="1" si="349"/>
        <v>-</v>
      </c>
      <c r="EC112" s="248" t="str">
        <f t="shared" ca="1" si="349"/>
        <v>-</v>
      </c>
      <c r="ED112" s="248" t="str">
        <f t="shared" ca="1" si="349"/>
        <v>-</v>
      </c>
      <c r="EE112" s="248" t="str">
        <f t="shared" ca="1" si="349"/>
        <v>-</v>
      </c>
      <c r="EF112" s="247">
        <v>0</v>
      </c>
      <c r="EG112" s="247">
        <v>0.5</v>
      </c>
      <c r="EH112" s="247">
        <v>0.5</v>
      </c>
      <c r="EI112" s="248" t="str">
        <f t="shared" ca="1" si="349"/>
        <v>-</v>
      </c>
      <c r="EJ112" s="248" t="str">
        <f t="shared" ca="1" si="349"/>
        <v>-</v>
      </c>
      <c r="EK112" s="248" t="str">
        <f t="shared" ca="1" si="349"/>
        <v>-</v>
      </c>
      <c r="EL112" s="248">
        <f t="shared" ca="1" si="349"/>
        <v>0</v>
      </c>
      <c r="EM112" s="248">
        <f t="shared" ca="1" si="349"/>
        <v>0</v>
      </c>
      <c r="EN112" s="248">
        <f t="shared" ca="1" si="349"/>
        <v>0</v>
      </c>
      <c r="EO112" s="248">
        <f t="shared" ca="1" si="349"/>
        <v>0</v>
      </c>
      <c r="EP112" s="248">
        <f t="shared" ca="1" si="349"/>
        <v>0</v>
      </c>
      <c r="EQ112" s="248">
        <f t="shared" ca="1" si="418"/>
        <v>0</v>
      </c>
      <c r="ER112" s="248">
        <f t="shared" ca="1" si="418"/>
        <v>0</v>
      </c>
      <c r="ES112" s="248" t="str">
        <f t="shared" ca="1" si="418"/>
        <v>-</v>
      </c>
      <c r="ET112" s="248" t="str">
        <f t="shared" ca="1" si="418"/>
        <v>-</v>
      </c>
      <c r="EU112" s="248" t="str">
        <f t="shared" ca="1" si="418"/>
        <v>-</v>
      </c>
      <c r="EV112" s="248" t="str">
        <f t="shared" ca="1" si="418"/>
        <v>-</v>
      </c>
      <c r="EW112" s="248" t="str">
        <f t="shared" ca="1" si="418"/>
        <v>-</v>
      </c>
      <c r="EX112" s="248" t="str">
        <f t="shared" ca="1" si="418"/>
        <v>-</v>
      </c>
      <c r="EY112" s="248" t="str">
        <f t="shared" ca="1" si="418"/>
        <v>-</v>
      </c>
      <c r="EZ112" s="248" t="str">
        <f t="shared" ca="1" si="418"/>
        <v>-</v>
      </c>
      <c r="FA112" s="248" t="str">
        <f t="shared" ca="1" si="418"/>
        <v>-</v>
      </c>
      <c r="FB112" s="248" t="str">
        <f t="shared" ca="1" si="418"/>
        <v>-</v>
      </c>
      <c r="FC112" s="248" t="str">
        <f t="shared" ca="1" si="418"/>
        <v>-</v>
      </c>
      <c r="FD112" s="10"/>
      <c r="FE112" s="246">
        <f t="shared" ca="1" si="118"/>
        <v>1</v>
      </c>
      <c r="FF112" s="248" t="str">
        <f t="shared" ca="1" si="418"/>
        <v>-</v>
      </c>
      <c r="FG112" s="248" t="str">
        <f t="shared" ca="1" si="427"/>
        <v>-</v>
      </c>
      <c r="FH112" s="248" t="str">
        <f t="shared" ca="1" si="427"/>
        <v>-</v>
      </c>
      <c r="FI112" s="248" t="str">
        <f t="shared" ca="1" si="427"/>
        <v>-</v>
      </c>
      <c r="FJ112" s="246" t="b">
        <f t="shared" ca="1" si="119"/>
        <v>1</v>
      </c>
      <c r="FK112" s="248" t="str">
        <f t="shared" ca="1" si="427"/>
        <v>-</v>
      </c>
      <c r="FL112" s="248">
        <f t="shared" ca="1" si="427"/>
        <v>0</v>
      </c>
      <c r="FM112" s="248" t="str">
        <f t="shared" ca="1" si="427"/>
        <v>-</v>
      </c>
      <c r="FN112" s="248">
        <f t="shared" ca="1" si="120"/>
        <v>1</v>
      </c>
      <c r="FO112" s="248">
        <f t="shared" ca="1" si="120"/>
        <v>0</v>
      </c>
      <c r="FP112" s="248">
        <f t="shared" ca="1" si="427"/>
        <v>1</v>
      </c>
      <c r="FQ112" s="248">
        <f t="shared" ca="1" si="427"/>
        <v>0</v>
      </c>
      <c r="FR112" s="248">
        <f t="shared" ca="1" si="427"/>
        <v>1</v>
      </c>
      <c r="FS112" s="248">
        <f t="shared" ca="1" si="427"/>
        <v>1</v>
      </c>
      <c r="FT112" s="248">
        <f t="shared" ca="1" si="427"/>
        <v>1</v>
      </c>
      <c r="FU112" s="248">
        <f t="shared" ca="1" si="427"/>
        <v>0</v>
      </c>
      <c r="FV112" s="248">
        <f t="shared" ca="1" si="427"/>
        <v>0</v>
      </c>
      <c r="FW112" s="248">
        <f t="shared" ca="1" si="427"/>
        <v>0</v>
      </c>
      <c r="FX112" s="248">
        <f t="shared" ca="1" si="427"/>
        <v>0</v>
      </c>
      <c r="FY112" s="248">
        <f t="shared" ca="1" si="427"/>
        <v>0</v>
      </c>
      <c r="FZ112" s="248">
        <f t="shared" ca="1" si="427"/>
        <v>0</v>
      </c>
      <c r="GA112" s="248">
        <f t="shared" ca="1" si="427"/>
        <v>0</v>
      </c>
      <c r="GB112" s="248">
        <f t="shared" ca="1" si="427"/>
        <v>0</v>
      </c>
      <c r="GC112" s="248">
        <f t="shared" ca="1" si="427"/>
        <v>0</v>
      </c>
      <c r="GD112" s="248">
        <f t="shared" ca="1" si="427"/>
        <v>0</v>
      </c>
      <c r="GE112" s="248">
        <f t="shared" ca="1" si="427"/>
        <v>0</v>
      </c>
      <c r="GF112" s="248">
        <f t="shared" ca="1" si="427"/>
        <v>0</v>
      </c>
      <c r="GG112" s="248">
        <f t="shared" ca="1" si="427"/>
        <v>1</v>
      </c>
      <c r="GH112" s="248">
        <f t="shared" ca="1" si="427"/>
        <v>0</v>
      </c>
      <c r="GI112" s="248">
        <f t="shared" ca="1" si="427"/>
        <v>0</v>
      </c>
      <c r="GJ112" s="248">
        <f t="shared" ca="1" si="427"/>
        <v>0</v>
      </c>
      <c r="GK112" s="248">
        <f t="shared" ca="1" si="427"/>
        <v>0</v>
      </c>
      <c r="GL112" s="248">
        <f t="shared" ca="1" si="427"/>
        <v>0</v>
      </c>
      <c r="GM112" s="248">
        <f t="shared" ca="1" si="427"/>
        <v>0</v>
      </c>
      <c r="GN112" s="248">
        <f t="shared" ca="1" si="427"/>
        <v>0</v>
      </c>
      <c r="GO112" s="10"/>
      <c r="GP112" s="246" t="b">
        <f t="shared" ca="1" si="412"/>
        <v>1</v>
      </c>
      <c r="GQ112" s="246" cm="1">
        <f t="array" aca="1" ref="GQ112" ca="1">INDEX(i.bnd_total_pas_area,$R112,1)</f>
        <v>511.2</v>
      </c>
      <c r="GR112" s="248" t="str">
        <f t="shared" ca="1" si="261"/>
        <v>-</v>
      </c>
      <c r="GS112" s="246" t="b">
        <f t="shared" ca="1" si="413"/>
        <v>1</v>
      </c>
      <c r="GT112" s="246" cm="1">
        <f t="array" aca="1" ref="GT112" ca="1">INDEX(i.bnd_sr_t,$T112,1)</f>
        <v>7.6</v>
      </c>
      <c r="GU112" s="246" t="b">
        <f t="shared" ca="1" si="124"/>
        <v>0</v>
      </c>
      <c r="GV112" s="246" t="b">
        <f t="shared" ca="1" si="124"/>
        <v>0</v>
      </c>
      <c r="GW112" s="246" t="b">
        <f t="shared" ca="1" si="124"/>
        <v>1</v>
      </c>
      <c r="GX112" s="248">
        <f t="shared" ca="1" si="434"/>
        <v>0</v>
      </c>
      <c r="GY112" s="248">
        <f t="shared" ca="1" si="434"/>
        <v>2</v>
      </c>
      <c r="GZ112" s="248">
        <f t="shared" ca="1" si="434"/>
        <v>2</v>
      </c>
      <c r="HA112" s="248" t="str">
        <f t="shared" ca="1" si="434"/>
        <v>-</v>
      </c>
      <c r="HB112" s="248" t="str">
        <f t="shared" ca="1" si="434"/>
        <v>-</v>
      </c>
      <c r="HC112" s="248" t="str">
        <f t="shared" ca="1" si="434"/>
        <v>-</v>
      </c>
      <c r="HD112" s="248" t="str">
        <f t="shared" ca="1" si="434"/>
        <v>-</v>
      </c>
      <c r="HE112" s="248" t="str">
        <f t="shared" ca="1" si="434"/>
        <v>-</v>
      </c>
      <c r="HF112" s="248" t="str">
        <f t="shared" ca="1" si="144"/>
        <v>-</v>
      </c>
      <c r="HG112" s="248" t="str">
        <f t="shared" ca="1" si="144"/>
        <v>-</v>
      </c>
      <c r="HH112" s="246" t="b">
        <f t="array" aca="1" ref="HH112" ca="1">IF(OR(HI112:HJ112&lt;&gt;"-"),TRUE,"-")</f>
        <v>1</v>
      </c>
      <c r="HI112" s="225">
        <f t="shared" ca="1" si="428"/>
        <v>2</v>
      </c>
      <c r="HJ112" s="248" t="str">
        <f t="shared" ca="1" si="125"/>
        <v>-</v>
      </c>
      <c r="HK112" s="246" t="str">
        <f t="array" aca="1" ref="HK112" ca="1">IF(OR(HL112:HQ112&lt;&gt;"-"),TRUE,"-")</f>
        <v>-</v>
      </c>
      <c r="HL112" s="248" t="str">
        <f t="shared" ca="1" si="145"/>
        <v>-</v>
      </c>
      <c r="HM112" s="288" t="str">
        <f t="shared" ca="1" si="145"/>
        <v>-</v>
      </c>
      <c r="HN112" s="288" t="str">
        <f t="shared" ca="1" si="145"/>
        <v>-</v>
      </c>
      <c r="HO112" s="288" t="str">
        <f t="shared" ca="1" si="145"/>
        <v>-</v>
      </c>
      <c r="HP112" s="288" t="str">
        <f t="shared" ca="1" si="145"/>
        <v>-</v>
      </c>
      <c r="HQ112" s="288" t="str">
        <f t="shared" ca="1" si="146"/>
        <v>-</v>
      </c>
      <c r="HR112" s="288" t="str">
        <f t="shared" ca="1" si="145"/>
        <v>-</v>
      </c>
      <c r="HS112" s="248" t="b">
        <f t="shared" ca="1" si="100"/>
        <v>1</v>
      </c>
      <c r="HT112" s="248">
        <f t="shared" ca="1" si="100"/>
        <v>2</v>
      </c>
      <c r="HU112" s="248" t="b">
        <f t="shared" ca="1" si="101"/>
        <v>1</v>
      </c>
      <c r="HV112" s="248" t="str">
        <f t="shared" ca="1" si="101"/>
        <v>-</v>
      </c>
      <c r="HW112" s="246" t="str">
        <f t="shared" ca="1" si="238"/>
        <v>-</v>
      </c>
      <c r="HX112" s="246" t="str">
        <f t="shared" ca="1" si="238"/>
        <v>-</v>
      </c>
      <c r="HY112" s="246" t="str">
        <f t="shared" ca="1" si="238"/>
        <v>-</v>
      </c>
      <c r="HZ112" s="246" t="str">
        <f t="shared" ca="1" si="238"/>
        <v>-</v>
      </c>
      <c r="IA112" s="248" t="str">
        <f t="shared" ca="1" si="429"/>
        <v>-</v>
      </c>
      <c r="IB112" s="248" t="str">
        <f t="shared" ca="1" si="429"/>
        <v>-</v>
      </c>
      <c r="IC112" s="248" t="str">
        <f t="shared" ca="1" si="429"/>
        <v>-</v>
      </c>
      <c r="ID112" s="248" t="str">
        <f t="shared" ca="1" si="429"/>
        <v>-</v>
      </c>
      <c r="IE112" s="248">
        <f t="shared" ca="1" si="429"/>
        <v>0</v>
      </c>
      <c r="IF112" s="248">
        <f t="shared" ca="1" si="429"/>
        <v>0.9</v>
      </c>
      <c r="IG112" s="248">
        <f t="shared" ca="1" si="429"/>
        <v>0</v>
      </c>
      <c r="IH112" s="248">
        <f t="shared" ca="1" si="429"/>
        <v>0.5</v>
      </c>
      <c r="II112" s="248">
        <f t="shared" ca="1" si="429"/>
        <v>0</v>
      </c>
      <c r="IJ112" s="248">
        <f t="shared" ca="1" si="429"/>
        <v>0</v>
      </c>
      <c r="IK112" s="248" t="str">
        <f t="shared" ca="1" si="429"/>
        <v>-</v>
      </c>
      <c r="IL112" s="246" t="str">
        <f t="shared" ca="1" si="127"/>
        <v>-</v>
      </c>
      <c r="IM112" s="246" t="str">
        <f t="shared" ca="1" si="127"/>
        <v>-</v>
      </c>
      <c r="IN112" s="155" t="b">
        <f t="shared" ca="1" si="414"/>
        <v>0</v>
      </c>
      <c r="IO112" s="248" t="str">
        <f t="shared" ca="1" si="129"/>
        <v>-</v>
      </c>
      <c r="IP112" s="10"/>
      <c r="IQ112" s="248">
        <f t="shared" ca="1" si="429"/>
        <v>1</v>
      </c>
      <c r="IR112" s="248">
        <f t="shared" ca="1" si="429"/>
        <v>0</v>
      </c>
      <c r="IS112" s="248">
        <f t="shared" ca="1" si="429"/>
        <v>1</v>
      </c>
      <c r="IT112" s="248">
        <f t="shared" ca="1" si="429"/>
        <v>1</v>
      </c>
      <c r="IU112" s="248">
        <f t="shared" ca="1" si="429"/>
        <v>0</v>
      </c>
      <c r="IV112" s="248">
        <f t="shared" ca="1" si="429"/>
        <v>70</v>
      </c>
      <c r="IW112" s="248">
        <f t="shared" ca="1" si="429"/>
        <v>50</v>
      </c>
      <c r="IX112" s="248">
        <f t="shared" ca="1" si="429"/>
        <v>85</v>
      </c>
      <c r="IY112" s="248">
        <f t="shared" ca="1" si="429"/>
        <v>70</v>
      </c>
      <c r="IZ112" s="246">
        <f t="shared" ca="1" si="130"/>
        <v>1</v>
      </c>
      <c r="JA112" s="246">
        <f t="shared" ca="1" si="131"/>
        <v>1</v>
      </c>
      <c r="JB112" s="246">
        <f t="shared" ca="1" si="132"/>
        <v>1</v>
      </c>
      <c r="JC112" s="248">
        <f t="shared" ca="1" si="429"/>
        <v>1</v>
      </c>
      <c r="JD112" s="10"/>
      <c r="JE112" s="248">
        <f t="shared" ca="1" si="429"/>
        <v>1</v>
      </c>
      <c r="JF112" s="248">
        <f t="shared" ca="1" si="429"/>
        <v>1</v>
      </c>
      <c r="JG112" s="248">
        <f t="shared" ca="1" si="429"/>
        <v>0.75</v>
      </c>
      <c r="JH112" s="248">
        <f t="shared" ca="1" si="419"/>
        <v>0.8</v>
      </c>
      <c r="JI112" s="248">
        <f t="shared" ca="1" si="419"/>
        <v>0.82499999999999996</v>
      </c>
      <c r="JJ112" s="248">
        <f t="shared" ca="1" si="419"/>
        <v>0.875</v>
      </c>
      <c r="JK112" s="248">
        <f t="shared" ca="1" si="419"/>
        <v>0.9</v>
      </c>
      <c r="JL112" s="248">
        <f t="shared" ca="1" si="429"/>
        <v>1</v>
      </c>
      <c r="JM112" s="248">
        <f t="shared" ca="1" si="429"/>
        <v>0</v>
      </c>
      <c r="JN112" s="248">
        <f t="shared" ca="1" si="419"/>
        <v>0</v>
      </c>
      <c r="JO112" s="248">
        <f t="shared" ca="1" si="419"/>
        <v>0</v>
      </c>
      <c r="JP112" s="248">
        <f t="shared" ca="1" si="419"/>
        <v>0</v>
      </c>
      <c r="JQ112" s="248">
        <f t="shared" ca="1" si="419"/>
        <v>0</v>
      </c>
      <c r="JR112" s="248">
        <f t="shared" ca="1" si="419"/>
        <v>0</v>
      </c>
      <c r="JS112" s="248" t="str">
        <f t="shared" ca="1" si="149"/>
        <v>-</v>
      </c>
      <c r="JT112" s="248">
        <f t="shared" ca="1" si="149"/>
        <v>0</v>
      </c>
      <c r="JU112" s="27">
        <v>0</v>
      </c>
    </row>
    <row r="113" spans="1:281" s="228" customFormat="1" outlineLevel="2">
      <c r="A113" s="202">
        <f t="shared" si="133"/>
        <v>108</v>
      </c>
      <c r="B113" s="210">
        <f t="shared" ca="1" si="420"/>
        <v>100</v>
      </c>
      <c r="C113" s="228">
        <v>200</v>
      </c>
      <c r="D113" s="228" t="s">
        <v>941</v>
      </c>
      <c r="E113" s="228" t="b">
        <v>0</v>
      </c>
      <c r="F113" s="228" t="b">
        <v>0</v>
      </c>
      <c r="G113" s="228" t="b">
        <f t="shared" si="416"/>
        <v>0</v>
      </c>
      <c r="H113" s="298" cm="1">
        <f t="array" aca="1" ref="H113" ca="1">IF(AND($I113:$T113=DataMaster!$R$70:$AC$70),1,IF(AND($I113:$T113=DataMaster!$R$71:$AC$71),2,IF(AND($I113:$T113=DataMaster!$R$72:$AC$72),3,IF(AND($I113:$T113=DataMaster!$R$73:$AC$73),4,IF(AND($I113:$T113=DataMaster!$R$74:$AC$74),5,IF(AND($I113:$T113=DataMaster!$R$75:$AC$75),6,IF(AND($I113:$T113=DataMaster!$R$76:$AC$76),7,IF(AND($I113:$T113=DataMaster!$R$77:$AC$77),8,0))))))))</f>
        <v>6</v>
      </c>
      <c r="I113" s="225">
        <f t="shared" ca="1" si="421"/>
        <v>3</v>
      </c>
      <c r="J113" s="225">
        <f t="shared" ca="1" si="421"/>
        <v>3</v>
      </c>
      <c r="K113" s="225">
        <f t="shared" ca="1" si="421"/>
        <v>4</v>
      </c>
      <c r="L113" s="225">
        <f t="shared" ca="1" si="421"/>
        <v>4</v>
      </c>
      <c r="M113" s="225">
        <f t="shared" ca="1" si="421"/>
        <v>1</v>
      </c>
      <c r="N113" s="225">
        <f t="shared" ca="1" si="421"/>
        <v>1</v>
      </c>
      <c r="O113" s="225">
        <f t="shared" ca="1" si="421"/>
        <v>1</v>
      </c>
      <c r="P113" s="225">
        <f t="shared" ca="1" si="421"/>
        <v>1</v>
      </c>
      <c r="Q113" s="225">
        <f t="shared" ca="1" si="421"/>
        <v>1</v>
      </c>
      <c r="R113" s="225">
        <f t="shared" ca="1" si="421"/>
        <v>4</v>
      </c>
      <c r="S113" s="225">
        <f t="shared" ca="1" si="421"/>
        <v>1</v>
      </c>
      <c r="T113" s="225">
        <f t="shared" ca="1" si="421"/>
        <v>4</v>
      </c>
      <c r="V113" s="242" t="str" cm="1">
        <f t="array" aca="1" ref="V113" ca="1">TEXT(LEFT(OFFSET(V113,-1,0),5)+1,"00000")&amp;MID(OFFSET(V113,-1,0),6,FIND(" ",OFFSET(V113,-1,0),7)-5)
&amp;IF($H113=0,"",INDEX(DataMaster!$Q$70:$Q$77,Experiment!H113))
 &amp; " Day"&amp;_xlfn.SINGLE(INDEX(i.DOY,$I113,1))                   &amp; IF($FE113=0," FWM","")&amp;IF($FE113=1," MWM","")&amp;IF($FE113=5," Mat","")&amp;IF($FJ113=TRUE,"&amp;BBT","")
&amp;" Confine"&amp;$P113-1       &amp;IF($R113&gt;1," PasArea"&amp;GQ113,"")     &amp;IF($T113&gt;1," SR"&amp;GT113,"")     &amp;IF($S113&gt;1," E_PGR"&amp;JG113,"")
&amp; " WP"&amp;TEXT($IZ113*100,"000p")                &amp; " MP"&amp;TEXT($JA113*100,"000p")                      &amp; " GP"&amp;TEXT($JB113*100,"000p")
&amp; " (F"&amp;3+IFERROR(1*$CZ113,0)+IFERROR(1*$DA113,0)&amp;3-IFERROR(1*NOT($DC113),0)&amp;"N"&amp;$DV113&amp;$DW113&amp;")"</f>
        <v>00090 Feed farm3_nc Day204 MWM&amp;BBT Confine0 PasArea511.2 SR7.6 WP100p MP100p GP100p (F33N11)</v>
      </c>
      <c r="W113" s="10" t="str">
        <f ca="1">IF(COUNTIF(V$5:V113,V113)=1,"-","Dup")</f>
        <v>-</v>
      </c>
      <c r="X113" s="10"/>
      <c r="Y113" s="225" t="str">
        <f t="shared" ca="1" si="422"/>
        <v>-</v>
      </c>
      <c r="Z113" s="248" t="str">
        <f t="shared" ca="1" si="112"/>
        <v>-</v>
      </c>
      <c r="AA113" s="225" t="str">
        <f t="shared" ca="1" si="422"/>
        <v>-</v>
      </c>
      <c r="AB113" s="225" t="str">
        <f t="shared" ca="1" si="422"/>
        <v>-</v>
      </c>
      <c r="AC113" s="248" t="str">
        <f t="shared" ca="1" si="113"/>
        <v>-</v>
      </c>
      <c r="AD113" s="248" t="b">
        <f t="shared" ca="1" si="113"/>
        <v>1</v>
      </c>
      <c r="AE113" s="10"/>
      <c r="AF113" s="248" t="b">
        <f t="shared" ca="1" si="355"/>
        <v>1</v>
      </c>
      <c r="AG113" s="248" t="str">
        <f t="shared" ca="1" si="355"/>
        <v>-</v>
      </c>
      <c r="AH113" s="248" t="str">
        <f t="shared" ca="1" si="355"/>
        <v>-</v>
      </c>
      <c r="AI113" s="248" t="str">
        <f t="shared" ca="1" si="355"/>
        <v>-</v>
      </c>
      <c r="AJ113" s="248" t="b">
        <f t="shared" ca="1" si="355"/>
        <v>0</v>
      </c>
      <c r="AK113" s="248" t="str">
        <f t="shared" ca="1" si="355"/>
        <v>-</v>
      </c>
      <c r="AL113" s="248" t="str">
        <f t="shared" ca="1" si="355"/>
        <v>-</v>
      </c>
      <c r="AM113" s="248" t="str">
        <f t="shared" ca="1" si="355"/>
        <v>-</v>
      </c>
      <c r="AN113" s="248" t="b">
        <f t="shared" ca="1" si="355"/>
        <v>0</v>
      </c>
      <c r="AO113" s="10"/>
      <c r="AP113" s="225" t="b">
        <f t="shared" ca="1" si="430"/>
        <v>1</v>
      </c>
      <c r="AQ113" s="247" t="b">
        <v>1</v>
      </c>
      <c r="AR113" s="225" t="b">
        <f t="shared" ca="1" si="423"/>
        <v>1</v>
      </c>
      <c r="AS113" s="243">
        <f t="shared" ca="1" si="136"/>
        <v>633108</v>
      </c>
      <c r="AT113" s="225" t="b">
        <f t="shared" ca="1" si="424"/>
        <v>0</v>
      </c>
      <c r="AU113" s="248" t="str">
        <f t="shared" ca="1" si="355"/>
        <v>-</v>
      </c>
      <c r="AV113" s="248" t="b">
        <f t="shared" ca="1" si="355"/>
        <v>1</v>
      </c>
      <c r="AW113" s="225">
        <f t="shared" ca="1" si="425"/>
        <v>633109</v>
      </c>
      <c r="AX113" s="248" t="str">
        <f t="shared" ca="1" si="355"/>
        <v>-</v>
      </c>
      <c r="AY113" s="248">
        <f t="shared" ca="1" si="355"/>
        <v>1</v>
      </c>
      <c r="AZ113" s="248">
        <f t="shared" ca="1" si="355"/>
        <v>1</v>
      </c>
      <c r="BA113" s="248" t="b">
        <f t="shared" ca="1" si="355"/>
        <v>1</v>
      </c>
      <c r="BB113" s="248">
        <f t="shared" ca="1" si="355"/>
        <v>0.2</v>
      </c>
      <c r="BC113" s="248" t="str">
        <f t="shared" ca="1" si="406"/>
        <v>-</v>
      </c>
      <c r="BD113" s="248" t="str">
        <f t="shared" ca="1" si="406"/>
        <v>-</v>
      </c>
      <c r="BE113" s="248" t="b">
        <f t="shared" ca="1" si="355"/>
        <v>1</v>
      </c>
      <c r="BF113" s="248" t="b">
        <f t="shared" ca="1" si="355"/>
        <v>0</v>
      </c>
      <c r="BG113" s="246" t="b" cm="1">
        <f t="array" aca="1" ref="BG113" ca="1">INDEX(i.dams_confinement_P,$P113,BG$17)</f>
        <v>0</v>
      </c>
      <c r="BH113" s="246" t="b" cm="1">
        <f t="array" aca="1" ref="BH113" ca="1">INDEX(i.dams_confinement_P,$P113,BH$17)</f>
        <v>0</v>
      </c>
      <c r="BI113" s="246" t="b" cm="1">
        <f t="array" aca="1" ref="BI113" ca="1">INDEX(i.dams_confinement_P,$P113,BI$17)</f>
        <v>0</v>
      </c>
      <c r="BJ113" s="246" t="b" cm="1">
        <f t="array" aca="1" ref="BJ113" ca="1">INDEX(i.dams_confinement_P,$P113,BJ$17)</f>
        <v>0</v>
      </c>
      <c r="BK113" s="246" t="b" cm="1">
        <f t="array" aca="1" ref="BK113" ca="1">INDEX(i.dams_confinement_P,$P113,BK$17)</f>
        <v>0</v>
      </c>
      <c r="BL113" s="246" t="b" cm="1">
        <f t="array" aca="1" ref="BL113" ca="1">INDEX(i.dams_confinement_P,$P113,BL$17)</f>
        <v>0</v>
      </c>
      <c r="BM113" s="246" t="b" cm="1">
        <f t="array" aca="1" ref="BM113" ca="1">INDEX(i.dams_confinement_P,$P113,BM$17)</f>
        <v>0</v>
      </c>
      <c r="BN113" s="246" t="b" cm="1">
        <f t="array" aca="1" ref="BN113" ca="1">INDEX(i.dams_confinement_P,$P113,BN$17)</f>
        <v>0</v>
      </c>
      <c r="BO113" s="246" t="b" cm="1">
        <f t="array" aca="1" ref="BO113" ca="1">INDEX(i.dams_confinement_P,$P113,BO$17)</f>
        <v>0</v>
      </c>
      <c r="BP113" s="246" t="b" cm="1">
        <f t="array" aca="1" ref="BP113" ca="1">INDEX(i.dams_confinement_P,$P113,BP$17)</f>
        <v>0</v>
      </c>
      <c r="BQ113" s="246" t="b" cm="1">
        <f t="array" aca="1" ref="BQ113" ca="1">INDEX(i.dams_confinement_P,$P113,BQ$17)</f>
        <v>0</v>
      </c>
      <c r="BR113" s="246" t="b" cm="1">
        <f t="array" aca="1" ref="BR113" ca="1">INDEX(i.dams_confinement_P,$P113,BR$17)</f>
        <v>0</v>
      </c>
      <c r="BS113" s="246" t="b" cm="1">
        <f t="array" aca="1" ref="BS113" ca="1">INDEX(i.dams_confinement_P,$P113,BS$17)</f>
        <v>0</v>
      </c>
      <c r="BT113" s="246" t="b" cm="1">
        <f t="array" aca="1" ref="BT113" ca="1">INDEX(i.dams_confinement_P,$P113,BT$17)</f>
        <v>0</v>
      </c>
      <c r="BU113" s="246" t="b" cm="1">
        <f t="array" aca="1" ref="BU113" ca="1">INDEX(i.dams_confinement_P,$P113,BU$17)</f>
        <v>0</v>
      </c>
      <c r="BV113" s="246" t="b" cm="1">
        <f t="array" aca="1" ref="BV113" ca="1">INDEX(i.dams_confinement_P,$P113,BV$17)</f>
        <v>0</v>
      </c>
      <c r="BW113" s="246" t="b" cm="1">
        <f t="array" aca="1" ref="BW113" ca="1">INDEX(i.dams_confinement_P,$P113,BW$17)</f>
        <v>0</v>
      </c>
      <c r="BX113" s="246" t="b" cm="1">
        <f t="array" aca="1" ref="BX113" ca="1">INDEX(i.dams_confinement_P,$P113,BX$17)</f>
        <v>0</v>
      </c>
      <c r="BY113" s="248" t="str">
        <f t="shared" ca="1" si="431"/>
        <v>-</v>
      </c>
      <c r="BZ113" s="248" t="str">
        <f t="shared" ca="1" si="431"/>
        <v>-</v>
      </c>
      <c r="CA113" s="10"/>
      <c r="CB113" s="248" t="str">
        <f t="shared" ca="1" si="431"/>
        <v>-</v>
      </c>
      <c r="CC113" s="248" t="str">
        <f t="shared" ca="1" si="431"/>
        <v>-</v>
      </c>
      <c r="CD113" s="248" t="str">
        <f t="shared" ca="1" si="431"/>
        <v>-</v>
      </c>
      <c r="CE113" s="248" t="str">
        <f t="shared" ca="1" si="431"/>
        <v>-</v>
      </c>
      <c r="CF113" s="248" t="str">
        <f t="shared" ca="1" si="431"/>
        <v>-</v>
      </c>
      <c r="CG113" s="248" t="str">
        <f t="shared" ca="1" si="431"/>
        <v>-</v>
      </c>
      <c r="CH113" s="248" t="str">
        <f t="shared" ca="1" si="431"/>
        <v>-</v>
      </c>
      <c r="CI113" s="248" t="str">
        <f t="shared" ca="1" si="431"/>
        <v>-</v>
      </c>
      <c r="CJ113" s="248" t="str">
        <f t="shared" ca="1" si="431"/>
        <v>-</v>
      </c>
      <c r="CK113" s="248" t="str">
        <f t="shared" ca="1" si="431"/>
        <v>-</v>
      </c>
      <c r="CL113" s="248" t="str">
        <f t="shared" ca="1" si="431"/>
        <v>-</v>
      </c>
      <c r="CM113" s="248" t="str">
        <f t="shared" ca="1" si="431"/>
        <v>-</v>
      </c>
      <c r="CN113" s="248" t="str">
        <f t="shared" ca="1" si="431"/>
        <v>-</v>
      </c>
      <c r="CO113" s="248" t="str">
        <f t="shared" ca="1" si="431"/>
        <v>-</v>
      </c>
      <c r="CP113" s="248" t="str">
        <f t="shared" ca="1" si="431"/>
        <v>-</v>
      </c>
      <c r="CQ113" s="248" t="str">
        <f t="shared" ca="1" si="431"/>
        <v>-</v>
      </c>
      <c r="CR113" s="248" t="str">
        <f t="shared" ca="1" si="431"/>
        <v>-</v>
      </c>
      <c r="CS113" s="248" t="str">
        <f t="shared" ca="1" si="431"/>
        <v>-</v>
      </c>
      <c r="CT113" s="248" t="str">
        <f t="shared" ca="1" si="431"/>
        <v>-</v>
      </c>
      <c r="CU113" s="248" t="str">
        <f t="shared" ca="1" si="431"/>
        <v>-</v>
      </c>
      <c r="CV113" s="248" t="str">
        <f t="shared" ca="1" si="431"/>
        <v>-</v>
      </c>
      <c r="CW113" s="10"/>
      <c r="CX113" s="246" t="str" cm="1">
        <f t="array" ref="CX113">IF(AND($CZ113:$DA113),INDEX(i.dam_user_fvp0_date,$P113),"-")</f>
        <v>-</v>
      </c>
      <c r="CY113" s="246" t="str" cm="1">
        <f t="array" ref="CY113">IF(AND($CZ113:$DA113),INDEX(i.dam_user_fvp1_date,$P113),"-")</f>
        <v>-</v>
      </c>
      <c r="CZ113" s="247" t="b">
        <v>0</v>
      </c>
      <c r="DA113" s="247" t="b">
        <v>0</v>
      </c>
      <c r="DB113" s="248" t="str">
        <f t="shared" ca="1" si="410"/>
        <v>-</v>
      </c>
      <c r="DC113" s="248" t="str">
        <f t="shared" ca="1" si="410"/>
        <v>-</v>
      </c>
      <c r="DD113" s="248" t="str">
        <f t="shared" ca="1" si="410"/>
        <v>-</v>
      </c>
      <c r="DE113" s="248" t="str">
        <f t="shared" ca="1" si="410"/>
        <v>-</v>
      </c>
      <c r="DF113" s="248" t="str">
        <f t="shared" ca="1" si="410"/>
        <v>-</v>
      </c>
      <c r="DG113" s="248" t="str">
        <f t="shared" ca="1" si="410"/>
        <v>-</v>
      </c>
      <c r="DH113" s="248" t="str">
        <f t="shared" ca="1" si="410"/>
        <v>-</v>
      </c>
      <c r="DI113" s="248" t="str">
        <f t="shared" ca="1" si="410"/>
        <v>-</v>
      </c>
      <c r="DJ113" s="128">
        <v>0.125</v>
      </c>
      <c r="DK113" s="128">
        <v>0.3</v>
      </c>
      <c r="DL113" s="128">
        <v>-0.05</v>
      </c>
      <c r="DM113" s="128">
        <v>0.1</v>
      </c>
      <c r="DN113" s="128">
        <v>0.25</v>
      </c>
      <c r="DO113" s="128">
        <v>-0.05</v>
      </c>
      <c r="DP113" s="128">
        <v>0.05</v>
      </c>
      <c r="DQ113" s="128">
        <v>0.1</v>
      </c>
      <c r="DR113" s="128">
        <v>-0.02</v>
      </c>
      <c r="DS113" s="128">
        <v>0.1</v>
      </c>
      <c r="DT113" s="128">
        <v>0.25</v>
      </c>
      <c r="DU113" s="128">
        <v>-0.05</v>
      </c>
      <c r="DV113" s="247">
        <v>1</v>
      </c>
      <c r="DW113" s="247">
        <v>1</v>
      </c>
      <c r="DX113" s="247">
        <v>0</v>
      </c>
      <c r="DY113" s="247">
        <v>0.5</v>
      </c>
      <c r="DZ113" s="247">
        <v>0.5</v>
      </c>
      <c r="EA113" s="248" t="str">
        <f t="shared" ca="1" si="349"/>
        <v>-</v>
      </c>
      <c r="EB113" s="248" t="str">
        <f t="shared" ca="1" si="349"/>
        <v>-</v>
      </c>
      <c r="EC113" s="248" t="str">
        <f t="shared" ca="1" si="349"/>
        <v>-</v>
      </c>
      <c r="ED113" s="248" t="str">
        <f t="shared" ca="1" si="349"/>
        <v>-</v>
      </c>
      <c r="EE113" s="248" t="str">
        <f t="shared" ca="1" si="349"/>
        <v>-</v>
      </c>
      <c r="EF113" s="247">
        <v>0</v>
      </c>
      <c r="EG113" s="247">
        <v>0.5</v>
      </c>
      <c r="EH113" s="247">
        <v>0.5</v>
      </c>
      <c r="EI113" s="248" t="str">
        <f t="shared" ca="1" si="349"/>
        <v>-</v>
      </c>
      <c r="EJ113" s="248" t="str">
        <f t="shared" ca="1" si="349"/>
        <v>-</v>
      </c>
      <c r="EK113" s="248" t="str">
        <f t="shared" ca="1" si="349"/>
        <v>-</v>
      </c>
      <c r="EL113" s="248">
        <f t="shared" ca="1" si="349"/>
        <v>0</v>
      </c>
      <c r="EM113" s="248">
        <f t="shared" ca="1" si="349"/>
        <v>0</v>
      </c>
      <c r="EN113" s="248">
        <f t="shared" ca="1" si="349"/>
        <v>0</v>
      </c>
      <c r="EO113" s="248">
        <f t="shared" ca="1" si="349"/>
        <v>0</v>
      </c>
      <c r="EP113" s="248">
        <f t="shared" ca="1" si="349"/>
        <v>0</v>
      </c>
      <c r="EQ113" s="248">
        <f t="shared" ca="1" si="418"/>
        <v>0</v>
      </c>
      <c r="ER113" s="248">
        <f t="shared" ca="1" si="418"/>
        <v>0</v>
      </c>
      <c r="ES113" s="248" t="str">
        <f t="shared" ca="1" si="418"/>
        <v>-</v>
      </c>
      <c r="ET113" s="248" t="str">
        <f t="shared" ca="1" si="418"/>
        <v>-</v>
      </c>
      <c r="EU113" s="248" t="str">
        <f t="shared" ca="1" si="418"/>
        <v>-</v>
      </c>
      <c r="EV113" s="248" t="str">
        <f t="shared" ca="1" si="418"/>
        <v>-</v>
      </c>
      <c r="EW113" s="248" t="str">
        <f t="shared" ca="1" si="418"/>
        <v>-</v>
      </c>
      <c r="EX113" s="248" t="str">
        <f t="shared" ca="1" si="418"/>
        <v>-</v>
      </c>
      <c r="EY113" s="248" t="str">
        <f t="shared" ca="1" si="418"/>
        <v>-</v>
      </c>
      <c r="EZ113" s="248" t="str">
        <f t="shared" ca="1" si="418"/>
        <v>-</v>
      </c>
      <c r="FA113" s="248" t="str">
        <f t="shared" ca="1" si="418"/>
        <v>-</v>
      </c>
      <c r="FB113" s="248" t="str">
        <f t="shared" ca="1" si="418"/>
        <v>-</v>
      </c>
      <c r="FC113" s="248" t="str">
        <f t="shared" ca="1" si="418"/>
        <v>-</v>
      </c>
      <c r="FD113" s="10"/>
      <c r="FE113" s="246">
        <f t="shared" ca="1" si="118"/>
        <v>1</v>
      </c>
      <c r="FF113" s="248" t="str">
        <f t="shared" ca="1" si="418"/>
        <v>-</v>
      </c>
      <c r="FG113" s="248" t="str">
        <f t="shared" ca="1" si="427"/>
        <v>-</v>
      </c>
      <c r="FH113" s="248" t="str">
        <f t="shared" ca="1" si="427"/>
        <v>-</v>
      </c>
      <c r="FI113" s="248" t="str">
        <f t="shared" ca="1" si="427"/>
        <v>-</v>
      </c>
      <c r="FJ113" s="246" t="b">
        <f t="shared" ca="1" si="119"/>
        <v>1</v>
      </c>
      <c r="FK113" s="248" t="str">
        <f t="shared" ca="1" si="427"/>
        <v>-</v>
      </c>
      <c r="FL113" s="248">
        <f t="shared" ca="1" si="427"/>
        <v>0</v>
      </c>
      <c r="FM113" s="248" t="str">
        <f t="shared" ca="1" si="427"/>
        <v>-</v>
      </c>
      <c r="FN113" s="248">
        <f t="shared" ca="1" si="120"/>
        <v>1</v>
      </c>
      <c r="FO113" s="248">
        <f t="shared" ca="1" si="120"/>
        <v>0</v>
      </c>
      <c r="FP113" s="248">
        <f t="shared" ca="1" si="427"/>
        <v>1</v>
      </c>
      <c r="FQ113" s="248">
        <f t="shared" ca="1" si="427"/>
        <v>0</v>
      </c>
      <c r="FR113" s="248">
        <f t="shared" ca="1" si="427"/>
        <v>1</v>
      </c>
      <c r="FS113" s="248">
        <f t="shared" ca="1" si="427"/>
        <v>1</v>
      </c>
      <c r="FT113" s="248">
        <f t="shared" ca="1" si="427"/>
        <v>1</v>
      </c>
      <c r="FU113" s="248">
        <f t="shared" ca="1" si="427"/>
        <v>0</v>
      </c>
      <c r="FV113" s="248">
        <f t="shared" ca="1" si="427"/>
        <v>0</v>
      </c>
      <c r="FW113" s="248">
        <f t="shared" ca="1" si="427"/>
        <v>0</v>
      </c>
      <c r="FX113" s="248">
        <f t="shared" ca="1" si="427"/>
        <v>0</v>
      </c>
      <c r="FY113" s="248">
        <f t="shared" ca="1" si="427"/>
        <v>0</v>
      </c>
      <c r="FZ113" s="248">
        <f t="shared" ca="1" si="427"/>
        <v>0</v>
      </c>
      <c r="GA113" s="248">
        <f t="shared" ca="1" si="427"/>
        <v>0</v>
      </c>
      <c r="GB113" s="248">
        <f t="shared" ca="1" si="427"/>
        <v>0</v>
      </c>
      <c r="GC113" s="248">
        <f t="shared" ca="1" si="427"/>
        <v>0</v>
      </c>
      <c r="GD113" s="248">
        <f t="shared" ca="1" si="427"/>
        <v>0</v>
      </c>
      <c r="GE113" s="248">
        <f t="shared" ca="1" si="427"/>
        <v>0</v>
      </c>
      <c r="GF113" s="248">
        <f t="shared" ca="1" si="427"/>
        <v>0</v>
      </c>
      <c r="GG113" s="248">
        <f t="shared" ca="1" si="427"/>
        <v>1</v>
      </c>
      <c r="GH113" s="248">
        <f t="shared" ca="1" si="427"/>
        <v>0</v>
      </c>
      <c r="GI113" s="248">
        <f t="shared" ca="1" si="427"/>
        <v>0</v>
      </c>
      <c r="GJ113" s="248">
        <f t="shared" ca="1" si="427"/>
        <v>0</v>
      </c>
      <c r="GK113" s="248">
        <f t="shared" ca="1" si="427"/>
        <v>0</v>
      </c>
      <c r="GL113" s="248">
        <f t="shared" ca="1" si="427"/>
        <v>0</v>
      </c>
      <c r="GM113" s="248">
        <f t="shared" ca="1" si="427"/>
        <v>0</v>
      </c>
      <c r="GN113" s="248">
        <f t="shared" ca="1" si="427"/>
        <v>0</v>
      </c>
      <c r="GO113" s="10"/>
      <c r="GP113" s="246" t="b">
        <f t="shared" ca="1" si="412"/>
        <v>1</v>
      </c>
      <c r="GQ113" s="246" cm="1">
        <f t="array" aca="1" ref="GQ113" ca="1">INDEX(i.bnd_total_pas_area,$R113,1)</f>
        <v>511.2</v>
      </c>
      <c r="GR113" s="248" t="str">
        <f t="shared" ca="1" si="261"/>
        <v>-</v>
      </c>
      <c r="GS113" s="246" t="b">
        <f t="shared" ca="1" si="413"/>
        <v>1</v>
      </c>
      <c r="GT113" s="246" cm="1">
        <f t="array" aca="1" ref="GT113" ca="1">INDEX(i.bnd_sr_t,$T113,1)</f>
        <v>7.6</v>
      </c>
      <c r="GU113" s="246" t="b">
        <f t="shared" ca="1" si="124"/>
        <v>0</v>
      </c>
      <c r="GV113" s="246" t="b">
        <f t="shared" ca="1" si="124"/>
        <v>0</v>
      </c>
      <c r="GW113" s="246" t="b">
        <f t="shared" ca="1" si="124"/>
        <v>1</v>
      </c>
      <c r="GX113" s="248">
        <f t="shared" ca="1" si="434"/>
        <v>0</v>
      </c>
      <c r="GY113" s="248">
        <f t="shared" ca="1" si="434"/>
        <v>2</v>
      </c>
      <c r="GZ113" s="248">
        <f t="shared" ca="1" si="434"/>
        <v>2</v>
      </c>
      <c r="HA113" s="248" t="str">
        <f t="shared" ca="1" si="434"/>
        <v>-</v>
      </c>
      <c r="HB113" s="248" t="str">
        <f t="shared" ca="1" si="434"/>
        <v>-</v>
      </c>
      <c r="HC113" s="248" t="str">
        <f t="shared" ca="1" si="434"/>
        <v>-</v>
      </c>
      <c r="HD113" s="248" t="str">
        <f t="shared" ca="1" si="434"/>
        <v>-</v>
      </c>
      <c r="HE113" s="248" t="str">
        <f t="shared" ca="1" si="434"/>
        <v>-</v>
      </c>
      <c r="HF113" s="248" t="str">
        <f t="shared" ca="1" si="144"/>
        <v>-</v>
      </c>
      <c r="HG113" s="248" t="str">
        <f t="shared" ca="1" si="144"/>
        <v>-</v>
      </c>
      <c r="HH113" s="246" t="b">
        <f t="array" aca="1" ref="HH113" ca="1">IF(OR(HI113:HJ113&lt;&gt;"-"),TRUE,"-")</f>
        <v>1</v>
      </c>
      <c r="HI113" s="225">
        <f t="shared" ca="1" si="428"/>
        <v>2</v>
      </c>
      <c r="HJ113" s="248" t="str">
        <f t="shared" ca="1" si="125"/>
        <v>-</v>
      </c>
      <c r="HK113" s="246" t="str">
        <f t="array" aca="1" ref="HK113" ca="1">IF(OR(HL113:HQ113&lt;&gt;"-"),TRUE,"-")</f>
        <v>-</v>
      </c>
      <c r="HL113" s="248" t="str">
        <f t="shared" ca="1" si="145"/>
        <v>-</v>
      </c>
      <c r="HM113" s="288" t="str">
        <f t="shared" ca="1" si="145"/>
        <v>-</v>
      </c>
      <c r="HN113" s="288" t="str">
        <f t="shared" ca="1" si="145"/>
        <v>-</v>
      </c>
      <c r="HO113" s="288" t="str">
        <f t="shared" ca="1" si="145"/>
        <v>-</v>
      </c>
      <c r="HP113" s="288" t="str">
        <f t="shared" ca="1" si="145"/>
        <v>-</v>
      </c>
      <c r="HQ113" s="288" t="str">
        <f t="shared" ca="1" si="146"/>
        <v>-</v>
      </c>
      <c r="HR113" s="288" t="str">
        <f t="shared" ca="1" si="145"/>
        <v>-</v>
      </c>
      <c r="HS113" s="248" t="b">
        <f t="shared" ca="1" si="100"/>
        <v>1</v>
      </c>
      <c r="HT113" s="248">
        <f t="shared" ca="1" si="100"/>
        <v>2</v>
      </c>
      <c r="HU113" s="248" t="b">
        <f t="shared" ca="1" si="101"/>
        <v>1</v>
      </c>
      <c r="HV113" s="248" t="str">
        <f t="shared" ca="1" si="101"/>
        <v>-</v>
      </c>
      <c r="HW113" s="246" t="str">
        <f t="shared" ca="1" si="238"/>
        <v>-</v>
      </c>
      <c r="HX113" s="246" t="str">
        <f t="shared" ca="1" si="238"/>
        <v>-</v>
      </c>
      <c r="HY113" s="246" t="str">
        <f t="shared" ca="1" si="238"/>
        <v>-</v>
      </c>
      <c r="HZ113" s="246" t="str">
        <f t="shared" ca="1" si="238"/>
        <v>-</v>
      </c>
      <c r="IA113" s="248" t="str">
        <f t="shared" ca="1" si="429"/>
        <v>-</v>
      </c>
      <c r="IB113" s="248" t="str">
        <f t="shared" ca="1" si="429"/>
        <v>-</v>
      </c>
      <c r="IC113" s="248" t="str">
        <f t="shared" ca="1" si="429"/>
        <v>-</v>
      </c>
      <c r="ID113" s="248" t="str">
        <f t="shared" ca="1" si="429"/>
        <v>-</v>
      </c>
      <c r="IE113" s="248">
        <f t="shared" ca="1" si="429"/>
        <v>0</v>
      </c>
      <c r="IF113" s="248">
        <f t="shared" ca="1" si="429"/>
        <v>0.9</v>
      </c>
      <c r="IG113" s="248">
        <f t="shared" ca="1" si="429"/>
        <v>0</v>
      </c>
      <c r="IH113" s="248">
        <f t="shared" ca="1" si="429"/>
        <v>0.5</v>
      </c>
      <c r="II113" s="248">
        <f t="shared" ca="1" si="429"/>
        <v>0</v>
      </c>
      <c r="IJ113" s="248">
        <f t="shared" ca="1" si="429"/>
        <v>0</v>
      </c>
      <c r="IK113" s="248" t="str">
        <f t="shared" ca="1" si="429"/>
        <v>-</v>
      </c>
      <c r="IL113" s="246" t="str">
        <f t="shared" ca="1" si="127"/>
        <v>-</v>
      </c>
      <c r="IM113" s="246" t="str">
        <f t="shared" ca="1" si="127"/>
        <v>-</v>
      </c>
      <c r="IN113" s="155" t="b">
        <f t="shared" ca="1" si="414"/>
        <v>0</v>
      </c>
      <c r="IO113" s="248" t="str">
        <f t="shared" ca="1" si="129"/>
        <v>-</v>
      </c>
      <c r="IP113" s="10"/>
      <c r="IQ113" s="248">
        <f t="shared" ca="1" si="429"/>
        <v>1</v>
      </c>
      <c r="IR113" s="248">
        <f t="shared" ca="1" si="429"/>
        <v>0</v>
      </c>
      <c r="IS113" s="248">
        <f t="shared" ca="1" si="429"/>
        <v>1</v>
      </c>
      <c r="IT113" s="248">
        <f t="shared" ca="1" si="429"/>
        <v>1</v>
      </c>
      <c r="IU113" s="248">
        <f t="shared" ca="1" si="429"/>
        <v>0</v>
      </c>
      <c r="IV113" s="248">
        <f t="shared" ca="1" si="429"/>
        <v>70</v>
      </c>
      <c r="IW113" s="248">
        <f t="shared" ca="1" si="429"/>
        <v>50</v>
      </c>
      <c r="IX113" s="248">
        <f t="shared" ca="1" si="429"/>
        <v>85</v>
      </c>
      <c r="IY113" s="248">
        <f t="shared" ca="1" si="429"/>
        <v>70</v>
      </c>
      <c r="IZ113" s="246">
        <f t="shared" ca="1" si="130"/>
        <v>1</v>
      </c>
      <c r="JA113" s="246">
        <f t="shared" ca="1" si="131"/>
        <v>1</v>
      </c>
      <c r="JB113" s="246">
        <f t="shared" ca="1" si="132"/>
        <v>1</v>
      </c>
      <c r="JC113" s="248">
        <f t="shared" ca="1" si="429"/>
        <v>1</v>
      </c>
      <c r="JD113" s="10"/>
      <c r="JE113" s="248">
        <f t="shared" ca="1" si="429"/>
        <v>1</v>
      </c>
      <c r="JF113" s="248">
        <f t="shared" ca="1" si="429"/>
        <v>1</v>
      </c>
      <c r="JG113" s="248">
        <f t="shared" ca="1" si="429"/>
        <v>0.75</v>
      </c>
      <c r="JH113" s="248">
        <f t="shared" ca="1" si="419"/>
        <v>0.8</v>
      </c>
      <c r="JI113" s="248">
        <f t="shared" ca="1" si="419"/>
        <v>0.82499999999999996</v>
      </c>
      <c r="JJ113" s="248">
        <f t="shared" ca="1" si="419"/>
        <v>0.875</v>
      </c>
      <c r="JK113" s="248">
        <f t="shared" ca="1" si="419"/>
        <v>0.9</v>
      </c>
      <c r="JL113" s="248">
        <f t="shared" ca="1" si="429"/>
        <v>1</v>
      </c>
      <c r="JM113" s="248">
        <f t="shared" ca="1" si="429"/>
        <v>0</v>
      </c>
      <c r="JN113" s="248">
        <f t="shared" ca="1" si="419"/>
        <v>0</v>
      </c>
      <c r="JO113" s="248">
        <f t="shared" ca="1" si="419"/>
        <v>0</v>
      </c>
      <c r="JP113" s="248">
        <f t="shared" ca="1" si="419"/>
        <v>0</v>
      </c>
      <c r="JQ113" s="248">
        <f t="shared" ca="1" si="419"/>
        <v>0</v>
      </c>
      <c r="JR113" s="248">
        <f t="shared" ca="1" si="419"/>
        <v>0</v>
      </c>
      <c r="JS113" s="248" t="str">
        <f t="shared" ca="1" si="149"/>
        <v>-</v>
      </c>
      <c r="JT113" s="248">
        <f t="shared" ca="1" si="149"/>
        <v>0</v>
      </c>
      <c r="JU113" s="27">
        <v>0</v>
      </c>
    </row>
    <row r="114" spans="1:281" s="228" customFormat="1" outlineLevel="1">
      <c r="A114" s="202">
        <f t="shared" si="12"/>
        <v>109</v>
      </c>
      <c r="B114" s="32">
        <f>$A$7</f>
        <v>2</v>
      </c>
      <c r="C114" s="228">
        <v>200</v>
      </c>
      <c r="D114" s="228" t="s">
        <v>941</v>
      </c>
      <c r="E114" s="228" t="b">
        <v>0</v>
      </c>
      <c r="F114" s="228" t="b">
        <v>0</v>
      </c>
      <c r="G114" s="271" t="b">
        <f>$C$22=1</f>
        <v>0</v>
      </c>
      <c r="H114" s="298" cm="1">
        <f t="array" aca="1" ref="H114" ca="1">IF(AND($I114:$T114=DataMaster!$R$70:$AC$70),1,IF(AND($I114:$T114=DataMaster!$R$71:$AC$71),2,IF(AND($I114:$T114=DataMaster!$R$72:$AC$72),3,IF(AND($I114:$T114=DataMaster!$R$73:$AC$73),4,IF(AND($I114:$T114=DataMaster!$R$74:$AC$74),5,IF(AND($I114:$T114=DataMaster!$R$75:$AC$75),6,IF(AND($I114:$T114=DataMaster!$R$76:$AC$76),7,IF(AND($I114:$T114=DataMaster!$R$77:$AC$77),8,0))))))))</f>
        <v>7</v>
      </c>
      <c r="I114" s="270">
        <f>DataMaster!R76</f>
        <v>3</v>
      </c>
      <c r="J114" s="270">
        <f>DataMaster!S76</f>
        <v>2</v>
      </c>
      <c r="K114" s="270">
        <f>DataMaster!T76</f>
        <v>1</v>
      </c>
      <c r="L114" s="270">
        <f>DataMaster!U76</f>
        <v>1</v>
      </c>
      <c r="M114" s="270">
        <f>DataMaster!V76</f>
        <v>1</v>
      </c>
      <c r="N114" s="270">
        <f>DataMaster!W76</f>
        <v>1</v>
      </c>
      <c r="O114" s="270">
        <f>DataMaster!X76</f>
        <v>1</v>
      </c>
      <c r="P114" s="270">
        <f>DataMaster!Y76</f>
        <v>3</v>
      </c>
      <c r="Q114" s="32">
        <v>1</v>
      </c>
      <c r="R114" s="270">
        <f>DataMaster!AA76</f>
        <v>5</v>
      </c>
      <c r="S114" s="270">
        <f>DataMaster!AB76</f>
        <v>1</v>
      </c>
      <c r="T114" s="270">
        <f>DataMaster!AC76</f>
        <v>5</v>
      </c>
      <c r="V114" s="223" t="str" cm="1">
        <f t="array" aca="1" ref="V114" ca="1">TEXT(LEFT(OFFSET(V114,-1,0),5)+1,"00000")&amp;MID(OFFSET(V114,-1,0),6,FIND(" ",OFFSET(V114,-1,0),7)-5)
&amp;IF($H114=0,"",INDEX(DataMaster!$Q$70:$Q$77,Experiment!H114))
 &amp; " Day"&amp;_xlfn.SINGLE(INDEX(i.DOY,$I114,1))                   &amp; IF($FE114=0," FWM","")&amp;IF($FE114=1," MWM","")&amp;IF($FE114=5," Mat","")&amp;IF($FJ114=TRUE,"&amp;BBT","")
&amp;" Confine"&amp;$P114-1       &amp;IF($R114&gt;1," PasArea"&amp;GQ114,"")     &amp;IF($T114&gt;1," SR"&amp;GT114,"")     &amp;IF($S114&gt;1," E_PGR"&amp;JG114,"")
&amp; " WP"&amp;TEXT($IZ114*100,"000p")                &amp; " MP"&amp;TEXT($JA114*100,"000p")                      &amp; " GP"&amp;TEXT($JB114*100,"000p")
&amp; " (F"&amp;3+IFERROR(1*$CZ114,0)+IFERROR(1*$DA114,0)&amp;3-IFERROR(1*NOT($DC114),0)&amp;"N"&amp;$DV114&amp;$DW114&amp;")"</f>
        <v>00091 Feed farm4 Day204 MWM Confine2 PasArea0 SR0 WP100p MP100p GP100p (F33N11)</v>
      </c>
      <c r="W114" s="10" t="str">
        <f ca="1">IF(COUNTIF(V$5:V114,V114)=1,"-","Dup")</f>
        <v>-</v>
      </c>
      <c r="X114" s="10"/>
      <c r="Y114" s="247" t="b">
        <v>1</v>
      </c>
      <c r="Z114" s="248" t="str">
        <f t="shared" ca="1" si="112"/>
        <v>-</v>
      </c>
      <c r="AA114" s="247" t="b">
        <v>1</v>
      </c>
      <c r="AB114" s="247" t="b">
        <v>1</v>
      </c>
      <c r="AC114" s="248" t="str">
        <f t="shared" ca="1" si="113"/>
        <v>-</v>
      </c>
      <c r="AD114" s="248" t="b">
        <f t="shared" ca="1" si="113"/>
        <v>1</v>
      </c>
      <c r="AE114" s="10"/>
      <c r="AF114" s="248" t="b">
        <f t="shared" ref="AF114:BF127" ca="1" si="435">OFFSET(AF$5,$B114,0)</f>
        <v>1</v>
      </c>
      <c r="AG114" s="248" t="str">
        <f t="shared" ca="1" si="435"/>
        <v>-</v>
      </c>
      <c r="AH114" s="248" t="str">
        <f t="shared" ca="1" si="435"/>
        <v>-</v>
      </c>
      <c r="AI114" s="248" t="str">
        <f t="shared" ca="1" si="435"/>
        <v>-</v>
      </c>
      <c r="AJ114" s="248" t="b">
        <f t="shared" ca="1" si="435"/>
        <v>0</v>
      </c>
      <c r="AK114" s="248" t="str">
        <f t="shared" ca="1" si="435"/>
        <v>-</v>
      </c>
      <c r="AL114" s="248" t="str">
        <f t="shared" ca="1" si="435"/>
        <v>-</v>
      </c>
      <c r="AM114" s="248" t="str">
        <f t="shared" ca="1" si="435"/>
        <v>-</v>
      </c>
      <c r="AN114" s="248" t="b">
        <f t="shared" ca="1" si="435"/>
        <v>0</v>
      </c>
      <c r="AO114" s="10"/>
      <c r="AP114" s="247" t="b">
        <v>0</v>
      </c>
      <c r="AQ114" s="247" t="b">
        <v>0</v>
      </c>
      <c r="AR114" s="247" t="b">
        <v>0</v>
      </c>
      <c r="AS114" s="248" t="str">
        <f ca="1">OFFSET(AS$5,$B114,0)</f>
        <v>-</v>
      </c>
      <c r="AT114" s="247" t="b">
        <v>1</v>
      </c>
      <c r="AU114" s="248" t="str">
        <f t="shared" ca="1" si="435"/>
        <v>-</v>
      </c>
      <c r="AV114" s="247" t="b">
        <v>1</v>
      </c>
      <c r="AW114" s="297">
        <f ca="1">VALUE($H114&amp;$I114&amp;$J114&amp;$P114&amp;"01")</f>
        <v>732301</v>
      </c>
      <c r="AX114" s="248" t="str">
        <f t="shared" ca="1" si="435"/>
        <v>-</v>
      </c>
      <c r="AY114" s="248">
        <f t="shared" ca="1" si="435"/>
        <v>1</v>
      </c>
      <c r="AZ114" s="248">
        <f t="shared" ca="1" si="435"/>
        <v>1</v>
      </c>
      <c r="BA114" s="248" t="b">
        <f t="shared" ca="1" si="185"/>
        <v>1</v>
      </c>
      <c r="BB114" s="248">
        <f t="shared" ca="1" si="435"/>
        <v>0.2</v>
      </c>
      <c r="BC114" s="248" t="str">
        <f t="shared" ca="1" si="435"/>
        <v>-</v>
      </c>
      <c r="BD114" s="248" t="str">
        <f t="shared" ca="1" si="435"/>
        <v>-</v>
      </c>
      <c r="BE114" s="248" t="b">
        <f t="shared" ca="1" si="435"/>
        <v>1</v>
      </c>
      <c r="BF114" s="248" t="b">
        <f t="shared" ca="1" si="435"/>
        <v>0</v>
      </c>
      <c r="BG114" s="246" t="str" cm="1">
        <f t="array" ref="BG114">INDEX(i.dams_confinement_P,$P114,BG$17)</f>
        <v>-</v>
      </c>
      <c r="BH114" s="246" t="str" cm="1">
        <f t="array" ref="BH114">INDEX(i.dams_confinement_P,$P114,BH$17)</f>
        <v>-</v>
      </c>
      <c r="BI114" s="246" t="str" cm="1">
        <f t="array" ref="BI114">INDEX(i.dams_confinement_P,$P114,BI$17)</f>
        <v>-</v>
      </c>
      <c r="BJ114" s="246" t="str" cm="1">
        <f t="array" ref="BJ114">INDEX(i.dams_confinement_P,$P114,BJ$17)</f>
        <v>-</v>
      </c>
      <c r="BK114" s="246" t="str" cm="1">
        <f t="array" ref="BK114">INDEX(i.dams_confinement_P,$P114,BK$17)</f>
        <v>-</v>
      </c>
      <c r="BL114" s="246" t="str" cm="1">
        <f t="array" ref="BL114">INDEX(i.dams_confinement_P,$P114,BL$17)</f>
        <v>-</v>
      </c>
      <c r="BM114" s="246" t="b" cm="1">
        <f t="array" ref="BM114">INDEX(i.dams_confinement_P,$P114,BM$17)</f>
        <v>1</v>
      </c>
      <c r="BN114" s="246" t="b" cm="1">
        <f t="array" ref="BN114">INDEX(i.dams_confinement_P,$P114,BN$17)</f>
        <v>1</v>
      </c>
      <c r="BO114" s="246" t="b" cm="1">
        <f t="array" ref="BO114">INDEX(i.dams_confinement_P,$P114,BO$17)</f>
        <v>1</v>
      </c>
      <c r="BP114" s="246" t="b" cm="1">
        <f t="array" ref="BP114">INDEX(i.dams_confinement_P,$P114,BP$17)</f>
        <v>1</v>
      </c>
      <c r="BQ114" s="246" t="b" cm="1">
        <f t="array" ref="BQ114">INDEX(i.dams_confinement_P,$P114,BQ$17)</f>
        <v>1</v>
      </c>
      <c r="BR114" s="246" t="b" cm="1">
        <f t="array" ref="BR114">INDEX(i.dams_confinement_P,$P114,BR$17)</f>
        <v>1</v>
      </c>
      <c r="BS114" s="246" t="str" cm="1">
        <f t="array" ref="BS114">INDEX(i.dams_confinement_P,$P114,BS$17)</f>
        <v>-</v>
      </c>
      <c r="BT114" s="246" t="str" cm="1">
        <f t="array" ref="BT114">INDEX(i.dams_confinement_P,$P114,BT$17)</f>
        <v>-</v>
      </c>
      <c r="BU114" s="246" t="str" cm="1">
        <f t="array" ref="BU114">INDEX(i.dams_confinement_P,$P114,BU$17)</f>
        <v>-</v>
      </c>
      <c r="BV114" s="246" t="str" cm="1">
        <f t="array" ref="BV114">INDEX(i.dams_confinement_P,$P114,BV$17)</f>
        <v>-</v>
      </c>
      <c r="BW114" s="246" t="str" cm="1">
        <f t="array" ref="BW114">INDEX(i.dams_confinement_P,$P114,BW$17)</f>
        <v>-</v>
      </c>
      <c r="BX114" s="246" t="str" cm="1">
        <f t="array" ref="BX114">INDEX(i.dams_confinement_P,$P114,BX$17)</f>
        <v>-</v>
      </c>
      <c r="BY114" s="248" t="str">
        <f t="shared" ref="BY114:CV122" ca="1" si="436">OFFSET(BY$5,$B114,0)</f>
        <v>-</v>
      </c>
      <c r="BZ114" s="248" t="str">
        <f t="shared" ca="1" si="436"/>
        <v>-</v>
      </c>
      <c r="CA114" s="10"/>
      <c r="CB114" s="248" t="str">
        <f t="shared" ca="1" si="436"/>
        <v>-</v>
      </c>
      <c r="CC114" s="248" t="str">
        <f t="shared" ca="1" si="436"/>
        <v>-</v>
      </c>
      <c r="CD114" s="248" t="str">
        <f t="shared" ca="1" si="436"/>
        <v>-</v>
      </c>
      <c r="CE114" s="248" t="str">
        <f t="shared" ca="1" si="436"/>
        <v>-</v>
      </c>
      <c r="CF114" s="248" t="str">
        <f t="shared" ca="1" si="436"/>
        <v>-</v>
      </c>
      <c r="CG114" s="248" t="str">
        <f t="shared" ca="1" si="436"/>
        <v>-</v>
      </c>
      <c r="CH114" s="248" t="str">
        <f t="shared" ca="1" si="436"/>
        <v>-</v>
      </c>
      <c r="CI114" s="248" t="str">
        <f t="shared" ca="1" si="436"/>
        <v>-</v>
      </c>
      <c r="CJ114" s="248" t="str">
        <f t="shared" ca="1" si="436"/>
        <v>-</v>
      </c>
      <c r="CK114" s="248" t="str">
        <f t="shared" ca="1" si="436"/>
        <v>-</v>
      </c>
      <c r="CL114" s="248" t="str">
        <f t="shared" ca="1" si="436"/>
        <v>-</v>
      </c>
      <c r="CM114" s="248" t="str">
        <f t="shared" ca="1" si="436"/>
        <v>-</v>
      </c>
      <c r="CN114" s="248" t="str">
        <f t="shared" ca="1" si="436"/>
        <v>-</v>
      </c>
      <c r="CO114" s="248" t="str">
        <f t="shared" ca="1" si="436"/>
        <v>-</v>
      </c>
      <c r="CP114" s="248" t="str">
        <f t="shared" ca="1" si="436"/>
        <v>-</v>
      </c>
      <c r="CQ114" s="248" t="str">
        <f t="shared" ca="1" si="436"/>
        <v>-</v>
      </c>
      <c r="CR114" s="248" t="str">
        <f t="shared" ca="1" si="436"/>
        <v>-</v>
      </c>
      <c r="CS114" s="248" t="str">
        <f t="shared" ca="1" si="436"/>
        <v>-</v>
      </c>
      <c r="CT114" s="248" t="str">
        <f t="shared" ca="1" si="436"/>
        <v>-</v>
      </c>
      <c r="CU114" s="248" t="str">
        <f t="shared" ca="1" si="436"/>
        <v>-</v>
      </c>
      <c r="CV114" s="248" t="str">
        <f t="shared" ca="1" si="436"/>
        <v>-</v>
      </c>
      <c r="CW114" s="10"/>
      <c r="CX114" s="246" t="str" cm="1">
        <f t="array" aca="1" ref="CX114" ca="1">IF(AND($CZ114:$DA114),INDEX(i.dam_user_fvp0_date,$P114),"-")</f>
        <v>-</v>
      </c>
      <c r="CY114" s="246" t="str" cm="1">
        <f t="array" aca="1" ref="CY114" ca="1">IF(AND($CZ114:$DA114),INDEX(i.dam_user_fvp1_date,$P114),"-")</f>
        <v>-</v>
      </c>
      <c r="CZ114" s="248" t="b">
        <f t="shared" ref="CZ114:EO122" ca="1" si="437">OFFSET(CZ$5,$B114,0)</f>
        <v>0</v>
      </c>
      <c r="DA114" s="248" t="b">
        <f t="shared" ca="1" si="437"/>
        <v>0</v>
      </c>
      <c r="DB114" s="248" t="str">
        <f t="shared" ca="1" si="437"/>
        <v>-</v>
      </c>
      <c r="DC114" s="248" t="str">
        <f t="shared" ca="1" si="437"/>
        <v>-</v>
      </c>
      <c r="DD114" s="248" t="str">
        <f t="shared" ca="1" si="437"/>
        <v>-</v>
      </c>
      <c r="DE114" s="248" t="str">
        <f t="shared" ca="1" si="437"/>
        <v>-</v>
      </c>
      <c r="DF114" s="248" t="str">
        <f t="shared" ca="1" si="437"/>
        <v>-</v>
      </c>
      <c r="DG114" s="248" t="str">
        <f t="shared" ca="1" si="437"/>
        <v>-</v>
      </c>
      <c r="DH114" s="248" t="str">
        <f t="shared" ca="1" si="437"/>
        <v>-</v>
      </c>
      <c r="DI114" s="248" t="str">
        <f t="shared" ca="1" si="437"/>
        <v>-</v>
      </c>
      <c r="DJ114" s="128" t="s">
        <v>36</v>
      </c>
      <c r="DK114" s="128" t="s">
        <v>36</v>
      </c>
      <c r="DL114" s="128" t="s">
        <v>36</v>
      </c>
      <c r="DM114" s="128" t="s">
        <v>36</v>
      </c>
      <c r="DN114" s="128" t="s">
        <v>36</v>
      </c>
      <c r="DO114" s="128" t="s">
        <v>36</v>
      </c>
      <c r="DP114" s="128" t="s">
        <v>36</v>
      </c>
      <c r="DQ114" s="128" t="s">
        <v>36</v>
      </c>
      <c r="DR114" s="128" t="s">
        <v>36</v>
      </c>
      <c r="DS114" s="128" t="s">
        <v>36</v>
      </c>
      <c r="DT114" s="128" t="s">
        <v>36</v>
      </c>
      <c r="DU114" s="128" t="s">
        <v>36</v>
      </c>
      <c r="DV114" s="248">
        <f t="shared" ca="1" si="437"/>
        <v>1</v>
      </c>
      <c r="DW114" s="248">
        <f t="shared" ca="1" si="437"/>
        <v>1</v>
      </c>
      <c r="DX114" s="248">
        <f t="shared" ca="1" si="437"/>
        <v>0</v>
      </c>
      <c r="DY114" s="248" t="str">
        <f t="shared" ca="1" si="437"/>
        <v>-</v>
      </c>
      <c r="DZ114" s="248" t="str">
        <f t="shared" ca="1" si="437"/>
        <v>-</v>
      </c>
      <c r="EA114" s="248" t="str">
        <f t="shared" ca="1" si="437"/>
        <v>-</v>
      </c>
      <c r="EB114" s="248" t="str">
        <f t="shared" ca="1" si="437"/>
        <v>-</v>
      </c>
      <c r="EC114" s="248" t="str">
        <f t="shared" ca="1" si="437"/>
        <v>-</v>
      </c>
      <c r="ED114" s="248" t="str">
        <f t="shared" ca="1" si="437"/>
        <v>-</v>
      </c>
      <c r="EE114" s="248" t="str">
        <f t="shared" ca="1" si="437"/>
        <v>-</v>
      </c>
      <c r="EF114" s="248">
        <f t="shared" ca="1" si="437"/>
        <v>0</v>
      </c>
      <c r="EG114" s="248" t="str">
        <f t="shared" ca="1" si="437"/>
        <v>-</v>
      </c>
      <c r="EH114" s="248" t="str">
        <f t="shared" ca="1" si="437"/>
        <v>-</v>
      </c>
      <c r="EI114" s="248" t="str">
        <f t="shared" ca="1" si="437"/>
        <v>-</v>
      </c>
      <c r="EJ114" s="248" t="str">
        <f t="shared" ca="1" si="437"/>
        <v>-</v>
      </c>
      <c r="EK114" s="248" t="str">
        <f t="shared" ca="1" si="437"/>
        <v>-</v>
      </c>
      <c r="EL114" s="248">
        <f t="shared" ca="1" si="437"/>
        <v>0</v>
      </c>
      <c r="EM114" s="248">
        <f t="shared" ca="1" si="437"/>
        <v>0</v>
      </c>
      <c r="EN114" s="248">
        <f t="shared" ca="1" si="437"/>
        <v>0</v>
      </c>
      <c r="EO114" s="248">
        <f t="shared" ca="1" si="437"/>
        <v>0</v>
      </c>
      <c r="EP114" s="248">
        <f t="shared" ref="EP114:FF122" ca="1" si="438">OFFSET(EP$5,$B114,0)</f>
        <v>0</v>
      </c>
      <c r="EQ114" s="248">
        <f t="shared" ca="1" si="418"/>
        <v>0</v>
      </c>
      <c r="ER114" s="248">
        <f t="shared" ca="1" si="418"/>
        <v>0</v>
      </c>
      <c r="ES114" s="248" t="str">
        <f t="shared" ca="1" si="418"/>
        <v>-</v>
      </c>
      <c r="ET114" s="248" t="str">
        <f t="shared" ca="1" si="418"/>
        <v>-</v>
      </c>
      <c r="EU114" s="248" t="str">
        <f t="shared" ca="1" si="418"/>
        <v>-</v>
      </c>
      <c r="EV114" s="248" t="str">
        <f t="shared" ca="1" si="418"/>
        <v>-</v>
      </c>
      <c r="EW114" s="248" t="str">
        <f t="shared" ca="1" si="418"/>
        <v>-</v>
      </c>
      <c r="EX114" s="248" t="str">
        <f t="shared" ca="1" si="418"/>
        <v>-</v>
      </c>
      <c r="EY114" s="248" t="str">
        <f t="shared" ca="1" si="418"/>
        <v>-</v>
      </c>
      <c r="EZ114" s="248" t="str">
        <f t="shared" ca="1" si="418"/>
        <v>-</v>
      </c>
      <c r="FA114" s="248" t="str">
        <f t="shared" ca="1" si="418"/>
        <v>-</v>
      </c>
      <c r="FB114" s="248" t="str">
        <f t="shared" ca="1" si="418"/>
        <v>-</v>
      </c>
      <c r="FC114" s="248" t="str">
        <f t="shared" ca="1" si="418"/>
        <v>-</v>
      </c>
      <c r="FD114" s="10"/>
      <c r="FE114" s="246">
        <f t="shared" si="118"/>
        <v>1</v>
      </c>
      <c r="FF114" s="248" t="str">
        <f t="shared" ca="1" si="418"/>
        <v>-</v>
      </c>
      <c r="FG114" s="248" t="str">
        <f t="shared" ref="FG114:GN122" ca="1" si="439">OFFSET(FG$5,$B114,0)</f>
        <v>-</v>
      </c>
      <c r="FH114" s="248" t="str">
        <f t="shared" ca="1" si="439"/>
        <v>-</v>
      </c>
      <c r="FI114" s="248" t="str">
        <f t="shared" ca="1" si="439"/>
        <v>-</v>
      </c>
      <c r="FJ114" s="246" t="b">
        <f t="shared" si="119"/>
        <v>0</v>
      </c>
      <c r="FK114" s="248" t="str">
        <f t="shared" ca="1" si="439"/>
        <v>-</v>
      </c>
      <c r="FL114" s="248">
        <f t="shared" ca="1" si="439"/>
        <v>0</v>
      </c>
      <c r="FM114" s="248" t="str">
        <f t="shared" ca="1" si="439"/>
        <v>-</v>
      </c>
      <c r="FN114" s="248">
        <f t="shared" ca="1" si="120"/>
        <v>1</v>
      </c>
      <c r="FO114" s="248">
        <f t="shared" ca="1" si="120"/>
        <v>0</v>
      </c>
      <c r="FP114" s="248">
        <f t="shared" ca="1" si="439"/>
        <v>1</v>
      </c>
      <c r="FQ114" s="248">
        <f t="shared" ca="1" si="439"/>
        <v>0</v>
      </c>
      <c r="FR114" s="248">
        <f t="shared" ca="1" si="439"/>
        <v>1</v>
      </c>
      <c r="FS114" s="248">
        <f t="shared" ca="1" si="439"/>
        <v>1</v>
      </c>
      <c r="FT114" s="248">
        <f t="shared" ca="1" si="439"/>
        <v>1</v>
      </c>
      <c r="FU114" s="248">
        <f t="shared" ca="1" si="439"/>
        <v>0</v>
      </c>
      <c r="FV114" s="248">
        <f t="shared" ca="1" si="439"/>
        <v>0</v>
      </c>
      <c r="FW114" s="248">
        <f t="shared" ca="1" si="439"/>
        <v>0</v>
      </c>
      <c r="FX114" s="248">
        <f t="shared" ca="1" si="439"/>
        <v>0</v>
      </c>
      <c r="FY114" s="248">
        <f t="shared" ca="1" si="439"/>
        <v>0</v>
      </c>
      <c r="FZ114" s="248">
        <f t="shared" ca="1" si="439"/>
        <v>0</v>
      </c>
      <c r="GA114" s="248">
        <f t="shared" ca="1" si="439"/>
        <v>0</v>
      </c>
      <c r="GB114" s="248">
        <f t="shared" ca="1" si="439"/>
        <v>0</v>
      </c>
      <c r="GC114" s="248">
        <f t="shared" ca="1" si="439"/>
        <v>0</v>
      </c>
      <c r="GD114" s="248">
        <f t="shared" ca="1" si="439"/>
        <v>0</v>
      </c>
      <c r="GE114" s="248">
        <f t="shared" ca="1" si="439"/>
        <v>0</v>
      </c>
      <c r="GF114" s="248">
        <f t="shared" ca="1" si="439"/>
        <v>0</v>
      </c>
      <c r="GG114" s="248">
        <f t="shared" ca="1" si="439"/>
        <v>1</v>
      </c>
      <c r="GH114" s="248">
        <f t="shared" ca="1" si="439"/>
        <v>0</v>
      </c>
      <c r="GI114" s="248">
        <f t="shared" ca="1" si="439"/>
        <v>0</v>
      </c>
      <c r="GJ114" s="248">
        <f t="shared" ca="1" si="439"/>
        <v>0</v>
      </c>
      <c r="GK114" s="248">
        <f t="shared" ca="1" si="439"/>
        <v>0</v>
      </c>
      <c r="GL114" s="248">
        <f t="shared" ca="1" si="439"/>
        <v>0</v>
      </c>
      <c r="GM114" s="248">
        <f t="shared" ca="1" si="439"/>
        <v>0</v>
      </c>
      <c r="GN114" s="248">
        <f t="shared" ca="1" si="439"/>
        <v>0</v>
      </c>
      <c r="GO114" s="10"/>
      <c r="GP114" s="246" t="b">
        <f t="shared" ref="GP114:GP122" si="440">IF(GQ114&lt;&gt;"-",TRUE,FALSE)</f>
        <v>1</v>
      </c>
      <c r="GQ114" s="246" cm="1">
        <f t="array" ref="GQ114">INDEX(i.bnd_total_pas_area,$R114,1)</f>
        <v>0</v>
      </c>
      <c r="GR114" s="248" t="str">
        <f t="shared" ca="1" si="261"/>
        <v>-</v>
      </c>
      <c r="GS114" s="246" t="b">
        <f t="shared" ref="GS114:GS122" si="441">IF(GT114&lt;&gt;"-",TRUE,FALSE)</f>
        <v>1</v>
      </c>
      <c r="GT114" s="246" cm="1">
        <f t="array" ref="GT114">INDEX(i.bnd_sr_t,$T114,1)</f>
        <v>0</v>
      </c>
      <c r="GU114" s="246" t="b">
        <f t="shared" ref="GU114:GW122" si="442">INDEX(i.TOL,$I114,GU$15)</f>
        <v>0</v>
      </c>
      <c r="GV114" s="246" t="b">
        <f t="shared" si="442"/>
        <v>0</v>
      </c>
      <c r="GW114" s="246" t="b">
        <f t="shared" si="442"/>
        <v>1</v>
      </c>
      <c r="GX114" s="248">
        <f t="shared" ca="1" si="434"/>
        <v>0</v>
      </c>
      <c r="GY114" s="248">
        <f t="shared" ca="1" si="434"/>
        <v>2</v>
      </c>
      <c r="GZ114" s="248">
        <f t="shared" ca="1" si="434"/>
        <v>2</v>
      </c>
      <c r="HA114" s="248" t="str">
        <f t="shared" ca="1" si="434"/>
        <v>-</v>
      </c>
      <c r="HB114" s="248" t="str">
        <f t="shared" ca="1" si="434"/>
        <v>-</v>
      </c>
      <c r="HC114" s="248" t="str">
        <f t="shared" ca="1" si="434"/>
        <v>-</v>
      </c>
      <c r="HD114" s="248" t="str">
        <f t="shared" ca="1" si="434"/>
        <v>-</v>
      </c>
      <c r="HE114" s="248" t="str">
        <f t="shared" ca="1" si="434"/>
        <v>-</v>
      </c>
      <c r="HF114" s="246" t="str">
        <f>IF(TRUE,"-",INDEX(i_dryman,INDEX(CHOOSE($I114,[0]!i.AdultDrys,[0]!i.AdultDrys,[0]!i.AdultDrys),1,#REF!)+1,HF$15))</f>
        <v>-</v>
      </c>
      <c r="HG114" s="248" t="str">
        <f t="shared" ca="1" si="434"/>
        <v>-</v>
      </c>
      <c r="HH114" s="246" t="b">
        <f t="array" aca="1" ref="HH114" ca="1">IF(OR(HI114:HJ114&lt;&gt;"-"),TRUE,"-")</f>
        <v>1</v>
      </c>
      <c r="HI114" s="247">
        <v>2</v>
      </c>
      <c r="HJ114" s="248" t="str">
        <f t="shared" ca="1" si="125"/>
        <v>-</v>
      </c>
      <c r="HK114" s="246" t="str">
        <f t="array" aca="1" ref="HK114" ca="1">IF(OR(HL114:HQ114&lt;&gt;"-"),TRUE,"-")</f>
        <v>-</v>
      </c>
      <c r="HL114" s="247" t="s">
        <v>36</v>
      </c>
      <c r="HM114" s="286" t="s">
        <v>36</v>
      </c>
      <c r="HN114" s="286" t="s">
        <v>36</v>
      </c>
      <c r="HO114" s="286" t="s">
        <v>36</v>
      </c>
      <c r="HP114" s="286" t="s">
        <v>36</v>
      </c>
      <c r="HQ114" s="288" t="str">
        <f ca="1">OFFSET(HQ$5,$B114,0)</f>
        <v>-</v>
      </c>
      <c r="HR114" s="286" t="s">
        <v>36</v>
      </c>
      <c r="HS114" s="247" t="b">
        <v>1</v>
      </c>
      <c r="HT114" s="247">
        <v>2</v>
      </c>
      <c r="HU114" s="248" t="b">
        <f t="shared" ca="1" si="101"/>
        <v>1</v>
      </c>
      <c r="HV114" s="247" t="s">
        <v>36</v>
      </c>
      <c r="HW114" s="246" t="str">
        <f t="shared" ref="HW114:HZ122" si="443">INDEX(i.FlkStrctr,$J114,HW$15)</f>
        <v>-</v>
      </c>
      <c r="HX114" s="246" t="str">
        <f t="shared" si="443"/>
        <v>-</v>
      </c>
      <c r="HY114" s="246" t="str">
        <f t="shared" si="443"/>
        <v>-</v>
      </c>
      <c r="HZ114" s="246" t="str">
        <f t="shared" si="443"/>
        <v>-</v>
      </c>
      <c r="IA114" s="248" t="str">
        <f t="shared" ref="IA114:JN122" ca="1" si="444">OFFSET(IA$5,$B114,0)</f>
        <v>-</v>
      </c>
      <c r="IB114" s="248" t="str">
        <f t="shared" ca="1" si="444"/>
        <v>-</v>
      </c>
      <c r="IC114" s="248" t="str">
        <f t="shared" ca="1" si="444"/>
        <v>-</v>
      </c>
      <c r="ID114" s="248" t="str">
        <f t="shared" ca="1" si="444"/>
        <v>-</v>
      </c>
      <c r="IE114" s="247">
        <v>0</v>
      </c>
      <c r="IF114" s="247">
        <v>0.9</v>
      </c>
      <c r="IG114" s="247">
        <v>0</v>
      </c>
      <c r="IH114" s="247">
        <v>0.5</v>
      </c>
      <c r="II114" s="247">
        <v>0</v>
      </c>
      <c r="IJ114" s="247">
        <v>0</v>
      </c>
      <c r="IK114" s="247" t="s">
        <v>36</v>
      </c>
      <c r="IL114" s="246" t="str">
        <f t="shared" si="127"/>
        <v>-</v>
      </c>
      <c r="IM114" s="246" t="str">
        <f>INDEX(i.FlkStrctr,$J114,IM$15)</f>
        <v>-</v>
      </c>
      <c r="IN114" s="155" t="b">
        <f t="shared" ref="IN114:IN122" ca="1" si="445">SUM(IO114:IO114)&gt;0</f>
        <v>0</v>
      </c>
      <c r="IO114" s="248" t="str">
        <f t="shared" ca="1" si="129"/>
        <v>-</v>
      </c>
      <c r="IP114" s="10"/>
      <c r="IQ114" s="248">
        <f t="shared" ca="1" si="444"/>
        <v>1</v>
      </c>
      <c r="IR114" s="248">
        <f t="shared" ca="1" si="444"/>
        <v>0</v>
      </c>
      <c r="IS114" s="248">
        <f t="shared" ca="1" si="444"/>
        <v>1</v>
      </c>
      <c r="IT114" s="248">
        <f t="shared" ca="1" si="444"/>
        <v>1</v>
      </c>
      <c r="IU114" s="248">
        <f t="shared" ca="1" si="444"/>
        <v>0</v>
      </c>
      <c r="IV114" s="248">
        <f t="shared" ca="1" si="444"/>
        <v>70</v>
      </c>
      <c r="IW114" s="248">
        <f t="shared" ca="1" si="444"/>
        <v>50</v>
      </c>
      <c r="IX114" s="248">
        <f t="shared" ca="1" si="444"/>
        <v>85</v>
      </c>
      <c r="IY114" s="248">
        <f t="shared" ca="1" si="444"/>
        <v>70</v>
      </c>
      <c r="IZ114" s="246">
        <f t="shared" si="130"/>
        <v>1</v>
      </c>
      <c r="JA114" s="246">
        <f t="shared" si="131"/>
        <v>1</v>
      </c>
      <c r="JB114" s="246">
        <f t="shared" si="132"/>
        <v>1</v>
      </c>
      <c r="JC114" s="248">
        <f t="shared" ca="1" si="444"/>
        <v>1</v>
      </c>
      <c r="JD114" s="10"/>
      <c r="JE114" s="248">
        <f t="shared" ca="1" si="444"/>
        <v>1</v>
      </c>
      <c r="JF114" s="248">
        <f t="shared" ca="1" si="444"/>
        <v>1</v>
      </c>
      <c r="JG114" s="248">
        <f t="shared" ca="1" si="444"/>
        <v>0.75</v>
      </c>
      <c r="JH114" s="248">
        <f t="shared" ca="1" si="444"/>
        <v>0.8</v>
      </c>
      <c r="JI114" s="248">
        <f t="shared" ca="1" si="444"/>
        <v>0.82499999999999996</v>
      </c>
      <c r="JJ114" s="248">
        <f t="shared" ca="1" si="444"/>
        <v>0.875</v>
      </c>
      <c r="JK114" s="248">
        <f t="shared" ca="1" si="444"/>
        <v>0.9</v>
      </c>
      <c r="JL114" s="248">
        <f t="shared" ca="1" si="444"/>
        <v>1</v>
      </c>
      <c r="JM114" s="248">
        <f t="shared" ca="1" si="444"/>
        <v>0</v>
      </c>
      <c r="JN114" s="248">
        <f t="shared" ca="1" si="444"/>
        <v>0</v>
      </c>
      <c r="JO114" s="248">
        <f t="shared" ca="1" si="419"/>
        <v>0</v>
      </c>
      <c r="JP114" s="248">
        <f t="shared" ca="1" si="419"/>
        <v>0</v>
      </c>
      <c r="JQ114" s="248">
        <f t="shared" ca="1" si="419"/>
        <v>0</v>
      </c>
      <c r="JR114" s="248">
        <f t="shared" ca="1" si="419"/>
        <v>0</v>
      </c>
      <c r="JS114" s="248" t="str">
        <f t="shared" ca="1" si="149"/>
        <v>-</v>
      </c>
      <c r="JT114" s="248">
        <f t="shared" ca="1" si="149"/>
        <v>0</v>
      </c>
      <c r="JU114" s="27">
        <v>0</v>
      </c>
    </row>
    <row r="115" spans="1:281" s="228" customFormat="1" outlineLevel="2">
      <c r="A115" s="202">
        <f t="shared" si="133"/>
        <v>110</v>
      </c>
      <c r="B115" s="32">
        <f ca="1">OFFSET(B115,-1,-1)</f>
        <v>109</v>
      </c>
      <c r="C115" s="228">
        <v>200</v>
      </c>
      <c r="D115" s="228" t="s">
        <v>941</v>
      </c>
      <c r="E115" s="228" t="b">
        <v>0</v>
      </c>
      <c r="F115" s="228" t="b">
        <v>0</v>
      </c>
      <c r="G115" s="228" t="b">
        <f t="shared" ref="G115:G122" si="446">E115</f>
        <v>0</v>
      </c>
      <c r="H115" s="298" cm="1">
        <f t="array" aca="1" ref="H115" ca="1">IF(AND($I115:$T115=DataMaster!$R$70:$AC$70),1,IF(AND($I115:$T115=DataMaster!$R$71:$AC$71),2,IF(AND($I115:$T115=DataMaster!$R$72:$AC$72),3,IF(AND($I115:$T115=DataMaster!$R$73:$AC$73),4,IF(AND($I115:$T115=DataMaster!$R$74:$AC$74),5,IF(AND($I115:$T115=DataMaster!$R$75:$AC$75),6,IF(AND($I115:$T115=DataMaster!$R$76:$AC$76),7,IF(AND($I115:$T115=DataMaster!$R$77:$AC$77),8,0))))))))</f>
        <v>7</v>
      </c>
      <c r="I115" s="225">
        <f ca="1">OFFSET(I115,-1,0)</f>
        <v>3</v>
      </c>
      <c r="J115" s="225">
        <f t="shared" ca="1" si="417"/>
        <v>2</v>
      </c>
      <c r="K115" s="225">
        <f t="shared" ca="1" si="417"/>
        <v>1</v>
      </c>
      <c r="L115" s="225">
        <f t="shared" ca="1" si="417"/>
        <v>1</v>
      </c>
      <c r="M115" s="225">
        <f t="shared" ca="1" si="417"/>
        <v>1</v>
      </c>
      <c r="N115" s="225">
        <f t="shared" ca="1" si="417"/>
        <v>1</v>
      </c>
      <c r="O115" s="225">
        <f t="shared" ca="1" si="417"/>
        <v>1</v>
      </c>
      <c r="P115" s="225">
        <f t="shared" ca="1" si="417"/>
        <v>3</v>
      </c>
      <c r="Q115" s="225">
        <f t="shared" ca="1" si="417"/>
        <v>1</v>
      </c>
      <c r="R115" s="225">
        <f t="shared" ca="1" si="417"/>
        <v>5</v>
      </c>
      <c r="S115" s="225">
        <f t="shared" ca="1" si="417"/>
        <v>1</v>
      </c>
      <c r="T115" s="225">
        <f t="shared" ca="1" si="417"/>
        <v>5</v>
      </c>
      <c r="V115" s="242" t="str" cm="1">
        <f t="array" aca="1" ref="V115" ca="1">TEXT(LEFT(OFFSET(V115,-1,0),5)+1,"00000")&amp;MID(OFFSET(V115,-1,0),6,FIND(" ",OFFSET(V115,-1,0),7)-5)
&amp;IF($H115=0,"",INDEX(DataMaster!$Q$70:$Q$77,Experiment!H115))
 &amp; " Day"&amp;_xlfn.SINGLE(INDEX(i.DOY,$I115,1))                   &amp; IF($FE115=0," FWM","")&amp;IF($FE115=1," MWM","")&amp;IF($FE115=5," Mat","")&amp;IF($FJ115=TRUE,"&amp;BBT","")
&amp;" Confine"&amp;$P115-1       &amp;IF($R115&gt;1," PasArea"&amp;GQ115,"")     &amp;IF($T115&gt;1," SR"&amp;GT115,"")     &amp;IF($S115&gt;1," E_PGR"&amp;JG115,"")
&amp; " WP"&amp;TEXT($IZ115*100,"000p")                &amp; " MP"&amp;TEXT($JA115*100,"000p")                      &amp; " GP"&amp;TEXT($JB115*100,"000p")
&amp; " (F"&amp;3+IFERROR(1*$CZ115,0)+IFERROR(1*$DA115,0)&amp;3-IFERROR(1*NOT($DC115),0)&amp;"N"&amp;$DV115&amp;$DW115&amp;")"</f>
        <v>00092 Feed farm4 Day204 MWM Confine2 PasArea0 SR0 WP100p MP100p GP100p (F43N33)</v>
      </c>
      <c r="W115" s="10" t="str">
        <f ca="1">IF(COUNTIF(V$5:V115,V115)=1,"-","Dup")</f>
        <v>-</v>
      </c>
      <c r="X115" s="10"/>
      <c r="Y115" s="247" t="s">
        <v>36</v>
      </c>
      <c r="Z115" s="248" t="str">
        <f t="shared" ca="1" si="112"/>
        <v>-</v>
      </c>
      <c r="AA115" s="247" t="s">
        <v>36</v>
      </c>
      <c r="AB115" s="247" t="s">
        <v>36</v>
      </c>
      <c r="AC115" s="248" t="str">
        <f t="shared" ca="1" si="113"/>
        <v>-</v>
      </c>
      <c r="AD115" s="248" t="b">
        <f t="shared" ca="1" si="113"/>
        <v>1</v>
      </c>
      <c r="AE115" s="10"/>
      <c r="AF115" s="248" t="b">
        <f t="shared" ca="1" si="435"/>
        <v>1</v>
      </c>
      <c r="AG115" s="248" t="str">
        <f t="shared" ca="1" si="435"/>
        <v>-</v>
      </c>
      <c r="AH115" s="248" t="str">
        <f t="shared" ca="1" si="435"/>
        <v>-</v>
      </c>
      <c r="AI115" s="248" t="str">
        <f t="shared" ca="1" si="435"/>
        <v>-</v>
      </c>
      <c r="AJ115" s="248" t="b">
        <f t="shared" ca="1" si="435"/>
        <v>0</v>
      </c>
      <c r="AK115" s="248" t="str">
        <f t="shared" ca="1" si="435"/>
        <v>-</v>
      </c>
      <c r="AL115" s="248" t="str">
        <f t="shared" ca="1" si="435"/>
        <v>-</v>
      </c>
      <c r="AM115" s="248" t="str">
        <f t="shared" ca="1" si="435"/>
        <v>-</v>
      </c>
      <c r="AN115" s="248" t="b">
        <f t="shared" ca="1" si="435"/>
        <v>0</v>
      </c>
      <c r="AO115" s="10"/>
      <c r="AP115" s="247" t="b">
        <v>1</v>
      </c>
      <c r="AQ115" s="247" t="b">
        <v>0</v>
      </c>
      <c r="AR115" s="247" t="b">
        <v>1</v>
      </c>
      <c r="AS115" s="243">
        <f t="shared" ca="1" si="136"/>
        <v>732301</v>
      </c>
      <c r="AT115" s="247" t="b">
        <v>0</v>
      </c>
      <c r="AU115" s="248" t="str">
        <f t="shared" ca="1" si="435"/>
        <v>-</v>
      </c>
      <c r="AV115" s="248" t="b">
        <f t="shared" ca="1" si="435"/>
        <v>1</v>
      </c>
      <c r="AW115" s="225">
        <f ca="1">OFFSET(AW115,-1,0)+1</f>
        <v>732302</v>
      </c>
      <c r="AX115" s="248" t="str">
        <f t="shared" ca="1" si="435"/>
        <v>-</v>
      </c>
      <c r="AY115" s="248">
        <f t="shared" ca="1" si="185"/>
        <v>1</v>
      </c>
      <c r="AZ115" s="248">
        <f t="shared" ca="1" si="185"/>
        <v>1</v>
      </c>
      <c r="BA115" s="248" t="b">
        <f t="shared" ca="1" si="185"/>
        <v>1</v>
      </c>
      <c r="BB115" s="248">
        <f t="shared" ca="1" si="185"/>
        <v>0.2</v>
      </c>
      <c r="BC115" s="248" t="str">
        <f t="shared" ca="1" si="435"/>
        <v>-</v>
      </c>
      <c r="BD115" s="248" t="str">
        <f t="shared" ca="1" si="435"/>
        <v>-</v>
      </c>
      <c r="BE115" s="248" t="b">
        <f t="shared" ca="1" si="185"/>
        <v>1</v>
      </c>
      <c r="BF115" s="248" t="b">
        <f t="shared" ca="1" si="185"/>
        <v>0</v>
      </c>
      <c r="BG115" s="246" t="str" cm="1">
        <f t="array" aca="1" ref="BG115" ca="1">INDEX(i.dams_confinement_P,$P115,BG$17)</f>
        <v>-</v>
      </c>
      <c r="BH115" s="246" t="str" cm="1">
        <f t="array" aca="1" ref="BH115" ca="1">INDEX(i.dams_confinement_P,$P115,BH$17)</f>
        <v>-</v>
      </c>
      <c r="BI115" s="246" t="str" cm="1">
        <f t="array" aca="1" ref="BI115" ca="1">INDEX(i.dams_confinement_P,$P115,BI$17)</f>
        <v>-</v>
      </c>
      <c r="BJ115" s="246" t="str" cm="1">
        <f t="array" aca="1" ref="BJ115" ca="1">INDEX(i.dams_confinement_P,$P115,BJ$17)</f>
        <v>-</v>
      </c>
      <c r="BK115" s="246" t="str" cm="1">
        <f t="array" aca="1" ref="BK115" ca="1">INDEX(i.dams_confinement_P,$P115,BK$17)</f>
        <v>-</v>
      </c>
      <c r="BL115" s="246" t="str" cm="1">
        <f t="array" aca="1" ref="BL115" ca="1">INDEX(i.dams_confinement_P,$P115,BL$17)</f>
        <v>-</v>
      </c>
      <c r="BM115" s="246" t="b" cm="1">
        <f t="array" aca="1" ref="BM115" ca="1">INDEX(i.dams_confinement_P,$P115,BM$17)</f>
        <v>1</v>
      </c>
      <c r="BN115" s="246" t="b" cm="1">
        <f t="array" aca="1" ref="BN115" ca="1">INDEX(i.dams_confinement_P,$P115,BN$17)</f>
        <v>1</v>
      </c>
      <c r="BO115" s="246" t="b" cm="1">
        <f t="array" aca="1" ref="BO115" ca="1">INDEX(i.dams_confinement_P,$P115,BO$17)</f>
        <v>1</v>
      </c>
      <c r="BP115" s="246" t="b" cm="1">
        <f t="array" aca="1" ref="BP115" ca="1">INDEX(i.dams_confinement_P,$P115,BP$17)</f>
        <v>1</v>
      </c>
      <c r="BQ115" s="246" t="b" cm="1">
        <f t="array" aca="1" ref="BQ115" ca="1">INDEX(i.dams_confinement_P,$P115,BQ$17)</f>
        <v>1</v>
      </c>
      <c r="BR115" s="246" t="b" cm="1">
        <f t="array" aca="1" ref="BR115" ca="1">INDEX(i.dams_confinement_P,$P115,BR$17)</f>
        <v>1</v>
      </c>
      <c r="BS115" s="246" t="str" cm="1">
        <f t="array" aca="1" ref="BS115" ca="1">INDEX(i.dams_confinement_P,$P115,BS$17)</f>
        <v>-</v>
      </c>
      <c r="BT115" s="246" t="str" cm="1">
        <f t="array" aca="1" ref="BT115" ca="1">INDEX(i.dams_confinement_P,$P115,BT$17)</f>
        <v>-</v>
      </c>
      <c r="BU115" s="246" t="str" cm="1">
        <f t="array" aca="1" ref="BU115" ca="1">INDEX(i.dams_confinement_P,$P115,BU$17)</f>
        <v>-</v>
      </c>
      <c r="BV115" s="246" t="str" cm="1">
        <f t="array" aca="1" ref="BV115" ca="1">INDEX(i.dams_confinement_P,$P115,BV$17)</f>
        <v>-</v>
      </c>
      <c r="BW115" s="246" t="str" cm="1">
        <f t="array" aca="1" ref="BW115" ca="1">INDEX(i.dams_confinement_P,$P115,BW$17)</f>
        <v>-</v>
      </c>
      <c r="BX115" s="246" t="str" cm="1">
        <f t="array" aca="1" ref="BX115" ca="1">INDEX(i.dams_confinement_P,$P115,BX$17)</f>
        <v>-</v>
      </c>
      <c r="BY115" s="248" t="str">
        <f t="shared" ca="1" si="436"/>
        <v>-</v>
      </c>
      <c r="BZ115" s="248" t="str">
        <f t="shared" ca="1" si="436"/>
        <v>-</v>
      </c>
      <c r="CA115" s="10"/>
      <c r="CB115" s="248" t="str">
        <f t="shared" ca="1" si="436"/>
        <v>-</v>
      </c>
      <c r="CC115" s="248" t="str">
        <f t="shared" ca="1" si="436"/>
        <v>-</v>
      </c>
      <c r="CD115" s="248" t="str">
        <f t="shared" ca="1" si="436"/>
        <v>-</v>
      </c>
      <c r="CE115" s="248" t="str">
        <f t="shared" ca="1" si="436"/>
        <v>-</v>
      </c>
      <c r="CF115" s="248" t="str">
        <f t="shared" ca="1" si="436"/>
        <v>-</v>
      </c>
      <c r="CG115" s="248" t="str">
        <f t="shared" ca="1" si="436"/>
        <v>-</v>
      </c>
      <c r="CH115" s="248" t="str">
        <f t="shared" ca="1" si="436"/>
        <v>-</v>
      </c>
      <c r="CI115" s="248" t="str">
        <f t="shared" ca="1" si="436"/>
        <v>-</v>
      </c>
      <c r="CJ115" s="248" t="str">
        <f t="shared" ca="1" si="436"/>
        <v>-</v>
      </c>
      <c r="CK115" s="248" t="str">
        <f t="shared" ca="1" si="436"/>
        <v>-</v>
      </c>
      <c r="CL115" s="248" t="str">
        <f t="shared" ca="1" si="436"/>
        <v>-</v>
      </c>
      <c r="CM115" s="248" t="str">
        <f t="shared" ca="1" si="436"/>
        <v>-</v>
      </c>
      <c r="CN115" s="248" t="str">
        <f t="shared" ca="1" si="436"/>
        <v>-</v>
      </c>
      <c r="CO115" s="248" t="str">
        <f t="shared" ca="1" si="436"/>
        <v>-</v>
      </c>
      <c r="CP115" s="248" t="str">
        <f t="shared" ca="1" si="436"/>
        <v>-</v>
      </c>
      <c r="CQ115" s="248" t="str">
        <f t="shared" ca="1" si="436"/>
        <v>-</v>
      </c>
      <c r="CR115" s="248" t="str">
        <f t="shared" ca="1" si="436"/>
        <v>-</v>
      </c>
      <c r="CS115" s="248" t="str">
        <f t="shared" ca="1" si="436"/>
        <v>-</v>
      </c>
      <c r="CT115" s="248" t="str">
        <f t="shared" ca="1" si="436"/>
        <v>-</v>
      </c>
      <c r="CU115" s="248" t="str">
        <f t="shared" ca="1" si="436"/>
        <v>-</v>
      </c>
      <c r="CV115" s="248" t="str">
        <f t="shared" ca="1" si="436"/>
        <v>-</v>
      </c>
      <c r="CW115" s="10"/>
      <c r="CX115" s="246" t="str" cm="1">
        <f t="array" ref="CX115">IF(AND($CZ115:$DA115),INDEX(i.dam_user_fvp0_date,$P115),"-")</f>
        <v>-</v>
      </c>
      <c r="CY115" s="246" t="str" cm="1">
        <f t="array" ref="CY115">IF(AND($CZ115:$DA115),INDEX(i.dam_user_fvp1_date,$P115),"-")</f>
        <v>-</v>
      </c>
      <c r="CZ115" s="247" t="b">
        <v>1</v>
      </c>
      <c r="DA115" s="247" t="b">
        <v>0</v>
      </c>
      <c r="DB115" s="248" t="str">
        <f t="shared" ca="1" si="437"/>
        <v>-</v>
      </c>
      <c r="DC115" s="248" t="str">
        <f t="shared" ca="1" si="437"/>
        <v>-</v>
      </c>
      <c r="DD115" s="248" t="str">
        <f t="shared" ca="1" si="437"/>
        <v>-</v>
      </c>
      <c r="DE115" s="248" t="str">
        <f t="shared" ca="1" si="437"/>
        <v>-</v>
      </c>
      <c r="DF115" s="248" t="str">
        <f t="shared" ca="1" si="437"/>
        <v>-</v>
      </c>
      <c r="DG115" s="248" t="str">
        <f t="shared" ca="1" si="437"/>
        <v>-</v>
      </c>
      <c r="DH115" s="248" t="str">
        <f t="shared" ca="1" si="437"/>
        <v>-</v>
      </c>
      <c r="DI115" s="248" t="str">
        <f t="shared" ca="1" si="437"/>
        <v>-</v>
      </c>
      <c r="DJ115" s="248" t="str">
        <f t="shared" ca="1" si="437"/>
        <v>-</v>
      </c>
      <c r="DK115" s="248" t="str">
        <f t="shared" ca="1" si="437"/>
        <v>-</v>
      </c>
      <c r="DL115" s="248" t="str">
        <f t="shared" ca="1" si="437"/>
        <v>-</v>
      </c>
      <c r="DM115" s="248" t="str">
        <f t="shared" ca="1" si="437"/>
        <v>-</v>
      </c>
      <c r="DN115" s="248" t="str">
        <f t="shared" ca="1" si="437"/>
        <v>-</v>
      </c>
      <c r="DO115" s="248" t="str">
        <f t="shared" ca="1" si="437"/>
        <v>-</v>
      </c>
      <c r="DP115" s="248" t="str">
        <f t="shared" ca="1" si="437"/>
        <v>-</v>
      </c>
      <c r="DQ115" s="248" t="str">
        <f t="shared" ca="1" si="437"/>
        <v>-</v>
      </c>
      <c r="DR115" s="248" t="str">
        <f t="shared" ca="1" si="437"/>
        <v>-</v>
      </c>
      <c r="DS115" s="248" t="str">
        <f t="shared" ca="1" si="437"/>
        <v>-</v>
      </c>
      <c r="DT115" s="248" t="str">
        <f t="shared" ca="1" si="437"/>
        <v>-</v>
      </c>
      <c r="DU115" s="248" t="str">
        <f t="shared" ca="1" si="437"/>
        <v>-</v>
      </c>
      <c r="DV115" s="247">
        <v>3</v>
      </c>
      <c r="DW115" s="247">
        <v>3</v>
      </c>
      <c r="DX115" s="247">
        <v>0</v>
      </c>
      <c r="DY115" s="247">
        <v>2</v>
      </c>
      <c r="DZ115" s="247">
        <v>-2</v>
      </c>
      <c r="EA115" s="248" t="str">
        <f t="shared" ca="1" si="437"/>
        <v>-</v>
      </c>
      <c r="EB115" s="248" t="str">
        <f t="shared" ca="1" si="437"/>
        <v>-</v>
      </c>
      <c r="EC115" s="248" t="str">
        <f t="shared" ca="1" si="437"/>
        <v>-</v>
      </c>
      <c r="ED115" s="248" t="str">
        <f t="shared" ca="1" si="437"/>
        <v>-</v>
      </c>
      <c r="EE115" s="248" t="str">
        <f t="shared" ca="1" si="437"/>
        <v>-</v>
      </c>
      <c r="EF115" s="247">
        <v>0</v>
      </c>
      <c r="EG115" s="247">
        <v>2</v>
      </c>
      <c r="EH115" s="247">
        <v>-2</v>
      </c>
      <c r="EI115" s="248" t="str">
        <f t="shared" ca="1" si="437"/>
        <v>-</v>
      </c>
      <c r="EJ115" s="248" t="str">
        <f t="shared" ca="1" si="437"/>
        <v>-</v>
      </c>
      <c r="EK115" s="248" t="str">
        <f t="shared" ca="1" si="437"/>
        <v>-</v>
      </c>
      <c r="EL115" s="248">
        <f t="shared" ca="1" si="437"/>
        <v>0</v>
      </c>
      <c r="EM115" s="248">
        <f t="shared" ca="1" si="437"/>
        <v>0</v>
      </c>
      <c r="EN115" s="248">
        <f t="shared" ca="1" si="437"/>
        <v>0</v>
      </c>
      <c r="EO115" s="248">
        <f t="shared" ca="1" si="437"/>
        <v>0</v>
      </c>
      <c r="EP115" s="248">
        <f t="shared" ca="1" si="438"/>
        <v>0</v>
      </c>
      <c r="EQ115" s="248">
        <f t="shared" ca="1" si="418"/>
        <v>0</v>
      </c>
      <c r="ER115" s="248">
        <f t="shared" ca="1" si="418"/>
        <v>0</v>
      </c>
      <c r="ES115" s="248" t="str">
        <f t="shared" ca="1" si="418"/>
        <v>-</v>
      </c>
      <c r="ET115" s="248" t="str">
        <f t="shared" ref="ET115:FF115" ca="1" si="447">OFFSET(ET$5,$B115,0)</f>
        <v>-</v>
      </c>
      <c r="EU115" s="248" t="str">
        <f t="shared" ca="1" si="447"/>
        <v>-</v>
      </c>
      <c r="EV115" s="248" t="str">
        <f t="shared" ca="1" si="447"/>
        <v>-</v>
      </c>
      <c r="EW115" s="248" t="str">
        <f t="shared" ca="1" si="447"/>
        <v>-</v>
      </c>
      <c r="EX115" s="248" t="str">
        <f t="shared" ca="1" si="447"/>
        <v>-</v>
      </c>
      <c r="EY115" s="248" t="str">
        <f t="shared" ca="1" si="447"/>
        <v>-</v>
      </c>
      <c r="EZ115" s="248" t="str">
        <f t="shared" ca="1" si="447"/>
        <v>-</v>
      </c>
      <c r="FA115" s="248" t="str">
        <f t="shared" ca="1" si="447"/>
        <v>-</v>
      </c>
      <c r="FB115" s="248" t="str">
        <f t="shared" ca="1" si="447"/>
        <v>-</v>
      </c>
      <c r="FC115" s="248" t="str">
        <f t="shared" ca="1" si="447"/>
        <v>-</v>
      </c>
      <c r="FD115" s="10"/>
      <c r="FE115" s="246">
        <f t="shared" ca="1" si="118"/>
        <v>1</v>
      </c>
      <c r="FF115" s="248" t="str">
        <f t="shared" ca="1" si="447"/>
        <v>-</v>
      </c>
      <c r="FG115" s="248" t="str">
        <f t="shared" ca="1" si="439"/>
        <v>-</v>
      </c>
      <c r="FH115" s="248" t="str">
        <f t="shared" ca="1" si="439"/>
        <v>-</v>
      </c>
      <c r="FI115" s="248" t="str">
        <f t="shared" ca="1" si="439"/>
        <v>-</v>
      </c>
      <c r="FJ115" s="246" t="b">
        <f t="shared" ca="1" si="119"/>
        <v>0</v>
      </c>
      <c r="FK115" s="248" t="str">
        <f t="shared" ca="1" si="439"/>
        <v>-</v>
      </c>
      <c r="FL115" s="248">
        <f t="shared" ca="1" si="439"/>
        <v>0</v>
      </c>
      <c r="FM115" s="248" t="str">
        <f t="shared" ca="1" si="439"/>
        <v>-</v>
      </c>
      <c r="FN115" s="248">
        <f t="shared" ca="1" si="120"/>
        <v>1</v>
      </c>
      <c r="FO115" s="248">
        <f t="shared" ca="1" si="120"/>
        <v>0</v>
      </c>
      <c r="FP115" s="248">
        <f t="shared" ca="1" si="439"/>
        <v>1</v>
      </c>
      <c r="FQ115" s="248">
        <f t="shared" ca="1" si="439"/>
        <v>0</v>
      </c>
      <c r="FR115" s="248">
        <f t="shared" ca="1" si="439"/>
        <v>1</v>
      </c>
      <c r="FS115" s="248">
        <f t="shared" ca="1" si="439"/>
        <v>1</v>
      </c>
      <c r="FT115" s="248">
        <f t="shared" ca="1" si="439"/>
        <v>1</v>
      </c>
      <c r="FU115" s="248">
        <f t="shared" ca="1" si="439"/>
        <v>0</v>
      </c>
      <c r="FV115" s="248">
        <f t="shared" ca="1" si="439"/>
        <v>0</v>
      </c>
      <c r="FW115" s="248">
        <f t="shared" ca="1" si="439"/>
        <v>0</v>
      </c>
      <c r="FX115" s="248">
        <f t="shared" ca="1" si="439"/>
        <v>0</v>
      </c>
      <c r="FY115" s="248">
        <f t="shared" ca="1" si="439"/>
        <v>0</v>
      </c>
      <c r="FZ115" s="248">
        <f t="shared" ca="1" si="439"/>
        <v>0</v>
      </c>
      <c r="GA115" s="248">
        <f t="shared" ca="1" si="439"/>
        <v>0</v>
      </c>
      <c r="GB115" s="248">
        <f t="shared" ca="1" si="439"/>
        <v>0</v>
      </c>
      <c r="GC115" s="248">
        <f t="shared" ca="1" si="439"/>
        <v>0</v>
      </c>
      <c r="GD115" s="248">
        <f t="shared" ca="1" si="439"/>
        <v>0</v>
      </c>
      <c r="GE115" s="248">
        <f t="shared" ca="1" si="439"/>
        <v>0</v>
      </c>
      <c r="GF115" s="248">
        <f t="shared" ca="1" si="439"/>
        <v>0</v>
      </c>
      <c r="GG115" s="248">
        <f t="shared" ca="1" si="439"/>
        <v>1</v>
      </c>
      <c r="GH115" s="248">
        <f t="shared" ca="1" si="439"/>
        <v>0</v>
      </c>
      <c r="GI115" s="248">
        <f t="shared" ca="1" si="439"/>
        <v>0</v>
      </c>
      <c r="GJ115" s="248">
        <f t="shared" ca="1" si="439"/>
        <v>0</v>
      </c>
      <c r="GK115" s="248">
        <f t="shared" ca="1" si="439"/>
        <v>0</v>
      </c>
      <c r="GL115" s="248">
        <f t="shared" ca="1" si="439"/>
        <v>0</v>
      </c>
      <c r="GM115" s="248">
        <f t="shared" ca="1" si="439"/>
        <v>0</v>
      </c>
      <c r="GN115" s="248">
        <f t="shared" ca="1" si="439"/>
        <v>0</v>
      </c>
      <c r="GO115" s="10"/>
      <c r="GP115" s="246" t="b">
        <f t="shared" ca="1" si="440"/>
        <v>1</v>
      </c>
      <c r="GQ115" s="246" cm="1">
        <f t="array" aca="1" ref="GQ115" ca="1">INDEX(i.bnd_total_pas_area,$R115,1)</f>
        <v>0</v>
      </c>
      <c r="GR115" s="248" t="str">
        <f t="shared" ca="1" si="261"/>
        <v>-</v>
      </c>
      <c r="GS115" s="246" t="b">
        <f t="shared" ca="1" si="441"/>
        <v>1</v>
      </c>
      <c r="GT115" s="246" cm="1">
        <f t="array" aca="1" ref="GT115" ca="1">INDEX(i.bnd_sr_t,$T115,1)</f>
        <v>0</v>
      </c>
      <c r="GU115" s="246" t="b">
        <f t="shared" ca="1" si="442"/>
        <v>0</v>
      </c>
      <c r="GV115" s="246" t="b">
        <f t="shared" ca="1" si="442"/>
        <v>0</v>
      </c>
      <c r="GW115" s="246" t="b">
        <f t="shared" ca="1" si="442"/>
        <v>1</v>
      </c>
      <c r="GX115" s="248">
        <f t="shared" ca="1" si="434"/>
        <v>0</v>
      </c>
      <c r="GY115" s="248">
        <f t="shared" ca="1" si="434"/>
        <v>2</v>
      </c>
      <c r="GZ115" s="248">
        <f t="shared" ca="1" si="434"/>
        <v>2</v>
      </c>
      <c r="HA115" s="248" t="str">
        <f t="shared" ca="1" si="434"/>
        <v>-</v>
      </c>
      <c r="HB115" s="248" t="str">
        <f t="shared" ca="1" si="434"/>
        <v>-</v>
      </c>
      <c r="HC115" s="248" t="str">
        <f t="shared" ca="1" si="434"/>
        <v>-</v>
      </c>
      <c r="HD115" s="248" t="str">
        <f t="shared" ca="1" si="434"/>
        <v>-</v>
      </c>
      <c r="HE115" s="248" t="str">
        <f t="shared" ca="1" si="434"/>
        <v>-</v>
      </c>
      <c r="HF115" s="248" t="str">
        <f t="shared" ca="1" si="144"/>
        <v>-</v>
      </c>
      <c r="HG115" s="248" t="str">
        <f t="shared" ca="1" si="144"/>
        <v>-</v>
      </c>
      <c r="HH115" s="246" t="b">
        <f t="array" aca="1" ref="HH115" ca="1">IF(OR(HI115:HJ115&lt;&gt;"-"),TRUE,"-")</f>
        <v>1</v>
      </c>
      <c r="HI115" s="225">
        <f ca="1">OFFSET(HI115,-1,0)</f>
        <v>2</v>
      </c>
      <c r="HJ115" s="248" t="str">
        <f t="shared" ca="1" si="125"/>
        <v>-</v>
      </c>
      <c r="HK115" s="246" t="str">
        <f t="array" aca="1" ref="HK115" ca="1">IF(OR(HL115:HQ115&lt;&gt;"-"),TRUE,"-")</f>
        <v>-</v>
      </c>
      <c r="HL115" s="248" t="str">
        <f t="shared" ref="HL115:HR122" ca="1" si="448">OFFSET(HL$5,$B115,0)</f>
        <v>-</v>
      </c>
      <c r="HM115" s="288" t="str">
        <f t="shared" ca="1" si="448"/>
        <v>-</v>
      </c>
      <c r="HN115" s="288" t="str">
        <f t="shared" ca="1" si="448"/>
        <v>-</v>
      </c>
      <c r="HO115" s="288" t="str">
        <f t="shared" ca="1" si="448"/>
        <v>-</v>
      </c>
      <c r="HP115" s="288" t="str">
        <f t="shared" ca="1" si="448"/>
        <v>-</v>
      </c>
      <c r="HQ115" s="288" t="str">
        <f t="shared" ca="1" si="146"/>
        <v>-</v>
      </c>
      <c r="HR115" s="288" t="str">
        <f t="shared" ca="1" si="448"/>
        <v>-</v>
      </c>
      <c r="HS115" s="248" t="b">
        <f t="shared" ca="1" si="100"/>
        <v>1</v>
      </c>
      <c r="HT115" s="248">
        <f t="shared" ca="1" si="100"/>
        <v>2</v>
      </c>
      <c r="HU115" s="248" t="b">
        <f t="shared" ca="1" si="101"/>
        <v>1</v>
      </c>
      <c r="HV115" s="248" t="str">
        <f t="shared" ca="1" si="101"/>
        <v>-</v>
      </c>
      <c r="HW115" s="246" t="str">
        <f t="shared" ca="1" si="443"/>
        <v>-</v>
      </c>
      <c r="HX115" s="246" t="str">
        <f t="shared" ca="1" si="443"/>
        <v>-</v>
      </c>
      <c r="HY115" s="246" t="str">
        <f t="shared" ca="1" si="443"/>
        <v>-</v>
      </c>
      <c r="HZ115" s="246" t="str">
        <f t="shared" ca="1" si="443"/>
        <v>-</v>
      </c>
      <c r="IA115" s="248" t="str">
        <f t="shared" ca="1" si="444"/>
        <v>-</v>
      </c>
      <c r="IB115" s="248" t="str">
        <f t="shared" ca="1" si="444"/>
        <v>-</v>
      </c>
      <c r="IC115" s="248" t="str">
        <f t="shared" ca="1" si="444"/>
        <v>-</v>
      </c>
      <c r="ID115" s="248" t="str">
        <f t="shared" ca="1" si="444"/>
        <v>-</v>
      </c>
      <c r="IE115" s="248">
        <f t="shared" ca="1" si="444"/>
        <v>0</v>
      </c>
      <c r="IF115" s="248">
        <f t="shared" ca="1" si="444"/>
        <v>0.9</v>
      </c>
      <c r="IG115" s="248">
        <f t="shared" ca="1" si="444"/>
        <v>0</v>
      </c>
      <c r="IH115" s="248">
        <f t="shared" ca="1" si="444"/>
        <v>0.5</v>
      </c>
      <c r="II115" s="248">
        <f t="shared" ca="1" si="444"/>
        <v>0</v>
      </c>
      <c r="IJ115" s="248">
        <f t="shared" ca="1" si="444"/>
        <v>0</v>
      </c>
      <c r="IK115" s="248" t="str">
        <f t="shared" ca="1" si="444"/>
        <v>-</v>
      </c>
      <c r="IL115" s="246" t="str">
        <f t="shared" ca="1" si="127"/>
        <v>-</v>
      </c>
      <c r="IM115" s="246" t="str">
        <f t="shared" ca="1" si="127"/>
        <v>-</v>
      </c>
      <c r="IN115" s="155" t="b">
        <f t="shared" ca="1" si="445"/>
        <v>0</v>
      </c>
      <c r="IO115" s="248" t="str">
        <f t="shared" ca="1" si="129"/>
        <v>-</v>
      </c>
      <c r="IP115" s="10"/>
      <c r="IQ115" s="248">
        <f t="shared" ca="1" si="444"/>
        <v>1</v>
      </c>
      <c r="IR115" s="248">
        <f t="shared" ca="1" si="444"/>
        <v>0</v>
      </c>
      <c r="IS115" s="248">
        <f t="shared" ca="1" si="444"/>
        <v>1</v>
      </c>
      <c r="IT115" s="248">
        <f t="shared" ca="1" si="444"/>
        <v>1</v>
      </c>
      <c r="IU115" s="248">
        <f t="shared" ca="1" si="444"/>
        <v>0</v>
      </c>
      <c r="IV115" s="248">
        <f t="shared" ca="1" si="444"/>
        <v>70</v>
      </c>
      <c r="IW115" s="248">
        <f t="shared" ca="1" si="444"/>
        <v>50</v>
      </c>
      <c r="IX115" s="248">
        <f t="shared" ca="1" si="444"/>
        <v>85</v>
      </c>
      <c r="IY115" s="248">
        <f t="shared" ca="1" si="444"/>
        <v>70</v>
      </c>
      <c r="IZ115" s="246">
        <f t="shared" ca="1" si="130"/>
        <v>1</v>
      </c>
      <c r="JA115" s="246">
        <f t="shared" ca="1" si="131"/>
        <v>1</v>
      </c>
      <c r="JB115" s="246">
        <f t="shared" ca="1" si="132"/>
        <v>1</v>
      </c>
      <c r="JC115" s="248">
        <f t="shared" ca="1" si="444"/>
        <v>1</v>
      </c>
      <c r="JD115" s="10"/>
      <c r="JE115" s="248">
        <f t="shared" ca="1" si="444"/>
        <v>1</v>
      </c>
      <c r="JF115" s="248">
        <f t="shared" ca="1" si="444"/>
        <v>1</v>
      </c>
      <c r="JG115" s="248">
        <f t="shared" ca="1" si="444"/>
        <v>0.75</v>
      </c>
      <c r="JH115" s="248">
        <f t="shared" ca="1" si="444"/>
        <v>0.8</v>
      </c>
      <c r="JI115" s="248">
        <f t="shared" ca="1" si="444"/>
        <v>0.82499999999999996</v>
      </c>
      <c r="JJ115" s="248">
        <f t="shared" ca="1" si="444"/>
        <v>0.875</v>
      </c>
      <c r="JK115" s="248">
        <f t="shared" ca="1" si="444"/>
        <v>0.9</v>
      </c>
      <c r="JL115" s="248">
        <f t="shared" ca="1" si="444"/>
        <v>1</v>
      </c>
      <c r="JM115" s="248">
        <f t="shared" ca="1" si="444"/>
        <v>0</v>
      </c>
      <c r="JN115" s="248">
        <f t="shared" ca="1" si="419"/>
        <v>0</v>
      </c>
      <c r="JO115" s="248">
        <f t="shared" ca="1" si="419"/>
        <v>0</v>
      </c>
      <c r="JP115" s="248">
        <f t="shared" ca="1" si="419"/>
        <v>0</v>
      </c>
      <c r="JQ115" s="248">
        <f t="shared" ca="1" si="419"/>
        <v>0</v>
      </c>
      <c r="JR115" s="248">
        <f t="shared" ca="1" si="419"/>
        <v>0</v>
      </c>
      <c r="JS115" s="248" t="str">
        <f t="shared" ca="1" si="149"/>
        <v>-</v>
      </c>
      <c r="JT115" s="248">
        <f t="shared" ca="1" si="149"/>
        <v>0</v>
      </c>
      <c r="JU115" s="27">
        <v>0</v>
      </c>
    </row>
    <row r="116" spans="1:281" s="228" customFormat="1" outlineLevel="2">
      <c r="A116" s="202">
        <f t="shared" si="133"/>
        <v>111</v>
      </c>
      <c r="B116" s="210">
        <f t="shared" ref="B116:B122" ca="1" si="449">OFFSET(B116,-1,0)</f>
        <v>109</v>
      </c>
      <c r="C116" s="228">
        <v>200</v>
      </c>
      <c r="D116" s="228" t="s">
        <v>941</v>
      </c>
      <c r="E116" s="228" t="b">
        <v>0</v>
      </c>
      <c r="F116" s="228" t="b">
        <v>0</v>
      </c>
      <c r="G116" s="228" t="b">
        <f t="shared" si="446"/>
        <v>0</v>
      </c>
      <c r="H116" s="298" cm="1">
        <f t="array" aca="1" ref="H116" ca="1">IF(AND($I116:$T116=DataMaster!$R$70:$AC$70),1,IF(AND($I116:$T116=DataMaster!$R$71:$AC$71),2,IF(AND($I116:$T116=DataMaster!$R$72:$AC$72),3,IF(AND($I116:$T116=DataMaster!$R$73:$AC$73),4,IF(AND($I116:$T116=DataMaster!$R$74:$AC$74),5,IF(AND($I116:$T116=DataMaster!$R$75:$AC$75),6,IF(AND($I116:$T116=DataMaster!$R$76:$AC$76),7,IF(AND($I116:$T116=DataMaster!$R$77:$AC$77),8,0))))))))</f>
        <v>7</v>
      </c>
      <c r="I116" s="225">
        <f t="shared" ref="I116:T122" ca="1" si="450">OFFSET(I116,-1,0)</f>
        <v>3</v>
      </c>
      <c r="J116" s="225">
        <f t="shared" ca="1" si="417"/>
        <v>2</v>
      </c>
      <c r="K116" s="225">
        <f t="shared" ca="1" si="417"/>
        <v>1</v>
      </c>
      <c r="L116" s="225">
        <f t="shared" ca="1" si="417"/>
        <v>1</v>
      </c>
      <c r="M116" s="225">
        <f t="shared" ca="1" si="417"/>
        <v>1</v>
      </c>
      <c r="N116" s="225">
        <f t="shared" ca="1" si="417"/>
        <v>1</v>
      </c>
      <c r="O116" s="225">
        <f t="shared" ca="1" si="417"/>
        <v>1</v>
      </c>
      <c r="P116" s="225">
        <f t="shared" ca="1" si="417"/>
        <v>3</v>
      </c>
      <c r="Q116" s="225">
        <f t="shared" ca="1" si="417"/>
        <v>1</v>
      </c>
      <c r="R116" s="225">
        <f t="shared" ca="1" si="417"/>
        <v>5</v>
      </c>
      <c r="S116" s="225">
        <f t="shared" ca="1" si="417"/>
        <v>1</v>
      </c>
      <c r="T116" s="225">
        <f t="shared" ca="1" si="417"/>
        <v>5</v>
      </c>
      <c r="V116" s="242" t="str" cm="1">
        <f t="array" aca="1" ref="V116" ca="1">TEXT(LEFT(OFFSET(V116,-1,0),5)+1,"00000")&amp;MID(OFFSET(V116,-1,0),6,FIND(" ",OFFSET(V116,-1,0),7)-5)
&amp;IF($H116=0,"",INDEX(DataMaster!$Q$70:$Q$77,Experiment!H116))
 &amp; " Day"&amp;_xlfn.SINGLE(INDEX(i.DOY,$I116,1))                   &amp; IF($FE116=0," FWM","")&amp;IF($FE116=1," MWM","")&amp;IF($FE116=5," Mat","")&amp;IF($FJ116=TRUE,"&amp;BBT","")
&amp;" Confine"&amp;$P116-1       &amp;IF($R116&gt;1," PasArea"&amp;GQ116,"")     &amp;IF($T116&gt;1," SR"&amp;GT116,"")     &amp;IF($S116&gt;1," E_PGR"&amp;JG116,"")
&amp; " WP"&amp;TEXT($IZ116*100,"000p")                &amp; " MP"&amp;TEXT($JA116*100,"000p")                      &amp; " GP"&amp;TEXT($JB116*100,"000p")
&amp; " (F"&amp;3+IFERROR(1*$CZ116,0)+IFERROR(1*$DA116,0)&amp;3-IFERROR(1*NOT($DC116),0)&amp;"N"&amp;$DV116&amp;$DW116&amp;")"</f>
        <v>00093 Feed farm4 Day204 MWM Confine2 PasArea0 SR0 WP100p MP100p GP100p (F43N33)</v>
      </c>
      <c r="W116" s="10" t="str">
        <f ca="1">IF(COUNTIF(V$5:V116,V116)=1,"-","Dup")</f>
        <v>-</v>
      </c>
      <c r="X116" s="10"/>
      <c r="Y116" s="225" t="str">
        <f t="shared" ref="Y116:AB122" ca="1" si="451">OFFSET(Y116,-1,0)</f>
        <v>-</v>
      </c>
      <c r="Z116" s="248" t="str">
        <f t="shared" ca="1" si="112"/>
        <v>-</v>
      </c>
      <c r="AA116" s="225" t="str">
        <f t="shared" ca="1" si="451"/>
        <v>-</v>
      </c>
      <c r="AB116" s="225" t="str">
        <f t="shared" ca="1" si="451"/>
        <v>-</v>
      </c>
      <c r="AC116" s="248" t="str">
        <f t="shared" ca="1" si="113"/>
        <v>-</v>
      </c>
      <c r="AD116" s="248" t="b">
        <f t="shared" ca="1" si="113"/>
        <v>1</v>
      </c>
      <c r="AE116" s="10"/>
      <c r="AF116" s="248" t="b">
        <f t="shared" ca="1" si="435"/>
        <v>1</v>
      </c>
      <c r="AG116" s="248" t="str">
        <f t="shared" ca="1" si="435"/>
        <v>-</v>
      </c>
      <c r="AH116" s="248" t="str">
        <f t="shared" ca="1" si="435"/>
        <v>-</v>
      </c>
      <c r="AI116" s="248" t="str">
        <f t="shared" ca="1" si="435"/>
        <v>-</v>
      </c>
      <c r="AJ116" s="248" t="b">
        <f t="shared" ca="1" si="435"/>
        <v>0</v>
      </c>
      <c r="AK116" s="248" t="str">
        <f t="shared" ca="1" si="435"/>
        <v>-</v>
      </c>
      <c r="AL116" s="248" t="str">
        <f t="shared" ca="1" si="435"/>
        <v>-</v>
      </c>
      <c r="AM116" s="248" t="str">
        <f t="shared" ca="1" si="435"/>
        <v>-</v>
      </c>
      <c r="AN116" s="248" t="b">
        <f t="shared" ca="1" si="435"/>
        <v>0</v>
      </c>
      <c r="AO116" s="10"/>
      <c r="AP116" s="225" t="b">
        <f ca="1">OFFSET(AP116,-1,0)</f>
        <v>1</v>
      </c>
      <c r="AQ116" s="247" t="b">
        <v>0</v>
      </c>
      <c r="AR116" s="225" t="b">
        <f t="shared" ref="AR116:AR122" ca="1" si="452">OFFSET(AR116,-1,0)</f>
        <v>1</v>
      </c>
      <c r="AS116" s="243">
        <f t="shared" ca="1" si="136"/>
        <v>732302</v>
      </c>
      <c r="AT116" s="225" t="b">
        <f t="shared" ref="AT116:AT122" ca="1" si="453">OFFSET(AT116,-1,0)</f>
        <v>0</v>
      </c>
      <c r="AU116" s="248" t="str">
        <f t="shared" ca="1" si="435"/>
        <v>-</v>
      </c>
      <c r="AV116" s="248" t="b">
        <f t="shared" ca="1" si="435"/>
        <v>1</v>
      </c>
      <c r="AW116" s="225">
        <f t="shared" ref="AW116:AW122" ca="1" si="454">OFFSET(AW116,-1,0)+1</f>
        <v>732303</v>
      </c>
      <c r="AX116" s="248" t="str">
        <f t="shared" ca="1" si="435"/>
        <v>-</v>
      </c>
      <c r="AY116" s="248">
        <f t="shared" ca="1" si="435"/>
        <v>1</v>
      </c>
      <c r="AZ116" s="248">
        <f t="shared" ca="1" si="435"/>
        <v>1</v>
      </c>
      <c r="BA116" s="248" t="b">
        <f t="shared" ca="1" si="185"/>
        <v>1</v>
      </c>
      <c r="BB116" s="248">
        <f t="shared" ca="1" si="435"/>
        <v>0.2</v>
      </c>
      <c r="BC116" s="248" t="str">
        <f t="shared" ca="1" si="435"/>
        <v>-</v>
      </c>
      <c r="BD116" s="248" t="str">
        <f t="shared" ca="1" si="435"/>
        <v>-</v>
      </c>
      <c r="BE116" s="248" t="b">
        <f t="shared" ca="1" si="435"/>
        <v>1</v>
      </c>
      <c r="BF116" s="248" t="b">
        <f t="shared" ca="1" si="185"/>
        <v>0</v>
      </c>
      <c r="BG116" s="246" t="str" cm="1">
        <f t="array" aca="1" ref="BG116" ca="1">INDEX(i.dams_confinement_P,$P116,BG$17)</f>
        <v>-</v>
      </c>
      <c r="BH116" s="246" t="str" cm="1">
        <f t="array" aca="1" ref="BH116" ca="1">INDEX(i.dams_confinement_P,$P116,BH$17)</f>
        <v>-</v>
      </c>
      <c r="BI116" s="246" t="str" cm="1">
        <f t="array" aca="1" ref="BI116" ca="1">INDEX(i.dams_confinement_P,$P116,BI$17)</f>
        <v>-</v>
      </c>
      <c r="BJ116" s="246" t="str" cm="1">
        <f t="array" aca="1" ref="BJ116" ca="1">INDEX(i.dams_confinement_P,$P116,BJ$17)</f>
        <v>-</v>
      </c>
      <c r="BK116" s="246" t="str" cm="1">
        <f t="array" aca="1" ref="BK116" ca="1">INDEX(i.dams_confinement_P,$P116,BK$17)</f>
        <v>-</v>
      </c>
      <c r="BL116" s="246" t="str" cm="1">
        <f t="array" aca="1" ref="BL116" ca="1">INDEX(i.dams_confinement_P,$P116,BL$17)</f>
        <v>-</v>
      </c>
      <c r="BM116" s="246" t="b" cm="1">
        <f t="array" aca="1" ref="BM116" ca="1">INDEX(i.dams_confinement_P,$P116,BM$17)</f>
        <v>1</v>
      </c>
      <c r="BN116" s="246" t="b" cm="1">
        <f t="array" aca="1" ref="BN116" ca="1">INDEX(i.dams_confinement_P,$P116,BN$17)</f>
        <v>1</v>
      </c>
      <c r="BO116" s="246" t="b" cm="1">
        <f t="array" aca="1" ref="BO116" ca="1">INDEX(i.dams_confinement_P,$P116,BO$17)</f>
        <v>1</v>
      </c>
      <c r="BP116" s="246" t="b" cm="1">
        <f t="array" aca="1" ref="BP116" ca="1">INDEX(i.dams_confinement_P,$P116,BP$17)</f>
        <v>1</v>
      </c>
      <c r="BQ116" s="246" t="b" cm="1">
        <f t="array" aca="1" ref="BQ116" ca="1">INDEX(i.dams_confinement_P,$P116,BQ$17)</f>
        <v>1</v>
      </c>
      <c r="BR116" s="246" t="b" cm="1">
        <f t="array" aca="1" ref="BR116" ca="1">INDEX(i.dams_confinement_P,$P116,BR$17)</f>
        <v>1</v>
      </c>
      <c r="BS116" s="246" t="str" cm="1">
        <f t="array" aca="1" ref="BS116" ca="1">INDEX(i.dams_confinement_P,$P116,BS$17)</f>
        <v>-</v>
      </c>
      <c r="BT116" s="246" t="str" cm="1">
        <f t="array" aca="1" ref="BT116" ca="1">INDEX(i.dams_confinement_P,$P116,BT$17)</f>
        <v>-</v>
      </c>
      <c r="BU116" s="246" t="str" cm="1">
        <f t="array" aca="1" ref="BU116" ca="1">INDEX(i.dams_confinement_P,$P116,BU$17)</f>
        <v>-</v>
      </c>
      <c r="BV116" s="246" t="str" cm="1">
        <f t="array" aca="1" ref="BV116" ca="1">INDEX(i.dams_confinement_P,$P116,BV$17)</f>
        <v>-</v>
      </c>
      <c r="BW116" s="246" t="str" cm="1">
        <f t="array" aca="1" ref="BW116" ca="1">INDEX(i.dams_confinement_P,$P116,BW$17)</f>
        <v>-</v>
      </c>
      <c r="BX116" s="246" t="str" cm="1">
        <f t="array" aca="1" ref="BX116" ca="1">INDEX(i.dams_confinement_P,$P116,BX$17)</f>
        <v>-</v>
      </c>
      <c r="BY116" s="248" t="str">
        <f t="shared" ca="1" si="436"/>
        <v>-</v>
      </c>
      <c r="BZ116" s="248" t="str">
        <f t="shared" ca="1" si="436"/>
        <v>-</v>
      </c>
      <c r="CA116" s="10"/>
      <c r="CB116" s="248" t="str">
        <f t="shared" ca="1" si="436"/>
        <v>-</v>
      </c>
      <c r="CC116" s="248" t="str">
        <f t="shared" ca="1" si="436"/>
        <v>-</v>
      </c>
      <c r="CD116" s="248" t="str">
        <f t="shared" ca="1" si="436"/>
        <v>-</v>
      </c>
      <c r="CE116" s="248" t="str">
        <f t="shared" ca="1" si="436"/>
        <v>-</v>
      </c>
      <c r="CF116" s="248" t="str">
        <f t="shared" ca="1" si="436"/>
        <v>-</v>
      </c>
      <c r="CG116" s="248" t="str">
        <f t="shared" ca="1" si="436"/>
        <v>-</v>
      </c>
      <c r="CH116" s="248" t="str">
        <f t="shared" ca="1" si="436"/>
        <v>-</v>
      </c>
      <c r="CI116" s="248" t="str">
        <f t="shared" ca="1" si="436"/>
        <v>-</v>
      </c>
      <c r="CJ116" s="248" t="str">
        <f t="shared" ca="1" si="436"/>
        <v>-</v>
      </c>
      <c r="CK116" s="248" t="str">
        <f t="shared" ca="1" si="436"/>
        <v>-</v>
      </c>
      <c r="CL116" s="248" t="str">
        <f t="shared" ca="1" si="436"/>
        <v>-</v>
      </c>
      <c r="CM116" s="248" t="str">
        <f t="shared" ca="1" si="436"/>
        <v>-</v>
      </c>
      <c r="CN116" s="248" t="str">
        <f t="shared" ca="1" si="436"/>
        <v>-</v>
      </c>
      <c r="CO116" s="248" t="str">
        <f t="shared" ca="1" si="436"/>
        <v>-</v>
      </c>
      <c r="CP116" s="248" t="str">
        <f t="shared" ca="1" si="436"/>
        <v>-</v>
      </c>
      <c r="CQ116" s="248" t="str">
        <f t="shared" ca="1" si="436"/>
        <v>-</v>
      </c>
      <c r="CR116" s="248" t="str">
        <f t="shared" ca="1" si="436"/>
        <v>-</v>
      </c>
      <c r="CS116" s="248" t="str">
        <f t="shared" ca="1" si="436"/>
        <v>-</v>
      </c>
      <c r="CT116" s="248" t="str">
        <f t="shared" ca="1" si="436"/>
        <v>-</v>
      </c>
      <c r="CU116" s="248" t="str">
        <f t="shared" ca="1" si="436"/>
        <v>-</v>
      </c>
      <c r="CV116" s="248" t="str">
        <f t="shared" ca="1" si="436"/>
        <v>-</v>
      </c>
      <c r="CW116" s="10"/>
      <c r="CX116" s="246" t="str" cm="1">
        <f t="array" ref="CX116">IF(AND($CZ116:$DA116),INDEX(i.dam_user_fvp0_date,$P116),"-")</f>
        <v>-</v>
      </c>
      <c r="CY116" s="246" t="str" cm="1">
        <f t="array" ref="CY116">IF(AND($CZ116:$DA116),INDEX(i.dam_user_fvp1_date,$P116),"-")</f>
        <v>-</v>
      </c>
      <c r="CZ116" s="247" t="b">
        <v>0</v>
      </c>
      <c r="DA116" s="247" t="b">
        <v>1</v>
      </c>
      <c r="DB116" s="248" t="str">
        <f t="shared" ca="1" si="437"/>
        <v>-</v>
      </c>
      <c r="DC116" s="248" t="str">
        <f t="shared" ca="1" si="437"/>
        <v>-</v>
      </c>
      <c r="DD116" s="248" t="str">
        <f t="shared" ca="1" si="437"/>
        <v>-</v>
      </c>
      <c r="DE116" s="248" t="str">
        <f t="shared" ca="1" si="437"/>
        <v>-</v>
      </c>
      <c r="DF116" s="248" t="str">
        <f t="shared" ca="1" si="437"/>
        <v>-</v>
      </c>
      <c r="DG116" s="248" t="str">
        <f t="shared" ca="1" si="437"/>
        <v>-</v>
      </c>
      <c r="DH116" s="248" t="str">
        <f t="shared" ca="1" si="437"/>
        <v>-</v>
      </c>
      <c r="DI116" s="248" t="str">
        <f t="shared" ca="1" si="437"/>
        <v>-</v>
      </c>
      <c r="DJ116" s="248" t="str">
        <f t="shared" ca="1" si="437"/>
        <v>-</v>
      </c>
      <c r="DK116" s="248" t="str">
        <f t="shared" ca="1" si="437"/>
        <v>-</v>
      </c>
      <c r="DL116" s="248" t="str">
        <f t="shared" ca="1" si="437"/>
        <v>-</v>
      </c>
      <c r="DM116" s="248" t="str">
        <f t="shared" ca="1" si="437"/>
        <v>-</v>
      </c>
      <c r="DN116" s="248" t="str">
        <f t="shared" ca="1" si="437"/>
        <v>-</v>
      </c>
      <c r="DO116" s="248" t="str">
        <f t="shared" ca="1" si="437"/>
        <v>-</v>
      </c>
      <c r="DP116" s="248" t="str">
        <f t="shared" ca="1" si="437"/>
        <v>-</v>
      </c>
      <c r="DQ116" s="248" t="str">
        <f t="shared" ca="1" si="437"/>
        <v>-</v>
      </c>
      <c r="DR116" s="248" t="str">
        <f t="shared" ca="1" si="437"/>
        <v>-</v>
      </c>
      <c r="DS116" s="248" t="str">
        <f t="shared" ca="1" si="437"/>
        <v>-</v>
      </c>
      <c r="DT116" s="248" t="str">
        <f t="shared" ca="1" si="437"/>
        <v>-</v>
      </c>
      <c r="DU116" s="248" t="str">
        <f t="shared" ca="1" si="437"/>
        <v>-</v>
      </c>
      <c r="DV116" s="225">
        <f t="shared" ref="DV116:DW121" ca="1" si="455">OFFSET(DV116,-1,0)</f>
        <v>3</v>
      </c>
      <c r="DW116" s="225">
        <f t="shared" ca="1" si="455"/>
        <v>3</v>
      </c>
      <c r="DX116" s="247">
        <v>0</v>
      </c>
      <c r="DY116" s="247">
        <v>2</v>
      </c>
      <c r="DZ116" s="247">
        <v>-2</v>
      </c>
      <c r="EA116" s="248" t="str">
        <f t="shared" ca="1" si="437"/>
        <v>-</v>
      </c>
      <c r="EB116" s="248" t="str">
        <f t="shared" ca="1" si="437"/>
        <v>-</v>
      </c>
      <c r="EC116" s="248" t="str">
        <f t="shared" ca="1" si="437"/>
        <v>-</v>
      </c>
      <c r="ED116" s="248" t="str">
        <f t="shared" ca="1" si="437"/>
        <v>-</v>
      </c>
      <c r="EE116" s="248" t="str">
        <f t="shared" ca="1" si="437"/>
        <v>-</v>
      </c>
      <c r="EF116" s="247">
        <v>0</v>
      </c>
      <c r="EG116" s="247">
        <v>2</v>
      </c>
      <c r="EH116" s="247">
        <v>-2</v>
      </c>
      <c r="EI116" s="248" t="str">
        <f t="shared" ca="1" si="437"/>
        <v>-</v>
      </c>
      <c r="EJ116" s="248" t="str">
        <f t="shared" ca="1" si="437"/>
        <v>-</v>
      </c>
      <c r="EK116" s="248" t="str">
        <f t="shared" ca="1" si="437"/>
        <v>-</v>
      </c>
      <c r="EL116" s="248">
        <f t="shared" ca="1" si="437"/>
        <v>0</v>
      </c>
      <c r="EM116" s="248">
        <f t="shared" ca="1" si="437"/>
        <v>0</v>
      </c>
      <c r="EN116" s="248">
        <f t="shared" ca="1" si="437"/>
        <v>0</v>
      </c>
      <c r="EO116" s="248">
        <f t="shared" ca="1" si="437"/>
        <v>0</v>
      </c>
      <c r="EP116" s="248">
        <f t="shared" ca="1" si="438"/>
        <v>0</v>
      </c>
      <c r="EQ116" s="248">
        <f t="shared" ca="1" si="438"/>
        <v>0</v>
      </c>
      <c r="ER116" s="248">
        <f t="shared" ca="1" si="438"/>
        <v>0</v>
      </c>
      <c r="ES116" s="248" t="str">
        <f t="shared" ca="1" si="438"/>
        <v>-</v>
      </c>
      <c r="ET116" s="248" t="str">
        <f t="shared" ca="1" si="438"/>
        <v>-</v>
      </c>
      <c r="EU116" s="248" t="str">
        <f t="shared" ca="1" si="438"/>
        <v>-</v>
      </c>
      <c r="EV116" s="248" t="str">
        <f t="shared" ca="1" si="438"/>
        <v>-</v>
      </c>
      <c r="EW116" s="248" t="str">
        <f t="shared" ca="1" si="438"/>
        <v>-</v>
      </c>
      <c r="EX116" s="248" t="str">
        <f t="shared" ca="1" si="438"/>
        <v>-</v>
      </c>
      <c r="EY116" s="248" t="str">
        <f t="shared" ca="1" si="438"/>
        <v>-</v>
      </c>
      <c r="EZ116" s="248" t="str">
        <f t="shared" ca="1" si="438"/>
        <v>-</v>
      </c>
      <c r="FA116" s="248" t="str">
        <f t="shared" ca="1" si="438"/>
        <v>-</v>
      </c>
      <c r="FB116" s="248" t="str">
        <f t="shared" ca="1" si="438"/>
        <v>-</v>
      </c>
      <c r="FC116" s="248" t="str">
        <f t="shared" ca="1" si="438"/>
        <v>-</v>
      </c>
      <c r="FD116" s="10"/>
      <c r="FE116" s="246">
        <f t="shared" ca="1" si="118"/>
        <v>1</v>
      </c>
      <c r="FF116" s="248" t="str">
        <f t="shared" ca="1" si="438"/>
        <v>-</v>
      </c>
      <c r="FG116" s="248" t="str">
        <f t="shared" ca="1" si="439"/>
        <v>-</v>
      </c>
      <c r="FH116" s="248" t="str">
        <f t="shared" ca="1" si="439"/>
        <v>-</v>
      </c>
      <c r="FI116" s="248" t="str">
        <f t="shared" ca="1" si="439"/>
        <v>-</v>
      </c>
      <c r="FJ116" s="246" t="b">
        <f t="shared" ca="1" si="119"/>
        <v>0</v>
      </c>
      <c r="FK116" s="248" t="str">
        <f t="shared" ca="1" si="439"/>
        <v>-</v>
      </c>
      <c r="FL116" s="248">
        <f t="shared" ca="1" si="439"/>
        <v>0</v>
      </c>
      <c r="FM116" s="248" t="str">
        <f t="shared" ca="1" si="439"/>
        <v>-</v>
      </c>
      <c r="FN116" s="248">
        <f t="shared" ca="1" si="120"/>
        <v>1</v>
      </c>
      <c r="FO116" s="248">
        <f t="shared" ca="1" si="120"/>
        <v>0</v>
      </c>
      <c r="FP116" s="248">
        <f t="shared" ca="1" si="439"/>
        <v>1</v>
      </c>
      <c r="FQ116" s="248">
        <f t="shared" ca="1" si="439"/>
        <v>0</v>
      </c>
      <c r="FR116" s="248">
        <f t="shared" ca="1" si="439"/>
        <v>1</v>
      </c>
      <c r="FS116" s="248">
        <f t="shared" ca="1" si="439"/>
        <v>1</v>
      </c>
      <c r="FT116" s="248">
        <f t="shared" ca="1" si="439"/>
        <v>1</v>
      </c>
      <c r="FU116" s="248">
        <f t="shared" ca="1" si="439"/>
        <v>0</v>
      </c>
      <c r="FV116" s="248">
        <f t="shared" ca="1" si="439"/>
        <v>0</v>
      </c>
      <c r="FW116" s="248">
        <f t="shared" ca="1" si="439"/>
        <v>0</v>
      </c>
      <c r="FX116" s="248">
        <f t="shared" ca="1" si="439"/>
        <v>0</v>
      </c>
      <c r="FY116" s="248">
        <f t="shared" ca="1" si="439"/>
        <v>0</v>
      </c>
      <c r="FZ116" s="248">
        <f t="shared" ca="1" si="439"/>
        <v>0</v>
      </c>
      <c r="GA116" s="248">
        <f t="shared" ca="1" si="439"/>
        <v>0</v>
      </c>
      <c r="GB116" s="248">
        <f t="shared" ca="1" si="439"/>
        <v>0</v>
      </c>
      <c r="GC116" s="248">
        <f t="shared" ca="1" si="439"/>
        <v>0</v>
      </c>
      <c r="GD116" s="248">
        <f t="shared" ca="1" si="439"/>
        <v>0</v>
      </c>
      <c r="GE116" s="248">
        <f t="shared" ca="1" si="439"/>
        <v>0</v>
      </c>
      <c r="GF116" s="248">
        <f t="shared" ca="1" si="439"/>
        <v>0</v>
      </c>
      <c r="GG116" s="248">
        <f t="shared" ca="1" si="439"/>
        <v>1</v>
      </c>
      <c r="GH116" s="248">
        <f t="shared" ca="1" si="439"/>
        <v>0</v>
      </c>
      <c r="GI116" s="248">
        <f t="shared" ca="1" si="439"/>
        <v>0</v>
      </c>
      <c r="GJ116" s="248">
        <f t="shared" ca="1" si="439"/>
        <v>0</v>
      </c>
      <c r="GK116" s="248">
        <f t="shared" ca="1" si="439"/>
        <v>0</v>
      </c>
      <c r="GL116" s="248">
        <f t="shared" ca="1" si="439"/>
        <v>0</v>
      </c>
      <c r="GM116" s="248">
        <f t="shared" ca="1" si="439"/>
        <v>0</v>
      </c>
      <c r="GN116" s="248">
        <f t="shared" ca="1" si="439"/>
        <v>0</v>
      </c>
      <c r="GO116" s="10"/>
      <c r="GP116" s="246" t="b">
        <f t="shared" ca="1" si="440"/>
        <v>1</v>
      </c>
      <c r="GQ116" s="246" cm="1">
        <f t="array" aca="1" ref="GQ116" ca="1">INDEX(i.bnd_total_pas_area,$R116,1)</f>
        <v>0</v>
      </c>
      <c r="GR116" s="248" t="str">
        <f t="shared" ca="1" si="261"/>
        <v>-</v>
      </c>
      <c r="GS116" s="246" t="b">
        <f t="shared" ca="1" si="441"/>
        <v>1</v>
      </c>
      <c r="GT116" s="246" cm="1">
        <f t="array" aca="1" ref="GT116" ca="1">INDEX(i.bnd_sr_t,$T116,1)</f>
        <v>0</v>
      </c>
      <c r="GU116" s="246" t="b">
        <f t="shared" ca="1" si="442"/>
        <v>0</v>
      </c>
      <c r="GV116" s="246" t="b">
        <f t="shared" ca="1" si="442"/>
        <v>0</v>
      </c>
      <c r="GW116" s="246" t="b">
        <f t="shared" ca="1" si="442"/>
        <v>1</v>
      </c>
      <c r="GX116" s="248">
        <f t="shared" ca="1" si="434"/>
        <v>0</v>
      </c>
      <c r="GY116" s="248">
        <f t="shared" ca="1" si="434"/>
        <v>2</v>
      </c>
      <c r="GZ116" s="248">
        <f t="shared" ca="1" si="434"/>
        <v>2</v>
      </c>
      <c r="HA116" s="248" t="str">
        <f t="shared" ca="1" si="434"/>
        <v>-</v>
      </c>
      <c r="HB116" s="248" t="str">
        <f t="shared" ca="1" si="434"/>
        <v>-</v>
      </c>
      <c r="HC116" s="248" t="str">
        <f t="shared" ca="1" si="434"/>
        <v>-</v>
      </c>
      <c r="HD116" s="248" t="str">
        <f t="shared" ca="1" si="434"/>
        <v>-</v>
      </c>
      <c r="HE116" s="248" t="str">
        <f t="shared" ca="1" si="434"/>
        <v>-</v>
      </c>
      <c r="HF116" s="248" t="str">
        <f t="shared" ca="1" si="144"/>
        <v>-</v>
      </c>
      <c r="HG116" s="248" t="str">
        <f t="shared" ca="1" si="144"/>
        <v>-</v>
      </c>
      <c r="HH116" s="246" t="b">
        <f t="array" aca="1" ref="HH116" ca="1">IF(OR(HI116:HJ116&lt;&gt;"-"),TRUE,"-")</f>
        <v>1</v>
      </c>
      <c r="HI116" s="225">
        <f t="shared" ref="HI116:HI122" ca="1" si="456">OFFSET(HI116,-1,0)</f>
        <v>2</v>
      </c>
      <c r="HJ116" s="248" t="str">
        <f t="shared" ca="1" si="125"/>
        <v>-</v>
      </c>
      <c r="HK116" s="246" t="str">
        <f t="array" aca="1" ref="HK116" ca="1">IF(OR(HL116:HQ116&lt;&gt;"-"),TRUE,"-")</f>
        <v>-</v>
      </c>
      <c r="HL116" s="248" t="str">
        <f t="shared" ca="1" si="448"/>
        <v>-</v>
      </c>
      <c r="HM116" s="288" t="str">
        <f t="shared" ca="1" si="448"/>
        <v>-</v>
      </c>
      <c r="HN116" s="288" t="str">
        <f t="shared" ca="1" si="448"/>
        <v>-</v>
      </c>
      <c r="HO116" s="288" t="str">
        <f t="shared" ca="1" si="448"/>
        <v>-</v>
      </c>
      <c r="HP116" s="288" t="str">
        <f t="shared" ca="1" si="448"/>
        <v>-</v>
      </c>
      <c r="HQ116" s="288" t="str">
        <f t="shared" ca="1" si="146"/>
        <v>-</v>
      </c>
      <c r="HR116" s="288" t="str">
        <f t="shared" ca="1" si="448"/>
        <v>-</v>
      </c>
      <c r="HS116" s="248" t="b">
        <f t="shared" ca="1" si="100"/>
        <v>1</v>
      </c>
      <c r="HT116" s="248">
        <f t="shared" ca="1" si="100"/>
        <v>2</v>
      </c>
      <c r="HU116" s="248" t="b">
        <f t="shared" ca="1" si="101"/>
        <v>1</v>
      </c>
      <c r="HV116" s="248" t="str">
        <f t="shared" ca="1" si="101"/>
        <v>-</v>
      </c>
      <c r="HW116" s="246" t="str">
        <f t="shared" ca="1" si="443"/>
        <v>-</v>
      </c>
      <c r="HX116" s="246" t="str">
        <f t="shared" ca="1" si="443"/>
        <v>-</v>
      </c>
      <c r="HY116" s="246" t="str">
        <f t="shared" ca="1" si="443"/>
        <v>-</v>
      </c>
      <c r="HZ116" s="246" t="str">
        <f t="shared" ca="1" si="443"/>
        <v>-</v>
      </c>
      <c r="IA116" s="248" t="str">
        <f t="shared" ca="1" si="444"/>
        <v>-</v>
      </c>
      <c r="IB116" s="248" t="str">
        <f t="shared" ca="1" si="444"/>
        <v>-</v>
      </c>
      <c r="IC116" s="248" t="str">
        <f t="shared" ca="1" si="444"/>
        <v>-</v>
      </c>
      <c r="ID116" s="248" t="str">
        <f t="shared" ca="1" si="444"/>
        <v>-</v>
      </c>
      <c r="IE116" s="248">
        <f t="shared" ca="1" si="444"/>
        <v>0</v>
      </c>
      <c r="IF116" s="248">
        <f t="shared" ca="1" si="444"/>
        <v>0.9</v>
      </c>
      <c r="IG116" s="248">
        <f t="shared" ca="1" si="444"/>
        <v>0</v>
      </c>
      <c r="IH116" s="248">
        <f t="shared" ca="1" si="444"/>
        <v>0.5</v>
      </c>
      <c r="II116" s="248">
        <f t="shared" ca="1" si="444"/>
        <v>0</v>
      </c>
      <c r="IJ116" s="248">
        <f t="shared" ca="1" si="444"/>
        <v>0</v>
      </c>
      <c r="IK116" s="248" t="str">
        <f t="shared" ca="1" si="444"/>
        <v>-</v>
      </c>
      <c r="IL116" s="246" t="str">
        <f t="shared" ca="1" si="127"/>
        <v>-</v>
      </c>
      <c r="IM116" s="246" t="str">
        <f t="shared" ca="1" si="127"/>
        <v>-</v>
      </c>
      <c r="IN116" s="155" t="b">
        <f t="shared" ca="1" si="445"/>
        <v>0</v>
      </c>
      <c r="IO116" s="248" t="str">
        <f t="shared" ca="1" si="129"/>
        <v>-</v>
      </c>
      <c r="IP116" s="10"/>
      <c r="IQ116" s="248">
        <f t="shared" ca="1" si="444"/>
        <v>1</v>
      </c>
      <c r="IR116" s="248">
        <f t="shared" ca="1" si="444"/>
        <v>0</v>
      </c>
      <c r="IS116" s="248">
        <f t="shared" ca="1" si="444"/>
        <v>1</v>
      </c>
      <c r="IT116" s="248">
        <f t="shared" ca="1" si="444"/>
        <v>1</v>
      </c>
      <c r="IU116" s="248">
        <f t="shared" ca="1" si="444"/>
        <v>0</v>
      </c>
      <c r="IV116" s="248">
        <f t="shared" ca="1" si="444"/>
        <v>70</v>
      </c>
      <c r="IW116" s="248">
        <f t="shared" ca="1" si="444"/>
        <v>50</v>
      </c>
      <c r="IX116" s="248">
        <f t="shared" ca="1" si="444"/>
        <v>85</v>
      </c>
      <c r="IY116" s="248">
        <f t="shared" ca="1" si="444"/>
        <v>70</v>
      </c>
      <c r="IZ116" s="246">
        <f t="shared" ca="1" si="130"/>
        <v>1</v>
      </c>
      <c r="JA116" s="246">
        <f t="shared" ca="1" si="131"/>
        <v>1</v>
      </c>
      <c r="JB116" s="246">
        <f t="shared" ca="1" si="132"/>
        <v>1</v>
      </c>
      <c r="JC116" s="248">
        <f t="shared" ca="1" si="444"/>
        <v>1</v>
      </c>
      <c r="JD116" s="10"/>
      <c r="JE116" s="248">
        <f t="shared" ca="1" si="444"/>
        <v>1</v>
      </c>
      <c r="JF116" s="248">
        <f t="shared" ca="1" si="444"/>
        <v>1</v>
      </c>
      <c r="JG116" s="248">
        <f t="shared" ca="1" si="444"/>
        <v>0.75</v>
      </c>
      <c r="JH116" s="248">
        <f t="shared" ca="1" si="444"/>
        <v>0.8</v>
      </c>
      <c r="JI116" s="248">
        <f t="shared" ca="1" si="444"/>
        <v>0.82499999999999996</v>
      </c>
      <c r="JJ116" s="248">
        <f t="shared" ref="JH116:JK124" ca="1" si="457">OFFSET(JJ$5,$B116,0)</f>
        <v>0.875</v>
      </c>
      <c r="JK116" s="248">
        <f t="shared" ca="1" si="457"/>
        <v>0.9</v>
      </c>
      <c r="JL116" s="248">
        <f t="shared" ca="1" si="444"/>
        <v>1</v>
      </c>
      <c r="JM116" s="248">
        <f t="shared" ca="1" si="444"/>
        <v>0</v>
      </c>
      <c r="JN116" s="248">
        <f t="shared" ca="1" si="419"/>
        <v>0</v>
      </c>
      <c r="JO116" s="248">
        <f t="shared" ca="1" si="419"/>
        <v>0</v>
      </c>
      <c r="JP116" s="248">
        <f t="shared" ca="1" si="419"/>
        <v>0</v>
      </c>
      <c r="JQ116" s="248">
        <f t="shared" ca="1" si="419"/>
        <v>0</v>
      </c>
      <c r="JR116" s="248">
        <f t="shared" ca="1" si="419"/>
        <v>0</v>
      </c>
      <c r="JS116" s="248" t="str">
        <f t="shared" ca="1" si="149"/>
        <v>-</v>
      </c>
      <c r="JT116" s="248">
        <f t="shared" ca="1" si="149"/>
        <v>0</v>
      </c>
      <c r="JU116" s="27">
        <v>0</v>
      </c>
    </row>
    <row r="117" spans="1:281" s="228" customFormat="1" outlineLevel="2">
      <c r="A117" s="202">
        <f t="shared" si="133"/>
        <v>112</v>
      </c>
      <c r="B117" s="210">
        <f t="shared" ca="1" si="449"/>
        <v>109</v>
      </c>
      <c r="C117" s="228">
        <v>200</v>
      </c>
      <c r="D117" s="228" t="s">
        <v>941</v>
      </c>
      <c r="E117" s="228" t="b">
        <v>0</v>
      </c>
      <c r="F117" s="228" t="b">
        <v>0</v>
      </c>
      <c r="G117" s="228" t="b">
        <f t="shared" si="446"/>
        <v>0</v>
      </c>
      <c r="H117" s="298" cm="1">
        <f t="array" aca="1" ref="H117" ca="1">IF(AND($I117:$T117=DataMaster!$R$70:$AC$70),1,IF(AND($I117:$T117=DataMaster!$R$71:$AC$71),2,IF(AND($I117:$T117=DataMaster!$R$72:$AC$72),3,IF(AND($I117:$T117=DataMaster!$R$73:$AC$73),4,IF(AND($I117:$T117=DataMaster!$R$74:$AC$74),5,IF(AND($I117:$T117=DataMaster!$R$75:$AC$75),6,IF(AND($I117:$T117=DataMaster!$R$76:$AC$76),7,IF(AND($I117:$T117=DataMaster!$R$77:$AC$77),8,0))))))))</f>
        <v>7</v>
      </c>
      <c r="I117" s="225">
        <f t="shared" ca="1" si="450"/>
        <v>3</v>
      </c>
      <c r="J117" s="225">
        <f t="shared" ca="1" si="417"/>
        <v>2</v>
      </c>
      <c r="K117" s="225">
        <f t="shared" ca="1" si="417"/>
        <v>1</v>
      </c>
      <c r="L117" s="225">
        <f t="shared" ca="1" si="417"/>
        <v>1</v>
      </c>
      <c r="M117" s="225">
        <f t="shared" ca="1" si="417"/>
        <v>1</v>
      </c>
      <c r="N117" s="225">
        <f t="shared" ca="1" si="417"/>
        <v>1</v>
      </c>
      <c r="O117" s="225">
        <f t="shared" ca="1" si="417"/>
        <v>1</v>
      </c>
      <c r="P117" s="225">
        <f t="shared" ca="1" si="417"/>
        <v>3</v>
      </c>
      <c r="Q117" s="225">
        <f t="shared" ca="1" si="417"/>
        <v>1</v>
      </c>
      <c r="R117" s="225">
        <f t="shared" ca="1" si="417"/>
        <v>5</v>
      </c>
      <c r="S117" s="225">
        <f t="shared" ca="1" si="417"/>
        <v>1</v>
      </c>
      <c r="T117" s="225">
        <f t="shared" ca="1" si="417"/>
        <v>5</v>
      </c>
      <c r="V117" s="242" t="str" cm="1">
        <f t="array" aca="1" ref="V117" ca="1">TEXT(LEFT(OFFSET(V117,-1,0),5)+1,"00000")&amp;MID(OFFSET(V117,-1,0),6,FIND(" ",OFFSET(V117,-1,0),7)-5)
&amp;IF($H117=0,"",INDEX(DataMaster!$Q$70:$Q$77,Experiment!H117))
 &amp; " Day"&amp;_xlfn.SINGLE(INDEX(i.DOY,$I117,1))                   &amp; IF($FE117=0," FWM","")&amp;IF($FE117=1," MWM","")&amp;IF($FE117=5," Mat","")&amp;IF($FJ117=TRUE,"&amp;BBT","")
&amp;" Confine"&amp;$P117-1       &amp;IF($R117&gt;1," PasArea"&amp;GQ117,"")     &amp;IF($T117&gt;1," SR"&amp;GT117,"")     &amp;IF($S117&gt;1," E_PGR"&amp;JG117,"")
&amp; " WP"&amp;TEXT($IZ117*100,"000p")                &amp; " MP"&amp;TEXT($JA117*100,"000p")                      &amp; " GP"&amp;TEXT($JB117*100,"000p")
&amp; " (F"&amp;3+IFERROR(1*$CZ117,0)+IFERROR(1*$DA117,0)&amp;3-IFERROR(1*NOT($DC117),0)&amp;"N"&amp;$DV117&amp;$DW117&amp;")"</f>
        <v>00094 Feed farm4 Day204 MWM Confine2 PasArea0 SR0 WP100p MP100p GP100p (F33N33)</v>
      </c>
      <c r="W117" s="10" t="str">
        <f ca="1">IF(COUNTIF(V$5:V117,V117)=1,"-","Dup")</f>
        <v>-</v>
      </c>
      <c r="X117" s="10"/>
      <c r="Y117" s="225" t="str">
        <f t="shared" ca="1" si="451"/>
        <v>-</v>
      </c>
      <c r="Z117" s="248" t="str">
        <f t="shared" ca="1" si="112"/>
        <v>-</v>
      </c>
      <c r="AA117" s="225" t="str">
        <f t="shared" ca="1" si="451"/>
        <v>-</v>
      </c>
      <c r="AB117" s="225" t="str">
        <f t="shared" ca="1" si="451"/>
        <v>-</v>
      </c>
      <c r="AC117" s="248" t="str">
        <f t="shared" ca="1" si="113"/>
        <v>-</v>
      </c>
      <c r="AD117" s="248" t="b">
        <f t="shared" ca="1" si="113"/>
        <v>1</v>
      </c>
      <c r="AE117" s="10"/>
      <c r="AF117" s="248" t="b">
        <f t="shared" ca="1" si="435"/>
        <v>1</v>
      </c>
      <c r="AG117" s="248" t="str">
        <f t="shared" ca="1" si="435"/>
        <v>-</v>
      </c>
      <c r="AH117" s="248" t="str">
        <f t="shared" ca="1" si="435"/>
        <v>-</v>
      </c>
      <c r="AI117" s="248" t="str">
        <f t="shared" ca="1" si="435"/>
        <v>-</v>
      </c>
      <c r="AJ117" s="248" t="b">
        <f t="shared" ca="1" si="435"/>
        <v>0</v>
      </c>
      <c r="AK117" s="248" t="str">
        <f t="shared" ca="1" si="435"/>
        <v>-</v>
      </c>
      <c r="AL117" s="248" t="str">
        <f t="shared" ca="1" si="435"/>
        <v>-</v>
      </c>
      <c r="AM117" s="248" t="str">
        <f t="shared" ca="1" si="435"/>
        <v>-</v>
      </c>
      <c r="AN117" s="248" t="b">
        <f t="shared" ca="1" si="435"/>
        <v>0</v>
      </c>
      <c r="AO117" s="10"/>
      <c r="AP117" s="225" t="b">
        <f t="shared" ref="AP117:AP122" ca="1" si="458">OFFSET(AP117,-1,0)</f>
        <v>1</v>
      </c>
      <c r="AQ117" s="247" t="b">
        <v>0</v>
      </c>
      <c r="AR117" s="225" t="b">
        <f t="shared" ca="1" si="452"/>
        <v>1</v>
      </c>
      <c r="AS117" s="243">
        <f t="shared" ca="1" si="136"/>
        <v>732303</v>
      </c>
      <c r="AT117" s="225" t="b">
        <f t="shared" ca="1" si="453"/>
        <v>0</v>
      </c>
      <c r="AU117" s="248" t="str">
        <f t="shared" ca="1" si="435"/>
        <v>-</v>
      </c>
      <c r="AV117" s="248" t="b">
        <f t="shared" ca="1" si="435"/>
        <v>1</v>
      </c>
      <c r="AW117" s="225">
        <f t="shared" ca="1" si="454"/>
        <v>732304</v>
      </c>
      <c r="AX117" s="248" t="str">
        <f t="shared" ca="1" si="435"/>
        <v>-</v>
      </c>
      <c r="AY117" s="248">
        <f t="shared" ca="1" si="435"/>
        <v>1</v>
      </c>
      <c r="AZ117" s="248">
        <f t="shared" ca="1" si="435"/>
        <v>1</v>
      </c>
      <c r="BA117" s="248" t="b">
        <f t="shared" ca="1" si="185"/>
        <v>1</v>
      </c>
      <c r="BB117" s="248">
        <f t="shared" ca="1" si="435"/>
        <v>0.2</v>
      </c>
      <c r="BC117" s="248" t="str">
        <f t="shared" ca="1" si="435"/>
        <v>-</v>
      </c>
      <c r="BD117" s="248" t="str">
        <f t="shared" ca="1" si="435"/>
        <v>-</v>
      </c>
      <c r="BE117" s="248" t="b">
        <f t="shared" ca="1" si="435"/>
        <v>1</v>
      </c>
      <c r="BF117" s="248" t="b">
        <f t="shared" ca="1" si="185"/>
        <v>0</v>
      </c>
      <c r="BG117" s="246" t="str" cm="1">
        <f t="array" aca="1" ref="BG117" ca="1">INDEX(i.dams_confinement_P,$P117,BG$17)</f>
        <v>-</v>
      </c>
      <c r="BH117" s="246" t="str" cm="1">
        <f t="array" aca="1" ref="BH117" ca="1">INDEX(i.dams_confinement_P,$P117,BH$17)</f>
        <v>-</v>
      </c>
      <c r="BI117" s="246" t="str" cm="1">
        <f t="array" aca="1" ref="BI117" ca="1">INDEX(i.dams_confinement_P,$P117,BI$17)</f>
        <v>-</v>
      </c>
      <c r="BJ117" s="246" t="str" cm="1">
        <f t="array" aca="1" ref="BJ117" ca="1">INDEX(i.dams_confinement_P,$P117,BJ$17)</f>
        <v>-</v>
      </c>
      <c r="BK117" s="246" t="str" cm="1">
        <f t="array" aca="1" ref="BK117" ca="1">INDEX(i.dams_confinement_P,$P117,BK$17)</f>
        <v>-</v>
      </c>
      <c r="BL117" s="246" t="str" cm="1">
        <f t="array" aca="1" ref="BL117" ca="1">INDEX(i.dams_confinement_P,$P117,BL$17)</f>
        <v>-</v>
      </c>
      <c r="BM117" s="246" t="b" cm="1">
        <f t="array" aca="1" ref="BM117" ca="1">INDEX(i.dams_confinement_P,$P117,BM$17)</f>
        <v>1</v>
      </c>
      <c r="BN117" s="246" t="b" cm="1">
        <f t="array" aca="1" ref="BN117" ca="1">INDEX(i.dams_confinement_P,$P117,BN$17)</f>
        <v>1</v>
      </c>
      <c r="BO117" s="246" t="b" cm="1">
        <f t="array" aca="1" ref="BO117" ca="1">INDEX(i.dams_confinement_P,$P117,BO$17)</f>
        <v>1</v>
      </c>
      <c r="BP117" s="246" t="b" cm="1">
        <f t="array" aca="1" ref="BP117" ca="1">INDEX(i.dams_confinement_P,$P117,BP$17)</f>
        <v>1</v>
      </c>
      <c r="BQ117" s="246" t="b" cm="1">
        <f t="array" aca="1" ref="BQ117" ca="1">INDEX(i.dams_confinement_P,$P117,BQ$17)</f>
        <v>1</v>
      </c>
      <c r="BR117" s="246" t="b" cm="1">
        <f t="array" aca="1" ref="BR117" ca="1">INDEX(i.dams_confinement_P,$P117,BR$17)</f>
        <v>1</v>
      </c>
      <c r="BS117" s="246" t="str" cm="1">
        <f t="array" aca="1" ref="BS117" ca="1">INDEX(i.dams_confinement_P,$P117,BS$17)</f>
        <v>-</v>
      </c>
      <c r="BT117" s="246" t="str" cm="1">
        <f t="array" aca="1" ref="BT117" ca="1">INDEX(i.dams_confinement_P,$P117,BT$17)</f>
        <v>-</v>
      </c>
      <c r="BU117" s="246" t="str" cm="1">
        <f t="array" aca="1" ref="BU117" ca="1">INDEX(i.dams_confinement_P,$P117,BU$17)</f>
        <v>-</v>
      </c>
      <c r="BV117" s="246" t="str" cm="1">
        <f t="array" aca="1" ref="BV117" ca="1">INDEX(i.dams_confinement_P,$P117,BV$17)</f>
        <v>-</v>
      </c>
      <c r="BW117" s="246" t="str" cm="1">
        <f t="array" aca="1" ref="BW117" ca="1">INDEX(i.dams_confinement_P,$P117,BW$17)</f>
        <v>-</v>
      </c>
      <c r="BX117" s="246" t="str" cm="1">
        <f t="array" aca="1" ref="BX117" ca="1">INDEX(i.dams_confinement_P,$P117,BX$17)</f>
        <v>-</v>
      </c>
      <c r="BY117" s="248" t="str">
        <f t="shared" ca="1" si="436"/>
        <v>-</v>
      </c>
      <c r="BZ117" s="248" t="str">
        <f t="shared" ca="1" si="436"/>
        <v>-</v>
      </c>
      <c r="CA117" s="10"/>
      <c r="CB117" s="248" t="str">
        <f t="shared" ca="1" si="436"/>
        <v>-</v>
      </c>
      <c r="CC117" s="248" t="str">
        <f t="shared" ca="1" si="436"/>
        <v>-</v>
      </c>
      <c r="CD117" s="248" t="str">
        <f t="shared" ca="1" si="436"/>
        <v>-</v>
      </c>
      <c r="CE117" s="248" t="str">
        <f t="shared" ca="1" si="436"/>
        <v>-</v>
      </c>
      <c r="CF117" s="248" t="str">
        <f t="shared" ca="1" si="436"/>
        <v>-</v>
      </c>
      <c r="CG117" s="248" t="str">
        <f t="shared" ca="1" si="436"/>
        <v>-</v>
      </c>
      <c r="CH117" s="248" t="str">
        <f t="shared" ca="1" si="436"/>
        <v>-</v>
      </c>
      <c r="CI117" s="248" t="str">
        <f t="shared" ca="1" si="436"/>
        <v>-</v>
      </c>
      <c r="CJ117" s="248" t="str">
        <f t="shared" ca="1" si="436"/>
        <v>-</v>
      </c>
      <c r="CK117" s="248" t="str">
        <f t="shared" ca="1" si="436"/>
        <v>-</v>
      </c>
      <c r="CL117" s="248" t="str">
        <f t="shared" ca="1" si="436"/>
        <v>-</v>
      </c>
      <c r="CM117" s="248" t="str">
        <f t="shared" ca="1" si="436"/>
        <v>-</v>
      </c>
      <c r="CN117" s="248" t="str">
        <f t="shared" ca="1" si="436"/>
        <v>-</v>
      </c>
      <c r="CO117" s="248" t="str">
        <f t="shared" ca="1" si="436"/>
        <v>-</v>
      </c>
      <c r="CP117" s="248" t="str">
        <f t="shared" ca="1" si="436"/>
        <v>-</v>
      </c>
      <c r="CQ117" s="248" t="str">
        <f t="shared" ca="1" si="436"/>
        <v>-</v>
      </c>
      <c r="CR117" s="248" t="str">
        <f t="shared" ca="1" si="436"/>
        <v>-</v>
      </c>
      <c r="CS117" s="248" t="str">
        <f t="shared" ca="1" si="436"/>
        <v>-</v>
      </c>
      <c r="CT117" s="248" t="str">
        <f t="shared" ca="1" si="436"/>
        <v>-</v>
      </c>
      <c r="CU117" s="248" t="str">
        <f t="shared" ca="1" si="436"/>
        <v>-</v>
      </c>
      <c r="CV117" s="248" t="str">
        <f t="shared" ca="1" si="436"/>
        <v>-</v>
      </c>
      <c r="CW117" s="10"/>
      <c r="CX117" s="246" t="str" cm="1">
        <f t="array" ref="CX117">IF(AND($CZ117:$DA117),INDEX(i.dam_user_fvp0_date,$P117),"-")</f>
        <v>-</v>
      </c>
      <c r="CY117" s="246" t="str" cm="1">
        <f t="array" ref="CY117">IF(AND($CZ117:$DA117),INDEX(i.dam_user_fvp1_date,$P117),"-")</f>
        <v>-</v>
      </c>
      <c r="CZ117" s="247" t="b">
        <v>0</v>
      </c>
      <c r="DA117" s="247" t="b">
        <v>0</v>
      </c>
      <c r="DB117" s="248" t="str">
        <f t="shared" ca="1" si="437"/>
        <v>-</v>
      </c>
      <c r="DC117" s="248" t="str">
        <f t="shared" ca="1" si="437"/>
        <v>-</v>
      </c>
      <c r="DD117" s="248" t="str">
        <f t="shared" ca="1" si="437"/>
        <v>-</v>
      </c>
      <c r="DE117" s="248" t="str">
        <f t="shared" ca="1" si="437"/>
        <v>-</v>
      </c>
      <c r="DF117" s="248" t="str">
        <f t="shared" ca="1" si="437"/>
        <v>-</v>
      </c>
      <c r="DG117" s="248" t="str">
        <f t="shared" ca="1" si="437"/>
        <v>-</v>
      </c>
      <c r="DH117" s="248" t="str">
        <f t="shared" ca="1" si="437"/>
        <v>-</v>
      </c>
      <c r="DI117" s="248" t="str">
        <f t="shared" ca="1" si="437"/>
        <v>-</v>
      </c>
      <c r="DJ117" s="248" t="str">
        <f t="shared" ca="1" si="437"/>
        <v>-</v>
      </c>
      <c r="DK117" s="248" t="str">
        <f t="shared" ca="1" si="437"/>
        <v>-</v>
      </c>
      <c r="DL117" s="248" t="str">
        <f t="shared" ca="1" si="437"/>
        <v>-</v>
      </c>
      <c r="DM117" s="248" t="str">
        <f t="shared" ca="1" si="437"/>
        <v>-</v>
      </c>
      <c r="DN117" s="248" t="str">
        <f t="shared" ca="1" si="437"/>
        <v>-</v>
      </c>
      <c r="DO117" s="248" t="str">
        <f t="shared" ca="1" si="437"/>
        <v>-</v>
      </c>
      <c r="DP117" s="248" t="str">
        <f t="shared" ca="1" si="437"/>
        <v>-</v>
      </c>
      <c r="DQ117" s="248" t="str">
        <f t="shared" ca="1" si="437"/>
        <v>-</v>
      </c>
      <c r="DR117" s="248" t="str">
        <f t="shared" ca="1" si="437"/>
        <v>-</v>
      </c>
      <c r="DS117" s="248" t="str">
        <f t="shared" ca="1" si="437"/>
        <v>-</v>
      </c>
      <c r="DT117" s="248" t="str">
        <f t="shared" ca="1" si="437"/>
        <v>-</v>
      </c>
      <c r="DU117" s="248" t="str">
        <f t="shared" ca="1" si="437"/>
        <v>-</v>
      </c>
      <c r="DV117" s="225">
        <f t="shared" ca="1" si="455"/>
        <v>3</v>
      </c>
      <c r="DW117" s="225">
        <f t="shared" ca="1" si="455"/>
        <v>3</v>
      </c>
      <c r="DX117" s="247">
        <v>0</v>
      </c>
      <c r="DY117" s="247">
        <v>1</v>
      </c>
      <c r="DZ117" s="247">
        <v>-1</v>
      </c>
      <c r="EA117" s="248" t="str">
        <f t="shared" ca="1" si="437"/>
        <v>-</v>
      </c>
      <c r="EB117" s="248" t="str">
        <f t="shared" ca="1" si="437"/>
        <v>-</v>
      </c>
      <c r="EC117" s="248" t="str">
        <f t="shared" ca="1" si="437"/>
        <v>-</v>
      </c>
      <c r="ED117" s="248" t="str">
        <f t="shared" ca="1" si="437"/>
        <v>-</v>
      </c>
      <c r="EE117" s="248" t="str">
        <f t="shared" ca="1" si="437"/>
        <v>-</v>
      </c>
      <c r="EF117" s="247">
        <v>0</v>
      </c>
      <c r="EG117" s="247">
        <v>1</v>
      </c>
      <c r="EH117" s="247">
        <v>-1</v>
      </c>
      <c r="EI117" s="248" t="str">
        <f t="shared" ca="1" si="437"/>
        <v>-</v>
      </c>
      <c r="EJ117" s="248" t="str">
        <f t="shared" ca="1" si="437"/>
        <v>-</v>
      </c>
      <c r="EK117" s="248" t="str">
        <f t="shared" ca="1" si="437"/>
        <v>-</v>
      </c>
      <c r="EL117" s="248">
        <f t="shared" ca="1" si="437"/>
        <v>0</v>
      </c>
      <c r="EM117" s="248">
        <f t="shared" ca="1" si="437"/>
        <v>0</v>
      </c>
      <c r="EN117" s="248">
        <f t="shared" ca="1" si="437"/>
        <v>0</v>
      </c>
      <c r="EO117" s="248">
        <f t="shared" ca="1" si="437"/>
        <v>0</v>
      </c>
      <c r="EP117" s="248">
        <f t="shared" ca="1" si="438"/>
        <v>0</v>
      </c>
      <c r="EQ117" s="248">
        <f t="shared" ca="1" si="438"/>
        <v>0</v>
      </c>
      <c r="ER117" s="248">
        <f t="shared" ca="1" si="438"/>
        <v>0</v>
      </c>
      <c r="ES117" s="248" t="str">
        <f t="shared" ca="1" si="438"/>
        <v>-</v>
      </c>
      <c r="ET117" s="248" t="str">
        <f t="shared" ca="1" si="438"/>
        <v>-</v>
      </c>
      <c r="EU117" s="248" t="str">
        <f t="shared" ca="1" si="438"/>
        <v>-</v>
      </c>
      <c r="EV117" s="248" t="str">
        <f t="shared" ca="1" si="438"/>
        <v>-</v>
      </c>
      <c r="EW117" s="248" t="str">
        <f t="shared" ca="1" si="438"/>
        <v>-</v>
      </c>
      <c r="EX117" s="248" t="str">
        <f t="shared" ca="1" si="438"/>
        <v>-</v>
      </c>
      <c r="EY117" s="248" t="str">
        <f t="shared" ca="1" si="438"/>
        <v>-</v>
      </c>
      <c r="EZ117" s="248" t="str">
        <f t="shared" ca="1" si="438"/>
        <v>-</v>
      </c>
      <c r="FA117" s="248" t="str">
        <f t="shared" ca="1" si="438"/>
        <v>-</v>
      </c>
      <c r="FB117" s="248" t="str">
        <f t="shared" ca="1" si="438"/>
        <v>-</v>
      </c>
      <c r="FC117" s="248" t="str">
        <f t="shared" ca="1" si="438"/>
        <v>-</v>
      </c>
      <c r="FD117" s="10"/>
      <c r="FE117" s="246">
        <f t="shared" ca="1" si="118"/>
        <v>1</v>
      </c>
      <c r="FF117" s="248" t="str">
        <f t="shared" ca="1" si="438"/>
        <v>-</v>
      </c>
      <c r="FG117" s="248" t="str">
        <f t="shared" ca="1" si="439"/>
        <v>-</v>
      </c>
      <c r="FH117" s="248" t="str">
        <f t="shared" ca="1" si="439"/>
        <v>-</v>
      </c>
      <c r="FI117" s="248" t="str">
        <f t="shared" ca="1" si="439"/>
        <v>-</v>
      </c>
      <c r="FJ117" s="246" t="b">
        <f t="shared" ca="1" si="119"/>
        <v>0</v>
      </c>
      <c r="FK117" s="248" t="str">
        <f t="shared" ca="1" si="439"/>
        <v>-</v>
      </c>
      <c r="FL117" s="248">
        <f t="shared" ca="1" si="439"/>
        <v>0</v>
      </c>
      <c r="FM117" s="248" t="str">
        <f t="shared" ca="1" si="439"/>
        <v>-</v>
      </c>
      <c r="FN117" s="248">
        <f t="shared" ca="1" si="120"/>
        <v>1</v>
      </c>
      <c r="FO117" s="248">
        <f t="shared" ca="1" si="120"/>
        <v>0</v>
      </c>
      <c r="FP117" s="248">
        <f t="shared" ca="1" si="439"/>
        <v>1</v>
      </c>
      <c r="FQ117" s="248">
        <f t="shared" ca="1" si="439"/>
        <v>0</v>
      </c>
      <c r="FR117" s="248">
        <f t="shared" ca="1" si="439"/>
        <v>1</v>
      </c>
      <c r="FS117" s="248">
        <f t="shared" ca="1" si="439"/>
        <v>1</v>
      </c>
      <c r="FT117" s="248">
        <f t="shared" ca="1" si="439"/>
        <v>1</v>
      </c>
      <c r="FU117" s="248">
        <f t="shared" ca="1" si="439"/>
        <v>0</v>
      </c>
      <c r="FV117" s="248">
        <f t="shared" ca="1" si="439"/>
        <v>0</v>
      </c>
      <c r="FW117" s="248">
        <f t="shared" ca="1" si="439"/>
        <v>0</v>
      </c>
      <c r="FX117" s="248">
        <f t="shared" ca="1" si="439"/>
        <v>0</v>
      </c>
      <c r="FY117" s="248">
        <f t="shared" ca="1" si="439"/>
        <v>0</v>
      </c>
      <c r="FZ117" s="248">
        <f t="shared" ca="1" si="439"/>
        <v>0</v>
      </c>
      <c r="GA117" s="248">
        <f t="shared" ca="1" si="439"/>
        <v>0</v>
      </c>
      <c r="GB117" s="248">
        <f t="shared" ca="1" si="439"/>
        <v>0</v>
      </c>
      <c r="GC117" s="248">
        <f t="shared" ca="1" si="439"/>
        <v>0</v>
      </c>
      <c r="GD117" s="248">
        <f t="shared" ca="1" si="439"/>
        <v>0</v>
      </c>
      <c r="GE117" s="248">
        <f t="shared" ca="1" si="439"/>
        <v>0</v>
      </c>
      <c r="GF117" s="248">
        <f t="shared" ca="1" si="439"/>
        <v>0</v>
      </c>
      <c r="GG117" s="248">
        <f t="shared" ca="1" si="439"/>
        <v>1</v>
      </c>
      <c r="GH117" s="248">
        <f t="shared" ca="1" si="439"/>
        <v>0</v>
      </c>
      <c r="GI117" s="248">
        <f t="shared" ca="1" si="439"/>
        <v>0</v>
      </c>
      <c r="GJ117" s="248">
        <f t="shared" ca="1" si="439"/>
        <v>0</v>
      </c>
      <c r="GK117" s="248">
        <f t="shared" ca="1" si="439"/>
        <v>0</v>
      </c>
      <c r="GL117" s="248">
        <f t="shared" ca="1" si="439"/>
        <v>0</v>
      </c>
      <c r="GM117" s="248">
        <f t="shared" ca="1" si="439"/>
        <v>0</v>
      </c>
      <c r="GN117" s="248">
        <f t="shared" ca="1" si="439"/>
        <v>0</v>
      </c>
      <c r="GO117" s="10"/>
      <c r="GP117" s="246" t="b">
        <f t="shared" ca="1" si="440"/>
        <v>1</v>
      </c>
      <c r="GQ117" s="246" cm="1">
        <f t="array" aca="1" ref="GQ117" ca="1">INDEX(i.bnd_total_pas_area,$R117,1)</f>
        <v>0</v>
      </c>
      <c r="GR117" s="248" t="str">
        <f t="shared" ca="1" si="261"/>
        <v>-</v>
      </c>
      <c r="GS117" s="246" t="b">
        <f t="shared" ca="1" si="441"/>
        <v>1</v>
      </c>
      <c r="GT117" s="246" cm="1">
        <f t="array" aca="1" ref="GT117" ca="1">INDEX(i.bnd_sr_t,$T117,1)</f>
        <v>0</v>
      </c>
      <c r="GU117" s="246" t="b">
        <f t="shared" ca="1" si="442"/>
        <v>0</v>
      </c>
      <c r="GV117" s="246" t="b">
        <f t="shared" ca="1" si="442"/>
        <v>0</v>
      </c>
      <c r="GW117" s="246" t="b">
        <f t="shared" ca="1" si="442"/>
        <v>1</v>
      </c>
      <c r="GX117" s="248">
        <f t="shared" ca="1" si="434"/>
        <v>0</v>
      </c>
      <c r="GY117" s="248">
        <f t="shared" ca="1" si="434"/>
        <v>2</v>
      </c>
      <c r="GZ117" s="248">
        <f t="shared" ca="1" si="434"/>
        <v>2</v>
      </c>
      <c r="HA117" s="248" t="str">
        <f t="shared" ca="1" si="434"/>
        <v>-</v>
      </c>
      <c r="HB117" s="248" t="str">
        <f t="shared" ca="1" si="434"/>
        <v>-</v>
      </c>
      <c r="HC117" s="248" t="str">
        <f t="shared" ca="1" si="434"/>
        <v>-</v>
      </c>
      <c r="HD117" s="248" t="str">
        <f t="shared" ca="1" si="434"/>
        <v>-</v>
      </c>
      <c r="HE117" s="248" t="str">
        <f t="shared" ca="1" si="434"/>
        <v>-</v>
      </c>
      <c r="HF117" s="248" t="str">
        <f t="shared" ca="1" si="144"/>
        <v>-</v>
      </c>
      <c r="HG117" s="248" t="str">
        <f t="shared" ca="1" si="144"/>
        <v>-</v>
      </c>
      <c r="HH117" s="246" t="b">
        <f t="array" aca="1" ref="HH117" ca="1">IF(OR(HI117:HJ117&lt;&gt;"-"),TRUE,"-")</f>
        <v>1</v>
      </c>
      <c r="HI117" s="225">
        <f t="shared" ca="1" si="456"/>
        <v>2</v>
      </c>
      <c r="HJ117" s="248" t="str">
        <f t="shared" ca="1" si="125"/>
        <v>-</v>
      </c>
      <c r="HK117" s="246" t="str">
        <f t="array" aca="1" ref="HK117" ca="1">IF(OR(HL117:HQ117&lt;&gt;"-"),TRUE,"-")</f>
        <v>-</v>
      </c>
      <c r="HL117" s="248" t="str">
        <f t="shared" ca="1" si="448"/>
        <v>-</v>
      </c>
      <c r="HM117" s="288" t="str">
        <f t="shared" ca="1" si="448"/>
        <v>-</v>
      </c>
      <c r="HN117" s="288" t="str">
        <f t="shared" ca="1" si="448"/>
        <v>-</v>
      </c>
      <c r="HO117" s="288" t="str">
        <f t="shared" ca="1" si="448"/>
        <v>-</v>
      </c>
      <c r="HP117" s="288" t="str">
        <f t="shared" ca="1" si="448"/>
        <v>-</v>
      </c>
      <c r="HQ117" s="288" t="str">
        <f t="shared" ca="1" si="146"/>
        <v>-</v>
      </c>
      <c r="HR117" s="288" t="str">
        <f t="shared" ca="1" si="448"/>
        <v>-</v>
      </c>
      <c r="HS117" s="248" t="b">
        <f t="shared" ca="1" si="100"/>
        <v>1</v>
      </c>
      <c r="HT117" s="248">
        <f t="shared" ca="1" si="100"/>
        <v>2</v>
      </c>
      <c r="HU117" s="248" t="b">
        <f t="shared" ca="1" si="101"/>
        <v>1</v>
      </c>
      <c r="HV117" s="248" t="str">
        <f t="shared" ca="1" si="101"/>
        <v>-</v>
      </c>
      <c r="HW117" s="246" t="str">
        <f t="shared" ca="1" si="443"/>
        <v>-</v>
      </c>
      <c r="HX117" s="246" t="str">
        <f t="shared" ca="1" si="443"/>
        <v>-</v>
      </c>
      <c r="HY117" s="246" t="str">
        <f t="shared" ca="1" si="443"/>
        <v>-</v>
      </c>
      <c r="HZ117" s="246" t="str">
        <f t="shared" ca="1" si="443"/>
        <v>-</v>
      </c>
      <c r="IA117" s="248" t="str">
        <f t="shared" ca="1" si="444"/>
        <v>-</v>
      </c>
      <c r="IB117" s="248" t="str">
        <f t="shared" ca="1" si="444"/>
        <v>-</v>
      </c>
      <c r="IC117" s="248" t="str">
        <f t="shared" ca="1" si="444"/>
        <v>-</v>
      </c>
      <c r="ID117" s="248" t="str">
        <f t="shared" ca="1" si="444"/>
        <v>-</v>
      </c>
      <c r="IE117" s="248">
        <f t="shared" ca="1" si="444"/>
        <v>0</v>
      </c>
      <c r="IF117" s="248">
        <f t="shared" ca="1" si="444"/>
        <v>0.9</v>
      </c>
      <c r="IG117" s="248">
        <f t="shared" ca="1" si="444"/>
        <v>0</v>
      </c>
      <c r="IH117" s="248">
        <f t="shared" ca="1" si="444"/>
        <v>0.5</v>
      </c>
      <c r="II117" s="248">
        <f t="shared" ca="1" si="444"/>
        <v>0</v>
      </c>
      <c r="IJ117" s="248">
        <f t="shared" ca="1" si="444"/>
        <v>0</v>
      </c>
      <c r="IK117" s="248" t="str">
        <f t="shared" ca="1" si="444"/>
        <v>-</v>
      </c>
      <c r="IL117" s="246" t="str">
        <f t="shared" ca="1" si="127"/>
        <v>-</v>
      </c>
      <c r="IM117" s="246" t="str">
        <f t="shared" ca="1" si="127"/>
        <v>-</v>
      </c>
      <c r="IN117" s="155" t="b">
        <f t="shared" ca="1" si="445"/>
        <v>0</v>
      </c>
      <c r="IO117" s="248" t="str">
        <f t="shared" ca="1" si="129"/>
        <v>-</v>
      </c>
      <c r="IP117" s="10"/>
      <c r="IQ117" s="248">
        <f t="shared" ca="1" si="444"/>
        <v>1</v>
      </c>
      <c r="IR117" s="248">
        <f t="shared" ca="1" si="444"/>
        <v>0</v>
      </c>
      <c r="IS117" s="248">
        <f t="shared" ca="1" si="444"/>
        <v>1</v>
      </c>
      <c r="IT117" s="248">
        <f t="shared" ca="1" si="444"/>
        <v>1</v>
      </c>
      <c r="IU117" s="248">
        <f t="shared" ca="1" si="444"/>
        <v>0</v>
      </c>
      <c r="IV117" s="248">
        <f t="shared" ca="1" si="444"/>
        <v>70</v>
      </c>
      <c r="IW117" s="248">
        <f t="shared" ca="1" si="444"/>
        <v>50</v>
      </c>
      <c r="IX117" s="248">
        <f t="shared" ca="1" si="444"/>
        <v>85</v>
      </c>
      <c r="IY117" s="248">
        <f t="shared" ca="1" si="444"/>
        <v>70</v>
      </c>
      <c r="IZ117" s="246">
        <f t="shared" ca="1" si="130"/>
        <v>1</v>
      </c>
      <c r="JA117" s="246">
        <f t="shared" ca="1" si="131"/>
        <v>1</v>
      </c>
      <c r="JB117" s="246">
        <f t="shared" ca="1" si="132"/>
        <v>1</v>
      </c>
      <c r="JC117" s="248">
        <f t="shared" ca="1" si="444"/>
        <v>1</v>
      </c>
      <c r="JD117" s="10"/>
      <c r="JE117" s="248">
        <f t="shared" ca="1" si="444"/>
        <v>1</v>
      </c>
      <c r="JF117" s="248">
        <f t="shared" ca="1" si="444"/>
        <v>1</v>
      </c>
      <c r="JG117" s="248">
        <f t="shared" ca="1" si="444"/>
        <v>0.75</v>
      </c>
      <c r="JH117" s="248">
        <f t="shared" ca="1" si="457"/>
        <v>0.8</v>
      </c>
      <c r="JI117" s="248">
        <f t="shared" ca="1" si="457"/>
        <v>0.82499999999999996</v>
      </c>
      <c r="JJ117" s="248">
        <f t="shared" ca="1" si="457"/>
        <v>0.875</v>
      </c>
      <c r="JK117" s="248">
        <f t="shared" ca="1" si="457"/>
        <v>0.9</v>
      </c>
      <c r="JL117" s="248">
        <f t="shared" ca="1" si="444"/>
        <v>1</v>
      </c>
      <c r="JM117" s="248">
        <f t="shared" ca="1" si="444"/>
        <v>0</v>
      </c>
      <c r="JN117" s="248">
        <f t="shared" ca="1" si="419"/>
        <v>0</v>
      </c>
      <c r="JO117" s="248">
        <f t="shared" ca="1" si="419"/>
        <v>0</v>
      </c>
      <c r="JP117" s="248">
        <f t="shared" ca="1" si="419"/>
        <v>0</v>
      </c>
      <c r="JQ117" s="248">
        <f t="shared" ca="1" si="419"/>
        <v>0</v>
      </c>
      <c r="JR117" s="248">
        <f t="shared" ca="1" si="419"/>
        <v>0</v>
      </c>
      <c r="JS117" s="248" t="str">
        <f t="shared" ca="1" si="149"/>
        <v>-</v>
      </c>
      <c r="JT117" s="248">
        <f t="shared" ca="1" si="149"/>
        <v>0</v>
      </c>
      <c r="JU117" s="27">
        <v>0</v>
      </c>
    </row>
    <row r="118" spans="1:281" s="228" customFormat="1" outlineLevel="2">
      <c r="A118" s="202">
        <f t="shared" si="133"/>
        <v>113</v>
      </c>
      <c r="B118" s="210">
        <f t="shared" ca="1" si="449"/>
        <v>109</v>
      </c>
      <c r="C118" s="228">
        <v>200</v>
      </c>
      <c r="D118" s="228" t="s">
        <v>941</v>
      </c>
      <c r="E118" s="228" t="b">
        <v>0</v>
      </c>
      <c r="F118" s="228" t="b">
        <v>0</v>
      </c>
      <c r="G118" s="228" t="b">
        <f t="shared" si="446"/>
        <v>0</v>
      </c>
      <c r="H118" s="298" cm="1">
        <f t="array" aca="1" ref="H118" ca="1">IF(AND($I118:$T118=DataMaster!$R$70:$AC$70),1,IF(AND($I118:$T118=DataMaster!$R$71:$AC$71),2,IF(AND($I118:$T118=DataMaster!$R$72:$AC$72),3,IF(AND($I118:$T118=DataMaster!$R$73:$AC$73),4,IF(AND($I118:$T118=DataMaster!$R$74:$AC$74),5,IF(AND($I118:$T118=DataMaster!$R$75:$AC$75),6,IF(AND($I118:$T118=DataMaster!$R$76:$AC$76),7,IF(AND($I118:$T118=DataMaster!$R$77:$AC$77),8,0))))))))</f>
        <v>7</v>
      </c>
      <c r="I118" s="225">
        <f t="shared" ca="1" si="450"/>
        <v>3</v>
      </c>
      <c r="J118" s="225">
        <f t="shared" ca="1" si="417"/>
        <v>2</v>
      </c>
      <c r="K118" s="225">
        <f t="shared" ca="1" si="417"/>
        <v>1</v>
      </c>
      <c r="L118" s="225">
        <f t="shared" ca="1" si="417"/>
        <v>1</v>
      </c>
      <c r="M118" s="225">
        <f t="shared" ca="1" si="417"/>
        <v>1</v>
      </c>
      <c r="N118" s="225">
        <f t="shared" ca="1" si="417"/>
        <v>1</v>
      </c>
      <c r="O118" s="225">
        <f t="shared" ca="1" si="417"/>
        <v>1</v>
      </c>
      <c r="P118" s="225">
        <f t="shared" ca="1" si="417"/>
        <v>3</v>
      </c>
      <c r="Q118" s="225">
        <f t="shared" ca="1" si="417"/>
        <v>1</v>
      </c>
      <c r="R118" s="225">
        <f t="shared" ca="1" si="417"/>
        <v>5</v>
      </c>
      <c r="S118" s="225">
        <f t="shared" ca="1" si="417"/>
        <v>1</v>
      </c>
      <c r="T118" s="225">
        <f t="shared" ca="1" si="417"/>
        <v>5</v>
      </c>
      <c r="V118" s="242" t="str" cm="1">
        <f t="array" aca="1" ref="V118" ca="1">TEXT(LEFT(OFFSET(V118,-1,0),5)+1,"00000")&amp;MID(OFFSET(V118,-1,0),6,FIND(" ",OFFSET(V118,-1,0),7)-5)
&amp;IF($H118=0,"",INDEX(DataMaster!$Q$70:$Q$77,Experiment!H118))
 &amp; " Day"&amp;_xlfn.SINGLE(INDEX(i.DOY,$I118,1))                   &amp; IF($FE118=0," FWM","")&amp;IF($FE118=1," MWM","")&amp;IF($FE118=5," Mat","")&amp;IF($FJ118=TRUE,"&amp;BBT","")
&amp;" Confine"&amp;$P118-1       &amp;IF($R118&gt;1," PasArea"&amp;GQ118,"")     &amp;IF($T118&gt;1," SR"&amp;GT118,"")     &amp;IF($S118&gt;1," E_PGR"&amp;JG118,"")
&amp; " WP"&amp;TEXT($IZ118*100,"000p")                &amp; " MP"&amp;TEXT($JA118*100,"000p")                      &amp; " GP"&amp;TEXT($JB118*100,"000p")
&amp; " (F"&amp;3+IFERROR(1*$CZ118,0)+IFERROR(1*$DA118,0)&amp;3-IFERROR(1*NOT($DC118),0)&amp;"N"&amp;$DV118&amp;$DW118&amp;")"</f>
        <v>00095 Feed farm4 Day204 MWM Confine2 PasArea0 SR0 WP100p MP100p GP100p (F43N33)</v>
      </c>
      <c r="W118" s="10" t="str">
        <f ca="1">IF(COUNTIF(V$5:V118,V118)=1,"-","Dup")</f>
        <v>-</v>
      </c>
      <c r="X118" s="10"/>
      <c r="Y118" s="225" t="str">
        <f t="shared" ca="1" si="451"/>
        <v>-</v>
      </c>
      <c r="Z118" s="248" t="str">
        <f t="shared" ca="1" si="112"/>
        <v>-</v>
      </c>
      <c r="AA118" s="225" t="str">
        <f t="shared" ca="1" si="451"/>
        <v>-</v>
      </c>
      <c r="AB118" s="225" t="str">
        <f t="shared" ca="1" si="451"/>
        <v>-</v>
      </c>
      <c r="AC118" s="248" t="str">
        <f t="shared" ca="1" si="113"/>
        <v>-</v>
      </c>
      <c r="AD118" s="248" t="b">
        <f t="shared" ca="1" si="113"/>
        <v>1</v>
      </c>
      <c r="AE118" s="10"/>
      <c r="AF118" s="248" t="b">
        <f t="shared" ca="1" si="435"/>
        <v>1</v>
      </c>
      <c r="AG118" s="248" t="str">
        <f t="shared" ca="1" si="435"/>
        <v>-</v>
      </c>
      <c r="AH118" s="248" t="str">
        <f t="shared" ca="1" si="435"/>
        <v>-</v>
      </c>
      <c r="AI118" s="248" t="str">
        <f t="shared" ca="1" si="435"/>
        <v>-</v>
      </c>
      <c r="AJ118" s="248" t="b">
        <f t="shared" ca="1" si="435"/>
        <v>0</v>
      </c>
      <c r="AK118" s="248" t="str">
        <f t="shared" ca="1" si="435"/>
        <v>-</v>
      </c>
      <c r="AL118" s="248" t="str">
        <f t="shared" ca="1" si="435"/>
        <v>-</v>
      </c>
      <c r="AM118" s="248" t="str">
        <f t="shared" ca="1" si="435"/>
        <v>-</v>
      </c>
      <c r="AN118" s="248" t="b">
        <f t="shared" ca="1" si="435"/>
        <v>0</v>
      </c>
      <c r="AO118" s="10"/>
      <c r="AP118" s="225" t="b">
        <f t="shared" ca="1" si="458"/>
        <v>1</v>
      </c>
      <c r="AQ118" s="247" t="b">
        <v>1</v>
      </c>
      <c r="AR118" s="225" t="b">
        <f t="shared" ca="1" si="452"/>
        <v>1</v>
      </c>
      <c r="AS118" s="243">
        <f t="shared" ca="1" si="136"/>
        <v>732304</v>
      </c>
      <c r="AT118" s="225" t="b">
        <f t="shared" ca="1" si="453"/>
        <v>0</v>
      </c>
      <c r="AU118" s="248" t="str">
        <f t="shared" ca="1" si="435"/>
        <v>-</v>
      </c>
      <c r="AV118" s="248" t="b">
        <f t="shared" ca="1" si="435"/>
        <v>1</v>
      </c>
      <c r="AW118" s="225">
        <f t="shared" ca="1" si="454"/>
        <v>732305</v>
      </c>
      <c r="AX118" s="248" t="str">
        <f t="shared" ca="1" si="435"/>
        <v>-</v>
      </c>
      <c r="AY118" s="248">
        <f t="shared" ca="1" si="435"/>
        <v>1</v>
      </c>
      <c r="AZ118" s="248">
        <f t="shared" ca="1" si="435"/>
        <v>1</v>
      </c>
      <c r="BA118" s="248" t="b">
        <f t="shared" ca="1" si="185"/>
        <v>1</v>
      </c>
      <c r="BB118" s="248">
        <f t="shared" ca="1" si="435"/>
        <v>0.2</v>
      </c>
      <c r="BC118" s="248" t="str">
        <f t="shared" ca="1" si="435"/>
        <v>-</v>
      </c>
      <c r="BD118" s="248" t="str">
        <f t="shared" ca="1" si="435"/>
        <v>-</v>
      </c>
      <c r="BE118" s="248" t="b">
        <f t="shared" ca="1" si="435"/>
        <v>1</v>
      </c>
      <c r="BF118" s="248" t="b">
        <f t="shared" ca="1" si="185"/>
        <v>0</v>
      </c>
      <c r="BG118" s="246" t="str" cm="1">
        <f t="array" aca="1" ref="BG118" ca="1">INDEX(i.dams_confinement_P,$P118,BG$17)</f>
        <v>-</v>
      </c>
      <c r="BH118" s="246" t="str" cm="1">
        <f t="array" aca="1" ref="BH118" ca="1">INDEX(i.dams_confinement_P,$P118,BH$17)</f>
        <v>-</v>
      </c>
      <c r="BI118" s="246" t="str" cm="1">
        <f t="array" aca="1" ref="BI118" ca="1">INDEX(i.dams_confinement_P,$P118,BI$17)</f>
        <v>-</v>
      </c>
      <c r="BJ118" s="246" t="str" cm="1">
        <f t="array" aca="1" ref="BJ118" ca="1">INDEX(i.dams_confinement_P,$P118,BJ$17)</f>
        <v>-</v>
      </c>
      <c r="BK118" s="246" t="str" cm="1">
        <f t="array" aca="1" ref="BK118" ca="1">INDEX(i.dams_confinement_P,$P118,BK$17)</f>
        <v>-</v>
      </c>
      <c r="BL118" s="246" t="str" cm="1">
        <f t="array" aca="1" ref="BL118" ca="1">INDEX(i.dams_confinement_P,$P118,BL$17)</f>
        <v>-</v>
      </c>
      <c r="BM118" s="246" t="b" cm="1">
        <f t="array" aca="1" ref="BM118" ca="1">INDEX(i.dams_confinement_P,$P118,BM$17)</f>
        <v>1</v>
      </c>
      <c r="BN118" s="246" t="b" cm="1">
        <f t="array" aca="1" ref="BN118" ca="1">INDEX(i.dams_confinement_P,$P118,BN$17)</f>
        <v>1</v>
      </c>
      <c r="BO118" s="246" t="b" cm="1">
        <f t="array" aca="1" ref="BO118" ca="1">INDEX(i.dams_confinement_P,$P118,BO$17)</f>
        <v>1</v>
      </c>
      <c r="BP118" s="246" t="b" cm="1">
        <f t="array" aca="1" ref="BP118" ca="1">INDEX(i.dams_confinement_P,$P118,BP$17)</f>
        <v>1</v>
      </c>
      <c r="BQ118" s="246" t="b" cm="1">
        <f t="array" aca="1" ref="BQ118" ca="1">INDEX(i.dams_confinement_P,$P118,BQ$17)</f>
        <v>1</v>
      </c>
      <c r="BR118" s="246" t="b" cm="1">
        <f t="array" aca="1" ref="BR118" ca="1">INDEX(i.dams_confinement_P,$P118,BR$17)</f>
        <v>1</v>
      </c>
      <c r="BS118" s="246" t="str" cm="1">
        <f t="array" aca="1" ref="BS118" ca="1">INDEX(i.dams_confinement_P,$P118,BS$17)</f>
        <v>-</v>
      </c>
      <c r="BT118" s="246" t="str" cm="1">
        <f t="array" aca="1" ref="BT118" ca="1">INDEX(i.dams_confinement_P,$P118,BT$17)</f>
        <v>-</v>
      </c>
      <c r="BU118" s="246" t="str" cm="1">
        <f t="array" aca="1" ref="BU118" ca="1">INDEX(i.dams_confinement_P,$P118,BU$17)</f>
        <v>-</v>
      </c>
      <c r="BV118" s="246" t="str" cm="1">
        <f t="array" aca="1" ref="BV118" ca="1">INDEX(i.dams_confinement_P,$P118,BV$17)</f>
        <v>-</v>
      </c>
      <c r="BW118" s="246" t="str" cm="1">
        <f t="array" aca="1" ref="BW118" ca="1">INDEX(i.dams_confinement_P,$P118,BW$17)</f>
        <v>-</v>
      </c>
      <c r="BX118" s="246" t="str" cm="1">
        <f t="array" aca="1" ref="BX118" ca="1">INDEX(i.dams_confinement_P,$P118,BX$17)</f>
        <v>-</v>
      </c>
      <c r="BY118" s="248" t="str">
        <f t="shared" ca="1" si="436"/>
        <v>-</v>
      </c>
      <c r="BZ118" s="248" t="str">
        <f t="shared" ca="1" si="436"/>
        <v>-</v>
      </c>
      <c r="CA118" s="10"/>
      <c r="CB118" s="248" t="str">
        <f t="shared" ca="1" si="436"/>
        <v>-</v>
      </c>
      <c r="CC118" s="248" t="str">
        <f t="shared" ca="1" si="436"/>
        <v>-</v>
      </c>
      <c r="CD118" s="248" t="str">
        <f t="shared" ca="1" si="436"/>
        <v>-</v>
      </c>
      <c r="CE118" s="248" t="str">
        <f t="shared" ca="1" si="436"/>
        <v>-</v>
      </c>
      <c r="CF118" s="248" t="str">
        <f t="shared" ca="1" si="436"/>
        <v>-</v>
      </c>
      <c r="CG118" s="248" t="str">
        <f t="shared" ca="1" si="436"/>
        <v>-</v>
      </c>
      <c r="CH118" s="248" t="str">
        <f t="shared" ca="1" si="436"/>
        <v>-</v>
      </c>
      <c r="CI118" s="248" t="str">
        <f t="shared" ca="1" si="436"/>
        <v>-</v>
      </c>
      <c r="CJ118" s="248" t="str">
        <f t="shared" ca="1" si="436"/>
        <v>-</v>
      </c>
      <c r="CK118" s="248" t="str">
        <f t="shared" ca="1" si="436"/>
        <v>-</v>
      </c>
      <c r="CL118" s="248" t="str">
        <f t="shared" ca="1" si="436"/>
        <v>-</v>
      </c>
      <c r="CM118" s="248" t="str">
        <f t="shared" ca="1" si="436"/>
        <v>-</v>
      </c>
      <c r="CN118" s="248" t="str">
        <f t="shared" ca="1" si="436"/>
        <v>-</v>
      </c>
      <c r="CO118" s="248" t="str">
        <f t="shared" ca="1" si="436"/>
        <v>-</v>
      </c>
      <c r="CP118" s="248" t="str">
        <f t="shared" ca="1" si="436"/>
        <v>-</v>
      </c>
      <c r="CQ118" s="248" t="str">
        <f t="shared" ca="1" si="436"/>
        <v>-</v>
      </c>
      <c r="CR118" s="248" t="str">
        <f t="shared" ca="1" si="436"/>
        <v>-</v>
      </c>
      <c r="CS118" s="248" t="str">
        <f t="shared" ca="1" si="436"/>
        <v>-</v>
      </c>
      <c r="CT118" s="248" t="str">
        <f t="shared" ca="1" si="436"/>
        <v>-</v>
      </c>
      <c r="CU118" s="248" t="str">
        <f t="shared" ca="1" si="436"/>
        <v>-</v>
      </c>
      <c r="CV118" s="248" t="str">
        <f t="shared" ca="1" si="436"/>
        <v>-</v>
      </c>
      <c r="CW118" s="10"/>
      <c r="CX118" s="246" t="str" cm="1">
        <f t="array" ref="CX118">IF(AND($CZ118:$DA118),INDEX(i.dam_user_fvp0_date,$P118),"-")</f>
        <v>-</v>
      </c>
      <c r="CY118" s="246" t="str" cm="1">
        <f t="array" ref="CY118">IF(AND($CZ118:$DA118),INDEX(i.dam_user_fvp1_date,$P118),"-")</f>
        <v>-</v>
      </c>
      <c r="CZ118" s="247" t="b">
        <v>1</v>
      </c>
      <c r="DA118" s="247" t="b">
        <v>0</v>
      </c>
      <c r="DB118" s="248" t="str">
        <f t="shared" ca="1" si="437"/>
        <v>-</v>
      </c>
      <c r="DC118" s="248" t="str">
        <f t="shared" ca="1" si="437"/>
        <v>-</v>
      </c>
      <c r="DD118" s="248" t="str">
        <f t="shared" ca="1" si="437"/>
        <v>-</v>
      </c>
      <c r="DE118" s="248" t="str">
        <f t="shared" ca="1" si="437"/>
        <v>-</v>
      </c>
      <c r="DF118" s="248" t="str">
        <f t="shared" ca="1" si="437"/>
        <v>-</v>
      </c>
      <c r="DG118" s="248" t="str">
        <f t="shared" ca="1" si="437"/>
        <v>-</v>
      </c>
      <c r="DH118" s="248" t="str">
        <f t="shared" ca="1" si="437"/>
        <v>-</v>
      </c>
      <c r="DI118" s="248" t="str">
        <f t="shared" ca="1" si="437"/>
        <v>-</v>
      </c>
      <c r="DJ118" s="248" t="str">
        <f t="shared" ca="1" si="437"/>
        <v>-</v>
      </c>
      <c r="DK118" s="248" t="str">
        <f t="shared" ca="1" si="437"/>
        <v>-</v>
      </c>
      <c r="DL118" s="248" t="str">
        <f t="shared" ca="1" si="437"/>
        <v>-</v>
      </c>
      <c r="DM118" s="248" t="str">
        <f t="shared" ca="1" si="437"/>
        <v>-</v>
      </c>
      <c r="DN118" s="248" t="str">
        <f t="shared" ca="1" si="437"/>
        <v>-</v>
      </c>
      <c r="DO118" s="248" t="str">
        <f t="shared" ca="1" si="437"/>
        <v>-</v>
      </c>
      <c r="DP118" s="248" t="str">
        <f t="shared" ca="1" si="437"/>
        <v>-</v>
      </c>
      <c r="DQ118" s="248" t="str">
        <f t="shared" ca="1" si="437"/>
        <v>-</v>
      </c>
      <c r="DR118" s="248" t="str">
        <f t="shared" ca="1" si="437"/>
        <v>-</v>
      </c>
      <c r="DS118" s="248" t="str">
        <f t="shared" ca="1" si="437"/>
        <v>-</v>
      </c>
      <c r="DT118" s="248" t="str">
        <f t="shared" ca="1" si="437"/>
        <v>-</v>
      </c>
      <c r="DU118" s="248" t="str">
        <f t="shared" ca="1" si="437"/>
        <v>-</v>
      </c>
      <c r="DV118" s="225">
        <f t="shared" ca="1" si="455"/>
        <v>3</v>
      </c>
      <c r="DW118" s="225">
        <f t="shared" ca="1" si="455"/>
        <v>3</v>
      </c>
      <c r="DX118" s="247">
        <v>0</v>
      </c>
      <c r="DY118" s="247">
        <v>1</v>
      </c>
      <c r="DZ118" s="247">
        <v>-1</v>
      </c>
      <c r="EA118" s="248" t="str">
        <f t="shared" ca="1" si="437"/>
        <v>-</v>
      </c>
      <c r="EB118" s="248" t="str">
        <f t="shared" ca="1" si="437"/>
        <v>-</v>
      </c>
      <c r="EC118" s="248" t="str">
        <f t="shared" ca="1" si="437"/>
        <v>-</v>
      </c>
      <c r="ED118" s="248" t="str">
        <f t="shared" ca="1" si="437"/>
        <v>-</v>
      </c>
      <c r="EE118" s="248" t="str">
        <f t="shared" ca="1" si="437"/>
        <v>-</v>
      </c>
      <c r="EF118" s="247">
        <v>0</v>
      </c>
      <c r="EG118" s="247">
        <v>1</v>
      </c>
      <c r="EH118" s="247">
        <v>-1</v>
      </c>
      <c r="EI118" s="248" t="str">
        <f t="shared" ca="1" si="437"/>
        <v>-</v>
      </c>
      <c r="EJ118" s="248" t="str">
        <f t="shared" ca="1" si="437"/>
        <v>-</v>
      </c>
      <c r="EK118" s="248" t="str">
        <f t="shared" ca="1" si="437"/>
        <v>-</v>
      </c>
      <c r="EL118" s="248">
        <f t="shared" ca="1" si="437"/>
        <v>0</v>
      </c>
      <c r="EM118" s="248">
        <f t="shared" ca="1" si="437"/>
        <v>0</v>
      </c>
      <c r="EN118" s="248">
        <f t="shared" ca="1" si="437"/>
        <v>0</v>
      </c>
      <c r="EO118" s="248">
        <f t="shared" ca="1" si="437"/>
        <v>0</v>
      </c>
      <c r="EP118" s="248">
        <f t="shared" ca="1" si="438"/>
        <v>0</v>
      </c>
      <c r="EQ118" s="248">
        <f t="shared" ca="1" si="438"/>
        <v>0</v>
      </c>
      <c r="ER118" s="248">
        <f t="shared" ca="1" si="438"/>
        <v>0</v>
      </c>
      <c r="ES118" s="248" t="str">
        <f t="shared" ca="1" si="438"/>
        <v>-</v>
      </c>
      <c r="ET118" s="248" t="str">
        <f t="shared" ca="1" si="438"/>
        <v>-</v>
      </c>
      <c r="EU118" s="248" t="str">
        <f t="shared" ca="1" si="438"/>
        <v>-</v>
      </c>
      <c r="EV118" s="248" t="str">
        <f t="shared" ca="1" si="438"/>
        <v>-</v>
      </c>
      <c r="EW118" s="248" t="str">
        <f t="shared" ca="1" si="438"/>
        <v>-</v>
      </c>
      <c r="EX118" s="248" t="str">
        <f t="shared" ca="1" si="438"/>
        <v>-</v>
      </c>
      <c r="EY118" s="248" t="str">
        <f t="shared" ca="1" si="438"/>
        <v>-</v>
      </c>
      <c r="EZ118" s="248" t="str">
        <f t="shared" ca="1" si="438"/>
        <v>-</v>
      </c>
      <c r="FA118" s="248" t="str">
        <f t="shared" ca="1" si="438"/>
        <v>-</v>
      </c>
      <c r="FB118" s="248" t="str">
        <f t="shared" ca="1" si="438"/>
        <v>-</v>
      </c>
      <c r="FC118" s="248" t="str">
        <f t="shared" ca="1" si="438"/>
        <v>-</v>
      </c>
      <c r="FD118" s="10"/>
      <c r="FE118" s="246">
        <f t="shared" ca="1" si="118"/>
        <v>1</v>
      </c>
      <c r="FF118" s="248" t="str">
        <f t="shared" ca="1" si="438"/>
        <v>-</v>
      </c>
      <c r="FG118" s="248" t="str">
        <f t="shared" ca="1" si="439"/>
        <v>-</v>
      </c>
      <c r="FH118" s="248" t="str">
        <f t="shared" ca="1" si="439"/>
        <v>-</v>
      </c>
      <c r="FI118" s="248" t="str">
        <f t="shared" ca="1" si="439"/>
        <v>-</v>
      </c>
      <c r="FJ118" s="246" t="b">
        <f t="shared" ca="1" si="119"/>
        <v>0</v>
      </c>
      <c r="FK118" s="248" t="str">
        <f t="shared" ca="1" si="439"/>
        <v>-</v>
      </c>
      <c r="FL118" s="248">
        <f t="shared" ca="1" si="439"/>
        <v>0</v>
      </c>
      <c r="FM118" s="248" t="str">
        <f t="shared" ca="1" si="439"/>
        <v>-</v>
      </c>
      <c r="FN118" s="248">
        <f t="shared" ca="1" si="120"/>
        <v>1</v>
      </c>
      <c r="FO118" s="248">
        <f t="shared" ca="1" si="120"/>
        <v>0</v>
      </c>
      <c r="FP118" s="248">
        <f t="shared" ca="1" si="439"/>
        <v>1</v>
      </c>
      <c r="FQ118" s="248">
        <f t="shared" ca="1" si="439"/>
        <v>0</v>
      </c>
      <c r="FR118" s="248">
        <f t="shared" ca="1" si="439"/>
        <v>1</v>
      </c>
      <c r="FS118" s="248">
        <f t="shared" ca="1" si="439"/>
        <v>1</v>
      </c>
      <c r="FT118" s="248">
        <f t="shared" ca="1" si="439"/>
        <v>1</v>
      </c>
      <c r="FU118" s="248">
        <f t="shared" ca="1" si="439"/>
        <v>0</v>
      </c>
      <c r="FV118" s="248">
        <f t="shared" ca="1" si="439"/>
        <v>0</v>
      </c>
      <c r="FW118" s="248">
        <f t="shared" ca="1" si="439"/>
        <v>0</v>
      </c>
      <c r="FX118" s="248">
        <f t="shared" ca="1" si="439"/>
        <v>0</v>
      </c>
      <c r="FY118" s="248">
        <f t="shared" ca="1" si="439"/>
        <v>0</v>
      </c>
      <c r="FZ118" s="248">
        <f t="shared" ca="1" si="439"/>
        <v>0</v>
      </c>
      <c r="GA118" s="248">
        <f t="shared" ca="1" si="439"/>
        <v>0</v>
      </c>
      <c r="GB118" s="248">
        <f t="shared" ca="1" si="439"/>
        <v>0</v>
      </c>
      <c r="GC118" s="248">
        <f t="shared" ca="1" si="439"/>
        <v>0</v>
      </c>
      <c r="GD118" s="248">
        <f t="shared" ca="1" si="439"/>
        <v>0</v>
      </c>
      <c r="GE118" s="248">
        <f t="shared" ca="1" si="439"/>
        <v>0</v>
      </c>
      <c r="GF118" s="248">
        <f t="shared" ca="1" si="439"/>
        <v>0</v>
      </c>
      <c r="GG118" s="248">
        <f t="shared" ca="1" si="439"/>
        <v>1</v>
      </c>
      <c r="GH118" s="248">
        <f t="shared" ca="1" si="439"/>
        <v>0</v>
      </c>
      <c r="GI118" s="248">
        <f t="shared" ca="1" si="439"/>
        <v>0</v>
      </c>
      <c r="GJ118" s="248">
        <f t="shared" ca="1" si="439"/>
        <v>0</v>
      </c>
      <c r="GK118" s="248">
        <f t="shared" ca="1" si="439"/>
        <v>0</v>
      </c>
      <c r="GL118" s="248">
        <f t="shared" ca="1" si="439"/>
        <v>0</v>
      </c>
      <c r="GM118" s="248">
        <f t="shared" ca="1" si="439"/>
        <v>0</v>
      </c>
      <c r="GN118" s="248">
        <f t="shared" ca="1" si="439"/>
        <v>0</v>
      </c>
      <c r="GO118" s="10"/>
      <c r="GP118" s="246" t="b">
        <f t="shared" ca="1" si="440"/>
        <v>1</v>
      </c>
      <c r="GQ118" s="246" cm="1">
        <f t="array" aca="1" ref="GQ118" ca="1">INDEX(i.bnd_total_pas_area,$R118,1)</f>
        <v>0</v>
      </c>
      <c r="GR118" s="248" t="str">
        <f t="shared" ca="1" si="261"/>
        <v>-</v>
      </c>
      <c r="GS118" s="246" t="b">
        <f t="shared" ca="1" si="441"/>
        <v>1</v>
      </c>
      <c r="GT118" s="246" cm="1">
        <f t="array" aca="1" ref="GT118" ca="1">INDEX(i.bnd_sr_t,$T118,1)</f>
        <v>0</v>
      </c>
      <c r="GU118" s="246" t="b">
        <f t="shared" ca="1" si="442"/>
        <v>0</v>
      </c>
      <c r="GV118" s="246" t="b">
        <f t="shared" ca="1" si="442"/>
        <v>0</v>
      </c>
      <c r="GW118" s="246" t="b">
        <f t="shared" ca="1" si="442"/>
        <v>1</v>
      </c>
      <c r="GX118" s="248">
        <f t="shared" ca="1" si="434"/>
        <v>0</v>
      </c>
      <c r="GY118" s="248">
        <f t="shared" ca="1" si="434"/>
        <v>2</v>
      </c>
      <c r="GZ118" s="248">
        <f t="shared" ca="1" si="434"/>
        <v>2</v>
      </c>
      <c r="HA118" s="248" t="str">
        <f t="shared" ca="1" si="434"/>
        <v>-</v>
      </c>
      <c r="HB118" s="248" t="str">
        <f t="shared" ca="1" si="434"/>
        <v>-</v>
      </c>
      <c r="HC118" s="248" t="str">
        <f t="shared" ca="1" si="434"/>
        <v>-</v>
      </c>
      <c r="HD118" s="248" t="str">
        <f t="shared" ca="1" si="434"/>
        <v>-</v>
      </c>
      <c r="HE118" s="248" t="str">
        <f t="shared" ca="1" si="434"/>
        <v>-</v>
      </c>
      <c r="HF118" s="248" t="str">
        <f t="shared" ca="1" si="144"/>
        <v>-</v>
      </c>
      <c r="HG118" s="248" t="str">
        <f t="shared" ca="1" si="144"/>
        <v>-</v>
      </c>
      <c r="HH118" s="246" t="b">
        <f t="array" aca="1" ref="HH118" ca="1">IF(OR(HI118:HJ118&lt;&gt;"-"),TRUE,"-")</f>
        <v>1</v>
      </c>
      <c r="HI118" s="225">
        <f t="shared" ca="1" si="456"/>
        <v>2</v>
      </c>
      <c r="HJ118" s="248" t="str">
        <f t="shared" ca="1" si="125"/>
        <v>-</v>
      </c>
      <c r="HK118" s="246" t="str">
        <f t="array" aca="1" ref="HK118" ca="1">IF(OR(HL118:HQ118&lt;&gt;"-"),TRUE,"-")</f>
        <v>-</v>
      </c>
      <c r="HL118" s="248" t="str">
        <f t="shared" ca="1" si="448"/>
        <v>-</v>
      </c>
      <c r="HM118" s="288" t="str">
        <f t="shared" ca="1" si="448"/>
        <v>-</v>
      </c>
      <c r="HN118" s="288" t="str">
        <f t="shared" ca="1" si="448"/>
        <v>-</v>
      </c>
      <c r="HO118" s="288" t="str">
        <f t="shared" ca="1" si="448"/>
        <v>-</v>
      </c>
      <c r="HP118" s="288" t="str">
        <f t="shared" ca="1" si="448"/>
        <v>-</v>
      </c>
      <c r="HQ118" s="288" t="str">
        <f t="shared" ca="1" si="146"/>
        <v>-</v>
      </c>
      <c r="HR118" s="288" t="str">
        <f t="shared" ca="1" si="448"/>
        <v>-</v>
      </c>
      <c r="HS118" s="248" t="b">
        <f t="shared" ca="1" si="100"/>
        <v>1</v>
      </c>
      <c r="HT118" s="248">
        <f t="shared" ca="1" si="100"/>
        <v>2</v>
      </c>
      <c r="HU118" s="248" t="b">
        <f t="shared" ca="1" si="101"/>
        <v>1</v>
      </c>
      <c r="HV118" s="248" t="str">
        <f t="shared" ca="1" si="101"/>
        <v>-</v>
      </c>
      <c r="HW118" s="246" t="str">
        <f t="shared" ca="1" si="443"/>
        <v>-</v>
      </c>
      <c r="HX118" s="246" t="str">
        <f t="shared" ca="1" si="443"/>
        <v>-</v>
      </c>
      <c r="HY118" s="246" t="str">
        <f t="shared" ca="1" si="443"/>
        <v>-</v>
      </c>
      <c r="HZ118" s="246" t="str">
        <f t="shared" ca="1" si="443"/>
        <v>-</v>
      </c>
      <c r="IA118" s="248" t="str">
        <f t="shared" ca="1" si="444"/>
        <v>-</v>
      </c>
      <c r="IB118" s="248" t="str">
        <f t="shared" ca="1" si="444"/>
        <v>-</v>
      </c>
      <c r="IC118" s="248" t="str">
        <f t="shared" ca="1" si="444"/>
        <v>-</v>
      </c>
      <c r="ID118" s="248" t="str">
        <f t="shared" ca="1" si="444"/>
        <v>-</v>
      </c>
      <c r="IE118" s="248">
        <f t="shared" ca="1" si="444"/>
        <v>0</v>
      </c>
      <c r="IF118" s="248">
        <f t="shared" ca="1" si="444"/>
        <v>0.9</v>
      </c>
      <c r="IG118" s="248">
        <f t="shared" ca="1" si="444"/>
        <v>0</v>
      </c>
      <c r="IH118" s="248">
        <f t="shared" ca="1" si="444"/>
        <v>0.5</v>
      </c>
      <c r="II118" s="248">
        <f t="shared" ca="1" si="444"/>
        <v>0</v>
      </c>
      <c r="IJ118" s="248">
        <f t="shared" ca="1" si="444"/>
        <v>0</v>
      </c>
      <c r="IK118" s="248" t="str">
        <f t="shared" ca="1" si="444"/>
        <v>-</v>
      </c>
      <c r="IL118" s="246" t="str">
        <f t="shared" ca="1" si="127"/>
        <v>-</v>
      </c>
      <c r="IM118" s="246" t="str">
        <f t="shared" ca="1" si="127"/>
        <v>-</v>
      </c>
      <c r="IN118" s="155" t="b">
        <f t="shared" ca="1" si="445"/>
        <v>0</v>
      </c>
      <c r="IO118" s="248" t="str">
        <f t="shared" ca="1" si="129"/>
        <v>-</v>
      </c>
      <c r="IP118" s="10"/>
      <c r="IQ118" s="248">
        <f t="shared" ca="1" si="444"/>
        <v>1</v>
      </c>
      <c r="IR118" s="248">
        <f t="shared" ca="1" si="444"/>
        <v>0</v>
      </c>
      <c r="IS118" s="248">
        <f t="shared" ca="1" si="444"/>
        <v>1</v>
      </c>
      <c r="IT118" s="248">
        <f t="shared" ca="1" si="444"/>
        <v>1</v>
      </c>
      <c r="IU118" s="248">
        <f t="shared" ca="1" si="444"/>
        <v>0</v>
      </c>
      <c r="IV118" s="248">
        <f t="shared" ca="1" si="444"/>
        <v>70</v>
      </c>
      <c r="IW118" s="248">
        <f t="shared" ca="1" si="444"/>
        <v>50</v>
      </c>
      <c r="IX118" s="248">
        <f t="shared" ca="1" si="444"/>
        <v>85</v>
      </c>
      <c r="IY118" s="248">
        <f t="shared" ca="1" si="444"/>
        <v>70</v>
      </c>
      <c r="IZ118" s="246">
        <f t="shared" ca="1" si="130"/>
        <v>1</v>
      </c>
      <c r="JA118" s="246">
        <f t="shared" ca="1" si="131"/>
        <v>1</v>
      </c>
      <c r="JB118" s="246">
        <f t="shared" ca="1" si="132"/>
        <v>1</v>
      </c>
      <c r="JC118" s="248">
        <f t="shared" ca="1" si="444"/>
        <v>1</v>
      </c>
      <c r="JD118" s="10"/>
      <c r="JE118" s="248">
        <f t="shared" ca="1" si="444"/>
        <v>1</v>
      </c>
      <c r="JF118" s="248">
        <f t="shared" ca="1" si="444"/>
        <v>1</v>
      </c>
      <c r="JG118" s="248">
        <f t="shared" ca="1" si="444"/>
        <v>0.75</v>
      </c>
      <c r="JH118" s="248">
        <f t="shared" ca="1" si="457"/>
        <v>0.8</v>
      </c>
      <c r="JI118" s="248">
        <f t="shared" ca="1" si="457"/>
        <v>0.82499999999999996</v>
      </c>
      <c r="JJ118" s="248">
        <f t="shared" ca="1" si="457"/>
        <v>0.875</v>
      </c>
      <c r="JK118" s="248">
        <f t="shared" ca="1" si="457"/>
        <v>0.9</v>
      </c>
      <c r="JL118" s="248">
        <f t="shared" ca="1" si="444"/>
        <v>1</v>
      </c>
      <c r="JM118" s="248">
        <f t="shared" ca="1" si="444"/>
        <v>0</v>
      </c>
      <c r="JN118" s="248">
        <f t="shared" ca="1" si="419"/>
        <v>0</v>
      </c>
      <c r="JO118" s="248">
        <f t="shared" ca="1" si="419"/>
        <v>0</v>
      </c>
      <c r="JP118" s="248">
        <f t="shared" ca="1" si="419"/>
        <v>0</v>
      </c>
      <c r="JQ118" s="248">
        <f t="shared" ca="1" si="419"/>
        <v>0</v>
      </c>
      <c r="JR118" s="248">
        <f t="shared" ca="1" si="419"/>
        <v>0</v>
      </c>
      <c r="JS118" s="248" t="str">
        <f t="shared" ca="1" si="149"/>
        <v>-</v>
      </c>
      <c r="JT118" s="248">
        <f t="shared" ca="1" si="149"/>
        <v>0</v>
      </c>
      <c r="JU118" s="27">
        <v>0</v>
      </c>
    </row>
    <row r="119" spans="1:281" s="228" customFormat="1" outlineLevel="2">
      <c r="A119" s="202">
        <f t="shared" si="133"/>
        <v>114</v>
      </c>
      <c r="B119" s="210">
        <f t="shared" ca="1" si="449"/>
        <v>109</v>
      </c>
      <c r="C119" s="228">
        <v>200</v>
      </c>
      <c r="D119" s="228" t="s">
        <v>941</v>
      </c>
      <c r="E119" s="228" t="b">
        <v>0</v>
      </c>
      <c r="F119" s="228" t="b">
        <v>0</v>
      </c>
      <c r="G119" s="228" t="b">
        <f t="shared" si="446"/>
        <v>0</v>
      </c>
      <c r="H119" s="298" cm="1">
        <f t="array" aca="1" ref="H119" ca="1">IF(AND($I119:$T119=DataMaster!$R$70:$AC$70),1,IF(AND($I119:$T119=DataMaster!$R$71:$AC$71),2,IF(AND($I119:$T119=DataMaster!$R$72:$AC$72),3,IF(AND($I119:$T119=DataMaster!$R$73:$AC$73),4,IF(AND($I119:$T119=DataMaster!$R$74:$AC$74),5,IF(AND($I119:$T119=DataMaster!$R$75:$AC$75),6,IF(AND($I119:$T119=DataMaster!$R$76:$AC$76),7,IF(AND($I119:$T119=DataMaster!$R$77:$AC$77),8,0))))))))</f>
        <v>7</v>
      </c>
      <c r="I119" s="225">
        <f t="shared" ca="1" si="450"/>
        <v>3</v>
      </c>
      <c r="J119" s="225">
        <f t="shared" ca="1" si="417"/>
        <v>2</v>
      </c>
      <c r="K119" s="225">
        <f t="shared" ca="1" si="417"/>
        <v>1</v>
      </c>
      <c r="L119" s="225">
        <f t="shared" ca="1" si="417"/>
        <v>1</v>
      </c>
      <c r="M119" s="225">
        <f t="shared" ca="1" si="417"/>
        <v>1</v>
      </c>
      <c r="N119" s="225">
        <f t="shared" ca="1" si="417"/>
        <v>1</v>
      </c>
      <c r="O119" s="225">
        <f t="shared" ca="1" si="417"/>
        <v>1</v>
      </c>
      <c r="P119" s="225">
        <f t="shared" ca="1" si="417"/>
        <v>3</v>
      </c>
      <c r="Q119" s="225">
        <f t="shared" ca="1" si="417"/>
        <v>1</v>
      </c>
      <c r="R119" s="225">
        <f t="shared" ca="1" si="417"/>
        <v>5</v>
      </c>
      <c r="S119" s="225">
        <f t="shared" ca="1" si="417"/>
        <v>1</v>
      </c>
      <c r="T119" s="225">
        <f t="shared" ca="1" si="417"/>
        <v>5</v>
      </c>
      <c r="V119" s="242" t="str" cm="1">
        <f t="array" aca="1" ref="V119" ca="1">TEXT(LEFT(OFFSET(V119,-1,0),5)+1,"00000")&amp;MID(OFFSET(V119,-1,0),6,FIND(" ",OFFSET(V119,-1,0),7)-5)
&amp;IF($H119=0,"",INDEX(DataMaster!$Q$70:$Q$77,Experiment!H119))
 &amp; " Day"&amp;_xlfn.SINGLE(INDEX(i.DOY,$I119,1))                   &amp; IF($FE119=0," FWM","")&amp;IF($FE119=1," MWM","")&amp;IF($FE119=5," Mat","")&amp;IF($FJ119=TRUE,"&amp;BBT","")
&amp;" Confine"&amp;$P119-1       &amp;IF($R119&gt;1," PasArea"&amp;GQ119,"")     &amp;IF($T119&gt;1," SR"&amp;GT119,"")     &amp;IF($S119&gt;1," E_PGR"&amp;JG119,"")
&amp; " WP"&amp;TEXT($IZ119*100,"000p")                &amp; " MP"&amp;TEXT($JA119*100,"000p")                      &amp; " GP"&amp;TEXT($JB119*100,"000p")
&amp; " (F"&amp;3+IFERROR(1*$CZ119,0)+IFERROR(1*$DA119,0)&amp;3-IFERROR(1*NOT($DC119),0)&amp;"N"&amp;$DV119&amp;$DW119&amp;")"</f>
        <v>00096 Feed farm4 Day204 MWM Confine2 PasArea0 SR0 WP100p MP100p GP100p (F43N33)</v>
      </c>
      <c r="W119" s="10" t="str">
        <f ca="1">IF(COUNTIF(V$5:V119,V119)=1,"-","Dup")</f>
        <v>-</v>
      </c>
      <c r="X119" s="10"/>
      <c r="Y119" s="225" t="str">
        <f t="shared" ca="1" si="451"/>
        <v>-</v>
      </c>
      <c r="Z119" s="248" t="str">
        <f t="shared" ca="1" si="112"/>
        <v>-</v>
      </c>
      <c r="AA119" s="225" t="str">
        <f t="shared" ca="1" si="451"/>
        <v>-</v>
      </c>
      <c r="AB119" s="225" t="str">
        <f t="shared" ca="1" si="451"/>
        <v>-</v>
      </c>
      <c r="AC119" s="248" t="str">
        <f t="shared" ca="1" si="113"/>
        <v>-</v>
      </c>
      <c r="AD119" s="248" t="b">
        <f t="shared" ca="1" si="113"/>
        <v>1</v>
      </c>
      <c r="AE119" s="10"/>
      <c r="AF119" s="248" t="b">
        <f t="shared" ca="1" si="435"/>
        <v>1</v>
      </c>
      <c r="AG119" s="248" t="str">
        <f t="shared" ca="1" si="435"/>
        <v>-</v>
      </c>
      <c r="AH119" s="248" t="str">
        <f t="shared" ca="1" si="435"/>
        <v>-</v>
      </c>
      <c r="AI119" s="248" t="str">
        <f t="shared" ca="1" si="435"/>
        <v>-</v>
      </c>
      <c r="AJ119" s="248" t="b">
        <f t="shared" ca="1" si="435"/>
        <v>0</v>
      </c>
      <c r="AK119" s="248" t="str">
        <f t="shared" ca="1" si="435"/>
        <v>-</v>
      </c>
      <c r="AL119" s="248" t="str">
        <f t="shared" ca="1" si="435"/>
        <v>-</v>
      </c>
      <c r="AM119" s="248" t="str">
        <f t="shared" ca="1" si="435"/>
        <v>-</v>
      </c>
      <c r="AN119" s="248" t="b">
        <f t="shared" ca="1" si="435"/>
        <v>0</v>
      </c>
      <c r="AO119" s="10"/>
      <c r="AP119" s="225" t="b">
        <f t="shared" ca="1" si="458"/>
        <v>1</v>
      </c>
      <c r="AQ119" s="247" t="b">
        <v>1</v>
      </c>
      <c r="AR119" s="225" t="b">
        <f t="shared" ca="1" si="452"/>
        <v>1</v>
      </c>
      <c r="AS119" s="243">
        <f t="shared" ca="1" si="136"/>
        <v>732305</v>
      </c>
      <c r="AT119" s="225" t="b">
        <f t="shared" ca="1" si="453"/>
        <v>0</v>
      </c>
      <c r="AU119" s="248" t="str">
        <f t="shared" ca="1" si="435"/>
        <v>-</v>
      </c>
      <c r="AV119" s="248" t="b">
        <f t="shared" ca="1" si="435"/>
        <v>1</v>
      </c>
      <c r="AW119" s="225">
        <f t="shared" ca="1" si="454"/>
        <v>732306</v>
      </c>
      <c r="AX119" s="248" t="str">
        <f t="shared" ca="1" si="435"/>
        <v>-</v>
      </c>
      <c r="AY119" s="248">
        <f t="shared" ca="1" si="435"/>
        <v>1</v>
      </c>
      <c r="AZ119" s="248">
        <f t="shared" ca="1" si="435"/>
        <v>1</v>
      </c>
      <c r="BA119" s="248" t="b">
        <f t="shared" ca="1" si="185"/>
        <v>1</v>
      </c>
      <c r="BB119" s="248">
        <f t="shared" ca="1" si="435"/>
        <v>0.2</v>
      </c>
      <c r="BC119" s="248" t="str">
        <f t="shared" ca="1" si="435"/>
        <v>-</v>
      </c>
      <c r="BD119" s="248" t="str">
        <f t="shared" ca="1" si="435"/>
        <v>-</v>
      </c>
      <c r="BE119" s="248" t="b">
        <f t="shared" ca="1" si="435"/>
        <v>1</v>
      </c>
      <c r="BF119" s="248" t="b">
        <f t="shared" ca="1" si="185"/>
        <v>0</v>
      </c>
      <c r="BG119" s="246" t="str" cm="1">
        <f t="array" aca="1" ref="BG119" ca="1">INDEX(i.dams_confinement_P,$P119,BG$17)</f>
        <v>-</v>
      </c>
      <c r="BH119" s="246" t="str" cm="1">
        <f t="array" aca="1" ref="BH119" ca="1">INDEX(i.dams_confinement_P,$P119,BH$17)</f>
        <v>-</v>
      </c>
      <c r="BI119" s="246" t="str" cm="1">
        <f t="array" aca="1" ref="BI119" ca="1">INDEX(i.dams_confinement_P,$P119,BI$17)</f>
        <v>-</v>
      </c>
      <c r="BJ119" s="246" t="str" cm="1">
        <f t="array" aca="1" ref="BJ119" ca="1">INDEX(i.dams_confinement_P,$P119,BJ$17)</f>
        <v>-</v>
      </c>
      <c r="BK119" s="246" t="str" cm="1">
        <f t="array" aca="1" ref="BK119" ca="1">INDEX(i.dams_confinement_P,$P119,BK$17)</f>
        <v>-</v>
      </c>
      <c r="BL119" s="246" t="str" cm="1">
        <f t="array" aca="1" ref="BL119" ca="1">INDEX(i.dams_confinement_P,$P119,BL$17)</f>
        <v>-</v>
      </c>
      <c r="BM119" s="246" t="b" cm="1">
        <f t="array" aca="1" ref="BM119" ca="1">INDEX(i.dams_confinement_P,$P119,BM$17)</f>
        <v>1</v>
      </c>
      <c r="BN119" s="246" t="b" cm="1">
        <f t="array" aca="1" ref="BN119" ca="1">INDEX(i.dams_confinement_P,$P119,BN$17)</f>
        <v>1</v>
      </c>
      <c r="BO119" s="246" t="b" cm="1">
        <f t="array" aca="1" ref="BO119" ca="1">INDEX(i.dams_confinement_P,$P119,BO$17)</f>
        <v>1</v>
      </c>
      <c r="BP119" s="246" t="b" cm="1">
        <f t="array" aca="1" ref="BP119" ca="1">INDEX(i.dams_confinement_P,$P119,BP$17)</f>
        <v>1</v>
      </c>
      <c r="BQ119" s="246" t="b" cm="1">
        <f t="array" aca="1" ref="BQ119" ca="1">INDEX(i.dams_confinement_P,$P119,BQ$17)</f>
        <v>1</v>
      </c>
      <c r="BR119" s="246" t="b" cm="1">
        <f t="array" aca="1" ref="BR119" ca="1">INDEX(i.dams_confinement_P,$P119,BR$17)</f>
        <v>1</v>
      </c>
      <c r="BS119" s="246" t="str" cm="1">
        <f t="array" aca="1" ref="BS119" ca="1">INDEX(i.dams_confinement_P,$P119,BS$17)</f>
        <v>-</v>
      </c>
      <c r="BT119" s="246" t="str" cm="1">
        <f t="array" aca="1" ref="BT119" ca="1">INDEX(i.dams_confinement_P,$P119,BT$17)</f>
        <v>-</v>
      </c>
      <c r="BU119" s="246" t="str" cm="1">
        <f t="array" aca="1" ref="BU119" ca="1">INDEX(i.dams_confinement_P,$P119,BU$17)</f>
        <v>-</v>
      </c>
      <c r="BV119" s="246" t="str" cm="1">
        <f t="array" aca="1" ref="BV119" ca="1">INDEX(i.dams_confinement_P,$P119,BV$17)</f>
        <v>-</v>
      </c>
      <c r="BW119" s="246" t="str" cm="1">
        <f t="array" aca="1" ref="BW119" ca="1">INDEX(i.dams_confinement_P,$P119,BW$17)</f>
        <v>-</v>
      </c>
      <c r="BX119" s="246" t="str" cm="1">
        <f t="array" aca="1" ref="BX119" ca="1">INDEX(i.dams_confinement_P,$P119,BX$17)</f>
        <v>-</v>
      </c>
      <c r="BY119" s="248" t="str">
        <f t="shared" ca="1" si="436"/>
        <v>-</v>
      </c>
      <c r="BZ119" s="248" t="str">
        <f t="shared" ca="1" si="436"/>
        <v>-</v>
      </c>
      <c r="CA119" s="10"/>
      <c r="CB119" s="248" t="str">
        <f t="shared" ca="1" si="436"/>
        <v>-</v>
      </c>
      <c r="CC119" s="248" t="str">
        <f t="shared" ca="1" si="436"/>
        <v>-</v>
      </c>
      <c r="CD119" s="248" t="str">
        <f t="shared" ca="1" si="436"/>
        <v>-</v>
      </c>
      <c r="CE119" s="248" t="str">
        <f t="shared" ca="1" si="436"/>
        <v>-</v>
      </c>
      <c r="CF119" s="248" t="str">
        <f t="shared" ca="1" si="436"/>
        <v>-</v>
      </c>
      <c r="CG119" s="248" t="str">
        <f t="shared" ca="1" si="436"/>
        <v>-</v>
      </c>
      <c r="CH119" s="248" t="str">
        <f t="shared" ca="1" si="436"/>
        <v>-</v>
      </c>
      <c r="CI119" s="248" t="str">
        <f t="shared" ca="1" si="436"/>
        <v>-</v>
      </c>
      <c r="CJ119" s="248" t="str">
        <f t="shared" ca="1" si="436"/>
        <v>-</v>
      </c>
      <c r="CK119" s="248" t="str">
        <f t="shared" ca="1" si="436"/>
        <v>-</v>
      </c>
      <c r="CL119" s="248" t="str">
        <f t="shared" ca="1" si="436"/>
        <v>-</v>
      </c>
      <c r="CM119" s="248" t="str">
        <f t="shared" ca="1" si="436"/>
        <v>-</v>
      </c>
      <c r="CN119" s="248" t="str">
        <f t="shared" ca="1" si="436"/>
        <v>-</v>
      </c>
      <c r="CO119" s="248" t="str">
        <f t="shared" ca="1" si="436"/>
        <v>-</v>
      </c>
      <c r="CP119" s="248" t="str">
        <f t="shared" ca="1" si="436"/>
        <v>-</v>
      </c>
      <c r="CQ119" s="248" t="str">
        <f t="shared" ca="1" si="436"/>
        <v>-</v>
      </c>
      <c r="CR119" s="248" t="str">
        <f t="shared" ca="1" si="436"/>
        <v>-</v>
      </c>
      <c r="CS119" s="248" t="str">
        <f t="shared" ca="1" si="436"/>
        <v>-</v>
      </c>
      <c r="CT119" s="248" t="str">
        <f t="shared" ca="1" si="436"/>
        <v>-</v>
      </c>
      <c r="CU119" s="248" t="str">
        <f t="shared" ca="1" si="436"/>
        <v>-</v>
      </c>
      <c r="CV119" s="248" t="str">
        <f t="shared" ca="1" si="436"/>
        <v>-</v>
      </c>
      <c r="CW119" s="10"/>
      <c r="CX119" s="246" t="str" cm="1">
        <f t="array" ref="CX119">IF(AND($CZ119:$DA119),INDEX(i.dam_user_fvp0_date,$P119),"-")</f>
        <v>-</v>
      </c>
      <c r="CY119" s="246" t="str" cm="1">
        <f t="array" ref="CY119">IF(AND($CZ119:$DA119),INDEX(i.dam_user_fvp1_date,$P119),"-")</f>
        <v>-</v>
      </c>
      <c r="CZ119" s="247" t="b">
        <v>0</v>
      </c>
      <c r="DA119" s="247" t="b">
        <v>1</v>
      </c>
      <c r="DB119" s="248" t="str">
        <f t="shared" ca="1" si="437"/>
        <v>-</v>
      </c>
      <c r="DC119" s="248" t="str">
        <f t="shared" ca="1" si="437"/>
        <v>-</v>
      </c>
      <c r="DD119" s="248" t="str">
        <f t="shared" ca="1" si="437"/>
        <v>-</v>
      </c>
      <c r="DE119" s="248" t="str">
        <f t="shared" ca="1" si="437"/>
        <v>-</v>
      </c>
      <c r="DF119" s="248" t="str">
        <f t="shared" ca="1" si="437"/>
        <v>-</v>
      </c>
      <c r="DG119" s="248" t="str">
        <f t="shared" ca="1" si="437"/>
        <v>-</v>
      </c>
      <c r="DH119" s="248" t="str">
        <f t="shared" ca="1" si="437"/>
        <v>-</v>
      </c>
      <c r="DI119" s="248" t="str">
        <f t="shared" ca="1" si="437"/>
        <v>-</v>
      </c>
      <c r="DJ119" s="248" t="str">
        <f t="shared" ca="1" si="437"/>
        <v>-</v>
      </c>
      <c r="DK119" s="248" t="str">
        <f t="shared" ca="1" si="437"/>
        <v>-</v>
      </c>
      <c r="DL119" s="248" t="str">
        <f t="shared" ca="1" si="437"/>
        <v>-</v>
      </c>
      <c r="DM119" s="248" t="str">
        <f t="shared" ca="1" si="437"/>
        <v>-</v>
      </c>
      <c r="DN119" s="248" t="str">
        <f t="shared" ca="1" si="437"/>
        <v>-</v>
      </c>
      <c r="DO119" s="248" t="str">
        <f t="shared" ca="1" si="437"/>
        <v>-</v>
      </c>
      <c r="DP119" s="248" t="str">
        <f t="shared" ca="1" si="437"/>
        <v>-</v>
      </c>
      <c r="DQ119" s="248" t="str">
        <f t="shared" ca="1" si="437"/>
        <v>-</v>
      </c>
      <c r="DR119" s="248" t="str">
        <f t="shared" ca="1" si="437"/>
        <v>-</v>
      </c>
      <c r="DS119" s="248" t="str">
        <f t="shared" ca="1" si="437"/>
        <v>-</v>
      </c>
      <c r="DT119" s="248" t="str">
        <f t="shared" ca="1" si="437"/>
        <v>-</v>
      </c>
      <c r="DU119" s="248" t="str">
        <f t="shared" ca="1" si="437"/>
        <v>-</v>
      </c>
      <c r="DV119" s="225">
        <f t="shared" ca="1" si="455"/>
        <v>3</v>
      </c>
      <c r="DW119" s="225">
        <f t="shared" ca="1" si="455"/>
        <v>3</v>
      </c>
      <c r="DX119" s="247">
        <v>0</v>
      </c>
      <c r="DY119" s="247">
        <v>1</v>
      </c>
      <c r="DZ119" s="247">
        <v>-1</v>
      </c>
      <c r="EA119" s="248" t="str">
        <f t="shared" ca="1" si="437"/>
        <v>-</v>
      </c>
      <c r="EB119" s="248" t="str">
        <f t="shared" ca="1" si="437"/>
        <v>-</v>
      </c>
      <c r="EC119" s="248" t="str">
        <f t="shared" ca="1" si="437"/>
        <v>-</v>
      </c>
      <c r="ED119" s="248" t="str">
        <f t="shared" ca="1" si="437"/>
        <v>-</v>
      </c>
      <c r="EE119" s="248" t="str">
        <f t="shared" ca="1" si="437"/>
        <v>-</v>
      </c>
      <c r="EF119" s="247">
        <v>0</v>
      </c>
      <c r="EG119" s="247">
        <v>1</v>
      </c>
      <c r="EH119" s="247">
        <v>-1</v>
      </c>
      <c r="EI119" s="248" t="str">
        <f t="shared" ca="1" si="437"/>
        <v>-</v>
      </c>
      <c r="EJ119" s="248" t="str">
        <f t="shared" ca="1" si="437"/>
        <v>-</v>
      </c>
      <c r="EK119" s="248" t="str">
        <f t="shared" ca="1" si="437"/>
        <v>-</v>
      </c>
      <c r="EL119" s="248">
        <f t="shared" ca="1" si="437"/>
        <v>0</v>
      </c>
      <c r="EM119" s="248">
        <f t="shared" ca="1" si="437"/>
        <v>0</v>
      </c>
      <c r="EN119" s="248">
        <f t="shared" ca="1" si="437"/>
        <v>0</v>
      </c>
      <c r="EO119" s="248">
        <f t="shared" ca="1" si="437"/>
        <v>0</v>
      </c>
      <c r="EP119" s="248">
        <f t="shared" ca="1" si="438"/>
        <v>0</v>
      </c>
      <c r="EQ119" s="248">
        <f t="shared" ca="1" si="438"/>
        <v>0</v>
      </c>
      <c r="ER119" s="248">
        <f t="shared" ca="1" si="438"/>
        <v>0</v>
      </c>
      <c r="ES119" s="248" t="str">
        <f t="shared" ca="1" si="438"/>
        <v>-</v>
      </c>
      <c r="ET119" s="248" t="str">
        <f t="shared" ca="1" si="438"/>
        <v>-</v>
      </c>
      <c r="EU119" s="248" t="str">
        <f t="shared" ca="1" si="438"/>
        <v>-</v>
      </c>
      <c r="EV119" s="248" t="str">
        <f t="shared" ca="1" si="438"/>
        <v>-</v>
      </c>
      <c r="EW119" s="248" t="str">
        <f t="shared" ca="1" si="438"/>
        <v>-</v>
      </c>
      <c r="EX119" s="248" t="str">
        <f t="shared" ca="1" si="438"/>
        <v>-</v>
      </c>
      <c r="EY119" s="248" t="str">
        <f t="shared" ca="1" si="438"/>
        <v>-</v>
      </c>
      <c r="EZ119" s="248" t="str">
        <f t="shared" ca="1" si="438"/>
        <v>-</v>
      </c>
      <c r="FA119" s="248" t="str">
        <f t="shared" ca="1" si="438"/>
        <v>-</v>
      </c>
      <c r="FB119" s="248" t="str">
        <f t="shared" ca="1" si="438"/>
        <v>-</v>
      </c>
      <c r="FC119" s="248" t="str">
        <f t="shared" ca="1" si="438"/>
        <v>-</v>
      </c>
      <c r="FD119" s="10"/>
      <c r="FE119" s="246">
        <f t="shared" ca="1" si="118"/>
        <v>1</v>
      </c>
      <c r="FF119" s="248" t="str">
        <f t="shared" ca="1" si="438"/>
        <v>-</v>
      </c>
      <c r="FG119" s="248" t="str">
        <f t="shared" ca="1" si="439"/>
        <v>-</v>
      </c>
      <c r="FH119" s="248" t="str">
        <f t="shared" ca="1" si="439"/>
        <v>-</v>
      </c>
      <c r="FI119" s="248" t="str">
        <f t="shared" ca="1" si="439"/>
        <v>-</v>
      </c>
      <c r="FJ119" s="246" t="b">
        <f t="shared" ca="1" si="119"/>
        <v>0</v>
      </c>
      <c r="FK119" s="248" t="str">
        <f t="shared" ca="1" si="439"/>
        <v>-</v>
      </c>
      <c r="FL119" s="248">
        <f t="shared" ca="1" si="439"/>
        <v>0</v>
      </c>
      <c r="FM119" s="248" t="str">
        <f t="shared" ca="1" si="439"/>
        <v>-</v>
      </c>
      <c r="FN119" s="248">
        <f t="shared" ca="1" si="120"/>
        <v>1</v>
      </c>
      <c r="FO119" s="248">
        <f t="shared" ca="1" si="120"/>
        <v>0</v>
      </c>
      <c r="FP119" s="248">
        <f t="shared" ca="1" si="439"/>
        <v>1</v>
      </c>
      <c r="FQ119" s="248">
        <f t="shared" ca="1" si="439"/>
        <v>0</v>
      </c>
      <c r="FR119" s="248">
        <f t="shared" ca="1" si="439"/>
        <v>1</v>
      </c>
      <c r="FS119" s="248">
        <f t="shared" ca="1" si="439"/>
        <v>1</v>
      </c>
      <c r="FT119" s="248">
        <f t="shared" ca="1" si="439"/>
        <v>1</v>
      </c>
      <c r="FU119" s="248">
        <f t="shared" ca="1" si="439"/>
        <v>0</v>
      </c>
      <c r="FV119" s="248">
        <f t="shared" ca="1" si="439"/>
        <v>0</v>
      </c>
      <c r="FW119" s="248">
        <f t="shared" ca="1" si="439"/>
        <v>0</v>
      </c>
      <c r="FX119" s="248">
        <f t="shared" ca="1" si="439"/>
        <v>0</v>
      </c>
      <c r="FY119" s="248">
        <f t="shared" ca="1" si="439"/>
        <v>0</v>
      </c>
      <c r="FZ119" s="248">
        <f t="shared" ca="1" si="439"/>
        <v>0</v>
      </c>
      <c r="GA119" s="248">
        <f t="shared" ca="1" si="439"/>
        <v>0</v>
      </c>
      <c r="GB119" s="248">
        <f t="shared" ca="1" si="439"/>
        <v>0</v>
      </c>
      <c r="GC119" s="248">
        <f t="shared" ca="1" si="439"/>
        <v>0</v>
      </c>
      <c r="GD119" s="248">
        <f t="shared" ca="1" si="439"/>
        <v>0</v>
      </c>
      <c r="GE119" s="248">
        <f t="shared" ca="1" si="439"/>
        <v>0</v>
      </c>
      <c r="GF119" s="248">
        <f t="shared" ca="1" si="439"/>
        <v>0</v>
      </c>
      <c r="GG119" s="248">
        <f t="shared" ca="1" si="439"/>
        <v>1</v>
      </c>
      <c r="GH119" s="248">
        <f t="shared" ca="1" si="439"/>
        <v>0</v>
      </c>
      <c r="GI119" s="248">
        <f t="shared" ca="1" si="439"/>
        <v>0</v>
      </c>
      <c r="GJ119" s="248">
        <f t="shared" ca="1" si="439"/>
        <v>0</v>
      </c>
      <c r="GK119" s="248">
        <f t="shared" ca="1" si="439"/>
        <v>0</v>
      </c>
      <c r="GL119" s="248">
        <f t="shared" ca="1" si="439"/>
        <v>0</v>
      </c>
      <c r="GM119" s="248">
        <f t="shared" ca="1" si="439"/>
        <v>0</v>
      </c>
      <c r="GN119" s="248">
        <f t="shared" ca="1" si="439"/>
        <v>0</v>
      </c>
      <c r="GO119" s="10"/>
      <c r="GP119" s="246" t="b">
        <f t="shared" ca="1" si="440"/>
        <v>1</v>
      </c>
      <c r="GQ119" s="246" cm="1">
        <f t="array" aca="1" ref="GQ119" ca="1">INDEX(i.bnd_total_pas_area,$R119,1)</f>
        <v>0</v>
      </c>
      <c r="GR119" s="248" t="str">
        <f t="shared" ca="1" si="261"/>
        <v>-</v>
      </c>
      <c r="GS119" s="246" t="b">
        <f t="shared" ca="1" si="441"/>
        <v>1</v>
      </c>
      <c r="GT119" s="246" cm="1">
        <f t="array" aca="1" ref="GT119" ca="1">INDEX(i.bnd_sr_t,$T119,1)</f>
        <v>0</v>
      </c>
      <c r="GU119" s="246" t="b">
        <f t="shared" ca="1" si="442"/>
        <v>0</v>
      </c>
      <c r="GV119" s="246" t="b">
        <f t="shared" ca="1" si="442"/>
        <v>0</v>
      </c>
      <c r="GW119" s="246" t="b">
        <f t="shared" ca="1" si="442"/>
        <v>1</v>
      </c>
      <c r="GX119" s="248">
        <f t="shared" ca="1" si="434"/>
        <v>0</v>
      </c>
      <c r="GY119" s="248">
        <f t="shared" ca="1" si="434"/>
        <v>2</v>
      </c>
      <c r="GZ119" s="248">
        <f t="shared" ca="1" si="434"/>
        <v>2</v>
      </c>
      <c r="HA119" s="248" t="str">
        <f t="shared" ca="1" si="434"/>
        <v>-</v>
      </c>
      <c r="HB119" s="248" t="str">
        <f t="shared" ca="1" si="434"/>
        <v>-</v>
      </c>
      <c r="HC119" s="248" t="str">
        <f t="shared" ca="1" si="434"/>
        <v>-</v>
      </c>
      <c r="HD119" s="248" t="str">
        <f t="shared" ca="1" si="434"/>
        <v>-</v>
      </c>
      <c r="HE119" s="248" t="str">
        <f t="shared" ca="1" si="434"/>
        <v>-</v>
      </c>
      <c r="HF119" s="248" t="str">
        <f t="shared" ca="1" si="144"/>
        <v>-</v>
      </c>
      <c r="HG119" s="248" t="str">
        <f t="shared" ca="1" si="144"/>
        <v>-</v>
      </c>
      <c r="HH119" s="246" t="b">
        <f t="array" aca="1" ref="HH119" ca="1">IF(OR(HI119:HJ119&lt;&gt;"-"),TRUE,"-")</f>
        <v>1</v>
      </c>
      <c r="HI119" s="225">
        <f t="shared" ca="1" si="456"/>
        <v>2</v>
      </c>
      <c r="HJ119" s="248" t="str">
        <f t="shared" ca="1" si="125"/>
        <v>-</v>
      </c>
      <c r="HK119" s="246" t="str">
        <f t="array" aca="1" ref="HK119" ca="1">IF(OR(HL119:HQ119&lt;&gt;"-"),TRUE,"-")</f>
        <v>-</v>
      </c>
      <c r="HL119" s="248" t="str">
        <f t="shared" ca="1" si="448"/>
        <v>-</v>
      </c>
      <c r="HM119" s="288" t="str">
        <f t="shared" ca="1" si="448"/>
        <v>-</v>
      </c>
      <c r="HN119" s="288" t="str">
        <f t="shared" ca="1" si="448"/>
        <v>-</v>
      </c>
      <c r="HO119" s="288" t="str">
        <f t="shared" ca="1" si="448"/>
        <v>-</v>
      </c>
      <c r="HP119" s="288" t="str">
        <f t="shared" ca="1" si="448"/>
        <v>-</v>
      </c>
      <c r="HQ119" s="288" t="str">
        <f t="shared" ca="1" si="146"/>
        <v>-</v>
      </c>
      <c r="HR119" s="288" t="str">
        <f t="shared" ca="1" si="448"/>
        <v>-</v>
      </c>
      <c r="HS119" s="248" t="b">
        <f t="shared" ca="1" si="100"/>
        <v>1</v>
      </c>
      <c r="HT119" s="248">
        <f t="shared" ca="1" si="100"/>
        <v>2</v>
      </c>
      <c r="HU119" s="248" t="b">
        <f t="shared" ca="1" si="101"/>
        <v>1</v>
      </c>
      <c r="HV119" s="248" t="str">
        <f t="shared" ca="1" si="101"/>
        <v>-</v>
      </c>
      <c r="HW119" s="246" t="str">
        <f t="shared" ca="1" si="443"/>
        <v>-</v>
      </c>
      <c r="HX119" s="246" t="str">
        <f t="shared" ca="1" si="443"/>
        <v>-</v>
      </c>
      <c r="HY119" s="246" t="str">
        <f t="shared" ca="1" si="443"/>
        <v>-</v>
      </c>
      <c r="HZ119" s="246" t="str">
        <f t="shared" ca="1" si="443"/>
        <v>-</v>
      </c>
      <c r="IA119" s="248" t="str">
        <f t="shared" ca="1" si="444"/>
        <v>-</v>
      </c>
      <c r="IB119" s="248" t="str">
        <f t="shared" ca="1" si="444"/>
        <v>-</v>
      </c>
      <c r="IC119" s="248" t="str">
        <f t="shared" ca="1" si="444"/>
        <v>-</v>
      </c>
      <c r="ID119" s="248" t="str">
        <f t="shared" ca="1" si="444"/>
        <v>-</v>
      </c>
      <c r="IE119" s="248">
        <f t="shared" ca="1" si="444"/>
        <v>0</v>
      </c>
      <c r="IF119" s="248">
        <f t="shared" ca="1" si="444"/>
        <v>0.9</v>
      </c>
      <c r="IG119" s="248">
        <f t="shared" ca="1" si="444"/>
        <v>0</v>
      </c>
      <c r="IH119" s="248">
        <f t="shared" ca="1" si="444"/>
        <v>0.5</v>
      </c>
      <c r="II119" s="248">
        <f t="shared" ca="1" si="444"/>
        <v>0</v>
      </c>
      <c r="IJ119" s="248">
        <f t="shared" ca="1" si="444"/>
        <v>0</v>
      </c>
      <c r="IK119" s="248" t="str">
        <f t="shared" ca="1" si="444"/>
        <v>-</v>
      </c>
      <c r="IL119" s="246" t="str">
        <f t="shared" ca="1" si="127"/>
        <v>-</v>
      </c>
      <c r="IM119" s="246" t="str">
        <f t="shared" ca="1" si="127"/>
        <v>-</v>
      </c>
      <c r="IN119" s="155" t="b">
        <f t="shared" ca="1" si="445"/>
        <v>0</v>
      </c>
      <c r="IO119" s="248" t="str">
        <f t="shared" ca="1" si="129"/>
        <v>-</v>
      </c>
      <c r="IP119" s="10"/>
      <c r="IQ119" s="248">
        <f t="shared" ca="1" si="444"/>
        <v>1</v>
      </c>
      <c r="IR119" s="248">
        <f t="shared" ca="1" si="444"/>
        <v>0</v>
      </c>
      <c r="IS119" s="248">
        <f t="shared" ca="1" si="444"/>
        <v>1</v>
      </c>
      <c r="IT119" s="248">
        <f t="shared" ca="1" si="444"/>
        <v>1</v>
      </c>
      <c r="IU119" s="248">
        <f t="shared" ca="1" si="444"/>
        <v>0</v>
      </c>
      <c r="IV119" s="248">
        <f t="shared" ca="1" si="444"/>
        <v>70</v>
      </c>
      <c r="IW119" s="248">
        <f t="shared" ca="1" si="444"/>
        <v>50</v>
      </c>
      <c r="IX119" s="248">
        <f t="shared" ca="1" si="444"/>
        <v>85</v>
      </c>
      <c r="IY119" s="248">
        <f t="shared" ca="1" si="444"/>
        <v>70</v>
      </c>
      <c r="IZ119" s="246">
        <f t="shared" ca="1" si="130"/>
        <v>1</v>
      </c>
      <c r="JA119" s="246">
        <f t="shared" ca="1" si="131"/>
        <v>1</v>
      </c>
      <c r="JB119" s="246">
        <f t="shared" ca="1" si="132"/>
        <v>1</v>
      </c>
      <c r="JC119" s="248">
        <f t="shared" ca="1" si="444"/>
        <v>1</v>
      </c>
      <c r="JD119" s="10"/>
      <c r="JE119" s="248">
        <f t="shared" ca="1" si="444"/>
        <v>1</v>
      </c>
      <c r="JF119" s="248">
        <f t="shared" ca="1" si="444"/>
        <v>1</v>
      </c>
      <c r="JG119" s="248">
        <f t="shared" ca="1" si="444"/>
        <v>0.75</v>
      </c>
      <c r="JH119" s="248">
        <f t="shared" ca="1" si="457"/>
        <v>0.8</v>
      </c>
      <c r="JI119" s="248">
        <f t="shared" ca="1" si="457"/>
        <v>0.82499999999999996</v>
      </c>
      <c r="JJ119" s="248">
        <f t="shared" ca="1" si="457"/>
        <v>0.875</v>
      </c>
      <c r="JK119" s="248">
        <f t="shared" ca="1" si="457"/>
        <v>0.9</v>
      </c>
      <c r="JL119" s="248">
        <f t="shared" ca="1" si="444"/>
        <v>1</v>
      </c>
      <c r="JM119" s="248">
        <f t="shared" ca="1" si="444"/>
        <v>0</v>
      </c>
      <c r="JN119" s="248">
        <f t="shared" ca="1" si="419"/>
        <v>0</v>
      </c>
      <c r="JO119" s="248">
        <f t="shared" ca="1" si="419"/>
        <v>0</v>
      </c>
      <c r="JP119" s="248">
        <f t="shared" ca="1" si="419"/>
        <v>0</v>
      </c>
      <c r="JQ119" s="248">
        <f t="shared" ca="1" si="419"/>
        <v>0</v>
      </c>
      <c r="JR119" s="248">
        <f t="shared" ca="1" si="419"/>
        <v>0</v>
      </c>
      <c r="JS119" s="248" t="str">
        <f t="shared" ca="1" si="149"/>
        <v>-</v>
      </c>
      <c r="JT119" s="248">
        <f t="shared" ca="1" si="149"/>
        <v>0</v>
      </c>
      <c r="JU119" s="27">
        <v>0</v>
      </c>
    </row>
    <row r="120" spans="1:281" s="228" customFormat="1" outlineLevel="2">
      <c r="A120" s="202">
        <f t="shared" si="133"/>
        <v>115</v>
      </c>
      <c r="B120" s="210">
        <f t="shared" ca="1" si="449"/>
        <v>109</v>
      </c>
      <c r="C120" s="228">
        <v>200</v>
      </c>
      <c r="D120" s="228" t="s">
        <v>941</v>
      </c>
      <c r="E120" s="228" t="b">
        <v>0</v>
      </c>
      <c r="F120" s="228" t="b">
        <v>0</v>
      </c>
      <c r="G120" s="228" t="b">
        <f t="shared" si="446"/>
        <v>0</v>
      </c>
      <c r="H120" s="298" cm="1">
        <f t="array" aca="1" ref="H120" ca="1">IF(AND($I120:$T120=DataMaster!$R$70:$AC$70),1,IF(AND($I120:$T120=DataMaster!$R$71:$AC$71),2,IF(AND($I120:$T120=DataMaster!$R$72:$AC$72),3,IF(AND($I120:$T120=DataMaster!$R$73:$AC$73),4,IF(AND($I120:$T120=DataMaster!$R$74:$AC$74),5,IF(AND($I120:$T120=DataMaster!$R$75:$AC$75),6,IF(AND($I120:$T120=DataMaster!$R$76:$AC$76),7,IF(AND($I120:$T120=DataMaster!$R$77:$AC$77),8,0))))))))</f>
        <v>7</v>
      </c>
      <c r="I120" s="225">
        <f t="shared" ca="1" si="450"/>
        <v>3</v>
      </c>
      <c r="J120" s="225">
        <f t="shared" ca="1" si="417"/>
        <v>2</v>
      </c>
      <c r="K120" s="225">
        <f t="shared" ca="1" si="417"/>
        <v>1</v>
      </c>
      <c r="L120" s="225">
        <f t="shared" ca="1" si="417"/>
        <v>1</v>
      </c>
      <c r="M120" s="225">
        <f t="shared" ca="1" si="417"/>
        <v>1</v>
      </c>
      <c r="N120" s="225">
        <f t="shared" ca="1" si="417"/>
        <v>1</v>
      </c>
      <c r="O120" s="225">
        <f t="shared" ca="1" si="417"/>
        <v>1</v>
      </c>
      <c r="P120" s="225">
        <f t="shared" ca="1" si="417"/>
        <v>3</v>
      </c>
      <c r="Q120" s="225">
        <f t="shared" ca="1" si="417"/>
        <v>1</v>
      </c>
      <c r="R120" s="225">
        <f t="shared" ca="1" si="417"/>
        <v>5</v>
      </c>
      <c r="S120" s="225">
        <f t="shared" ca="1" si="417"/>
        <v>1</v>
      </c>
      <c r="T120" s="225">
        <f t="shared" ca="1" si="417"/>
        <v>5</v>
      </c>
      <c r="V120" s="242" t="str" cm="1">
        <f t="array" aca="1" ref="V120" ca="1">TEXT(LEFT(OFFSET(V120,-1,0),5)+1,"00000")&amp;MID(OFFSET(V120,-1,0),6,FIND(" ",OFFSET(V120,-1,0),7)-5)
&amp;IF($H120=0,"",INDEX(DataMaster!$Q$70:$Q$77,Experiment!H120))
 &amp; " Day"&amp;_xlfn.SINGLE(INDEX(i.DOY,$I120,1))                   &amp; IF($FE120=0," FWM","")&amp;IF($FE120=1," MWM","")&amp;IF($FE120=5," Mat","")&amp;IF($FJ120=TRUE,"&amp;BBT","")
&amp;" Confine"&amp;$P120-1       &amp;IF($R120&gt;1," PasArea"&amp;GQ120,"")     &amp;IF($T120&gt;1," SR"&amp;GT120,"")     &amp;IF($S120&gt;1," E_PGR"&amp;JG120,"")
&amp; " WP"&amp;TEXT($IZ120*100,"000p")                &amp; " MP"&amp;TEXT($JA120*100,"000p")                      &amp; " GP"&amp;TEXT($JB120*100,"000p")
&amp; " (F"&amp;3+IFERROR(1*$CZ120,0)+IFERROR(1*$DA120,0)&amp;3-IFERROR(1*NOT($DC120),0)&amp;"N"&amp;$DV120&amp;$DW120&amp;")"</f>
        <v>00097 Feed farm4 Day204 MWM Confine2 PasArea0 SR0 WP100p MP100p GP100p (F53N33)</v>
      </c>
      <c r="W120" s="10" t="str">
        <f ca="1">IF(COUNTIF(V$5:V120,V120)=1,"-","Dup")</f>
        <v>-</v>
      </c>
      <c r="X120" s="10"/>
      <c r="Y120" s="225" t="str">
        <f t="shared" ca="1" si="451"/>
        <v>-</v>
      </c>
      <c r="Z120" s="248" t="str">
        <f t="shared" ca="1" si="112"/>
        <v>-</v>
      </c>
      <c r="AA120" s="225" t="str">
        <f t="shared" ca="1" si="451"/>
        <v>-</v>
      </c>
      <c r="AB120" s="225" t="str">
        <f t="shared" ca="1" si="451"/>
        <v>-</v>
      </c>
      <c r="AC120" s="248" t="str">
        <f t="shared" ca="1" si="113"/>
        <v>-</v>
      </c>
      <c r="AD120" s="248" t="b">
        <f t="shared" ca="1" si="113"/>
        <v>1</v>
      </c>
      <c r="AE120" s="10"/>
      <c r="AF120" s="248" t="b">
        <f t="shared" ca="1" si="435"/>
        <v>1</v>
      </c>
      <c r="AG120" s="248" t="str">
        <f t="shared" ca="1" si="435"/>
        <v>-</v>
      </c>
      <c r="AH120" s="248" t="str">
        <f t="shared" ca="1" si="435"/>
        <v>-</v>
      </c>
      <c r="AI120" s="248" t="str">
        <f t="shared" ca="1" si="435"/>
        <v>-</v>
      </c>
      <c r="AJ120" s="248" t="b">
        <f t="shared" ca="1" si="435"/>
        <v>0</v>
      </c>
      <c r="AK120" s="248" t="str">
        <f t="shared" ca="1" si="435"/>
        <v>-</v>
      </c>
      <c r="AL120" s="248" t="str">
        <f t="shared" ca="1" si="435"/>
        <v>-</v>
      </c>
      <c r="AM120" s="248" t="str">
        <f t="shared" ca="1" si="435"/>
        <v>-</v>
      </c>
      <c r="AN120" s="248" t="b">
        <f t="shared" ca="1" si="435"/>
        <v>0</v>
      </c>
      <c r="AO120" s="10"/>
      <c r="AP120" s="225" t="b">
        <f t="shared" ca="1" si="458"/>
        <v>1</v>
      </c>
      <c r="AQ120" s="247" t="b">
        <v>1</v>
      </c>
      <c r="AR120" s="225" t="b">
        <f t="shared" ca="1" si="452"/>
        <v>1</v>
      </c>
      <c r="AS120" s="243">
        <f t="shared" ca="1" si="136"/>
        <v>732306</v>
      </c>
      <c r="AT120" s="225" t="b">
        <f t="shared" ca="1" si="453"/>
        <v>0</v>
      </c>
      <c r="AU120" s="248" t="str">
        <f t="shared" ca="1" si="435"/>
        <v>-</v>
      </c>
      <c r="AV120" s="248" t="b">
        <f t="shared" ca="1" si="435"/>
        <v>1</v>
      </c>
      <c r="AW120" s="225">
        <f t="shared" ca="1" si="454"/>
        <v>732307</v>
      </c>
      <c r="AX120" s="248" t="str">
        <f t="shared" ca="1" si="435"/>
        <v>-</v>
      </c>
      <c r="AY120" s="248">
        <f t="shared" ca="1" si="435"/>
        <v>1</v>
      </c>
      <c r="AZ120" s="248">
        <f t="shared" ca="1" si="435"/>
        <v>1</v>
      </c>
      <c r="BA120" s="248" t="b">
        <f t="shared" ca="1" si="185"/>
        <v>1</v>
      </c>
      <c r="BB120" s="248">
        <f t="shared" ca="1" si="435"/>
        <v>0.2</v>
      </c>
      <c r="BC120" s="248" t="str">
        <f t="shared" ca="1" si="435"/>
        <v>-</v>
      </c>
      <c r="BD120" s="248" t="str">
        <f t="shared" ca="1" si="435"/>
        <v>-</v>
      </c>
      <c r="BE120" s="248" t="b">
        <f t="shared" ca="1" si="435"/>
        <v>1</v>
      </c>
      <c r="BF120" s="248" t="b">
        <f t="shared" ca="1" si="185"/>
        <v>0</v>
      </c>
      <c r="BG120" s="246" t="str" cm="1">
        <f t="array" aca="1" ref="BG120" ca="1">INDEX(i.dams_confinement_P,$P120,BG$17)</f>
        <v>-</v>
      </c>
      <c r="BH120" s="246" t="str" cm="1">
        <f t="array" aca="1" ref="BH120" ca="1">INDEX(i.dams_confinement_P,$P120,BH$17)</f>
        <v>-</v>
      </c>
      <c r="BI120" s="246" t="str" cm="1">
        <f t="array" aca="1" ref="BI120" ca="1">INDEX(i.dams_confinement_P,$P120,BI$17)</f>
        <v>-</v>
      </c>
      <c r="BJ120" s="246" t="str" cm="1">
        <f t="array" aca="1" ref="BJ120" ca="1">INDEX(i.dams_confinement_P,$P120,BJ$17)</f>
        <v>-</v>
      </c>
      <c r="BK120" s="246" t="str" cm="1">
        <f t="array" aca="1" ref="BK120" ca="1">INDEX(i.dams_confinement_P,$P120,BK$17)</f>
        <v>-</v>
      </c>
      <c r="BL120" s="246" t="str" cm="1">
        <f t="array" aca="1" ref="BL120" ca="1">INDEX(i.dams_confinement_P,$P120,BL$17)</f>
        <v>-</v>
      </c>
      <c r="BM120" s="246" t="b" cm="1">
        <f t="array" aca="1" ref="BM120" ca="1">INDEX(i.dams_confinement_P,$P120,BM$17)</f>
        <v>1</v>
      </c>
      <c r="BN120" s="246" t="b" cm="1">
        <f t="array" aca="1" ref="BN120" ca="1">INDEX(i.dams_confinement_P,$P120,BN$17)</f>
        <v>1</v>
      </c>
      <c r="BO120" s="246" t="b" cm="1">
        <f t="array" aca="1" ref="BO120" ca="1">INDEX(i.dams_confinement_P,$P120,BO$17)</f>
        <v>1</v>
      </c>
      <c r="BP120" s="246" t="b" cm="1">
        <f t="array" aca="1" ref="BP120" ca="1">INDEX(i.dams_confinement_P,$P120,BP$17)</f>
        <v>1</v>
      </c>
      <c r="BQ120" s="246" t="b" cm="1">
        <f t="array" aca="1" ref="BQ120" ca="1">INDEX(i.dams_confinement_P,$P120,BQ$17)</f>
        <v>1</v>
      </c>
      <c r="BR120" s="246" t="b" cm="1">
        <f t="array" aca="1" ref="BR120" ca="1">INDEX(i.dams_confinement_P,$P120,BR$17)</f>
        <v>1</v>
      </c>
      <c r="BS120" s="246" t="str" cm="1">
        <f t="array" aca="1" ref="BS120" ca="1">INDEX(i.dams_confinement_P,$P120,BS$17)</f>
        <v>-</v>
      </c>
      <c r="BT120" s="246" t="str" cm="1">
        <f t="array" aca="1" ref="BT120" ca="1">INDEX(i.dams_confinement_P,$P120,BT$17)</f>
        <v>-</v>
      </c>
      <c r="BU120" s="246" t="str" cm="1">
        <f t="array" aca="1" ref="BU120" ca="1">INDEX(i.dams_confinement_P,$P120,BU$17)</f>
        <v>-</v>
      </c>
      <c r="BV120" s="246" t="str" cm="1">
        <f t="array" aca="1" ref="BV120" ca="1">INDEX(i.dams_confinement_P,$P120,BV$17)</f>
        <v>-</v>
      </c>
      <c r="BW120" s="246" t="str" cm="1">
        <f t="array" aca="1" ref="BW120" ca="1">INDEX(i.dams_confinement_P,$P120,BW$17)</f>
        <v>-</v>
      </c>
      <c r="BX120" s="246" t="str" cm="1">
        <f t="array" aca="1" ref="BX120" ca="1">INDEX(i.dams_confinement_P,$P120,BX$17)</f>
        <v>-</v>
      </c>
      <c r="BY120" s="248" t="str">
        <f t="shared" ca="1" si="436"/>
        <v>-</v>
      </c>
      <c r="BZ120" s="248" t="str">
        <f t="shared" ca="1" si="436"/>
        <v>-</v>
      </c>
      <c r="CA120" s="10"/>
      <c r="CB120" s="248" t="str">
        <f t="shared" ca="1" si="436"/>
        <v>-</v>
      </c>
      <c r="CC120" s="248" t="str">
        <f t="shared" ca="1" si="436"/>
        <v>-</v>
      </c>
      <c r="CD120" s="248" t="str">
        <f t="shared" ca="1" si="436"/>
        <v>-</v>
      </c>
      <c r="CE120" s="248" t="str">
        <f t="shared" ca="1" si="436"/>
        <v>-</v>
      </c>
      <c r="CF120" s="248" t="str">
        <f t="shared" ca="1" si="436"/>
        <v>-</v>
      </c>
      <c r="CG120" s="248" t="str">
        <f t="shared" ca="1" si="436"/>
        <v>-</v>
      </c>
      <c r="CH120" s="248" t="str">
        <f t="shared" ca="1" si="436"/>
        <v>-</v>
      </c>
      <c r="CI120" s="248" t="str">
        <f t="shared" ca="1" si="436"/>
        <v>-</v>
      </c>
      <c r="CJ120" s="248" t="str">
        <f t="shared" ca="1" si="436"/>
        <v>-</v>
      </c>
      <c r="CK120" s="248" t="str">
        <f t="shared" ca="1" si="436"/>
        <v>-</v>
      </c>
      <c r="CL120" s="248" t="str">
        <f t="shared" ca="1" si="436"/>
        <v>-</v>
      </c>
      <c r="CM120" s="248" t="str">
        <f t="shared" ca="1" si="436"/>
        <v>-</v>
      </c>
      <c r="CN120" s="248" t="str">
        <f t="shared" ca="1" si="436"/>
        <v>-</v>
      </c>
      <c r="CO120" s="248" t="str">
        <f t="shared" ca="1" si="436"/>
        <v>-</v>
      </c>
      <c r="CP120" s="248" t="str">
        <f t="shared" ca="1" si="436"/>
        <v>-</v>
      </c>
      <c r="CQ120" s="248" t="str">
        <f t="shared" ca="1" si="436"/>
        <v>-</v>
      </c>
      <c r="CR120" s="248" t="str">
        <f t="shared" ca="1" si="436"/>
        <v>-</v>
      </c>
      <c r="CS120" s="248" t="str">
        <f t="shared" ca="1" si="436"/>
        <v>-</v>
      </c>
      <c r="CT120" s="248" t="str">
        <f t="shared" ca="1" si="436"/>
        <v>-</v>
      </c>
      <c r="CU120" s="248" t="str">
        <f t="shared" ca="1" si="436"/>
        <v>-</v>
      </c>
      <c r="CV120" s="248" t="str">
        <f t="shared" ca="1" si="436"/>
        <v>-</v>
      </c>
      <c r="CW120" s="10"/>
      <c r="CX120" s="246" cm="1">
        <f t="array" aca="1" ref="CX120" ca="1">IF(AND($CZ120:$DA120),INDEX(i.dam_user_fvp0_date,$P120),"-")</f>
        <v>91</v>
      </c>
      <c r="CY120" s="246" cm="1">
        <f t="array" aca="1" ref="CY120" ca="1">IF(AND($CZ120:$DA120),INDEX(i.dam_user_fvp1_date,$P120),"-")</f>
        <v>147</v>
      </c>
      <c r="CZ120" s="247" t="b">
        <v>1</v>
      </c>
      <c r="DA120" s="247" t="b">
        <v>1</v>
      </c>
      <c r="DB120" s="248" t="str">
        <f t="shared" ca="1" si="437"/>
        <v>-</v>
      </c>
      <c r="DC120" s="248" t="str">
        <f t="shared" ca="1" si="437"/>
        <v>-</v>
      </c>
      <c r="DD120" s="248" t="str">
        <f t="shared" ca="1" si="437"/>
        <v>-</v>
      </c>
      <c r="DE120" s="248" t="str">
        <f t="shared" ca="1" si="437"/>
        <v>-</v>
      </c>
      <c r="DF120" s="248" t="str">
        <f t="shared" ca="1" si="437"/>
        <v>-</v>
      </c>
      <c r="DG120" s="248" t="str">
        <f t="shared" ca="1" si="437"/>
        <v>-</v>
      </c>
      <c r="DH120" s="248" t="str">
        <f t="shared" ca="1" si="437"/>
        <v>-</v>
      </c>
      <c r="DI120" s="248" t="str">
        <f t="shared" ca="1" si="437"/>
        <v>-</v>
      </c>
      <c r="DJ120" s="248" t="str">
        <f t="shared" ca="1" si="437"/>
        <v>-</v>
      </c>
      <c r="DK120" s="248" t="str">
        <f t="shared" ca="1" si="437"/>
        <v>-</v>
      </c>
      <c r="DL120" s="248" t="str">
        <f t="shared" ca="1" si="437"/>
        <v>-</v>
      </c>
      <c r="DM120" s="248" t="str">
        <f t="shared" ca="1" si="437"/>
        <v>-</v>
      </c>
      <c r="DN120" s="248" t="str">
        <f t="shared" ca="1" si="437"/>
        <v>-</v>
      </c>
      <c r="DO120" s="248" t="str">
        <f t="shared" ca="1" si="437"/>
        <v>-</v>
      </c>
      <c r="DP120" s="248" t="str">
        <f t="shared" ca="1" si="437"/>
        <v>-</v>
      </c>
      <c r="DQ120" s="248" t="str">
        <f t="shared" ca="1" si="437"/>
        <v>-</v>
      </c>
      <c r="DR120" s="248" t="str">
        <f t="shared" ca="1" si="437"/>
        <v>-</v>
      </c>
      <c r="DS120" s="248" t="str">
        <f t="shared" ca="1" si="437"/>
        <v>-</v>
      </c>
      <c r="DT120" s="248" t="str">
        <f t="shared" ca="1" si="437"/>
        <v>-</v>
      </c>
      <c r="DU120" s="248" t="str">
        <f t="shared" ca="1" si="437"/>
        <v>-</v>
      </c>
      <c r="DV120" s="225">
        <f t="shared" ca="1" si="455"/>
        <v>3</v>
      </c>
      <c r="DW120" s="225">
        <f t="shared" ca="1" si="455"/>
        <v>3</v>
      </c>
      <c r="DX120" s="247">
        <v>0</v>
      </c>
      <c r="DY120" s="247">
        <v>1</v>
      </c>
      <c r="DZ120" s="247">
        <v>-1</v>
      </c>
      <c r="EA120" s="248" t="str">
        <f t="shared" ca="1" si="437"/>
        <v>-</v>
      </c>
      <c r="EB120" s="248" t="str">
        <f t="shared" ca="1" si="437"/>
        <v>-</v>
      </c>
      <c r="EC120" s="248" t="str">
        <f t="shared" ca="1" si="437"/>
        <v>-</v>
      </c>
      <c r="ED120" s="248" t="str">
        <f t="shared" ca="1" si="437"/>
        <v>-</v>
      </c>
      <c r="EE120" s="248" t="str">
        <f t="shared" ca="1" si="437"/>
        <v>-</v>
      </c>
      <c r="EF120" s="247">
        <v>0</v>
      </c>
      <c r="EG120" s="247">
        <v>1</v>
      </c>
      <c r="EH120" s="247">
        <v>-1</v>
      </c>
      <c r="EI120" s="248" t="str">
        <f t="shared" ca="1" si="437"/>
        <v>-</v>
      </c>
      <c r="EJ120" s="248" t="str">
        <f t="shared" ca="1" si="437"/>
        <v>-</v>
      </c>
      <c r="EK120" s="248" t="str">
        <f t="shared" ca="1" si="437"/>
        <v>-</v>
      </c>
      <c r="EL120" s="248">
        <f t="shared" ca="1" si="437"/>
        <v>0</v>
      </c>
      <c r="EM120" s="248">
        <f t="shared" ca="1" si="437"/>
        <v>0</v>
      </c>
      <c r="EN120" s="248">
        <f t="shared" ca="1" si="437"/>
        <v>0</v>
      </c>
      <c r="EO120" s="248">
        <f t="shared" ca="1" si="437"/>
        <v>0</v>
      </c>
      <c r="EP120" s="248">
        <f t="shared" ca="1" si="438"/>
        <v>0</v>
      </c>
      <c r="EQ120" s="248">
        <f t="shared" ca="1" si="438"/>
        <v>0</v>
      </c>
      <c r="ER120" s="248">
        <f t="shared" ca="1" si="438"/>
        <v>0</v>
      </c>
      <c r="ES120" s="248" t="str">
        <f t="shared" ca="1" si="438"/>
        <v>-</v>
      </c>
      <c r="ET120" s="248" t="str">
        <f t="shared" ca="1" si="438"/>
        <v>-</v>
      </c>
      <c r="EU120" s="248" t="str">
        <f t="shared" ca="1" si="438"/>
        <v>-</v>
      </c>
      <c r="EV120" s="248" t="str">
        <f t="shared" ca="1" si="438"/>
        <v>-</v>
      </c>
      <c r="EW120" s="248" t="str">
        <f t="shared" ca="1" si="438"/>
        <v>-</v>
      </c>
      <c r="EX120" s="248" t="str">
        <f t="shared" ca="1" si="438"/>
        <v>-</v>
      </c>
      <c r="EY120" s="248" t="str">
        <f t="shared" ca="1" si="438"/>
        <v>-</v>
      </c>
      <c r="EZ120" s="248" t="str">
        <f t="shared" ca="1" si="438"/>
        <v>-</v>
      </c>
      <c r="FA120" s="248" t="str">
        <f t="shared" ca="1" si="438"/>
        <v>-</v>
      </c>
      <c r="FB120" s="248" t="str">
        <f t="shared" ca="1" si="438"/>
        <v>-</v>
      </c>
      <c r="FC120" s="248" t="str">
        <f t="shared" ca="1" si="438"/>
        <v>-</v>
      </c>
      <c r="FD120" s="10"/>
      <c r="FE120" s="246">
        <f t="shared" ca="1" si="118"/>
        <v>1</v>
      </c>
      <c r="FF120" s="248" t="str">
        <f t="shared" ca="1" si="438"/>
        <v>-</v>
      </c>
      <c r="FG120" s="248" t="str">
        <f t="shared" ca="1" si="439"/>
        <v>-</v>
      </c>
      <c r="FH120" s="248" t="str">
        <f t="shared" ca="1" si="439"/>
        <v>-</v>
      </c>
      <c r="FI120" s="248" t="str">
        <f t="shared" ca="1" si="439"/>
        <v>-</v>
      </c>
      <c r="FJ120" s="246" t="b">
        <f t="shared" ca="1" si="119"/>
        <v>0</v>
      </c>
      <c r="FK120" s="248" t="str">
        <f t="shared" ca="1" si="439"/>
        <v>-</v>
      </c>
      <c r="FL120" s="248">
        <f t="shared" ca="1" si="439"/>
        <v>0</v>
      </c>
      <c r="FM120" s="248" t="str">
        <f t="shared" ca="1" si="439"/>
        <v>-</v>
      </c>
      <c r="FN120" s="248">
        <f t="shared" ca="1" si="120"/>
        <v>1</v>
      </c>
      <c r="FO120" s="248">
        <f t="shared" ca="1" si="120"/>
        <v>0</v>
      </c>
      <c r="FP120" s="248">
        <f t="shared" ca="1" si="439"/>
        <v>1</v>
      </c>
      <c r="FQ120" s="248">
        <f t="shared" ca="1" si="439"/>
        <v>0</v>
      </c>
      <c r="FR120" s="248">
        <f t="shared" ca="1" si="439"/>
        <v>1</v>
      </c>
      <c r="FS120" s="248">
        <f t="shared" ca="1" si="439"/>
        <v>1</v>
      </c>
      <c r="FT120" s="248">
        <f t="shared" ca="1" si="439"/>
        <v>1</v>
      </c>
      <c r="FU120" s="248">
        <f t="shared" ca="1" si="439"/>
        <v>0</v>
      </c>
      <c r="FV120" s="248">
        <f t="shared" ca="1" si="439"/>
        <v>0</v>
      </c>
      <c r="FW120" s="248">
        <f t="shared" ca="1" si="439"/>
        <v>0</v>
      </c>
      <c r="FX120" s="248">
        <f t="shared" ca="1" si="439"/>
        <v>0</v>
      </c>
      <c r="FY120" s="248">
        <f t="shared" ca="1" si="439"/>
        <v>0</v>
      </c>
      <c r="FZ120" s="248">
        <f t="shared" ca="1" si="439"/>
        <v>0</v>
      </c>
      <c r="GA120" s="248">
        <f t="shared" ca="1" si="439"/>
        <v>0</v>
      </c>
      <c r="GB120" s="248">
        <f t="shared" ca="1" si="439"/>
        <v>0</v>
      </c>
      <c r="GC120" s="248">
        <f t="shared" ca="1" si="439"/>
        <v>0</v>
      </c>
      <c r="GD120" s="248">
        <f t="shared" ca="1" si="439"/>
        <v>0</v>
      </c>
      <c r="GE120" s="248">
        <f t="shared" ca="1" si="439"/>
        <v>0</v>
      </c>
      <c r="GF120" s="248">
        <f t="shared" ca="1" si="439"/>
        <v>0</v>
      </c>
      <c r="GG120" s="248">
        <f t="shared" ca="1" si="439"/>
        <v>1</v>
      </c>
      <c r="GH120" s="248">
        <f t="shared" ca="1" si="439"/>
        <v>0</v>
      </c>
      <c r="GI120" s="248">
        <f t="shared" ca="1" si="439"/>
        <v>0</v>
      </c>
      <c r="GJ120" s="248">
        <f t="shared" ca="1" si="439"/>
        <v>0</v>
      </c>
      <c r="GK120" s="248">
        <f t="shared" ca="1" si="439"/>
        <v>0</v>
      </c>
      <c r="GL120" s="248">
        <f t="shared" ca="1" si="439"/>
        <v>0</v>
      </c>
      <c r="GM120" s="248">
        <f t="shared" ca="1" si="439"/>
        <v>0</v>
      </c>
      <c r="GN120" s="248">
        <f t="shared" ca="1" si="439"/>
        <v>0</v>
      </c>
      <c r="GO120" s="10"/>
      <c r="GP120" s="246" t="b">
        <f t="shared" ca="1" si="440"/>
        <v>1</v>
      </c>
      <c r="GQ120" s="246" cm="1">
        <f t="array" aca="1" ref="GQ120" ca="1">INDEX(i.bnd_total_pas_area,$R120,1)</f>
        <v>0</v>
      </c>
      <c r="GR120" s="248" t="str">
        <f t="shared" ca="1" si="261"/>
        <v>-</v>
      </c>
      <c r="GS120" s="246" t="b">
        <f t="shared" ca="1" si="441"/>
        <v>1</v>
      </c>
      <c r="GT120" s="246" cm="1">
        <f t="array" aca="1" ref="GT120" ca="1">INDEX(i.bnd_sr_t,$T120,1)</f>
        <v>0</v>
      </c>
      <c r="GU120" s="246" t="b">
        <f t="shared" ca="1" si="442"/>
        <v>0</v>
      </c>
      <c r="GV120" s="246" t="b">
        <f t="shared" ca="1" si="442"/>
        <v>0</v>
      </c>
      <c r="GW120" s="246" t="b">
        <f t="shared" ca="1" si="442"/>
        <v>1</v>
      </c>
      <c r="GX120" s="248">
        <f t="shared" ca="1" si="434"/>
        <v>0</v>
      </c>
      <c r="GY120" s="248">
        <f t="shared" ca="1" si="434"/>
        <v>2</v>
      </c>
      <c r="GZ120" s="248">
        <f t="shared" ca="1" si="434"/>
        <v>2</v>
      </c>
      <c r="HA120" s="248" t="str">
        <f t="shared" ca="1" si="434"/>
        <v>-</v>
      </c>
      <c r="HB120" s="248" t="str">
        <f t="shared" ca="1" si="434"/>
        <v>-</v>
      </c>
      <c r="HC120" s="248" t="str">
        <f t="shared" ca="1" si="434"/>
        <v>-</v>
      </c>
      <c r="HD120" s="248" t="str">
        <f t="shared" ca="1" si="434"/>
        <v>-</v>
      </c>
      <c r="HE120" s="248" t="str">
        <f t="shared" ca="1" si="434"/>
        <v>-</v>
      </c>
      <c r="HF120" s="248" t="str">
        <f t="shared" ca="1" si="144"/>
        <v>-</v>
      </c>
      <c r="HG120" s="248" t="str">
        <f t="shared" ca="1" si="144"/>
        <v>-</v>
      </c>
      <c r="HH120" s="246" t="b">
        <f t="array" aca="1" ref="HH120" ca="1">IF(OR(HI120:HJ120&lt;&gt;"-"),TRUE,"-")</f>
        <v>1</v>
      </c>
      <c r="HI120" s="225">
        <f t="shared" ca="1" si="456"/>
        <v>2</v>
      </c>
      <c r="HJ120" s="248" t="str">
        <f t="shared" ca="1" si="125"/>
        <v>-</v>
      </c>
      <c r="HK120" s="246" t="str">
        <f t="array" aca="1" ref="HK120" ca="1">IF(OR(HL120:HQ120&lt;&gt;"-"),TRUE,"-")</f>
        <v>-</v>
      </c>
      <c r="HL120" s="248" t="str">
        <f t="shared" ca="1" si="448"/>
        <v>-</v>
      </c>
      <c r="HM120" s="288" t="str">
        <f t="shared" ca="1" si="448"/>
        <v>-</v>
      </c>
      <c r="HN120" s="288" t="str">
        <f t="shared" ca="1" si="448"/>
        <v>-</v>
      </c>
      <c r="HO120" s="288" t="str">
        <f t="shared" ca="1" si="448"/>
        <v>-</v>
      </c>
      <c r="HP120" s="288" t="str">
        <f t="shared" ca="1" si="448"/>
        <v>-</v>
      </c>
      <c r="HQ120" s="288" t="str">
        <f t="shared" ca="1" si="146"/>
        <v>-</v>
      </c>
      <c r="HR120" s="288" t="str">
        <f t="shared" ca="1" si="448"/>
        <v>-</v>
      </c>
      <c r="HS120" s="248" t="b">
        <f t="shared" ca="1" si="100"/>
        <v>1</v>
      </c>
      <c r="HT120" s="248">
        <f t="shared" ca="1" si="100"/>
        <v>2</v>
      </c>
      <c r="HU120" s="248" t="b">
        <f t="shared" ca="1" si="101"/>
        <v>1</v>
      </c>
      <c r="HV120" s="248" t="str">
        <f t="shared" ca="1" si="101"/>
        <v>-</v>
      </c>
      <c r="HW120" s="246" t="str">
        <f t="shared" ca="1" si="443"/>
        <v>-</v>
      </c>
      <c r="HX120" s="246" t="str">
        <f t="shared" ca="1" si="443"/>
        <v>-</v>
      </c>
      <c r="HY120" s="246" t="str">
        <f t="shared" ca="1" si="443"/>
        <v>-</v>
      </c>
      <c r="HZ120" s="246" t="str">
        <f t="shared" ca="1" si="443"/>
        <v>-</v>
      </c>
      <c r="IA120" s="248" t="str">
        <f t="shared" ca="1" si="444"/>
        <v>-</v>
      </c>
      <c r="IB120" s="248" t="str">
        <f t="shared" ca="1" si="444"/>
        <v>-</v>
      </c>
      <c r="IC120" s="248" t="str">
        <f t="shared" ca="1" si="444"/>
        <v>-</v>
      </c>
      <c r="ID120" s="248" t="str">
        <f t="shared" ca="1" si="444"/>
        <v>-</v>
      </c>
      <c r="IE120" s="248">
        <f t="shared" ca="1" si="444"/>
        <v>0</v>
      </c>
      <c r="IF120" s="248">
        <f t="shared" ca="1" si="444"/>
        <v>0.9</v>
      </c>
      <c r="IG120" s="248">
        <f t="shared" ca="1" si="444"/>
        <v>0</v>
      </c>
      <c r="IH120" s="248">
        <f t="shared" ca="1" si="444"/>
        <v>0.5</v>
      </c>
      <c r="II120" s="248">
        <f t="shared" ca="1" si="444"/>
        <v>0</v>
      </c>
      <c r="IJ120" s="248">
        <f t="shared" ca="1" si="444"/>
        <v>0</v>
      </c>
      <c r="IK120" s="248" t="str">
        <f t="shared" ca="1" si="444"/>
        <v>-</v>
      </c>
      <c r="IL120" s="246" t="str">
        <f t="shared" ca="1" si="127"/>
        <v>-</v>
      </c>
      <c r="IM120" s="246" t="str">
        <f t="shared" ca="1" si="127"/>
        <v>-</v>
      </c>
      <c r="IN120" s="155" t="b">
        <f t="shared" ca="1" si="445"/>
        <v>0</v>
      </c>
      <c r="IO120" s="248" t="str">
        <f t="shared" ca="1" si="129"/>
        <v>-</v>
      </c>
      <c r="IP120" s="10"/>
      <c r="IQ120" s="248">
        <f t="shared" ca="1" si="444"/>
        <v>1</v>
      </c>
      <c r="IR120" s="248">
        <f t="shared" ca="1" si="444"/>
        <v>0</v>
      </c>
      <c r="IS120" s="248">
        <f t="shared" ca="1" si="444"/>
        <v>1</v>
      </c>
      <c r="IT120" s="248">
        <f t="shared" ca="1" si="444"/>
        <v>1</v>
      </c>
      <c r="IU120" s="248">
        <f t="shared" ca="1" si="444"/>
        <v>0</v>
      </c>
      <c r="IV120" s="248">
        <f t="shared" ca="1" si="444"/>
        <v>70</v>
      </c>
      <c r="IW120" s="248">
        <f t="shared" ca="1" si="444"/>
        <v>50</v>
      </c>
      <c r="IX120" s="248">
        <f t="shared" ca="1" si="444"/>
        <v>85</v>
      </c>
      <c r="IY120" s="248">
        <f t="shared" ca="1" si="444"/>
        <v>70</v>
      </c>
      <c r="IZ120" s="246">
        <f t="shared" ca="1" si="130"/>
        <v>1</v>
      </c>
      <c r="JA120" s="246">
        <f t="shared" ca="1" si="131"/>
        <v>1</v>
      </c>
      <c r="JB120" s="246">
        <f t="shared" ca="1" si="132"/>
        <v>1</v>
      </c>
      <c r="JC120" s="248">
        <f t="shared" ca="1" si="444"/>
        <v>1</v>
      </c>
      <c r="JD120" s="10"/>
      <c r="JE120" s="248">
        <f t="shared" ca="1" si="444"/>
        <v>1</v>
      </c>
      <c r="JF120" s="248">
        <f t="shared" ca="1" si="444"/>
        <v>1</v>
      </c>
      <c r="JG120" s="248">
        <f t="shared" ca="1" si="444"/>
        <v>0.75</v>
      </c>
      <c r="JH120" s="248">
        <f t="shared" ca="1" si="457"/>
        <v>0.8</v>
      </c>
      <c r="JI120" s="248">
        <f t="shared" ca="1" si="457"/>
        <v>0.82499999999999996</v>
      </c>
      <c r="JJ120" s="248">
        <f t="shared" ca="1" si="457"/>
        <v>0.875</v>
      </c>
      <c r="JK120" s="248">
        <f t="shared" ca="1" si="457"/>
        <v>0.9</v>
      </c>
      <c r="JL120" s="248">
        <f t="shared" ca="1" si="444"/>
        <v>1</v>
      </c>
      <c r="JM120" s="248">
        <f t="shared" ca="1" si="444"/>
        <v>0</v>
      </c>
      <c r="JN120" s="248">
        <f t="shared" ca="1" si="419"/>
        <v>0</v>
      </c>
      <c r="JO120" s="248">
        <f t="shared" ca="1" si="419"/>
        <v>0</v>
      </c>
      <c r="JP120" s="248">
        <f t="shared" ca="1" si="419"/>
        <v>0</v>
      </c>
      <c r="JQ120" s="248">
        <f t="shared" ca="1" si="419"/>
        <v>0</v>
      </c>
      <c r="JR120" s="248">
        <f t="shared" ca="1" si="419"/>
        <v>0</v>
      </c>
      <c r="JS120" s="248" t="str">
        <f t="shared" ca="1" si="149"/>
        <v>-</v>
      </c>
      <c r="JT120" s="248">
        <f t="shared" ca="1" si="149"/>
        <v>0</v>
      </c>
      <c r="JU120" s="27">
        <v>0</v>
      </c>
    </row>
    <row r="121" spans="1:281" s="228" customFormat="1" outlineLevel="2">
      <c r="A121" s="202">
        <f t="shared" si="133"/>
        <v>116</v>
      </c>
      <c r="B121" s="210">
        <f t="shared" ca="1" si="449"/>
        <v>109</v>
      </c>
      <c r="C121" s="228">
        <v>200</v>
      </c>
      <c r="D121" s="228" t="s">
        <v>941</v>
      </c>
      <c r="E121" s="228" t="b">
        <v>0</v>
      </c>
      <c r="F121" s="228" t="b">
        <v>0</v>
      </c>
      <c r="G121" s="228" t="b">
        <f t="shared" si="446"/>
        <v>0</v>
      </c>
      <c r="H121" s="298" cm="1">
        <f t="array" aca="1" ref="H121" ca="1">IF(AND($I121:$T121=DataMaster!$R$70:$AC$70),1,IF(AND($I121:$T121=DataMaster!$R$71:$AC$71),2,IF(AND($I121:$T121=DataMaster!$R$72:$AC$72),3,IF(AND($I121:$T121=DataMaster!$R$73:$AC$73),4,IF(AND($I121:$T121=DataMaster!$R$74:$AC$74),5,IF(AND($I121:$T121=DataMaster!$R$75:$AC$75),6,IF(AND($I121:$T121=DataMaster!$R$76:$AC$76),7,IF(AND($I121:$T121=DataMaster!$R$77:$AC$77),8,0))))))))</f>
        <v>7</v>
      </c>
      <c r="I121" s="225">
        <f t="shared" ca="1" si="450"/>
        <v>3</v>
      </c>
      <c r="J121" s="225">
        <f t="shared" ca="1" si="417"/>
        <v>2</v>
      </c>
      <c r="K121" s="225">
        <f t="shared" ca="1" si="417"/>
        <v>1</v>
      </c>
      <c r="L121" s="225">
        <f t="shared" ca="1" si="417"/>
        <v>1</v>
      </c>
      <c r="M121" s="225">
        <f t="shared" ca="1" si="417"/>
        <v>1</v>
      </c>
      <c r="N121" s="225">
        <f t="shared" ca="1" si="417"/>
        <v>1</v>
      </c>
      <c r="O121" s="225">
        <f t="shared" ca="1" si="417"/>
        <v>1</v>
      </c>
      <c r="P121" s="225">
        <f t="shared" ca="1" si="417"/>
        <v>3</v>
      </c>
      <c r="Q121" s="225">
        <f t="shared" ca="1" si="417"/>
        <v>1</v>
      </c>
      <c r="R121" s="225">
        <f t="shared" ca="1" si="417"/>
        <v>5</v>
      </c>
      <c r="S121" s="225">
        <f t="shared" ca="1" si="417"/>
        <v>1</v>
      </c>
      <c r="T121" s="225">
        <f t="shared" ca="1" si="417"/>
        <v>5</v>
      </c>
      <c r="V121" s="242" t="str" cm="1">
        <f t="array" aca="1" ref="V121" ca="1">TEXT(LEFT(OFFSET(V121,-1,0),5)+1,"00000")&amp;MID(OFFSET(V121,-1,0),6,FIND(" ",OFFSET(V121,-1,0),7)-5)
&amp;IF($H121=0,"",INDEX(DataMaster!$Q$70:$Q$77,Experiment!H121))
 &amp; " Day"&amp;_xlfn.SINGLE(INDEX(i.DOY,$I121,1))                   &amp; IF($FE121=0," FWM","")&amp;IF($FE121=1," MWM","")&amp;IF($FE121=5," Mat","")&amp;IF($FJ121=TRUE,"&amp;BBT","")
&amp;" Confine"&amp;$P121-1       &amp;IF($R121&gt;1," PasArea"&amp;GQ121,"")     &amp;IF($T121&gt;1," SR"&amp;GT121,"")     &amp;IF($S121&gt;1," E_PGR"&amp;JG121,"")
&amp; " WP"&amp;TEXT($IZ121*100,"000p")                &amp; " MP"&amp;TEXT($JA121*100,"000p")                      &amp; " GP"&amp;TEXT($JB121*100,"000p")
&amp; " (F"&amp;3+IFERROR(1*$CZ121,0)+IFERROR(1*$DA121,0)&amp;3-IFERROR(1*NOT($DC121),0)&amp;"N"&amp;$DV121&amp;$DW121&amp;")"</f>
        <v>00098 Feed farm4 Day204 MWM Confine2 PasArea0 SR0 WP100p MP100p GP100p (F33N33)</v>
      </c>
      <c r="W121" s="10" t="str">
        <f ca="1">IF(COUNTIF(V$5:V121,V121)=1,"-","Dup")</f>
        <v>-</v>
      </c>
      <c r="X121" s="10"/>
      <c r="Y121" s="225" t="str">
        <f t="shared" ca="1" si="451"/>
        <v>-</v>
      </c>
      <c r="Z121" s="248" t="str">
        <f t="shared" ca="1" si="112"/>
        <v>-</v>
      </c>
      <c r="AA121" s="225" t="str">
        <f t="shared" ca="1" si="451"/>
        <v>-</v>
      </c>
      <c r="AB121" s="225" t="str">
        <f t="shared" ca="1" si="451"/>
        <v>-</v>
      </c>
      <c r="AC121" s="248" t="str">
        <f t="shared" ca="1" si="113"/>
        <v>-</v>
      </c>
      <c r="AD121" s="248" t="b">
        <f t="shared" ca="1" si="113"/>
        <v>1</v>
      </c>
      <c r="AE121" s="10"/>
      <c r="AF121" s="248" t="b">
        <f t="shared" ca="1" si="435"/>
        <v>1</v>
      </c>
      <c r="AG121" s="248" t="str">
        <f t="shared" ca="1" si="435"/>
        <v>-</v>
      </c>
      <c r="AH121" s="248" t="str">
        <f t="shared" ca="1" si="435"/>
        <v>-</v>
      </c>
      <c r="AI121" s="248" t="str">
        <f t="shared" ca="1" si="435"/>
        <v>-</v>
      </c>
      <c r="AJ121" s="248" t="b">
        <f t="shared" ca="1" si="435"/>
        <v>0</v>
      </c>
      <c r="AK121" s="248" t="str">
        <f t="shared" ca="1" si="435"/>
        <v>-</v>
      </c>
      <c r="AL121" s="248" t="str">
        <f t="shared" ca="1" si="435"/>
        <v>-</v>
      </c>
      <c r="AM121" s="248" t="str">
        <f t="shared" ca="1" si="435"/>
        <v>-</v>
      </c>
      <c r="AN121" s="248" t="b">
        <f t="shared" ca="1" si="435"/>
        <v>0</v>
      </c>
      <c r="AO121" s="10"/>
      <c r="AP121" s="225" t="b">
        <f t="shared" ca="1" si="458"/>
        <v>1</v>
      </c>
      <c r="AQ121" s="247" t="b">
        <v>1</v>
      </c>
      <c r="AR121" s="225" t="b">
        <f t="shared" ca="1" si="452"/>
        <v>1</v>
      </c>
      <c r="AS121" s="243">
        <f t="shared" ca="1" si="136"/>
        <v>732307</v>
      </c>
      <c r="AT121" s="225" t="b">
        <f t="shared" ca="1" si="453"/>
        <v>0</v>
      </c>
      <c r="AU121" s="248" t="str">
        <f t="shared" ca="1" si="435"/>
        <v>-</v>
      </c>
      <c r="AV121" s="248" t="b">
        <f t="shared" ca="1" si="435"/>
        <v>1</v>
      </c>
      <c r="AW121" s="225">
        <f t="shared" ca="1" si="454"/>
        <v>732308</v>
      </c>
      <c r="AX121" s="248" t="str">
        <f t="shared" ca="1" si="435"/>
        <v>-</v>
      </c>
      <c r="AY121" s="248">
        <f t="shared" ca="1" si="435"/>
        <v>1</v>
      </c>
      <c r="AZ121" s="248">
        <f t="shared" ca="1" si="435"/>
        <v>1</v>
      </c>
      <c r="BA121" s="248" t="b">
        <f t="shared" ca="1" si="185"/>
        <v>1</v>
      </c>
      <c r="BB121" s="248">
        <f t="shared" ca="1" si="435"/>
        <v>0.2</v>
      </c>
      <c r="BC121" s="248" t="str">
        <f t="shared" ca="1" si="435"/>
        <v>-</v>
      </c>
      <c r="BD121" s="248" t="str">
        <f t="shared" ca="1" si="435"/>
        <v>-</v>
      </c>
      <c r="BE121" s="248" t="b">
        <f t="shared" ca="1" si="435"/>
        <v>1</v>
      </c>
      <c r="BF121" s="248" t="b">
        <f t="shared" ca="1" si="185"/>
        <v>0</v>
      </c>
      <c r="BG121" s="246" t="str" cm="1">
        <f t="array" aca="1" ref="BG121" ca="1">INDEX(i.dams_confinement_P,$P121,BG$17)</f>
        <v>-</v>
      </c>
      <c r="BH121" s="246" t="str" cm="1">
        <f t="array" aca="1" ref="BH121" ca="1">INDEX(i.dams_confinement_P,$P121,BH$17)</f>
        <v>-</v>
      </c>
      <c r="BI121" s="246" t="str" cm="1">
        <f t="array" aca="1" ref="BI121" ca="1">INDEX(i.dams_confinement_P,$P121,BI$17)</f>
        <v>-</v>
      </c>
      <c r="BJ121" s="246" t="str" cm="1">
        <f t="array" aca="1" ref="BJ121" ca="1">INDEX(i.dams_confinement_P,$P121,BJ$17)</f>
        <v>-</v>
      </c>
      <c r="BK121" s="246" t="str" cm="1">
        <f t="array" aca="1" ref="BK121" ca="1">INDEX(i.dams_confinement_P,$P121,BK$17)</f>
        <v>-</v>
      </c>
      <c r="BL121" s="246" t="str" cm="1">
        <f t="array" aca="1" ref="BL121" ca="1">INDEX(i.dams_confinement_P,$P121,BL$17)</f>
        <v>-</v>
      </c>
      <c r="BM121" s="246" t="b" cm="1">
        <f t="array" aca="1" ref="BM121" ca="1">INDEX(i.dams_confinement_P,$P121,BM$17)</f>
        <v>1</v>
      </c>
      <c r="BN121" s="246" t="b" cm="1">
        <f t="array" aca="1" ref="BN121" ca="1">INDEX(i.dams_confinement_P,$P121,BN$17)</f>
        <v>1</v>
      </c>
      <c r="BO121" s="246" t="b" cm="1">
        <f t="array" aca="1" ref="BO121" ca="1">INDEX(i.dams_confinement_P,$P121,BO$17)</f>
        <v>1</v>
      </c>
      <c r="BP121" s="246" t="b" cm="1">
        <f t="array" aca="1" ref="BP121" ca="1">INDEX(i.dams_confinement_P,$P121,BP$17)</f>
        <v>1</v>
      </c>
      <c r="BQ121" s="246" t="b" cm="1">
        <f t="array" aca="1" ref="BQ121" ca="1">INDEX(i.dams_confinement_P,$P121,BQ$17)</f>
        <v>1</v>
      </c>
      <c r="BR121" s="246" t="b" cm="1">
        <f t="array" aca="1" ref="BR121" ca="1">INDEX(i.dams_confinement_P,$P121,BR$17)</f>
        <v>1</v>
      </c>
      <c r="BS121" s="246" t="str" cm="1">
        <f t="array" aca="1" ref="BS121" ca="1">INDEX(i.dams_confinement_P,$P121,BS$17)</f>
        <v>-</v>
      </c>
      <c r="BT121" s="246" t="str" cm="1">
        <f t="array" aca="1" ref="BT121" ca="1">INDEX(i.dams_confinement_P,$P121,BT$17)</f>
        <v>-</v>
      </c>
      <c r="BU121" s="246" t="str" cm="1">
        <f t="array" aca="1" ref="BU121" ca="1">INDEX(i.dams_confinement_P,$P121,BU$17)</f>
        <v>-</v>
      </c>
      <c r="BV121" s="246" t="str" cm="1">
        <f t="array" aca="1" ref="BV121" ca="1">INDEX(i.dams_confinement_P,$P121,BV$17)</f>
        <v>-</v>
      </c>
      <c r="BW121" s="246" t="str" cm="1">
        <f t="array" aca="1" ref="BW121" ca="1">INDEX(i.dams_confinement_P,$P121,BW$17)</f>
        <v>-</v>
      </c>
      <c r="BX121" s="246" t="str" cm="1">
        <f t="array" aca="1" ref="BX121" ca="1">INDEX(i.dams_confinement_P,$P121,BX$17)</f>
        <v>-</v>
      </c>
      <c r="BY121" s="248" t="str">
        <f t="shared" ca="1" si="436"/>
        <v>-</v>
      </c>
      <c r="BZ121" s="248" t="str">
        <f t="shared" ca="1" si="436"/>
        <v>-</v>
      </c>
      <c r="CA121" s="10"/>
      <c r="CB121" s="248" t="str">
        <f t="shared" ca="1" si="436"/>
        <v>-</v>
      </c>
      <c r="CC121" s="248" t="str">
        <f t="shared" ca="1" si="436"/>
        <v>-</v>
      </c>
      <c r="CD121" s="248" t="str">
        <f t="shared" ca="1" si="436"/>
        <v>-</v>
      </c>
      <c r="CE121" s="248" t="str">
        <f t="shared" ca="1" si="436"/>
        <v>-</v>
      </c>
      <c r="CF121" s="248" t="str">
        <f t="shared" ca="1" si="436"/>
        <v>-</v>
      </c>
      <c r="CG121" s="248" t="str">
        <f t="shared" ca="1" si="436"/>
        <v>-</v>
      </c>
      <c r="CH121" s="248" t="str">
        <f t="shared" ca="1" si="436"/>
        <v>-</v>
      </c>
      <c r="CI121" s="248" t="str">
        <f t="shared" ca="1" si="436"/>
        <v>-</v>
      </c>
      <c r="CJ121" s="248" t="str">
        <f t="shared" ca="1" si="436"/>
        <v>-</v>
      </c>
      <c r="CK121" s="248" t="str">
        <f t="shared" ca="1" si="436"/>
        <v>-</v>
      </c>
      <c r="CL121" s="248" t="str">
        <f t="shared" ca="1" si="436"/>
        <v>-</v>
      </c>
      <c r="CM121" s="248" t="str">
        <f t="shared" ca="1" si="436"/>
        <v>-</v>
      </c>
      <c r="CN121" s="248" t="str">
        <f t="shared" ca="1" si="436"/>
        <v>-</v>
      </c>
      <c r="CO121" s="248" t="str">
        <f t="shared" ca="1" si="436"/>
        <v>-</v>
      </c>
      <c r="CP121" s="248" t="str">
        <f t="shared" ca="1" si="436"/>
        <v>-</v>
      </c>
      <c r="CQ121" s="248" t="str">
        <f t="shared" ca="1" si="436"/>
        <v>-</v>
      </c>
      <c r="CR121" s="248" t="str">
        <f t="shared" ca="1" si="436"/>
        <v>-</v>
      </c>
      <c r="CS121" s="248" t="str">
        <f t="shared" ca="1" si="436"/>
        <v>-</v>
      </c>
      <c r="CT121" s="248" t="str">
        <f t="shared" ca="1" si="436"/>
        <v>-</v>
      </c>
      <c r="CU121" s="248" t="str">
        <f t="shared" ca="1" si="436"/>
        <v>-</v>
      </c>
      <c r="CV121" s="248" t="str">
        <f t="shared" ca="1" si="436"/>
        <v>-</v>
      </c>
      <c r="CW121" s="10"/>
      <c r="CX121" s="246" t="str" cm="1">
        <f t="array" ref="CX121">IF(AND($CZ121:$DA121),INDEX(i.dam_user_fvp0_date,$P121),"-")</f>
        <v>-</v>
      </c>
      <c r="CY121" s="246" t="str" cm="1">
        <f t="array" ref="CY121">IF(AND($CZ121:$DA121),INDEX(i.dam_user_fvp1_date,$P121),"-")</f>
        <v>-</v>
      </c>
      <c r="CZ121" s="247" t="b">
        <v>0</v>
      </c>
      <c r="DA121" s="247" t="b">
        <v>0</v>
      </c>
      <c r="DB121" s="248" t="str">
        <f t="shared" ca="1" si="437"/>
        <v>-</v>
      </c>
      <c r="DC121" s="248" t="str">
        <f t="shared" ca="1" si="437"/>
        <v>-</v>
      </c>
      <c r="DD121" s="248" t="str">
        <f t="shared" ca="1" si="437"/>
        <v>-</v>
      </c>
      <c r="DE121" s="248" t="str">
        <f t="shared" ca="1" si="437"/>
        <v>-</v>
      </c>
      <c r="DF121" s="248" t="str">
        <f t="shared" ca="1" si="437"/>
        <v>-</v>
      </c>
      <c r="DG121" s="248" t="str">
        <f t="shared" ca="1" si="437"/>
        <v>-</v>
      </c>
      <c r="DH121" s="248" t="str">
        <f t="shared" ca="1" si="437"/>
        <v>-</v>
      </c>
      <c r="DI121" s="248" t="str">
        <f t="shared" ca="1" si="437"/>
        <v>-</v>
      </c>
      <c r="DJ121" s="128">
        <v>0.125</v>
      </c>
      <c r="DK121" s="128">
        <v>0.3</v>
      </c>
      <c r="DL121" s="128">
        <v>-0.05</v>
      </c>
      <c r="DM121" s="128">
        <v>0.1</v>
      </c>
      <c r="DN121" s="128">
        <v>0.25</v>
      </c>
      <c r="DO121" s="128">
        <v>-0.05</v>
      </c>
      <c r="DP121" s="128">
        <v>0.05</v>
      </c>
      <c r="DQ121" s="128">
        <v>0.1</v>
      </c>
      <c r="DR121" s="128">
        <v>-0.02</v>
      </c>
      <c r="DS121" s="128">
        <v>0.1</v>
      </c>
      <c r="DT121" s="128">
        <v>0.25</v>
      </c>
      <c r="DU121" s="128">
        <v>-0.05</v>
      </c>
      <c r="DV121" s="225">
        <f t="shared" ca="1" si="455"/>
        <v>3</v>
      </c>
      <c r="DW121" s="225">
        <f t="shared" ca="1" si="455"/>
        <v>3</v>
      </c>
      <c r="DX121" s="247">
        <v>0</v>
      </c>
      <c r="DY121" s="247">
        <v>0.5</v>
      </c>
      <c r="DZ121" s="247">
        <v>0.5</v>
      </c>
      <c r="EA121" s="248" t="str">
        <f t="shared" ca="1" si="437"/>
        <v>-</v>
      </c>
      <c r="EB121" s="248" t="str">
        <f t="shared" ca="1" si="437"/>
        <v>-</v>
      </c>
      <c r="EC121" s="248" t="str">
        <f t="shared" ca="1" si="437"/>
        <v>-</v>
      </c>
      <c r="ED121" s="248" t="str">
        <f t="shared" ca="1" si="437"/>
        <v>-</v>
      </c>
      <c r="EE121" s="248" t="str">
        <f t="shared" ca="1" si="437"/>
        <v>-</v>
      </c>
      <c r="EF121" s="247">
        <v>0</v>
      </c>
      <c r="EG121" s="247">
        <v>0.5</v>
      </c>
      <c r="EH121" s="247">
        <v>0.5</v>
      </c>
      <c r="EI121" s="248" t="str">
        <f t="shared" ca="1" si="437"/>
        <v>-</v>
      </c>
      <c r="EJ121" s="248" t="str">
        <f t="shared" ca="1" si="437"/>
        <v>-</v>
      </c>
      <c r="EK121" s="248" t="str">
        <f t="shared" ca="1" si="437"/>
        <v>-</v>
      </c>
      <c r="EL121" s="248">
        <f t="shared" ca="1" si="437"/>
        <v>0</v>
      </c>
      <c r="EM121" s="248">
        <f t="shared" ca="1" si="437"/>
        <v>0</v>
      </c>
      <c r="EN121" s="248">
        <f t="shared" ca="1" si="437"/>
        <v>0</v>
      </c>
      <c r="EO121" s="248">
        <f t="shared" ca="1" si="437"/>
        <v>0</v>
      </c>
      <c r="EP121" s="248">
        <f t="shared" ca="1" si="438"/>
        <v>0</v>
      </c>
      <c r="EQ121" s="248">
        <f t="shared" ca="1" si="438"/>
        <v>0</v>
      </c>
      <c r="ER121" s="248">
        <f t="shared" ca="1" si="438"/>
        <v>0</v>
      </c>
      <c r="ES121" s="248" t="str">
        <f t="shared" ca="1" si="438"/>
        <v>-</v>
      </c>
      <c r="ET121" s="248" t="str">
        <f t="shared" ca="1" si="438"/>
        <v>-</v>
      </c>
      <c r="EU121" s="248" t="str">
        <f t="shared" ca="1" si="438"/>
        <v>-</v>
      </c>
      <c r="EV121" s="248" t="str">
        <f t="shared" ca="1" si="438"/>
        <v>-</v>
      </c>
      <c r="EW121" s="248" t="str">
        <f t="shared" ca="1" si="438"/>
        <v>-</v>
      </c>
      <c r="EX121" s="248" t="str">
        <f t="shared" ca="1" si="438"/>
        <v>-</v>
      </c>
      <c r="EY121" s="248" t="str">
        <f t="shared" ca="1" si="438"/>
        <v>-</v>
      </c>
      <c r="EZ121" s="248" t="str">
        <f t="shared" ca="1" si="438"/>
        <v>-</v>
      </c>
      <c r="FA121" s="248" t="str">
        <f t="shared" ca="1" si="438"/>
        <v>-</v>
      </c>
      <c r="FB121" s="248" t="str">
        <f t="shared" ca="1" si="438"/>
        <v>-</v>
      </c>
      <c r="FC121" s="248" t="str">
        <f t="shared" ca="1" si="438"/>
        <v>-</v>
      </c>
      <c r="FD121" s="10"/>
      <c r="FE121" s="246">
        <f t="shared" ca="1" si="118"/>
        <v>1</v>
      </c>
      <c r="FF121" s="248" t="str">
        <f t="shared" ca="1" si="438"/>
        <v>-</v>
      </c>
      <c r="FG121" s="248" t="str">
        <f t="shared" ca="1" si="439"/>
        <v>-</v>
      </c>
      <c r="FH121" s="248" t="str">
        <f t="shared" ca="1" si="439"/>
        <v>-</v>
      </c>
      <c r="FI121" s="248" t="str">
        <f t="shared" ca="1" si="439"/>
        <v>-</v>
      </c>
      <c r="FJ121" s="246" t="b">
        <f t="shared" ca="1" si="119"/>
        <v>0</v>
      </c>
      <c r="FK121" s="248" t="str">
        <f t="shared" ca="1" si="439"/>
        <v>-</v>
      </c>
      <c r="FL121" s="248">
        <f t="shared" ca="1" si="439"/>
        <v>0</v>
      </c>
      <c r="FM121" s="248" t="str">
        <f t="shared" ca="1" si="439"/>
        <v>-</v>
      </c>
      <c r="FN121" s="248">
        <f t="shared" ca="1" si="120"/>
        <v>1</v>
      </c>
      <c r="FO121" s="248">
        <f t="shared" ca="1" si="120"/>
        <v>0</v>
      </c>
      <c r="FP121" s="248">
        <f t="shared" ca="1" si="439"/>
        <v>1</v>
      </c>
      <c r="FQ121" s="248">
        <f t="shared" ca="1" si="439"/>
        <v>0</v>
      </c>
      <c r="FR121" s="248">
        <f t="shared" ca="1" si="439"/>
        <v>1</v>
      </c>
      <c r="FS121" s="248">
        <f t="shared" ca="1" si="439"/>
        <v>1</v>
      </c>
      <c r="FT121" s="248">
        <f t="shared" ca="1" si="439"/>
        <v>1</v>
      </c>
      <c r="FU121" s="248">
        <f t="shared" ca="1" si="439"/>
        <v>0</v>
      </c>
      <c r="FV121" s="248">
        <f t="shared" ca="1" si="439"/>
        <v>0</v>
      </c>
      <c r="FW121" s="248">
        <f t="shared" ca="1" si="439"/>
        <v>0</v>
      </c>
      <c r="FX121" s="248">
        <f t="shared" ca="1" si="439"/>
        <v>0</v>
      </c>
      <c r="FY121" s="248">
        <f t="shared" ca="1" si="439"/>
        <v>0</v>
      </c>
      <c r="FZ121" s="248">
        <f t="shared" ca="1" si="439"/>
        <v>0</v>
      </c>
      <c r="GA121" s="248">
        <f t="shared" ca="1" si="439"/>
        <v>0</v>
      </c>
      <c r="GB121" s="248">
        <f t="shared" ca="1" si="439"/>
        <v>0</v>
      </c>
      <c r="GC121" s="248">
        <f t="shared" ca="1" si="439"/>
        <v>0</v>
      </c>
      <c r="GD121" s="248">
        <f t="shared" ca="1" si="439"/>
        <v>0</v>
      </c>
      <c r="GE121" s="248">
        <f t="shared" ca="1" si="439"/>
        <v>0</v>
      </c>
      <c r="GF121" s="248">
        <f t="shared" ca="1" si="439"/>
        <v>0</v>
      </c>
      <c r="GG121" s="248">
        <f t="shared" ca="1" si="439"/>
        <v>1</v>
      </c>
      <c r="GH121" s="248">
        <f t="shared" ca="1" si="439"/>
        <v>0</v>
      </c>
      <c r="GI121" s="248">
        <f t="shared" ca="1" si="439"/>
        <v>0</v>
      </c>
      <c r="GJ121" s="248">
        <f t="shared" ca="1" si="439"/>
        <v>0</v>
      </c>
      <c r="GK121" s="248">
        <f t="shared" ca="1" si="439"/>
        <v>0</v>
      </c>
      <c r="GL121" s="248">
        <f t="shared" ca="1" si="439"/>
        <v>0</v>
      </c>
      <c r="GM121" s="248">
        <f t="shared" ca="1" si="439"/>
        <v>0</v>
      </c>
      <c r="GN121" s="248">
        <f t="shared" ca="1" si="439"/>
        <v>0</v>
      </c>
      <c r="GO121" s="10"/>
      <c r="GP121" s="246" t="b">
        <f t="shared" ca="1" si="440"/>
        <v>1</v>
      </c>
      <c r="GQ121" s="246" cm="1">
        <f t="array" aca="1" ref="GQ121" ca="1">INDEX(i.bnd_total_pas_area,$R121,1)</f>
        <v>0</v>
      </c>
      <c r="GR121" s="248" t="str">
        <f t="shared" ca="1" si="261"/>
        <v>-</v>
      </c>
      <c r="GS121" s="246" t="b">
        <f t="shared" ca="1" si="441"/>
        <v>1</v>
      </c>
      <c r="GT121" s="246" cm="1">
        <f t="array" aca="1" ref="GT121" ca="1">INDEX(i.bnd_sr_t,$T121,1)</f>
        <v>0</v>
      </c>
      <c r="GU121" s="246" t="b">
        <f t="shared" ca="1" si="442"/>
        <v>0</v>
      </c>
      <c r="GV121" s="246" t="b">
        <f t="shared" ca="1" si="442"/>
        <v>0</v>
      </c>
      <c r="GW121" s="246" t="b">
        <f t="shared" ca="1" si="442"/>
        <v>1</v>
      </c>
      <c r="GX121" s="248">
        <f t="shared" ca="1" si="434"/>
        <v>0</v>
      </c>
      <c r="GY121" s="248">
        <f t="shared" ca="1" si="434"/>
        <v>2</v>
      </c>
      <c r="GZ121" s="248">
        <f t="shared" ca="1" si="434"/>
        <v>2</v>
      </c>
      <c r="HA121" s="248" t="str">
        <f t="shared" ca="1" si="434"/>
        <v>-</v>
      </c>
      <c r="HB121" s="248" t="str">
        <f t="shared" ca="1" si="434"/>
        <v>-</v>
      </c>
      <c r="HC121" s="248" t="str">
        <f t="shared" ca="1" si="434"/>
        <v>-</v>
      </c>
      <c r="HD121" s="248" t="str">
        <f t="shared" ca="1" si="434"/>
        <v>-</v>
      </c>
      <c r="HE121" s="248" t="str">
        <f t="shared" ca="1" si="434"/>
        <v>-</v>
      </c>
      <c r="HF121" s="248" t="str">
        <f t="shared" ca="1" si="144"/>
        <v>-</v>
      </c>
      <c r="HG121" s="248" t="str">
        <f t="shared" ca="1" si="144"/>
        <v>-</v>
      </c>
      <c r="HH121" s="246" t="b">
        <f t="array" aca="1" ref="HH121" ca="1">IF(OR(HI121:HJ121&lt;&gt;"-"),TRUE,"-")</f>
        <v>1</v>
      </c>
      <c r="HI121" s="225">
        <f t="shared" ca="1" si="456"/>
        <v>2</v>
      </c>
      <c r="HJ121" s="248" t="str">
        <f t="shared" ca="1" si="125"/>
        <v>-</v>
      </c>
      <c r="HK121" s="246" t="str">
        <f t="array" aca="1" ref="HK121" ca="1">IF(OR(HL121:HQ121&lt;&gt;"-"),TRUE,"-")</f>
        <v>-</v>
      </c>
      <c r="HL121" s="248" t="str">
        <f t="shared" ca="1" si="448"/>
        <v>-</v>
      </c>
      <c r="HM121" s="288" t="str">
        <f t="shared" ca="1" si="448"/>
        <v>-</v>
      </c>
      <c r="HN121" s="288" t="str">
        <f t="shared" ca="1" si="448"/>
        <v>-</v>
      </c>
      <c r="HO121" s="288" t="str">
        <f t="shared" ca="1" si="448"/>
        <v>-</v>
      </c>
      <c r="HP121" s="288" t="str">
        <f t="shared" ca="1" si="448"/>
        <v>-</v>
      </c>
      <c r="HQ121" s="288" t="str">
        <f t="shared" ca="1" si="146"/>
        <v>-</v>
      </c>
      <c r="HR121" s="288" t="str">
        <f t="shared" ca="1" si="448"/>
        <v>-</v>
      </c>
      <c r="HS121" s="248" t="b">
        <f t="shared" ca="1" si="100"/>
        <v>1</v>
      </c>
      <c r="HT121" s="248">
        <f t="shared" ca="1" si="100"/>
        <v>2</v>
      </c>
      <c r="HU121" s="248" t="b">
        <f t="shared" ca="1" si="101"/>
        <v>1</v>
      </c>
      <c r="HV121" s="248" t="str">
        <f t="shared" ca="1" si="101"/>
        <v>-</v>
      </c>
      <c r="HW121" s="246" t="str">
        <f t="shared" ca="1" si="443"/>
        <v>-</v>
      </c>
      <c r="HX121" s="246" t="str">
        <f t="shared" ca="1" si="443"/>
        <v>-</v>
      </c>
      <c r="HY121" s="246" t="str">
        <f t="shared" ca="1" si="443"/>
        <v>-</v>
      </c>
      <c r="HZ121" s="246" t="str">
        <f t="shared" ca="1" si="443"/>
        <v>-</v>
      </c>
      <c r="IA121" s="248" t="str">
        <f t="shared" ca="1" si="444"/>
        <v>-</v>
      </c>
      <c r="IB121" s="248" t="str">
        <f t="shared" ca="1" si="444"/>
        <v>-</v>
      </c>
      <c r="IC121" s="248" t="str">
        <f t="shared" ca="1" si="444"/>
        <v>-</v>
      </c>
      <c r="ID121" s="248" t="str">
        <f t="shared" ca="1" si="444"/>
        <v>-</v>
      </c>
      <c r="IE121" s="248">
        <f t="shared" ca="1" si="444"/>
        <v>0</v>
      </c>
      <c r="IF121" s="248">
        <f t="shared" ca="1" si="444"/>
        <v>0.9</v>
      </c>
      <c r="IG121" s="248">
        <f t="shared" ca="1" si="444"/>
        <v>0</v>
      </c>
      <c r="IH121" s="248">
        <f t="shared" ca="1" si="444"/>
        <v>0.5</v>
      </c>
      <c r="II121" s="248">
        <f t="shared" ca="1" si="444"/>
        <v>0</v>
      </c>
      <c r="IJ121" s="248">
        <f t="shared" ca="1" si="444"/>
        <v>0</v>
      </c>
      <c r="IK121" s="248" t="str">
        <f t="shared" ca="1" si="444"/>
        <v>-</v>
      </c>
      <c r="IL121" s="246" t="str">
        <f t="shared" ca="1" si="127"/>
        <v>-</v>
      </c>
      <c r="IM121" s="246" t="str">
        <f t="shared" ca="1" si="127"/>
        <v>-</v>
      </c>
      <c r="IN121" s="155" t="b">
        <f t="shared" ca="1" si="445"/>
        <v>0</v>
      </c>
      <c r="IO121" s="248" t="str">
        <f t="shared" ca="1" si="129"/>
        <v>-</v>
      </c>
      <c r="IP121" s="10"/>
      <c r="IQ121" s="248">
        <f t="shared" ca="1" si="444"/>
        <v>1</v>
      </c>
      <c r="IR121" s="248">
        <f t="shared" ca="1" si="444"/>
        <v>0</v>
      </c>
      <c r="IS121" s="248">
        <f t="shared" ca="1" si="444"/>
        <v>1</v>
      </c>
      <c r="IT121" s="248">
        <f t="shared" ca="1" si="444"/>
        <v>1</v>
      </c>
      <c r="IU121" s="248">
        <f t="shared" ca="1" si="444"/>
        <v>0</v>
      </c>
      <c r="IV121" s="248">
        <f t="shared" ca="1" si="444"/>
        <v>70</v>
      </c>
      <c r="IW121" s="248">
        <f t="shared" ca="1" si="444"/>
        <v>50</v>
      </c>
      <c r="IX121" s="248">
        <f t="shared" ca="1" si="444"/>
        <v>85</v>
      </c>
      <c r="IY121" s="248">
        <f t="shared" ca="1" si="444"/>
        <v>70</v>
      </c>
      <c r="IZ121" s="246">
        <f t="shared" ca="1" si="130"/>
        <v>1</v>
      </c>
      <c r="JA121" s="246">
        <f t="shared" ca="1" si="131"/>
        <v>1</v>
      </c>
      <c r="JB121" s="246">
        <f t="shared" ca="1" si="132"/>
        <v>1</v>
      </c>
      <c r="JC121" s="248">
        <f t="shared" ca="1" si="444"/>
        <v>1</v>
      </c>
      <c r="JD121" s="10"/>
      <c r="JE121" s="248">
        <f t="shared" ca="1" si="444"/>
        <v>1</v>
      </c>
      <c r="JF121" s="248">
        <f t="shared" ca="1" si="444"/>
        <v>1</v>
      </c>
      <c r="JG121" s="248">
        <f t="shared" ca="1" si="444"/>
        <v>0.75</v>
      </c>
      <c r="JH121" s="248">
        <f t="shared" ca="1" si="457"/>
        <v>0.8</v>
      </c>
      <c r="JI121" s="248">
        <f t="shared" ca="1" si="457"/>
        <v>0.82499999999999996</v>
      </c>
      <c r="JJ121" s="248">
        <f t="shared" ca="1" si="457"/>
        <v>0.875</v>
      </c>
      <c r="JK121" s="248">
        <f t="shared" ca="1" si="457"/>
        <v>0.9</v>
      </c>
      <c r="JL121" s="248">
        <f t="shared" ca="1" si="444"/>
        <v>1</v>
      </c>
      <c r="JM121" s="248">
        <f t="shared" ca="1" si="444"/>
        <v>0</v>
      </c>
      <c r="JN121" s="248">
        <f t="shared" ca="1" si="419"/>
        <v>0</v>
      </c>
      <c r="JO121" s="248">
        <f t="shared" ca="1" si="419"/>
        <v>0</v>
      </c>
      <c r="JP121" s="248">
        <f t="shared" ca="1" si="419"/>
        <v>0</v>
      </c>
      <c r="JQ121" s="248">
        <f t="shared" ca="1" si="419"/>
        <v>0</v>
      </c>
      <c r="JR121" s="248">
        <f t="shared" ca="1" si="419"/>
        <v>0</v>
      </c>
      <c r="JS121" s="248" t="str">
        <f t="shared" ca="1" si="149"/>
        <v>-</v>
      </c>
      <c r="JT121" s="248">
        <f t="shared" ca="1" si="149"/>
        <v>0</v>
      </c>
      <c r="JU121" s="27">
        <v>0</v>
      </c>
    </row>
    <row r="122" spans="1:281" s="228" customFormat="1" outlineLevel="2">
      <c r="A122" s="202">
        <f t="shared" si="133"/>
        <v>117</v>
      </c>
      <c r="B122" s="210">
        <f t="shared" ca="1" si="449"/>
        <v>109</v>
      </c>
      <c r="C122" s="228">
        <v>200</v>
      </c>
      <c r="D122" s="228" t="s">
        <v>941</v>
      </c>
      <c r="E122" s="228" t="b">
        <v>0</v>
      </c>
      <c r="F122" s="228" t="b">
        <v>0</v>
      </c>
      <c r="G122" s="228" t="b">
        <f t="shared" si="446"/>
        <v>0</v>
      </c>
      <c r="H122" s="298" cm="1">
        <f t="array" aca="1" ref="H122" ca="1">IF(AND($I122:$T122=DataMaster!$R$70:$AC$70),1,IF(AND($I122:$T122=DataMaster!$R$71:$AC$71),2,IF(AND($I122:$T122=DataMaster!$R$72:$AC$72),3,IF(AND($I122:$T122=DataMaster!$R$73:$AC$73),4,IF(AND($I122:$T122=DataMaster!$R$74:$AC$74),5,IF(AND($I122:$T122=DataMaster!$R$75:$AC$75),6,IF(AND($I122:$T122=DataMaster!$R$76:$AC$76),7,IF(AND($I122:$T122=DataMaster!$R$77:$AC$77),8,0))))))))</f>
        <v>7</v>
      </c>
      <c r="I122" s="225">
        <f t="shared" ca="1" si="450"/>
        <v>3</v>
      </c>
      <c r="J122" s="225">
        <f t="shared" ca="1" si="450"/>
        <v>2</v>
      </c>
      <c r="K122" s="225">
        <f t="shared" ca="1" si="450"/>
        <v>1</v>
      </c>
      <c r="L122" s="225">
        <f t="shared" ca="1" si="450"/>
        <v>1</v>
      </c>
      <c r="M122" s="225">
        <f t="shared" ca="1" si="450"/>
        <v>1</v>
      </c>
      <c r="N122" s="225">
        <f t="shared" ca="1" si="450"/>
        <v>1</v>
      </c>
      <c r="O122" s="225">
        <f t="shared" ca="1" si="450"/>
        <v>1</v>
      </c>
      <c r="P122" s="225">
        <f t="shared" ca="1" si="450"/>
        <v>3</v>
      </c>
      <c r="Q122" s="225">
        <f t="shared" ca="1" si="450"/>
        <v>1</v>
      </c>
      <c r="R122" s="225">
        <f t="shared" ca="1" si="450"/>
        <v>5</v>
      </c>
      <c r="S122" s="225">
        <f t="shared" ca="1" si="450"/>
        <v>1</v>
      </c>
      <c r="T122" s="225">
        <f t="shared" ca="1" si="450"/>
        <v>5</v>
      </c>
      <c r="V122" s="242" t="str" cm="1">
        <f t="array" aca="1" ref="V122" ca="1">TEXT(LEFT(OFFSET(V122,-1,0),5)+1,"00000")&amp;MID(OFFSET(V122,-1,0),6,FIND(" ",OFFSET(V122,-1,0),7)-5)
&amp;IF($H122=0,"",INDEX(DataMaster!$Q$70:$Q$77,Experiment!H122))
 &amp; " Day"&amp;_xlfn.SINGLE(INDEX(i.DOY,$I122,1))                   &amp; IF($FE122=0," FWM","")&amp;IF($FE122=1," MWM","")&amp;IF($FE122=5," Mat","")&amp;IF($FJ122=TRUE,"&amp;BBT","")
&amp;" Confine"&amp;$P122-1       &amp;IF($R122&gt;1," PasArea"&amp;GQ122,"")     &amp;IF($T122&gt;1," SR"&amp;GT122,"")     &amp;IF($S122&gt;1," E_PGR"&amp;JG122,"")
&amp; " WP"&amp;TEXT($IZ122*100,"000p")                &amp; " MP"&amp;TEXT($JA122*100,"000p")                      &amp; " GP"&amp;TEXT($JB122*100,"000p")
&amp; " (F"&amp;3+IFERROR(1*$CZ122,0)+IFERROR(1*$DA122,0)&amp;3-IFERROR(1*NOT($DC122),0)&amp;"N"&amp;$DV122&amp;$DW122&amp;")"</f>
        <v>00099 Feed farm4 Day204 MWM Confine2 PasArea0 SR0 WP100p MP100p GP100p (F33N11)</v>
      </c>
      <c r="W122" s="10" t="str">
        <f ca="1">IF(COUNTIF(V$5:V122,V122)=1,"-","Dup")</f>
        <v>-</v>
      </c>
      <c r="X122" s="10"/>
      <c r="Y122" s="225" t="str">
        <f t="shared" ca="1" si="451"/>
        <v>-</v>
      </c>
      <c r="Z122" s="248" t="str">
        <f t="shared" ca="1" si="112"/>
        <v>-</v>
      </c>
      <c r="AA122" s="225" t="str">
        <f t="shared" ca="1" si="451"/>
        <v>-</v>
      </c>
      <c r="AB122" s="225" t="str">
        <f t="shared" ca="1" si="451"/>
        <v>-</v>
      </c>
      <c r="AC122" s="248" t="str">
        <f t="shared" ca="1" si="113"/>
        <v>-</v>
      </c>
      <c r="AD122" s="248" t="b">
        <f t="shared" ca="1" si="113"/>
        <v>1</v>
      </c>
      <c r="AE122" s="10"/>
      <c r="AF122" s="248" t="b">
        <f t="shared" ca="1" si="435"/>
        <v>1</v>
      </c>
      <c r="AG122" s="248" t="str">
        <f t="shared" ca="1" si="435"/>
        <v>-</v>
      </c>
      <c r="AH122" s="248" t="str">
        <f t="shared" ca="1" si="435"/>
        <v>-</v>
      </c>
      <c r="AI122" s="248" t="str">
        <f t="shared" ca="1" si="435"/>
        <v>-</v>
      </c>
      <c r="AJ122" s="248" t="b">
        <f t="shared" ca="1" si="435"/>
        <v>0</v>
      </c>
      <c r="AK122" s="248" t="str">
        <f t="shared" ca="1" si="435"/>
        <v>-</v>
      </c>
      <c r="AL122" s="248" t="str">
        <f t="shared" ca="1" si="435"/>
        <v>-</v>
      </c>
      <c r="AM122" s="248" t="str">
        <f t="shared" ca="1" si="435"/>
        <v>-</v>
      </c>
      <c r="AN122" s="248" t="b">
        <f t="shared" ca="1" si="435"/>
        <v>0</v>
      </c>
      <c r="AO122" s="10"/>
      <c r="AP122" s="225" t="b">
        <f t="shared" ca="1" si="458"/>
        <v>1</v>
      </c>
      <c r="AQ122" s="247" t="b">
        <v>1</v>
      </c>
      <c r="AR122" s="225" t="b">
        <f t="shared" ca="1" si="452"/>
        <v>1</v>
      </c>
      <c r="AS122" s="243">
        <f t="shared" ca="1" si="136"/>
        <v>732308</v>
      </c>
      <c r="AT122" s="225" t="b">
        <f t="shared" ca="1" si="453"/>
        <v>0</v>
      </c>
      <c r="AU122" s="248" t="str">
        <f t="shared" ca="1" si="435"/>
        <v>-</v>
      </c>
      <c r="AV122" s="248" t="b">
        <f t="shared" ca="1" si="435"/>
        <v>1</v>
      </c>
      <c r="AW122" s="225">
        <f t="shared" ca="1" si="454"/>
        <v>732309</v>
      </c>
      <c r="AX122" s="248" t="str">
        <f t="shared" ca="1" si="435"/>
        <v>-</v>
      </c>
      <c r="AY122" s="248">
        <f t="shared" ca="1" si="435"/>
        <v>1</v>
      </c>
      <c r="AZ122" s="248">
        <f t="shared" ca="1" si="435"/>
        <v>1</v>
      </c>
      <c r="BA122" s="248" t="b">
        <f t="shared" ca="1" si="435"/>
        <v>1</v>
      </c>
      <c r="BB122" s="248">
        <f t="shared" ca="1" si="435"/>
        <v>0.2</v>
      </c>
      <c r="BC122" s="248" t="str">
        <f t="shared" ca="1" si="435"/>
        <v>-</v>
      </c>
      <c r="BD122" s="248" t="str">
        <f t="shared" ca="1" si="435"/>
        <v>-</v>
      </c>
      <c r="BE122" s="248" t="b">
        <f t="shared" ca="1" si="435"/>
        <v>1</v>
      </c>
      <c r="BF122" s="248" t="b">
        <f t="shared" ca="1" si="435"/>
        <v>0</v>
      </c>
      <c r="BG122" s="246" t="str" cm="1">
        <f t="array" aca="1" ref="BG122" ca="1">INDEX(i.dams_confinement_P,$P122,BG$17)</f>
        <v>-</v>
      </c>
      <c r="BH122" s="246" t="str" cm="1">
        <f t="array" aca="1" ref="BH122" ca="1">INDEX(i.dams_confinement_P,$P122,BH$17)</f>
        <v>-</v>
      </c>
      <c r="BI122" s="246" t="str" cm="1">
        <f t="array" aca="1" ref="BI122" ca="1">INDEX(i.dams_confinement_P,$P122,BI$17)</f>
        <v>-</v>
      </c>
      <c r="BJ122" s="246" t="str" cm="1">
        <f t="array" aca="1" ref="BJ122" ca="1">INDEX(i.dams_confinement_P,$P122,BJ$17)</f>
        <v>-</v>
      </c>
      <c r="BK122" s="246" t="str" cm="1">
        <f t="array" aca="1" ref="BK122" ca="1">INDEX(i.dams_confinement_P,$P122,BK$17)</f>
        <v>-</v>
      </c>
      <c r="BL122" s="246" t="str" cm="1">
        <f t="array" aca="1" ref="BL122" ca="1">INDEX(i.dams_confinement_P,$P122,BL$17)</f>
        <v>-</v>
      </c>
      <c r="BM122" s="246" t="b" cm="1">
        <f t="array" aca="1" ref="BM122" ca="1">INDEX(i.dams_confinement_P,$P122,BM$17)</f>
        <v>1</v>
      </c>
      <c r="BN122" s="246" t="b" cm="1">
        <f t="array" aca="1" ref="BN122" ca="1">INDEX(i.dams_confinement_P,$P122,BN$17)</f>
        <v>1</v>
      </c>
      <c r="BO122" s="246" t="b" cm="1">
        <f t="array" aca="1" ref="BO122" ca="1">INDEX(i.dams_confinement_P,$P122,BO$17)</f>
        <v>1</v>
      </c>
      <c r="BP122" s="246" t="b" cm="1">
        <f t="array" aca="1" ref="BP122" ca="1">INDEX(i.dams_confinement_P,$P122,BP$17)</f>
        <v>1</v>
      </c>
      <c r="BQ122" s="246" t="b" cm="1">
        <f t="array" aca="1" ref="BQ122" ca="1">INDEX(i.dams_confinement_P,$P122,BQ$17)</f>
        <v>1</v>
      </c>
      <c r="BR122" s="246" t="b" cm="1">
        <f t="array" aca="1" ref="BR122" ca="1">INDEX(i.dams_confinement_P,$P122,BR$17)</f>
        <v>1</v>
      </c>
      <c r="BS122" s="246" t="str" cm="1">
        <f t="array" aca="1" ref="BS122" ca="1">INDEX(i.dams_confinement_P,$P122,BS$17)</f>
        <v>-</v>
      </c>
      <c r="BT122" s="246" t="str" cm="1">
        <f t="array" aca="1" ref="BT122" ca="1">INDEX(i.dams_confinement_P,$P122,BT$17)</f>
        <v>-</v>
      </c>
      <c r="BU122" s="246" t="str" cm="1">
        <f t="array" aca="1" ref="BU122" ca="1">INDEX(i.dams_confinement_P,$P122,BU$17)</f>
        <v>-</v>
      </c>
      <c r="BV122" s="246" t="str" cm="1">
        <f t="array" aca="1" ref="BV122" ca="1">INDEX(i.dams_confinement_P,$P122,BV$17)</f>
        <v>-</v>
      </c>
      <c r="BW122" s="246" t="str" cm="1">
        <f t="array" aca="1" ref="BW122" ca="1">INDEX(i.dams_confinement_P,$P122,BW$17)</f>
        <v>-</v>
      </c>
      <c r="BX122" s="246" t="str" cm="1">
        <f t="array" aca="1" ref="BX122" ca="1">INDEX(i.dams_confinement_P,$P122,BX$17)</f>
        <v>-</v>
      </c>
      <c r="BY122" s="248" t="str">
        <f t="shared" ca="1" si="436"/>
        <v>-</v>
      </c>
      <c r="BZ122" s="248" t="str">
        <f t="shared" ca="1" si="436"/>
        <v>-</v>
      </c>
      <c r="CA122" s="10"/>
      <c r="CB122" s="248" t="str">
        <f t="shared" ca="1" si="436"/>
        <v>-</v>
      </c>
      <c r="CC122" s="248" t="str">
        <f t="shared" ca="1" si="436"/>
        <v>-</v>
      </c>
      <c r="CD122" s="248" t="str">
        <f t="shared" ca="1" si="436"/>
        <v>-</v>
      </c>
      <c r="CE122" s="248" t="str">
        <f t="shared" ca="1" si="436"/>
        <v>-</v>
      </c>
      <c r="CF122" s="248" t="str">
        <f t="shared" ca="1" si="436"/>
        <v>-</v>
      </c>
      <c r="CG122" s="248" t="str">
        <f t="shared" ca="1" si="436"/>
        <v>-</v>
      </c>
      <c r="CH122" s="248" t="str">
        <f t="shared" ca="1" si="436"/>
        <v>-</v>
      </c>
      <c r="CI122" s="248" t="str">
        <f t="shared" ca="1" si="436"/>
        <v>-</v>
      </c>
      <c r="CJ122" s="248" t="str">
        <f t="shared" ca="1" si="436"/>
        <v>-</v>
      </c>
      <c r="CK122" s="248" t="str">
        <f t="shared" ca="1" si="436"/>
        <v>-</v>
      </c>
      <c r="CL122" s="248" t="str">
        <f t="shared" ca="1" si="436"/>
        <v>-</v>
      </c>
      <c r="CM122" s="248" t="str">
        <f t="shared" ca="1" si="436"/>
        <v>-</v>
      </c>
      <c r="CN122" s="248" t="str">
        <f t="shared" ca="1" si="436"/>
        <v>-</v>
      </c>
      <c r="CO122" s="248" t="str">
        <f t="shared" ca="1" si="436"/>
        <v>-</v>
      </c>
      <c r="CP122" s="248" t="str">
        <f t="shared" ca="1" si="436"/>
        <v>-</v>
      </c>
      <c r="CQ122" s="248" t="str">
        <f t="shared" ca="1" si="436"/>
        <v>-</v>
      </c>
      <c r="CR122" s="248" t="str">
        <f t="shared" ca="1" si="436"/>
        <v>-</v>
      </c>
      <c r="CS122" s="248" t="str">
        <f t="shared" ca="1" si="436"/>
        <v>-</v>
      </c>
      <c r="CT122" s="248" t="str">
        <f t="shared" ca="1" si="436"/>
        <v>-</v>
      </c>
      <c r="CU122" s="248" t="str">
        <f t="shared" ca="1" si="436"/>
        <v>-</v>
      </c>
      <c r="CV122" s="248" t="str">
        <f t="shared" ca="1" si="436"/>
        <v>-</v>
      </c>
      <c r="CW122" s="10"/>
      <c r="CX122" s="246" t="str" cm="1">
        <f t="array" ref="CX122">IF(AND($CZ122:$DA122),INDEX(i.dam_user_fvp0_date,$P122),"-")</f>
        <v>-</v>
      </c>
      <c r="CY122" s="246" t="str" cm="1">
        <f t="array" ref="CY122">IF(AND($CZ122:$DA122),INDEX(i.dam_user_fvp1_date,$P122),"-")</f>
        <v>-</v>
      </c>
      <c r="CZ122" s="247" t="b">
        <v>0</v>
      </c>
      <c r="DA122" s="247" t="b">
        <v>0</v>
      </c>
      <c r="DB122" s="248" t="str">
        <f t="shared" ca="1" si="437"/>
        <v>-</v>
      </c>
      <c r="DC122" s="248" t="str">
        <f t="shared" ca="1" si="437"/>
        <v>-</v>
      </c>
      <c r="DD122" s="248" t="str">
        <f t="shared" ca="1" si="437"/>
        <v>-</v>
      </c>
      <c r="DE122" s="248" t="str">
        <f t="shared" ca="1" si="437"/>
        <v>-</v>
      </c>
      <c r="DF122" s="248" t="str">
        <f t="shared" ca="1" si="437"/>
        <v>-</v>
      </c>
      <c r="DG122" s="248" t="str">
        <f t="shared" ca="1" si="437"/>
        <v>-</v>
      </c>
      <c r="DH122" s="248" t="str">
        <f t="shared" ca="1" si="437"/>
        <v>-</v>
      </c>
      <c r="DI122" s="248" t="str">
        <f t="shared" ca="1" si="437"/>
        <v>-</v>
      </c>
      <c r="DJ122" s="128">
        <v>0.125</v>
      </c>
      <c r="DK122" s="128">
        <v>0.3</v>
      </c>
      <c r="DL122" s="128">
        <v>-0.05</v>
      </c>
      <c r="DM122" s="128">
        <v>0.1</v>
      </c>
      <c r="DN122" s="128">
        <v>0.25</v>
      </c>
      <c r="DO122" s="128">
        <v>-0.05</v>
      </c>
      <c r="DP122" s="128">
        <v>0.05</v>
      </c>
      <c r="DQ122" s="128">
        <v>0.1</v>
      </c>
      <c r="DR122" s="128">
        <v>-0.02</v>
      </c>
      <c r="DS122" s="128">
        <v>0.1</v>
      </c>
      <c r="DT122" s="128">
        <v>0.25</v>
      </c>
      <c r="DU122" s="128">
        <v>-0.05</v>
      </c>
      <c r="DV122" s="247">
        <v>1</v>
      </c>
      <c r="DW122" s="247">
        <v>1</v>
      </c>
      <c r="DX122" s="247">
        <v>0</v>
      </c>
      <c r="DY122" s="247">
        <v>0.5</v>
      </c>
      <c r="DZ122" s="247">
        <v>0.5</v>
      </c>
      <c r="EA122" s="248" t="str">
        <f t="shared" ca="1" si="437"/>
        <v>-</v>
      </c>
      <c r="EB122" s="248" t="str">
        <f t="shared" ca="1" si="437"/>
        <v>-</v>
      </c>
      <c r="EC122" s="248" t="str">
        <f t="shared" ca="1" si="437"/>
        <v>-</v>
      </c>
      <c r="ED122" s="248" t="str">
        <f t="shared" ca="1" si="437"/>
        <v>-</v>
      </c>
      <c r="EE122" s="248" t="str">
        <f t="shared" ca="1" si="437"/>
        <v>-</v>
      </c>
      <c r="EF122" s="247">
        <v>0</v>
      </c>
      <c r="EG122" s="247">
        <v>0.5</v>
      </c>
      <c r="EH122" s="247">
        <v>0.5</v>
      </c>
      <c r="EI122" s="248" t="str">
        <f t="shared" ref="EI122:EP122" ca="1" si="459">OFFSET(EI$5,$B122,0)</f>
        <v>-</v>
      </c>
      <c r="EJ122" s="248" t="str">
        <f t="shared" ca="1" si="459"/>
        <v>-</v>
      </c>
      <c r="EK122" s="248" t="str">
        <f t="shared" ca="1" si="459"/>
        <v>-</v>
      </c>
      <c r="EL122" s="248">
        <f t="shared" ca="1" si="459"/>
        <v>0</v>
      </c>
      <c r="EM122" s="248">
        <f t="shared" ca="1" si="459"/>
        <v>0</v>
      </c>
      <c r="EN122" s="248">
        <f t="shared" ca="1" si="459"/>
        <v>0</v>
      </c>
      <c r="EO122" s="248">
        <f t="shared" ca="1" si="459"/>
        <v>0</v>
      </c>
      <c r="EP122" s="248">
        <f t="shared" ca="1" si="459"/>
        <v>0</v>
      </c>
      <c r="EQ122" s="248">
        <f t="shared" ca="1" si="438"/>
        <v>0</v>
      </c>
      <c r="ER122" s="248">
        <f t="shared" ca="1" si="438"/>
        <v>0</v>
      </c>
      <c r="ES122" s="248" t="str">
        <f t="shared" ca="1" si="438"/>
        <v>-</v>
      </c>
      <c r="ET122" s="248" t="str">
        <f t="shared" ca="1" si="438"/>
        <v>-</v>
      </c>
      <c r="EU122" s="248" t="str">
        <f t="shared" ca="1" si="438"/>
        <v>-</v>
      </c>
      <c r="EV122" s="248" t="str">
        <f t="shared" ca="1" si="438"/>
        <v>-</v>
      </c>
      <c r="EW122" s="248" t="str">
        <f t="shared" ca="1" si="438"/>
        <v>-</v>
      </c>
      <c r="EX122" s="248" t="str">
        <f t="shared" ca="1" si="438"/>
        <v>-</v>
      </c>
      <c r="EY122" s="248" t="str">
        <f t="shared" ca="1" si="438"/>
        <v>-</v>
      </c>
      <c r="EZ122" s="248" t="str">
        <f t="shared" ca="1" si="438"/>
        <v>-</v>
      </c>
      <c r="FA122" s="248" t="str">
        <f t="shared" ca="1" si="438"/>
        <v>-</v>
      </c>
      <c r="FB122" s="248" t="str">
        <f t="shared" ca="1" si="438"/>
        <v>-</v>
      </c>
      <c r="FC122" s="248" t="str">
        <f t="shared" ca="1" si="438"/>
        <v>-</v>
      </c>
      <c r="FD122" s="10"/>
      <c r="FE122" s="246">
        <f t="shared" ca="1" si="118"/>
        <v>1</v>
      </c>
      <c r="FF122" s="248" t="str">
        <f t="shared" ca="1" si="438"/>
        <v>-</v>
      </c>
      <c r="FG122" s="248" t="str">
        <f t="shared" ca="1" si="439"/>
        <v>-</v>
      </c>
      <c r="FH122" s="248" t="str">
        <f t="shared" ca="1" si="439"/>
        <v>-</v>
      </c>
      <c r="FI122" s="248" t="str">
        <f t="shared" ca="1" si="439"/>
        <v>-</v>
      </c>
      <c r="FJ122" s="246" t="b">
        <f t="shared" ca="1" si="119"/>
        <v>0</v>
      </c>
      <c r="FK122" s="248" t="str">
        <f t="shared" ca="1" si="439"/>
        <v>-</v>
      </c>
      <c r="FL122" s="248">
        <f t="shared" ca="1" si="439"/>
        <v>0</v>
      </c>
      <c r="FM122" s="248" t="str">
        <f t="shared" ca="1" si="439"/>
        <v>-</v>
      </c>
      <c r="FN122" s="248">
        <f t="shared" ca="1" si="120"/>
        <v>1</v>
      </c>
      <c r="FO122" s="248">
        <f t="shared" ca="1" si="120"/>
        <v>0</v>
      </c>
      <c r="FP122" s="248">
        <f t="shared" ca="1" si="439"/>
        <v>1</v>
      </c>
      <c r="FQ122" s="248">
        <f t="shared" ref="FQ122:GN122" ca="1" si="460">OFFSET(FQ$5,$B122,0)</f>
        <v>0</v>
      </c>
      <c r="FR122" s="248">
        <f t="shared" ca="1" si="460"/>
        <v>1</v>
      </c>
      <c r="FS122" s="248">
        <f t="shared" ca="1" si="460"/>
        <v>1</v>
      </c>
      <c r="FT122" s="248">
        <f t="shared" ca="1" si="460"/>
        <v>1</v>
      </c>
      <c r="FU122" s="248">
        <f t="shared" ca="1" si="460"/>
        <v>0</v>
      </c>
      <c r="FV122" s="248">
        <f t="shared" ca="1" si="460"/>
        <v>0</v>
      </c>
      <c r="FW122" s="248">
        <f t="shared" ca="1" si="460"/>
        <v>0</v>
      </c>
      <c r="FX122" s="248">
        <f t="shared" ca="1" si="460"/>
        <v>0</v>
      </c>
      <c r="FY122" s="248">
        <f t="shared" ca="1" si="460"/>
        <v>0</v>
      </c>
      <c r="FZ122" s="248">
        <f t="shared" ca="1" si="460"/>
        <v>0</v>
      </c>
      <c r="GA122" s="248">
        <f t="shared" ca="1" si="460"/>
        <v>0</v>
      </c>
      <c r="GB122" s="248">
        <f t="shared" ca="1" si="460"/>
        <v>0</v>
      </c>
      <c r="GC122" s="248">
        <f t="shared" ca="1" si="460"/>
        <v>0</v>
      </c>
      <c r="GD122" s="248">
        <f t="shared" ca="1" si="460"/>
        <v>0</v>
      </c>
      <c r="GE122" s="248">
        <f t="shared" ca="1" si="460"/>
        <v>0</v>
      </c>
      <c r="GF122" s="248">
        <f t="shared" ca="1" si="460"/>
        <v>0</v>
      </c>
      <c r="GG122" s="248">
        <f t="shared" ca="1" si="460"/>
        <v>1</v>
      </c>
      <c r="GH122" s="248">
        <f t="shared" ca="1" si="460"/>
        <v>0</v>
      </c>
      <c r="GI122" s="248">
        <f t="shared" ca="1" si="460"/>
        <v>0</v>
      </c>
      <c r="GJ122" s="248">
        <f t="shared" ca="1" si="460"/>
        <v>0</v>
      </c>
      <c r="GK122" s="248">
        <f t="shared" ca="1" si="460"/>
        <v>0</v>
      </c>
      <c r="GL122" s="248">
        <f t="shared" ca="1" si="460"/>
        <v>0</v>
      </c>
      <c r="GM122" s="248">
        <f t="shared" ca="1" si="460"/>
        <v>0</v>
      </c>
      <c r="GN122" s="248">
        <f t="shared" ca="1" si="460"/>
        <v>0</v>
      </c>
      <c r="GO122" s="10"/>
      <c r="GP122" s="246" t="b">
        <f t="shared" ca="1" si="440"/>
        <v>1</v>
      </c>
      <c r="GQ122" s="246" cm="1">
        <f t="array" aca="1" ref="GQ122" ca="1">INDEX(i.bnd_total_pas_area,$R122,1)</f>
        <v>0</v>
      </c>
      <c r="GR122" s="248" t="str">
        <f t="shared" ca="1" si="261"/>
        <v>-</v>
      </c>
      <c r="GS122" s="246" t="b">
        <f t="shared" ca="1" si="441"/>
        <v>1</v>
      </c>
      <c r="GT122" s="246" cm="1">
        <f t="array" aca="1" ref="GT122" ca="1">INDEX(i.bnd_sr_t,$T122,1)</f>
        <v>0</v>
      </c>
      <c r="GU122" s="246" t="b">
        <f t="shared" ca="1" si="442"/>
        <v>0</v>
      </c>
      <c r="GV122" s="246" t="b">
        <f t="shared" ca="1" si="442"/>
        <v>0</v>
      </c>
      <c r="GW122" s="246" t="b">
        <f t="shared" ca="1" si="442"/>
        <v>1</v>
      </c>
      <c r="GX122" s="248">
        <f t="shared" ca="1" si="434"/>
        <v>0</v>
      </c>
      <c r="GY122" s="248">
        <f t="shared" ca="1" si="434"/>
        <v>2</v>
      </c>
      <c r="GZ122" s="248">
        <f t="shared" ca="1" si="434"/>
        <v>2</v>
      </c>
      <c r="HA122" s="248" t="str">
        <f t="shared" ca="1" si="434"/>
        <v>-</v>
      </c>
      <c r="HB122" s="248" t="str">
        <f t="shared" ca="1" si="434"/>
        <v>-</v>
      </c>
      <c r="HC122" s="248" t="str">
        <f t="shared" ca="1" si="434"/>
        <v>-</v>
      </c>
      <c r="HD122" s="248" t="str">
        <f t="shared" ca="1" si="434"/>
        <v>-</v>
      </c>
      <c r="HE122" s="248" t="str">
        <f t="shared" ca="1" si="434"/>
        <v>-</v>
      </c>
      <c r="HF122" s="248" t="str">
        <f t="shared" ca="1" si="144"/>
        <v>-</v>
      </c>
      <c r="HG122" s="248" t="str">
        <f t="shared" ca="1" si="144"/>
        <v>-</v>
      </c>
      <c r="HH122" s="246" t="b">
        <f t="array" aca="1" ref="HH122" ca="1">IF(OR(HI122:HJ122&lt;&gt;"-"),TRUE,"-")</f>
        <v>1</v>
      </c>
      <c r="HI122" s="225">
        <f t="shared" ca="1" si="456"/>
        <v>2</v>
      </c>
      <c r="HJ122" s="248" t="str">
        <f t="shared" ca="1" si="125"/>
        <v>-</v>
      </c>
      <c r="HK122" s="246" t="str">
        <f t="array" aca="1" ref="HK122" ca="1">IF(OR(HL122:HQ122&lt;&gt;"-"),TRUE,"-")</f>
        <v>-</v>
      </c>
      <c r="HL122" s="248" t="str">
        <f t="shared" ca="1" si="448"/>
        <v>-</v>
      </c>
      <c r="HM122" s="288" t="str">
        <f t="shared" ca="1" si="448"/>
        <v>-</v>
      </c>
      <c r="HN122" s="288" t="str">
        <f t="shared" ca="1" si="448"/>
        <v>-</v>
      </c>
      <c r="HO122" s="288" t="str">
        <f t="shared" ca="1" si="448"/>
        <v>-</v>
      </c>
      <c r="HP122" s="288" t="str">
        <f t="shared" ca="1" si="448"/>
        <v>-</v>
      </c>
      <c r="HQ122" s="288" t="str">
        <f t="shared" ca="1" si="146"/>
        <v>-</v>
      </c>
      <c r="HR122" s="288" t="str">
        <f t="shared" ca="1" si="448"/>
        <v>-</v>
      </c>
      <c r="HS122" s="248" t="b">
        <f t="shared" ca="1" si="100"/>
        <v>1</v>
      </c>
      <c r="HT122" s="248">
        <f t="shared" ca="1" si="100"/>
        <v>2</v>
      </c>
      <c r="HU122" s="248" t="b">
        <f t="shared" ca="1" si="101"/>
        <v>1</v>
      </c>
      <c r="HV122" s="248" t="str">
        <f t="shared" ca="1" si="101"/>
        <v>-</v>
      </c>
      <c r="HW122" s="246" t="str">
        <f t="shared" ca="1" si="443"/>
        <v>-</v>
      </c>
      <c r="HX122" s="246" t="str">
        <f t="shared" ca="1" si="443"/>
        <v>-</v>
      </c>
      <c r="HY122" s="246" t="str">
        <f t="shared" ca="1" si="443"/>
        <v>-</v>
      </c>
      <c r="HZ122" s="246" t="str">
        <f t="shared" ca="1" si="443"/>
        <v>-</v>
      </c>
      <c r="IA122" s="248" t="str">
        <f t="shared" ca="1" si="444"/>
        <v>-</v>
      </c>
      <c r="IB122" s="248" t="str">
        <f t="shared" ca="1" si="444"/>
        <v>-</v>
      </c>
      <c r="IC122" s="248" t="str">
        <f t="shared" ca="1" si="444"/>
        <v>-</v>
      </c>
      <c r="ID122" s="248" t="str">
        <f t="shared" ca="1" si="444"/>
        <v>-</v>
      </c>
      <c r="IE122" s="248">
        <f t="shared" ca="1" si="444"/>
        <v>0</v>
      </c>
      <c r="IF122" s="248">
        <f t="shared" ca="1" si="444"/>
        <v>0.9</v>
      </c>
      <c r="IG122" s="248">
        <f t="shared" ca="1" si="444"/>
        <v>0</v>
      </c>
      <c r="IH122" s="248">
        <f t="shared" ca="1" si="444"/>
        <v>0.5</v>
      </c>
      <c r="II122" s="248">
        <f t="shared" ca="1" si="444"/>
        <v>0</v>
      </c>
      <c r="IJ122" s="248">
        <f t="shared" ca="1" si="444"/>
        <v>0</v>
      </c>
      <c r="IK122" s="248" t="str">
        <f t="shared" ca="1" si="444"/>
        <v>-</v>
      </c>
      <c r="IL122" s="246" t="str">
        <f t="shared" ca="1" si="127"/>
        <v>-</v>
      </c>
      <c r="IM122" s="246" t="str">
        <f t="shared" ca="1" si="127"/>
        <v>-</v>
      </c>
      <c r="IN122" s="155" t="b">
        <f t="shared" ca="1" si="445"/>
        <v>0</v>
      </c>
      <c r="IO122" s="248" t="str">
        <f t="shared" ca="1" si="129"/>
        <v>-</v>
      </c>
      <c r="IP122" s="10"/>
      <c r="IQ122" s="248">
        <f t="shared" ca="1" si="444"/>
        <v>1</v>
      </c>
      <c r="IR122" s="248">
        <f t="shared" ca="1" si="444"/>
        <v>0</v>
      </c>
      <c r="IS122" s="248">
        <f t="shared" ca="1" si="444"/>
        <v>1</v>
      </c>
      <c r="IT122" s="248">
        <f t="shared" ca="1" si="444"/>
        <v>1</v>
      </c>
      <c r="IU122" s="248">
        <f t="shared" ca="1" si="444"/>
        <v>0</v>
      </c>
      <c r="IV122" s="248">
        <f t="shared" ca="1" si="444"/>
        <v>70</v>
      </c>
      <c r="IW122" s="248">
        <f t="shared" ca="1" si="444"/>
        <v>50</v>
      </c>
      <c r="IX122" s="248">
        <f t="shared" ca="1" si="444"/>
        <v>85</v>
      </c>
      <c r="IY122" s="248">
        <f t="shared" ca="1" si="444"/>
        <v>70</v>
      </c>
      <c r="IZ122" s="246">
        <f t="shared" ca="1" si="130"/>
        <v>1</v>
      </c>
      <c r="JA122" s="246">
        <f t="shared" ca="1" si="131"/>
        <v>1</v>
      </c>
      <c r="JB122" s="246">
        <f t="shared" ca="1" si="132"/>
        <v>1</v>
      </c>
      <c r="JC122" s="248">
        <f t="shared" ca="1" si="444"/>
        <v>1</v>
      </c>
      <c r="JD122" s="10"/>
      <c r="JE122" s="248">
        <f t="shared" ca="1" si="444"/>
        <v>1</v>
      </c>
      <c r="JF122" s="248">
        <f t="shared" ca="1" si="444"/>
        <v>1</v>
      </c>
      <c r="JG122" s="248">
        <f t="shared" ca="1" si="444"/>
        <v>0.75</v>
      </c>
      <c r="JH122" s="248">
        <f t="shared" ca="1" si="457"/>
        <v>0.8</v>
      </c>
      <c r="JI122" s="248">
        <f t="shared" ca="1" si="457"/>
        <v>0.82499999999999996</v>
      </c>
      <c r="JJ122" s="248">
        <f t="shared" ca="1" si="457"/>
        <v>0.875</v>
      </c>
      <c r="JK122" s="248">
        <f t="shared" ca="1" si="457"/>
        <v>0.9</v>
      </c>
      <c r="JL122" s="248">
        <f t="shared" ca="1" si="444"/>
        <v>1</v>
      </c>
      <c r="JM122" s="248">
        <f t="shared" ca="1" si="444"/>
        <v>0</v>
      </c>
      <c r="JN122" s="248">
        <f t="shared" ref="JN122:JR124" ca="1" si="461">OFFSET(JN$5,$B122,0)</f>
        <v>0</v>
      </c>
      <c r="JO122" s="248">
        <f t="shared" ca="1" si="461"/>
        <v>0</v>
      </c>
      <c r="JP122" s="248">
        <f t="shared" ca="1" si="461"/>
        <v>0</v>
      </c>
      <c r="JQ122" s="248">
        <f t="shared" ca="1" si="461"/>
        <v>0</v>
      </c>
      <c r="JR122" s="248">
        <f t="shared" ca="1" si="461"/>
        <v>0</v>
      </c>
      <c r="JS122" s="248" t="str">
        <f t="shared" ca="1" si="149"/>
        <v>-</v>
      </c>
      <c r="JT122" s="248">
        <f t="shared" ca="1" si="149"/>
        <v>0</v>
      </c>
      <c r="JU122" s="27">
        <v>0</v>
      </c>
    </row>
    <row r="123" spans="1:281" s="228" customFormat="1" outlineLevel="1">
      <c r="A123" s="202">
        <f t="shared" si="12"/>
        <v>118</v>
      </c>
      <c r="B123" s="32">
        <f>$A$7</f>
        <v>2</v>
      </c>
      <c r="C123" s="228">
        <v>200</v>
      </c>
      <c r="D123" s="228" t="s">
        <v>941</v>
      </c>
      <c r="E123" s="228" t="b">
        <v>0</v>
      </c>
      <c r="F123" s="228" t="b">
        <v>0</v>
      </c>
      <c r="G123" s="271" t="b">
        <f>$C$22=1</f>
        <v>0</v>
      </c>
      <c r="H123" s="298" cm="1">
        <f t="array" aca="1" ref="H123" ca="1">IF(AND($I123:$T123=DataMaster!$R$70:$AC$70),1,IF(AND($I123:$T123=DataMaster!$R$71:$AC$71),2,IF(AND($I123:$T123=DataMaster!$R$72:$AC$72),3,IF(AND($I123:$T123=DataMaster!$R$73:$AC$73),4,IF(AND($I123:$T123=DataMaster!$R$74:$AC$74),5,IF(AND($I123:$T123=DataMaster!$R$75:$AC$75),6,IF(AND($I123:$T123=DataMaster!$R$76:$AC$76),7,IF(AND($I123:$T123=DataMaster!$R$77:$AC$77),8,0))))))))</f>
        <v>8</v>
      </c>
      <c r="I123" s="270">
        <f ca="1">DataMaster!R77</f>
        <v>3</v>
      </c>
      <c r="J123" s="270">
        <f ca="1">DataMaster!S77</f>
        <v>2</v>
      </c>
      <c r="K123" s="270">
        <f ca="1">DataMaster!T77</f>
        <v>1</v>
      </c>
      <c r="L123" s="270">
        <f ca="1">DataMaster!U77</f>
        <v>1</v>
      </c>
      <c r="M123" s="270">
        <f ca="1">DataMaster!V77</f>
        <v>1</v>
      </c>
      <c r="N123" s="270">
        <f ca="1">DataMaster!W77</f>
        <v>1</v>
      </c>
      <c r="O123" s="270">
        <f ca="1">DataMaster!X77</f>
        <v>1</v>
      </c>
      <c r="P123" s="270">
        <f>DataMaster!Y77</f>
        <v>1</v>
      </c>
      <c r="Q123" s="32">
        <v>1</v>
      </c>
      <c r="R123" s="270">
        <f ca="1">DataMaster!AA77</f>
        <v>5</v>
      </c>
      <c r="S123" s="270">
        <f ca="1">DataMaster!AB77</f>
        <v>1</v>
      </c>
      <c r="T123" s="270">
        <f ca="1">DataMaster!AC77</f>
        <v>5</v>
      </c>
      <c r="V123" s="223" t="str" cm="1">
        <f t="array" aca="1" ref="V123" ca="1">TEXT(LEFT(OFFSET(V123,-1,0),5)+1,"00000")&amp;MID(OFFSET(V123,-1,0),6,FIND(" ",OFFSET(V123,-1,0),7)-5)
&amp;IF($H123=0,"",INDEX(DataMaster!$Q$70:$Q$77,Experiment!H123))
 &amp; " Day"&amp;_xlfn.SINGLE(INDEX(i.DOY,$I123,1))                   &amp; IF($FE123=0," FWM","")&amp;IF($FE123=1," MWM","")&amp;IF($FE123=5," Mat","")&amp;IF($FJ123=TRUE,"&amp;BBT","")
&amp;" Confine"&amp;$P123-1       &amp;IF($R123&gt;1," PasArea"&amp;GQ123,"")     &amp;IF($T123&gt;1," SR"&amp;GT123,"")     &amp;IF($S123&gt;1," E_PGR"&amp;JG123,"")
&amp; " WP"&amp;TEXT($IZ123*100,"000p")                &amp; " MP"&amp;TEXT($JA123*100,"000p")                      &amp; " GP"&amp;TEXT($JB123*100,"000p")
&amp; " (F"&amp;3+IFERROR(1*$CZ123,0)+IFERROR(1*$DA123,0)&amp;3-IFERROR(1*NOT($DC123),0)&amp;"N"&amp;$DV123&amp;$DW123&amp;")"</f>
        <v>00100 Feed farm4_nc Day204 MWM Confine0 PasArea0 SR0 WP100p MP100p GP100p (F33N11)</v>
      </c>
      <c r="W123" s="10" t="str">
        <f ca="1">IF(COUNTIF(V$5:V123,V123)=1,"-","Dup")</f>
        <v>-</v>
      </c>
      <c r="X123" s="10"/>
      <c r="Y123" s="247" t="b">
        <v>1</v>
      </c>
      <c r="Z123" s="248" t="str">
        <f t="shared" ca="1" si="112"/>
        <v>-</v>
      </c>
      <c r="AA123" s="247" t="b">
        <v>1</v>
      </c>
      <c r="AB123" s="247" t="b">
        <v>1</v>
      </c>
      <c r="AC123" s="248" t="str">
        <f t="shared" ca="1" si="113"/>
        <v>-</v>
      </c>
      <c r="AD123" s="248" t="b">
        <f t="shared" ca="1" si="113"/>
        <v>1</v>
      </c>
      <c r="AE123" s="10"/>
      <c r="AF123" s="248" t="b">
        <f t="shared" ca="1" si="355"/>
        <v>1</v>
      </c>
      <c r="AG123" s="248" t="str">
        <f t="shared" ca="1" si="355"/>
        <v>-</v>
      </c>
      <c r="AH123" s="248" t="str">
        <f t="shared" ca="1" si="355"/>
        <v>-</v>
      </c>
      <c r="AI123" s="248" t="str">
        <f t="shared" ca="1" si="355"/>
        <v>-</v>
      </c>
      <c r="AJ123" s="248" t="b">
        <f t="shared" ca="1" si="355"/>
        <v>0</v>
      </c>
      <c r="AK123" s="248" t="str">
        <f t="shared" ca="1" si="355"/>
        <v>-</v>
      </c>
      <c r="AL123" s="248" t="str">
        <f t="shared" ca="1" si="355"/>
        <v>-</v>
      </c>
      <c r="AM123" s="248" t="str">
        <f t="shared" ca="1" si="355"/>
        <v>-</v>
      </c>
      <c r="AN123" s="248" t="b">
        <f t="shared" ca="1" si="355"/>
        <v>0</v>
      </c>
      <c r="AO123" s="10"/>
      <c r="AP123" s="247" t="b">
        <v>0</v>
      </c>
      <c r="AQ123" s="247" t="b">
        <v>0</v>
      </c>
      <c r="AR123" s="247" t="b">
        <v>0</v>
      </c>
      <c r="AS123" s="248" t="str">
        <f ca="1">OFFSET(AS$5,$B123,0)</f>
        <v>-</v>
      </c>
      <c r="AT123" s="247" t="b">
        <v>1</v>
      </c>
      <c r="AU123" s="248" t="str">
        <f t="shared" ca="1" si="355"/>
        <v>-</v>
      </c>
      <c r="AV123" s="247" t="b">
        <v>1</v>
      </c>
      <c r="AW123" s="297">
        <f ca="1">VALUE($H123&amp;$I123&amp;$J123&amp;$P123&amp;"01")</f>
        <v>832101</v>
      </c>
      <c r="AX123" s="248" t="str">
        <f t="shared" ca="1" si="355"/>
        <v>-</v>
      </c>
      <c r="AY123" s="248">
        <f t="shared" ca="1" si="355"/>
        <v>1</v>
      </c>
      <c r="AZ123" s="248">
        <f t="shared" ca="1" si="355"/>
        <v>1</v>
      </c>
      <c r="BA123" s="248" t="b">
        <f t="shared" ca="1" si="185"/>
        <v>1</v>
      </c>
      <c r="BB123" s="248">
        <f t="shared" ca="1" si="355"/>
        <v>0.2</v>
      </c>
      <c r="BC123" s="248" t="str">
        <f t="shared" ca="1" si="435"/>
        <v>-</v>
      </c>
      <c r="BD123" s="248" t="str">
        <f t="shared" ca="1" si="435"/>
        <v>-</v>
      </c>
      <c r="BE123" s="248" t="b">
        <f t="shared" ca="1" si="355"/>
        <v>1</v>
      </c>
      <c r="BF123" s="248" t="b">
        <f t="shared" ca="1" si="355"/>
        <v>0</v>
      </c>
      <c r="BG123" s="246" t="b" cm="1">
        <f t="array" ref="BG123">INDEX(i.dams_confinement_P,$P123,BG$17)</f>
        <v>0</v>
      </c>
      <c r="BH123" s="246" t="b" cm="1">
        <f t="array" ref="BH123">INDEX(i.dams_confinement_P,$P123,BH$17)</f>
        <v>0</v>
      </c>
      <c r="BI123" s="246" t="b" cm="1">
        <f t="array" ref="BI123">INDEX(i.dams_confinement_P,$P123,BI$17)</f>
        <v>0</v>
      </c>
      <c r="BJ123" s="246" t="b" cm="1">
        <f t="array" ref="BJ123">INDEX(i.dams_confinement_P,$P123,BJ$17)</f>
        <v>0</v>
      </c>
      <c r="BK123" s="246" t="b" cm="1">
        <f t="array" ref="BK123">INDEX(i.dams_confinement_P,$P123,BK$17)</f>
        <v>0</v>
      </c>
      <c r="BL123" s="246" t="b" cm="1">
        <f t="array" ref="BL123">INDEX(i.dams_confinement_P,$P123,BL$17)</f>
        <v>0</v>
      </c>
      <c r="BM123" s="246" t="b" cm="1">
        <f t="array" ref="BM123">INDEX(i.dams_confinement_P,$P123,BM$17)</f>
        <v>0</v>
      </c>
      <c r="BN123" s="246" t="b" cm="1">
        <f t="array" ref="BN123">INDEX(i.dams_confinement_P,$P123,BN$17)</f>
        <v>0</v>
      </c>
      <c r="BO123" s="246" t="b" cm="1">
        <f t="array" ref="BO123">INDEX(i.dams_confinement_P,$P123,BO$17)</f>
        <v>0</v>
      </c>
      <c r="BP123" s="246" t="b" cm="1">
        <f t="array" ref="BP123">INDEX(i.dams_confinement_P,$P123,BP$17)</f>
        <v>0</v>
      </c>
      <c r="BQ123" s="246" t="b" cm="1">
        <f t="array" ref="BQ123">INDEX(i.dams_confinement_P,$P123,BQ$17)</f>
        <v>0</v>
      </c>
      <c r="BR123" s="246" t="b" cm="1">
        <f t="array" ref="BR123">INDEX(i.dams_confinement_P,$P123,BR$17)</f>
        <v>0</v>
      </c>
      <c r="BS123" s="246" t="b" cm="1">
        <f t="array" ref="BS123">INDEX(i.dams_confinement_P,$P123,BS$17)</f>
        <v>0</v>
      </c>
      <c r="BT123" s="246" t="b" cm="1">
        <f t="array" ref="BT123">INDEX(i.dams_confinement_P,$P123,BT$17)</f>
        <v>0</v>
      </c>
      <c r="BU123" s="246" t="b" cm="1">
        <f t="array" ref="BU123">INDEX(i.dams_confinement_P,$P123,BU$17)</f>
        <v>0</v>
      </c>
      <c r="BV123" s="246" t="b" cm="1">
        <f t="array" ref="BV123">INDEX(i.dams_confinement_P,$P123,BV$17)</f>
        <v>0</v>
      </c>
      <c r="BW123" s="246" t="b" cm="1">
        <f t="array" ref="BW123">INDEX(i.dams_confinement_P,$P123,BW$17)</f>
        <v>0</v>
      </c>
      <c r="BX123" s="246" t="b" cm="1">
        <f t="array" ref="BX123">INDEX(i.dams_confinement_P,$P123,BX$17)</f>
        <v>0</v>
      </c>
      <c r="BY123" s="248" t="str">
        <f t="shared" ca="1" si="431"/>
        <v>-</v>
      </c>
      <c r="BZ123" s="248" t="str">
        <f t="shared" ca="1" si="431"/>
        <v>-</v>
      </c>
      <c r="CA123" s="10"/>
      <c r="CB123" s="248" t="str">
        <f t="shared" ca="1" si="431"/>
        <v>-</v>
      </c>
      <c r="CC123" s="248" t="str">
        <f t="shared" ca="1" si="431"/>
        <v>-</v>
      </c>
      <c r="CD123" s="248" t="str">
        <f t="shared" ca="1" si="431"/>
        <v>-</v>
      </c>
      <c r="CE123" s="248" t="str">
        <f t="shared" ca="1" si="431"/>
        <v>-</v>
      </c>
      <c r="CF123" s="248" t="str">
        <f t="shared" ca="1" si="431"/>
        <v>-</v>
      </c>
      <c r="CG123" s="248" t="str">
        <f t="shared" ca="1" si="431"/>
        <v>-</v>
      </c>
      <c r="CH123" s="248" t="str">
        <f t="shared" ca="1" si="431"/>
        <v>-</v>
      </c>
      <c r="CI123" s="248" t="str">
        <f t="shared" ca="1" si="431"/>
        <v>-</v>
      </c>
      <c r="CJ123" s="248" t="str">
        <f t="shared" ca="1" si="431"/>
        <v>-</v>
      </c>
      <c r="CK123" s="248" t="str">
        <f t="shared" ca="1" si="431"/>
        <v>-</v>
      </c>
      <c r="CL123" s="248" t="str">
        <f t="shared" ca="1" si="431"/>
        <v>-</v>
      </c>
      <c r="CM123" s="248" t="str">
        <f t="shared" ca="1" si="431"/>
        <v>-</v>
      </c>
      <c r="CN123" s="248" t="str">
        <f t="shared" ca="1" si="431"/>
        <v>-</v>
      </c>
      <c r="CO123" s="248" t="str">
        <f t="shared" ca="1" si="431"/>
        <v>-</v>
      </c>
      <c r="CP123" s="248" t="str">
        <f t="shared" ca="1" si="431"/>
        <v>-</v>
      </c>
      <c r="CQ123" s="248" t="str">
        <f t="shared" ca="1" si="431"/>
        <v>-</v>
      </c>
      <c r="CR123" s="248" t="str">
        <f t="shared" ca="1" si="431"/>
        <v>-</v>
      </c>
      <c r="CS123" s="248" t="str">
        <f t="shared" ca="1" si="194"/>
        <v>-</v>
      </c>
      <c r="CT123" s="248" t="str">
        <f t="shared" ca="1" si="194"/>
        <v>-</v>
      </c>
      <c r="CU123" s="248" t="str">
        <f t="shared" ca="1" si="194"/>
        <v>-</v>
      </c>
      <c r="CV123" s="248" t="str">
        <f t="shared" ca="1" si="194"/>
        <v>-</v>
      </c>
      <c r="CW123" s="10"/>
      <c r="CX123" s="246" t="str" cm="1">
        <f t="array" aca="1" ref="CX123" ca="1">IF(AND($CZ123:$DA123),INDEX(i.dam_user_fvp0_date,$P123),"-")</f>
        <v>-</v>
      </c>
      <c r="CY123" s="246" t="str" cm="1">
        <f t="array" aca="1" ref="CY123" ca="1">IF(AND($CZ123:$DA123),INDEX(i.dam_user_fvp1_date,$P123),"-")</f>
        <v>-</v>
      </c>
      <c r="CZ123" s="248" t="b">
        <f t="shared" ca="1" si="410"/>
        <v>0</v>
      </c>
      <c r="DA123" s="248" t="b">
        <f t="shared" ca="1" si="410"/>
        <v>0</v>
      </c>
      <c r="DB123" s="248" t="str">
        <f t="shared" ca="1" si="410"/>
        <v>-</v>
      </c>
      <c r="DC123" s="248" t="str">
        <f t="shared" ca="1" si="410"/>
        <v>-</v>
      </c>
      <c r="DD123" s="248" t="str">
        <f t="shared" ca="1" si="410"/>
        <v>-</v>
      </c>
      <c r="DE123" s="248" t="str">
        <f t="shared" ca="1" si="410"/>
        <v>-</v>
      </c>
      <c r="DF123" s="248" t="str">
        <f t="shared" ca="1" si="410"/>
        <v>-</v>
      </c>
      <c r="DG123" s="248" t="str">
        <f t="shared" ca="1" si="410"/>
        <v>-</v>
      </c>
      <c r="DH123" s="248" t="str">
        <f t="shared" ca="1" si="410"/>
        <v>-</v>
      </c>
      <c r="DI123" s="248" t="str">
        <f t="shared" ca="1" si="410"/>
        <v>-</v>
      </c>
      <c r="DJ123" s="128" t="s">
        <v>36</v>
      </c>
      <c r="DK123" s="128" t="s">
        <v>36</v>
      </c>
      <c r="DL123" s="128" t="s">
        <v>36</v>
      </c>
      <c r="DM123" s="128" t="s">
        <v>36</v>
      </c>
      <c r="DN123" s="128" t="s">
        <v>36</v>
      </c>
      <c r="DO123" s="128" t="s">
        <v>36</v>
      </c>
      <c r="DP123" s="128" t="s">
        <v>36</v>
      </c>
      <c r="DQ123" s="128" t="s">
        <v>36</v>
      </c>
      <c r="DR123" s="128" t="s">
        <v>36</v>
      </c>
      <c r="DS123" s="128" t="s">
        <v>36</v>
      </c>
      <c r="DT123" s="128" t="s">
        <v>36</v>
      </c>
      <c r="DU123" s="128" t="s">
        <v>36</v>
      </c>
      <c r="DV123" s="248">
        <f t="shared" ca="1" si="410"/>
        <v>1</v>
      </c>
      <c r="DW123" s="248">
        <f t="shared" ca="1" si="410"/>
        <v>1</v>
      </c>
      <c r="DX123" s="248">
        <f t="shared" ca="1" si="410"/>
        <v>0</v>
      </c>
      <c r="DY123" s="248" t="str">
        <f t="shared" ca="1" si="410"/>
        <v>-</v>
      </c>
      <c r="DZ123" s="248" t="str">
        <f t="shared" ca="1" si="410"/>
        <v>-</v>
      </c>
      <c r="EA123" s="248" t="str">
        <f t="shared" ca="1" si="410"/>
        <v>-</v>
      </c>
      <c r="EB123" s="248" t="str">
        <f t="shared" ca="1" si="410"/>
        <v>-</v>
      </c>
      <c r="EC123" s="248" t="str">
        <f t="shared" ca="1" si="410"/>
        <v>-</v>
      </c>
      <c r="ED123" s="248" t="str">
        <f t="shared" ca="1" si="410"/>
        <v>-</v>
      </c>
      <c r="EE123" s="248" t="str">
        <f t="shared" ca="1" si="410"/>
        <v>-</v>
      </c>
      <c r="EF123" s="248">
        <f t="shared" ca="1" si="410"/>
        <v>0</v>
      </c>
      <c r="EG123" s="248" t="str">
        <f t="shared" ca="1" si="410"/>
        <v>-</v>
      </c>
      <c r="EH123" s="248" t="str">
        <f t="shared" ca="1" si="410"/>
        <v>-</v>
      </c>
      <c r="EI123" s="248" t="str">
        <f t="shared" ca="1" si="410"/>
        <v>-</v>
      </c>
      <c r="EJ123" s="248" t="str">
        <f t="shared" ca="1" si="410"/>
        <v>-</v>
      </c>
      <c r="EK123" s="248" t="str">
        <f t="shared" ca="1" si="410"/>
        <v>-</v>
      </c>
      <c r="EL123" s="248">
        <f t="shared" ca="1" si="410"/>
        <v>0</v>
      </c>
      <c r="EM123" s="248">
        <f t="shared" ca="1" si="410"/>
        <v>0</v>
      </c>
      <c r="EN123" s="248">
        <f t="shared" ca="1" si="410"/>
        <v>0</v>
      </c>
      <c r="EO123" s="248">
        <f t="shared" ca="1" si="410"/>
        <v>0</v>
      </c>
      <c r="EP123" s="248">
        <f t="shared" ca="1" si="349"/>
        <v>0</v>
      </c>
      <c r="EQ123" s="248">
        <f t="shared" ca="1" si="418"/>
        <v>0</v>
      </c>
      <c r="ER123" s="248">
        <f t="shared" ca="1" si="418"/>
        <v>0</v>
      </c>
      <c r="ES123" s="248" t="str">
        <f t="shared" ca="1" si="418"/>
        <v>-</v>
      </c>
      <c r="ET123" s="248" t="str">
        <f t="shared" ca="1" si="418"/>
        <v>-</v>
      </c>
      <c r="EU123" s="248" t="str">
        <f t="shared" ca="1" si="418"/>
        <v>-</v>
      </c>
      <c r="EV123" s="248" t="str">
        <f t="shared" ca="1" si="418"/>
        <v>-</v>
      </c>
      <c r="EW123" s="248" t="str">
        <f t="shared" ca="1" si="418"/>
        <v>-</v>
      </c>
      <c r="EX123" s="248" t="str">
        <f t="shared" ca="1" si="418"/>
        <v>-</v>
      </c>
      <c r="EY123" s="248" t="str">
        <f t="shared" ca="1" si="418"/>
        <v>-</v>
      </c>
      <c r="EZ123" s="248" t="str">
        <f t="shared" ca="1" si="418"/>
        <v>-</v>
      </c>
      <c r="FA123" s="248" t="str">
        <f t="shared" ca="1" si="418"/>
        <v>-</v>
      </c>
      <c r="FB123" s="248" t="str">
        <f t="shared" ca="1" si="418"/>
        <v>-</v>
      </c>
      <c r="FC123" s="248" t="str">
        <f t="shared" ca="1" si="418"/>
        <v>-</v>
      </c>
      <c r="FD123" s="10"/>
      <c r="FE123" s="246">
        <f t="shared" ca="1" si="118"/>
        <v>1</v>
      </c>
      <c r="FF123" s="248" t="str">
        <f t="shared" ca="1" si="418"/>
        <v>-</v>
      </c>
      <c r="FG123" s="248" t="str">
        <f t="shared" ca="1" si="427"/>
        <v>-</v>
      </c>
      <c r="FH123" s="248" t="str">
        <f t="shared" ca="1" si="427"/>
        <v>-</v>
      </c>
      <c r="FI123" s="248" t="str">
        <f t="shared" ca="1" si="427"/>
        <v>-</v>
      </c>
      <c r="FJ123" s="246" t="b">
        <f t="shared" ca="1" si="119"/>
        <v>0</v>
      </c>
      <c r="FK123" s="248" t="str">
        <f t="shared" ca="1" si="427"/>
        <v>-</v>
      </c>
      <c r="FL123" s="248">
        <f t="shared" ca="1" si="427"/>
        <v>0</v>
      </c>
      <c r="FM123" s="248" t="str">
        <f t="shared" ca="1" si="427"/>
        <v>-</v>
      </c>
      <c r="FN123" s="248">
        <f t="shared" ca="1" si="120"/>
        <v>1</v>
      </c>
      <c r="FO123" s="248">
        <f t="shared" ca="1" si="120"/>
        <v>0</v>
      </c>
      <c r="FP123" s="248">
        <f t="shared" ca="1" si="427"/>
        <v>1</v>
      </c>
      <c r="FQ123" s="248">
        <f t="shared" ca="1" si="427"/>
        <v>0</v>
      </c>
      <c r="FR123" s="248">
        <f t="shared" ca="1" si="427"/>
        <v>1</v>
      </c>
      <c r="FS123" s="248">
        <f t="shared" ca="1" si="427"/>
        <v>1</v>
      </c>
      <c r="FT123" s="248">
        <f t="shared" ca="1" si="427"/>
        <v>1</v>
      </c>
      <c r="FU123" s="248">
        <f t="shared" ca="1" si="427"/>
        <v>0</v>
      </c>
      <c r="FV123" s="248">
        <f t="shared" ca="1" si="427"/>
        <v>0</v>
      </c>
      <c r="FW123" s="248">
        <f t="shared" ca="1" si="427"/>
        <v>0</v>
      </c>
      <c r="FX123" s="248">
        <f t="shared" ca="1" si="427"/>
        <v>0</v>
      </c>
      <c r="FY123" s="248">
        <f t="shared" ca="1" si="427"/>
        <v>0</v>
      </c>
      <c r="FZ123" s="248">
        <f t="shared" ca="1" si="427"/>
        <v>0</v>
      </c>
      <c r="GA123" s="248">
        <f t="shared" ca="1" si="427"/>
        <v>0</v>
      </c>
      <c r="GB123" s="248">
        <f t="shared" ca="1" si="427"/>
        <v>0</v>
      </c>
      <c r="GC123" s="248">
        <f t="shared" ca="1" si="427"/>
        <v>0</v>
      </c>
      <c r="GD123" s="248">
        <f t="shared" ca="1" si="427"/>
        <v>0</v>
      </c>
      <c r="GE123" s="248">
        <f t="shared" ca="1" si="427"/>
        <v>0</v>
      </c>
      <c r="GF123" s="248">
        <f t="shared" ca="1" si="427"/>
        <v>0</v>
      </c>
      <c r="GG123" s="248">
        <f t="shared" ca="1" si="427"/>
        <v>1</v>
      </c>
      <c r="GH123" s="248">
        <f t="shared" ca="1" si="427"/>
        <v>0</v>
      </c>
      <c r="GI123" s="248">
        <f t="shared" ca="1" si="427"/>
        <v>0</v>
      </c>
      <c r="GJ123" s="248">
        <f t="shared" ca="1" si="427"/>
        <v>0</v>
      </c>
      <c r="GK123" s="248">
        <f t="shared" ca="1" si="427"/>
        <v>0</v>
      </c>
      <c r="GL123" s="248">
        <f t="shared" ca="1" si="427"/>
        <v>0</v>
      </c>
      <c r="GM123" s="248">
        <f t="shared" ca="1" si="427"/>
        <v>0</v>
      </c>
      <c r="GN123" s="248">
        <f t="shared" ca="1" si="427"/>
        <v>0</v>
      </c>
      <c r="GO123" s="10"/>
      <c r="GP123" s="246" t="b">
        <f t="shared" ref="GP123:GP131" ca="1" si="462">IF(GQ123&lt;&gt;"-",TRUE,FALSE)</f>
        <v>1</v>
      </c>
      <c r="GQ123" s="246" cm="1">
        <f t="array" aca="1" ref="GQ123" ca="1">INDEX(i.bnd_total_pas_area,$R123,1)</f>
        <v>0</v>
      </c>
      <c r="GR123" s="248" t="str">
        <f t="shared" ca="1" si="261"/>
        <v>-</v>
      </c>
      <c r="GS123" s="246" t="b">
        <f t="shared" ref="GS123:GS131" ca="1" si="463">IF(GT123&lt;&gt;"-",TRUE,FALSE)</f>
        <v>1</v>
      </c>
      <c r="GT123" s="246" cm="1">
        <f t="array" aca="1" ref="GT123" ca="1">INDEX(i.bnd_sr_t,$T123,1)</f>
        <v>0</v>
      </c>
      <c r="GU123" s="246" t="b">
        <f t="shared" ca="1" si="124"/>
        <v>0</v>
      </c>
      <c r="GV123" s="246" t="b">
        <f t="shared" ca="1" si="124"/>
        <v>0</v>
      </c>
      <c r="GW123" s="246" t="b">
        <f t="shared" ca="1" si="124"/>
        <v>1</v>
      </c>
      <c r="GX123" s="248">
        <f t="shared" ca="1" si="434"/>
        <v>0</v>
      </c>
      <c r="GY123" s="248">
        <f t="shared" ca="1" si="434"/>
        <v>2</v>
      </c>
      <c r="GZ123" s="248">
        <f t="shared" ca="1" si="434"/>
        <v>2</v>
      </c>
      <c r="HA123" s="248" t="str">
        <f t="shared" ca="1" si="434"/>
        <v>-</v>
      </c>
      <c r="HB123" s="248" t="str">
        <f t="shared" ca="1" si="434"/>
        <v>-</v>
      </c>
      <c r="HC123" s="248" t="str">
        <f t="shared" ca="1" si="434"/>
        <v>-</v>
      </c>
      <c r="HD123" s="248" t="str">
        <f t="shared" ca="1" si="434"/>
        <v>-</v>
      </c>
      <c r="HE123" s="248" t="str">
        <f t="shared" ca="1" si="434"/>
        <v>-</v>
      </c>
      <c r="HF123" s="246" t="str">
        <f>IF(TRUE,"-",INDEX(i_dryman,INDEX(CHOOSE($I123,[0]!i.AdultDrys,[0]!i.AdultDrys,[0]!i.AdultDrys),1,#REF!)+1,HF$15))</f>
        <v>-</v>
      </c>
      <c r="HG123" s="248" t="str">
        <f t="shared" ca="1" si="434"/>
        <v>-</v>
      </c>
      <c r="HH123" s="246" t="b">
        <f t="array" aca="1" ref="HH123" ca="1">IF(OR(HI123:HJ123&lt;&gt;"-"),TRUE,"-")</f>
        <v>1</v>
      </c>
      <c r="HI123" s="247">
        <v>2</v>
      </c>
      <c r="HJ123" s="248" t="str">
        <f t="shared" ca="1" si="125"/>
        <v>-</v>
      </c>
      <c r="HK123" s="246" t="str">
        <f t="array" aca="1" ref="HK123" ca="1">IF(OR(HL123:HQ123&lt;&gt;"-"),TRUE,"-")</f>
        <v>-</v>
      </c>
      <c r="HL123" s="247" t="s">
        <v>36</v>
      </c>
      <c r="HM123" s="286" t="s">
        <v>36</v>
      </c>
      <c r="HN123" s="286" t="s">
        <v>36</v>
      </c>
      <c r="HO123" s="286" t="s">
        <v>36</v>
      </c>
      <c r="HP123" s="286" t="s">
        <v>36</v>
      </c>
      <c r="HQ123" s="288" t="str">
        <f ca="1">OFFSET(HQ$5,$B123,0)</f>
        <v>-</v>
      </c>
      <c r="HR123" s="286" t="s">
        <v>36</v>
      </c>
      <c r="HS123" s="247" t="b">
        <v>1</v>
      </c>
      <c r="HT123" s="247">
        <v>2</v>
      </c>
      <c r="HU123" s="248" t="b">
        <f t="shared" ca="1" si="101"/>
        <v>1</v>
      </c>
      <c r="HV123" s="247" t="s">
        <v>36</v>
      </c>
      <c r="HW123" s="246" t="str">
        <f t="shared" ca="1" si="238"/>
        <v>-</v>
      </c>
      <c r="HX123" s="246" t="str">
        <f t="shared" ca="1" si="238"/>
        <v>-</v>
      </c>
      <c r="HY123" s="246" t="str">
        <f t="shared" ca="1" si="238"/>
        <v>-</v>
      </c>
      <c r="HZ123" s="246" t="str">
        <f t="shared" ca="1" si="238"/>
        <v>-</v>
      </c>
      <c r="IA123" s="248" t="str">
        <f t="shared" ca="1" si="429"/>
        <v>-</v>
      </c>
      <c r="IB123" s="248" t="str">
        <f t="shared" ca="1" si="429"/>
        <v>-</v>
      </c>
      <c r="IC123" s="248" t="str">
        <f t="shared" ca="1" si="429"/>
        <v>-</v>
      </c>
      <c r="ID123" s="248" t="str">
        <f t="shared" ca="1" si="429"/>
        <v>-</v>
      </c>
      <c r="IE123" s="247">
        <v>0</v>
      </c>
      <c r="IF123" s="247">
        <v>0.9</v>
      </c>
      <c r="IG123" s="247">
        <v>0</v>
      </c>
      <c r="IH123" s="247">
        <v>0.5</v>
      </c>
      <c r="II123" s="247">
        <v>0</v>
      </c>
      <c r="IJ123" s="247">
        <v>0</v>
      </c>
      <c r="IK123" s="247" t="s">
        <v>36</v>
      </c>
      <c r="IL123" s="246" t="str">
        <f t="shared" ca="1" si="127"/>
        <v>-</v>
      </c>
      <c r="IM123" s="246" t="str">
        <f ca="1">INDEX(i.FlkStrctr,$J123,IM$15)</f>
        <v>-</v>
      </c>
      <c r="IN123" s="155" t="b">
        <f t="shared" ref="IN123:IN131" ca="1" si="464">SUM(IO123:IO123)&gt;0</f>
        <v>0</v>
      </c>
      <c r="IO123" s="248" t="str">
        <f t="shared" ca="1" si="129"/>
        <v>-</v>
      </c>
      <c r="IP123" s="10"/>
      <c r="IQ123" s="248">
        <f t="shared" ca="1" si="429"/>
        <v>1</v>
      </c>
      <c r="IR123" s="248">
        <f t="shared" ca="1" si="429"/>
        <v>0</v>
      </c>
      <c r="IS123" s="248">
        <f t="shared" ca="1" si="429"/>
        <v>1</v>
      </c>
      <c r="IT123" s="248">
        <f t="shared" ca="1" si="429"/>
        <v>1</v>
      </c>
      <c r="IU123" s="248">
        <f t="shared" ca="1" si="429"/>
        <v>0</v>
      </c>
      <c r="IV123" s="248">
        <f t="shared" ca="1" si="429"/>
        <v>70</v>
      </c>
      <c r="IW123" s="248">
        <f t="shared" ca="1" si="429"/>
        <v>50</v>
      </c>
      <c r="IX123" s="248">
        <f t="shared" ca="1" si="429"/>
        <v>85</v>
      </c>
      <c r="IY123" s="248">
        <f t="shared" ca="1" si="429"/>
        <v>70</v>
      </c>
      <c r="IZ123" s="246">
        <f t="shared" ca="1" si="130"/>
        <v>1</v>
      </c>
      <c r="JA123" s="246">
        <f t="shared" ca="1" si="131"/>
        <v>1</v>
      </c>
      <c r="JB123" s="246">
        <f t="shared" ca="1" si="132"/>
        <v>1</v>
      </c>
      <c r="JC123" s="248">
        <f t="shared" ca="1" si="429"/>
        <v>1</v>
      </c>
      <c r="JD123" s="10"/>
      <c r="JE123" s="248">
        <f t="shared" ca="1" si="429"/>
        <v>1</v>
      </c>
      <c r="JF123" s="248">
        <f t="shared" ca="1" si="429"/>
        <v>1</v>
      </c>
      <c r="JG123" s="248">
        <f t="shared" ca="1" si="429"/>
        <v>0.75</v>
      </c>
      <c r="JH123" s="248">
        <f t="shared" ca="1" si="457"/>
        <v>0.8</v>
      </c>
      <c r="JI123" s="248">
        <f t="shared" ca="1" si="457"/>
        <v>0.82499999999999996</v>
      </c>
      <c r="JJ123" s="248">
        <f t="shared" ca="1" si="457"/>
        <v>0.875</v>
      </c>
      <c r="JK123" s="248">
        <f t="shared" ca="1" si="457"/>
        <v>0.9</v>
      </c>
      <c r="JL123" s="248">
        <f t="shared" ca="1" si="429"/>
        <v>1</v>
      </c>
      <c r="JM123" s="248">
        <f t="shared" ca="1" si="429"/>
        <v>0</v>
      </c>
      <c r="JN123" s="248">
        <f t="shared" ca="1" si="461"/>
        <v>0</v>
      </c>
      <c r="JO123" s="248">
        <f t="shared" ca="1" si="461"/>
        <v>0</v>
      </c>
      <c r="JP123" s="248">
        <f t="shared" ca="1" si="461"/>
        <v>0</v>
      </c>
      <c r="JQ123" s="248">
        <f t="shared" ca="1" si="461"/>
        <v>0</v>
      </c>
      <c r="JR123" s="248">
        <f t="shared" ca="1" si="461"/>
        <v>0</v>
      </c>
      <c r="JS123" s="248" t="str">
        <f t="shared" ref="JS123:JT123" ca="1" si="465">OFFSET(JS$5,$B123,0)</f>
        <v>-</v>
      </c>
      <c r="JT123" s="248">
        <f t="shared" ca="1" si="465"/>
        <v>0</v>
      </c>
      <c r="JU123" s="27">
        <v>0</v>
      </c>
    </row>
    <row r="124" spans="1:281" s="228" customFormat="1" outlineLevel="2">
      <c r="A124" s="202">
        <f t="shared" si="133"/>
        <v>119</v>
      </c>
      <c r="B124" s="32">
        <f ca="1">OFFSET(B124,-1,-1)</f>
        <v>118</v>
      </c>
      <c r="C124" s="228">
        <v>200</v>
      </c>
      <c r="D124" s="228" t="s">
        <v>941</v>
      </c>
      <c r="E124" s="228" t="b">
        <v>0</v>
      </c>
      <c r="F124" s="228" t="b">
        <v>0</v>
      </c>
      <c r="G124" s="228" t="b">
        <f t="shared" ref="G124:G131" si="466">E124</f>
        <v>0</v>
      </c>
      <c r="H124" s="298" cm="1">
        <f t="array" aca="1" ref="H124" ca="1">IF(AND($I124:$T124=DataMaster!$R$70:$AC$70),1,IF(AND($I124:$T124=DataMaster!$R$71:$AC$71),2,IF(AND($I124:$T124=DataMaster!$R$72:$AC$72),3,IF(AND($I124:$T124=DataMaster!$R$73:$AC$73),4,IF(AND($I124:$T124=DataMaster!$R$74:$AC$74),5,IF(AND($I124:$T124=DataMaster!$R$75:$AC$75),6,IF(AND($I124:$T124=DataMaster!$R$76:$AC$76),7,IF(AND($I124:$T124=DataMaster!$R$77:$AC$77),8,0))))))))</f>
        <v>8</v>
      </c>
      <c r="I124" s="225">
        <f ca="1">OFFSET(I124,-1,0)</f>
        <v>3</v>
      </c>
      <c r="J124" s="225">
        <f t="shared" ca="1" si="417"/>
        <v>2</v>
      </c>
      <c r="K124" s="225">
        <f t="shared" ca="1" si="417"/>
        <v>1</v>
      </c>
      <c r="L124" s="225">
        <f t="shared" ca="1" si="417"/>
        <v>1</v>
      </c>
      <c r="M124" s="225">
        <f t="shared" ca="1" si="417"/>
        <v>1</v>
      </c>
      <c r="N124" s="225">
        <f t="shared" ca="1" si="417"/>
        <v>1</v>
      </c>
      <c r="O124" s="225">
        <f t="shared" ca="1" si="417"/>
        <v>1</v>
      </c>
      <c r="P124" s="225">
        <f t="shared" ca="1" si="417"/>
        <v>1</v>
      </c>
      <c r="Q124" s="225">
        <f t="shared" ca="1" si="417"/>
        <v>1</v>
      </c>
      <c r="R124" s="225">
        <f t="shared" ca="1" si="417"/>
        <v>5</v>
      </c>
      <c r="S124" s="225">
        <f t="shared" ca="1" si="417"/>
        <v>1</v>
      </c>
      <c r="T124" s="225">
        <f t="shared" ca="1" si="417"/>
        <v>5</v>
      </c>
      <c r="V124" s="242" t="str" cm="1">
        <f t="array" aca="1" ref="V124" ca="1">TEXT(LEFT(OFFSET(V124,-1,0),5)+1,"00000")&amp;MID(OFFSET(V124,-1,0),6,FIND(" ",OFFSET(V124,-1,0),7)-5)
&amp;IF($H124=0,"",INDEX(DataMaster!$Q$70:$Q$77,Experiment!H124))
 &amp; " Day"&amp;_xlfn.SINGLE(INDEX(i.DOY,$I124,1))                   &amp; IF($FE124=0," FWM","")&amp;IF($FE124=1," MWM","")&amp;IF($FE124=5," Mat","")&amp;IF($FJ124=TRUE,"&amp;BBT","")
&amp;" Confine"&amp;$P124-1       &amp;IF($R124&gt;1," PasArea"&amp;GQ124,"")     &amp;IF($T124&gt;1," SR"&amp;GT124,"")     &amp;IF($S124&gt;1," E_PGR"&amp;JG124,"")
&amp; " WP"&amp;TEXT($IZ124*100,"000p")                &amp; " MP"&amp;TEXT($JA124*100,"000p")                      &amp; " GP"&amp;TEXT($JB124*100,"000p")
&amp; " (F"&amp;3+IFERROR(1*$CZ124,0)+IFERROR(1*$DA124,0)&amp;3-IFERROR(1*NOT($DC124),0)&amp;"N"&amp;$DV124&amp;$DW124&amp;")"</f>
        <v>00101 Feed farm4_nc Day204 MWM Confine0 PasArea0 SR0 WP100p MP100p GP100p (F43N33)</v>
      </c>
      <c r="W124" s="10" t="str">
        <f ca="1">IF(COUNTIF(V$5:V124,V124)=1,"-","Dup")</f>
        <v>-</v>
      </c>
      <c r="X124" s="10"/>
      <c r="Y124" s="247" t="s">
        <v>36</v>
      </c>
      <c r="Z124" s="248" t="str">
        <f t="shared" ca="1" si="112"/>
        <v>-</v>
      </c>
      <c r="AA124" s="247" t="s">
        <v>36</v>
      </c>
      <c r="AB124" s="247" t="s">
        <v>36</v>
      </c>
      <c r="AC124" s="248" t="str">
        <f t="shared" ca="1" si="113"/>
        <v>-</v>
      </c>
      <c r="AD124" s="248" t="b">
        <f t="shared" ca="1" si="113"/>
        <v>1</v>
      </c>
      <c r="AE124" s="10"/>
      <c r="AF124" s="248" t="b">
        <f t="shared" ca="1" si="355"/>
        <v>1</v>
      </c>
      <c r="AG124" s="248" t="str">
        <f t="shared" ca="1" si="355"/>
        <v>-</v>
      </c>
      <c r="AH124" s="248" t="str">
        <f t="shared" ca="1" si="355"/>
        <v>-</v>
      </c>
      <c r="AI124" s="248" t="str">
        <f t="shared" ca="1" si="355"/>
        <v>-</v>
      </c>
      <c r="AJ124" s="248" t="b">
        <f t="shared" ca="1" si="355"/>
        <v>0</v>
      </c>
      <c r="AK124" s="248" t="str">
        <f t="shared" ca="1" si="355"/>
        <v>-</v>
      </c>
      <c r="AL124" s="248" t="str">
        <f t="shared" ca="1" si="355"/>
        <v>-</v>
      </c>
      <c r="AM124" s="248" t="str">
        <f t="shared" ca="1" si="355"/>
        <v>-</v>
      </c>
      <c r="AN124" s="248" t="b">
        <f t="shared" ca="1" si="355"/>
        <v>0</v>
      </c>
      <c r="AO124" s="10"/>
      <c r="AP124" s="247" t="b">
        <v>1</v>
      </c>
      <c r="AQ124" s="247" t="b">
        <v>0</v>
      </c>
      <c r="AR124" s="247" t="b">
        <v>1</v>
      </c>
      <c r="AS124" s="243">
        <f t="shared" ca="1" si="136"/>
        <v>832101</v>
      </c>
      <c r="AT124" s="247" t="b">
        <v>0</v>
      </c>
      <c r="AU124" s="248" t="str">
        <f t="shared" ca="1" si="355"/>
        <v>-</v>
      </c>
      <c r="AV124" s="248" t="b">
        <f t="shared" ca="1" si="355"/>
        <v>1</v>
      </c>
      <c r="AW124" s="225">
        <f ca="1">OFFSET(AW124,-1,0)+1</f>
        <v>832102</v>
      </c>
      <c r="AX124" s="248" t="str">
        <f t="shared" ca="1" si="355"/>
        <v>-</v>
      </c>
      <c r="AY124" s="248">
        <f t="shared" ca="1" si="185"/>
        <v>1</v>
      </c>
      <c r="AZ124" s="248">
        <f t="shared" ca="1" si="185"/>
        <v>1</v>
      </c>
      <c r="BA124" s="248" t="b">
        <f t="shared" ca="1" si="185"/>
        <v>1</v>
      </c>
      <c r="BB124" s="248">
        <f t="shared" ca="1" si="185"/>
        <v>0.2</v>
      </c>
      <c r="BC124" s="248" t="str">
        <f t="shared" ca="1" si="435"/>
        <v>-</v>
      </c>
      <c r="BD124" s="248" t="str">
        <f t="shared" ca="1" si="435"/>
        <v>-</v>
      </c>
      <c r="BE124" s="248" t="b">
        <f t="shared" ca="1" si="185"/>
        <v>1</v>
      </c>
      <c r="BF124" s="248" t="b">
        <f t="shared" ca="1" si="185"/>
        <v>0</v>
      </c>
      <c r="BG124" s="246" t="b" cm="1">
        <f t="array" aca="1" ref="BG124" ca="1">INDEX(i.dams_confinement_P,$P124,BG$17)</f>
        <v>0</v>
      </c>
      <c r="BH124" s="246" t="b" cm="1">
        <f t="array" aca="1" ref="BH124" ca="1">INDEX(i.dams_confinement_P,$P124,BH$17)</f>
        <v>0</v>
      </c>
      <c r="BI124" s="246" t="b" cm="1">
        <f t="array" aca="1" ref="BI124" ca="1">INDEX(i.dams_confinement_P,$P124,BI$17)</f>
        <v>0</v>
      </c>
      <c r="BJ124" s="246" t="b" cm="1">
        <f t="array" aca="1" ref="BJ124" ca="1">INDEX(i.dams_confinement_P,$P124,BJ$17)</f>
        <v>0</v>
      </c>
      <c r="BK124" s="246" t="b" cm="1">
        <f t="array" aca="1" ref="BK124" ca="1">INDEX(i.dams_confinement_P,$P124,BK$17)</f>
        <v>0</v>
      </c>
      <c r="BL124" s="246" t="b" cm="1">
        <f t="array" aca="1" ref="BL124" ca="1">INDEX(i.dams_confinement_P,$P124,BL$17)</f>
        <v>0</v>
      </c>
      <c r="BM124" s="246" t="b" cm="1">
        <f t="array" aca="1" ref="BM124" ca="1">INDEX(i.dams_confinement_P,$P124,BM$17)</f>
        <v>0</v>
      </c>
      <c r="BN124" s="246" t="b" cm="1">
        <f t="array" aca="1" ref="BN124" ca="1">INDEX(i.dams_confinement_P,$P124,BN$17)</f>
        <v>0</v>
      </c>
      <c r="BO124" s="246" t="b" cm="1">
        <f t="array" aca="1" ref="BO124" ca="1">INDEX(i.dams_confinement_P,$P124,BO$17)</f>
        <v>0</v>
      </c>
      <c r="BP124" s="246" t="b" cm="1">
        <f t="array" aca="1" ref="BP124" ca="1">INDEX(i.dams_confinement_P,$P124,BP$17)</f>
        <v>0</v>
      </c>
      <c r="BQ124" s="246" t="b" cm="1">
        <f t="array" aca="1" ref="BQ124" ca="1">INDEX(i.dams_confinement_P,$P124,BQ$17)</f>
        <v>0</v>
      </c>
      <c r="BR124" s="246" t="b" cm="1">
        <f t="array" aca="1" ref="BR124" ca="1">INDEX(i.dams_confinement_P,$P124,BR$17)</f>
        <v>0</v>
      </c>
      <c r="BS124" s="246" t="b" cm="1">
        <f t="array" aca="1" ref="BS124" ca="1">INDEX(i.dams_confinement_P,$P124,BS$17)</f>
        <v>0</v>
      </c>
      <c r="BT124" s="246" t="b" cm="1">
        <f t="array" aca="1" ref="BT124" ca="1">INDEX(i.dams_confinement_P,$P124,BT$17)</f>
        <v>0</v>
      </c>
      <c r="BU124" s="246" t="b" cm="1">
        <f t="array" aca="1" ref="BU124" ca="1">INDEX(i.dams_confinement_P,$P124,BU$17)</f>
        <v>0</v>
      </c>
      <c r="BV124" s="246" t="b" cm="1">
        <f t="array" aca="1" ref="BV124" ca="1">INDEX(i.dams_confinement_P,$P124,BV$17)</f>
        <v>0</v>
      </c>
      <c r="BW124" s="246" t="b" cm="1">
        <f t="array" aca="1" ref="BW124" ca="1">INDEX(i.dams_confinement_P,$P124,BW$17)</f>
        <v>0</v>
      </c>
      <c r="BX124" s="246" t="b" cm="1">
        <f t="array" aca="1" ref="BX124" ca="1">INDEX(i.dams_confinement_P,$P124,BX$17)</f>
        <v>0</v>
      </c>
      <c r="BY124" s="248" t="str">
        <f t="shared" ca="1" si="431"/>
        <v>-</v>
      </c>
      <c r="BZ124" s="248" t="str">
        <f t="shared" ca="1" si="431"/>
        <v>-</v>
      </c>
      <c r="CA124" s="10"/>
      <c r="CB124" s="248" t="str">
        <f t="shared" ca="1" si="431"/>
        <v>-</v>
      </c>
      <c r="CC124" s="248" t="str">
        <f t="shared" ca="1" si="431"/>
        <v>-</v>
      </c>
      <c r="CD124" s="248" t="str">
        <f t="shared" ca="1" si="431"/>
        <v>-</v>
      </c>
      <c r="CE124" s="248" t="str">
        <f t="shared" ca="1" si="431"/>
        <v>-</v>
      </c>
      <c r="CF124" s="248" t="str">
        <f t="shared" ca="1" si="431"/>
        <v>-</v>
      </c>
      <c r="CG124" s="248" t="str">
        <f t="shared" ca="1" si="431"/>
        <v>-</v>
      </c>
      <c r="CH124" s="248" t="str">
        <f t="shared" ca="1" si="431"/>
        <v>-</v>
      </c>
      <c r="CI124" s="248" t="str">
        <f t="shared" ca="1" si="431"/>
        <v>-</v>
      </c>
      <c r="CJ124" s="248" t="str">
        <f t="shared" ca="1" si="431"/>
        <v>-</v>
      </c>
      <c r="CK124" s="248" t="str">
        <f t="shared" ca="1" si="431"/>
        <v>-</v>
      </c>
      <c r="CL124" s="248" t="str">
        <f t="shared" ca="1" si="431"/>
        <v>-</v>
      </c>
      <c r="CM124" s="248" t="str">
        <f t="shared" ca="1" si="431"/>
        <v>-</v>
      </c>
      <c r="CN124" s="248" t="str">
        <f t="shared" ca="1" si="431"/>
        <v>-</v>
      </c>
      <c r="CO124" s="248" t="str">
        <f t="shared" ca="1" si="431"/>
        <v>-</v>
      </c>
      <c r="CP124" s="248" t="str">
        <f t="shared" ca="1" si="431"/>
        <v>-</v>
      </c>
      <c r="CQ124" s="248" t="str">
        <f t="shared" ca="1" si="431"/>
        <v>-</v>
      </c>
      <c r="CR124" s="248" t="str">
        <f t="shared" ca="1" si="431"/>
        <v>-</v>
      </c>
      <c r="CS124" s="248" t="str">
        <f t="shared" ca="1" si="194"/>
        <v>-</v>
      </c>
      <c r="CT124" s="248" t="str">
        <f t="shared" ca="1" si="194"/>
        <v>-</v>
      </c>
      <c r="CU124" s="248" t="str">
        <f t="shared" ca="1" si="194"/>
        <v>-</v>
      </c>
      <c r="CV124" s="248" t="str">
        <f t="shared" ca="1" si="194"/>
        <v>-</v>
      </c>
      <c r="CW124" s="10"/>
      <c r="CX124" s="246" t="str" cm="1">
        <f t="array" ref="CX124">IF(AND($CZ124:$DA124),INDEX(i.dam_user_fvp0_date,$P124),"-")</f>
        <v>-</v>
      </c>
      <c r="CY124" s="246" t="str" cm="1">
        <f t="array" ref="CY124">IF(AND($CZ124:$DA124),INDEX(i.dam_user_fvp1_date,$P124),"-")</f>
        <v>-</v>
      </c>
      <c r="CZ124" s="247" t="b">
        <v>1</v>
      </c>
      <c r="DA124" s="247" t="b">
        <v>0</v>
      </c>
      <c r="DB124" s="248" t="str">
        <f t="shared" ca="1" si="410"/>
        <v>-</v>
      </c>
      <c r="DC124" s="248" t="str">
        <f t="shared" ca="1" si="410"/>
        <v>-</v>
      </c>
      <c r="DD124" s="248" t="str">
        <f t="shared" ca="1" si="410"/>
        <v>-</v>
      </c>
      <c r="DE124" s="248" t="str">
        <f t="shared" ca="1" si="410"/>
        <v>-</v>
      </c>
      <c r="DF124" s="248" t="str">
        <f t="shared" ca="1" si="410"/>
        <v>-</v>
      </c>
      <c r="DG124" s="248" t="str">
        <f t="shared" ca="1" si="410"/>
        <v>-</v>
      </c>
      <c r="DH124" s="248" t="str">
        <f t="shared" ca="1" si="410"/>
        <v>-</v>
      </c>
      <c r="DI124" s="248" t="str">
        <f t="shared" ca="1" si="410"/>
        <v>-</v>
      </c>
      <c r="DJ124" s="248" t="str">
        <f t="shared" ca="1" si="410"/>
        <v>-</v>
      </c>
      <c r="DK124" s="248" t="str">
        <f t="shared" ca="1" si="410"/>
        <v>-</v>
      </c>
      <c r="DL124" s="248" t="str">
        <f t="shared" ca="1" si="410"/>
        <v>-</v>
      </c>
      <c r="DM124" s="248" t="str">
        <f t="shared" ca="1" si="410"/>
        <v>-</v>
      </c>
      <c r="DN124" s="248" t="str">
        <f t="shared" ca="1" si="410"/>
        <v>-</v>
      </c>
      <c r="DO124" s="248" t="str">
        <f t="shared" ca="1" si="410"/>
        <v>-</v>
      </c>
      <c r="DP124" s="248" t="str">
        <f t="shared" ca="1" si="410"/>
        <v>-</v>
      </c>
      <c r="DQ124" s="248" t="str">
        <f t="shared" ca="1" si="410"/>
        <v>-</v>
      </c>
      <c r="DR124" s="248" t="str">
        <f t="shared" ca="1" si="410"/>
        <v>-</v>
      </c>
      <c r="DS124" s="248" t="str">
        <f t="shared" ca="1" si="410"/>
        <v>-</v>
      </c>
      <c r="DT124" s="248" t="str">
        <f t="shared" ca="1" si="410"/>
        <v>-</v>
      </c>
      <c r="DU124" s="248" t="str">
        <f t="shared" ca="1" si="410"/>
        <v>-</v>
      </c>
      <c r="DV124" s="247">
        <v>3</v>
      </c>
      <c r="DW124" s="247">
        <v>3</v>
      </c>
      <c r="DX124" s="247">
        <v>0</v>
      </c>
      <c r="DY124" s="247">
        <v>2</v>
      </c>
      <c r="DZ124" s="247">
        <v>-2</v>
      </c>
      <c r="EA124" s="248" t="str">
        <f t="shared" ca="1" si="410"/>
        <v>-</v>
      </c>
      <c r="EB124" s="248" t="str">
        <f t="shared" ca="1" si="410"/>
        <v>-</v>
      </c>
      <c r="EC124" s="248" t="str">
        <f t="shared" ca="1" si="410"/>
        <v>-</v>
      </c>
      <c r="ED124" s="248" t="str">
        <f t="shared" ca="1" si="410"/>
        <v>-</v>
      </c>
      <c r="EE124" s="248" t="str">
        <f t="shared" ca="1" si="410"/>
        <v>-</v>
      </c>
      <c r="EF124" s="247">
        <v>0</v>
      </c>
      <c r="EG124" s="247">
        <v>2</v>
      </c>
      <c r="EH124" s="247">
        <v>-2</v>
      </c>
      <c r="EI124" s="248" t="str">
        <f t="shared" ca="1" si="410"/>
        <v>-</v>
      </c>
      <c r="EJ124" s="248" t="str">
        <f t="shared" ca="1" si="410"/>
        <v>-</v>
      </c>
      <c r="EK124" s="248" t="str">
        <f t="shared" ca="1" si="410"/>
        <v>-</v>
      </c>
      <c r="EL124" s="248">
        <f t="shared" ca="1" si="410"/>
        <v>0</v>
      </c>
      <c r="EM124" s="248">
        <f t="shared" ca="1" si="410"/>
        <v>0</v>
      </c>
      <c r="EN124" s="248">
        <f t="shared" ca="1" si="410"/>
        <v>0</v>
      </c>
      <c r="EO124" s="248">
        <f t="shared" ca="1" si="410"/>
        <v>0</v>
      </c>
      <c r="EP124" s="248">
        <f t="shared" ca="1" si="349"/>
        <v>0</v>
      </c>
      <c r="EQ124" s="248">
        <f t="shared" ca="1" si="418"/>
        <v>0</v>
      </c>
      <c r="ER124" s="248">
        <f t="shared" ca="1" si="418"/>
        <v>0</v>
      </c>
      <c r="ES124" s="248" t="str">
        <f t="shared" ca="1" si="418"/>
        <v>-</v>
      </c>
      <c r="ET124" s="248" t="str">
        <f t="shared" ca="1" si="418"/>
        <v>-</v>
      </c>
      <c r="EU124" s="248" t="str">
        <f t="shared" ca="1" si="418"/>
        <v>-</v>
      </c>
      <c r="EV124" s="248" t="str">
        <f t="shared" ca="1" si="418"/>
        <v>-</v>
      </c>
      <c r="EW124" s="248" t="str">
        <f t="shared" ca="1" si="418"/>
        <v>-</v>
      </c>
      <c r="EX124" s="248" t="str">
        <f t="shared" ca="1" si="418"/>
        <v>-</v>
      </c>
      <c r="EY124" s="248" t="str">
        <f t="shared" ca="1" si="418"/>
        <v>-</v>
      </c>
      <c r="EZ124" s="248" t="str">
        <f t="shared" ca="1" si="418"/>
        <v>-</v>
      </c>
      <c r="FA124" s="248" t="str">
        <f t="shared" ca="1" si="418"/>
        <v>-</v>
      </c>
      <c r="FB124" s="248" t="str">
        <f t="shared" ca="1" si="418"/>
        <v>-</v>
      </c>
      <c r="FC124" s="248" t="str">
        <f t="shared" ca="1" si="418"/>
        <v>-</v>
      </c>
      <c r="FD124" s="10"/>
      <c r="FE124" s="246">
        <f t="shared" ca="1" si="118"/>
        <v>1</v>
      </c>
      <c r="FF124" s="248" t="str">
        <f t="shared" ca="1" si="418"/>
        <v>-</v>
      </c>
      <c r="FG124" s="248" t="str">
        <f t="shared" ca="1" si="427"/>
        <v>-</v>
      </c>
      <c r="FH124" s="248" t="str">
        <f t="shared" ca="1" si="427"/>
        <v>-</v>
      </c>
      <c r="FI124" s="248" t="str">
        <f t="shared" ca="1" si="427"/>
        <v>-</v>
      </c>
      <c r="FJ124" s="246" t="b">
        <f t="shared" ca="1" si="119"/>
        <v>0</v>
      </c>
      <c r="FK124" s="248" t="str">
        <f t="shared" ca="1" si="427"/>
        <v>-</v>
      </c>
      <c r="FL124" s="248">
        <f t="shared" ca="1" si="427"/>
        <v>0</v>
      </c>
      <c r="FM124" s="248" t="str">
        <f t="shared" ca="1" si="427"/>
        <v>-</v>
      </c>
      <c r="FN124" s="248">
        <f t="shared" ca="1" si="120"/>
        <v>1</v>
      </c>
      <c r="FO124" s="248">
        <f t="shared" ca="1" si="120"/>
        <v>0</v>
      </c>
      <c r="FP124" s="248">
        <f t="shared" ca="1" si="427"/>
        <v>1</v>
      </c>
      <c r="FQ124" s="248">
        <f t="shared" ca="1" si="427"/>
        <v>0</v>
      </c>
      <c r="FR124" s="248">
        <f t="shared" ca="1" si="427"/>
        <v>1</v>
      </c>
      <c r="FS124" s="248">
        <f t="shared" ca="1" si="427"/>
        <v>1</v>
      </c>
      <c r="FT124" s="248">
        <f t="shared" ca="1" si="427"/>
        <v>1</v>
      </c>
      <c r="FU124" s="248">
        <f t="shared" ca="1" si="427"/>
        <v>0</v>
      </c>
      <c r="FV124" s="248">
        <f t="shared" ca="1" si="427"/>
        <v>0</v>
      </c>
      <c r="FW124" s="248">
        <f t="shared" ca="1" si="427"/>
        <v>0</v>
      </c>
      <c r="FX124" s="248">
        <f t="shared" ca="1" si="427"/>
        <v>0</v>
      </c>
      <c r="FY124" s="248">
        <f t="shared" ca="1" si="427"/>
        <v>0</v>
      </c>
      <c r="FZ124" s="248">
        <f t="shared" ca="1" si="427"/>
        <v>0</v>
      </c>
      <c r="GA124" s="248">
        <f t="shared" ca="1" si="427"/>
        <v>0</v>
      </c>
      <c r="GB124" s="248">
        <f t="shared" ca="1" si="427"/>
        <v>0</v>
      </c>
      <c r="GC124" s="248">
        <f t="shared" ca="1" si="427"/>
        <v>0</v>
      </c>
      <c r="GD124" s="248">
        <f t="shared" ca="1" si="427"/>
        <v>0</v>
      </c>
      <c r="GE124" s="248">
        <f t="shared" ca="1" si="427"/>
        <v>0</v>
      </c>
      <c r="GF124" s="248">
        <f t="shared" ca="1" si="427"/>
        <v>0</v>
      </c>
      <c r="GG124" s="248">
        <f t="shared" ca="1" si="427"/>
        <v>1</v>
      </c>
      <c r="GH124" s="248">
        <f t="shared" ca="1" si="427"/>
        <v>0</v>
      </c>
      <c r="GI124" s="248">
        <f t="shared" ca="1" si="427"/>
        <v>0</v>
      </c>
      <c r="GJ124" s="248">
        <f t="shared" ca="1" si="427"/>
        <v>0</v>
      </c>
      <c r="GK124" s="248">
        <f t="shared" ref="GK124:GN124" ca="1" si="467">OFFSET(GK$5,$B124,0)</f>
        <v>0</v>
      </c>
      <c r="GL124" s="248">
        <f t="shared" ca="1" si="467"/>
        <v>0</v>
      </c>
      <c r="GM124" s="248">
        <f t="shared" ca="1" si="467"/>
        <v>0</v>
      </c>
      <c r="GN124" s="248">
        <f t="shared" ca="1" si="467"/>
        <v>0</v>
      </c>
      <c r="GO124" s="10"/>
      <c r="GP124" s="246" t="b">
        <f t="shared" ca="1" si="462"/>
        <v>1</v>
      </c>
      <c r="GQ124" s="246" cm="1">
        <f t="array" aca="1" ref="GQ124" ca="1">INDEX(i.bnd_total_pas_area,$R124,1)</f>
        <v>0</v>
      </c>
      <c r="GR124" s="248" t="str">
        <f t="shared" ca="1" si="261"/>
        <v>-</v>
      </c>
      <c r="GS124" s="246" t="b">
        <f t="shared" ca="1" si="463"/>
        <v>1</v>
      </c>
      <c r="GT124" s="246" cm="1">
        <f t="array" aca="1" ref="GT124" ca="1">INDEX(i.bnd_sr_t,$T124,1)</f>
        <v>0</v>
      </c>
      <c r="GU124" s="246" t="b">
        <f t="shared" ca="1" si="124"/>
        <v>0</v>
      </c>
      <c r="GV124" s="246" t="b">
        <f t="shared" ca="1" si="124"/>
        <v>0</v>
      </c>
      <c r="GW124" s="246" t="b">
        <f t="shared" ca="1" si="124"/>
        <v>1</v>
      </c>
      <c r="GX124" s="248">
        <f t="shared" ca="1" si="434"/>
        <v>0</v>
      </c>
      <c r="GY124" s="248">
        <f t="shared" ca="1" si="434"/>
        <v>2</v>
      </c>
      <c r="GZ124" s="248">
        <f t="shared" ca="1" si="434"/>
        <v>2</v>
      </c>
      <c r="HA124" s="248" t="str">
        <f t="shared" ca="1" si="434"/>
        <v>-</v>
      </c>
      <c r="HB124" s="248" t="str">
        <f t="shared" ca="1" si="434"/>
        <v>-</v>
      </c>
      <c r="HC124" s="248" t="str">
        <f t="shared" ca="1" si="434"/>
        <v>-</v>
      </c>
      <c r="HD124" s="248" t="str">
        <f t="shared" ca="1" si="434"/>
        <v>-</v>
      </c>
      <c r="HE124" s="248" t="str">
        <f t="shared" ca="1" si="434"/>
        <v>-</v>
      </c>
      <c r="HF124" s="248" t="str">
        <f t="shared" ca="1" si="144"/>
        <v>-</v>
      </c>
      <c r="HG124" s="248" t="str">
        <f t="shared" ca="1" si="144"/>
        <v>-</v>
      </c>
      <c r="HH124" s="246" t="b">
        <f t="array" aca="1" ref="HH124" ca="1">IF(OR(HI124:HJ124&lt;&gt;"-"),TRUE,"-")</f>
        <v>1</v>
      </c>
      <c r="HI124" s="225">
        <f ca="1">OFFSET(HI124,-1,0)</f>
        <v>2</v>
      </c>
      <c r="HJ124" s="248" t="str">
        <f t="shared" ca="1" si="125"/>
        <v>-</v>
      </c>
      <c r="HK124" s="246" t="str">
        <f t="array" aca="1" ref="HK124" ca="1">IF(OR(HL124:HQ124&lt;&gt;"-"),TRUE,"-")</f>
        <v>-</v>
      </c>
      <c r="HL124" s="248" t="str">
        <f t="shared" ca="1" si="145"/>
        <v>-</v>
      </c>
      <c r="HM124" s="288" t="str">
        <f t="shared" ca="1" si="145"/>
        <v>-</v>
      </c>
      <c r="HN124" s="288" t="str">
        <f t="shared" ca="1" si="145"/>
        <v>-</v>
      </c>
      <c r="HO124" s="288" t="str">
        <f t="shared" ca="1" si="145"/>
        <v>-</v>
      </c>
      <c r="HP124" s="288" t="str">
        <f t="shared" ca="1" si="145"/>
        <v>-</v>
      </c>
      <c r="HQ124" s="288" t="str">
        <f t="shared" ca="1" si="146"/>
        <v>-</v>
      </c>
      <c r="HR124" s="288" t="str">
        <f t="shared" ca="1" si="145"/>
        <v>-</v>
      </c>
      <c r="HS124" s="248" t="b">
        <f t="shared" ca="1" si="100"/>
        <v>1</v>
      </c>
      <c r="HT124" s="248">
        <f t="shared" ca="1" si="100"/>
        <v>2</v>
      </c>
      <c r="HU124" s="248" t="b">
        <f t="shared" ca="1" si="101"/>
        <v>1</v>
      </c>
      <c r="HV124" s="248" t="str">
        <f t="shared" ca="1" si="101"/>
        <v>-</v>
      </c>
      <c r="HW124" s="246" t="str">
        <f t="shared" ca="1" si="238"/>
        <v>-</v>
      </c>
      <c r="HX124" s="246" t="str">
        <f t="shared" ca="1" si="238"/>
        <v>-</v>
      </c>
      <c r="HY124" s="246" t="str">
        <f t="shared" ca="1" si="238"/>
        <v>-</v>
      </c>
      <c r="HZ124" s="246" t="str">
        <f t="shared" ca="1" si="238"/>
        <v>-</v>
      </c>
      <c r="IA124" s="248" t="str">
        <f t="shared" ca="1" si="429"/>
        <v>-</v>
      </c>
      <c r="IB124" s="248" t="str">
        <f t="shared" ca="1" si="429"/>
        <v>-</v>
      </c>
      <c r="IC124" s="248" t="str">
        <f t="shared" ca="1" si="429"/>
        <v>-</v>
      </c>
      <c r="ID124" s="248" t="str">
        <f t="shared" ca="1" si="429"/>
        <v>-</v>
      </c>
      <c r="IE124" s="248">
        <f t="shared" ca="1" si="429"/>
        <v>0</v>
      </c>
      <c r="IF124" s="248">
        <f t="shared" ca="1" si="429"/>
        <v>0.9</v>
      </c>
      <c r="IG124" s="248">
        <f t="shared" ca="1" si="429"/>
        <v>0</v>
      </c>
      <c r="IH124" s="248">
        <f t="shared" ca="1" si="429"/>
        <v>0.5</v>
      </c>
      <c r="II124" s="248">
        <f t="shared" ca="1" si="429"/>
        <v>0</v>
      </c>
      <c r="IJ124" s="248">
        <f t="shared" ca="1" si="429"/>
        <v>0</v>
      </c>
      <c r="IK124" s="248" t="str">
        <f t="shared" ca="1" si="429"/>
        <v>-</v>
      </c>
      <c r="IL124" s="246" t="str">
        <f t="shared" ca="1" si="127"/>
        <v>-</v>
      </c>
      <c r="IM124" s="246" t="str">
        <f t="shared" ca="1" si="127"/>
        <v>-</v>
      </c>
      <c r="IN124" s="155" t="b">
        <f t="shared" ca="1" si="464"/>
        <v>0</v>
      </c>
      <c r="IO124" s="248" t="str">
        <f t="shared" ca="1" si="129"/>
        <v>-</v>
      </c>
      <c r="IP124" s="10"/>
      <c r="IQ124" s="248">
        <f t="shared" ca="1" si="429"/>
        <v>1</v>
      </c>
      <c r="IR124" s="248">
        <f t="shared" ca="1" si="429"/>
        <v>0</v>
      </c>
      <c r="IS124" s="248">
        <f t="shared" ca="1" si="429"/>
        <v>1</v>
      </c>
      <c r="IT124" s="248">
        <f t="shared" ca="1" si="429"/>
        <v>1</v>
      </c>
      <c r="IU124" s="248">
        <f t="shared" ca="1" si="429"/>
        <v>0</v>
      </c>
      <c r="IV124" s="248">
        <f t="shared" ca="1" si="429"/>
        <v>70</v>
      </c>
      <c r="IW124" s="248">
        <f t="shared" ca="1" si="429"/>
        <v>50</v>
      </c>
      <c r="IX124" s="248">
        <f t="shared" ca="1" si="429"/>
        <v>85</v>
      </c>
      <c r="IY124" s="248">
        <f t="shared" ca="1" si="429"/>
        <v>70</v>
      </c>
      <c r="IZ124" s="246">
        <f t="shared" ca="1" si="130"/>
        <v>1</v>
      </c>
      <c r="JA124" s="246">
        <f t="shared" ca="1" si="131"/>
        <v>1</v>
      </c>
      <c r="JB124" s="246">
        <f t="shared" ca="1" si="132"/>
        <v>1</v>
      </c>
      <c r="JC124" s="248">
        <f t="shared" ca="1" si="429"/>
        <v>1</v>
      </c>
      <c r="JD124" s="10"/>
      <c r="JE124" s="248">
        <f t="shared" ca="1" si="429"/>
        <v>1</v>
      </c>
      <c r="JF124" s="248">
        <f t="shared" ca="1" si="429"/>
        <v>1</v>
      </c>
      <c r="JG124" s="248">
        <f t="shared" ca="1" si="429"/>
        <v>0.75</v>
      </c>
      <c r="JH124" s="248">
        <f t="shared" ca="1" si="457"/>
        <v>0.8</v>
      </c>
      <c r="JI124" s="248">
        <f t="shared" ca="1" si="457"/>
        <v>0.82499999999999996</v>
      </c>
      <c r="JJ124" s="248">
        <f t="shared" ca="1" si="457"/>
        <v>0.875</v>
      </c>
      <c r="JK124" s="248">
        <f t="shared" ca="1" si="457"/>
        <v>0.9</v>
      </c>
      <c r="JL124" s="248">
        <f t="shared" ca="1" si="429"/>
        <v>1</v>
      </c>
      <c r="JM124" s="248">
        <f t="shared" ca="1" si="429"/>
        <v>0</v>
      </c>
      <c r="JN124" s="248">
        <f t="shared" ca="1" si="461"/>
        <v>0</v>
      </c>
      <c r="JO124" s="248">
        <f t="shared" ca="1" si="461"/>
        <v>0</v>
      </c>
      <c r="JP124" s="248">
        <f t="shared" ca="1" si="461"/>
        <v>0</v>
      </c>
      <c r="JQ124" s="248">
        <f t="shared" ca="1" si="461"/>
        <v>0</v>
      </c>
      <c r="JR124" s="248">
        <f t="shared" ca="1" si="461"/>
        <v>0</v>
      </c>
      <c r="JS124" s="248" t="str">
        <f t="shared" ca="1" si="149"/>
        <v>-</v>
      </c>
      <c r="JT124" s="248">
        <f t="shared" ca="1" si="149"/>
        <v>0</v>
      </c>
      <c r="JU124" s="27">
        <v>0</v>
      </c>
    </row>
    <row r="125" spans="1:281" s="228" customFormat="1" outlineLevel="2">
      <c r="A125" s="202">
        <f t="shared" si="133"/>
        <v>120</v>
      </c>
      <c r="B125" s="210">
        <f t="shared" ref="B125:B131" ca="1" si="468">OFFSET(B125,-1,0)</f>
        <v>118</v>
      </c>
      <c r="C125" s="228">
        <v>200</v>
      </c>
      <c r="D125" s="228" t="s">
        <v>941</v>
      </c>
      <c r="E125" s="228" t="b">
        <v>0</v>
      </c>
      <c r="F125" s="228" t="b">
        <v>0</v>
      </c>
      <c r="G125" s="228" t="b">
        <f t="shared" si="466"/>
        <v>0</v>
      </c>
      <c r="H125" s="298" cm="1">
        <f t="array" aca="1" ref="H125" ca="1">IF(AND($I125:$T125=DataMaster!$R$70:$AC$70),1,IF(AND($I125:$T125=DataMaster!$R$71:$AC$71),2,IF(AND($I125:$T125=DataMaster!$R$72:$AC$72),3,IF(AND($I125:$T125=DataMaster!$R$73:$AC$73),4,IF(AND($I125:$T125=DataMaster!$R$74:$AC$74),5,IF(AND($I125:$T125=DataMaster!$R$75:$AC$75),6,IF(AND($I125:$T125=DataMaster!$R$76:$AC$76),7,IF(AND($I125:$T125=DataMaster!$R$77:$AC$77),8,0))))))))</f>
        <v>8</v>
      </c>
      <c r="I125" s="225">
        <f t="shared" ref="I125:T131" ca="1" si="469">OFFSET(I125,-1,0)</f>
        <v>3</v>
      </c>
      <c r="J125" s="225">
        <f t="shared" ca="1" si="417"/>
        <v>2</v>
      </c>
      <c r="K125" s="225">
        <f t="shared" ca="1" si="417"/>
        <v>1</v>
      </c>
      <c r="L125" s="225">
        <f t="shared" ca="1" si="417"/>
        <v>1</v>
      </c>
      <c r="M125" s="225">
        <f t="shared" ca="1" si="417"/>
        <v>1</v>
      </c>
      <c r="N125" s="225">
        <f t="shared" ca="1" si="417"/>
        <v>1</v>
      </c>
      <c r="O125" s="225">
        <f t="shared" ca="1" si="417"/>
        <v>1</v>
      </c>
      <c r="P125" s="225">
        <f t="shared" ca="1" si="417"/>
        <v>1</v>
      </c>
      <c r="Q125" s="225">
        <f t="shared" ca="1" si="417"/>
        <v>1</v>
      </c>
      <c r="R125" s="225">
        <f t="shared" ca="1" si="417"/>
        <v>5</v>
      </c>
      <c r="S125" s="225">
        <f t="shared" ca="1" si="417"/>
        <v>1</v>
      </c>
      <c r="T125" s="225">
        <f t="shared" ca="1" si="417"/>
        <v>5</v>
      </c>
      <c r="V125" s="242" t="str" cm="1">
        <f t="array" aca="1" ref="V125" ca="1">TEXT(LEFT(OFFSET(V125,-1,0),5)+1,"00000")&amp;MID(OFFSET(V125,-1,0),6,FIND(" ",OFFSET(V125,-1,0),7)-5)
&amp;IF($H125=0,"",INDEX(DataMaster!$Q$70:$Q$77,Experiment!H125))
 &amp; " Day"&amp;_xlfn.SINGLE(INDEX(i.DOY,$I125,1))                   &amp; IF($FE125=0," FWM","")&amp;IF($FE125=1," MWM","")&amp;IF($FE125=5," Mat","")&amp;IF($FJ125=TRUE,"&amp;BBT","")
&amp;" Confine"&amp;$P125-1       &amp;IF($R125&gt;1," PasArea"&amp;GQ125,"")     &amp;IF($T125&gt;1," SR"&amp;GT125,"")     &amp;IF($S125&gt;1," E_PGR"&amp;JG125,"")
&amp; " WP"&amp;TEXT($IZ125*100,"000p")                &amp; " MP"&amp;TEXT($JA125*100,"000p")                      &amp; " GP"&amp;TEXT($JB125*100,"000p")
&amp; " (F"&amp;3+IFERROR(1*$CZ125,0)+IFERROR(1*$DA125,0)&amp;3-IFERROR(1*NOT($DC125),0)&amp;"N"&amp;$DV125&amp;$DW125&amp;")"</f>
        <v>00102 Feed farm4_nc Day204 MWM Confine0 PasArea0 SR0 WP100p MP100p GP100p (F43N33)</v>
      </c>
      <c r="W125" s="10" t="str">
        <f ca="1">IF(COUNTIF(V$5:V125,V125)=1,"-","Dup")</f>
        <v>-</v>
      </c>
      <c r="X125" s="10"/>
      <c r="Y125" s="225" t="str">
        <f t="shared" ref="Y125:AB131" ca="1" si="470">OFFSET(Y125,-1,0)</f>
        <v>-</v>
      </c>
      <c r="Z125" s="248" t="str">
        <f t="shared" ca="1" si="112"/>
        <v>-</v>
      </c>
      <c r="AA125" s="225" t="str">
        <f t="shared" ca="1" si="470"/>
        <v>-</v>
      </c>
      <c r="AB125" s="225" t="str">
        <f t="shared" ca="1" si="470"/>
        <v>-</v>
      </c>
      <c r="AC125" s="248" t="str">
        <f t="shared" ca="1" si="113"/>
        <v>-</v>
      </c>
      <c r="AD125" s="248" t="b">
        <f t="shared" ca="1" si="113"/>
        <v>1</v>
      </c>
      <c r="AE125" s="10"/>
      <c r="AF125" s="248" t="b">
        <f t="shared" ca="1" si="355"/>
        <v>1</v>
      </c>
      <c r="AG125" s="248" t="str">
        <f t="shared" ca="1" si="355"/>
        <v>-</v>
      </c>
      <c r="AH125" s="248" t="str">
        <f t="shared" ca="1" si="355"/>
        <v>-</v>
      </c>
      <c r="AI125" s="248" t="str">
        <f t="shared" ca="1" si="355"/>
        <v>-</v>
      </c>
      <c r="AJ125" s="248" t="b">
        <f t="shared" ca="1" si="355"/>
        <v>0</v>
      </c>
      <c r="AK125" s="248" t="str">
        <f t="shared" ca="1" si="355"/>
        <v>-</v>
      </c>
      <c r="AL125" s="248" t="str">
        <f t="shared" ca="1" si="355"/>
        <v>-</v>
      </c>
      <c r="AM125" s="248" t="str">
        <f t="shared" ca="1" si="355"/>
        <v>-</v>
      </c>
      <c r="AN125" s="248" t="b">
        <f t="shared" ca="1" si="355"/>
        <v>0</v>
      </c>
      <c r="AO125" s="10"/>
      <c r="AP125" s="225" t="b">
        <f ca="1">OFFSET(AP125,-1,0)</f>
        <v>1</v>
      </c>
      <c r="AQ125" s="247" t="b">
        <v>0</v>
      </c>
      <c r="AR125" s="225" t="b">
        <f t="shared" ref="AR125:AR131" ca="1" si="471">OFFSET(AR125,-1,0)</f>
        <v>1</v>
      </c>
      <c r="AS125" s="243">
        <f t="shared" ca="1" si="136"/>
        <v>832102</v>
      </c>
      <c r="AT125" s="225" t="b">
        <f t="shared" ref="AT125:AT131" ca="1" si="472">OFFSET(AT125,-1,0)</f>
        <v>0</v>
      </c>
      <c r="AU125" s="248" t="str">
        <f t="shared" ca="1" si="355"/>
        <v>-</v>
      </c>
      <c r="AV125" s="248" t="b">
        <f t="shared" ca="1" si="355"/>
        <v>1</v>
      </c>
      <c r="AW125" s="225">
        <f t="shared" ref="AW125:AW131" ca="1" si="473">OFFSET(AW125,-1,0)+1</f>
        <v>832103</v>
      </c>
      <c r="AX125" s="248" t="str">
        <f t="shared" ca="1" si="355"/>
        <v>-</v>
      </c>
      <c r="AY125" s="248">
        <f t="shared" ca="1" si="355"/>
        <v>1</v>
      </c>
      <c r="AZ125" s="248">
        <f t="shared" ca="1" si="355"/>
        <v>1</v>
      </c>
      <c r="BA125" s="248" t="b">
        <f t="shared" ca="1" si="185"/>
        <v>1</v>
      </c>
      <c r="BB125" s="248">
        <f t="shared" ca="1" si="355"/>
        <v>0.2</v>
      </c>
      <c r="BC125" s="248" t="str">
        <f t="shared" ca="1" si="435"/>
        <v>-</v>
      </c>
      <c r="BD125" s="248" t="str">
        <f t="shared" ca="1" si="435"/>
        <v>-</v>
      </c>
      <c r="BE125" s="248" t="b">
        <f t="shared" ca="1" si="355"/>
        <v>1</v>
      </c>
      <c r="BF125" s="248" t="b">
        <f t="shared" ca="1" si="185"/>
        <v>0</v>
      </c>
      <c r="BG125" s="246" t="b" cm="1">
        <f t="array" aca="1" ref="BG125" ca="1">INDEX(i.dams_confinement_P,$P125,BG$17)</f>
        <v>0</v>
      </c>
      <c r="BH125" s="246" t="b" cm="1">
        <f t="array" aca="1" ref="BH125" ca="1">INDEX(i.dams_confinement_P,$P125,BH$17)</f>
        <v>0</v>
      </c>
      <c r="BI125" s="246" t="b" cm="1">
        <f t="array" aca="1" ref="BI125" ca="1">INDEX(i.dams_confinement_P,$P125,BI$17)</f>
        <v>0</v>
      </c>
      <c r="BJ125" s="246" t="b" cm="1">
        <f t="array" aca="1" ref="BJ125" ca="1">INDEX(i.dams_confinement_P,$P125,BJ$17)</f>
        <v>0</v>
      </c>
      <c r="BK125" s="246" t="b" cm="1">
        <f t="array" aca="1" ref="BK125" ca="1">INDEX(i.dams_confinement_P,$P125,BK$17)</f>
        <v>0</v>
      </c>
      <c r="BL125" s="246" t="b" cm="1">
        <f t="array" aca="1" ref="BL125" ca="1">INDEX(i.dams_confinement_P,$P125,BL$17)</f>
        <v>0</v>
      </c>
      <c r="BM125" s="246" t="b" cm="1">
        <f t="array" aca="1" ref="BM125" ca="1">INDEX(i.dams_confinement_P,$P125,BM$17)</f>
        <v>0</v>
      </c>
      <c r="BN125" s="246" t="b" cm="1">
        <f t="array" aca="1" ref="BN125" ca="1">INDEX(i.dams_confinement_P,$P125,BN$17)</f>
        <v>0</v>
      </c>
      <c r="BO125" s="246" t="b" cm="1">
        <f t="array" aca="1" ref="BO125" ca="1">INDEX(i.dams_confinement_P,$P125,BO$17)</f>
        <v>0</v>
      </c>
      <c r="BP125" s="246" t="b" cm="1">
        <f t="array" aca="1" ref="BP125" ca="1">INDEX(i.dams_confinement_P,$P125,BP$17)</f>
        <v>0</v>
      </c>
      <c r="BQ125" s="246" t="b" cm="1">
        <f t="array" aca="1" ref="BQ125" ca="1">INDEX(i.dams_confinement_P,$P125,BQ$17)</f>
        <v>0</v>
      </c>
      <c r="BR125" s="246" t="b" cm="1">
        <f t="array" aca="1" ref="BR125" ca="1">INDEX(i.dams_confinement_P,$P125,BR$17)</f>
        <v>0</v>
      </c>
      <c r="BS125" s="246" t="b" cm="1">
        <f t="array" aca="1" ref="BS125" ca="1">INDEX(i.dams_confinement_P,$P125,BS$17)</f>
        <v>0</v>
      </c>
      <c r="BT125" s="246" t="b" cm="1">
        <f t="array" aca="1" ref="BT125" ca="1">INDEX(i.dams_confinement_P,$P125,BT$17)</f>
        <v>0</v>
      </c>
      <c r="BU125" s="246" t="b" cm="1">
        <f t="array" aca="1" ref="BU125" ca="1">INDEX(i.dams_confinement_P,$P125,BU$17)</f>
        <v>0</v>
      </c>
      <c r="BV125" s="246" t="b" cm="1">
        <f t="array" aca="1" ref="BV125" ca="1">INDEX(i.dams_confinement_P,$P125,BV$17)</f>
        <v>0</v>
      </c>
      <c r="BW125" s="246" t="b" cm="1">
        <f t="array" aca="1" ref="BW125" ca="1">INDEX(i.dams_confinement_P,$P125,BW$17)</f>
        <v>0</v>
      </c>
      <c r="BX125" s="246" t="b" cm="1">
        <f t="array" aca="1" ref="BX125" ca="1">INDEX(i.dams_confinement_P,$P125,BX$17)</f>
        <v>0</v>
      </c>
      <c r="BY125" s="248" t="str">
        <f t="shared" ca="1" si="431"/>
        <v>-</v>
      </c>
      <c r="BZ125" s="248" t="str">
        <f t="shared" ca="1" si="431"/>
        <v>-</v>
      </c>
      <c r="CA125" s="10"/>
      <c r="CB125" s="248" t="str">
        <f t="shared" ca="1" si="431"/>
        <v>-</v>
      </c>
      <c r="CC125" s="248" t="str">
        <f t="shared" ca="1" si="431"/>
        <v>-</v>
      </c>
      <c r="CD125" s="248" t="str">
        <f t="shared" ca="1" si="431"/>
        <v>-</v>
      </c>
      <c r="CE125" s="248" t="str">
        <f t="shared" ca="1" si="431"/>
        <v>-</v>
      </c>
      <c r="CF125" s="248" t="str">
        <f t="shared" ca="1" si="431"/>
        <v>-</v>
      </c>
      <c r="CG125" s="248" t="str">
        <f t="shared" ca="1" si="431"/>
        <v>-</v>
      </c>
      <c r="CH125" s="248" t="str">
        <f t="shared" ca="1" si="431"/>
        <v>-</v>
      </c>
      <c r="CI125" s="248" t="str">
        <f t="shared" ca="1" si="431"/>
        <v>-</v>
      </c>
      <c r="CJ125" s="248" t="str">
        <f t="shared" ca="1" si="431"/>
        <v>-</v>
      </c>
      <c r="CK125" s="248" t="str">
        <f t="shared" ca="1" si="431"/>
        <v>-</v>
      </c>
      <c r="CL125" s="248" t="str">
        <f t="shared" ca="1" si="431"/>
        <v>-</v>
      </c>
      <c r="CM125" s="248" t="str">
        <f t="shared" ca="1" si="431"/>
        <v>-</v>
      </c>
      <c r="CN125" s="248" t="str">
        <f t="shared" ca="1" si="431"/>
        <v>-</v>
      </c>
      <c r="CO125" s="248" t="str">
        <f t="shared" ca="1" si="431"/>
        <v>-</v>
      </c>
      <c r="CP125" s="248" t="str">
        <f t="shared" ca="1" si="431"/>
        <v>-</v>
      </c>
      <c r="CQ125" s="248" t="str">
        <f t="shared" ca="1" si="431"/>
        <v>-</v>
      </c>
      <c r="CR125" s="248" t="str">
        <f t="shared" ca="1" si="431"/>
        <v>-</v>
      </c>
      <c r="CS125" s="248" t="str">
        <f t="shared" ca="1" si="194"/>
        <v>-</v>
      </c>
      <c r="CT125" s="248" t="str">
        <f t="shared" ca="1" si="194"/>
        <v>-</v>
      </c>
      <c r="CU125" s="248" t="str">
        <f t="shared" ca="1" si="194"/>
        <v>-</v>
      </c>
      <c r="CV125" s="248" t="str">
        <f t="shared" ca="1" si="194"/>
        <v>-</v>
      </c>
      <c r="CW125" s="10"/>
      <c r="CX125" s="246" t="str" cm="1">
        <f t="array" ref="CX125">IF(AND($CZ125:$DA125),INDEX(i.dam_user_fvp0_date,$P125),"-")</f>
        <v>-</v>
      </c>
      <c r="CY125" s="246" t="str" cm="1">
        <f t="array" ref="CY125">IF(AND($CZ125:$DA125),INDEX(i.dam_user_fvp1_date,$P125),"-")</f>
        <v>-</v>
      </c>
      <c r="CZ125" s="247" t="b">
        <v>0</v>
      </c>
      <c r="DA125" s="247" t="b">
        <v>1</v>
      </c>
      <c r="DB125" s="248" t="str">
        <f t="shared" ca="1" si="410"/>
        <v>-</v>
      </c>
      <c r="DC125" s="248" t="str">
        <f t="shared" ca="1" si="410"/>
        <v>-</v>
      </c>
      <c r="DD125" s="248" t="str">
        <f t="shared" ca="1" si="410"/>
        <v>-</v>
      </c>
      <c r="DE125" s="248" t="str">
        <f t="shared" ca="1" si="349"/>
        <v>-</v>
      </c>
      <c r="DF125" s="248" t="str">
        <f t="shared" ca="1" si="349"/>
        <v>-</v>
      </c>
      <c r="DG125" s="248" t="str">
        <f t="shared" ca="1" si="349"/>
        <v>-</v>
      </c>
      <c r="DH125" s="248" t="str">
        <f t="shared" ca="1" si="349"/>
        <v>-</v>
      </c>
      <c r="DI125" s="248" t="str">
        <f t="shared" ca="1" si="349"/>
        <v>-</v>
      </c>
      <c r="DJ125" s="248" t="str">
        <f t="shared" ca="1" si="349"/>
        <v>-</v>
      </c>
      <c r="DK125" s="248" t="str">
        <f t="shared" ca="1" si="349"/>
        <v>-</v>
      </c>
      <c r="DL125" s="248" t="str">
        <f t="shared" ca="1" si="349"/>
        <v>-</v>
      </c>
      <c r="DM125" s="248" t="str">
        <f t="shared" ca="1" si="349"/>
        <v>-</v>
      </c>
      <c r="DN125" s="248" t="str">
        <f t="shared" ca="1" si="349"/>
        <v>-</v>
      </c>
      <c r="DO125" s="248" t="str">
        <f t="shared" ca="1" si="349"/>
        <v>-</v>
      </c>
      <c r="DP125" s="248" t="str">
        <f t="shared" ca="1" si="349"/>
        <v>-</v>
      </c>
      <c r="DQ125" s="248" t="str">
        <f t="shared" ca="1" si="349"/>
        <v>-</v>
      </c>
      <c r="DR125" s="248" t="str">
        <f t="shared" ca="1" si="349"/>
        <v>-</v>
      </c>
      <c r="DS125" s="248" t="str">
        <f t="shared" ca="1" si="349"/>
        <v>-</v>
      </c>
      <c r="DT125" s="248" t="str">
        <f t="shared" ca="1" si="349"/>
        <v>-</v>
      </c>
      <c r="DU125" s="248" t="str">
        <f t="shared" ca="1" si="349"/>
        <v>-</v>
      </c>
      <c r="DV125" s="225">
        <f t="shared" ref="DV125:DW130" ca="1" si="474">OFFSET(DV125,-1,0)</f>
        <v>3</v>
      </c>
      <c r="DW125" s="225">
        <f t="shared" ca="1" si="474"/>
        <v>3</v>
      </c>
      <c r="DX125" s="247">
        <v>0</v>
      </c>
      <c r="DY125" s="247">
        <v>2</v>
      </c>
      <c r="DZ125" s="247">
        <v>-2</v>
      </c>
      <c r="EA125" s="248" t="str">
        <f t="shared" ca="1" si="349"/>
        <v>-</v>
      </c>
      <c r="EB125" s="248" t="str">
        <f t="shared" ca="1" si="349"/>
        <v>-</v>
      </c>
      <c r="EC125" s="248" t="str">
        <f t="shared" ca="1" si="349"/>
        <v>-</v>
      </c>
      <c r="ED125" s="248" t="str">
        <f t="shared" ca="1" si="349"/>
        <v>-</v>
      </c>
      <c r="EE125" s="248" t="str">
        <f t="shared" ca="1" si="349"/>
        <v>-</v>
      </c>
      <c r="EF125" s="247">
        <v>0</v>
      </c>
      <c r="EG125" s="247">
        <v>2</v>
      </c>
      <c r="EH125" s="247">
        <v>-2</v>
      </c>
      <c r="EI125" s="248" t="str">
        <f t="shared" ca="1" si="349"/>
        <v>-</v>
      </c>
      <c r="EJ125" s="248" t="str">
        <f t="shared" ca="1" si="349"/>
        <v>-</v>
      </c>
      <c r="EK125" s="248" t="str">
        <f t="shared" ca="1" si="349"/>
        <v>-</v>
      </c>
      <c r="EL125" s="248">
        <f t="shared" ca="1" si="349"/>
        <v>0</v>
      </c>
      <c r="EM125" s="248">
        <f t="shared" ca="1" si="349"/>
        <v>0</v>
      </c>
      <c r="EN125" s="248">
        <f t="shared" ca="1" si="349"/>
        <v>0</v>
      </c>
      <c r="EO125" s="248">
        <f t="shared" ca="1" si="349"/>
        <v>0</v>
      </c>
      <c r="EP125" s="248">
        <f t="shared" ca="1" si="349"/>
        <v>0</v>
      </c>
      <c r="EQ125" s="248">
        <f t="shared" ca="1" si="418"/>
        <v>0</v>
      </c>
      <c r="ER125" s="248">
        <f t="shared" ca="1" si="418"/>
        <v>0</v>
      </c>
      <c r="ES125" s="248" t="str">
        <f t="shared" ca="1" si="418"/>
        <v>-</v>
      </c>
      <c r="ET125" s="248" t="str">
        <f t="shared" ca="1" si="418"/>
        <v>-</v>
      </c>
      <c r="EU125" s="248" t="str">
        <f t="shared" ca="1" si="418"/>
        <v>-</v>
      </c>
      <c r="EV125" s="248" t="str">
        <f t="shared" ca="1" si="418"/>
        <v>-</v>
      </c>
      <c r="EW125" s="248" t="str">
        <f t="shared" ca="1" si="418"/>
        <v>-</v>
      </c>
      <c r="EX125" s="248" t="str">
        <f t="shared" ca="1" si="418"/>
        <v>-</v>
      </c>
      <c r="EY125" s="248" t="str">
        <f t="shared" ca="1" si="418"/>
        <v>-</v>
      </c>
      <c r="EZ125" s="248" t="str">
        <f t="shared" ca="1" si="418"/>
        <v>-</v>
      </c>
      <c r="FA125" s="248" t="str">
        <f t="shared" ca="1" si="418"/>
        <v>-</v>
      </c>
      <c r="FB125" s="248" t="str">
        <f t="shared" ca="1" si="418"/>
        <v>-</v>
      </c>
      <c r="FC125" s="248" t="str">
        <f t="shared" ca="1" si="418"/>
        <v>-</v>
      </c>
      <c r="FD125" s="10"/>
      <c r="FE125" s="246">
        <f t="shared" ca="1" si="118"/>
        <v>1</v>
      </c>
      <c r="FF125" s="248" t="str">
        <f t="shared" ca="1" si="418"/>
        <v>-</v>
      </c>
      <c r="FG125" s="248" t="str">
        <f t="shared" ref="FG125:GN131" ca="1" si="475">OFFSET(FG$5,$B125,0)</f>
        <v>-</v>
      </c>
      <c r="FH125" s="248" t="str">
        <f t="shared" ca="1" si="475"/>
        <v>-</v>
      </c>
      <c r="FI125" s="248" t="str">
        <f t="shared" ca="1" si="475"/>
        <v>-</v>
      </c>
      <c r="FJ125" s="246" t="b">
        <f t="shared" ca="1" si="119"/>
        <v>0</v>
      </c>
      <c r="FK125" s="248" t="str">
        <f t="shared" ca="1" si="475"/>
        <v>-</v>
      </c>
      <c r="FL125" s="248">
        <f t="shared" ca="1" si="475"/>
        <v>0</v>
      </c>
      <c r="FM125" s="248" t="str">
        <f t="shared" ca="1" si="475"/>
        <v>-</v>
      </c>
      <c r="FN125" s="248">
        <f t="shared" ca="1" si="120"/>
        <v>1</v>
      </c>
      <c r="FO125" s="248">
        <f t="shared" ca="1" si="120"/>
        <v>0</v>
      </c>
      <c r="FP125" s="248">
        <f t="shared" ca="1" si="475"/>
        <v>1</v>
      </c>
      <c r="FQ125" s="248">
        <f t="shared" ca="1" si="475"/>
        <v>0</v>
      </c>
      <c r="FR125" s="248">
        <f t="shared" ca="1" si="475"/>
        <v>1</v>
      </c>
      <c r="FS125" s="248">
        <f t="shared" ca="1" si="475"/>
        <v>1</v>
      </c>
      <c r="FT125" s="248">
        <f t="shared" ca="1" si="475"/>
        <v>1</v>
      </c>
      <c r="FU125" s="248">
        <f t="shared" ca="1" si="475"/>
        <v>0</v>
      </c>
      <c r="FV125" s="248">
        <f t="shared" ca="1" si="475"/>
        <v>0</v>
      </c>
      <c r="FW125" s="248">
        <f t="shared" ca="1" si="475"/>
        <v>0</v>
      </c>
      <c r="FX125" s="248">
        <f t="shared" ca="1" si="475"/>
        <v>0</v>
      </c>
      <c r="FY125" s="248">
        <f t="shared" ca="1" si="475"/>
        <v>0</v>
      </c>
      <c r="FZ125" s="248">
        <f t="shared" ca="1" si="475"/>
        <v>0</v>
      </c>
      <c r="GA125" s="248">
        <f t="shared" ca="1" si="475"/>
        <v>0</v>
      </c>
      <c r="GB125" s="248">
        <f t="shared" ca="1" si="475"/>
        <v>0</v>
      </c>
      <c r="GC125" s="248">
        <f t="shared" ca="1" si="475"/>
        <v>0</v>
      </c>
      <c r="GD125" s="248">
        <f t="shared" ca="1" si="475"/>
        <v>0</v>
      </c>
      <c r="GE125" s="248">
        <f t="shared" ca="1" si="475"/>
        <v>0</v>
      </c>
      <c r="GF125" s="248">
        <f t="shared" ca="1" si="475"/>
        <v>0</v>
      </c>
      <c r="GG125" s="248">
        <f t="shared" ca="1" si="475"/>
        <v>1</v>
      </c>
      <c r="GH125" s="248">
        <f t="shared" ca="1" si="475"/>
        <v>0</v>
      </c>
      <c r="GI125" s="248">
        <f t="shared" ca="1" si="475"/>
        <v>0</v>
      </c>
      <c r="GJ125" s="248">
        <f t="shared" ca="1" si="475"/>
        <v>0</v>
      </c>
      <c r="GK125" s="248">
        <f t="shared" ca="1" si="475"/>
        <v>0</v>
      </c>
      <c r="GL125" s="248">
        <f t="shared" ca="1" si="475"/>
        <v>0</v>
      </c>
      <c r="GM125" s="248">
        <f t="shared" ca="1" si="475"/>
        <v>0</v>
      </c>
      <c r="GN125" s="248">
        <f t="shared" ca="1" si="475"/>
        <v>0</v>
      </c>
      <c r="GO125" s="10"/>
      <c r="GP125" s="246" t="b">
        <f t="shared" ca="1" si="462"/>
        <v>1</v>
      </c>
      <c r="GQ125" s="246" cm="1">
        <f t="array" aca="1" ref="GQ125" ca="1">INDEX(i.bnd_total_pas_area,$R125,1)</f>
        <v>0</v>
      </c>
      <c r="GR125" s="248" t="str">
        <f t="shared" ca="1" si="261"/>
        <v>-</v>
      </c>
      <c r="GS125" s="246" t="b">
        <f t="shared" ca="1" si="463"/>
        <v>1</v>
      </c>
      <c r="GT125" s="246" cm="1">
        <f t="array" aca="1" ref="GT125" ca="1">INDEX(i.bnd_sr_t,$T125,1)</f>
        <v>0</v>
      </c>
      <c r="GU125" s="246" t="b">
        <f t="shared" ca="1" si="124"/>
        <v>0</v>
      </c>
      <c r="GV125" s="246" t="b">
        <f t="shared" ca="1" si="124"/>
        <v>0</v>
      </c>
      <c r="GW125" s="246" t="b">
        <f t="shared" ca="1" si="124"/>
        <v>1</v>
      </c>
      <c r="GX125" s="248">
        <f t="shared" ca="1" si="434"/>
        <v>0</v>
      </c>
      <c r="GY125" s="248">
        <f t="shared" ca="1" si="434"/>
        <v>2</v>
      </c>
      <c r="GZ125" s="248">
        <f t="shared" ca="1" si="434"/>
        <v>2</v>
      </c>
      <c r="HA125" s="248" t="str">
        <f t="shared" ca="1" si="434"/>
        <v>-</v>
      </c>
      <c r="HB125" s="248" t="str">
        <f t="shared" ca="1" si="434"/>
        <v>-</v>
      </c>
      <c r="HC125" s="248" t="str">
        <f t="shared" ca="1" si="434"/>
        <v>-</v>
      </c>
      <c r="HD125" s="248" t="str">
        <f t="shared" ca="1" si="434"/>
        <v>-</v>
      </c>
      <c r="HE125" s="248" t="str">
        <f t="shared" ca="1" si="434"/>
        <v>-</v>
      </c>
      <c r="HF125" s="248" t="str">
        <f t="shared" ca="1" si="144"/>
        <v>-</v>
      </c>
      <c r="HG125" s="248" t="str">
        <f t="shared" ca="1" si="144"/>
        <v>-</v>
      </c>
      <c r="HH125" s="246" t="b">
        <f t="array" aca="1" ref="HH125" ca="1">IF(OR(HI125:HJ125&lt;&gt;"-"),TRUE,"-")</f>
        <v>1</v>
      </c>
      <c r="HI125" s="225">
        <f t="shared" ref="HI125:HI131" ca="1" si="476">OFFSET(HI125,-1,0)</f>
        <v>2</v>
      </c>
      <c r="HJ125" s="248" t="str">
        <f t="shared" ca="1" si="125"/>
        <v>-</v>
      </c>
      <c r="HK125" s="246" t="str">
        <f t="array" aca="1" ref="HK125" ca="1">IF(OR(HL125:HQ125&lt;&gt;"-"),TRUE,"-")</f>
        <v>-</v>
      </c>
      <c r="HL125" s="248" t="str">
        <f t="shared" ca="1" si="145"/>
        <v>-</v>
      </c>
      <c r="HM125" s="288" t="str">
        <f t="shared" ca="1" si="145"/>
        <v>-</v>
      </c>
      <c r="HN125" s="288" t="str">
        <f t="shared" ca="1" si="145"/>
        <v>-</v>
      </c>
      <c r="HO125" s="288" t="str">
        <f t="shared" ca="1" si="145"/>
        <v>-</v>
      </c>
      <c r="HP125" s="288" t="str">
        <f t="shared" ca="1" si="145"/>
        <v>-</v>
      </c>
      <c r="HQ125" s="288" t="str">
        <f t="shared" ca="1" si="146"/>
        <v>-</v>
      </c>
      <c r="HR125" s="288" t="str">
        <f t="shared" ca="1" si="145"/>
        <v>-</v>
      </c>
      <c r="HS125" s="248" t="b">
        <f t="shared" ca="1" si="100"/>
        <v>1</v>
      </c>
      <c r="HT125" s="248">
        <f t="shared" ca="1" si="100"/>
        <v>2</v>
      </c>
      <c r="HU125" s="248" t="b">
        <f t="shared" ca="1" si="101"/>
        <v>1</v>
      </c>
      <c r="HV125" s="248" t="str">
        <f t="shared" ca="1" si="101"/>
        <v>-</v>
      </c>
      <c r="HW125" s="246" t="str">
        <f t="shared" ca="1" si="238"/>
        <v>-</v>
      </c>
      <c r="HX125" s="246" t="str">
        <f t="shared" ca="1" si="238"/>
        <v>-</v>
      </c>
      <c r="HY125" s="246" t="str">
        <f t="shared" ca="1" si="238"/>
        <v>-</v>
      </c>
      <c r="HZ125" s="246" t="str">
        <f t="shared" ca="1" si="238"/>
        <v>-</v>
      </c>
      <c r="IA125" s="248" t="str">
        <f t="shared" ca="1" si="429"/>
        <v>-</v>
      </c>
      <c r="IB125" s="248" t="str">
        <f t="shared" ca="1" si="429"/>
        <v>-</v>
      </c>
      <c r="IC125" s="248" t="str">
        <f t="shared" ca="1" si="429"/>
        <v>-</v>
      </c>
      <c r="ID125" s="248" t="str">
        <f t="shared" ca="1" si="429"/>
        <v>-</v>
      </c>
      <c r="IE125" s="248">
        <f t="shared" ca="1" si="429"/>
        <v>0</v>
      </c>
      <c r="IF125" s="248">
        <f t="shared" ca="1" si="429"/>
        <v>0.9</v>
      </c>
      <c r="IG125" s="248">
        <f t="shared" ca="1" si="429"/>
        <v>0</v>
      </c>
      <c r="IH125" s="248">
        <f t="shared" ca="1" si="429"/>
        <v>0.5</v>
      </c>
      <c r="II125" s="248">
        <f t="shared" ca="1" si="429"/>
        <v>0</v>
      </c>
      <c r="IJ125" s="248">
        <f t="shared" ca="1" si="429"/>
        <v>0</v>
      </c>
      <c r="IK125" s="248" t="str">
        <f t="shared" ref="IK125:JR131" ca="1" si="477">OFFSET(IK$5,$B125,0)</f>
        <v>-</v>
      </c>
      <c r="IL125" s="246" t="str">
        <f t="shared" ca="1" si="127"/>
        <v>-</v>
      </c>
      <c r="IM125" s="246" t="str">
        <f t="shared" ca="1" si="127"/>
        <v>-</v>
      </c>
      <c r="IN125" s="155" t="b">
        <f t="shared" ca="1" si="464"/>
        <v>0</v>
      </c>
      <c r="IO125" s="248" t="str">
        <f t="shared" ca="1" si="129"/>
        <v>-</v>
      </c>
      <c r="IP125" s="10"/>
      <c r="IQ125" s="248">
        <f t="shared" ca="1" si="477"/>
        <v>1</v>
      </c>
      <c r="IR125" s="248">
        <f t="shared" ca="1" si="477"/>
        <v>0</v>
      </c>
      <c r="IS125" s="248">
        <f t="shared" ca="1" si="477"/>
        <v>1</v>
      </c>
      <c r="IT125" s="248">
        <f t="shared" ca="1" si="477"/>
        <v>1</v>
      </c>
      <c r="IU125" s="248">
        <f t="shared" ca="1" si="477"/>
        <v>0</v>
      </c>
      <c r="IV125" s="248">
        <f t="shared" ca="1" si="477"/>
        <v>70</v>
      </c>
      <c r="IW125" s="248">
        <f t="shared" ca="1" si="477"/>
        <v>50</v>
      </c>
      <c r="IX125" s="248">
        <f t="shared" ca="1" si="477"/>
        <v>85</v>
      </c>
      <c r="IY125" s="248">
        <f t="shared" ca="1" si="477"/>
        <v>70</v>
      </c>
      <c r="IZ125" s="246">
        <f t="shared" ca="1" si="130"/>
        <v>1</v>
      </c>
      <c r="JA125" s="246">
        <f t="shared" ca="1" si="131"/>
        <v>1</v>
      </c>
      <c r="JB125" s="246">
        <f t="shared" ca="1" si="132"/>
        <v>1</v>
      </c>
      <c r="JC125" s="248">
        <f t="shared" ca="1" si="477"/>
        <v>1</v>
      </c>
      <c r="JD125" s="10"/>
      <c r="JE125" s="248">
        <f t="shared" ca="1" si="477"/>
        <v>1</v>
      </c>
      <c r="JF125" s="248">
        <f t="shared" ca="1" si="477"/>
        <v>1</v>
      </c>
      <c r="JG125" s="248">
        <f t="shared" ca="1" si="477"/>
        <v>0.75</v>
      </c>
      <c r="JH125" s="248">
        <f t="shared" ca="1" si="477"/>
        <v>0.8</v>
      </c>
      <c r="JI125" s="248">
        <f t="shared" ca="1" si="477"/>
        <v>0.82499999999999996</v>
      </c>
      <c r="JJ125" s="248">
        <f t="shared" ca="1" si="477"/>
        <v>0.875</v>
      </c>
      <c r="JK125" s="248">
        <f t="shared" ca="1" si="477"/>
        <v>0.9</v>
      </c>
      <c r="JL125" s="248">
        <f t="shared" ca="1" si="477"/>
        <v>1</v>
      </c>
      <c r="JM125" s="248">
        <f t="shared" ca="1" si="477"/>
        <v>0</v>
      </c>
      <c r="JN125" s="248">
        <f t="shared" ca="1" si="477"/>
        <v>0</v>
      </c>
      <c r="JO125" s="248">
        <f t="shared" ca="1" si="477"/>
        <v>0</v>
      </c>
      <c r="JP125" s="248">
        <f t="shared" ca="1" si="477"/>
        <v>0</v>
      </c>
      <c r="JQ125" s="248">
        <f t="shared" ca="1" si="477"/>
        <v>0</v>
      </c>
      <c r="JR125" s="248">
        <f t="shared" ca="1" si="477"/>
        <v>0</v>
      </c>
      <c r="JS125" s="248" t="str">
        <f t="shared" ca="1" si="149"/>
        <v>-</v>
      </c>
      <c r="JT125" s="248">
        <f t="shared" ca="1" si="149"/>
        <v>0</v>
      </c>
      <c r="JU125" s="27">
        <v>0</v>
      </c>
    </row>
    <row r="126" spans="1:281" s="228" customFormat="1" outlineLevel="2">
      <c r="A126" s="202">
        <f t="shared" si="133"/>
        <v>121</v>
      </c>
      <c r="B126" s="210">
        <f t="shared" ca="1" si="468"/>
        <v>118</v>
      </c>
      <c r="C126" s="228">
        <v>200</v>
      </c>
      <c r="D126" s="228" t="s">
        <v>941</v>
      </c>
      <c r="E126" s="228" t="b">
        <v>0</v>
      </c>
      <c r="F126" s="228" t="b">
        <v>0</v>
      </c>
      <c r="G126" s="228" t="b">
        <f t="shared" si="466"/>
        <v>0</v>
      </c>
      <c r="H126" s="298" cm="1">
        <f t="array" aca="1" ref="H126" ca="1">IF(AND($I126:$T126=DataMaster!$R$70:$AC$70),1,IF(AND($I126:$T126=DataMaster!$R$71:$AC$71),2,IF(AND($I126:$T126=DataMaster!$R$72:$AC$72),3,IF(AND($I126:$T126=DataMaster!$R$73:$AC$73),4,IF(AND($I126:$T126=DataMaster!$R$74:$AC$74),5,IF(AND($I126:$T126=DataMaster!$R$75:$AC$75),6,IF(AND($I126:$T126=DataMaster!$R$76:$AC$76),7,IF(AND($I126:$T126=DataMaster!$R$77:$AC$77),8,0))))))))</f>
        <v>8</v>
      </c>
      <c r="I126" s="225">
        <f t="shared" ca="1" si="469"/>
        <v>3</v>
      </c>
      <c r="J126" s="225">
        <f t="shared" ca="1" si="417"/>
        <v>2</v>
      </c>
      <c r="K126" s="225">
        <f t="shared" ca="1" si="417"/>
        <v>1</v>
      </c>
      <c r="L126" s="225">
        <f t="shared" ca="1" si="417"/>
        <v>1</v>
      </c>
      <c r="M126" s="225">
        <f t="shared" ca="1" si="417"/>
        <v>1</v>
      </c>
      <c r="N126" s="225">
        <f t="shared" ca="1" si="417"/>
        <v>1</v>
      </c>
      <c r="O126" s="225">
        <f t="shared" ca="1" si="417"/>
        <v>1</v>
      </c>
      <c r="P126" s="225">
        <f t="shared" ca="1" si="417"/>
        <v>1</v>
      </c>
      <c r="Q126" s="225">
        <f t="shared" ca="1" si="417"/>
        <v>1</v>
      </c>
      <c r="R126" s="225">
        <f t="shared" ca="1" si="417"/>
        <v>5</v>
      </c>
      <c r="S126" s="225">
        <f t="shared" ca="1" si="417"/>
        <v>1</v>
      </c>
      <c r="T126" s="225">
        <f t="shared" ca="1" si="417"/>
        <v>5</v>
      </c>
      <c r="V126" s="242" t="str" cm="1">
        <f t="array" aca="1" ref="V126" ca="1">TEXT(LEFT(OFFSET(V126,-1,0),5)+1,"00000")&amp;MID(OFFSET(V126,-1,0),6,FIND(" ",OFFSET(V126,-1,0),7)-5)
&amp;IF($H126=0,"",INDEX(DataMaster!$Q$70:$Q$77,Experiment!H126))
 &amp; " Day"&amp;_xlfn.SINGLE(INDEX(i.DOY,$I126,1))                   &amp; IF($FE126=0," FWM","")&amp;IF($FE126=1," MWM","")&amp;IF($FE126=5," Mat","")&amp;IF($FJ126=TRUE,"&amp;BBT","")
&amp;" Confine"&amp;$P126-1       &amp;IF($R126&gt;1," PasArea"&amp;GQ126,"")     &amp;IF($T126&gt;1," SR"&amp;GT126,"")     &amp;IF($S126&gt;1," E_PGR"&amp;JG126,"")
&amp; " WP"&amp;TEXT($IZ126*100,"000p")                &amp; " MP"&amp;TEXT($JA126*100,"000p")                      &amp; " GP"&amp;TEXT($JB126*100,"000p")
&amp; " (F"&amp;3+IFERROR(1*$CZ126,0)+IFERROR(1*$DA126,0)&amp;3-IFERROR(1*NOT($DC126),0)&amp;"N"&amp;$DV126&amp;$DW126&amp;")"</f>
        <v>00103 Feed farm4_nc Day204 MWM Confine0 PasArea0 SR0 WP100p MP100p GP100p (F33N33)</v>
      </c>
      <c r="W126" s="10" t="str">
        <f ca="1">IF(COUNTIF(V$5:V126,V126)=1,"-","Dup")</f>
        <v>-</v>
      </c>
      <c r="X126" s="10"/>
      <c r="Y126" s="225" t="str">
        <f t="shared" ca="1" si="470"/>
        <v>-</v>
      </c>
      <c r="Z126" s="248" t="str">
        <f t="shared" ca="1" si="112"/>
        <v>-</v>
      </c>
      <c r="AA126" s="225" t="str">
        <f t="shared" ca="1" si="470"/>
        <v>-</v>
      </c>
      <c r="AB126" s="225" t="str">
        <f t="shared" ca="1" si="470"/>
        <v>-</v>
      </c>
      <c r="AC126" s="248" t="str">
        <f t="shared" ca="1" si="113"/>
        <v>-</v>
      </c>
      <c r="AD126" s="248" t="b">
        <f t="shared" ca="1" si="113"/>
        <v>1</v>
      </c>
      <c r="AE126" s="10"/>
      <c r="AF126" s="248" t="b">
        <f t="shared" ca="1" si="355"/>
        <v>1</v>
      </c>
      <c r="AG126" s="248" t="str">
        <f t="shared" ca="1" si="355"/>
        <v>-</v>
      </c>
      <c r="AH126" s="248" t="str">
        <f t="shared" ca="1" si="355"/>
        <v>-</v>
      </c>
      <c r="AI126" s="248" t="str">
        <f t="shared" ca="1" si="355"/>
        <v>-</v>
      </c>
      <c r="AJ126" s="248" t="b">
        <f t="shared" ca="1" si="355"/>
        <v>0</v>
      </c>
      <c r="AK126" s="248" t="str">
        <f t="shared" ca="1" si="355"/>
        <v>-</v>
      </c>
      <c r="AL126" s="248" t="str">
        <f t="shared" ca="1" si="355"/>
        <v>-</v>
      </c>
      <c r="AM126" s="248" t="str">
        <f t="shared" ca="1" si="355"/>
        <v>-</v>
      </c>
      <c r="AN126" s="248" t="b">
        <f t="shared" ca="1" si="355"/>
        <v>0</v>
      </c>
      <c r="AO126" s="10"/>
      <c r="AP126" s="225" t="b">
        <f t="shared" ref="AP126:AP131" ca="1" si="478">OFFSET(AP126,-1,0)</f>
        <v>1</v>
      </c>
      <c r="AQ126" s="247" t="b">
        <v>0</v>
      </c>
      <c r="AR126" s="225" t="b">
        <f t="shared" ca="1" si="471"/>
        <v>1</v>
      </c>
      <c r="AS126" s="243">
        <f t="shared" ca="1" si="136"/>
        <v>832103</v>
      </c>
      <c r="AT126" s="225" t="b">
        <f t="shared" ca="1" si="472"/>
        <v>0</v>
      </c>
      <c r="AU126" s="248" t="str">
        <f t="shared" ca="1" si="355"/>
        <v>-</v>
      </c>
      <c r="AV126" s="248" t="b">
        <f t="shared" ca="1" si="355"/>
        <v>1</v>
      </c>
      <c r="AW126" s="225">
        <f t="shared" ca="1" si="473"/>
        <v>832104</v>
      </c>
      <c r="AX126" s="248" t="str">
        <f t="shared" ca="1" si="355"/>
        <v>-</v>
      </c>
      <c r="AY126" s="248">
        <f t="shared" ca="1" si="355"/>
        <v>1</v>
      </c>
      <c r="AZ126" s="248">
        <f t="shared" ca="1" si="355"/>
        <v>1</v>
      </c>
      <c r="BA126" s="248" t="b">
        <f t="shared" ca="1" si="185"/>
        <v>1</v>
      </c>
      <c r="BB126" s="248">
        <f t="shared" ca="1" si="355"/>
        <v>0.2</v>
      </c>
      <c r="BC126" s="248" t="str">
        <f t="shared" ca="1" si="435"/>
        <v>-</v>
      </c>
      <c r="BD126" s="248" t="str">
        <f t="shared" ca="1" si="435"/>
        <v>-</v>
      </c>
      <c r="BE126" s="248" t="b">
        <f t="shared" ca="1" si="355"/>
        <v>1</v>
      </c>
      <c r="BF126" s="248" t="b">
        <f t="shared" ca="1" si="185"/>
        <v>0</v>
      </c>
      <c r="BG126" s="246" t="b" cm="1">
        <f t="array" aca="1" ref="BG126" ca="1">INDEX(i.dams_confinement_P,$P126,BG$17)</f>
        <v>0</v>
      </c>
      <c r="BH126" s="246" t="b" cm="1">
        <f t="array" aca="1" ref="BH126" ca="1">INDEX(i.dams_confinement_P,$P126,BH$17)</f>
        <v>0</v>
      </c>
      <c r="BI126" s="246" t="b" cm="1">
        <f t="array" aca="1" ref="BI126" ca="1">INDEX(i.dams_confinement_P,$P126,BI$17)</f>
        <v>0</v>
      </c>
      <c r="BJ126" s="246" t="b" cm="1">
        <f t="array" aca="1" ref="BJ126" ca="1">INDEX(i.dams_confinement_P,$P126,BJ$17)</f>
        <v>0</v>
      </c>
      <c r="BK126" s="246" t="b" cm="1">
        <f t="array" aca="1" ref="BK126" ca="1">INDEX(i.dams_confinement_P,$P126,BK$17)</f>
        <v>0</v>
      </c>
      <c r="BL126" s="246" t="b" cm="1">
        <f t="array" aca="1" ref="BL126" ca="1">INDEX(i.dams_confinement_P,$P126,BL$17)</f>
        <v>0</v>
      </c>
      <c r="BM126" s="246" t="b" cm="1">
        <f t="array" aca="1" ref="BM126" ca="1">INDEX(i.dams_confinement_P,$P126,BM$17)</f>
        <v>0</v>
      </c>
      <c r="BN126" s="246" t="b" cm="1">
        <f t="array" aca="1" ref="BN126" ca="1">INDEX(i.dams_confinement_P,$P126,BN$17)</f>
        <v>0</v>
      </c>
      <c r="BO126" s="246" t="b" cm="1">
        <f t="array" aca="1" ref="BO126" ca="1">INDEX(i.dams_confinement_P,$P126,BO$17)</f>
        <v>0</v>
      </c>
      <c r="BP126" s="246" t="b" cm="1">
        <f t="array" aca="1" ref="BP126" ca="1">INDEX(i.dams_confinement_P,$P126,BP$17)</f>
        <v>0</v>
      </c>
      <c r="BQ126" s="246" t="b" cm="1">
        <f t="array" aca="1" ref="BQ126" ca="1">INDEX(i.dams_confinement_P,$P126,BQ$17)</f>
        <v>0</v>
      </c>
      <c r="BR126" s="246" t="b" cm="1">
        <f t="array" aca="1" ref="BR126" ca="1">INDEX(i.dams_confinement_P,$P126,BR$17)</f>
        <v>0</v>
      </c>
      <c r="BS126" s="246" t="b" cm="1">
        <f t="array" aca="1" ref="BS126" ca="1">INDEX(i.dams_confinement_P,$P126,BS$17)</f>
        <v>0</v>
      </c>
      <c r="BT126" s="246" t="b" cm="1">
        <f t="array" aca="1" ref="BT126" ca="1">INDEX(i.dams_confinement_P,$P126,BT$17)</f>
        <v>0</v>
      </c>
      <c r="BU126" s="246" t="b" cm="1">
        <f t="array" aca="1" ref="BU126" ca="1">INDEX(i.dams_confinement_P,$P126,BU$17)</f>
        <v>0</v>
      </c>
      <c r="BV126" s="246" t="b" cm="1">
        <f t="array" aca="1" ref="BV126" ca="1">INDEX(i.dams_confinement_P,$P126,BV$17)</f>
        <v>0</v>
      </c>
      <c r="BW126" s="246" t="b" cm="1">
        <f t="array" aca="1" ref="BW126" ca="1">INDEX(i.dams_confinement_P,$P126,BW$17)</f>
        <v>0</v>
      </c>
      <c r="BX126" s="246" t="b" cm="1">
        <f t="array" aca="1" ref="BX126" ca="1">INDEX(i.dams_confinement_P,$P126,BX$17)</f>
        <v>0</v>
      </c>
      <c r="BY126" s="248" t="str">
        <f t="shared" ca="1" si="431"/>
        <v>-</v>
      </c>
      <c r="BZ126" s="248" t="str">
        <f t="shared" ca="1" si="431"/>
        <v>-</v>
      </c>
      <c r="CA126" s="10"/>
      <c r="CB126" s="248" t="str">
        <f t="shared" ca="1" si="431"/>
        <v>-</v>
      </c>
      <c r="CC126" s="248" t="str">
        <f t="shared" ca="1" si="431"/>
        <v>-</v>
      </c>
      <c r="CD126" s="248" t="str">
        <f t="shared" ca="1" si="431"/>
        <v>-</v>
      </c>
      <c r="CE126" s="248" t="str">
        <f t="shared" ca="1" si="431"/>
        <v>-</v>
      </c>
      <c r="CF126" s="248" t="str">
        <f t="shared" ca="1" si="431"/>
        <v>-</v>
      </c>
      <c r="CG126" s="248" t="str">
        <f t="shared" ca="1" si="431"/>
        <v>-</v>
      </c>
      <c r="CH126" s="248" t="str">
        <f t="shared" ca="1" si="431"/>
        <v>-</v>
      </c>
      <c r="CI126" s="248" t="str">
        <f t="shared" ca="1" si="431"/>
        <v>-</v>
      </c>
      <c r="CJ126" s="248" t="str">
        <f t="shared" ca="1" si="431"/>
        <v>-</v>
      </c>
      <c r="CK126" s="248" t="str">
        <f t="shared" ca="1" si="431"/>
        <v>-</v>
      </c>
      <c r="CL126" s="248" t="str">
        <f t="shared" ca="1" si="431"/>
        <v>-</v>
      </c>
      <c r="CM126" s="248" t="str">
        <f t="shared" ca="1" si="431"/>
        <v>-</v>
      </c>
      <c r="CN126" s="248" t="str">
        <f t="shared" ca="1" si="431"/>
        <v>-</v>
      </c>
      <c r="CO126" s="248" t="str">
        <f t="shared" ca="1" si="431"/>
        <v>-</v>
      </c>
      <c r="CP126" s="248" t="str">
        <f t="shared" ca="1" si="431"/>
        <v>-</v>
      </c>
      <c r="CQ126" s="248" t="str">
        <f t="shared" ca="1" si="431"/>
        <v>-</v>
      </c>
      <c r="CR126" s="248" t="str">
        <f t="shared" ca="1" si="431"/>
        <v>-</v>
      </c>
      <c r="CS126" s="248" t="str">
        <f t="shared" ca="1" si="194"/>
        <v>-</v>
      </c>
      <c r="CT126" s="248" t="str">
        <f t="shared" ca="1" si="194"/>
        <v>-</v>
      </c>
      <c r="CU126" s="248" t="str">
        <f t="shared" ca="1" si="194"/>
        <v>-</v>
      </c>
      <c r="CV126" s="248" t="str">
        <f t="shared" ca="1" si="194"/>
        <v>-</v>
      </c>
      <c r="CW126" s="10"/>
      <c r="CX126" s="246" t="str" cm="1">
        <f t="array" ref="CX126">IF(AND($CZ126:$DA126),INDEX(i.dam_user_fvp0_date,$P126),"-")</f>
        <v>-</v>
      </c>
      <c r="CY126" s="246" t="str" cm="1">
        <f t="array" ref="CY126">IF(AND($CZ126:$DA126),INDEX(i.dam_user_fvp1_date,$P126),"-")</f>
        <v>-</v>
      </c>
      <c r="CZ126" s="247" t="b">
        <v>0</v>
      </c>
      <c r="DA126" s="247" t="b">
        <v>0</v>
      </c>
      <c r="DB126" s="248" t="str">
        <f t="shared" ca="1" si="410"/>
        <v>-</v>
      </c>
      <c r="DC126" s="248" t="str">
        <f t="shared" ca="1" si="410"/>
        <v>-</v>
      </c>
      <c r="DD126" s="248" t="str">
        <f t="shared" ca="1" si="410"/>
        <v>-</v>
      </c>
      <c r="DE126" s="248" t="str">
        <f t="shared" ca="1" si="410"/>
        <v>-</v>
      </c>
      <c r="DF126" s="248" t="str">
        <f t="shared" ca="1" si="410"/>
        <v>-</v>
      </c>
      <c r="DG126" s="248" t="str">
        <f t="shared" ca="1" si="410"/>
        <v>-</v>
      </c>
      <c r="DH126" s="248" t="str">
        <f t="shared" ca="1" si="410"/>
        <v>-</v>
      </c>
      <c r="DI126" s="248" t="str">
        <f t="shared" ca="1" si="410"/>
        <v>-</v>
      </c>
      <c r="DJ126" s="248" t="str">
        <f t="shared" ca="1" si="410"/>
        <v>-</v>
      </c>
      <c r="DK126" s="248" t="str">
        <f t="shared" ca="1" si="410"/>
        <v>-</v>
      </c>
      <c r="DL126" s="248" t="str">
        <f t="shared" ca="1" si="410"/>
        <v>-</v>
      </c>
      <c r="DM126" s="248" t="str">
        <f t="shared" ca="1" si="410"/>
        <v>-</v>
      </c>
      <c r="DN126" s="248" t="str">
        <f t="shared" ca="1" si="410"/>
        <v>-</v>
      </c>
      <c r="DO126" s="248" t="str">
        <f t="shared" ca="1" si="410"/>
        <v>-</v>
      </c>
      <c r="DP126" s="248" t="str">
        <f t="shared" ca="1" si="410"/>
        <v>-</v>
      </c>
      <c r="DQ126" s="248" t="str">
        <f t="shared" ca="1" si="410"/>
        <v>-</v>
      </c>
      <c r="DR126" s="248" t="str">
        <f t="shared" ca="1" si="410"/>
        <v>-</v>
      </c>
      <c r="DS126" s="248" t="str">
        <f t="shared" ca="1" si="410"/>
        <v>-</v>
      </c>
      <c r="DT126" s="248" t="str">
        <f t="shared" ca="1" si="410"/>
        <v>-</v>
      </c>
      <c r="DU126" s="248" t="str">
        <f t="shared" ca="1" si="410"/>
        <v>-</v>
      </c>
      <c r="DV126" s="225">
        <f t="shared" ca="1" si="474"/>
        <v>3</v>
      </c>
      <c r="DW126" s="225">
        <f t="shared" ca="1" si="474"/>
        <v>3</v>
      </c>
      <c r="DX126" s="247">
        <v>0</v>
      </c>
      <c r="DY126" s="247">
        <v>1</v>
      </c>
      <c r="DZ126" s="247">
        <v>-1</v>
      </c>
      <c r="EA126" s="248" t="str">
        <f t="shared" ca="1" si="349"/>
        <v>-</v>
      </c>
      <c r="EB126" s="248" t="str">
        <f t="shared" ca="1" si="349"/>
        <v>-</v>
      </c>
      <c r="EC126" s="248" t="str">
        <f t="shared" ca="1" si="349"/>
        <v>-</v>
      </c>
      <c r="ED126" s="248" t="str">
        <f t="shared" ca="1" si="349"/>
        <v>-</v>
      </c>
      <c r="EE126" s="248" t="str">
        <f t="shared" ca="1" si="349"/>
        <v>-</v>
      </c>
      <c r="EF126" s="247">
        <v>0</v>
      </c>
      <c r="EG126" s="247">
        <v>1</v>
      </c>
      <c r="EH126" s="247">
        <v>-1</v>
      </c>
      <c r="EI126" s="248" t="str">
        <f t="shared" ca="1" si="349"/>
        <v>-</v>
      </c>
      <c r="EJ126" s="248" t="str">
        <f t="shared" ref="EJ126:EP126" ca="1" si="479">OFFSET(EJ$5,$B126,0)</f>
        <v>-</v>
      </c>
      <c r="EK126" s="248" t="str">
        <f t="shared" ca="1" si="479"/>
        <v>-</v>
      </c>
      <c r="EL126" s="248">
        <f t="shared" ca="1" si="479"/>
        <v>0</v>
      </c>
      <c r="EM126" s="248">
        <f t="shared" ca="1" si="479"/>
        <v>0</v>
      </c>
      <c r="EN126" s="248">
        <f t="shared" ca="1" si="479"/>
        <v>0</v>
      </c>
      <c r="EO126" s="248">
        <f t="shared" ca="1" si="479"/>
        <v>0</v>
      </c>
      <c r="EP126" s="248">
        <f t="shared" ca="1" si="479"/>
        <v>0</v>
      </c>
      <c r="EQ126" s="248">
        <f t="shared" ca="1" si="418"/>
        <v>0</v>
      </c>
      <c r="ER126" s="248">
        <f t="shared" ca="1" si="418"/>
        <v>0</v>
      </c>
      <c r="ES126" s="248" t="str">
        <f t="shared" ca="1" si="418"/>
        <v>-</v>
      </c>
      <c r="ET126" s="248" t="str">
        <f t="shared" ca="1" si="418"/>
        <v>-</v>
      </c>
      <c r="EU126" s="248" t="str">
        <f t="shared" ca="1" si="418"/>
        <v>-</v>
      </c>
      <c r="EV126" s="248" t="str">
        <f t="shared" ca="1" si="418"/>
        <v>-</v>
      </c>
      <c r="EW126" s="248" t="str">
        <f t="shared" ca="1" si="418"/>
        <v>-</v>
      </c>
      <c r="EX126" s="248" t="str">
        <f t="shared" ca="1" si="418"/>
        <v>-</v>
      </c>
      <c r="EY126" s="248" t="str">
        <f t="shared" ca="1" si="418"/>
        <v>-</v>
      </c>
      <c r="EZ126" s="248" t="str">
        <f t="shared" ca="1" si="418"/>
        <v>-</v>
      </c>
      <c r="FA126" s="248" t="str">
        <f t="shared" ca="1" si="418"/>
        <v>-</v>
      </c>
      <c r="FB126" s="248" t="str">
        <f t="shared" ca="1" si="418"/>
        <v>-</v>
      </c>
      <c r="FC126" s="248" t="str">
        <f t="shared" ca="1" si="418"/>
        <v>-</v>
      </c>
      <c r="FD126" s="10"/>
      <c r="FE126" s="246">
        <f t="shared" ca="1" si="118"/>
        <v>1</v>
      </c>
      <c r="FF126" s="248" t="str">
        <f t="shared" ca="1" si="418"/>
        <v>-</v>
      </c>
      <c r="FG126" s="248" t="str">
        <f t="shared" ca="1" si="475"/>
        <v>-</v>
      </c>
      <c r="FH126" s="248" t="str">
        <f t="shared" ca="1" si="475"/>
        <v>-</v>
      </c>
      <c r="FI126" s="248" t="str">
        <f t="shared" ca="1" si="475"/>
        <v>-</v>
      </c>
      <c r="FJ126" s="246" t="b">
        <f t="shared" ca="1" si="119"/>
        <v>0</v>
      </c>
      <c r="FK126" s="248" t="str">
        <f t="shared" ca="1" si="475"/>
        <v>-</v>
      </c>
      <c r="FL126" s="248">
        <f t="shared" ca="1" si="475"/>
        <v>0</v>
      </c>
      <c r="FM126" s="248" t="str">
        <f t="shared" ca="1" si="475"/>
        <v>-</v>
      </c>
      <c r="FN126" s="248">
        <f t="shared" ca="1" si="120"/>
        <v>1</v>
      </c>
      <c r="FO126" s="248">
        <f t="shared" ca="1" si="120"/>
        <v>0</v>
      </c>
      <c r="FP126" s="248">
        <f t="shared" ca="1" si="475"/>
        <v>1</v>
      </c>
      <c r="FQ126" s="248">
        <f t="shared" ca="1" si="475"/>
        <v>0</v>
      </c>
      <c r="FR126" s="248">
        <f t="shared" ca="1" si="475"/>
        <v>1</v>
      </c>
      <c r="FS126" s="248">
        <f t="shared" ca="1" si="475"/>
        <v>1</v>
      </c>
      <c r="FT126" s="248">
        <f t="shared" ca="1" si="475"/>
        <v>1</v>
      </c>
      <c r="FU126" s="248">
        <f t="shared" ca="1" si="475"/>
        <v>0</v>
      </c>
      <c r="FV126" s="248">
        <f t="shared" ca="1" si="475"/>
        <v>0</v>
      </c>
      <c r="FW126" s="248">
        <f t="shared" ca="1" si="475"/>
        <v>0</v>
      </c>
      <c r="FX126" s="248">
        <f t="shared" ca="1" si="475"/>
        <v>0</v>
      </c>
      <c r="FY126" s="248">
        <f t="shared" ca="1" si="475"/>
        <v>0</v>
      </c>
      <c r="FZ126" s="248">
        <f t="shared" ca="1" si="475"/>
        <v>0</v>
      </c>
      <c r="GA126" s="248">
        <f t="shared" ca="1" si="475"/>
        <v>0</v>
      </c>
      <c r="GB126" s="248">
        <f t="shared" ca="1" si="475"/>
        <v>0</v>
      </c>
      <c r="GC126" s="248">
        <f t="shared" ca="1" si="475"/>
        <v>0</v>
      </c>
      <c r="GD126" s="248">
        <f t="shared" ca="1" si="475"/>
        <v>0</v>
      </c>
      <c r="GE126" s="248">
        <f t="shared" ca="1" si="475"/>
        <v>0</v>
      </c>
      <c r="GF126" s="248">
        <f t="shared" ca="1" si="475"/>
        <v>0</v>
      </c>
      <c r="GG126" s="248">
        <f t="shared" ca="1" si="475"/>
        <v>1</v>
      </c>
      <c r="GH126" s="248">
        <f t="shared" ca="1" si="475"/>
        <v>0</v>
      </c>
      <c r="GI126" s="248">
        <f t="shared" ca="1" si="475"/>
        <v>0</v>
      </c>
      <c r="GJ126" s="248">
        <f t="shared" ca="1" si="475"/>
        <v>0</v>
      </c>
      <c r="GK126" s="248">
        <f t="shared" ca="1" si="475"/>
        <v>0</v>
      </c>
      <c r="GL126" s="248">
        <f t="shared" ca="1" si="475"/>
        <v>0</v>
      </c>
      <c r="GM126" s="248">
        <f t="shared" ca="1" si="475"/>
        <v>0</v>
      </c>
      <c r="GN126" s="248">
        <f t="shared" ca="1" si="475"/>
        <v>0</v>
      </c>
      <c r="GO126" s="10"/>
      <c r="GP126" s="246" t="b">
        <f t="shared" ca="1" si="462"/>
        <v>1</v>
      </c>
      <c r="GQ126" s="246" cm="1">
        <f t="array" aca="1" ref="GQ126" ca="1">INDEX(i.bnd_total_pas_area,$R126,1)</f>
        <v>0</v>
      </c>
      <c r="GR126" s="248" t="str">
        <f t="shared" ca="1" si="261"/>
        <v>-</v>
      </c>
      <c r="GS126" s="246" t="b">
        <f t="shared" ca="1" si="463"/>
        <v>1</v>
      </c>
      <c r="GT126" s="246" cm="1">
        <f t="array" aca="1" ref="GT126" ca="1">INDEX(i.bnd_sr_t,$T126,1)</f>
        <v>0</v>
      </c>
      <c r="GU126" s="246" t="b">
        <f t="shared" ca="1" si="124"/>
        <v>0</v>
      </c>
      <c r="GV126" s="246" t="b">
        <f t="shared" ca="1" si="124"/>
        <v>0</v>
      </c>
      <c r="GW126" s="246" t="b">
        <f t="shared" ca="1" si="124"/>
        <v>1</v>
      </c>
      <c r="GX126" s="248">
        <f t="shared" ca="1" si="434"/>
        <v>0</v>
      </c>
      <c r="GY126" s="248">
        <f t="shared" ca="1" si="434"/>
        <v>2</v>
      </c>
      <c r="GZ126" s="248">
        <f t="shared" ca="1" si="434"/>
        <v>2</v>
      </c>
      <c r="HA126" s="248" t="str">
        <f t="shared" ca="1" si="434"/>
        <v>-</v>
      </c>
      <c r="HB126" s="248" t="str">
        <f t="shared" ca="1" si="434"/>
        <v>-</v>
      </c>
      <c r="HC126" s="248" t="str">
        <f t="shared" ca="1" si="434"/>
        <v>-</v>
      </c>
      <c r="HD126" s="248" t="str">
        <f t="shared" ca="1" si="434"/>
        <v>-</v>
      </c>
      <c r="HE126" s="248" t="str">
        <f t="shared" ca="1" si="434"/>
        <v>-</v>
      </c>
      <c r="HF126" s="248" t="str">
        <f t="shared" ca="1" si="144"/>
        <v>-</v>
      </c>
      <c r="HG126" s="248" t="str">
        <f t="shared" ca="1" si="144"/>
        <v>-</v>
      </c>
      <c r="HH126" s="246" t="b">
        <f t="array" aca="1" ref="HH126" ca="1">IF(OR(HI126:HJ126&lt;&gt;"-"),TRUE,"-")</f>
        <v>1</v>
      </c>
      <c r="HI126" s="225">
        <f t="shared" ca="1" si="476"/>
        <v>2</v>
      </c>
      <c r="HJ126" s="248" t="str">
        <f t="shared" ca="1" si="125"/>
        <v>-</v>
      </c>
      <c r="HK126" s="246" t="str">
        <f t="array" aca="1" ref="HK126" ca="1">IF(OR(HL126:HQ126&lt;&gt;"-"),TRUE,"-")</f>
        <v>-</v>
      </c>
      <c r="HL126" s="248" t="str">
        <f t="shared" ca="1" si="145"/>
        <v>-</v>
      </c>
      <c r="HM126" s="288" t="str">
        <f t="shared" ca="1" si="145"/>
        <v>-</v>
      </c>
      <c r="HN126" s="288" t="str">
        <f t="shared" ca="1" si="145"/>
        <v>-</v>
      </c>
      <c r="HO126" s="288" t="str">
        <f t="shared" ca="1" si="145"/>
        <v>-</v>
      </c>
      <c r="HP126" s="288" t="str">
        <f t="shared" ca="1" si="145"/>
        <v>-</v>
      </c>
      <c r="HQ126" s="288" t="str">
        <f t="shared" ca="1" si="146"/>
        <v>-</v>
      </c>
      <c r="HR126" s="288" t="str">
        <f t="shared" ca="1" si="145"/>
        <v>-</v>
      </c>
      <c r="HS126" s="248" t="b">
        <f t="shared" ca="1" si="100"/>
        <v>1</v>
      </c>
      <c r="HT126" s="248">
        <f t="shared" ca="1" si="100"/>
        <v>2</v>
      </c>
      <c r="HU126" s="248" t="b">
        <f t="shared" ca="1" si="101"/>
        <v>1</v>
      </c>
      <c r="HV126" s="248" t="str">
        <f t="shared" ca="1" si="101"/>
        <v>-</v>
      </c>
      <c r="HW126" s="246" t="str">
        <f t="shared" ca="1" si="238"/>
        <v>-</v>
      </c>
      <c r="HX126" s="246" t="str">
        <f t="shared" ca="1" si="238"/>
        <v>-</v>
      </c>
      <c r="HY126" s="246" t="str">
        <f t="shared" ca="1" si="238"/>
        <v>-</v>
      </c>
      <c r="HZ126" s="246" t="str">
        <f t="shared" ca="1" si="238"/>
        <v>-</v>
      </c>
      <c r="IA126" s="248" t="str">
        <f t="shared" ref="IA126:JN131" ca="1" si="480">OFFSET(IA$5,$B126,0)</f>
        <v>-</v>
      </c>
      <c r="IB126" s="248" t="str">
        <f t="shared" ca="1" si="480"/>
        <v>-</v>
      </c>
      <c r="IC126" s="248" t="str">
        <f t="shared" ca="1" si="480"/>
        <v>-</v>
      </c>
      <c r="ID126" s="248" t="str">
        <f t="shared" ca="1" si="480"/>
        <v>-</v>
      </c>
      <c r="IE126" s="248">
        <f t="shared" ca="1" si="480"/>
        <v>0</v>
      </c>
      <c r="IF126" s="248">
        <f t="shared" ca="1" si="480"/>
        <v>0.9</v>
      </c>
      <c r="IG126" s="248">
        <f t="shared" ca="1" si="480"/>
        <v>0</v>
      </c>
      <c r="IH126" s="248">
        <f t="shared" ca="1" si="480"/>
        <v>0.5</v>
      </c>
      <c r="II126" s="248">
        <f t="shared" ca="1" si="480"/>
        <v>0</v>
      </c>
      <c r="IJ126" s="248">
        <f t="shared" ca="1" si="480"/>
        <v>0</v>
      </c>
      <c r="IK126" s="248" t="str">
        <f t="shared" ca="1" si="480"/>
        <v>-</v>
      </c>
      <c r="IL126" s="246" t="str">
        <f t="shared" ca="1" si="127"/>
        <v>-</v>
      </c>
      <c r="IM126" s="246" t="str">
        <f t="shared" ca="1" si="127"/>
        <v>-</v>
      </c>
      <c r="IN126" s="155" t="b">
        <f t="shared" ca="1" si="464"/>
        <v>0</v>
      </c>
      <c r="IO126" s="248" t="str">
        <f t="shared" ca="1" si="129"/>
        <v>-</v>
      </c>
      <c r="IP126" s="10"/>
      <c r="IQ126" s="248">
        <f t="shared" ca="1" si="480"/>
        <v>1</v>
      </c>
      <c r="IR126" s="248">
        <f t="shared" ca="1" si="480"/>
        <v>0</v>
      </c>
      <c r="IS126" s="248">
        <f t="shared" ca="1" si="480"/>
        <v>1</v>
      </c>
      <c r="IT126" s="248">
        <f t="shared" ca="1" si="480"/>
        <v>1</v>
      </c>
      <c r="IU126" s="248">
        <f t="shared" ca="1" si="480"/>
        <v>0</v>
      </c>
      <c r="IV126" s="248">
        <f t="shared" ca="1" si="480"/>
        <v>70</v>
      </c>
      <c r="IW126" s="248">
        <f t="shared" ca="1" si="480"/>
        <v>50</v>
      </c>
      <c r="IX126" s="248">
        <f t="shared" ca="1" si="480"/>
        <v>85</v>
      </c>
      <c r="IY126" s="248">
        <f t="shared" ca="1" si="480"/>
        <v>70</v>
      </c>
      <c r="IZ126" s="246">
        <f t="shared" ca="1" si="130"/>
        <v>1</v>
      </c>
      <c r="JA126" s="246">
        <f t="shared" ca="1" si="131"/>
        <v>1</v>
      </c>
      <c r="JB126" s="246">
        <f t="shared" ca="1" si="132"/>
        <v>1</v>
      </c>
      <c r="JC126" s="248">
        <f t="shared" ca="1" si="480"/>
        <v>1</v>
      </c>
      <c r="JD126" s="10"/>
      <c r="JE126" s="248">
        <f t="shared" ca="1" si="480"/>
        <v>1</v>
      </c>
      <c r="JF126" s="248">
        <f t="shared" ca="1" si="480"/>
        <v>1</v>
      </c>
      <c r="JG126" s="248">
        <f t="shared" ca="1" si="480"/>
        <v>0.75</v>
      </c>
      <c r="JH126" s="248">
        <f t="shared" ca="1" si="480"/>
        <v>0.8</v>
      </c>
      <c r="JI126" s="248">
        <f t="shared" ca="1" si="480"/>
        <v>0.82499999999999996</v>
      </c>
      <c r="JJ126" s="248">
        <f t="shared" ca="1" si="480"/>
        <v>0.875</v>
      </c>
      <c r="JK126" s="248">
        <f t="shared" ca="1" si="480"/>
        <v>0.9</v>
      </c>
      <c r="JL126" s="248">
        <f t="shared" ca="1" si="480"/>
        <v>1</v>
      </c>
      <c r="JM126" s="248">
        <f t="shared" ca="1" si="480"/>
        <v>0</v>
      </c>
      <c r="JN126" s="248">
        <f t="shared" ca="1" si="480"/>
        <v>0</v>
      </c>
      <c r="JO126" s="248">
        <f t="shared" ca="1" si="477"/>
        <v>0</v>
      </c>
      <c r="JP126" s="248">
        <f t="shared" ca="1" si="477"/>
        <v>0</v>
      </c>
      <c r="JQ126" s="248">
        <f t="shared" ca="1" si="477"/>
        <v>0</v>
      </c>
      <c r="JR126" s="248">
        <f t="shared" ca="1" si="477"/>
        <v>0</v>
      </c>
      <c r="JS126" s="248" t="str">
        <f t="shared" ca="1" si="149"/>
        <v>-</v>
      </c>
      <c r="JT126" s="248">
        <f t="shared" ca="1" si="149"/>
        <v>0</v>
      </c>
      <c r="JU126" s="27">
        <v>0</v>
      </c>
    </row>
    <row r="127" spans="1:281" s="228" customFormat="1" outlineLevel="2">
      <c r="A127" s="202">
        <f t="shared" si="133"/>
        <v>122</v>
      </c>
      <c r="B127" s="210">
        <f t="shared" ca="1" si="468"/>
        <v>118</v>
      </c>
      <c r="C127" s="228">
        <v>200</v>
      </c>
      <c r="D127" s="228" t="s">
        <v>941</v>
      </c>
      <c r="E127" s="228" t="b">
        <v>0</v>
      </c>
      <c r="F127" s="228" t="b">
        <v>0</v>
      </c>
      <c r="G127" s="228" t="b">
        <f t="shared" si="466"/>
        <v>0</v>
      </c>
      <c r="H127" s="298" cm="1">
        <f t="array" aca="1" ref="H127" ca="1">IF(AND($I127:$T127=DataMaster!$R$70:$AC$70),1,IF(AND($I127:$T127=DataMaster!$R$71:$AC$71),2,IF(AND($I127:$T127=DataMaster!$R$72:$AC$72),3,IF(AND($I127:$T127=DataMaster!$R$73:$AC$73),4,IF(AND($I127:$T127=DataMaster!$R$74:$AC$74),5,IF(AND($I127:$T127=DataMaster!$R$75:$AC$75),6,IF(AND($I127:$T127=DataMaster!$R$76:$AC$76),7,IF(AND($I127:$T127=DataMaster!$R$77:$AC$77),8,0))))))))</f>
        <v>8</v>
      </c>
      <c r="I127" s="225">
        <f t="shared" ca="1" si="469"/>
        <v>3</v>
      </c>
      <c r="J127" s="225">
        <f t="shared" ca="1" si="417"/>
        <v>2</v>
      </c>
      <c r="K127" s="225">
        <f t="shared" ca="1" si="417"/>
        <v>1</v>
      </c>
      <c r="L127" s="225">
        <f t="shared" ca="1" si="417"/>
        <v>1</v>
      </c>
      <c r="M127" s="225">
        <f t="shared" ca="1" si="417"/>
        <v>1</v>
      </c>
      <c r="N127" s="225">
        <f t="shared" ca="1" si="417"/>
        <v>1</v>
      </c>
      <c r="O127" s="225">
        <f t="shared" ca="1" si="417"/>
        <v>1</v>
      </c>
      <c r="P127" s="225">
        <f t="shared" ca="1" si="417"/>
        <v>1</v>
      </c>
      <c r="Q127" s="225">
        <f t="shared" ca="1" si="417"/>
        <v>1</v>
      </c>
      <c r="R127" s="225">
        <f t="shared" ca="1" si="417"/>
        <v>5</v>
      </c>
      <c r="S127" s="225">
        <f t="shared" ca="1" si="417"/>
        <v>1</v>
      </c>
      <c r="T127" s="225">
        <f t="shared" ca="1" si="417"/>
        <v>5</v>
      </c>
      <c r="V127" s="242" t="str" cm="1">
        <f t="array" aca="1" ref="V127" ca="1">TEXT(LEFT(OFFSET(V127,-1,0),5)+1,"00000")&amp;MID(OFFSET(V127,-1,0),6,FIND(" ",OFFSET(V127,-1,0),7)-5)
&amp;IF($H127=0,"",INDEX(DataMaster!$Q$70:$Q$77,Experiment!H127))
 &amp; " Day"&amp;_xlfn.SINGLE(INDEX(i.DOY,$I127,1))                   &amp; IF($FE127=0," FWM","")&amp;IF($FE127=1," MWM","")&amp;IF($FE127=5," Mat","")&amp;IF($FJ127=TRUE,"&amp;BBT","")
&amp;" Confine"&amp;$P127-1       &amp;IF($R127&gt;1," PasArea"&amp;GQ127,"")     &amp;IF($T127&gt;1," SR"&amp;GT127,"")     &amp;IF($S127&gt;1," E_PGR"&amp;JG127,"")
&amp; " WP"&amp;TEXT($IZ127*100,"000p")                &amp; " MP"&amp;TEXT($JA127*100,"000p")                      &amp; " GP"&amp;TEXT($JB127*100,"000p")
&amp; " (F"&amp;3+IFERROR(1*$CZ127,0)+IFERROR(1*$DA127,0)&amp;3-IFERROR(1*NOT($DC127),0)&amp;"N"&amp;$DV127&amp;$DW127&amp;")"</f>
        <v>00104 Feed farm4_nc Day204 MWM Confine0 PasArea0 SR0 WP100p MP100p GP100p (F43N33)</v>
      </c>
      <c r="W127" s="10" t="str">
        <f ca="1">IF(COUNTIF(V$5:V127,V127)=1,"-","Dup")</f>
        <v>-</v>
      </c>
      <c r="X127" s="10"/>
      <c r="Y127" s="225" t="str">
        <f t="shared" ca="1" si="470"/>
        <v>-</v>
      </c>
      <c r="Z127" s="248" t="str">
        <f t="shared" ca="1" si="112"/>
        <v>-</v>
      </c>
      <c r="AA127" s="225" t="str">
        <f t="shared" ca="1" si="470"/>
        <v>-</v>
      </c>
      <c r="AB127" s="225" t="str">
        <f t="shared" ca="1" si="470"/>
        <v>-</v>
      </c>
      <c r="AC127" s="248" t="str">
        <f t="shared" ca="1" si="113"/>
        <v>-</v>
      </c>
      <c r="AD127" s="248" t="b">
        <f t="shared" ca="1" si="113"/>
        <v>1</v>
      </c>
      <c r="AE127" s="10"/>
      <c r="AF127" s="248" t="b">
        <f t="shared" ca="1" si="355"/>
        <v>1</v>
      </c>
      <c r="AG127" s="248" t="str">
        <f t="shared" ca="1" si="355"/>
        <v>-</v>
      </c>
      <c r="AH127" s="248" t="str">
        <f t="shared" ca="1" si="355"/>
        <v>-</v>
      </c>
      <c r="AI127" s="248" t="str">
        <f t="shared" ca="1" si="355"/>
        <v>-</v>
      </c>
      <c r="AJ127" s="248" t="b">
        <f t="shared" ca="1" si="355"/>
        <v>0</v>
      </c>
      <c r="AK127" s="248" t="str">
        <f t="shared" ca="1" si="355"/>
        <v>-</v>
      </c>
      <c r="AL127" s="248" t="str">
        <f t="shared" ca="1" si="355"/>
        <v>-</v>
      </c>
      <c r="AM127" s="248" t="str">
        <f t="shared" ca="1" si="355"/>
        <v>-</v>
      </c>
      <c r="AN127" s="248" t="b">
        <f t="shared" ca="1" si="355"/>
        <v>0</v>
      </c>
      <c r="AO127" s="10"/>
      <c r="AP127" s="225" t="b">
        <f t="shared" ca="1" si="478"/>
        <v>1</v>
      </c>
      <c r="AQ127" s="247" t="b">
        <v>1</v>
      </c>
      <c r="AR127" s="225" t="b">
        <f t="shared" ca="1" si="471"/>
        <v>1</v>
      </c>
      <c r="AS127" s="243">
        <f t="shared" ca="1" si="136"/>
        <v>832104</v>
      </c>
      <c r="AT127" s="225" t="b">
        <f t="shared" ca="1" si="472"/>
        <v>0</v>
      </c>
      <c r="AU127" s="248" t="str">
        <f t="shared" ca="1" si="355"/>
        <v>-</v>
      </c>
      <c r="AV127" s="248" t="b">
        <f t="shared" ca="1" si="355"/>
        <v>1</v>
      </c>
      <c r="AW127" s="225">
        <f t="shared" ca="1" si="473"/>
        <v>832105</v>
      </c>
      <c r="AX127" s="248" t="str">
        <f t="shared" ca="1" si="355"/>
        <v>-</v>
      </c>
      <c r="AY127" s="248">
        <f t="shared" ca="1" si="355"/>
        <v>1</v>
      </c>
      <c r="AZ127" s="248">
        <f t="shared" ca="1" si="355"/>
        <v>1</v>
      </c>
      <c r="BA127" s="248" t="b">
        <f t="shared" ca="1" si="185"/>
        <v>1</v>
      </c>
      <c r="BB127" s="248">
        <f t="shared" ca="1" si="355"/>
        <v>0.2</v>
      </c>
      <c r="BC127" s="248" t="str">
        <f t="shared" ca="1" si="435"/>
        <v>-</v>
      </c>
      <c r="BD127" s="248" t="str">
        <f t="shared" ca="1" si="435"/>
        <v>-</v>
      </c>
      <c r="BE127" s="248" t="b">
        <f t="shared" ca="1" si="355"/>
        <v>1</v>
      </c>
      <c r="BF127" s="248" t="b">
        <f t="shared" ca="1" si="185"/>
        <v>0</v>
      </c>
      <c r="BG127" s="246" t="b" cm="1">
        <f t="array" aca="1" ref="BG127" ca="1">INDEX(i.dams_confinement_P,$P127,BG$17)</f>
        <v>0</v>
      </c>
      <c r="BH127" s="246" t="b" cm="1">
        <f t="array" aca="1" ref="BH127" ca="1">INDEX(i.dams_confinement_P,$P127,BH$17)</f>
        <v>0</v>
      </c>
      <c r="BI127" s="246" t="b" cm="1">
        <f t="array" aca="1" ref="BI127" ca="1">INDEX(i.dams_confinement_P,$P127,BI$17)</f>
        <v>0</v>
      </c>
      <c r="BJ127" s="246" t="b" cm="1">
        <f t="array" aca="1" ref="BJ127" ca="1">INDEX(i.dams_confinement_P,$P127,BJ$17)</f>
        <v>0</v>
      </c>
      <c r="BK127" s="246" t="b" cm="1">
        <f t="array" aca="1" ref="BK127" ca="1">INDEX(i.dams_confinement_P,$P127,BK$17)</f>
        <v>0</v>
      </c>
      <c r="BL127" s="246" t="b" cm="1">
        <f t="array" aca="1" ref="BL127" ca="1">INDEX(i.dams_confinement_P,$P127,BL$17)</f>
        <v>0</v>
      </c>
      <c r="BM127" s="246" t="b" cm="1">
        <f t="array" aca="1" ref="BM127" ca="1">INDEX(i.dams_confinement_P,$P127,BM$17)</f>
        <v>0</v>
      </c>
      <c r="BN127" s="246" t="b" cm="1">
        <f t="array" aca="1" ref="BN127" ca="1">INDEX(i.dams_confinement_P,$P127,BN$17)</f>
        <v>0</v>
      </c>
      <c r="BO127" s="246" t="b" cm="1">
        <f t="array" aca="1" ref="BO127" ca="1">INDEX(i.dams_confinement_P,$P127,BO$17)</f>
        <v>0</v>
      </c>
      <c r="BP127" s="246" t="b" cm="1">
        <f t="array" aca="1" ref="BP127" ca="1">INDEX(i.dams_confinement_P,$P127,BP$17)</f>
        <v>0</v>
      </c>
      <c r="BQ127" s="246" t="b" cm="1">
        <f t="array" aca="1" ref="BQ127" ca="1">INDEX(i.dams_confinement_P,$P127,BQ$17)</f>
        <v>0</v>
      </c>
      <c r="BR127" s="246" t="b" cm="1">
        <f t="array" aca="1" ref="BR127" ca="1">INDEX(i.dams_confinement_P,$P127,BR$17)</f>
        <v>0</v>
      </c>
      <c r="BS127" s="246" t="b" cm="1">
        <f t="array" aca="1" ref="BS127" ca="1">INDEX(i.dams_confinement_P,$P127,BS$17)</f>
        <v>0</v>
      </c>
      <c r="BT127" s="246" t="b" cm="1">
        <f t="array" aca="1" ref="BT127" ca="1">INDEX(i.dams_confinement_P,$P127,BT$17)</f>
        <v>0</v>
      </c>
      <c r="BU127" s="246" t="b" cm="1">
        <f t="array" aca="1" ref="BU127" ca="1">INDEX(i.dams_confinement_P,$P127,BU$17)</f>
        <v>0</v>
      </c>
      <c r="BV127" s="246" t="b" cm="1">
        <f t="array" aca="1" ref="BV127" ca="1">INDEX(i.dams_confinement_P,$P127,BV$17)</f>
        <v>0</v>
      </c>
      <c r="BW127" s="246" t="b" cm="1">
        <f t="array" aca="1" ref="BW127" ca="1">INDEX(i.dams_confinement_P,$P127,BW$17)</f>
        <v>0</v>
      </c>
      <c r="BX127" s="246" t="b" cm="1">
        <f t="array" aca="1" ref="BX127" ca="1">INDEX(i.dams_confinement_P,$P127,BX$17)</f>
        <v>0</v>
      </c>
      <c r="BY127" s="248" t="str">
        <f t="shared" ca="1" si="431"/>
        <v>-</v>
      </c>
      <c r="BZ127" s="248" t="str">
        <f t="shared" ca="1" si="431"/>
        <v>-</v>
      </c>
      <c r="CA127" s="10"/>
      <c r="CB127" s="248" t="str">
        <f t="shared" ca="1" si="431"/>
        <v>-</v>
      </c>
      <c r="CC127" s="248" t="str">
        <f t="shared" ca="1" si="431"/>
        <v>-</v>
      </c>
      <c r="CD127" s="248" t="str">
        <f t="shared" ca="1" si="431"/>
        <v>-</v>
      </c>
      <c r="CE127" s="248" t="str">
        <f t="shared" ca="1" si="431"/>
        <v>-</v>
      </c>
      <c r="CF127" s="248" t="str">
        <f t="shared" ca="1" si="431"/>
        <v>-</v>
      </c>
      <c r="CG127" s="248" t="str">
        <f t="shared" ca="1" si="431"/>
        <v>-</v>
      </c>
      <c r="CH127" s="248" t="str">
        <f t="shared" ca="1" si="431"/>
        <v>-</v>
      </c>
      <c r="CI127" s="248" t="str">
        <f t="shared" ca="1" si="431"/>
        <v>-</v>
      </c>
      <c r="CJ127" s="248" t="str">
        <f t="shared" ca="1" si="431"/>
        <v>-</v>
      </c>
      <c r="CK127" s="248" t="str">
        <f t="shared" ca="1" si="431"/>
        <v>-</v>
      </c>
      <c r="CL127" s="248" t="str">
        <f t="shared" ca="1" si="431"/>
        <v>-</v>
      </c>
      <c r="CM127" s="248" t="str">
        <f t="shared" ca="1" si="431"/>
        <v>-</v>
      </c>
      <c r="CN127" s="248" t="str">
        <f t="shared" ca="1" si="431"/>
        <v>-</v>
      </c>
      <c r="CO127" s="248" t="str">
        <f t="shared" ca="1" si="431"/>
        <v>-</v>
      </c>
      <c r="CP127" s="248" t="str">
        <f t="shared" ca="1" si="431"/>
        <v>-</v>
      </c>
      <c r="CQ127" s="248" t="str">
        <f t="shared" ca="1" si="431"/>
        <v>-</v>
      </c>
      <c r="CR127" s="248" t="str">
        <f t="shared" ca="1" si="431"/>
        <v>-</v>
      </c>
      <c r="CS127" s="248" t="str">
        <f t="shared" ca="1" si="194"/>
        <v>-</v>
      </c>
      <c r="CT127" s="248" t="str">
        <f t="shared" ca="1" si="194"/>
        <v>-</v>
      </c>
      <c r="CU127" s="248" t="str">
        <f t="shared" ca="1" si="194"/>
        <v>-</v>
      </c>
      <c r="CV127" s="248" t="str">
        <f t="shared" ca="1" si="194"/>
        <v>-</v>
      </c>
      <c r="CW127" s="10"/>
      <c r="CX127" s="246" t="str" cm="1">
        <f t="array" ref="CX127">IF(AND($CZ127:$DA127),INDEX(i.dam_user_fvp0_date,$P127),"-")</f>
        <v>-</v>
      </c>
      <c r="CY127" s="246" t="str" cm="1">
        <f t="array" ref="CY127">IF(AND($CZ127:$DA127),INDEX(i.dam_user_fvp1_date,$P127),"-")</f>
        <v>-</v>
      </c>
      <c r="CZ127" s="247" t="b">
        <v>1</v>
      </c>
      <c r="DA127" s="247" t="b">
        <v>0</v>
      </c>
      <c r="DB127" s="248" t="str">
        <f t="shared" ca="1" si="410"/>
        <v>-</v>
      </c>
      <c r="DC127" s="248" t="str">
        <f t="shared" ca="1" si="410"/>
        <v>-</v>
      </c>
      <c r="DD127" s="248" t="str">
        <f t="shared" ca="1" si="410"/>
        <v>-</v>
      </c>
      <c r="DE127" s="248" t="str">
        <f t="shared" ca="1" si="410"/>
        <v>-</v>
      </c>
      <c r="DF127" s="248" t="str">
        <f t="shared" ca="1" si="410"/>
        <v>-</v>
      </c>
      <c r="DG127" s="248" t="str">
        <f t="shared" ca="1" si="410"/>
        <v>-</v>
      </c>
      <c r="DH127" s="248" t="str">
        <f t="shared" ca="1" si="410"/>
        <v>-</v>
      </c>
      <c r="DI127" s="248" t="str">
        <f t="shared" ca="1" si="410"/>
        <v>-</v>
      </c>
      <c r="DJ127" s="248" t="str">
        <f t="shared" ca="1" si="410"/>
        <v>-</v>
      </c>
      <c r="DK127" s="248" t="str">
        <f t="shared" ref="DK127:DU127" ca="1" si="481">OFFSET(DK$5,$B127,0)</f>
        <v>-</v>
      </c>
      <c r="DL127" s="248" t="str">
        <f t="shared" ca="1" si="481"/>
        <v>-</v>
      </c>
      <c r="DM127" s="248" t="str">
        <f t="shared" ca="1" si="481"/>
        <v>-</v>
      </c>
      <c r="DN127" s="248" t="str">
        <f t="shared" ca="1" si="481"/>
        <v>-</v>
      </c>
      <c r="DO127" s="248" t="str">
        <f t="shared" ca="1" si="481"/>
        <v>-</v>
      </c>
      <c r="DP127" s="248" t="str">
        <f t="shared" ca="1" si="481"/>
        <v>-</v>
      </c>
      <c r="DQ127" s="248" t="str">
        <f t="shared" ca="1" si="481"/>
        <v>-</v>
      </c>
      <c r="DR127" s="248" t="str">
        <f t="shared" ca="1" si="481"/>
        <v>-</v>
      </c>
      <c r="DS127" s="248" t="str">
        <f t="shared" ca="1" si="481"/>
        <v>-</v>
      </c>
      <c r="DT127" s="248" t="str">
        <f t="shared" ca="1" si="481"/>
        <v>-</v>
      </c>
      <c r="DU127" s="248" t="str">
        <f t="shared" ca="1" si="481"/>
        <v>-</v>
      </c>
      <c r="DV127" s="225">
        <f t="shared" ca="1" si="474"/>
        <v>3</v>
      </c>
      <c r="DW127" s="225">
        <f t="shared" ca="1" si="474"/>
        <v>3</v>
      </c>
      <c r="DX127" s="247">
        <v>0</v>
      </c>
      <c r="DY127" s="247">
        <v>1</v>
      </c>
      <c r="DZ127" s="247">
        <v>-1</v>
      </c>
      <c r="EA127" s="248" t="str">
        <f t="shared" ref="EA127:EP131" ca="1" si="482">OFFSET(EA$5,$B127,0)</f>
        <v>-</v>
      </c>
      <c r="EB127" s="248" t="str">
        <f t="shared" ca="1" si="482"/>
        <v>-</v>
      </c>
      <c r="EC127" s="248" t="str">
        <f t="shared" ca="1" si="482"/>
        <v>-</v>
      </c>
      <c r="ED127" s="248" t="str">
        <f t="shared" ca="1" si="482"/>
        <v>-</v>
      </c>
      <c r="EE127" s="248" t="str">
        <f t="shared" ca="1" si="482"/>
        <v>-</v>
      </c>
      <c r="EF127" s="247">
        <v>0</v>
      </c>
      <c r="EG127" s="247">
        <v>1</v>
      </c>
      <c r="EH127" s="247">
        <v>-1</v>
      </c>
      <c r="EI127" s="248" t="str">
        <f t="shared" ca="1" si="482"/>
        <v>-</v>
      </c>
      <c r="EJ127" s="248" t="str">
        <f t="shared" ca="1" si="482"/>
        <v>-</v>
      </c>
      <c r="EK127" s="248" t="str">
        <f t="shared" ca="1" si="482"/>
        <v>-</v>
      </c>
      <c r="EL127" s="248">
        <f t="shared" ca="1" si="482"/>
        <v>0</v>
      </c>
      <c r="EM127" s="248">
        <f t="shared" ca="1" si="482"/>
        <v>0</v>
      </c>
      <c r="EN127" s="248">
        <f t="shared" ca="1" si="482"/>
        <v>0</v>
      </c>
      <c r="EO127" s="248">
        <f t="shared" ca="1" si="482"/>
        <v>0</v>
      </c>
      <c r="EP127" s="248">
        <f t="shared" ca="1" si="482"/>
        <v>0</v>
      </c>
      <c r="EQ127" s="248">
        <f t="shared" ca="1" si="418"/>
        <v>0</v>
      </c>
      <c r="ER127" s="248">
        <f t="shared" ca="1" si="418"/>
        <v>0</v>
      </c>
      <c r="ES127" s="248" t="str">
        <f t="shared" ca="1" si="418"/>
        <v>-</v>
      </c>
      <c r="ET127" s="248" t="str">
        <f t="shared" ca="1" si="418"/>
        <v>-</v>
      </c>
      <c r="EU127" s="248" t="str">
        <f t="shared" ca="1" si="418"/>
        <v>-</v>
      </c>
      <c r="EV127" s="248" t="str">
        <f t="shared" ca="1" si="418"/>
        <v>-</v>
      </c>
      <c r="EW127" s="248" t="str">
        <f t="shared" ca="1" si="418"/>
        <v>-</v>
      </c>
      <c r="EX127" s="248" t="str">
        <f t="shared" ca="1" si="418"/>
        <v>-</v>
      </c>
      <c r="EY127" s="248" t="str">
        <f t="shared" ca="1" si="418"/>
        <v>-</v>
      </c>
      <c r="EZ127" s="248" t="str">
        <f t="shared" ca="1" si="418"/>
        <v>-</v>
      </c>
      <c r="FA127" s="248" t="str">
        <f t="shared" ca="1" si="418"/>
        <v>-</v>
      </c>
      <c r="FB127" s="248" t="str">
        <f t="shared" ca="1" si="418"/>
        <v>-</v>
      </c>
      <c r="FC127" s="248" t="str">
        <f t="shared" ca="1" si="418"/>
        <v>-</v>
      </c>
      <c r="FD127" s="10"/>
      <c r="FE127" s="246">
        <f t="shared" ca="1" si="118"/>
        <v>1</v>
      </c>
      <c r="FF127" s="248" t="str">
        <f t="shared" ca="1" si="418"/>
        <v>-</v>
      </c>
      <c r="FG127" s="248" t="str">
        <f t="shared" ca="1" si="475"/>
        <v>-</v>
      </c>
      <c r="FH127" s="248" t="str">
        <f t="shared" ca="1" si="475"/>
        <v>-</v>
      </c>
      <c r="FI127" s="248" t="str">
        <f t="shared" ca="1" si="475"/>
        <v>-</v>
      </c>
      <c r="FJ127" s="246" t="b">
        <f t="shared" ca="1" si="119"/>
        <v>0</v>
      </c>
      <c r="FK127" s="248" t="str">
        <f t="shared" ca="1" si="475"/>
        <v>-</v>
      </c>
      <c r="FL127" s="248">
        <f t="shared" ca="1" si="475"/>
        <v>0</v>
      </c>
      <c r="FM127" s="248" t="str">
        <f t="shared" ca="1" si="475"/>
        <v>-</v>
      </c>
      <c r="FN127" s="248">
        <f t="shared" ca="1" si="120"/>
        <v>1</v>
      </c>
      <c r="FO127" s="248">
        <f t="shared" ca="1" si="120"/>
        <v>0</v>
      </c>
      <c r="FP127" s="248">
        <f t="shared" ca="1" si="475"/>
        <v>1</v>
      </c>
      <c r="FQ127" s="248">
        <f t="shared" ca="1" si="475"/>
        <v>0</v>
      </c>
      <c r="FR127" s="248">
        <f t="shared" ca="1" si="475"/>
        <v>1</v>
      </c>
      <c r="FS127" s="248">
        <f t="shared" ca="1" si="475"/>
        <v>1</v>
      </c>
      <c r="FT127" s="248">
        <f t="shared" ca="1" si="475"/>
        <v>1</v>
      </c>
      <c r="FU127" s="248">
        <f t="shared" ca="1" si="475"/>
        <v>0</v>
      </c>
      <c r="FV127" s="248">
        <f t="shared" ca="1" si="475"/>
        <v>0</v>
      </c>
      <c r="FW127" s="248">
        <f t="shared" ca="1" si="475"/>
        <v>0</v>
      </c>
      <c r="FX127" s="248">
        <f t="shared" ca="1" si="475"/>
        <v>0</v>
      </c>
      <c r="FY127" s="248">
        <f t="shared" ca="1" si="475"/>
        <v>0</v>
      </c>
      <c r="FZ127" s="248">
        <f t="shared" ca="1" si="475"/>
        <v>0</v>
      </c>
      <c r="GA127" s="248">
        <f t="shared" ca="1" si="475"/>
        <v>0</v>
      </c>
      <c r="GB127" s="248">
        <f t="shared" ca="1" si="475"/>
        <v>0</v>
      </c>
      <c r="GC127" s="248">
        <f t="shared" ca="1" si="475"/>
        <v>0</v>
      </c>
      <c r="GD127" s="248">
        <f t="shared" ca="1" si="475"/>
        <v>0</v>
      </c>
      <c r="GE127" s="248">
        <f t="shared" ca="1" si="475"/>
        <v>0</v>
      </c>
      <c r="GF127" s="248">
        <f t="shared" ca="1" si="475"/>
        <v>0</v>
      </c>
      <c r="GG127" s="248">
        <f t="shared" ca="1" si="475"/>
        <v>1</v>
      </c>
      <c r="GH127" s="248">
        <f t="shared" ca="1" si="475"/>
        <v>0</v>
      </c>
      <c r="GI127" s="248">
        <f t="shared" ca="1" si="475"/>
        <v>0</v>
      </c>
      <c r="GJ127" s="248">
        <f t="shared" ca="1" si="475"/>
        <v>0</v>
      </c>
      <c r="GK127" s="248">
        <f t="shared" ca="1" si="475"/>
        <v>0</v>
      </c>
      <c r="GL127" s="248">
        <f t="shared" ca="1" si="475"/>
        <v>0</v>
      </c>
      <c r="GM127" s="248">
        <f t="shared" ca="1" si="475"/>
        <v>0</v>
      </c>
      <c r="GN127" s="248">
        <f t="shared" ca="1" si="475"/>
        <v>0</v>
      </c>
      <c r="GO127" s="10"/>
      <c r="GP127" s="246" t="b">
        <f t="shared" ca="1" si="462"/>
        <v>1</v>
      </c>
      <c r="GQ127" s="246" cm="1">
        <f t="array" aca="1" ref="GQ127" ca="1">INDEX(i.bnd_total_pas_area,$R127,1)</f>
        <v>0</v>
      </c>
      <c r="GR127" s="248" t="str">
        <f t="shared" ca="1" si="261"/>
        <v>-</v>
      </c>
      <c r="GS127" s="246" t="b">
        <f t="shared" ca="1" si="463"/>
        <v>1</v>
      </c>
      <c r="GT127" s="246" cm="1">
        <f t="array" aca="1" ref="GT127" ca="1">INDEX(i.bnd_sr_t,$T127,1)</f>
        <v>0</v>
      </c>
      <c r="GU127" s="246" t="b">
        <f t="shared" ca="1" si="124"/>
        <v>0</v>
      </c>
      <c r="GV127" s="246" t="b">
        <f t="shared" ca="1" si="124"/>
        <v>0</v>
      </c>
      <c r="GW127" s="246" t="b">
        <f t="shared" ca="1" si="124"/>
        <v>1</v>
      </c>
      <c r="GX127" s="248">
        <f t="shared" ca="1" si="434"/>
        <v>0</v>
      </c>
      <c r="GY127" s="248">
        <f t="shared" ca="1" si="434"/>
        <v>2</v>
      </c>
      <c r="GZ127" s="248">
        <f t="shared" ca="1" si="434"/>
        <v>2</v>
      </c>
      <c r="HA127" s="248" t="str">
        <f t="shared" ca="1" si="434"/>
        <v>-</v>
      </c>
      <c r="HB127" s="248" t="str">
        <f t="shared" ca="1" si="434"/>
        <v>-</v>
      </c>
      <c r="HC127" s="248" t="str">
        <f t="shared" ca="1" si="434"/>
        <v>-</v>
      </c>
      <c r="HD127" s="248" t="str">
        <f t="shared" ca="1" si="434"/>
        <v>-</v>
      </c>
      <c r="HE127" s="248" t="str">
        <f t="shared" ca="1" si="434"/>
        <v>-</v>
      </c>
      <c r="HF127" s="248" t="str">
        <f t="shared" ca="1" si="144"/>
        <v>-</v>
      </c>
      <c r="HG127" s="248" t="str">
        <f t="shared" ca="1" si="144"/>
        <v>-</v>
      </c>
      <c r="HH127" s="246" t="b">
        <f t="array" aca="1" ref="HH127" ca="1">IF(OR(HI127:HJ127&lt;&gt;"-"),TRUE,"-")</f>
        <v>1</v>
      </c>
      <c r="HI127" s="225">
        <f t="shared" ca="1" si="476"/>
        <v>2</v>
      </c>
      <c r="HJ127" s="248" t="str">
        <f t="shared" ca="1" si="125"/>
        <v>-</v>
      </c>
      <c r="HK127" s="246" t="str">
        <f t="array" aca="1" ref="HK127" ca="1">IF(OR(HL127:HQ127&lt;&gt;"-"),TRUE,"-")</f>
        <v>-</v>
      </c>
      <c r="HL127" s="248" t="str">
        <f t="shared" ca="1" si="145"/>
        <v>-</v>
      </c>
      <c r="HM127" s="288" t="str">
        <f t="shared" ca="1" si="145"/>
        <v>-</v>
      </c>
      <c r="HN127" s="288" t="str">
        <f t="shared" ca="1" si="145"/>
        <v>-</v>
      </c>
      <c r="HO127" s="288" t="str">
        <f t="shared" ca="1" si="145"/>
        <v>-</v>
      </c>
      <c r="HP127" s="288" t="str">
        <f t="shared" ca="1" si="145"/>
        <v>-</v>
      </c>
      <c r="HQ127" s="288" t="str">
        <f t="shared" ca="1" si="146"/>
        <v>-</v>
      </c>
      <c r="HR127" s="288" t="str">
        <f t="shared" ca="1" si="145"/>
        <v>-</v>
      </c>
      <c r="HS127" s="248" t="b">
        <f t="shared" ca="1" si="100"/>
        <v>1</v>
      </c>
      <c r="HT127" s="248">
        <f t="shared" ca="1" si="100"/>
        <v>2</v>
      </c>
      <c r="HU127" s="248" t="b">
        <f t="shared" ca="1" si="101"/>
        <v>1</v>
      </c>
      <c r="HV127" s="248" t="str">
        <f t="shared" ca="1" si="101"/>
        <v>-</v>
      </c>
      <c r="HW127" s="246" t="str">
        <f t="shared" ca="1" si="238"/>
        <v>-</v>
      </c>
      <c r="HX127" s="246" t="str">
        <f t="shared" ca="1" si="238"/>
        <v>-</v>
      </c>
      <c r="HY127" s="246" t="str">
        <f t="shared" ca="1" si="238"/>
        <v>-</v>
      </c>
      <c r="HZ127" s="246" t="str">
        <f t="shared" ca="1" si="238"/>
        <v>-</v>
      </c>
      <c r="IA127" s="248" t="str">
        <f t="shared" ca="1" si="480"/>
        <v>-</v>
      </c>
      <c r="IB127" s="248" t="str">
        <f t="shared" ca="1" si="480"/>
        <v>-</v>
      </c>
      <c r="IC127" s="248" t="str">
        <f t="shared" ca="1" si="480"/>
        <v>-</v>
      </c>
      <c r="ID127" s="248" t="str">
        <f t="shared" ca="1" si="480"/>
        <v>-</v>
      </c>
      <c r="IE127" s="248">
        <f t="shared" ca="1" si="480"/>
        <v>0</v>
      </c>
      <c r="IF127" s="248">
        <f t="shared" ca="1" si="480"/>
        <v>0.9</v>
      </c>
      <c r="IG127" s="248">
        <f t="shared" ca="1" si="480"/>
        <v>0</v>
      </c>
      <c r="IH127" s="248">
        <f t="shared" ca="1" si="480"/>
        <v>0.5</v>
      </c>
      <c r="II127" s="248">
        <f t="shared" ca="1" si="480"/>
        <v>0</v>
      </c>
      <c r="IJ127" s="248">
        <f t="shared" ca="1" si="480"/>
        <v>0</v>
      </c>
      <c r="IK127" s="248" t="str">
        <f t="shared" ca="1" si="480"/>
        <v>-</v>
      </c>
      <c r="IL127" s="246" t="str">
        <f t="shared" ca="1" si="127"/>
        <v>-</v>
      </c>
      <c r="IM127" s="246" t="str">
        <f t="shared" ca="1" si="127"/>
        <v>-</v>
      </c>
      <c r="IN127" s="155" t="b">
        <f t="shared" ca="1" si="464"/>
        <v>0</v>
      </c>
      <c r="IO127" s="248" t="str">
        <f t="shared" ca="1" si="129"/>
        <v>-</v>
      </c>
      <c r="IP127" s="10"/>
      <c r="IQ127" s="248">
        <f t="shared" ca="1" si="480"/>
        <v>1</v>
      </c>
      <c r="IR127" s="248">
        <f t="shared" ca="1" si="480"/>
        <v>0</v>
      </c>
      <c r="IS127" s="248">
        <f t="shared" ca="1" si="480"/>
        <v>1</v>
      </c>
      <c r="IT127" s="248">
        <f t="shared" ca="1" si="480"/>
        <v>1</v>
      </c>
      <c r="IU127" s="248">
        <f t="shared" ca="1" si="480"/>
        <v>0</v>
      </c>
      <c r="IV127" s="248">
        <f t="shared" ca="1" si="480"/>
        <v>70</v>
      </c>
      <c r="IW127" s="248">
        <f t="shared" ca="1" si="480"/>
        <v>50</v>
      </c>
      <c r="IX127" s="248">
        <f t="shared" ca="1" si="480"/>
        <v>85</v>
      </c>
      <c r="IY127" s="248">
        <f t="shared" ca="1" si="480"/>
        <v>70</v>
      </c>
      <c r="IZ127" s="246">
        <f t="shared" ca="1" si="130"/>
        <v>1</v>
      </c>
      <c r="JA127" s="246">
        <f t="shared" ca="1" si="131"/>
        <v>1</v>
      </c>
      <c r="JB127" s="246">
        <f t="shared" ca="1" si="132"/>
        <v>1</v>
      </c>
      <c r="JC127" s="248">
        <f t="shared" ca="1" si="480"/>
        <v>1</v>
      </c>
      <c r="JD127" s="10"/>
      <c r="JE127" s="248">
        <f t="shared" ca="1" si="480"/>
        <v>1</v>
      </c>
      <c r="JF127" s="248">
        <f t="shared" ca="1" si="480"/>
        <v>1</v>
      </c>
      <c r="JG127" s="248">
        <f t="shared" ca="1" si="480"/>
        <v>0.75</v>
      </c>
      <c r="JH127" s="248">
        <f t="shared" ca="1" si="480"/>
        <v>0.8</v>
      </c>
      <c r="JI127" s="248">
        <f t="shared" ca="1" si="480"/>
        <v>0.82499999999999996</v>
      </c>
      <c r="JJ127" s="248">
        <f t="shared" ca="1" si="480"/>
        <v>0.875</v>
      </c>
      <c r="JK127" s="248">
        <f t="shared" ca="1" si="480"/>
        <v>0.9</v>
      </c>
      <c r="JL127" s="248">
        <f t="shared" ca="1" si="480"/>
        <v>1</v>
      </c>
      <c r="JM127" s="248">
        <f t="shared" ca="1" si="480"/>
        <v>0</v>
      </c>
      <c r="JN127" s="248">
        <f t="shared" ca="1" si="477"/>
        <v>0</v>
      </c>
      <c r="JO127" s="248">
        <f t="shared" ca="1" si="477"/>
        <v>0</v>
      </c>
      <c r="JP127" s="248">
        <f t="shared" ca="1" si="477"/>
        <v>0</v>
      </c>
      <c r="JQ127" s="248">
        <f t="shared" ca="1" si="477"/>
        <v>0</v>
      </c>
      <c r="JR127" s="248">
        <f t="shared" ca="1" si="477"/>
        <v>0</v>
      </c>
      <c r="JS127" s="248" t="str">
        <f t="shared" ca="1" si="149"/>
        <v>-</v>
      </c>
      <c r="JT127" s="248">
        <f t="shared" ca="1" si="149"/>
        <v>0</v>
      </c>
      <c r="JU127" s="27">
        <v>0</v>
      </c>
    </row>
    <row r="128" spans="1:281" s="228" customFormat="1" outlineLevel="2">
      <c r="A128" s="202">
        <f t="shared" si="133"/>
        <v>123</v>
      </c>
      <c r="B128" s="210">
        <f t="shared" ca="1" si="468"/>
        <v>118</v>
      </c>
      <c r="C128" s="228">
        <v>200</v>
      </c>
      <c r="D128" s="228" t="s">
        <v>941</v>
      </c>
      <c r="E128" s="228" t="b">
        <v>0</v>
      </c>
      <c r="F128" s="228" t="b">
        <v>0</v>
      </c>
      <c r="G128" s="228" t="b">
        <f t="shared" si="466"/>
        <v>0</v>
      </c>
      <c r="H128" s="298" cm="1">
        <f t="array" aca="1" ref="H128" ca="1">IF(AND($I128:$T128=DataMaster!$R$70:$AC$70),1,IF(AND($I128:$T128=DataMaster!$R$71:$AC$71),2,IF(AND($I128:$T128=DataMaster!$R$72:$AC$72),3,IF(AND($I128:$T128=DataMaster!$R$73:$AC$73),4,IF(AND($I128:$T128=DataMaster!$R$74:$AC$74),5,IF(AND($I128:$T128=DataMaster!$R$75:$AC$75),6,IF(AND($I128:$T128=DataMaster!$R$76:$AC$76),7,IF(AND($I128:$T128=DataMaster!$R$77:$AC$77),8,0))))))))</f>
        <v>8</v>
      </c>
      <c r="I128" s="225">
        <f t="shared" ca="1" si="469"/>
        <v>3</v>
      </c>
      <c r="J128" s="225">
        <f t="shared" ca="1" si="417"/>
        <v>2</v>
      </c>
      <c r="K128" s="225">
        <f t="shared" ca="1" si="417"/>
        <v>1</v>
      </c>
      <c r="L128" s="225">
        <f t="shared" ca="1" si="417"/>
        <v>1</v>
      </c>
      <c r="M128" s="225">
        <f t="shared" ca="1" si="417"/>
        <v>1</v>
      </c>
      <c r="N128" s="225">
        <f t="shared" ca="1" si="417"/>
        <v>1</v>
      </c>
      <c r="O128" s="225">
        <f t="shared" ca="1" si="417"/>
        <v>1</v>
      </c>
      <c r="P128" s="225">
        <f t="shared" ca="1" si="417"/>
        <v>1</v>
      </c>
      <c r="Q128" s="225">
        <f t="shared" ca="1" si="417"/>
        <v>1</v>
      </c>
      <c r="R128" s="225">
        <f t="shared" ca="1" si="417"/>
        <v>5</v>
      </c>
      <c r="S128" s="225">
        <f t="shared" ca="1" si="417"/>
        <v>1</v>
      </c>
      <c r="T128" s="225">
        <f t="shared" ca="1" si="417"/>
        <v>5</v>
      </c>
      <c r="V128" s="242" t="str" cm="1">
        <f t="array" aca="1" ref="V128" ca="1">TEXT(LEFT(OFFSET(V128,-1,0),5)+1,"00000")&amp;MID(OFFSET(V128,-1,0),6,FIND(" ",OFFSET(V128,-1,0),7)-5)
&amp;IF($H128=0,"",INDEX(DataMaster!$Q$70:$Q$77,Experiment!H128))
 &amp; " Day"&amp;_xlfn.SINGLE(INDEX(i.DOY,$I128,1))                   &amp; IF($FE128=0," FWM","")&amp;IF($FE128=1," MWM","")&amp;IF($FE128=5," Mat","")&amp;IF($FJ128=TRUE,"&amp;BBT","")
&amp;" Confine"&amp;$P128-1       &amp;IF($R128&gt;1," PasArea"&amp;GQ128,"")     &amp;IF($T128&gt;1," SR"&amp;GT128,"")     &amp;IF($S128&gt;1," E_PGR"&amp;JG128,"")
&amp; " WP"&amp;TEXT($IZ128*100,"000p")                &amp; " MP"&amp;TEXT($JA128*100,"000p")                      &amp; " GP"&amp;TEXT($JB128*100,"000p")
&amp; " (F"&amp;3+IFERROR(1*$CZ128,0)+IFERROR(1*$DA128,0)&amp;3-IFERROR(1*NOT($DC128),0)&amp;"N"&amp;$DV128&amp;$DW128&amp;")"</f>
        <v>00105 Feed farm4_nc Day204 MWM Confine0 PasArea0 SR0 WP100p MP100p GP100p (F43N33)</v>
      </c>
      <c r="W128" s="10" t="str">
        <f ca="1">IF(COUNTIF(V$5:V128,V128)=1,"-","Dup")</f>
        <v>-</v>
      </c>
      <c r="X128" s="10"/>
      <c r="Y128" s="225" t="str">
        <f t="shared" ca="1" si="470"/>
        <v>-</v>
      </c>
      <c r="Z128" s="248" t="str">
        <f t="shared" ca="1" si="112"/>
        <v>-</v>
      </c>
      <c r="AA128" s="225" t="str">
        <f t="shared" ca="1" si="470"/>
        <v>-</v>
      </c>
      <c r="AB128" s="225" t="str">
        <f t="shared" ca="1" si="470"/>
        <v>-</v>
      </c>
      <c r="AC128" s="248" t="str">
        <f t="shared" ca="1" si="113"/>
        <v>-</v>
      </c>
      <c r="AD128" s="248" t="b">
        <f t="shared" ca="1" si="113"/>
        <v>1</v>
      </c>
      <c r="AE128" s="10"/>
      <c r="AF128" s="248" t="b">
        <f t="shared" ca="1" si="355"/>
        <v>1</v>
      </c>
      <c r="AG128" s="248" t="str">
        <f t="shared" ca="1" si="355"/>
        <v>-</v>
      </c>
      <c r="AH128" s="248" t="str">
        <f t="shared" ca="1" si="355"/>
        <v>-</v>
      </c>
      <c r="AI128" s="248" t="str">
        <f t="shared" ref="AI128:BE128" ca="1" si="483">OFFSET(AI$5,$B128,0)</f>
        <v>-</v>
      </c>
      <c r="AJ128" s="248" t="b">
        <f t="shared" ca="1" si="483"/>
        <v>0</v>
      </c>
      <c r="AK128" s="248" t="str">
        <f t="shared" ca="1" si="483"/>
        <v>-</v>
      </c>
      <c r="AL128" s="248" t="str">
        <f t="shared" ca="1" si="483"/>
        <v>-</v>
      </c>
      <c r="AM128" s="248" t="str">
        <f t="shared" ca="1" si="483"/>
        <v>-</v>
      </c>
      <c r="AN128" s="248" t="b">
        <f t="shared" ca="1" si="483"/>
        <v>0</v>
      </c>
      <c r="AO128" s="10"/>
      <c r="AP128" s="225" t="b">
        <f t="shared" ca="1" si="478"/>
        <v>1</v>
      </c>
      <c r="AQ128" s="247" t="b">
        <v>1</v>
      </c>
      <c r="AR128" s="225" t="b">
        <f t="shared" ca="1" si="471"/>
        <v>1</v>
      </c>
      <c r="AS128" s="243">
        <f t="shared" ca="1" si="136"/>
        <v>832105</v>
      </c>
      <c r="AT128" s="225" t="b">
        <f t="shared" ca="1" si="472"/>
        <v>0</v>
      </c>
      <c r="AU128" s="248" t="str">
        <f t="shared" ca="1" si="483"/>
        <v>-</v>
      </c>
      <c r="AV128" s="248" t="b">
        <f t="shared" ca="1" si="483"/>
        <v>1</v>
      </c>
      <c r="AW128" s="225">
        <f t="shared" ca="1" si="473"/>
        <v>832106</v>
      </c>
      <c r="AX128" s="248" t="str">
        <f t="shared" ca="1" si="483"/>
        <v>-</v>
      </c>
      <c r="AY128" s="248">
        <f t="shared" ca="1" si="483"/>
        <v>1</v>
      </c>
      <c r="AZ128" s="248">
        <f t="shared" ca="1" si="483"/>
        <v>1</v>
      </c>
      <c r="BA128" s="248" t="b">
        <f t="shared" ca="1" si="185"/>
        <v>1</v>
      </c>
      <c r="BB128" s="248">
        <f t="shared" ca="1" si="483"/>
        <v>0.2</v>
      </c>
      <c r="BC128" s="248" t="str">
        <f t="shared" ca="1" si="483"/>
        <v>-</v>
      </c>
      <c r="BD128" s="248" t="str">
        <f t="shared" ca="1" si="483"/>
        <v>-</v>
      </c>
      <c r="BE128" s="248" t="b">
        <f t="shared" ca="1" si="483"/>
        <v>1</v>
      </c>
      <c r="BF128" s="248" t="b">
        <f t="shared" ca="1" si="185"/>
        <v>0</v>
      </c>
      <c r="BG128" s="246" t="b" cm="1">
        <f t="array" aca="1" ref="BG128" ca="1">INDEX(i.dams_confinement_P,$P128,BG$17)</f>
        <v>0</v>
      </c>
      <c r="BH128" s="246" t="b" cm="1">
        <f t="array" aca="1" ref="BH128" ca="1">INDEX(i.dams_confinement_P,$P128,BH$17)</f>
        <v>0</v>
      </c>
      <c r="BI128" s="246" t="b" cm="1">
        <f t="array" aca="1" ref="BI128" ca="1">INDEX(i.dams_confinement_P,$P128,BI$17)</f>
        <v>0</v>
      </c>
      <c r="BJ128" s="246" t="b" cm="1">
        <f t="array" aca="1" ref="BJ128" ca="1">INDEX(i.dams_confinement_P,$P128,BJ$17)</f>
        <v>0</v>
      </c>
      <c r="BK128" s="246" t="b" cm="1">
        <f t="array" aca="1" ref="BK128" ca="1">INDEX(i.dams_confinement_P,$P128,BK$17)</f>
        <v>0</v>
      </c>
      <c r="BL128" s="246" t="b" cm="1">
        <f t="array" aca="1" ref="BL128" ca="1">INDEX(i.dams_confinement_P,$P128,BL$17)</f>
        <v>0</v>
      </c>
      <c r="BM128" s="246" t="b" cm="1">
        <f t="array" aca="1" ref="BM128" ca="1">INDEX(i.dams_confinement_P,$P128,BM$17)</f>
        <v>0</v>
      </c>
      <c r="BN128" s="246" t="b" cm="1">
        <f t="array" aca="1" ref="BN128" ca="1">INDEX(i.dams_confinement_P,$P128,BN$17)</f>
        <v>0</v>
      </c>
      <c r="BO128" s="246" t="b" cm="1">
        <f t="array" aca="1" ref="BO128" ca="1">INDEX(i.dams_confinement_P,$P128,BO$17)</f>
        <v>0</v>
      </c>
      <c r="BP128" s="246" t="b" cm="1">
        <f t="array" aca="1" ref="BP128" ca="1">INDEX(i.dams_confinement_P,$P128,BP$17)</f>
        <v>0</v>
      </c>
      <c r="BQ128" s="246" t="b" cm="1">
        <f t="array" aca="1" ref="BQ128" ca="1">INDEX(i.dams_confinement_P,$P128,BQ$17)</f>
        <v>0</v>
      </c>
      <c r="BR128" s="246" t="b" cm="1">
        <f t="array" aca="1" ref="BR128" ca="1">INDEX(i.dams_confinement_P,$P128,BR$17)</f>
        <v>0</v>
      </c>
      <c r="BS128" s="246" t="b" cm="1">
        <f t="array" aca="1" ref="BS128" ca="1">INDEX(i.dams_confinement_P,$P128,BS$17)</f>
        <v>0</v>
      </c>
      <c r="BT128" s="246" t="b" cm="1">
        <f t="array" aca="1" ref="BT128" ca="1">INDEX(i.dams_confinement_P,$P128,BT$17)</f>
        <v>0</v>
      </c>
      <c r="BU128" s="246" t="b" cm="1">
        <f t="array" aca="1" ref="BU128" ca="1">INDEX(i.dams_confinement_P,$P128,BU$17)</f>
        <v>0</v>
      </c>
      <c r="BV128" s="246" t="b" cm="1">
        <f t="array" aca="1" ref="BV128" ca="1">INDEX(i.dams_confinement_P,$P128,BV$17)</f>
        <v>0</v>
      </c>
      <c r="BW128" s="246" t="b" cm="1">
        <f t="array" aca="1" ref="BW128" ca="1">INDEX(i.dams_confinement_P,$P128,BW$17)</f>
        <v>0</v>
      </c>
      <c r="BX128" s="246" t="b" cm="1">
        <f t="array" aca="1" ref="BX128" ca="1">INDEX(i.dams_confinement_P,$P128,BX$17)</f>
        <v>0</v>
      </c>
      <c r="BY128" s="248" t="str">
        <f t="shared" ca="1" si="431"/>
        <v>-</v>
      </c>
      <c r="BZ128" s="248" t="str">
        <f t="shared" ca="1" si="431"/>
        <v>-</v>
      </c>
      <c r="CA128" s="10"/>
      <c r="CB128" s="248" t="str">
        <f t="shared" ca="1" si="431"/>
        <v>-</v>
      </c>
      <c r="CC128" s="248" t="str">
        <f t="shared" ca="1" si="431"/>
        <v>-</v>
      </c>
      <c r="CD128" s="248" t="str">
        <f t="shared" ca="1" si="431"/>
        <v>-</v>
      </c>
      <c r="CE128" s="248" t="str">
        <f t="shared" ca="1" si="431"/>
        <v>-</v>
      </c>
      <c r="CF128" s="248" t="str">
        <f t="shared" ca="1" si="431"/>
        <v>-</v>
      </c>
      <c r="CG128" s="248" t="str">
        <f t="shared" ca="1" si="431"/>
        <v>-</v>
      </c>
      <c r="CH128" s="248" t="str">
        <f t="shared" ca="1" si="431"/>
        <v>-</v>
      </c>
      <c r="CI128" s="248" t="str">
        <f t="shared" ca="1" si="431"/>
        <v>-</v>
      </c>
      <c r="CJ128" s="248" t="str">
        <f t="shared" ca="1" si="431"/>
        <v>-</v>
      </c>
      <c r="CK128" s="248" t="str">
        <f t="shared" ca="1" si="431"/>
        <v>-</v>
      </c>
      <c r="CL128" s="248" t="str">
        <f t="shared" ca="1" si="431"/>
        <v>-</v>
      </c>
      <c r="CM128" s="248" t="str">
        <f t="shared" ca="1" si="431"/>
        <v>-</v>
      </c>
      <c r="CN128" s="248" t="str">
        <f t="shared" ca="1" si="431"/>
        <v>-</v>
      </c>
      <c r="CO128" s="248" t="str">
        <f t="shared" ca="1" si="431"/>
        <v>-</v>
      </c>
      <c r="CP128" s="248" t="str">
        <f t="shared" ca="1" si="431"/>
        <v>-</v>
      </c>
      <c r="CQ128" s="248" t="str">
        <f t="shared" ca="1" si="431"/>
        <v>-</v>
      </c>
      <c r="CR128" s="248" t="str">
        <f t="shared" ca="1" si="431"/>
        <v>-</v>
      </c>
      <c r="CS128" s="248" t="str">
        <f t="shared" ca="1" si="194"/>
        <v>-</v>
      </c>
      <c r="CT128" s="248" t="str">
        <f t="shared" ca="1" si="194"/>
        <v>-</v>
      </c>
      <c r="CU128" s="248" t="str">
        <f t="shared" ca="1" si="194"/>
        <v>-</v>
      </c>
      <c r="CV128" s="248" t="str">
        <f t="shared" ca="1" si="194"/>
        <v>-</v>
      </c>
      <c r="CW128" s="10"/>
      <c r="CX128" s="246" t="str" cm="1">
        <f t="array" ref="CX128">IF(AND($CZ128:$DA128),INDEX(i.dam_user_fvp0_date,$P128),"-")</f>
        <v>-</v>
      </c>
      <c r="CY128" s="246" t="str" cm="1">
        <f t="array" ref="CY128">IF(AND($CZ128:$DA128),INDEX(i.dam_user_fvp1_date,$P128),"-")</f>
        <v>-</v>
      </c>
      <c r="CZ128" s="247" t="b">
        <v>0</v>
      </c>
      <c r="DA128" s="247" t="b">
        <v>1</v>
      </c>
      <c r="DB128" s="248" t="str">
        <f t="shared" ref="DB128:DU131" ca="1" si="484">OFFSET(DB$5,$B128,0)</f>
        <v>-</v>
      </c>
      <c r="DC128" s="248" t="str">
        <f t="shared" ca="1" si="484"/>
        <v>-</v>
      </c>
      <c r="DD128" s="248" t="str">
        <f t="shared" ca="1" si="484"/>
        <v>-</v>
      </c>
      <c r="DE128" s="248" t="str">
        <f t="shared" ca="1" si="484"/>
        <v>-</v>
      </c>
      <c r="DF128" s="248" t="str">
        <f t="shared" ca="1" si="484"/>
        <v>-</v>
      </c>
      <c r="DG128" s="248" t="str">
        <f t="shared" ca="1" si="484"/>
        <v>-</v>
      </c>
      <c r="DH128" s="248" t="str">
        <f t="shared" ca="1" si="484"/>
        <v>-</v>
      </c>
      <c r="DI128" s="248" t="str">
        <f t="shared" ca="1" si="484"/>
        <v>-</v>
      </c>
      <c r="DJ128" s="248" t="str">
        <f t="shared" ca="1" si="484"/>
        <v>-</v>
      </c>
      <c r="DK128" s="248" t="str">
        <f t="shared" ca="1" si="484"/>
        <v>-</v>
      </c>
      <c r="DL128" s="248" t="str">
        <f t="shared" ca="1" si="484"/>
        <v>-</v>
      </c>
      <c r="DM128" s="248" t="str">
        <f t="shared" ca="1" si="484"/>
        <v>-</v>
      </c>
      <c r="DN128" s="248" t="str">
        <f t="shared" ca="1" si="484"/>
        <v>-</v>
      </c>
      <c r="DO128" s="248" t="str">
        <f t="shared" ca="1" si="484"/>
        <v>-</v>
      </c>
      <c r="DP128" s="248" t="str">
        <f t="shared" ca="1" si="484"/>
        <v>-</v>
      </c>
      <c r="DQ128" s="248" t="str">
        <f t="shared" ca="1" si="484"/>
        <v>-</v>
      </c>
      <c r="DR128" s="248" t="str">
        <f t="shared" ca="1" si="484"/>
        <v>-</v>
      </c>
      <c r="DS128" s="248" t="str">
        <f t="shared" ca="1" si="484"/>
        <v>-</v>
      </c>
      <c r="DT128" s="248" t="str">
        <f t="shared" ca="1" si="484"/>
        <v>-</v>
      </c>
      <c r="DU128" s="248" t="str">
        <f t="shared" ca="1" si="484"/>
        <v>-</v>
      </c>
      <c r="DV128" s="225">
        <f t="shared" ca="1" si="474"/>
        <v>3</v>
      </c>
      <c r="DW128" s="225">
        <f t="shared" ca="1" si="474"/>
        <v>3</v>
      </c>
      <c r="DX128" s="247">
        <v>0</v>
      </c>
      <c r="DY128" s="247">
        <v>1</v>
      </c>
      <c r="DZ128" s="247">
        <v>-1</v>
      </c>
      <c r="EA128" s="248" t="str">
        <f t="shared" ca="1" si="482"/>
        <v>-</v>
      </c>
      <c r="EB128" s="248" t="str">
        <f t="shared" ca="1" si="482"/>
        <v>-</v>
      </c>
      <c r="EC128" s="248" t="str">
        <f t="shared" ca="1" si="482"/>
        <v>-</v>
      </c>
      <c r="ED128" s="248" t="str">
        <f t="shared" ca="1" si="482"/>
        <v>-</v>
      </c>
      <c r="EE128" s="248" t="str">
        <f t="shared" ca="1" si="482"/>
        <v>-</v>
      </c>
      <c r="EF128" s="247">
        <v>0</v>
      </c>
      <c r="EG128" s="247">
        <v>1</v>
      </c>
      <c r="EH128" s="247">
        <v>-1</v>
      </c>
      <c r="EI128" s="248" t="str">
        <f t="shared" ca="1" si="482"/>
        <v>-</v>
      </c>
      <c r="EJ128" s="248" t="str">
        <f t="shared" ca="1" si="482"/>
        <v>-</v>
      </c>
      <c r="EK128" s="248" t="str">
        <f t="shared" ca="1" si="482"/>
        <v>-</v>
      </c>
      <c r="EL128" s="248">
        <f t="shared" ca="1" si="482"/>
        <v>0</v>
      </c>
      <c r="EM128" s="248">
        <f t="shared" ca="1" si="482"/>
        <v>0</v>
      </c>
      <c r="EN128" s="248">
        <f t="shared" ca="1" si="482"/>
        <v>0</v>
      </c>
      <c r="EO128" s="248">
        <f t="shared" ca="1" si="482"/>
        <v>0</v>
      </c>
      <c r="EP128" s="248">
        <f t="shared" ca="1" si="482"/>
        <v>0</v>
      </c>
      <c r="EQ128" s="248">
        <f t="shared" ca="1" si="418"/>
        <v>0</v>
      </c>
      <c r="ER128" s="248">
        <f t="shared" ca="1" si="418"/>
        <v>0</v>
      </c>
      <c r="ES128" s="248" t="str">
        <f t="shared" ca="1" si="418"/>
        <v>-</v>
      </c>
      <c r="ET128" s="248" t="str">
        <f t="shared" ca="1" si="418"/>
        <v>-</v>
      </c>
      <c r="EU128" s="248" t="str">
        <f t="shared" ca="1" si="418"/>
        <v>-</v>
      </c>
      <c r="EV128" s="248" t="str">
        <f t="shared" ca="1" si="418"/>
        <v>-</v>
      </c>
      <c r="EW128" s="248" t="str">
        <f t="shared" ca="1" si="418"/>
        <v>-</v>
      </c>
      <c r="EX128" s="248" t="str">
        <f t="shared" ca="1" si="418"/>
        <v>-</v>
      </c>
      <c r="EY128" s="248" t="str">
        <f t="shared" ca="1" si="418"/>
        <v>-</v>
      </c>
      <c r="EZ128" s="248" t="str">
        <f t="shared" ca="1" si="418"/>
        <v>-</v>
      </c>
      <c r="FA128" s="248" t="str">
        <f t="shared" ca="1" si="418"/>
        <v>-</v>
      </c>
      <c r="FB128" s="248" t="str">
        <f t="shared" ca="1" si="418"/>
        <v>-</v>
      </c>
      <c r="FC128" s="248" t="str">
        <f t="shared" ca="1" si="418"/>
        <v>-</v>
      </c>
      <c r="FD128" s="10"/>
      <c r="FE128" s="246">
        <f t="shared" ca="1" si="118"/>
        <v>1</v>
      </c>
      <c r="FF128" s="248" t="str">
        <f t="shared" ca="1" si="418"/>
        <v>-</v>
      </c>
      <c r="FG128" s="248" t="str">
        <f t="shared" ca="1" si="475"/>
        <v>-</v>
      </c>
      <c r="FH128" s="248" t="str">
        <f t="shared" ca="1" si="475"/>
        <v>-</v>
      </c>
      <c r="FI128" s="248" t="str">
        <f t="shared" ca="1" si="475"/>
        <v>-</v>
      </c>
      <c r="FJ128" s="246" t="b">
        <f t="shared" ca="1" si="119"/>
        <v>0</v>
      </c>
      <c r="FK128" s="248" t="str">
        <f t="shared" ca="1" si="475"/>
        <v>-</v>
      </c>
      <c r="FL128" s="248">
        <f t="shared" ca="1" si="475"/>
        <v>0</v>
      </c>
      <c r="FM128" s="248" t="str">
        <f t="shared" ca="1" si="475"/>
        <v>-</v>
      </c>
      <c r="FN128" s="248">
        <f t="shared" ca="1" si="120"/>
        <v>1</v>
      </c>
      <c r="FO128" s="248">
        <f t="shared" ca="1" si="120"/>
        <v>0</v>
      </c>
      <c r="FP128" s="248">
        <f t="shared" ca="1" si="475"/>
        <v>1</v>
      </c>
      <c r="FQ128" s="248">
        <f t="shared" ca="1" si="475"/>
        <v>0</v>
      </c>
      <c r="FR128" s="248">
        <f t="shared" ca="1" si="475"/>
        <v>1</v>
      </c>
      <c r="FS128" s="248">
        <f t="shared" ca="1" si="475"/>
        <v>1</v>
      </c>
      <c r="FT128" s="248">
        <f t="shared" ca="1" si="475"/>
        <v>1</v>
      </c>
      <c r="FU128" s="248">
        <f t="shared" ca="1" si="475"/>
        <v>0</v>
      </c>
      <c r="FV128" s="248">
        <f t="shared" ca="1" si="475"/>
        <v>0</v>
      </c>
      <c r="FW128" s="248">
        <f t="shared" ca="1" si="475"/>
        <v>0</v>
      </c>
      <c r="FX128" s="248">
        <f t="shared" ca="1" si="475"/>
        <v>0</v>
      </c>
      <c r="FY128" s="248">
        <f t="shared" ca="1" si="475"/>
        <v>0</v>
      </c>
      <c r="FZ128" s="248">
        <f t="shared" ca="1" si="475"/>
        <v>0</v>
      </c>
      <c r="GA128" s="248">
        <f t="shared" ca="1" si="475"/>
        <v>0</v>
      </c>
      <c r="GB128" s="248">
        <f t="shared" ca="1" si="475"/>
        <v>0</v>
      </c>
      <c r="GC128" s="248">
        <f t="shared" ca="1" si="475"/>
        <v>0</v>
      </c>
      <c r="GD128" s="248">
        <f t="shared" ca="1" si="475"/>
        <v>0</v>
      </c>
      <c r="GE128" s="248">
        <f t="shared" ca="1" si="475"/>
        <v>0</v>
      </c>
      <c r="GF128" s="248">
        <f t="shared" ca="1" si="475"/>
        <v>0</v>
      </c>
      <c r="GG128" s="248">
        <f t="shared" ca="1" si="475"/>
        <v>1</v>
      </c>
      <c r="GH128" s="248">
        <f t="shared" ca="1" si="475"/>
        <v>0</v>
      </c>
      <c r="GI128" s="248">
        <f t="shared" ca="1" si="475"/>
        <v>0</v>
      </c>
      <c r="GJ128" s="248">
        <f t="shared" ca="1" si="475"/>
        <v>0</v>
      </c>
      <c r="GK128" s="248">
        <f t="shared" ca="1" si="475"/>
        <v>0</v>
      </c>
      <c r="GL128" s="248">
        <f t="shared" ca="1" si="475"/>
        <v>0</v>
      </c>
      <c r="GM128" s="248">
        <f t="shared" ca="1" si="475"/>
        <v>0</v>
      </c>
      <c r="GN128" s="248">
        <f t="shared" ca="1" si="475"/>
        <v>0</v>
      </c>
      <c r="GO128" s="10"/>
      <c r="GP128" s="246" t="b">
        <f t="shared" ca="1" si="462"/>
        <v>1</v>
      </c>
      <c r="GQ128" s="246" cm="1">
        <f t="array" aca="1" ref="GQ128" ca="1">INDEX(i.bnd_total_pas_area,$R128,1)</f>
        <v>0</v>
      </c>
      <c r="GR128" s="248" t="str">
        <f t="shared" ca="1" si="261"/>
        <v>-</v>
      </c>
      <c r="GS128" s="246" t="b">
        <f t="shared" ca="1" si="463"/>
        <v>1</v>
      </c>
      <c r="GT128" s="246" cm="1">
        <f t="array" aca="1" ref="GT128" ca="1">INDEX(i.bnd_sr_t,$T128,1)</f>
        <v>0</v>
      </c>
      <c r="GU128" s="246" t="b">
        <f t="shared" ca="1" si="124"/>
        <v>0</v>
      </c>
      <c r="GV128" s="246" t="b">
        <f t="shared" ca="1" si="124"/>
        <v>0</v>
      </c>
      <c r="GW128" s="246" t="b">
        <f t="shared" ca="1" si="124"/>
        <v>1</v>
      </c>
      <c r="GX128" s="248">
        <f t="shared" ca="1" si="434"/>
        <v>0</v>
      </c>
      <c r="GY128" s="248">
        <f t="shared" ca="1" si="434"/>
        <v>2</v>
      </c>
      <c r="GZ128" s="248">
        <f t="shared" ca="1" si="434"/>
        <v>2</v>
      </c>
      <c r="HA128" s="248" t="str">
        <f t="shared" ca="1" si="434"/>
        <v>-</v>
      </c>
      <c r="HB128" s="248" t="str">
        <f t="shared" ca="1" si="434"/>
        <v>-</v>
      </c>
      <c r="HC128" s="248" t="str">
        <f t="shared" ca="1" si="434"/>
        <v>-</v>
      </c>
      <c r="HD128" s="248" t="str">
        <f t="shared" ca="1" si="434"/>
        <v>-</v>
      </c>
      <c r="HE128" s="248" t="str">
        <f t="shared" ca="1" si="434"/>
        <v>-</v>
      </c>
      <c r="HF128" s="248" t="str">
        <f t="shared" ca="1" si="144"/>
        <v>-</v>
      </c>
      <c r="HG128" s="248" t="str">
        <f t="shared" ca="1" si="144"/>
        <v>-</v>
      </c>
      <c r="HH128" s="246" t="b">
        <f t="array" aca="1" ref="HH128" ca="1">IF(OR(HI128:HJ128&lt;&gt;"-"),TRUE,"-")</f>
        <v>1</v>
      </c>
      <c r="HI128" s="225">
        <f t="shared" ca="1" si="476"/>
        <v>2</v>
      </c>
      <c r="HJ128" s="248" t="str">
        <f t="shared" ca="1" si="125"/>
        <v>-</v>
      </c>
      <c r="HK128" s="246" t="str">
        <f t="array" aca="1" ref="HK128" ca="1">IF(OR(HL128:HQ128&lt;&gt;"-"),TRUE,"-")</f>
        <v>-</v>
      </c>
      <c r="HL128" s="248" t="str">
        <f t="shared" ca="1" si="145"/>
        <v>-</v>
      </c>
      <c r="HM128" s="288" t="str">
        <f t="shared" ca="1" si="145"/>
        <v>-</v>
      </c>
      <c r="HN128" s="288" t="str">
        <f t="shared" ca="1" si="145"/>
        <v>-</v>
      </c>
      <c r="HO128" s="288" t="str">
        <f t="shared" ca="1" si="145"/>
        <v>-</v>
      </c>
      <c r="HP128" s="288" t="str">
        <f t="shared" ca="1" si="145"/>
        <v>-</v>
      </c>
      <c r="HQ128" s="288" t="str">
        <f t="shared" ca="1" si="146"/>
        <v>-</v>
      </c>
      <c r="HR128" s="288" t="str">
        <f t="shared" ca="1" si="145"/>
        <v>-</v>
      </c>
      <c r="HS128" s="248" t="b">
        <f t="shared" ca="1" si="100"/>
        <v>1</v>
      </c>
      <c r="HT128" s="248">
        <f t="shared" ca="1" si="100"/>
        <v>2</v>
      </c>
      <c r="HU128" s="248" t="b">
        <f t="shared" ca="1" si="101"/>
        <v>1</v>
      </c>
      <c r="HV128" s="248" t="str">
        <f t="shared" ca="1" si="101"/>
        <v>-</v>
      </c>
      <c r="HW128" s="246" t="str">
        <f t="shared" ca="1" si="238"/>
        <v>-</v>
      </c>
      <c r="HX128" s="246" t="str">
        <f t="shared" ca="1" si="238"/>
        <v>-</v>
      </c>
      <c r="HY128" s="246" t="str">
        <f t="shared" ca="1" si="238"/>
        <v>-</v>
      </c>
      <c r="HZ128" s="246" t="str">
        <f t="shared" ca="1" si="238"/>
        <v>-</v>
      </c>
      <c r="IA128" s="248" t="str">
        <f t="shared" ca="1" si="480"/>
        <v>-</v>
      </c>
      <c r="IB128" s="248" t="str">
        <f t="shared" ca="1" si="480"/>
        <v>-</v>
      </c>
      <c r="IC128" s="248" t="str">
        <f t="shared" ca="1" si="480"/>
        <v>-</v>
      </c>
      <c r="ID128" s="248" t="str">
        <f t="shared" ca="1" si="480"/>
        <v>-</v>
      </c>
      <c r="IE128" s="248">
        <f t="shared" ca="1" si="480"/>
        <v>0</v>
      </c>
      <c r="IF128" s="248">
        <f t="shared" ca="1" si="480"/>
        <v>0.9</v>
      </c>
      <c r="IG128" s="248">
        <f t="shared" ca="1" si="480"/>
        <v>0</v>
      </c>
      <c r="IH128" s="248">
        <f t="shared" ca="1" si="480"/>
        <v>0.5</v>
      </c>
      <c r="II128" s="248">
        <f t="shared" ca="1" si="480"/>
        <v>0</v>
      </c>
      <c r="IJ128" s="248">
        <f t="shared" ca="1" si="480"/>
        <v>0</v>
      </c>
      <c r="IK128" s="248" t="str">
        <f t="shared" ca="1" si="480"/>
        <v>-</v>
      </c>
      <c r="IL128" s="246" t="str">
        <f t="shared" ca="1" si="127"/>
        <v>-</v>
      </c>
      <c r="IM128" s="246" t="str">
        <f t="shared" ca="1" si="127"/>
        <v>-</v>
      </c>
      <c r="IN128" s="155" t="b">
        <f t="shared" ca="1" si="464"/>
        <v>0</v>
      </c>
      <c r="IO128" s="248" t="str">
        <f t="shared" ca="1" si="129"/>
        <v>-</v>
      </c>
      <c r="IP128" s="10"/>
      <c r="IQ128" s="248">
        <f t="shared" ca="1" si="480"/>
        <v>1</v>
      </c>
      <c r="IR128" s="248">
        <f t="shared" ca="1" si="480"/>
        <v>0</v>
      </c>
      <c r="IS128" s="248">
        <f t="shared" ca="1" si="480"/>
        <v>1</v>
      </c>
      <c r="IT128" s="248">
        <f t="shared" ca="1" si="480"/>
        <v>1</v>
      </c>
      <c r="IU128" s="248">
        <f t="shared" ca="1" si="480"/>
        <v>0</v>
      </c>
      <c r="IV128" s="248">
        <f t="shared" ca="1" si="480"/>
        <v>70</v>
      </c>
      <c r="IW128" s="248">
        <f t="shared" ca="1" si="480"/>
        <v>50</v>
      </c>
      <c r="IX128" s="248">
        <f t="shared" ca="1" si="480"/>
        <v>85</v>
      </c>
      <c r="IY128" s="248">
        <f t="shared" ca="1" si="480"/>
        <v>70</v>
      </c>
      <c r="IZ128" s="246">
        <f t="shared" ca="1" si="130"/>
        <v>1</v>
      </c>
      <c r="JA128" s="246">
        <f t="shared" ca="1" si="131"/>
        <v>1</v>
      </c>
      <c r="JB128" s="246">
        <f t="shared" ca="1" si="132"/>
        <v>1</v>
      </c>
      <c r="JC128" s="248">
        <f t="shared" ca="1" si="480"/>
        <v>1</v>
      </c>
      <c r="JD128" s="10"/>
      <c r="JE128" s="248">
        <f t="shared" ca="1" si="480"/>
        <v>1</v>
      </c>
      <c r="JF128" s="248">
        <f t="shared" ca="1" si="480"/>
        <v>1</v>
      </c>
      <c r="JG128" s="248">
        <f t="shared" ca="1" si="480"/>
        <v>0.75</v>
      </c>
      <c r="JH128" s="248">
        <f t="shared" ca="1" si="480"/>
        <v>0.8</v>
      </c>
      <c r="JI128" s="248">
        <f t="shared" ca="1" si="480"/>
        <v>0.82499999999999996</v>
      </c>
      <c r="JJ128" s="248">
        <f t="shared" ca="1" si="480"/>
        <v>0.875</v>
      </c>
      <c r="JK128" s="248">
        <f t="shared" ca="1" si="480"/>
        <v>0.9</v>
      </c>
      <c r="JL128" s="248">
        <f t="shared" ca="1" si="480"/>
        <v>1</v>
      </c>
      <c r="JM128" s="248">
        <f t="shared" ca="1" si="480"/>
        <v>0</v>
      </c>
      <c r="JN128" s="248">
        <f t="shared" ca="1" si="477"/>
        <v>0</v>
      </c>
      <c r="JO128" s="248">
        <f t="shared" ca="1" si="477"/>
        <v>0</v>
      </c>
      <c r="JP128" s="248">
        <f t="shared" ca="1" si="477"/>
        <v>0</v>
      </c>
      <c r="JQ128" s="248">
        <f t="shared" ca="1" si="477"/>
        <v>0</v>
      </c>
      <c r="JR128" s="248">
        <f t="shared" ca="1" si="477"/>
        <v>0</v>
      </c>
      <c r="JS128" s="248" t="str">
        <f t="shared" ca="1" si="149"/>
        <v>-</v>
      </c>
      <c r="JT128" s="248">
        <f t="shared" ca="1" si="149"/>
        <v>0</v>
      </c>
      <c r="JU128" s="27">
        <v>0</v>
      </c>
    </row>
    <row r="129" spans="1:281" s="228" customFormat="1" outlineLevel="2">
      <c r="A129" s="202">
        <f t="shared" si="133"/>
        <v>124</v>
      </c>
      <c r="B129" s="210">
        <f t="shared" ca="1" si="468"/>
        <v>118</v>
      </c>
      <c r="C129" s="228">
        <v>200</v>
      </c>
      <c r="D129" s="228" t="s">
        <v>941</v>
      </c>
      <c r="E129" s="228" t="b">
        <v>0</v>
      </c>
      <c r="F129" s="228" t="b">
        <v>0</v>
      </c>
      <c r="G129" s="228" t="b">
        <f t="shared" si="466"/>
        <v>0</v>
      </c>
      <c r="H129" s="298" cm="1">
        <f t="array" aca="1" ref="H129" ca="1">IF(AND($I129:$T129=DataMaster!$R$70:$AC$70),1,IF(AND($I129:$T129=DataMaster!$R$71:$AC$71),2,IF(AND($I129:$T129=DataMaster!$R$72:$AC$72),3,IF(AND($I129:$T129=DataMaster!$R$73:$AC$73),4,IF(AND($I129:$T129=DataMaster!$R$74:$AC$74),5,IF(AND($I129:$T129=DataMaster!$R$75:$AC$75),6,IF(AND($I129:$T129=DataMaster!$R$76:$AC$76),7,IF(AND($I129:$T129=DataMaster!$R$77:$AC$77),8,0))))))))</f>
        <v>8</v>
      </c>
      <c r="I129" s="225">
        <f t="shared" ca="1" si="469"/>
        <v>3</v>
      </c>
      <c r="J129" s="225">
        <f t="shared" ca="1" si="417"/>
        <v>2</v>
      </c>
      <c r="K129" s="225">
        <f t="shared" ca="1" si="417"/>
        <v>1</v>
      </c>
      <c r="L129" s="225">
        <f t="shared" ca="1" si="417"/>
        <v>1</v>
      </c>
      <c r="M129" s="225">
        <f t="shared" ca="1" si="417"/>
        <v>1</v>
      </c>
      <c r="N129" s="225">
        <f t="shared" ca="1" si="417"/>
        <v>1</v>
      </c>
      <c r="O129" s="225">
        <f t="shared" ca="1" si="417"/>
        <v>1</v>
      </c>
      <c r="P129" s="225">
        <f t="shared" ca="1" si="417"/>
        <v>1</v>
      </c>
      <c r="Q129" s="225">
        <f t="shared" ca="1" si="417"/>
        <v>1</v>
      </c>
      <c r="R129" s="225">
        <f t="shared" ca="1" si="417"/>
        <v>5</v>
      </c>
      <c r="S129" s="225">
        <f t="shared" ca="1" si="417"/>
        <v>1</v>
      </c>
      <c r="T129" s="225">
        <f t="shared" ca="1" si="417"/>
        <v>5</v>
      </c>
      <c r="V129" s="242" t="str" cm="1">
        <f t="array" aca="1" ref="V129" ca="1">TEXT(LEFT(OFFSET(V129,-1,0),5)+1,"00000")&amp;MID(OFFSET(V129,-1,0),6,FIND(" ",OFFSET(V129,-1,0),7)-5)
&amp;IF($H129=0,"",INDEX(DataMaster!$Q$70:$Q$77,Experiment!H129))
 &amp; " Day"&amp;_xlfn.SINGLE(INDEX(i.DOY,$I129,1))                   &amp; IF($FE129=0," FWM","")&amp;IF($FE129=1," MWM","")&amp;IF($FE129=5," Mat","")&amp;IF($FJ129=TRUE,"&amp;BBT","")
&amp;" Confine"&amp;$P129-1       &amp;IF($R129&gt;1," PasArea"&amp;GQ129,"")     &amp;IF($T129&gt;1," SR"&amp;GT129,"")     &amp;IF($S129&gt;1," E_PGR"&amp;JG129,"")
&amp; " WP"&amp;TEXT($IZ129*100,"000p")                &amp; " MP"&amp;TEXT($JA129*100,"000p")                      &amp; " GP"&amp;TEXT($JB129*100,"000p")
&amp; " (F"&amp;3+IFERROR(1*$CZ129,0)+IFERROR(1*$DA129,0)&amp;3-IFERROR(1*NOT($DC129),0)&amp;"N"&amp;$DV129&amp;$DW129&amp;")"</f>
        <v>00106 Feed farm4_nc Day204 MWM Confine0 PasArea0 SR0 WP100p MP100p GP100p (F53N33)</v>
      </c>
      <c r="W129" s="10" t="str">
        <f ca="1">IF(COUNTIF(V$5:V129,V129)=1,"-","Dup")</f>
        <v>-</v>
      </c>
      <c r="X129" s="10"/>
      <c r="Y129" s="225" t="str">
        <f t="shared" ca="1" si="470"/>
        <v>-</v>
      </c>
      <c r="Z129" s="248" t="str">
        <f t="shared" ca="1" si="112"/>
        <v>-</v>
      </c>
      <c r="AA129" s="225" t="str">
        <f t="shared" ca="1" si="470"/>
        <v>-</v>
      </c>
      <c r="AB129" s="225" t="str">
        <f t="shared" ca="1" si="470"/>
        <v>-</v>
      </c>
      <c r="AC129" s="248" t="str">
        <f t="shared" ca="1" si="113"/>
        <v>-</v>
      </c>
      <c r="AD129" s="248" t="b">
        <f t="shared" ca="1" si="113"/>
        <v>1</v>
      </c>
      <c r="AE129" s="10"/>
      <c r="AF129" s="248" t="b">
        <f t="shared" ref="AF129:BF131" ca="1" si="485">OFFSET(AF$5,$B129,0)</f>
        <v>1</v>
      </c>
      <c r="AG129" s="248" t="str">
        <f t="shared" ca="1" si="485"/>
        <v>-</v>
      </c>
      <c r="AH129" s="248" t="str">
        <f t="shared" ca="1" si="485"/>
        <v>-</v>
      </c>
      <c r="AI129" s="248" t="str">
        <f t="shared" ca="1" si="485"/>
        <v>-</v>
      </c>
      <c r="AJ129" s="248" t="b">
        <f t="shared" ca="1" si="485"/>
        <v>0</v>
      </c>
      <c r="AK129" s="248" t="str">
        <f t="shared" ca="1" si="485"/>
        <v>-</v>
      </c>
      <c r="AL129" s="248" t="str">
        <f t="shared" ca="1" si="485"/>
        <v>-</v>
      </c>
      <c r="AM129" s="248" t="str">
        <f t="shared" ca="1" si="485"/>
        <v>-</v>
      </c>
      <c r="AN129" s="248" t="b">
        <f t="shared" ca="1" si="485"/>
        <v>0</v>
      </c>
      <c r="AO129" s="10"/>
      <c r="AP129" s="225" t="b">
        <f t="shared" ca="1" si="478"/>
        <v>1</v>
      </c>
      <c r="AQ129" s="247" t="b">
        <v>1</v>
      </c>
      <c r="AR129" s="225" t="b">
        <f t="shared" ca="1" si="471"/>
        <v>1</v>
      </c>
      <c r="AS129" s="243">
        <f t="shared" ca="1" si="136"/>
        <v>832106</v>
      </c>
      <c r="AT129" s="225" t="b">
        <f t="shared" ca="1" si="472"/>
        <v>0</v>
      </c>
      <c r="AU129" s="248" t="str">
        <f t="shared" ca="1" si="485"/>
        <v>-</v>
      </c>
      <c r="AV129" s="248" t="b">
        <f t="shared" ca="1" si="485"/>
        <v>1</v>
      </c>
      <c r="AW129" s="225">
        <f t="shared" ca="1" si="473"/>
        <v>832107</v>
      </c>
      <c r="AX129" s="248" t="str">
        <f t="shared" ca="1" si="485"/>
        <v>-</v>
      </c>
      <c r="AY129" s="248">
        <f t="shared" ca="1" si="485"/>
        <v>1</v>
      </c>
      <c r="AZ129" s="248">
        <f t="shared" ca="1" si="485"/>
        <v>1</v>
      </c>
      <c r="BA129" s="248" t="b">
        <f t="shared" ca="1" si="185"/>
        <v>1</v>
      </c>
      <c r="BB129" s="248">
        <f t="shared" ca="1" si="485"/>
        <v>0.2</v>
      </c>
      <c r="BC129" s="248" t="str">
        <f t="shared" ca="1" si="485"/>
        <v>-</v>
      </c>
      <c r="BD129" s="248" t="str">
        <f t="shared" ca="1" si="485"/>
        <v>-</v>
      </c>
      <c r="BE129" s="248" t="b">
        <f t="shared" ca="1" si="485"/>
        <v>1</v>
      </c>
      <c r="BF129" s="248" t="b">
        <f t="shared" ca="1" si="185"/>
        <v>0</v>
      </c>
      <c r="BG129" s="246" t="b" cm="1">
        <f t="array" aca="1" ref="BG129" ca="1">INDEX(i.dams_confinement_P,$P129,BG$17)</f>
        <v>0</v>
      </c>
      <c r="BH129" s="246" t="b" cm="1">
        <f t="array" aca="1" ref="BH129" ca="1">INDEX(i.dams_confinement_P,$P129,BH$17)</f>
        <v>0</v>
      </c>
      <c r="BI129" s="246" t="b" cm="1">
        <f t="array" aca="1" ref="BI129" ca="1">INDEX(i.dams_confinement_P,$P129,BI$17)</f>
        <v>0</v>
      </c>
      <c r="BJ129" s="246" t="b" cm="1">
        <f t="array" aca="1" ref="BJ129" ca="1">INDEX(i.dams_confinement_P,$P129,BJ$17)</f>
        <v>0</v>
      </c>
      <c r="BK129" s="246" t="b" cm="1">
        <f t="array" aca="1" ref="BK129" ca="1">INDEX(i.dams_confinement_P,$P129,BK$17)</f>
        <v>0</v>
      </c>
      <c r="BL129" s="246" t="b" cm="1">
        <f t="array" aca="1" ref="BL129" ca="1">INDEX(i.dams_confinement_P,$P129,BL$17)</f>
        <v>0</v>
      </c>
      <c r="BM129" s="246" t="b" cm="1">
        <f t="array" aca="1" ref="BM129" ca="1">INDEX(i.dams_confinement_P,$P129,BM$17)</f>
        <v>0</v>
      </c>
      <c r="BN129" s="246" t="b" cm="1">
        <f t="array" aca="1" ref="BN129" ca="1">INDEX(i.dams_confinement_P,$P129,BN$17)</f>
        <v>0</v>
      </c>
      <c r="BO129" s="246" t="b" cm="1">
        <f t="array" aca="1" ref="BO129" ca="1">INDEX(i.dams_confinement_P,$P129,BO$17)</f>
        <v>0</v>
      </c>
      <c r="BP129" s="246" t="b" cm="1">
        <f t="array" aca="1" ref="BP129" ca="1">INDEX(i.dams_confinement_P,$P129,BP$17)</f>
        <v>0</v>
      </c>
      <c r="BQ129" s="246" t="b" cm="1">
        <f t="array" aca="1" ref="BQ129" ca="1">INDEX(i.dams_confinement_P,$P129,BQ$17)</f>
        <v>0</v>
      </c>
      <c r="BR129" s="246" t="b" cm="1">
        <f t="array" aca="1" ref="BR129" ca="1">INDEX(i.dams_confinement_P,$P129,BR$17)</f>
        <v>0</v>
      </c>
      <c r="BS129" s="246" t="b" cm="1">
        <f t="array" aca="1" ref="BS129" ca="1">INDEX(i.dams_confinement_P,$P129,BS$17)</f>
        <v>0</v>
      </c>
      <c r="BT129" s="246" t="b" cm="1">
        <f t="array" aca="1" ref="BT129" ca="1">INDEX(i.dams_confinement_P,$P129,BT$17)</f>
        <v>0</v>
      </c>
      <c r="BU129" s="246" t="b" cm="1">
        <f t="array" aca="1" ref="BU129" ca="1">INDEX(i.dams_confinement_P,$P129,BU$17)</f>
        <v>0</v>
      </c>
      <c r="BV129" s="246" t="b" cm="1">
        <f t="array" aca="1" ref="BV129" ca="1">INDEX(i.dams_confinement_P,$P129,BV$17)</f>
        <v>0</v>
      </c>
      <c r="BW129" s="246" t="b" cm="1">
        <f t="array" aca="1" ref="BW129" ca="1">INDEX(i.dams_confinement_P,$P129,BW$17)</f>
        <v>0</v>
      </c>
      <c r="BX129" s="246" t="b" cm="1">
        <f t="array" aca="1" ref="BX129" ca="1">INDEX(i.dams_confinement_P,$P129,BX$17)</f>
        <v>0</v>
      </c>
      <c r="BY129" s="248" t="str">
        <f t="shared" ca="1" si="431"/>
        <v>-</v>
      </c>
      <c r="BZ129" s="248" t="str">
        <f t="shared" ca="1" si="431"/>
        <v>-</v>
      </c>
      <c r="CA129" s="10"/>
      <c r="CB129" s="248" t="str">
        <f t="shared" ca="1" si="431"/>
        <v>-</v>
      </c>
      <c r="CC129" s="248" t="str">
        <f t="shared" ca="1" si="431"/>
        <v>-</v>
      </c>
      <c r="CD129" s="248" t="str">
        <f t="shared" ca="1" si="431"/>
        <v>-</v>
      </c>
      <c r="CE129" s="248" t="str">
        <f t="shared" ca="1" si="431"/>
        <v>-</v>
      </c>
      <c r="CF129" s="248" t="str">
        <f t="shared" ca="1" si="431"/>
        <v>-</v>
      </c>
      <c r="CG129" s="248" t="str">
        <f t="shared" ca="1" si="431"/>
        <v>-</v>
      </c>
      <c r="CH129" s="248" t="str">
        <f t="shared" ca="1" si="431"/>
        <v>-</v>
      </c>
      <c r="CI129" s="248" t="str">
        <f t="shared" ca="1" si="431"/>
        <v>-</v>
      </c>
      <c r="CJ129" s="248" t="str">
        <f t="shared" ca="1" si="431"/>
        <v>-</v>
      </c>
      <c r="CK129" s="248" t="str">
        <f t="shared" ca="1" si="431"/>
        <v>-</v>
      </c>
      <c r="CL129" s="248" t="str">
        <f t="shared" ca="1" si="431"/>
        <v>-</v>
      </c>
      <c r="CM129" s="248" t="str">
        <f t="shared" ca="1" si="431"/>
        <v>-</v>
      </c>
      <c r="CN129" s="248" t="str">
        <f t="shared" ca="1" si="431"/>
        <v>-</v>
      </c>
      <c r="CO129" s="248" t="str">
        <f t="shared" ca="1" si="431"/>
        <v>-</v>
      </c>
      <c r="CP129" s="248" t="str">
        <f t="shared" ca="1" si="431"/>
        <v>-</v>
      </c>
      <c r="CQ129" s="248" t="str">
        <f t="shared" ca="1" si="431"/>
        <v>-</v>
      </c>
      <c r="CR129" s="248" t="str">
        <f t="shared" ca="1" si="431"/>
        <v>-</v>
      </c>
      <c r="CS129" s="248" t="str">
        <f t="shared" ca="1" si="194"/>
        <v>-</v>
      </c>
      <c r="CT129" s="248" t="str">
        <f t="shared" ca="1" si="194"/>
        <v>-</v>
      </c>
      <c r="CU129" s="248" t="str">
        <f t="shared" ca="1" si="194"/>
        <v>-</v>
      </c>
      <c r="CV129" s="248" t="str">
        <f t="shared" ca="1" si="194"/>
        <v>-</v>
      </c>
      <c r="CW129" s="10"/>
      <c r="CX129" s="246" cm="1">
        <f t="array" aca="1" ref="CX129" ca="1">IF(AND($CZ129:$DA129),INDEX(i.dam_user_fvp0_date,$P129),"-")</f>
        <v>91</v>
      </c>
      <c r="CY129" s="246" cm="1">
        <f t="array" aca="1" ref="CY129" ca="1">IF(AND($CZ129:$DA129),INDEX(i.dam_user_fvp1_date,$P129),"-")</f>
        <v>147</v>
      </c>
      <c r="CZ129" s="247" t="b">
        <v>1</v>
      </c>
      <c r="DA129" s="247" t="b">
        <v>1</v>
      </c>
      <c r="DB129" s="248" t="str">
        <f t="shared" ca="1" si="484"/>
        <v>-</v>
      </c>
      <c r="DC129" s="248" t="str">
        <f t="shared" ca="1" si="484"/>
        <v>-</v>
      </c>
      <c r="DD129" s="248" t="str">
        <f t="shared" ca="1" si="484"/>
        <v>-</v>
      </c>
      <c r="DE129" s="248" t="str">
        <f t="shared" ca="1" si="484"/>
        <v>-</v>
      </c>
      <c r="DF129" s="248" t="str">
        <f t="shared" ca="1" si="484"/>
        <v>-</v>
      </c>
      <c r="DG129" s="248" t="str">
        <f t="shared" ca="1" si="484"/>
        <v>-</v>
      </c>
      <c r="DH129" s="248" t="str">
        <f t="shared" ca="1" si="484"/>
        <v>-</v>
      </c>
      <c r="DI129" s="248" t="str">
        <f t="shared" ca="1" si="484"/>
        <v>-</v>
      </c>
      <c r="DJ129" s="248" t="str">
        <f t="shared" ca="1" si="484"/>
        <v>-</v>
      </c>
      <c r="DK129" s="248" t="str">
        <f t="shared" ca="1" si="484"/>
        <v>-</v>
      </c>
      <c r="DL129" s="248" t="str">
        <f t="shared" ca="1" si="484"/>
        <v>-</v>
      </c>
      <c r="DM129" s="248" t="str">
        <f t="shared" ca="1" si="484"/>
        <v>-</v>
      </c>
      <c r="DN129" s="248" t="str">
        <f t="shared" ca="1" si="484"/>
        <v>-</v>
      </c>
      <c r="DO129" s="248" t="str">
        <f t="shared" ca="1" si="484"/>
        <v>-</v>
      </c>
      <c r="DP129" s="248" t="str">
        <f t="shared" ca="1" si="484"/>
        <v>-</v>
      </c>
      <c r="DQ129" s="248" t="str">
        <f t="shared" ca="1" si="484"/>
        <v>-</v>
      </c>
      <c r="DR129" s="248" t="str">
        <f t="shared" ca="1" si="484"/>
        <v>-</v>
      </c>
      <c r="DS129" s="248" t="str">
        <f t="shared" ca="1" si="484"/>
        <v>-</v>
      </c>
      <c r="DT129" s="248" t="str">
        <f t="shared" ca="1" si="484"/>
        <v>-</v>
      </c>
      <c r="DU129" s="248" t="str">
        <f t="shared" ca="1" si="484"/>
        <v>-</v>
      </c>
      <c r="DV129" s="225">
        <f t="shared" ca="1" si="474"/>
        <v>3</v>
      </c>
      <c r="DW129" s="225">
        <f t="shared" ca="1" si="474"/>
        <v>3</v>
      </c>
      <c r="DX129" s="247">
        <v>0</v>
      </c>
      <c r="DY129" s="247">
        <v>1</v>
      </c>
      <c r="DZ129" s="247">
        <v>-1</v>
      </c>
      <c r="EA129" s="248" t="str">
        <f t="shared" ca="1" si="482"/>
        <v>-</v>
      </c>
      <c r="EB129" s="248" t="str">
        <f t="shared" ca="1" si="482"/>
        <v>-</v>
      </c>
      <c r="EC129" s="248" t="str">
        <f t="shared" ca="1" si="482"/>
        <v>-</v>
      </c>
      <c r="ED129" s="248" t="str">
        <f t="shared" ca="1" si="482"/>
        <v>-</v>
      </c>
      <c r="EE129" s="248" t="str">
        <f t="shared" ca="1" si="482"/>
        <v>-</v>
      </c>
      <c r="EF129" s="247">
        <v>0</v>
      </c>
      <c r="EG129" s="247">
        <v>1</v>
      </c>
      <c r="EH129" s="247">
        <v>-1</v>
      </c>
      <c r="EI129" s="248" t="str">
        <f t="shared" ca="1" si="482"/>
        <v>-</v>
      </c>
      <c r="EJ129" s="248" t="str">
        <f t="shared" ca="1" si="482"/>
        <v>-</v>
      </c>
      <c r="EK129" s="248" t="str">
        <f t="shared" ca="1" si="482"/>
        <v>-</v>
      </c>
      <c r="EL129" s="248">
        <f t="shared" ca="1" si="482"/>
        <v>0</v>
      </c>
      <c r="EM129" s="248">
        <f t="shared" ca="1" si="482"/>
        <v>0</v>
      </c>
      <c r="EN129" s="248">
        <f t="shared" ca="1" si="482"/>
        <v>0</v>
      </c>
      <c r="EO129" s="248">
        <f t="shared" ca="1" si="482"/>
        <v>0</v>
      </c>
      <c r="EP129" s="248">
        <f t="shared" ca="1" si="482"/>
        <v>0</v>
      </c>
      <c r="EQ129" s="248">
        <f t="shared" ca="1" si="418"/>
        <v>0</v>
      </c>
      <c r="ER129" s="248">
        <f t="shared" ca="1" si="418"/>
        <v>0</v>
      </c>
      <c r="ES129" s="248" t="str">
        <f t="shared" ca="1" si="418"/>
        <v>-</v>
      </c>
      <c r="ET129" s="248" t="str">
        <f t="shared" ca="1" si="418"/>
        <v>-</v>
      </c>
      <c r="EU129" s="248" t="str">
        <f t="shared" ca="1" si="418"/>
        <v>-</v>
      </c>
      <c r="EV129" s="248" t="str">
        <f t="shared" ca="1" si="418"/>
        <v>-</v>
      </c>
      <c r="EW129" s="248" t="str">
        <f t="shared" ca="1" si="418"/>
        <v>-</v>
      </c>
      <c r="EX129" s="248" t="str">
        <f t="shared" ca="1" si="418"/>
        <v>-</v>
      </c>
      <c r="EY129" s="248" t="str">
        <f t="shared" ca="1" si="418"/>
        <v>-</v>
      </c>
      <c r="EZ129" s="248" t="str">
        <f t="shared" ca="1" si="418"/>
        <v>-</v>
      </c>
      <c r="FA129" s="248" t="str">
        <f t="shared" ca="1" si="418"/>
        <v>-</v>
      </c>
      <c r="FB129" s="248" t="str">
        <f t="shared" ca="1" si="418"/>
        <v>-</v>
      </c>
      <c r="FC129" s="248" t="str">
        <f t="shared" ca="1" si="418"/>
        <v>-</v>
      </c>
      <c r="FD129" s="10"/>
      <c r="FE129" s="246">
        <f t="shared" ca="1" si="118"/>
        <v>1</v>
      </c>
      <c r="FF129" s="248" t="str">
        <f t="shared" ca="1" si="418"/>
        <v>-</v>
      </c>
      <c r="FG129" s="248" t="str">
        <f t="shared" ca="1" si="475"/>
        <v>-</v>
      </c>
      <c r="FH129" s="248" t="str">
        <f t="shared" ca="1" si="475"/>
        <v>-</v>
      </c>
      <c r="FI129" s="248" t="str">
        <f t="shared" ca="1" si="475"/>
        <v>-</v>
      </c>
      <c r="FJ129" s="246" t="b">
        <f t="shared" ca="1" si="119"/>
        <v>0</v>
      </c>
      <c r="FK129" s="248" t="str">
        <f t="shared" ca="1" si="475"/>
        <v>-</v>
      </c>
      <c r="FL129" s="248">
        <f t="shared" ca="1" si="475"/>
        <v>0</v>
      </c>
      <c r="FM129" s="248" t="str">
        <f t="shared" ca="1" si="475"/>
        <v>-</v>
      </c>
      <c r="FN129" s="248">
        <f t="shared" ca="1" si="120"/>
        <v>1</v>
      </c>
      <c r="FO129" s="248">
        <f t="shared" ca="1" si="120"/>
        <v>0</v>
      </c>
      <c r="FP129" s="248">
        <f t="shared" ca="1" si="475"/>
        <v>1</v>
      </c>
      <c r="FQ129" s="248">
        <f t="shared" ca="1" si="475"/>
        <v>0</v>
      </c>
      <c r="FR129" s="248">
        <f t="shared" ca="1" si="475"/>
        <v>1</v>
      </c>
      <c r="FS129" s="248">
        <f t="shared" ca="1" si="475"/>
        <v>1</v>
      </c>
      <c r="FT129" s="248">
        <f t="shared" ca="1" si="475"/>
        <v>1</v>
      </c>
      <c r="FU129" s="248">
        <f t="shared" ca="1" si="475"/>
        <v>0</v>
      </c>
      <c r="FV129" s="248">
        <f t="shared" ca="1" si="475"/>
        <v>0</v>
      </c>
      <c r="FW129" s="248">
        <f t="shared" ca="1" si="475"/>
        <v>0</v>
      </c>
      <c r="FX129" s="248">
        <f t="shared" ca="1" si="475"/>
        <v>0</v>
      </c>
      <c r="FY129" s="248">
        <f t="shared" ca="1" si="475"/>
        <v>0</v>
      </c>
      <c r="FZ129" s="248">
        <f t="shared" ca="1" si="475"/>
        <v>0</v>
      </c>
      <c r="GA129" s="248">
        <f t="shared" ca="1" si="475"/>
        <v>0</v>
      </c>
      <c r="GB129" s="248">
        <f t="shared" ca="1" si="475"/>
        <v>0</v>
      </c>
      <c r="GC129" s="248">
        <f t="shared" ca="1" si="475"/>
        <v>0</v>
      </c>
      <c r="GD129" s="248">
        <f t="shared" ca="1" si="475"/>
        <v>0</v>
      </c>
      <c r="GE129" s="248">
        <f t="shared" ca="1" si="475"/>
        <v>0</v>
      </c>
      <c r="GF129" s="248">
        <f t="shared" ca="1" si="475"/>
        <v>0</v>
      </c>
      <c r="GG129" s="248">
        <f t="shared" ca="1" si="475"/>
        <v>1</v>
      </c>
      <c r="GH129" s="248">
        <f t="shared" ca="1" si="475"/>
        <v>0</v>
      </c>
      <c r="GI129" s="248">
        <f t="shared" ca="1" si="475"/>
        <v>0</v>
      </c>
      <c r="GJ129" s="248">
        <f t="shared" ca="1" si="475"/>
        <v>0</v>
      </c>
      <c r="GK129" s="248">
        <f t="shared" ca="1" si="475"/>
        <v>0</v>
      </c>
      <c r="GL129" s="248">
        <f t="shared" ca="1" si="475"/>
        <v>0</v>
      </c>
      <c r="GM129" s="248">
        <f t="shared" ca="1" si="475"/>
        <v>0</v>
      </c>
      <c r="GN129" s="248">
        <f t="shared" ca="1" si="475"/>
        <v>0</v>
      </c>
      <c r="GO129" s="10"/>
      <c r="GP129" s="246" t="b">
        <f t="shared" ca="1" si="462"/>
        <v>1</v>
      </c>
      <c r="GQ129" s="246" cm="1">
        <f t="array" aca="1" ref="GQ129" ca="1">INDEX(i.bnd_total_pas_area,$R129,1)</f>
        <v>0</v>
      </c>
      <c r="GR129" s="248" t="str">
        <f t="shared" ca="1" si="261"/>
        <v>-</v>
      </c>
      <c r="GS129" s="246" t="b">
        <f t="shared" ca="1" si="463"/>
        <v>1</v>
      </c>
      <c r="GT129" s="246" cm="1">
        <f t="array" aca="1" ref="GT129" ca="1">INDEX(i.bnd_sr_t,$T129,1)</f>
        <v>0</v>
      </c>
      <c r="GU129" s="246" t="b">
        <f t="shared" ca="1" si="124"/>
        <v>0</v>
      </c>
      <c r="GV129" s="246" t="b">
        <f t="shared" ca="1" si="124"/>
        <v>0</v>
      </c>
      <c r="GW129" s="246" t="b">
        <f t="shared" ca="1" si="124"/>
        <v>1</v>
      </c>
      <c r="GX129" s="248">
        <f t="shared" ca="1" si="434"/>
        <v>0</v>
      </c>
      <c r="GY129" s="248">
        <f t="shared" ca="1" si="434"/>
        <v>2</v>
      </c>
      <c r="GZ129" s="248">
        <f t="shared" ca="1" si="434"/>
        <v>2</v>
      </c>
      <c r="HA129" s="248" t="str">
        <f t="shared" ca="1" si="434"/>
        <v>-</v>
      </c>
      <c r="HB129" s="248" t="str">
        <f t="shared" ca="1" si="434"/>
        <v>-</v>
      </c>
      <c r="HC129" s="248" t="str">
        <f t="shared" ca="1" si="434"/>
        <v>-</v>
      </c>
      <c r="HD129" s="248" t="str">
        <f t="shared" ca="1" si="434"/>
        <v>-</v>
      </c>
      <c r="HE129" s="248" t="str">
        <f t="shared" ca="1" si="434"/>
        <v>-</v>
      </c>
      <c r="HF129" s="248" t="str">
        <f t="shared" ca="1" si="144"/>
        <v>-</v>
      </c>
      <c r="HG129" s="248" t="str">
        <f t="shared" ca="1" si="144"/>
        <v>-</v>
      </c>
      <c r="HH129" s="246" t="b">
        <f t="array" aca="1" ref="HH129" ca="1">IF(OR(HI129:HJ129&lt;&gt;"-"),TRUE,"-")</f>
        <v>1</v>
      </c>
      <c r="HI129" s="225">
        <f t="shared" ca="1" si="476"/>
        <v>2</v>
      </c>
      <c r="HJ129" s="248" t="str">
        <f t="shared" ca="1" si="125"/>
        <v>-</v>
      </c>
      <c r="HK129" s="246" t="str">
        <f t="array" aca="1" ref="HK129" ca="1">IF(OR(HL129:HQ129&lt;&gt;"-"),TRUE,"-")</f>
        <v>-</v>
      </c>
      <c r="HL129" s="248" t="str">
        <f t="shared" ca="1" si="145"/>
        <v>-</v>
      </c>
      <c r="HM129" s="288" t="str">
        <f t="shared" ca="1" si="145"/>
        <v>-</v>
      </c>
      <c r="HN129" s="288" t="str">
        <f t="shared" ca="1" si="145"/>
        <v>-</v>
      </c>
      <c r="HO129" s="288" t="str">
        <f t="shared" ca="1" si="145"/>
        <v>-</v>
      </c>
      <c r="HP129" s="288" t="str">
        <f t="shared" ca="1" si="145"/>
        <v>-</v>
      </c>
      <c r="HQ129" s="288" t="str">
        <f t="shared" ca="1" si="146"/>
        <v>-</v>
      </c>
      <c r="HR129" s="288" t="str">
        <f t="shared" ca="1" si="145"/>
        <v>-</v>
      </c>
      <c r="HS129" s="248" t="b">
        <f t="shared" ca="1" si="100"/>
        <v>1</v>
      </c>
      <c r="HT129" s="248">
        <f t="shared" ca="1" si="100"/>
        <v>2</v>
      </c>
      <c r="HU129" s="248" t="b">
        <f t="shared" ca="1" si="101"/>
        <v>1</v>
      </c>
      <c r="HV129" s="248" t="str">
        <f t="shared" ca="1" si="101"/>
        <v>-</v>
      </c>
      <c r="HW129" s="246" t="str">
        <f t="shared" ca="1" si="238"/>
        <v>-</v>
      </c>
      <c r="HX129" s="246" t="str">
        <f t="shared" ca="1" si="238"/>
        <v>-</v>
      </c>
      <c r="HY129" s="246" t="str">
        <f t="shared" ca="1" si="238"/>
        <v>-</v>
      </c>
      <c r="HZ129" s="246" t="str">
        <f t="shared" ca="1" si="238"/>
        <v>-</v>
      </c>
      <c r="IA129" s="248" t="str">
        <f t="shared" ca="1" si="480"/>
        <v>-</v>
      </c>
      <c r="IB129" s="248" t="str">
        <f t="shared" ca="1" si="480"/>
        <v>-</v>
      </c>
      <c r="IC129" s="248" t="str">
        <f t="shared" ca="1" si="480"/>
        <v>-</v>
      </c>
      <c r="ID129" s="248" t="str">
        <f t="shared" ca="1" si="480"/>
        <v>-</v>
      </c>
      <c r="IE129" s="248">
        <f t="shared" ca="1" si="480"/>
        <v>0</v>
      </c>
      <c r="IF129" s="248">
        <f t="shared" ca="1" si="480"/>
        <v>0.9</v>
      </c>
      <c r="IG129" s="248">
        <f t="shared" ca="1" si="480"/>
        <v>0</v>
      </c>
      <c r="IH129" s="248">
        <f t="shared" ca="1" si="480"/>
        <v>0.5</v>
      </c>
      <c r="II129" s="248">
        <f t="shared" ca="1" si="480"/>
        <v>0</v>
      </c>
      <c r="IJ129" s="248">
        <f t="shared" ca="1" si="480"/>
        <v>0</v>
      </c>
      <c r="IK129" s="248" t="str">
        <f t="shared" ca="1" si="480"/>
        <v>-</v>
      </c>
      <c r="IL129" s="246" t="str">
        <f t="shared" ca="1" si="127"/>
        <v>-</v>
      </c>
      <c r="IM129" s="246" t="str">
        <f t="shared" ca="1" si="127"/>
        <v>-</v>
      </c>
      <c r="IN129" s="155" t="b">
        <f t="shared" ca="1" si="464"/>
        <v>0</v>
      </c>
      <c r="IO129" s="248" t="str">
        <f t="shared" ca="1" si="129"/>
        <v>-</v>
      </c>
      <c r="IP129" s="10"/>
      <c r="IQ129" s="248">
        <f t="shared" ca="1" si="480"/>
        <v>1</v>
      </c>
      <c r="IR129" s="248">
        <f t="shared" ca="1" si="480"/>
        <v>0</v>
      </c>
      <c r="IS129" s="248">
        <f t="shared" ca="1" si="480"/>
        <v>1</v>
      </c>
      <c r="IT129" s="248">
        <f t="shared" ca="1" si="480"/>
        <v>1</v>
      </c>
      <c r="IU129" s="248">
        <f t="shared" ca="1" si="480"/>
        <v>0</v>
      </c>
      <c r="IV129" s="248">
        <f t="shared" ca="1" si="480"/>
        <v>70</v>
      </c>
      <c r="IW129" s="248">
        <f t="shared" ca="1" si="480"/>
        <v>50</v>
      </c>
      <c r="IX129" s="248">
        <f t="shared" ca="1" si="480"/>
        <v>85</v>
      </c>
      <c r="IY129" s="248">
        <f t="shared" ca="1" si="480"/>
        <v>70</v>
      </c>
      <c r="IZ129" s="246">
        <f t="shared" ca="1" si="130"/>
        <v>1</v>
      </c>
      <c r="JA129" s="246">
        <f t="shared" ca="1" si="131"/>
        <v>1</v>
      </c>
      <c r="JB129" s="246">
        <f t="shared" ca="1" si="132"/>
        <v>1</v>
      </c>
      <c r="JC129" s="248">
        <f t="shared" ca="1" si="480"/>
        <v>1</v>
      </c>
      <c r="JD129" s="10"/>
      <c r="JE129" s="248">
        <f t="shared" ca="1" si="480"/>
        <v>1</v>
      </c>
      <c r="JF129" s="248">
        <f t="shared" ca="1" si="480"/>
        <v>1</v>
      </c>
      <c r="JG129" s="248">
        <f t="shared" ca="1" si="480"/>
        <v>0.75</v>
      </c>
      <c r="JH129" s="248">
        <f t="shared" ca="1" si="480"/>
        <v>0.8</v>
      </c>
      <c r="JI129" s="248">
        <f t="shared" ca="1" si="480"/>
        <v>0.82499999999999996</v>
      </c>
      <c r="JJ129" s="248">
        <f t="shared" ca="1" si="480"/>
        <v>0.875</v>
      </c>
      <c r="JK129" s="248">
        <f t="shared" ca="1" si="480"/>
        <v>0.9</v>
      </c>
      <c r="JL129" s="248">
        <f t="shared" ca="1" si="480"/>
        <v>1</v>
      </c>
      <c r="JM129" s="248">
        <f t="shared" ca="1" si="480"/>
        <v>0</v>
      </c>
      <c r="JN129" s="248">
        <f t="shared" ca="1" si="477"/>
        <v>0</v>
      </c>
      <c r="JO129" s="248">
        <f t="shared" ca="1" si="477"/>
        <v>0</v>
      </c>
      <c r="JP129" s="248">
        <f t="shared" ca="1" si="477"/>
        <v>0</v>
      </c>
      <c r="JQ129" s="248">
        <f t="shared" ca="1" si="477"/>
        <v>0</v>
      </c>
      <c r="JR129" s="248">
        <f t="shared" ca="1" si="477"/>
        <v>0</v>
      </c>
      <c r="JS129" s="248" t="str">
        <f t="shared" ca="1" si="149"/>
        <v>-</v>
      </c>
      <c r="JT129" s="248">
        <f t="shared" ca="1" si="149"/>
        <v>0</v>
      </c>
      <c r="JU129" s="27">
        <v>0</v>
      </c>
    </row>
    <row r="130" spans="1:281" s="228" customFormat="1" outlineLevel="2">
      <c r="A130" s="202">
        <f t="shared" si="133"/>
        <v>125</v>
      </c>
      <c r="B130" s="210">
        <f t="shared" ca="1" si="468"/>
        <v>118</v>
      </c>
      <c r="C130" s="228">
        <v>200</v>
      </c>
      <c r="D130" s="228" t="s">
        <v>941</v>
      </c>
      <c r="E130" s="228" t="b">
        <v>0</v>
      </c>
      <c r="F130" s="228" t="b">
        <v>0</v>
      </c>
      <c r="G130" s="228" t="b">
        <f t="shared" si="466"/>
        <v>0</v>
      </c>
      <c r="H130" s="298" cm="1">
        <f t="array" aca="1" ref="H130" ca="1">IF(AND($I130:$T130=DataMaster!$R$70:$AC$70),1,IF(AND($I130:$T130=DataMaster!$R$71:$AC$71),2,IF(AND($I130:$T130=DataMaster!$R$72:$AC$72),3,IF(AND($I130:$T130=DataMaster!$R$73:$AC$73),4,IF(AND($I130:$T130=DataMaster!$R$74:$AC$74),5,IF(AND($I130:$T130=DataMaster!$R$75:$AC$75),6,IF(AND($I130:$T130=DataMaster!$R$76:$AC$76),7,IF(AND($I130:$T130=DataMaster!$R$77:$AC$77),8,0))))))))</f>
        <v>8</v>
      </c>
      <c r="I130" s="225">
        <f t="shared" ca="1" si="469"/>
        <v>3</v>
      </c>
      <c r="J130" s="225">
        <f t="shared" ca="1" si="417"/>
        <v>2</v>
      </c>
      <c r="K130" s="225">
        <f t="shared" ca="1" si="417"/>
        <v>1</v>
      </c>
      <c r="L130" s="225">
        <f t="shared" ca="1" si="417"/>
        <v>1</v>
      </c>
      <c r="M130" s="225">
        <f t="shared" ca="1" si="417"/>
        <v>1</v>
      </c>
      <c r="N130" s="225">
        <f t="shared" ca="1" si="417"/>
        <v>1</v>
      </c>
      <c r="O130" s="225">
        <f t="shared" ca="1" si="417"/>
        <v>1</v>
      </c>
      <c r="P130" s="225">
        <f t="shared" ca="1" si="417"/>
        <v>1</v>
      </c>
      <c r="Q130" s="225">
        <f t="shared" ca="1" si="417"/>
        <v>1</v>
      </c>
      <c r="R130" s="225">
        <f t="shared" ca="1" si="417"/>
        <v>5</v>
      </c>
      <c r="S130" s="225">
        <f t="shared" ca="1" si="417"/>
        <v>1</v>
      </c>
      <c r="T130" s="225">
        <f t="shared" ca="1" si="417"/>
        <v>5</v>
      </c>
      <c r="V130" s="242" t="str" cm="1">
        <f t="array" aca="1" ref="V130" ca="1">TEXT(LEFT(OFFSET(V130,-1,0),5)+1,"00000")&amp;MID(OFFSET(V130,-1,0),6,FIND(" ",OFFSET(V130,-1,0),7)-5)
&amp;IF($H130=0,"",INDEX(DataMaster!$Q$70:$Q$77,Experiment!H130))
 &amp; " Day"&amp;_xlfn.SINGLE(INDEX(i.DOY,$I130,1))                   &amp; IF($FE130=0," FWM","")&amp;IF($FE130=1," MWM","")&amp;IF($FE130=5," Mat","")&amp;IF($FJ130=TRUE,"&amp;BBT","")
&amp;" Confine"&amp;$P130-1       &amp;IF($R130&gt;1," PasArea"&amp;GQ130,"")     &amp;IF($T130&gt;1," SR"&amp;GT130,"")     &amp;IF($S130&gt;1," E_PGR"&amp;JG130,"")
&amp; " WP"&amp;TEXT($IZ130*100,"000p")                &amp; " MP"&amp;TEXT($JA130*100,"000p")                      &amp; " GP"&amp;TEXT($JB130*100,"000p")
&amp; " (F"&amp;3+IFERROR(1*$CZ130,0)+IFERROR(1*$DA130,0)&amp;3-IFERROR(1*NOT($DC130),0)&amp;"N"&amp;$DV130&amp;$DW130&amp;")"</f>
        <v>00107 Feed farm4_nc Day204 MWM Confine0 PasArea0 SR0 WP100p MP100p GP100p (F33N33)</v>
      </c>
      <c r="W130" s="10" t="str">
        <f ca="1">IF(COUNTIF(V$5:V130,V130)=1,"-","Dup")</f>
        <v>-</v>
      </c>
      <c r="X130" s="10"/>
      <c r="Y130" s="225" t="str">
        <f t="shared" ca="1" si="470"/>
        <v>-</v>
      </c>
      <c r="Z130" s="248" t="str">
        <f t="shared" ca="1" si="112"/>
        <v>-</v>
      </c>
      <c r="AA130" s="225" t="str">
        <f t="shared" ca="1" si="470"/>
        <v>-</v>
      </c>
      <c r="AB130" s="225" t="str">
        <f t="shared" ca="1" si="470"/>
        <v>-</v>
      </c>
      <c r="AC130" s="248" t="str">
        <f t="shared" ca="1" si="113"/>
        <v>-</v>
      </c>
      <c r="AD130" s="248" t="b">
        <f t="shared" ca="1" si="113"/>
        <v>1</v>
      </c>
      <c r="AE130" s="10"/>
      <c r="AF130" s="248" t="b">
        <f t="shared" ca="1" si="485"/>
        <v>1</v>
      </c>
      <c r="AG130" s="248" t="str">
        <f t="shared" ca="1" si="485"/>
        <v>-</v>
      </c>
      <c r="AH130" s="248" t="str">
        <f t="shared" ca="1" si="485"/>
        <v>-</v>
      </c>
      <c r="AI130" s="248" t="str">
        <f t="shared" ca="1" si="485"/>
        <v>-</v>
      </c>
      <c r="AJ130" s="248" t="b">
        <f t="shared" ca="1" si="485"/>
        <v>0</v>
      </c>
      <c r="AK130" s="248" t="str">
        <f t="shared" ca="1" si="485"/>
        <v>-</v>
      </c>
      <c r="AL130" s="248" t="str">
        <f t="shared" ca="1" si="485"/>
        <v>-</v>
      </c>
      <c r="AM130" s="248" t="str">
        <f t="shared" ca="1" si="485"/>
        <v>-</v>
      </c>
      <c r="AN130" s="248" t="b">
        <f t="shared" ca="1" si="485"/>
        <v>0</v>
      </c>
      <c r="AO130" s="10"/>
      <c r="AP130" s="225" t="b">
        <f t="shared" ca="1" si="478"/>
        <v>1</v>
      </c>
      <c r="AQ130" s="247" t="b">
        <v>1</v>
      </c>
      <c r="AR130" s="225" t="b">
        <f t="shared" ca="1" si="471"/>
        <v>1</v>
      </c>
      <c r="AS130" s="243">
        <f t="shared" ca="1" si="136"/>
        <v>832107</v>
      </c>
      <c r="AT130" s="225" t="b">
        <f t="shared" ca="1" si="472"/>
        <v>0</v>
      </c>
      <c r="AU130" s="248" t="str">
        <f t="shared" ca="1" si="485"/>
        <v>-</v>
      </c>
      <c r="AV130" s="248" t="b">
        <f t="shared" ca="1" si="485"/>
        <v>1</v>
      </c>
      <c r="AW130" s="225">
        <f t="shared" ca="1" si="473"/>
        <v>832108</v>
      </c>
      <c r="AX130" s="248" t="str">
        <f t="shared" ca="1" si="485"/>
        <v>-</v>
      </c>
      <c r="AY130" s="248">
        <f t="shared" ca="1" si="485"/>
        <v>1</v>
      </c>
      <c r="AZ130" s="248">
        <f t="shared" ca="1" si="485"/>
        <v>1</v>
      </c>
      <c r="BA130" s="248" t="b">
        <f t="shared" ca="1" si="185"/>
        <v>1</v>
      </c>
      <c r="BB130" s="248">
        <f t="shared" ca="1" si="485"/>
        <v>0.2</v>
      </c>
      <c r="BC130" s="248" t="str">
        <f t="shared" ca="1" si="485"/>
        <v>-</v>
      </c>
      <c r="BD130" s="248" t="str">
        <f t="shared" ca="1" si="485"/>
        <v>-</v>
      </c>
      <c r="BE130" s="248" t="b">
        <f t="shared" ca="1" si="485"/>
        <v>1</v>
      </c>
      <c r="BF130" s="248" t="b">
        <f t="shared" ca="1" si="185"/>
        <v>0</v>
      </c>
      <c r="BG130" s="246" t="b" cm="1">
        <f t="array" aca="1" ref="BG130" ca="1">INDEX(i.dams_confinement_P,$P130,BG$17)</f>
        <v>0</v>
      </c>
      <c r="BH130" s="246" t="b" cm="1">
        <f t="array" aca="1" ref="BH130" ca="1">INDEX(i.dams_confinement_P,$P130,BH$17)</f>
        <v>0</v>
      </c>
      <c r="BI130" s="246" t="b" cm="1">
        <f t="array" aca="1" ref="BI130" ca="1">INDEX(i.dams_confinement_P,$P130,BI$17)</f>
        <v>0</v>
      </c>
      <c r="BJ130" s="246" t="b" cm="1">
        <f t="array" aca="1" ref="BJ130" ca="1">INDEX(i.dams_confinement_P,$P130,BJ$17)</f>
        <v>0</v>
      </c>
      <c r="BK130" s="246" t="b" cm="1">
        <f t="array" aca="1" ref="BK130" ca="1">INDEX(i.dams_confinement_P,$P130,BK$17)</f>
        <v>0</v>
      </c>
      <c r="BL130" s="246" t="b" cm="1">
        <f t="array" aca="1" ref="BL130" ca="1">INDEX(i.dams_confinement_P,$P130,BL$17)</f>
        <v>0</v>
      </c>
      <c r="BM130" s="246" t="b" cm="1">
        <f t="array" aca="1" ref="BM130" ca="1">INDEX(i.dams_confinement_P,$P130,BM$17)</f>
        <v>0</v>
      </c>
      <c r="BN130" s="246" t="b" cm="1">
        <f t="array" aca="1" ref="BN130" ca="1">INDEX(i.dams_confinement_P,$P130,BN$17)</f>
        <v>0</v>
      </c>
      <c r="BO130" s="246" t="b" cm="1">
        <f t="array" aca="1" ref="BO130" ca="1">INDEX(i.dams_confinement_P,$P130,BO$17)</f>
        <v>0</v>
      </c>
      <c r="BP130" s="246" t="b" cm="1">
        <f t="array" aca="1" ref="BP130" ca="1">INDEX(i.dams_confinement_P,$P130,BP$17)</f>
        <v>0</v>
      </c>
      <c r="BQ130" s="246" t="b" cm="1">
        <f t="array" aca="1" ref="BQ130" ca="1">INDEX(i.dams_confinement_P,$P130,BQ$17)</f>
        <v>0</v>
      </c>
      <c r="BR130" s="246" t="b" cm="1">
        <f t="array" aca="1" ref="BR130" ca="1">INDEX(i.dams_confinement_P,$P130,BR$17)</f>
        <v>0</v>
      </c>
      <c r="BS130" s="246" t="b" cm="1">
        <f t="array" aca="1" ref="BS130" ca="1">INDEX(i.dams_confinement_P,$P130,BS$17)</f>
        <v>0</v>
      </c>
      <c r="BT130" s="246" t="b" cm="1">
        <f t="array" aca="1" ref="BT130" ca="1">INDEX(i.dams_confinement_P,$P130,BT$17)</f>
        <v>0</v>
      </c>
      <c r="BU130" s="246" t="b" cm="1">
        <f t="array" aca="1" ref="BU130" ca="1">INDEX(i.dams_confinement_P,$P130,BU$17)</f>
        <v>0</v>
      </c>
      <c r="BV130" s="246" t="b" cm="1">
        <f t="array" aca="1" ref="BV130" ca="1">INDEX(i.dams_confinement_P,$P130,BV$17)</f>
        <v>0</v>
      </c>
      <c r="BW130" s="246" t="b" cm="1">
        <f t="array" aca="1" ref="BW130" ca="1">INDEX(i.dams_confinement_P,$P130,BW$17)</f>
        <v>0</v>
      </c>
      <c r="BX130" s="246" t="b" cm="1">
        <f t="array" aca="1" ref="BX130" ca="1">INDEX(i.dams_confinement_P,$P130,BX$17)</f>
        <v>0</v>
      </c>
      <c r="BY130" s="248" t="str">
        <f t="shared" ca="1" si="431"/>
        <v>-</v>
      </c>
      <c r="BZ130" s="248" t="str">
        <f t="shared" ca="1" si="431"/>
        <v>-</v>
      </c>
      <c r="CA130" s="10"/>
      <c r="CB130" s="248" t="str">
        <f t="shared" ca="1" si="431"/>
        <v>-</v>
      </c>
      <c r="CC130" s="248" t="str">
        <f t="shared" ca="1" si="431"/>
        <v>-</v>
      </c>
      <c r="CD130" s="248" t="str">
        <f t="shared" ref="CD130:CR130" ca="1" si="486">OFFSET(CD$5,$B130,0)</f>
        <v>-</v>
      </c>
      <c r="CE130" s="248" t="str">
        <f t="shared" ca="1" si="486"/>
        <v>-</v>
      </c>
      <c r="CF130" s="248" t="str">
        <f t="shared" ca="1" si="486"/>
        <v>-</v>
      </c>
      <c r="CG130" s="248" t="str">
        <f t="shared" ca="1" si="486"/>
        <v>-</v>
      </c>
      <c r="CH130" s="248" t="str">
        <f t="shared" ca="1" si="486"/>
        <v>-</v>
      </c>
      <c r="CI130" s="248" t="str">
        <f t="shared" ca="1" si="486"/>
        <v>-</v>
      </c>
      <c r="CJ130" s="248" t="str">
        <f t="shared" ca="1" si="486"/>
        <v>-</v>
      </c>
      <c r="CK130" s="248" t="str">
        <f t="shared" ca="1" si="486"/>
        <v>-</v>
      </c>
      <c r="CL130" s="248" t="str">
        <f t="shared" ca="1" si="486"/>
        <v>-</v>
      </c>
      <c r="CM130" s="248" t="str">
        <f t="shared" ca="1" si="486"/>
        <v>-</v>
      </c>
      <c r="CN130" s="248" t="str">
        <f t="shared" ca="1" si="486"/>
        <v>-</v>
      </c>
      <c r="CO130" s="248" t="str">
        <f t="shared" ca="1" si="486"/>
        <v>-</v>
      </c>
      <c r="CP130" s="248" t="str">
        <f t="shared" ca="1" si="486"/>
        <v>-</v>
      </c>
      <c r="CQ130" s="248" t="str">
        <f t="shared" ca="1" si="486"/>
        <v>-</v>
      </c>
      <c r="CR130" s="248" t="str">
        <f t="shared" ca="1" si="486"/>
        <v>-</v>
      </c>
      <c r="CS130" s="248" t="str">
        <f t="shared" ca="1" si="194"/>
        <v>-</v>
      </c>
      <c r="CT130" s="248" t="str">
        <f t="shared" ca="1" si="194"/>
        <v>-</v>
      </c>
      <c r="CU130" s="248" t="str">
        <f t="shared" ca="1" si="194"/>
        <v>-</v>
      </c>
      <c r="CV130" s="248" t="str">
        <f t="shared" ca="1" si="194"/>
        <v>-</v>
      </c>
      <c r="CW130" s="10"/>
      <c r="CX130" s="246" t="str" cm="1">
        <f t="array" ref="CX130">IF(AND($CZ130:$DA130),INDEX(i.dam_user_fvp0_date,$P130),"-")</f>
        <v>-</v>
      </c>
      <c r="CY130" s="246" t="str" cm="1">
        <f t="array" ref="CY130">IF(AND($CZ130:$DA130),INDEX(i.dam_user_fvp1_date,$P130),"-")</f>
        <v>-</v>
      </c>
      <c r="CZ130" s="247" t="b">
        <v>0</v>
      </c>
      <c r="DA130" s="247" t="b">
        <v>0</v>
      </c>
      <c r="DB130" s="248" t="str">
        <f t="shared" ca="1" si="484"/>
        <v>-</v>
      </c>
      <c r="DC130" s="248" t="str">
        <f t="shared" ca="1" si="484"/>
        <v>-</v>
      </c>
      <c r="DD130" s="248" t="str">
        <f t="shared" ca="1" si="484"/>
        <v>-</v>
      </c>
      <c r="DE130" s="248" t="str">
        <f t="shared" ca="1" si="484"/>
        <v>-</v>
      </c>
      <c r="DF130" s="248" t="str">
        <f t="shared" ca="1" si="484"/>
        <v>-</v>
      </c>
      <c r="DG130" s="248" t="str">
        <f t="shared" ca="1" si="484"/>
        <v>-</v>
      </c>
      <c r="DH130" s="248" t="str">
        <f t="shared" ca="1" si="484"/>
        <v>-</v>
      </c>
      <c r="DI130" s="248" t="str">
        <f t="shared" ca="1" si="484"/>
        <v>-</v>
      </c>
      <c r="DJ130" s="128">
        <v>0.125</v>
      </c>
      <c r="DK130" s="128">
        <v>0.3</v>
      </c>
      <c r="DL130" s="128">
        <v>-0.05</v>
      </c>
      <c r="DM130" s="128">
        <v>0.1</v>
      </c>
      <c r="DN130" s="128">
        <v>0.25</v>
      </c>
      <c r="DO130" s="128">
        <v>-0.05</v>
      </c>
      <c r="DP130" s="128">
        <v>0.05</v>
      </c>
      <c r="DQ130" s="128">
        <v>0.1</v>
      </c>
      <c r="DR130" s="128">
        <v>-0.02</v>
      </c>
      <c r="DS130" s="128">
        <v>0.1</v>
      </c>
      <c r="DT130" s="128">
        <v>0.25</v>
      </c>
      <c r="DU130" s="128">
        <v>-0.05</v>
      </c>
      <c r="DV130" s="225">
        <f t="shared" ca="1" si="474"/>
        <v>3</v>
      </c>
      <c r="DW130" s="225">
        <f t="shared" ca="1" si="474"/>
        <v>3</v>
      </c>
      <c r="DX130" s="247">
        <v>0</v>
      </c>
      <c r="DY130" s="247">
        <v>0.5</v>
      </c>
      <c r="DZ130" s="247">
        <v>0.5</v>
      </c>
      <c r="EA130" s="248" t="str">
        <f t="shared" ca="1" si="482"/>
        <v>-</v>
      </c>
      <c r="EB130" s="248" t="str">
        <f t="shared" ca="1" si="482"/>
        <v>-</v>
      </c>
      <c r="EC130" s="248" t="str">
        <f t="shared" ca="1" si="482"/>
        <v>-</v>
      </c>
      <c r="ED130" s="248" t="str">
        <f t="shared" ca="1" si="482"/>
        <v>-</v>
      </c>
      <c r="EE130" s="248" t="str">
        <f t="shared" ca="1" si="482"/>
        <v>-</v>
      </c>
      <c r="EF130" s="247">
        <v>0</v>
      </c>
      <c r="EG130" s="247">
        <v>0.5</v>
      </c>
      <c r="EH130" s="247">
        <v>0.5</v>
      </c>
      <c r="EI130" s="248" t="str">
        <f t="shared" ca="1" si="482"/>
        <v>-</v>
      </c>
      <c r="EJ130" s="248" t="str">
        <f t="shared" ca="1" si="482"/>
        <v>-</v>
      </c>
      <c r="EK130" s="248" t="str">
        <f t="shared" ca="1" si="482"/>
        <v>-</v>
      </c>
      <c r="EL130" s="248">
        <f t="shared" ca="1" si="482"/>
        <v>0</v>
      </c>
      <c r="EM130" s="248">
        <f t="shared" ca="1" si="482"/>
        <v>0</v>
      </c>
      <c r="EN130" s="248">
        <f t="shared" ca="1" si="482"/>
        <v>0</v>
      </c>
      <c r="EO130" s="248">
        <f t="shared" ca="1" si="482"/>
        <v>0</v>
      </c>
      <c r="EP130" s="248">
        <f t="shared" ca="1" si="482"/>
        <v>0</v>
      </c>
      <c r="EQ130" s="248">
        <f t="shared" ca="1" si="418"/>
        <v>0</v>
      </c>
      <c r="ER130" s="248">
        <f t="shared" ca="1" si="418"/>
        <v>0</v>
      </c>
      <c r="ES130" s="248" t="str">
        <f t="shared" ca="1" si="418"/>
        <v>-</v>
      </c>
      <c r="ET130" s="248" t="str">
        <f t="shared" ca="1" si="418"/>
        <v>-</v>
      </c>
      <c r="EU130" s="248" t="str">
        <f t="shared" ca="1" si="418"/>
        <v>-</v>
      </c>
      <c r="EV130" s="248" t="str">
        <f t="shared" ca="1" si="418"/>
        <v>-</v>
      </c>
      <c r="EW130" s="248" t="str">
        <f t="shared" ca="1" si="418"/>
        <v>-</v>
      </c>
      <c r="EX130" s="248" t="str">
        <f t="shared" ca="1" si="418"/>
        <v>-</v>
      </c>
      <c r="EY130" s="248" t="str">
        <f t="shared" ca="1" si="418"/>
        <v>-</v>
      </c>
      <c r="EZ130" s="248" t="str">
        <f t="shared" ca="1" si="418"/>
        <v>-</v>
      </c>
      <c r="FA130" s="248" t="str">
        <f t="shared" ca="1" si="418"/>
        <v>-</v>
      </c>
      <c r="FB130" s="248" t="str">
        <f t="shared" ca="1" si="418"/>
        <v>-</v>
      </c>
      <c r="FC130" s="248" t="str">
        <f t="shared" ca="1" si="418"/>
        <v>-</v>
      </c>
      <c r="FD130" s="10"/>
      <c r="FE130" s="246">
        <f t="shared" ca="1" si="118"/>
        <v>1</v>
      </c>
      <c r="FF130" s="248" t="str">
        <f t="shared" ca="1" si="418"/>
        <v>-</v>
      </c>
      <c r="FG130" s="248" t="str">
        <f t="shared" ca="1" si="475"/>
        <v>-</v>
      </c>
      <c r="FH130" s="248" t="str">
        <f t="shared" ca="1" si="475"/>
        <v>-</v>
      </c>
      <c r="FI130" s="248" t="str">
        <f t="shared" ca="1" si="475"/>
        <v>-</v>
      </c>
      <c r="FJ130" s="246" t="b">
        <f t="shared" ca="1" si="119"/>
        <v>0</v>
      </c>
      <c r="FK130" s="248" t="str">
        <f t="shared" ca="1" si="475"/>
        <v>-</v>
      </c>
      <c r="FL130" s="248">
        <f t="shared" ca="1" si="475"/>
        <v>0</v>
      </c>
      <c r="FM130" s="248" t="str">
        <f t="shared" ca="1" si="475"/>
        <v>-</v>
      </c>
      <c r="FN130" s="248">
        <f t="shared" ca="1" si="120"/>
        <v>1</v>
      </c>
      <c r="FO130" s="248">
        <f t="shared" ca="1" si="120"/>
        <v>0</v>
      </c>
      <c r="FP130" s="248">
        <f t="shared" ca="1" si="475"/>
        <v>1</v>
      </c>
      <c r="FQ130" s="248">
        <f t="shared" ca="1" si="475"/>
        <v>0</v>
      </c>
      <c r="FR130" s="248">
        <f t="shared" ca="1" si="475"/>
        <v>1</v>
      </c>
      <c r="FS130" s="248">
        <f t="shared" ca="1" si="475"/>
        <v>1</v>
      </c>
      <c r="FT130" s="248">
        <f t="shared" ca="1" si="475"/>
        <v>1</v>
      </c>
      <c r="FU130" s="248">
        <f t="shared" ca="1" si="475"/>
        <v>0</v>
      </c>
      <c r="FV130" s="248">
        <f t="shared" ca="1" si="475"/>
        <v>0</v>
      </c>
      <c r="FW130" s="248">
        <f t="shared" ca="1" si="475"/>
        <v>0</v>
      </c>
      <c r="FX130" s="248">
        <f t="shared" ca="1" si="475"/>
        <v>0</v>
      </c>
      <c r="FY130" s="248">
        <f t="shared" ca="1" si="475"/>
        <v>0</v>
      </c>
      <c r="FZ130" s="248">
        <f t="shared" ca="1" si="475"/>
        <v>0</v>
      </c>
      <c r="GA130" s="248">
        <f t="shared" ca="1" si="475"/>
        <v>0</v>
      </c>
      <c r="GB130" s="248">
        <f t="shared" ca="1" si="475"/>
        <v>0</v>
      </c>
      <c r="GC130" s="248">
        <f t="shared" ca="1" si="475"/>
        <v>0</v>
      </c>
      <c r="GD130" s="248">
        <f t="shared" ca="1" si="475"/>
        <v>0</v>
      </c>
      <c r="GE130" s="248">
        <f t="shared" ca="1" si="475"/>
        <v>0</v>
      </c>
      <c r="GF130" s="248">
        <f t="shared" ca="1" si="475"/>
        <v>0</v>
      </c>
      <c r="GG130" s="248">
        <f t="shared" ca="1" si="475"/>
        <v>1</v>
      </c>
      <c r="GH130" s="248">
        <f t="shared" ca="1" si="475"/>
        <v>0</v>
      </c>
      <c r="GI130" s="248">
        <f t="shared" ca="1" si="475"/>
        <v>0</v>
      </c>
      <c r="GJ130" s="248">
        <f t="shared" ca="1" si="475"/>
        <v>0</v>
      </c>
      <c r="GK130" s="248">
        <f t="shared" ca="1" si="475"/>
        <v>0</v>
      </c>
      <c r="GL130" s="248">
        <f t="shared" ca="1" si="475"/>
        <v>0</v>
      </c>
      <c r="GM130" s="248">
        <f t="shared" ca="1" si="475"/>
        <v>0</v>
      </c>
      <c r="GN130" s="248">
        <f t="shared" ca="1" si="475"/>
        <v>0</v>
      </c>
      <c r="GO130" s="10"/>
      <c r="GP130" s="246" t="b">
        <f t="shared" ca="1" si="462"/>
        <v>1</v>
      </c>
      <c r="GQ130" s="246" cm="1">
        <f t="array" aca="1" ref="GQ130" ca="1">INDEX(i.bnd_total_pas_area,$R130,1)</f>
        <v>0</v>
      </c>
      <c r="GR130" s="248" t="str">
        <f t="shared" ca="1" si="261"/>
        <v>-</v>
      </c>
      <c r="GS130" s="246" t="b">
        <f t="shared" ca="1" si="463"/>
        <v>1</v>
      </c>
      <c r="GT130" s="246" cm="1">
        <f t="array" aca="1" ref="GT130" ca="1">INDEX(i.bnd_sr_t,$T130,1)</f>
        <v>0</v>
      </c>
      <c r="GU130" s="246" t="b">
        <f t="shared" ca="1" si="124"/>
        <v>0</v>
      </c>
      <c r="GV130" s="246" t="b">
        <f t="shared" ca="1" si="124"/>
        <v>0</v>
      </c>
      <c r="GW130" s="246" t="b">
        <f t="shared" ca="1" si="124"/>
        <v>1</v>
      </c>
      <c r="GX130" s="248">
        <f t="shared" ca="1" si="434"/>
        <v>0</v>
      </c>
      <c r="GY130" s="248">
        <f t="shared" ca="1" si="434"/>
        <v>2</v>
      </c>
      <c r="GZ130" s="248">
        <f t="shared" ca="1" si="434"/>
        <v>2</v>
      </c>
      <c r="HA130" s="248" t="str">
        <f t="shared" ca="1" si="434"/>
        <v>-</v>
      </c>
      <c r="HB130" s="248" t="str">
        <f t="shared" ca="1" si="434"/>
        <v>-</v>
      </c>
      <c r="HC130" s="248" t="str">
        <f t="shared" ca="1" si="434"/>
        <v>-</v>
      </c>
      <c r="HD130" s="248" t="str">
        <f t="shared" ca="1" si="434"/>
        <v>-</v>
      </c>
      <c r="HE130" s="248" t="str">
        <f t="shared" ca="1" si="434"/>
        <v>-</v>
      </c>
      <c r="HF130" s="248" t="str">
        <f t="shared" ca="1" si="144"/>
        <v>-</v>
      </c>
      <c r="HG130" s="248" t="str">
        <f t="shared" ca="1" si="144"/>
        <v>-</v>
      </c>
      <c r="HH130" s="246" t="b">
        <f t="array" aca="1" ref="HH130" ca="1">IF(OR(HI130:HJ130&lt;&gt;"-"),TRUE,"-")</f>
        <v>1</v>
      </c>
      <c r="HI130" s="225">
        <f t="shared" ca="1" si="476"/>
        <v>2</v>
      </c>
      <c r="HJ130" s="248" t="str">
        <f t="shared" ca="1" si="125"/>
        <v>-</v>
      </c>
      <c r="HK130" s="246" t="str">
        <f t="array" aca="1" ref="HK130" ca="1">IF(OR(HL130:HQ130&lt;&gt;"-"),TRUE,"-")</f>
        <v>-</v>
      </c>
      <c r="HL130" s="248" t="str">
        <f t="shared" ca="1" si="145"/>
        <v>-</v>
      </c>
      <c r="HM130" s="288" t="str">
        <f t="shared" ca="1" si="145"/>
        <v>-</v>
      </c>
      <c r="HN130" s="288" t="str">
        <f t="shared" ca="1" si="145"/>
        <v>-</v>
      </c>
      <c r="HO130" s="288" t="str">
        <f t="shared" ca="1" si="145"/>
        <v>-</v>
      </c>
      <c r="HP130" s="288" t="str">
        <f t="shared" ca="1" si="145"/>
        <v>-</v>
      </c>
      <c r="HQ130" s="288" t="str">
        <f t="shared" ca="1" si="146"/>
        <v>-</v>
      </c>
      <c r="HR130" s="288" t="str">
        <f t="shared" ca="1" si="145"/>
        <v>-</v>
      </c>
      <c r="HS130" s="248" t="b">
        <f t="shared" ca="1" si="100"/>
        <v>1</v>
      </c>
      <c r="HT130" s="248">
        <f t="shared" ca="1" si="100"/>
        <v>2</v>
      </c>
      <c r="HU130" s="248" t="b">
        <f t="shared" ca="1" si="101"/>
        <v>1</v>
      </c>
      <c r="HV130" s="248" t="str">
        <f t="shared" ca="1" si="101"/>
        <v>-</v>
      </c>
      <c r="HW130" s="246" t="str">
        <f t="shared" ca="1" si="238"/>
        <v>-</v>
      </c>
      <c r="HX130" s="246" t="str">
        <f t="shared" ca="1" si="238"/>
        <v>-</v>
      </c>
      <c r="HY130" s="246" t="str">
        <f t="shared" ca="1" si="238"/>
        <v>-</v>
      </c>
      <c r="HZ130" s="246" t="str">
        <f t="shared" ca="1" si="238"/>
        <v>-</v>
      </c>
      <c r="IA130" s="248" t="str">
        <f t="shared" ca="1" si="480"/>
        <v>-</v>
      </c>
      <c r="IB130" s="248" t="str">
        <f t="shared" ca="1" si="480"/>
        <v>-</v>
      </c>
      <c r="IC130" s="248" t="str">
        <f t="shared" ca="1" si="480"/>
        <v>-</v>
      </c>
      <c r="ID130" s="248" t="str">
        <f t="shared" ca="1" si="480"/>
        <v>-</v>
      </c>
      <c r="IE130" s="248">
        <f t="shared" ca="1" si="480"/>
        <v>0</v>
      </c>
      <c r="IF130" s="248">
        <f t="shared" ca="1" si="480"/>
        <v>0.9</v>
      </c>
      <c r="IG130" s="248">
        <f t="shared" ca="1" si="480"/>
        <v>0</v>
      </c>
      <c r="IH130" s="248">
        <f t="shared" ca="1" si="480"/>
        <v>0.5</v>
      </c>
      <c r="II130" s="248">
        <f t="shared" ca="1" si="480"/>
        <v>0</v>
      </c>
      <c r="IJ130" s="248">
        <f t="shared" ca="1" si="480"/>
        <v>0</v>
      </c>
      <c r="IK130" s="248" t="str">
        <f t="shared" ca="1" si="480"/>
        <v>-</v>
      </c>
      <c r="IL130" s="246" t="str">
        <f t="shared" ca="1" si="127"/>
        <v>-</v>
      </c>
      <c r="IM130" s="246" t="str">
        <f t="shared" ca="1" si="127"/>
        <v>-</v>
      </c>
      <c r="IN130" s="155" t="b">
        <f t="shared" ca="1" si="464"/>
        <v>0</v>
      </c>
      <c r="IO130" s="248" t="str">
        <f t="shared" ca="1" si="129"/>
        <v>-</v>
      </c>
      <c r="IP130" s="10"/>
      <c r="IQ130" s="248">
        <f t="shared" ca="1" si="480"/>
        <v>1</v>
      </c>
      <c r="IR130" s="248">
        <f t="shared" ca="1" si="480"/>
        <v>0</v>
      </c>
      <c r="IS130" s="248">
        <f t="shared" ca="1" si="480"/>
        <v>1</v>
      </c>
      <c r="IT130" s="248">
        <f t="shared" ca="1" si="480"/>
        <v>1</v>
      </c>
      <c r="IU130" s="248">
        <f t="shared" ca="1" si="480"/>
        <v>0</v>
      </c>
      <c r="IV130" s="248">
        <f t="shared" ca="1" si="480"/>
        <v>70</v>
      </c>
      <c r="IW130" s="248">
        <f t="shared" ca="1" si="480"/>
        <v>50</v>
      </c>
      <c r="IX130" s="248">
        <f t="shared" ca="1" si="480"/>
        <v>85</v>
      </c>
      <c r="IY130" s="248">
        <f t="shared" ca="1" si="480"/>
        <v>70</v>
      </c>
      <c r="IZ130" s="246">
        <f t="shared" ca="1" si="130"/>
        <v>1</v>
      </c>
      <c r="JA130" s="246">
        <f t="shared" ca="1" si="131"/>
        <v>1</v>
      </c>
      <c r="JB130" s="246">
        <f t="shared" ca="1" si="132"/>
        <v>1</v>
      </c>
      <c r="JC130" s="248">
        <f t="shared" ca="1" si="480"/>
        <v>1</v>
      </c>
      <c r="JD130" s="10"/>
      <c r="JE130" s="248">
        <f t="shared" ca="1" si="480"/>
        <v>1</v>
      </c>
      <c r="JF130" s="248">
        <f t="shared" ca="1" si="480"/>
        <v>1</v>
      </c>
      <c r="JG130" s="248">
        <f t="shared" ca="1" si="480"/>
        <v>0.75</v>
      </c>
      <c r="JH130" s="248">
        <f t="shared" ca="1" si="480"/>
        <v>0.8</v>
      </c>
      <c r="JI130" s="248">
        <f t="shared" ca="1" si="480"/>
        <v>0.82499999999999996</v>
      </c>
      <c r="JJ130" s="248">
        <f t="shared" ca="1" si="480"/>
        <v>0.875</v>
      </c>
      <c r="JK130" s="248">
        <f t="shared" ca="1" si="480"/>
        <v>0.9</v>
      </c>
      <c r="JL130" s="248">
        <f t="shared" ca="1" si="480"/>
        <v>1</v>
      </c>
      <c r="JM130" s="248">
        <f t="shared" ca="1" si="480"/>
        <v>0</v>
      </c>
      <c r="JN130" s="248">
        <f t="shared" ca="1" si="477"/>
        <v>0</v>
      </c>
      <c r="JO130" s="248">
        <f t="shared" ca="1" si="477"/>
        <v>0</v>
      </c>
      <c r="JP130" s="248">
        <f t="shared" ca="1" si="477"/>
        <v>0</v>
      </c>
      <c r="JQ130" s="248">
        <f t="shared" ca="1" si="477"/>
        <v>0</v>
      </c>
      <c r="JR130" s="248">
        <f t="shared" ca="1" si="477"/>
        <v>0</v>
      </c>
      <c r="JS130" s="248" t="str">
        <f t="shared" ca="1" si="149"/>
        <v>-</v>
      </c>
      <c r="JT130" s="248">
        <f t="shared" ca="1" si="149"/>
        <v>0</v>
      </c>
      <c r="JU130" s="27">
        <v>0</v>
      </c>
    </row>
    <row r="131" spans="1:281" s="228" customFormat="1" outlineLevel="2">
      <c r="A131" s="202">
        <f t="shared" si="133"/>
        <v>126</v>
      </c>
      <c r="B131" s="210">
        <f t="shared" ca="1" si="468"/>
        <v>118</v>
      </c>
      <c r="C131" s="228">
        <v>200</v>
      </c>
      <c r="D131" s="228" t="s">
        <v>941</v>
      </c>
      <c r="E131" s="228" t="b">
        <v>0</v>
      </c>
      <c r="F131" s="228" t="b">
        <v>0</v>
      </c>
      <c r="G131" s="228" t="b">
        <f t="shared" si="466"/>
        <v>0</v>
      </c>
      <c r="H131" s="298" cm="1">
        <f t="array" aca="1" ref="H131" ca="1">IF(AND($I131:$T131=DataMaster!$R$70:$AC$70),1,IF(AND($I131:$T131=DataMaster!$R$71:$AC$71),2,IF(AND($I131:$T131=DataMaster!$R$72:$AC$72),3,IF(AND($I131:$T131=DataMaster!$R$73:$AC$73),4,IF(AND($I131:$T131=DataMaster!$R$74:$AC$74),5,IF(AND($I131:$T131=DataMaster!$R$75:$AC$75),6,IF(AND($I131:$T131=DataMaster!$R$76:$AC$76),7,IF(AND($I131:$T131=DataMaster!$R$77:$AC$77),8,0))))))))</f>
        <v>8</v>
      </c>
      <c r="I131" s="225">
        <f t="shared" ca="1" si="469"/>
        <v>3</v>
      </c>
      <c r="J131" s="225">
        <f t="shared" ca="1" si="469"/>
        <v>2</v>
      </c>
      <c r="K131" s="225">
        <f t="shared" ca="1" si="469"/>
        <v>1</v>
      </c>
      <c r="L131" s="225">
        <f t="shared" ca="1" si="469"/>
        <v>1</v>
      </c>
      <c r="M131" s="225">
        <f t="shared" ca="1" si="469"/>
        <v>1</v>
      </c>
      <c r="N131" s="225">
        <f t="shared" ca="1" si="469"/>
        <v>1</v>
      </c>
      <c r="O131" s="225">
        <f t="shared" ca="1" si="469"/>
        <v>1</v>
      </c>
      <c r="P131" s="225">
        <f t="shared" ca="1" si="469"/>
        <v>1</v>
      </c>
      <c r="Q131" s="225">
        <f t="shared" ca="1" si="469"/>
        <v>1</v>
      </c>
      <c r="R131" s="225">
        <f t="shared" ca="1" si="469"/>
        <v>5</v>
      </c>
      <c r="S131" s="225">
        <f t="shared" ca="1" si="469"/>
        <v>1</v>
      </c>
      <c r="T131" s="225">
        <f t="shared" ca="1" si="469"/>
        <v>5</v>
      </c>
      <c r="V131" s="242" t="str" cm="1">
        <f t="array" aca="1" ref="V131" ca="1">TEXT(LEFT(OFFSET(V131,-1,0),5)+1,"00000")&amp;MID(OFFSET(V131,-1,0),6,FIND(" ",OFFSET(V131,-1,0),7)-5)
&amp;IF($H131=0,"",INDEX(DataMaster!$Q$70:$Q$77,Experiment!H131))
 &amp; " Day"&amp;_xlfn.SINGLE(INDEX(i.DOY,$I131,1))                   &amp; IF($FE131=0," FWM","")&amp;IF($FE131=1," MWM","")&amp;IF($FE131=5," Mat","")&amp;IF($FJ131=TRUE,"&amp;BBT","")
&amp;" Confine"&amp;$P131-1       &amp;IF($R131&gt;1," PasArea"&amp;GQ131,"")     &amp;IF($T131&gt;1," SR"&amp;GT131,"")     &amp;IF($S131&gt;1," E_PGR"&amp;JG131,"")
&amp; " WP"&amp;TEXT($IZ131*100,"000p")                &amp; " MP"&amp;TEXT($JA131*100,"000p")                      &amp; " GP"&amp;TEXT($JB131*100,"000p")
&amp; " (F"&amp;3+IFERROR(1*$CZ131,0)+IFERROR(1*$DA131,0)&amp;3-IFERROR(1*NOT($DC131),0)&amp;"N"&amp;$DV131&amp;$DW131&amp;")"</f>
        <v>00108 Feed farm4_nc Day204 MWM Confine0 PasArea0 SR0 WP100p MP100p GP100p (F33N11)</v>
      </c>
      <c r="W131" s="10" t="str">
        <f ca="1">IF(COUNTIF(V$5:V131,V131)=1,"-","Dup")</f>
        <v>-</v>
      </c>
      <c r="X131" s="10"/>
      <c r="Y131" s="225" t="str">
        <f t="shared" ca="1" si="470"/>
        <v>-</v>
      </c>
      <c r="Z131" s="248" t="str">
        <f t="shared" ca="1" si="112"/>
        <v>-</v>
      </c>
      <c r="AA131" s="225" t="str">
        <f t="shared" ca="1" si="470"/>
        <v>-</v>
      </c>
      <c r="AB131" s="225" t="str">
        <f t="shared" ca="1" si="470"/>
        <v>-</v>
      </c>
      <c r="AC131" s="248" t="str">
        <f t="shared" ca="1" si="113"/>
        <v>-</v>
      </c>
      <c r="AD131" s="248" t="b">
        <f t="shared" ca="1" si="113"/>
        <v>1</v>
      </c>
      <c r="AE131" s="10"/>
      <c r="AF131" s="248" t="b">
        <f t="shared" ca="1" si="485"/>
        <v>1</v>
      </c>
      <c r="AG131" s="248" t="str">
        <f t="shared" ca="1" si="485"/>
        <v>-</v>
      </c>
      <c r="AH131" s="248" t="str">
        <f t="shared" ca="1" si="485"/>
        <v>-</v>
      </c>
      <c r="AI131" s="248" t="str">
        <f t="shared" ca="1" si="485"/>
        <v>-</v>
      </c>
      <c r="AJ131" s="248" t="b">
        <f t="shared" ca="1" si="485"/>
        <v>0</v>
      </c>
      <c r="AK131" s="248" t="str">
        <f t="shared" ca="1" si="485"/>
        <v>-</v>
      </c>
      <c r="AL131" s="248" t="str">
        <f t="shared" ca="1" si="485"/>
        <v>-</v>
      </c>
      <c r="AM131" s="248" t="str">
        <f t="shared" ca="1" si="485"/>
        <v>-</v>
      </c>
      <c r="AN131" s="248" t="b">
        <f t="shared" ca="1" si="485"/>
        <v>0</v>
      </c>
      <c r="AO131" s="10"/>
      <c r="AP131" s="225" t="b">
        <f t="shared" ca="1" si="478"/>
        <v>1</v>
      </c>
      <c r="AQ131" s="247" t="b">
        <v>1</v>
      </c>
      <c r="AR131" s="225" t="b">
        <f t="shared" ca="1" si="471"/>
        <v>1</v>
      </c>
      <c r="AS131" s="243">
        <f t="shared" ca="1" si="136"/>
        <v>832108</v>
      </c>
      <c r="AT131" s="225" t="b">
        <f t="shared" ca="1" si="472"/>
        <v>0</v>
      </c>
      <c r="AU131" s="248" t="str">
        <f t="shared" ca="1" si="485"/>
        <v>-</v>
      </c>
      <c r="AV131" s="248" t="b">
        <f t="shared" ca="1" si="485"/>
        <v>1</v>
      </c>
      <c r="AW131" s="225">
        <f t="shared" ca="1" si="473"/>
        <v>832109</v>
      </c>
      <c r="AX131" s="248" t="str">
        <f t="shared" ca="1" si="485"/>
        <v>-</v>
      </c>
      <c r="AY131" s="248">
        <f t="shared" ca="1" si="485"/>
        <v>1</v>
      </c>
      <c r="AZ131" s="248">
        <f t="shared" ca="1" si="485"/>
        <v>1</v>
      </c>
      <c r="BA131" s="248" t="b">
        <f t="shared" ca="1" si="485"/>
        <v>1</v>
      </c>
      <c r="BB131" s="248">
        <f t="shared" ca="1" si="485"/>
        <v>0.2</v>
      </c>
      <c r="BC131" s="248" t="str">
        <f t="shared" ca="1" si="485"/>
        <v>-</v>
      </c>
      <c r="BD131" s="248" t="str">
        <f t="shared" ca="1" si="485"/>
        <v>-</v>
      </c>
      <c r="BE131" s="248" t="b">
        <f t="shared" ca="1" si="485"/>
        <v>1</v>
      </c>
      <c r="BF131" s="248" t="b">
        <f t="shared" ca="1" si="485"/>
        <v>0</v>
      </c>
      <c r="BG131" s="246" t="b" cm="1">
        <f t="array" aca="1" ref="BG131" ca="1">INDEX(i.dams_confinement_P,$P131,BG$17)</f>
        <v>0</v>
      </c>
      <c r="BH131" s="246" t="b" cm="1">
        <f t="array" aca="1" ref="BH131" ca="1">INDEX(i.dams_confinement_P,$P131,BH$17)</f>
        <v>0</v>
      </c>
      <c r="BI131" s="246" t="b" cm="1">
        <f t="array" aca="1" ref="BI131" ca="1">INDEX(i.dams_confinement_P,$P131,BI$17)</f>
        <v>0</v>
      </c>
      <c r="BJ131" s="246" t="b" cm="1">
        <f t="array" aca="1" ref="BJ131" ca="1">INDEX(i.dams_confinement_P,$P131,BJ$17)</f>
        <v>0</v>
      </c>
      <c r="BK131" s="246" t="b" cm="1">
        <f t="array" aca="1" ref="BK131" ca="1">INDEX(i.dams_confinement_P,$P131,BK$17)</f>
        <v>0</v>
      </c>
      <c r="BL131" s="246" t="b" cm="1">
        <f t="array" aca="1" ref="BL131" ca="1">INDEX(i.dams_confinement_P,$P131,BL$17)</f>
        <v>0</v>
      </c>
      <c r="BM131" s="246" t="b" cm="1">
        <f t="array" aca="1" ref="BM131" ca="1">INDEX(i.dams_confinement_P,$P131,BM$17)</f>
        <v>0</v>
      </c>
      <c r="BN131" s="246" t="b" cm="1">
        <f t="array" aca="1" ref="BN131" ca="1">INDEX(i.dams_confinement_P,$P131,BN$17)</f>
        <v>0</v>
      </c>
      <c r="BO131" s="246" t="b" cm="1">
        <f t="array" aca="1" ref="BO131" ca="1">INDEX(i.dams_confinement_P,$P131,BO$17)</f>
        <v>0</v>
      </c>
      <c r="BP131" s="246" t="b" cm="1">
        <f t="array" aca="1" ref="BP131" ca="1">INDEX(i.dams_confinement_P,$P131,BP$17)</f>
        <v>0</v>
      </c>
      <c r="BQ131" s="246" t="b" cm="1">
        <f t="array" aca="1" ref="BQ131" ca="1">INDEX(i.dams_confinement_P,$P131,BQ$17)</f>
        <v>0</v>
      </c>
      <c r="BR131" s="246" t="b" cm="1">
        <f t="array" aca="1" ref="BR131" ca="1">INDEX(i.dams_confinement_P,$P131,BR$17)</f>
        <v>0</v>
      </c>
      <c r="BS131" s="246" t="b" cm="1">
        <f t="array" aca="1" ref="BS131" ca="1">INDEX(i.dams_confinement_P,$P131,BS$17)</f>
        <v>0</v>
      </c>
      <c r="BT131" s="246" t="b" cm="1">
        <f t="array" aca="1" ref="BT131" ca="1">INDEX(i.dams_confinement_P,$P131,BT$17)</f>
        <v>0</v>
      </c>
      <c r="BU131" s="246" t="b" cm="1">
        <f t="array" aca="1" ref="BU131" ca="1">INDEX(i.dams_confinement_P,$P131,BU$17)</f>
        <v>0</v>
      </c>
      <c r="BV131" s="246" t="b" cm="1">
        <f t="array" aca="1" ref="BV131" ca="1">INDEX(i.dams_confinement_P,$P131,BV$17)</f>
        <v>0</v>
      </c>
      <c r="BW131" s="246" t="b" cm="1">
        <f t="array" aca="1" ref="BW131" ca="1">INDEX(i.dams_confinement_P,$P131,BW$17)</f>
        <v>0</v>
      </c>
      <c r="BX131" s="246" t="b" cm="1">
        <f t="array" aca="1" ref="BX131" ca="1">INDEX(i.dams_confinement_P,$P131,BX$17)</f>
        <v>0</v>
      </c>
      <c r="BY131" s="248" t="str">
        <f t="shared" ref="BY131:CV131" ca="1" si="487">OFFSET(BY$5,$B131,0)</f>
        <v>-</v>
      </c>
      <c r="BZ131" s="248" t="str">
        <f t="shared" ca="1" si="487"/>
        <v>-</v>
      </c>
      <c r="CA131" s="10"/>
      <c r="CB131" s="248" t="str">
        <f t="shared" ca="1" si="487"/>
        <v>-</v>
      </c>
      <c r="CC131" s="248" t="str">
        <f t="shared" ca="1" si="487"/>
        <v>-</v>
      </c>
      <c r="CD131" s="248" t="str">
        <f t="shared" ca="1" si="487"/>
        <v>-</v>
      </c>
      <c r="CE131" s="248" t="str">
        <f t="shared" ca="1" si="487"/>
        <v>-</v>
      </c>
      <c r="CF131" s="248" t="str">
        <f t="shared" ca="1" si="487"/>
        <v>-</v>
      </c>
      <c r="CG131" s="248" t="str">
        <f t="shared" ca="1" si="487"/>
        <v>-</v>
      </c>
      <c r="CH131" s="248" t="str">
        <f t="shared" ca="1" si="487"/>
        <v>-</v>
      </c>
      <c r="CI131" s="248" t="str">
        <f t="shared" ca="1" si="487"/>
        <v>-</v>
      </c>
      <c r="CJ131" s="248" t="str">
        <f t="shared" ca="1" si="487"/>
        <v>-</v>
      </c>
      <c r="CK131" s="248" t="str">
        <f t="shared" ca="1" si="487"/>
        <v>-</v>
      </c>
      <c r="CL131" s="248" t="str">
        <f t="shared" ca="1" si="487"/>
        <v>-</v>
      </c>
      <c r="CM131" s="248" t="str">
        <f t="shared" ca="1" si="487"/>
        <v>-</v>
      </c>
      <c r="CN131" s="248" t="str">
        <f t="shared" ca="1" si="487"/>
        <v>-</v>
      </c>
      <c r="CO131" s="248" t="str">
        <f t="shared" ca="1" si="487"/>
        <v>-</v>
      </c>
      <c r="CP131" s="248" t="str">
        <f t="shared" ca="1" si="487"/>
        <v>-</v>
      </c>
      <c r="CQ131" s="248" t="str">
        <f t="shared" ca="1" si="487"/>
        <v>-</v>
      </c>
      <c r="CR131" s="248" t="str">
        <f t="shared" ca="1" si="487"/>
        <v>-</v>
      </c>
      <c r="CS131" s="248" t="str">
        <f t="shared" ca="1" si="487"/>
        <v>-</v>
      </c>
      <c r="CT131" s="248" t="str">
        <f t="shared" ca="1" si="487"/>
        <v>-</v>
      </c>
      <c r="CU131" s="248" t="str">
        <f t="shared" ca="1" si="487"/>
        <v>-</v>
      </c>
      <c r="CV131" s="248" t="str">
        <f t="shared" ca="1" si="487"/>
        <v>-</v>
      </c>
      <c r="CW131" s="10"/>
      <c r="CX131" s="246" t="str" cm="1">
        <f t="array" ref="CX131">IF(AND($CZ131:$DA131),INDEX(i.dam_user_fvp0_date,$P131),"-")</f>
        <v>-</v>
      </c>
      <c r="CY131" s="246" t="str" cm="1">
        <f t="array" ref="CY131">IF(AND($CZ131:$DA131),INDEX(i.dam_user_fvp1_date,$P131),"-")</f>
        <v>-</v>
      </c>
      <c r="CZ131" s="247" t="b">
        <v>0</v>
      </c>
      <c r="DA131" s="247" t="b">
        <v>0</v>
      </c>
      <c r="DB131" s="248" t="str">
        <f t="shared" ca="1" si="484"/>
        <v>-</v>
      </c>
      <c r="DC131" s="248" t="str">
        <f t="shared" ca="1" si="484"/>
        <v>-</v>
      </c>
      <c r="DD131" s="248" t="str">
        <f t="shared" ca="1" si="484"/>
        <v>-</v>
      </c>
      <c r="DE131" s="248" t="str">
        <f t="shared" ca="1" si="484"/>
        <v>-</v>
      </c>
      <c r="DF131" s="248" t="str">
        <f t="shared" ca="1" si="484"/>
        <v>-</v>
      </c>
      <c r="DG131" s="248" t="str">
        <f t="shared" ca="1" si="484"/>
        <v>-</v>
      </c>
      <c r="DH131" s="248" t="str">
        <f t="shared" ca="1" si="484"/>
        <v>-</v>
      </c>
      <c r="DI131" s="248" t="str">
        <f t="shared" ca="1" si="484"/>
        <v>-</v>
      </c>
      <c r="DJ131" s="128">
        <v>0.125</v>
      </c>
      <c r="DK131" s="128">
        <v>0.3</v>
      </c>
      <c r="DL131" s="128">
        <v>-0.05</v>
      </c>
      <c r="DM131" s="128">
        <v>0.1</v>
      </c>
      <c r="DN131" s="128">
        <v>0.25</v>
      </c>
      <c r="DO131" s="128">
        <v>-0.05</v>
      </c>
      <c r="DP131" s="128">
        <v>0.05</v>
      </c>
      <c r="DQ131" s="128">
        <v>0.1</v>
      </c>
      <c r="DR131" s="128">
        <v>-0.02</v>
      </c>
      <c r="DS131" s="128">
        <v>0.1</v>
      </c>
      <c r="DT131" s="128">
        <v>0.25</v>
      </c>
      <c r="DU131" s="128">
        <v>-0.05</v>
      </c>
      <c r="DV131" s="247">
        <v>1</v>
      </c>
      <c r="DW131" s="247">
        <v>1</v>
      </c>
      <c r="DX131" s="247">
        <v>0</v>
      </c>
      <c r="DY131" s="247">
        <v>0.5</v>
      </c>
      <c r="DZ131" s="247">
        <v>0.5</v>
      </c>
      <c r="EA131" s="248" t="str">
        <f t="shared" ca="1" si="482"/>
        <v>-</v>
      </c>
      <c r="EB131" s="248" t="str">
        <f t="shared" ca="1" si="482"/>
        <v>-</v>
      </c>
      <c r="EC131" s="248" t="str">
        <f t="shared" ca="1" si="482"/>
        <v>-</v>
      </c>
      <c r="ED131" s="248" t="str">
        <f t="shared" ca="1" si="482"/>
        <v>-</v>
      </c>
      <c r="EE131" s="248" t="str">
        <f t="shared" ca="1" si="482"/>
        <v>-</v>
      </c>
      <c r="EF131" s="247">
        <v>0</v>
      </c>
      <c r="EG131" s="247">
        <v>0.5</v>
      </c>
      <c r="EH131" s="247">
        <v>0.5</v>
      </c>
      <c r="EI131" s="248" t="str">
        <f t="shared" ca="1" si="482"/>
        <v>-</v>
      </c>
      <c r="EJ131" s="248" t="str">
        <f t="shared" ca="1" si="482"/>
        <v>-</v>
      </c>
      <c r="EK131" s="248" t="str">
        <f t="shared" ca="1" si="482"/>
        <v>-</v>
      </c>
      <c r="EL131" s="248">
        <f t="shared" ca="1" si="482"/>
        <v>0</v>
      </c>
      <c r="EM131" s="248">
        <f t="shared" ca="1" si="482"/>
        <v>0</v>
      </c>
      <c r="EN131" s="248">
        <f t="shared" ca="1" si="482"/>
        <v>0</v>
      </c>
      <c r="EO131" s="248">
        <f t="shared" ca="1" si="482"/>
        <v>0</v>
      </c>
      <c r="EP131" s="248">
        <f t="shared" ca="1" si="482"/>
        <v>0</v>
      </c>
      <c r="EQ131" s="248">
        <f t="shared" ca="1" si="418"/>
        <v>0</v>
      </c>
      <c r="ER131" s="248">
        <f t="shared" ca="1" si="418"/>
        <v>0</v>
      </c>
      <c r="ES131" s="248" t="str">
        <f t="shared" ca="1" si="418"/>
        <v>-</v>
      </c>
      <c r="ET131" s="248" t="str">
        <f t="shared" ca="1" si="418"/>
        <v>-</v>
      </c>
      <c r="EU131" s="248" t="str">
        <f t="shared" ca="1" si="418"/>
        <v>-</v>
      </c>
      <c r="EV131" s="248" t="str">
        <f t="shared" ca="1" si="418"/>
        <v>-</v>
      </c>
      <c r="EW131" s="248" t="str">
        <f t="shared" ca="1" si="418"/>
        <v>-</v>
      </c>
      <c r="EX131" s="248" t="str">
        <f t="shared" ca="1" si="418"/>
        <v>-</v>
      </c>
      <c r="EY131" s="248" t="str">
        <f t="shared" ca="1" si="418"/>
        <v>-</v>
      </c>
      <c r="EZ131" s="248" t="str">
        <f t="shared" ca="1" si="418"/>
        <v>-</v>
      </c>
      <c r="FA131" s="248" t="str">
        <f t="shared" ca="1" si="418"/>
        <v>-</v>
      </c>
      <c r="FB131" s="248" t="str">
        <f t="shared" ca="1" si="418"/>
        <v>-</v>
      </c>
      <c r="FC131" s="248" t="str">
        <f t="shared" ca="1" si="418"/>
        <v>-</v>
      </c>
      <c r="FD131" s="10"/>
      <c r="FE131" s="246">
        <f t="shared" ca="1" si="118"/>
        <v>1</v>
      </c>
      <c r="FF131" s="248" t="str">
        <f t="shared" ca="1" si="418"/>
        <v>-</v>
      </c>
      <c r="FG131" s="248" t="str">
        <f t="shared" ca="1" si="475"/>
        <v>-</v>
      </c>
      <c r="FH131" s="248" t="str">
        <f t="shared" ca="1" si="475"/>
        <v>-</v>
      </c>
      <c r="FI131" s="248" t="str">
        <f t="shared" ca="1" si="475"/>
        <v>-</v>
      </c>
      <c r="FJ131" s="246" t="b">
        <f t="shared" ca="1" si="119"/>
        <v>0</v>
      </c>
      <c r="FK131" s="248" t="str">
        <f t="shared" ca="1" si="475"/>
        <v>-</v>
      </c>
      <c r="FL131" s="248">
        <f t="shared" ca="1" si="475"/>
        <v>0</v>
      </c>
      <c r="FM131" s="248" t="str">
        <f t="shared" ca="1" si="475"/>
        <v>-</v>
      </c>
      <c r="FN131" s="248">
        <f t="shared" ca="1" si="120"/>
        <v>1</v>
      </c>
      <c r="FO131" s="248">
        <f t="shared" ca="1" si="120"/>
        <v>0</v>
      </c>
      <c r="FP131" s="248">
        <f t="shared" ca="1" si="475"/>
        <v>1</v>
      </c>
      <c r="FQ131" s="248">
        <f t="shared" ca="1" si="475"/>
        <v>0</v>
      </c>
      <c r="FR131" s="248">
        <f t="shared" ca="1" si="475"/>
        <v>1</v>
      </c>
      <c r="FS131" s="248">
        <f t="shared" ca="1" si="475"/>
        <v>1</v>
      </c>
      <c r="FT131" s="248">
        <f t="shared" ca="1" si="475"/>
        <v>1</v>
      </c>
      <c r="FU131" s="248">
        <f t="shared" ca="1" si="475"/>
        <v>0</v>
      </c>
      <c r="FV131" s="248">
        <f t="shared" ca="1" si="475"/>
        <v>0</v>
      </c>
      <c r="FW131" s="248">
        <f t="shared" ca="1" si="475"/>
        <v>0</v>
      </c>
      <c r="FX131" s="248">
        <f t="shared" ca="1" si="475"/>
        <v>0</v>
      </c>
      <c r="FY131" s="248">
        <f t="shared" ca="1" si="475"/>
        <v>0</v>
      </c>
      <c r="FZ131" s="248">
        <f t="shared" ca="1" si="475"/>
        <v>0</v>
      </c>
      <c r="GA131" s="248">
        <f t="shared" ca="1" si="475"/>
        <v>0</v>
      </c>
      <c r="GB131" s="248">
        <f t="shared" ca="1" si="475"/>
        <v>0</v>
      </c>
      <c r="GC131" s="248">
        <f t="shared" ca="1" si="475"/>
        <v>0</v>
      </c>
      <c r="GD131" s="248">
        <f t="shared" ca="1" si="475"/>
        <v>0</v>
      </c>
      <c r="GE131" s="248">
        <f t="shared" ca="1" si="475"/>
        <v>0</v>
      </c>
      <c r="GF131" s="248">
        <f t="shared" ca="1" si="475"/>
        <v>0</v>
      </c>
      <c r="GG131" s="248">
        <f t="shared" ca="1" si="475"/>
        <v>1</v>
      </c>
      <c r="GH131" s="248">
        <f t="shared" ca="1" si="475"/>
        <v>0</v>
      </c>
      <c r="GI131" s="248">
        <f t="shared" ca="1" si="475"/>
        <v>0</v>
      </c>
      <c r="GJ131" s="248">
        <f t="shared" ca="1" si="475"/>
        <v>0</v>
      </c>
      <c r="GK131" s="248">
        <f t="shared" ca="1" si="475"/>
        <v>0</v>
      </c>
      <c r="GL131" s="248">
        <f t="shared" ca="1" si="475"/>
        <v>0</v>
      </c>
      <c r="GM131" s="248">
        <f t="shared" ca="1" si="475"/>
        <v>0</v>
      </c>
      <c r="GN131" s="248">
        <f t="shared" ca="1" si="475"/>
        <v>0</v>
      </c>
      <c r="GO131" s="10"/>
      <c r="GP131" s="246" t="b">
        <f t="shared" ca="1" si="462"/>
        <v>1</v>
      </c>
      <c r="GQ131" s="246" cm="1">
        <f t="array" aca="1" ref="GQ131" ca="1">INDEX(i.bnd_total_pas_area,$R131,1)</f>
        <v>0</v>
      </c>
      <c r="GR131" s="248" t="str">
        <f t="shared" ca="1" si="261"/>
        <v>-</v>
      </c>
      <c r="GS131" s="246" t="b">
        <f t="shared" ca="1" si="463"/>
        <v>1</v>
      </c>
      <c r="GT131" s="246" cm="1">
        <f t="array" aca="1" ref="GT131" ca="1">INDEX(i.bnd_sr_t,$T131,1)</f>
        <v>0</v>
      </c>
      <c r="GU131" s="246" t="b">
        <f t="shared" ca="1" si="124"/>
        <v>0</v>
      </c>
      <c r="GV131" s="246" t="b">
        <f t="shared" ca="1" si="124"/>
        <v>0</v>
      </c>
      <c r="GW131" s="246" t="b">
        <f t="shared" ca="1" si="124"/>
        <v>1</v>
      </c>
      <c r="GX131" s="248">
        <f t="shared" ca="1" si="434"/>
        <v>0</v>
      </c>
      <c r="GY131" s="248">
        <f t="shared" ca="1" si="434"/>
        <v>2</v>
      </c>
      <c r="GZ131" s="248">
        <f t="shared" ca="1" si="434"/>
        <v>2</v>
      </c>
      <c r="HA131" s="248" t="str">
        <f t="shared" ca="1" si="434"/>
        <v>-</v>
      </c>
      <c r="HB131" s="248" t="str">
        <f t="shared" ca="1" si="434"/>
        <v>-</v>
      </c>
      <c r="HC131" s="248" t="str">
        <f t="shared" ca="1" si="434"/>
        <v>-</v>
      </c>
      <c r="HD131" s="248" t="str">
        <f t="shared" ca="1" si="434"/>
        <v>-</v>
      </c>
      <c r="HE131" s="248" t="str">
        <f t="shared" ca="1" si="434"/>
        <v>-</v>
      </c>
      <c r="HF131" s="248" t="str">
        <f t="shared" ca="1" si="144"/>
        <v>-</v>
      </c>
      <c r="HG131" s="248" t="str">
        <f t="shared" ca="1" si="144"/>
        <v>-</v>
      </c>
      <c r="HH131" s="246" t="b">
        <f t="array" aca="1" ref="HH131" ca="1">IF(OR(HI131:HJ131&lt;&gt;"-"),TRUE,"-")</f>
        <v>1</v>
      </c>
      <c r="HI131" s="225">
        <f t="shared" ca="1" si="476"/>
        <v>2</v>
      </c>
      <c r="HJ131" s="248" t="str">
        <f t="shared" ca="1" si="125"/>
        <v>-</v>
      </c>
      <c r="HK131" s="246" t="str">
        <f t="array" aca="1" ref="HK131" ca="1">IF(OR(HL131:HQ131&lt;&gt;"-"),TRUE,"-")</f>
        <v>-</v>
      </c>
      <c r="HL131" s="248" t="str">
        <f t="shared" ca="1" si="145"/>
        <v>-</v>
      </c>
      <c r="HM131" s="288" t="str">
        <f t="shared" ca="1" si="145"/>
        <v>-</v>
      </c>
      <c r="HN131" s="288" t="str">
        <f t="shared" ca="1" si="145"/>
        <v>-</v>
      </c>
      <c r="HO131" s="288" t="str">
        <f t="shared" ca="1" si="145"/>
        <v>-</v>
      </c>
      <c r="HP131" s="288" t="str">
        <f t="shared" ca="1" si="145"/>
        <v>-</v>
      </c>
      <c r="HQ131" s="288" t="str">
        <f t="shared" ca="1" si="146"/>
        <v>-</v>
      </c>
      <c r="HR131" s="288" t="str">
        <f t="shared" ca="1" si="145"/>
        <v>-</v>
      </c>
      <c r="HS131" s="248" t="b">
        <f t="shared" ca="1" si="100"/>
        <v>1</v>
      </c>
      <c r="HT131" s="248">
        <f t="shared" ca="1" si="100"/>
        <v>2</v>
      </c>
      <c r="HU131" s="248" t="b">
        <f t="shared" ca="1" si="101"/>
        <v>1</v>
      </c>
      <c r="HV131" s="248" t="str">
        <f t="shared" ca="1" si="101"/>
        <v>-</v>
      </c>
      <c r="HW131" s="246" t="str">
        <f t="shared" ca="1" si="238"/>
        <v>-</v>
      </c>
      <c r="HX131" s="246" t="str">
        <f t="shared" ca="1" si="238"/>
        <v>-</v>
      </c>
      <c r="HY131" s="246" t="str">
        <f t="shared" ca="1" si="238"/>
        <v>-</v>
      </c>
      <c r="HZ131" s="246" t="str">
        <f t="shared" ca="1" si="238"/>
        <v>-</v>
      </c>
      <c r="IA131" s="248" t="str">
        <f t="shared" ca="1" si="480"/>
        <v>-</v>
      </c>
      <c r="IB131" s="248" t="str">
        <f t="shared" ca="1" si="480"/>
        <v>-</v>
      </c>
      <c r="IC131" s="248" t="str">
        <f t="shared" ca="1" si="480"/>
        <v>-</v>
      </c>
      <c r="ID131" s="248" t="str">
        <f t="shared" ca="1" si="480"/>
        <v>-</v>
      </c>
      <c r="IE131" s="248">
        <f t="shared" ca="1" si="480"/>
        <v>0</v>
      </c>
      <c r="IF131" s="248">
        <f t="shared" ca="1" si="480"/>
        <v>0.9</v>
      </c>
      <c r="IG131" s="248">
        <f t="shared" ca="1" si="480"/>
        <v>0</v>
      </c>
      <c r="IH131" s="248">
        <f t="shared" ca="1" si="480"/>
        <v>0.5</v>
      </c>
      <c r="II131" s="248">
        <f t="shared" ca="1" si="480"/>
        <v>0</v>
      </c>
      <c r="IJ131" s="248">
        <f t="shared" ca="1" si="480"/>
        <v>0</v>
      </c>
      <c r="IK131" s="248" t="str">
        <f t="shared" ca="1" si="480"/>
        <v>-</v>
      </c>
      <c r="IL131" s="246" t="str">
        <f t="shared" ca="1" si="127"/>
        <v>-</v>
      </c>
      <c r="IM131" s="246" t="str">
        <f t="shared" ca="1" si="127"/>
        <v>-</v>
      </c>
      <c r="IN131" s="155" t="b">
        <f t="shared" ca="1" si="464"/>
        <v>0</v>
      </c>
      <c r="IO131" s="248" t="str">
        <f t="shared" ca="1" si="129"/>
        <v>-</v>
      </c>
      <c r="IP131" s="10"/>
      <c r="IQ131" s="248">
        <f t="shared" ca="1" si="480"/>
        <v>1</v>
      </c>
      <c r="IR131" s="248">
        <f t="shared" ca="1" si="480"/>
        <v>0</v>
      </c>
      <c r="IS131" s="248">
        <f t="shared" ca="1" si="480"/>
        <v>1</v>
      </c>
      <c r="IT131" s="248">
        <f t="shared" ca="1" si="480"/>
        <v>1</v>
      </c>
      <c r="IU131" s="248">
        <f t="shared" ca="1" si="480"/>
        <v>0</v>
      </c>
      <c r="IV131" s="248">
        <f t="shared" ca="1" si="480"/>
        <v>70</v>
      </c>
      <c r="IW131" s="248">
        <f t="shared" ca="1" si="480"/>
        <v>50</v>
      </c>
      <c r="IX131" s="248">
        <f t="shared" ca="1" si="480"/>
        <v>85</v>
      </c>
      <c r="IY131" s="248">
        <f t="shared" ca="1" si="480"/>
        <v>70</v>
      </c>
      <c r="IZ131" s="246">
        <f t="shared" ca="1" si="130"/>
        <v>1</v>
      </c>
      <c r="JA131" s="246">
        <f t="shared" ca="1" si="131"/>
        <v>1</v>
      </c>
      <c r="JB131" s="246">
        <f t="shared" ca="1" si="132"/>
        <v>1</v>
      </c>
      <c r="JC131" s="248">
        <f t="shared" ca="1" si="480"/>
        <v>1</v>
      </c>
      <c r="JD131" s="10"/>
      <c r="JE131" s="248">
        <f t="shared" ca="1" si="480"/>
        <v>1</v>
      </c>
      <c r="JF131" s="248">
        <f t="shared" ca="1" si="480"/>
        <v>1</v>
      </c>
      <c r="JG131" s="248">
        <f t="shared" ca="1" si="480"/>
        <v>0.75</v>
      </c>
      <c r="JH131" s="248">
        <f t="shared" ca="1" si="480"/>
        <v>0.8</v>
      </c>
      <c r="JI131" s="248">
        <f t="shared" ca="1" si="480"/>
        <v>0.82499999999999996</v>
      </c>
      <c r="JJ131" s="248">
        <f t="shared" ca="1" si="480"/>
        <v>0.875</v>
      </c>
      <c r="JK131" s="248">
        <f t="shared" ca="1" si="480"/>
        <v>0.9</v>
      </c>
      <c r="JL131" s="248">
        <f t="shared" ca="1" si="480"/>
        <v>1</v>
      </c>
      <c r="JM131" s="248">
        <f t="shared" ca="1" si="480"/>
        <v>0</v>
      </c>
      <c r="JN131" s="248">
        <f t="shared" ca="1" si="477"/>
        <v>0</v>
      </c>
      <c r="JO131" s="248">
        <f t="shared" ca="1" si="477"/>
        <v>0</v>
      </c>
      <c r="JP131" s="248">
        <f t="shared" ca="1" si="477"/>
        <v>0</v>
      </c>
      <c r="JQ131" s="248">
        <f t="shared" ca="1" si="477"/>
        <v>0</v>
      </c>
      <c r="JR131" s="248">
        <f t="shared" ca="1" si="477"/>
        <v>0</v>
      </c>
      <c r="JS131" s="248" t="str">
        <f t="shared" ca="1" si="149"/>
        <v>-</v>
      </c>
      <c r="JT131" s="248">
        <f t="shared" ca="1" si="149"/>
        <v>0</v>
      </c>
      <c r="JU131" s="27">
        <v>0</v>
      </c>
    </row>
    <row r="132" spans="1:281" s="203" customFormat="1" outlineLevel="1">
      <c r="A132" s="202">
        <f t="shared" ref="A132" si="488">ROW(A132)-5</f>
        <v>127</v>
      </c>
      <c r="B132" s="202"/>
      <c r="D132" s="228"/>
      <c r="E132" s="203" t="b">
        <v>0</v>
      </c>
      <c r="H132" s="202"/>
      <c r="I132" s="202"/>
      <c r="J132" s="202"/>
      <c r="K132" s="202"/>
      <c r="L132" s="202"/>
      <c r="M132" s="202"/>
      <c r="N132" s="202"/>
      <c r="O132" s="202"/>
      <c r="P132" s="202"/>
      <c r="Q132" s="202"/>
      <c r="R132" s="202"/>
      <c r="S132" s="202"/>
      <c r="T132" s="202"/>
      <c r="V132" s="222" t="str">
        <f ca="1">"blank "&amp;TEXT(RAND(),"0.000")</f>
        <v>blank 0.774</v>
      </c>
      <c r="W132" s="10" t="str">
        <f ca="1">IF(COUNTIF(V$5:V132,V132)=1,"-","Dup")</f>
        <v>-</v>
      </c>
      <c r="X132" s="10"/>
      <c r="Y132" s="16"/>
      <c r="Z132" s="16"/>
      <c r="AA132" s="16"/>
      <c r="AB132" s="16"/>
      <c r="AC132" s="16"/>
      <c r="AD132" s="234"/>
      <c r="AE132" s="10"/>
      <c r="AF132" s="16"/>
      <c r="AG132" s="234"/>
      <c r="AH132" s="234"/>
      <c r="AI132" s="234"/>
      <c r="AJ132" s="16"/>
      <c r="AK132" s="16"/>
      <c r="AL132" s="284"/>
      <c r="AM132" s="284"/>
      <c r="AN132" s="284"/>
      <c r="AO132" s="10"/>
      <c r="AP132" s="16"/>
      <c r="AQ132" s="234"/>
      <c r="AR132" s="16"/>
      <c r="AS132" s="16"/>
      <c r="AT132" s="16"/>
      <c r="AU132" s="234"/>
      <c r="AV132" s="16"/>
      <c r="AW132" s="16"/>
      <c r="AX132" s="16"/>
      <c r="AY132" s="16"/>
      <c r="AZ132" s="16"/>
      <c r="BA132" s="234"/>
      <c r="BB132" s="234"/>
      <c r="BC132" s="234"/>
      <c r="BD132" s="234"/>
      <c r="BE132" s="234"/>
      <c r="BF132" s="234"/>
      <c r="BG132" s="234"/>
      <c r="BH132" s="234"/>
      <c r="BI132" s="234"/>
      <c r="BJ132" s="234"/>
      <c r="BK132" s="234"/>
      <c r="BL132" s="234"/>
      <c r="BM132" s="234"/>
      <c r="BN132" s="234"/>
      <c r="BO132" s="234"/>
      <c r="BP132" s="234"/>
      <c r="BQ132" s="234"/>
      <c r="BR132" s="234"/>
      <c r="BS132" s="234"/>
      <c r="BT132" s="234"/>
      <c r="BU132" s="234"/>
      <c r="BV132" s="234"/>
      <c r="BW132" s="234"/>
      <c r="BX132" s="234"/>
      <c r="BY132" s="16"/>
      <c r="BZ132" s="16"/>
      <c r="CA132" s="10"/>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0"/>
      <c r="CX132" s="16"/>
      <c r="CY132" s="234"/>
      <c r="CZ132" s="234"/>
      <c r="DA132" s="16"/>
      <c r="DB132" s="16"/>
      <c r="DC132" s="16"/>
      <c r="DD132" s="16"/>
      <c r="DE132" s="16"/>
      <c r="DF132" s="16"/>
      <c r="DG132" s="234"/>
      <c r="DH132" s="234"/>
      <c r="DI132" s="16"/>
      <c r="DJ132" s="234"/>
      <c r="DK132" s="234"/>
      <c r="DL132" s="234"/>
      <c r="DM132" s="234"/>
      <c r="DN132" s="234"/>
      <c r="DO132" s="234"/>
      <c r="DP132" s="234"/>
      <c r="DQ132" s="234"/>
      <c r="DR132" s="234"/>
      <c r="DS132" s="234"/>
      <c r="DT132" s="234"/>
      <c r="DU132" s="234"/>
      <c r="DV132" s="16"/>
      <c r="DW132" s="16"/>
      <c r="DX132" s="16"/>
      <c r="DY132" s="16"/>
      <c r="DZ132" s="16"/>
      <c r="EA132" s="16"/>
      <c r="EB132" s="16"/>
      <c r="EC132" s="16"/>
      <c r="ED132" s="16"/>
      <c r="EE132" s="16"/>
      <c r="EF132" s="16"/>
      <c r="EG132" s="16"/>
      <c r="EH132" s="16"/>
      <c r="EI132" s="16"/>
      <c r="EJ132" s="16"/>
      <c r="EK132" s="16"/>
      <c r="EL132" s="16"/>
      <c r="EM132" s="234"/>
      <c r="EN132" s="234"/>
      <c r="EO132" s="16"/>
      <c r="EP132" s="16"/>
      <c r="EQ132" s="16"/>
      <c r="ER132" s="16"/>
      <c r="ES132" s="16"/>
      <c r="ET132" s="16"/>
      <c r="EU132" s="16"/>
      <c r="EV132" s="16"/>
      <c r="EW132" s="16"/>
      <c r="EX132" s="16"/>
      <c r="EY132" s="16"/>
      <c r="EZ132" s="16"/>
      <c r="FA132" s="16"/>
      <c r="FB132" s="16"/>
      <c r="FC132" s="16"/>
      <c r="FD132" s="10"/>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0"/>
      <c r="GP132" s="16"/>
      <c r="GQ132" s="16"/>
      <c r="GR132" s="234"/>
      <c r="GS132" s="16"/>
      <c r="GT132" s="16"/>
      <c r="GU132" s="16"/>
      <c r="GV132" s="16"/>
      <c r="GW132" s="16"/>
      <c r="GX132" s="16"/>
      <c r="GY132" s="16"/>
      <c r="GZ132" s="16"/>
      <c r="HA132" s="16"/>
      <c r="HB132" s="16"/>
      <c r="HC132" s="16"/>
      <c r="HD132" s="16"/>
      <c r="HE132" s="16"/>
      <c r="HF132" s="16"/>
      <c r="HG132" s="16"/>
      <c r="HH132" s="16"/>
      <c r="HI132" s="16"/>
      <c r="HJ132" s="234"/>
      <c r="HK132" s="16"/>
      <c r="HL132" s="16"/>
      <c r="HM132" s="234"/>
      <c r="HN132" s="234"/>
      <c r="HO132" s="234"/>
      <c r="HP132" s="234"/>
      <c r="HQ132" s="16"/>
      <c r="HR132" s="234"/>
      <c r="HS132" s="16"/>
      <c r="HT132" s="16"/>
      <c r="HU132" s="16"/>
      <c r="HV132" s="16"/>
      <c r="HW132" s="16"/>
      <c r="HX132" s="16"/>
      <c r="HY132" s="16"/>
      <c r="HZ132" s="16"/>
      <c r="IA132" s="16"/>
      <c r="IB132" s="234"/>
      <c r="IC132" s="234"/>
      <c r="ID132" s="234"/>
      <c r="IE132" s="234"/>
      <c r="IF132" s="16"/>
      <c r="IG132" s="16"/>
      <c r="IH132" s="16"/>
      <c r="II132" s="16"/>
      <c r="IJ132" s="16"/>
      <c r="IK132" s="16"/>
      <c r="IL132" s="16"/>
      <c r="IM132" s="16"/>
      <c r="IN132" s="16"/>
      <c r="IO132" s="16"/>
      <c r="IP132" s="10"/>
      <c r="IQ132" s="16"/>
      <c r="IR132" s="16"/>
      <c r="IS132" s="16"/>
      <c r="IT132" s="16"/>
      <c r="IU132" s="16"/>
      <c r="IV132" s="16"/>
      <c r="IW132" s="16"/>
      <c r="IX132" s="16"/>
      <c r="IY132" s="16"/>
      <c r="IZ132" s="16"/>
      <c r="JA132" s="16"/>
      <c r="JB132" s="16"/>
      <c r="JC132" s="16"/>
      <c r="JD132" s="10"/>
      <c r="JE132" s="16"/>
      <c r="JF132" s="234"/>
      <c r="JG132" s="16"/>
      <c r="JH132" s="234"/>
      <c r="JI132" s="234"/>
      <c r="JJ132" s="234"/>
      <c r="JK132" s="234"/>
      <c r="JL132" s="16"/>
      <c r="JM132" s="234"/>
      <c r="JN132" s="234"/>
      <c r="JO132" s="234"/>
      <c r="JP132" s="234"/>
      <c r="JQ132" s="234"/>
      <c r="JR132" s="234"/>
      <c r="JS132" s="234"/>
      <c r="JT132" s="16"/>
      <c r="JU132" s="27">
        <v>0</v>
      </c>
    </row>
    <row r="133" spans="1:281" s="228" customFormat="1">
      <c r="A133" s="202">
        <f>ROW(A133)-5</f>
        <v>128</v>
      </c>
      <c r="B133" s="202"/>
      <c r="E133" s="228" t="b">
        <v>0</v>
      </c>
      <c r="F133" s="204"/>
      <c r="G133" s="201" t="s">
        <v>985</v>
      </c>
      <c r="H133" s="228">
        <v>1</v>
      </c>
      <c r="I133" s="228">
        <v>1</v>
      </c>
      <c r="J133" s="228">
        <v>1</v>
      </c>
      <c r="K133" s="228">
        <v>1</v>
      </c>
      <c r="L133" s="228">
        <v>1</v>
      </c>
      <c r="M133" s="228">
        <v>1</v>
      </c>
      <c r="N133" s="228">
        <v>1</v>
      </c>
      <c r="O133" s="228">
        <v>1</v>
      </c>
      <c r="P133" s="228">
        <v>1</v>
      </c>
      <c r="Q133" s="228">
        <v>1</v>
      </c>
      <c r="R133" s="228">
        <v>1</v>
      </c>
      <c r="S133" s="228">
        <v>1</v>
      </c>
      <c r="T133" s="228">
        <v>1</v>
      </c>
      <c r="U133" s="228">
        <v>0</v>
      </c>
      <c r="V133" s="220" t="s">
        <v>1723</v>
      </c>
      <c r="W133" s="10" t="str">
        <f ca="1">IF(COUNTIF(V$5:V133,V133)=1,"-","Dup")</f>
        <v>-</v>
      </c>
      <c r="X133" s="10"/>
      <c r="Y133" s="234"/>
      <c r="Z133" s="234"/>
      <c r="AA133" s="234"/>
      <c r="AB133" s="234"/>
      <c r="AC133" s="234"/>
      <c r="AD133" s="234"/>
      <c r="AE133" s="10"/>
      <c r="AF133" s="234"/>
      <c r="AG133" s="234"/>
      <c r="AH133" s="234"/>
      <c r="AI133" s="234"/>
      <c r="AJ133" s="234"/>
      <c r="AK133" s="234"/>
      <c r="AL133" s="284"/>
      <c r="AM133" s="284"/>
      <c r="AN133" s="284"/>
      <c r="AO133" s="10"/>
      <c r="AP133" s="234"/>
      <c r="AQ133" s="234"/>
      <c r="AR133" s="234"/>
      <c r="AS133" s="234"/>
      <c r="AT133" s="234"/>
      <c r="AU133" s="234"/>
      <c r="AV133" s="234"/>
      <c r="AW133" s="234"/>
      <c r="AX133" s="234"/>
      <c r="AY133" s="234"/>
      <c r="AZ133" s="234"/>
      <c r="BA133" s="234"/>
      <c r="BB133" s="234"/>
      <c r="BC133" s="234"/>
      <c r="BD133" s="234"/>
      <c r="BE133" s="234"/>
      <c r="BF133" s="293"/>
      <c r="BG133" s="293"/>
      <c r="BH133" s="293"/>
      <c r="BI133" s="293"/>
      <c r="BJ133" s="293"/>
      <c r="BK133" s="293" t="s">
        <v>1682</v>
      </c>
      <c r="BL133" s="293"/>
      <c r="BM133" s="293"/>
      <c r="BN133" s="293"/>
      <c r="BO133" s="293"/>
      <c r="BP133" s="293"/>
      <c r="BQ133" s="293"/>
      <c r="BR133" s="293"/>
      <c r="BS133" s="293"/>
      <c r="BT133" s="293"/>
      <c r="BU133" s="293"/>
      <c r="BV133" s="293"/>
      <c r="BW133" s="293"/>
      <c r="BX133" s="293"/>
      <c r="BY133" s="234"/>
      <c r="BZ133" s="234"/>
      <c r="CA133" s="10"/>
      <c r="CB133" s="234"/>
      <c r="CC133" s="234"/>
      <c r="CD133" s="234"/>
      <c r="CE133" s="234"/>
      <c r="CF133" s="234"/>
      <c r="CG133" s="234"/>
      <c r="CH133" s="234"/>
      <c r="CI133" s="234"/>
      <c r="CJ133" s="234"/>
      <c r="CK133" s="234"/>
      <c r="CL133" s="234"/>
      <c r="CM133" s="234"/>
      <c r="CN133" s="234"/>
      <c r="CO133" s="234"/>
      <c r="CP133" s="234"/>
      <c r="CQ133" s="234"/>
      <c r="CR133" s="234"/>
      <c r="CS133" s="234"/>
      <c r="CT133" s="234"/>
      <c r="CU133" s="234"/>
      <c r="CV133" s="234"/>
      <c r="CW133" s="10"/>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4"/>
      <c r="EC133" s="234"/>
      <c r="ED133" s="234"/>
      <c r="EE133" s="234"/>
      <c r="EF133" s="234"/>
      <c r="EG133" s="234"/>
      <c r="EH133" s="234"/>
      <c r="EI133" s="234"/>
      <c r="EJ133" s="234"/>
      <c r="EK133" s="234"/>
      <c r="EL133" s="268" t="s">
        <v>571</v>
      </c>
      <c r="EM133" s="234">
        <v>1</v>
      </c>
      <c r="EN133" s="234">
        <v>1</v>
      </c>
      <c r="EO133" s="234"/>
      <c r="EP133" s="234"/>
      <c r="EQ133" s="234"/>
      <c r="ER133" s="234"/>
      <c r="ES133" s="234"/>
      <c r="ET133" s="234"/>
      <c r="EU133" s="234"/>
      <c r="EV133" s="234"/>
      <c r="EW133" s="234"/>
      <c r="EX133" s="234"/>
      <c r="EY133" s="234"/>
      <c r="EZ133" s="234"/>
      <c r="FA133" s="234"/>
      <c r="FB133" s="234"/>
      <c r="FC133" s="234"/>
      <c r="FD133" s="10"/>
      <c r="FE133" s="234"/>
      <c r="FF133" s="234"/>
      <c r="FG133" s="234"/>
      <c r="FH133" s="234"/>
      <c r="FI133" s="234"/>
      <c r="FJ133" s="234"/>
      <c r="FK133" s="234"/>
      <c r="FL133" s="234"/>
      <c r="FM133" s="234"/>
      <c r="FN133" s="234"/>
      <c r="FO133" s="234"/>
      <c r="FP133" s="234"/>
      <c r="FQ133" s="234"/>
      <c r="FR133" s="234"/>
      <c r="FS133" s="234"/>
      <c r="FT133" s="234"/>
      <c r="FU133" s="234"/>
      <c r="FV133" s="234"/>
      <c r="FW133" s="234"/>
      <c r="FX133" s="234"/>
      <c r="FY133" s="234"/>
      <c r="FZ133" s="234"/>
      <c r="GA133" s="234"/>
      <c r="GB133" s="234"/>
      <c r="GC133" s="234"/>
      <c r="GD133" s="234"/>
      <c r="GE133" s="234"/>
      <c r="GF133" s="234"/>
      <c r="GG133" s="234"/>
      <c r="GH133" s="234"/>
      <c r="GI133" s="234"/>
      <c r="GJ133" s="234"/>
      <c r="GK133" s="234"/>
      <c r="GL133" s="234"/>
      <c r="GM133" s="234"/>
      <c r="GN133" s="234"/>
      <c r="GO133" s="10"/>
      <c r="GP133" s="234"/>
      <c r="GQ133" s="234"/>
      <c r="GR133" s="234"/>
      <c r="GS133" s="234"/>
      <c r="GT133" s="234"/>
      <c r="GU133" s="234"/>
      <c r="GV133" s="234"/>
      <c r="GW133" s="234"/>
      <c r="GX133" s="234"/>
      <c r="GY133" s="234"/>
      <c r="GZ133" s="234"/>
      <c r="HA133" s="234"/>
      <c r="HB133" s="234"/>
      <c r="HC133" s="234"/>
      <c r="HD133" s="234"/>
      <c r="HE133" s="234"/>
      <c r="HF133" s="234"/>
      <c r="HG133" s="234"/>
      <c r="HH133" s="234"/>
      <c r="HI133" s="234"/>
      <c r="HJ133" s="234"/>
      <c r="HK133" s="234"/>
      <c r="HL133" s="234"/>
      <c r="HM133" s="289"/>
      <c r="HN133" s="289"/>
      <c r="HO133" s="289"/>
      <c r="HP133" s="289"/>
      <c r="HQ133" s="289"/>
      <c r="HR133" s="289"/>
      <c r="HS133" s="234"/>
      <c r="HT133" s="234"/>
      <c r="HU133" s="234"/>
      <c r="HV133" s="234"/>
      <c r="HW133" s="234"/>
      <c r="HX133" s="234"/>
      <c r="HY133" s="234"/>
      <c r="HZ133" s="234"/>
      <c r="IA133" s="234"/>
      <c r="IB133" s="234"/>
      <c r="IC133" s="234"/>
      <c r="ID133" s="234"/>
      <c r="IE133" s="234"/>
      <c r="IF133" s="234"/>
      <c r="IG133" s="234"/>
      <c r="IH133" s="234"/>
      <c r="II133" s="234"/>
      <c r="IJ133" s="234"/>
      <c r="IK133" s="234"/>
      <c r="IL133" s="234"/>
      <c r="IM133" s="234"/>
      <c r="IN133" s="234"/>
      <c r="IO133" s="234"/>
      <c r="IP133" s="10"/>
      <c r="IQ133" s="234"/>
      <c r="IR133" s="234"/>
      <c r="IS133" s="234"/>
      <c r="IT133" s="234"/>
      <c r="IU133" s="234"/>
      <c r="IV133" s="234"/>
      <c r="IW133" s="234"/>
      <c r="IX133" s="234"/>
      <c r="IY133" s="234"/>
      <c r="IZ133" s="234"/>
      <c r="JA133" s="234"/>
      <c r="JB133" s="234"/>
      <c r="JC133" s="234"/>
      <c r="JD133" s="10"/>
      <c r="JE133" s="234"/>
      <c r="JF133" s="234"/>
      <c r="JG133" s="234"/>
      <c r="JH133" s="234"/>
      <c r="JI133" s="234"/>
      <c r="JJ133" s="234"/>
      <c r="JK133" s="234"/>
      <c r="JL133" s="234"/>
      <c r="JM133" s="234"/>
      <c r="JN133" s="234"/>
      <c r="JO133" s="234"/>
      <c r="JP133" s="234"/>
      <c r="JQ133" s="234"/>
      <c r="JR133" s="234"/>
      <c r="JS133" s="234"/>
      <c r="JT133" s="234"/>
      <c r="JU133" s="27">
        <v>0</v>
      </c>
    </row>
    <row r="134" spans="1:281" s="228" customFormat="1" outlineLevel="1">
      <c r="A134" s="202">
        <f>ROW(A134)-5</f>
        <v>129</v>
      </c>
      <c r="B134" s="202"/>
      <c r="E134" s="228" t="b">
        <v>0</v>
      </c>
      <c r="F134" s="204"/>
      <c r="G134" s="201" t="s">
        <v>986</v>
      </c>
      <c r="H134" s="228">
        <v>3</v>
      </c>
      <c r="I134" s="228">
        <v>3</v>
      </c>
      <c r="J134" s="228">
        <v>4</v>
      </c>
      <c r="K134" s="228">
        <v>3</v>
      </c>
      <c r="L134" s="228">
        <v>3</v>
      </c>
      <c r="M134" s="228">
        <v>3</v>
      </c>
      <c r="N134" s="228">
        <v>4</v>
      </c>
      <c r="O134" s="228">
        <v>3</v>
      </c>
      <c r="P134" s="228">
        <v>4</v>
      </c>
      <c r="Q134" s="228">
        <v>4</v>
      </c>
      <c r="R134" s="228">
        <v>11</v>
      </c>
      <c r="S134" s="228">
        <v>11</v>
      </c>
      <c r="T134" s="228">
        <v>11</v>
      </c>
      <c r="U134" s="228">
        <v>0</v>
      </c>
      <c r="V134" s="221" t="str">
        <f>"00000 "&amp;V133</f>
        <v>00000 fs_Test</v>
      </c>
      <c r="W134" s="10" t="str">
        <f ca="1">IF(COUNTIF(V$5:V134,V134)=1,"-","Dup")</f>
        <v>-</v>
      </c>
      <c r="X134" s="10"/>
      <c r="Y134" s="234"/>
      <c r="Z134" s="234"/>
      <c r="AA134" s="234"/>
      <c r="AB134" s="234"/>
      <c r="AC134" s="234"/>
      <c r="AD134" s="234"/>
      <c r="AE134" s="10"/>
      <c r="AF134" s="234"/>
      <c r="AG134" s="234"/>
      <c r="AH134" s="234"/>
      <c r="AI134" s="234"/>
      <c r="AJ134" s="234"/>
      <c r="AK134" s="234"/>
      <c r="AL134" s="284"/>
      <c r="AM134" s="284"/>
      <c r="AN134" s="284"/>
      <c r="AO134" s="10"/>
      <c r="AP134" s="234"/>
      <c r="AQ134" s="234"/>
      <c r="AR134" s="234"/>
      <c r="AS134" s="234"/>
      <c r="AT134" s="234"/>
      <c r="AU134" s="241"/>
      <c r="AV134" s="234"/>
      <c r="AW134" s="234"/>
      <c r="AX134" s="234"/>
      <c r="AY134" s="234"/>
      <c r="AZ134" s="234"/>
      <c r="BA134" s="234"/>
      <c r="BB134" s="234"/>
      <c r="BC134" s="234"/>
      <c r="BD134" s="234"/>
      <c r="BE134" s="234"/>
      <c r="BF134" s="234">
        <v>1</v>
      </c>
      <c r="BG134" s="234">
        <v>1</v>
      </c>
      <c r="BH134" s="234">
        <v>2</v>
      </c>
      <c r="BI134" s="234">
        <v>3</v>
      </c>
      <c r="BJ134" s="234">
        <v>4</v>
      </c>
      <c r="BK134" s="234">
        <v>5</v>
      </c>
      <c r="BL134" s="234">
        <v>6</v>
      </c>
      <c r="BM134" s="234">
        <v>7</v>
      </c>
      <c r="BN134" s="234">
        <v>8</v>
      </c>
      <c r="BO134" s="234">
        <v>9</v>
      </c>
      <c r="BP134" s="234">
        <v>10</v>
      </c>
      <c r="BQ134" s="234">
        <v>11</v>
      </c>
      <c r="BR134" s="234">
        <v>12</v>
      </c>
      <c r="BS134" s="234">
        <v>13</v>
      </c>
      <c r="BT134" s="234">
        <v>14</v>
      </c>
      <c r="BU134" s="234">
        <v>15</v>
      </c>
      <c r="BV134" s="234">
        <v>16</v>
      </c>
      <c r="BW134" s="234">
        <v>17</v>
      </c>
      <c r="BX134" s="234">
        <v>18</v>
      </c>
      <c r="BY134" s="234"/>
      <c r="BZ134" s="234"/>
      <c r="CA134" s="10"/>
      <c r="CB134" s="234"/>
      <c r="CC134" s="234"/>
      <c r="CD134" s="234"/>
      <c r="CE134" s="234"/>
      <c r="CF134" s="234"/>
      <c r="CG134" s="234"/>
      <c r="CH134" s="234"/>
      <c r="CI134" s="234"/>
      <c r="CJ134" s="234"/>
      <c r="CK134" s="234"/>
      <c r="CL134" s="234"/>
      <c r="CM134" s="234"/>
      <c r="CN134" s="234"/>
      <c r="CO134" s="234"/>
      <c r="CP134" s="234"/>
      <c r="CQ134" s="234"/>
      <c r="CR134" s="234"/>
      <c r="CS134" s="234"/>
      <c r="CT134" s="234"/>
      <c r="CU134" s="234"/>
      <c r="CV134" s="234"/>
      <c r="CW134" s="10"/>
      <c r="CX134" s="234"/>
      <c r="CY134" s="234"/>
      <c r="CZ134" s="234"/>
      <c r="DA134" s="234"/>
      <c r="DB134" s="234"/>
      <c r="DC134" s="234"/>
      <c r="DD134" s="234"/>
      <c r="DE134" s="234"/>
      <c r="DF134" s="234"/>
      <c r="DG134" s="234"/>
      <c r="DH134" s="234"/>
      <c r="DI134" s="234"/>
      <c r="DJ134" s="234"/>
      <c r="DK134" s="234"/>
      <c r="DL134" s="234"/>
      <c r="DM134" s="234"/>
      <c r="DN134" s="234"/>
      <c r="DO134" s="234"/>
      <c r="DP134" s="234"/>
      <c r="DQ134" s="234"/>
      <c r="DR134" s="234"/>
      <c r="DS134" s="234"/>
      <c r="DT134" s="234"/>
      <c r="DU134" s="234"/>
      <c r="DV134" s="234"/>
      <c r="DW134" s="234"/>
      <c r="DX134" s="234"/>
      <c r="DY134" s="234"/>
      <c r="DZ134" s="234"/>
      <c r="EA134" s="234"/>
      <c r="EB134" s="234"/>
      <c r="EC134" s="234"/>
      <c r="ED134" s="234"/>
      <c r="EE134" s="234"/>
      <c r="EF134" s="234"/>
      <c r="EG134" s="234"/>
      <c r="EH134" s="234"/>
      <c r="EI134" s="234"/>
      <c r="EJ134" s="234"/>
      <c r="EK134" s="234"/>
      <c r="EL134" s="268" t="s">
        <v>1077</v>
      </c>
      <c r="EM134" s="234">
        <v>1</v>
      </c>
      <c r="EN134" s="234">
        <v>1</v>
      </c>
      <c r="EO134" s="234"/>
      <c r="EP134" s="234"/>
      <c r="EQ134" s="234"/>
      <c r="ER134" s="234"/>
      <c r="ES134" s="234"/>
      <c r="ET134" s="234"/>
      <c r="EU134" s="247"/>
      <c r="EV134" s="247"/>
      <c r="EW134" s="234"/>
      <c r="EX134" s="234"/>
      <c r="EY134" s="234"/>
      <c r="EZ134" s="234"/>
      <c r="FA134" s="234"/>
      <c r="FB134" s="234"/>
      <c r="FC134" s="234"/>
      <c r="FD134" s="10"/>
      <c r="FE134" s="247"/>
      <c r="FF134" s="234"/>
      <c r="FG134" s="234"/>
      <c r="FH134" s="234"/>
      <c r="FI134" s="234"/>
      <c r="FJ134" s="247"/>
      <c r="FK134" s="234"/>
      <c r="FL134" s="234"/>
      <c r="FM134" s="234"/>
      <c r="FN134" s="234"/>
      <c r="FO134" s="234"/>
      <c r="FP134" s="234"/>
      <c r="FQ134" s="234"/>
      <c r="FR134" s="234"/>
      <c r="FS134" s="234"/>
      <c r="FT134" s="234"/>
      <c r="FU134" s="234"/>
      <c r="FV134" s="234"/>
      <c r="FW134" s="234"/>
      <c r="FX134" s="234"/>
      <c r="FY134" s="234"/>
      <c r="FZ134" s="234"/>
      <c r="GA134" s="234"/>
      <c r="GB134" s="234"/>
      <c r="GC134" s="234"/>
      <c r="GD134" s="234"/>
      <c r="GE134" s="234"/>
      <c r="GF134" s="234"/>
      <c r="GG134" s="234"/>
      <c r="GH134" s="234"/>
      <c r="GI134" s="247"/>
      <c r="GJ134" s="247"/>
      <c r="GK134" s="247"/>
      <c r="GL134" s="247"/>
      <c r="GM134" s="247"/>
      <c r="GN134" s="247"/>
      <c r="GO134" s="10"/>
      <c r="GP134" s="234"/>
      <c r="GQ134" s="234"/>
      <c r="GR134" s="234"/>
      <c r="GS134" s="234"/>
      <c r="GT134" s="234"/>
      <c r="GU134" s="247"/>
      <c r="GV134" s="247"/>
      <c r="GW134" s="247"/>
      <c r="GX134" s="247"/>
      <c r="GY134" s="234"/>
      <c r="GZ134" s="234"/>
      <c r="HA134" s="247"/>
      <c r="HB134" s="247"/>
      <c r="HC134" s="247"/>
      <c r="HD134" s="247"/>
      <c r="HE134" s="247"/>
      <c r="HF134" s="247"/>
      <c r="HG134" s="234"/>
      <c r="HH134" s="234"/>
      <c r="HI134" s="247"/>
      <c r="HJ134" s="247"/>
      <c r="HK134" s="234"/>
      <c r="HL134" s="234"/>
      <c r="HM134" s="289"/>
      <c r="HN134" s="289"/>
      <c r="HO134" s="289"/>
      <c r="HP134" s="289"/>
      <c r="HQ134" s="286"/>
      <c r="HR134" s="289"/>
      <c r="HS134" s="234"/>
      <c r="HT134" s="234"/>
      <c r="HU134" s="234"/>
      <c r="HV134" s="234"/>
      <c r="HW134" s="247"/>
      <c r="HX134" s="247"/>
      <c r="HY134" s="247"/>
      <c r="HZ134" s="247"/>
      <c r="IA134" s="234"/>
      <c r="IB134" s="234"/>
      <c r="IC134" s="234"/>
      <c r="ID134" s="234"/>
      <c r="IE134" s="247"/>
      <c r="IF134" s="234"/>
      <c r="IG134" s="234"/>
      <c r="IH134" s="247"/>
      <c r="II134" s="247"/>
      <c r="IJ134" s="247"/>
      <c r="IK134" s="247"/>
      <c r="IL134" s="247"/>
      <c r="IM134" s="247"/>
      <c r="IN134" s="234"/>
      <c r="IO134" s="234"/>
      <c r="IP134" s="10"/>
      <c r="IQ134" s="234"/>
      <c r="IR134" s="234"/>
      <c r="IS134" s="234"/>
      <c r="IT134" s="234"/>
      <c r="IU134" s="234"/>
      <c r="IV134" s="234"/>
      <c r="IW134" s="234"/>
      <c r="IX134" s="234"/>
      <c r="IY134" s="234"/>
      <c r="IZ134" s="247"/>
      <c r="JA134" s="247"/>
      <c r="JB134" s="247"/>
      <c r="JC134" s="234"/>
      <c r="JD134" s="10"/>
      <c r="JE134" s="234"/>
      <c r="JF134" s="234"/>
      <c r="JG134" s="234"/>
      <c r="JH134" s="234"/>
      <c r="JI134" s="234"/>
      <c r="JJ134" s="234"/>
      <c r="JK134" s="234"/>
      <c r="JL134" s="234"/>
      <c r="JM134" s="234"/>
      <c r="JN134" s="234"/>
      <c r="JO134" s="234"/>
      <c r="JP134" s="234"/>
      <c r="JQ134" s="234"/>
      <c r="JR134" s="234"/>
      <c r="JS134" s="234"/>
      <c r="JT134" s="234"/>
      <c r="JU134" s="27">
        <v>0</v>
      </c>
    </row>
    <row r="135" spans="1:281" s="228" customFormat="1" outlineLevel="1">
      <c r="A135" s="202">
        <f t="shared" si="12"/>
        <v>130</v>
      </c>
      <c r="B135" s="202">
        <f>$A$7</f>
        <v>2</v>
      </c>
      <c r="C135" s="228">
        <v>400</v>
      </c>
      <c r="D135" s="228" t="s">
        <v>941</v>
      </c>
      <c r="E135" s="228" t="b">
        <f t="shared" ref="E135:E137" si="489">NOT($FJ135)</f>
        <v>1</v>
      </c>
      <c r="F135" s="228" t="b">
        <v>0</v>
      </c>
      <c r="G135" s="228" t="b">
        <v>1</v>
      </c>
      <c r="H135" s="298" cm="1">
        <f t="array" aca="1" ref="H135" ca="1">IF(AND($I135:$T135=DataMaster!$R$70:$AC$70),1,IF(AND($I135:$T135=DataMaster!$R$71:$AC$71),2,IF(AND($I135:$T135=DataMaster!$R$72:$AC$72),3,IF(AND($I135:$T135=DataMaster!$R$73:$AC$73),4,IF(AND($I135:$T135=DataMaster!$R$74:$AC$74),5,IF(AND($I135:$T135=DataMaster!$R$75:$AC$75),6,IF(AND($I135:$T135=DataMaster!$R$76:$AC$76),7,IF(AND($I135:$T135=DataMaster!$R$77:$AC$77),8,0))))))))</f>
        <v>0</v>
      </c>
      <c r="I135" s="32">
        <v>3</v>
      </c>
      <c r="J135" s="32">
        <v>2</v>
      </c>
      <c r="K135" s="32">
        <v>1</v>
      </c>
      <c r="L135" s="32">
        <v>1</v>
      </c>
      <c r="M135" s="32">
        <v>1</v>
      </c>
      <c r="N135" s="32">
        <v>1</v>
      </c>
      <c r="O135" s="32">
        <v>1</v>
      </c>
      <c r="P135" s="32">
        <v>1</v>
      </c>
      <c r="Q135" s="32">
        <v>1</v>
      </c>
      <c r="R135" s="32">
        <v>1</v>
      </c>
      <c r="S135" s="32">
        <v>1</v>
      </c>
      <c r="T135" s="32">
        <v>1</v>
      </c>
      <c r="V135" s="223" t="s">
        <v>1709</v>
      </c>
      <c r="W135" s="10" t="str">
        <f ca="1">IF(COUNTIF(V$5:V135,V135)=1,"-","Dup")</f>
        <v>-</v>
      </c>
      <c r="X135" s="10"/>
      <c r="Y135" s="248" t="str">
        <f t="shared" ref="Y135:AD137" ca="1" si="490">OFFSET(Y$5,$B135,0)</f>
        <v>-</v>
      </c>
      <c r="Z135" s="248" t="str">
        <f t="shared" ca="1" si="490"/>
        <v>-</v>
      </c>
      <c r="AA135" s="248" t="str">
        <f t="shared" ca="1" si="490"/>
        <v>-</v>
      </c>
      <c r="AB135" s="248" t="str">
        <f t="shared" ca="1" si="490"/>
        <v>-</v>
      </c>
      <c r="AC135" s="248" t="str">
        <f t="shared" ca="1" si="490"/>
        <v>-</v>
      </c>
      <c r="AD135" s="248" t="b">
        <f t="shared" ca="1" si="490"/>
        <v>1</v>
      </c>
      <c r="AE135" s="10"/>
      <c r="AF135" s="248" t="b">
        <f t="shared" ref="AF135:AU137" ca="1" si="491">OFFSET(AF$5,$B135,0)</f>
        <v>1</v>
      </c>
      <c r="AG135" s="248" t="str">
        <f t="shared" ca="1" si="491"/>
        <v>-</v>
      </c>
      <c r="AH135" s="248" t="str">
        <f t="shared" ca="1" si="491"/>
        <v>-</v>
      </c>
      <c r="AI135" s="248" t="str">
        <f t="shared" ca="1" si="491"/>
        <v>-</v>
      </c>
      <c r="AJ135" s="248" t="b">
        <f t="shared" ca="1" si="491"/>
        <v>0</v>
      </c>
      <c r="AK135" s="248" t="str">
        <f t="shared" ca="1" si="491"/>
        <v>-</v>
      </c>
      <c r="AL135" s="248" t="str">
        <f t="shared" ca="1" si="491"/>
        <v>-</v>
      </c>
      <c r="AM135" s="248" t="str">
        <f t="shared" ca="1" si="491"/>
        <v>-</v>
      </c>
      <c r="AN135" s="248" t="b">
        <f t="shared" ca="1" si="491"/>
        <v>0</v>
      </c>
      <c r="AO135" s="10"/>
      <c r="AP135" s="248" t="b">
        <f t="shared" ref="AP135:BF137" ca="1" si="492">OFFSET(AP$5,$B135,0)</f>
        <v>1</v>
      </c>
      <c r="AQ135" s="248" t="b">
        <f t="shared" ca="1" si="492"/>
        <v>1</v>
      </c>
      <c r="AR135" s="248" t="b">
        <f t="shared" ca="1" si="492"/>
        <v>1</v>
      </c>
      <c r="AS135" s="297">
        <f t="shared" ref="AS135:AS137" ca="1" si="493">VALUE($H135&amp;$I135&amp;$J135&amp;$P135&amp;"09")</f>
        <v>32109</v>
      </c>
      <c r="AT135" s="248" t="b">
        <f t="shared" ca="1" si="492"/>
        <v>0</v>
      </c>
      <c r="AU135" s="248" t="str">
        <f t="shared" ca="1" si="492"/>
        <v>-</v>
      </c>
      <c r="AV135" s="248" t="str">
        <f t="shared" ca="1" si="492"/>
        <v>-</v>
      </c>
      <c r="AW135" s="248" t="str">
        <f t="shared" ca="1" si="492"/>
        <v>-</v>
      </c>
      <c r="AX135" s="248" t="str">
        <f t="shared" ca="1" si="492"/>
        <v>-</v>
      </c>
      <c r="AY135" s="248">
        <f t="shared" ca="1" si="492"/>
        <v>1</v>
      </c>
      <c r="AZ135" s="248">
        <f t="shared" ca="1" si="492"/>
        <v>1</v>
      </c>
      <c r="BA135" s="248" t="b">
        <f t="shared" ca="1" si="492"/>
        <v>1</v>
      </c>
      <c r="BB135" s="248">
        <f t="shared" ca="1" si="492"/>
        <v>0.2</v>
      </c>
      <c r="BC135" s="248" t="str">
        <f t="shared" ca="1" si="492"/>
        <v>-</v>
      </c>
      <c r="BD135" s="248" t="str">
        <f t="shared" ca="1" si="492"/>
        <v>-</v>
      </c>
      <c r="BE135" s="248" t="b">
        <f t="shared" ca="1" si="492"/>
        <v>1</v>
      </c>
      <c r="BF135" s="248" t="b">
        <f t="shared" ca="1" si="492"/>
        <v>0</v>
      </c>
      <c r="BG135" s="246" t="b" cm="1">
        <f t="array" ref="BG135">INDEX(i.dams_confinement_P,$P135,BG$17)</f>
        <v>0</v>
      </c>
      <c r="BH135" s="246" t="b" cm="1">
        <f t="array" ref="BH135">INDEX(i.dams_confinement_P,$P135,BH$17)</f>
        <v>0</v>
      </c>
      <c r="BI135" s="246" t="b" cm="1">
        <f t="array" ref="BI135">INDEX(i.dams_confinement_P,$P135,BI$17)</f>
        <v>0</v>
      </c>
      <c r="BJ135" s="246" t="b" cm="1">
        <f t="array" ref="BJ135">INDEX(i.dams_confinement_P,$P135,BJ$17)</f>
        <v>0</v>
      </c>
      <c r="BK135" s="246" t="b" cm="1">
        <f t="array" ref="BK135">INDEX(i.dams_confinement_P,$P135,BK$17)</f>
        <v>0</v>
      </c>
      <c r="BL135" s="246" t="b" cm="1">
        <f t="array" ref="BL135">INDEX(i.dams_confinement_P,$P135,BL$17)</f>
        <v>0</v>
      </c>
      <c r="BM135" s="246" t="b" cm="1">
        <f t="array" ref="BM135">INDEX(i.dams_confinement_P,$P135,BM$17)</f>
        <v>0</v>
      </c>
      <c r="BN135" s="246" t="b" cm="1">
        <f t="array" ref="BN135">INDEX(i.dams_confinement_P,$P135,BN$17)</f>
        <v>0</v>
      </c>
      <c r="BO135" s="246" t="b" cm="1">
        <f t="array" ref="BO135">INDEX(i.dams_confinement_P,$P135,BO$17)</f>
        <v>0</v>
      </c>
      <c r="BP135" s="246" t="b" cm="1">
        <f t="array" ref="BP135">INDEX(i.dams_confinement_P,$P135,BP$17)</f>
        <v>0</v>
      </c>
      <c r="BQ135" s="246" t="b" cm="1">
        <f t="array" ref="BQ135">INDEX(i.dams_confinement_P,$P135,BQ$17)</f>
        <v>0</v>
      </c>
      <c r="BR135" s="246" t="b" cm="1">
        <f t="array" ref="BR135">INDEX(i.dams_confinement_P,$P135,BR$17)</f>
        <v>0</v>
      </c>
      <c r="BS135" s="246" t="b" cm="1">
        <f t="array" ref="BS135">INDEX(i.dams_confinement_P,$P135,BS$17)</f>
        <v>0</v>
      </c>
      <c r="BT135" s="246" t="b" cm="1">
        <f t="array" ref="BT135">INDEX(i.dams_confinement_P,$P135,BT$17)</f>
        <v>0</v>
      </c>
      <c r="BU135" s="246" t="b" cm="1">
        <f t="array" ref="BU135">INDEX(i.dams_confinement_P,$P135,BU$17)</f>
        <v>0</v>
      </c>
      <c r="BV135" s="246" t="b" cm="1">
        <f t="array" ref="BV135">INDEX(i.dams_confinement_P,$P135,BV$17)</f>
        <v>0</v>
      </c>
      <c r="BW135" s="246" t="b" cm="1">
        <f t="array" ref="BW135">INDEX(i.dams_confinement_P,$P135,BW$17)</f>
        <v>0</v>
      </c>
      <c r="BX135" s="246" t="b" cm="1">
        <f t="array" ref="BX135">INDEX(i.dams_confinement_P,$P135,BX$17)</f>
        <v>0</v>
      </c>
      <c r="BY135" s="248" t="str">
        <f t="shared" ref="BY135:CV137" ca="1" si="494">OFFSET(BY$5,$B135,0)</f>
        <v>-</v>
      </c>
      <c r="BZ135" s="248" t="str">
        <f t="shared" ca="1" si="494"/>
        <v>-</v>
      </c>
      <c r="CA135" s="10"/>
      <c r="CB135" s="248" t="str">
        <f t="shared" ca="1" si="494"/>
        <v>-</v>
      </c>
      <c r="CC135" s="248" t="str">
        <f t="shared" ca="1" si="494"/>
        <v>-</v>
      </c>
      <c r="CD135" s="248" t="str">
        <f t="shared" ca="1" si="494"/>
        <v>-</v>
      </c>
      <c r="CE135" s="248" t="str">
        <f t="shared" ca="1" si="494"/>
        <v>-</v>
      </c>
      <c r="CF135" s="248" t="str">
        <f t="shared" ca="1" si="494"/>
        <v>-</v>
      </c>
      <c r="CG135" s="248" t="str">
        <f t="shared" ca="1" si="494"/>
        <v>-</v>
      </c>
      <c r="CH135" s="248" t="str">
        <f t="shared" ca="1" si="494"/>
        <v>-</v>
      </c>
      <c r="CI135" s="248" t="str">
        <f t="shared" ca="1" si="494"/>
        <v>-</v>
      </c>
      <c r="CJ135" s="248" t="str">
        <f t="shared" ca="1" si="494"/>
        <v>-</v>
      </c>
      <c r="CK135" s="248" t="str">
        <f t="shared" ca="1" si="494"/>
        <v>-</v>
      </c>
      <c r="CL135" s="248" t="str">
        <f t="shared" ca="1" si="494"/>
        <v>-</v>
      </c>
      <c r="CM135" s="248" t="str">
        <f t="shared" ca="1" si="494"/>
        <v>-</v>
      </c>
      <c r="CN135" s="248" t="str">
        <f t="shared" ca="1" si="494"/>
        <v>-</v>
      </c>
      <c r="CO135" s="248" t="str">
        <f t="shared" ca="1" si="494"/>
        <v>-</v>
      </c>
      <c r="CP135" s="248" t="str">
        <f t="shared" ca="1" si="494"/>
        <v>-</v>
      </c>
      <c r="CQ135" s="248" t="str">
        <f t="shared" ca="1" si="494"/>
        <v>-</v>
      </c>
      <c r="CR135" s="248" t="str">
        <f t="shared" ca="1" si="494"/>
        <v>-</v>
      </c>
      <c r="CS135" s="248" t="str">
        <f t="shared" ca="1" si="494"/>
        <v>-</v>
      </c>
      <c r="CT135" s="248" t="str">
        <f t="shared" ca="1" si="494"/>
        <v>-</v>
      </c>
      <c r="CU135" s="248" t="str">
        <f t="shared" ca="1" si="494"/>
        <v>-</v>
      </c>
      <c r="CV135" s="248" t="str">
        <f t="shared" ca="1" si="494"/>
        <v>-</v>
      </c>
      <c r="CW135" s="10"/>
      <c r="CX135" s="246" cm="1">
        <f t="array" ref="CX135">INDEX(i.dam_user_fvp1_date,$P135)</f>
        <v>147</v>
      </c>
      <c r="CY135" s="246" cm="1">
        <f t="array" ref="CY135">INDEX(i.dam_user_fvp1_date,$P135)</f>
        <v>147</v>
      </c>
      <c r="CZ135" s="248" t="b">
        <f t="shared" ref="CZ135:FI137" ca="1" si="495">OFFSET(CZ$5,$B135,0)</f>
        <v>0</v>
      </c>
      <c r="DA135" s="248" t="b">
        <f t="shared" ca="1" si="495"/>
        <v>0</v>
      </c>
      <c r="DB135" s="248" t="str">
        <f t="shared" ca="1" si="495"/>
        <v>-</v>
      </c>
      <c r="DC135" s="248" t="str">
        <f t="shared" ca="1" si="495"/>
        <v>-</v>
      </c>
      <c r="DD135" s="248" t="str">
        <f t="shared" ca="1" si="495"/>
        <v>-</v>
      </c>
      <c r="DE135" s="248" t="str">
        <f t="shared" ca="1" si="495"/>
        <v>-</v>
      </c>
      <c r="DF135" s="248" t="str">
        <f t="shared" ca="1" si="495"/>
        <v>-</v>
      </c>
      <c r="DG135" s="248" t="str">
        <f t="shared" ca="1" si="495"/>
        <v>-</v>
      </c>
      <c r="DH135" s="248" t="str">
        <f t="shared" ca="1" si="495"/>
        <v>-</v>
      </c>
      <c r="DI135" s="248" t="str">
        <f t="shared" ca="1" si="495"/>
        <v>-</v>
      </c>
      <c r="DJ135" s="248">
        <f t="shared" ca="1" si="495"/>
        <v>0.125</v>
      </c>
      <c r="DK135" s="248">
        <f t="shared" ca="1" si="495"/>
        <v>0.3</v>
      </c>
      <c r="DL135" s="248">
        <f t="shared" ca="1" si="495"/>
        <v>-0.05</v>
      </c>
      <c r="DM135" s="248">
        <f t="shared" ca="1" si="495"/>
        <v>0.1</v>
      </c>
      <c r="DN135" s="248">
        <f t="shared" ca="1" si="495"/>
        <v>0.25</v>
      </c>
      <c r="DO135" s="248">
        <f t="shared" ca="1" si="495"/>
        <v>-0.05</v>
      </c>
      <c r="DP135" s="248">
        <f t="shared" ca="1" si="495"/>
        <v>0.05</v>
      </c>
      <c r="DQ135" s="248">
        <f t="shared" ca="1" si="495"/>
        <v>0.1</v>
      </c>
      <c r="DR135" s="248">
        <f t="shared" ca="1" si="495"/>
        <v>-0.02</v>
      </c>
      <c r="DS135" s="248">
        <f t="shared" ca="1" si="495"/>
        <v>0.1</v>
      </c>
      <c r="DT135" s="248">
        <f t="shared" ca="1" si="495"/>
        <v>0.25</v>
      </c>
      <c r="DU135" s="248">
        <f t="shared" ca="1" si="495"/>
        <v>-0.05</v>
      </c>
      <c r="DV135" s="248">
        <f t="shared" ca="1" si="495"/>
        <v>1</v>
      </c>
      <c r="DW135" s="248">
        <f t="shared" ca="1" si="495"/>
        <v>1</v>
      </c>
      <c r="DX135" s="248">
        <f t="shared" ca="1" si="495"/>
        <v>0</v>
      </c>
      <c r="DY135" s="248" t="str">
        <f t="shared" ca="1" si="495"/>
        <v>-</v>
      </c>
      <c r="DZ135" s="248" t="str">
        <f t="shared" ca="1" si="495"/>
        <v>-</v>
      </c>
      <c r="EA135" s="248" t="str">
        <f t="shared" ca="1" si="495"/>
        <v>-</v>
      </c>
      <c r="EB135" s="248" t="str">
        <f t="shared" ca="1" si="495"/>
        <v>-</v>
      </c>
      <c r="EC135" s="248" t="str">
        <f t="shared" ca="1" si="495"/>
        <v>-</v>
      </c>
      <c r="ED135" s="248" t="str">
        <f t="shared" ca="1" si="495"/>
        <v>-</v>
      </c>
      <c r="EE135" s="248" t="str">
        <f t="shared" ca="1" si="495"/>
        <v>-</v>
      </c>
      <c r="EF135" s="248">
        <f t="shared" ca="1" si="495"/>
        <v>0</v>
      </c>
      <c r="EG135" s="248" t="str">
        <f t="shared" ca="1" si="495"/>
        <v>-</v>
      </c>
      <c r="EH135" s="248" t="str">
        <f t="shared" ca="1" si="495"/>
        <v>-</v>
      </c>
      <c r="EI135" s="248" t="str">
        <f t="shared" ca="1" si="495"/>
        <v>-</v>
      </c>
      <c r="EJ135" s="248" t="str">
        <f t="shared" ca="1" si="495"/>
        <v>-</v>
      </c>
      <c r="EK135" s="248" t="str">
        <f t="shared" ca="1" si="495"/>
        <v>-</v>
      </c>
      <c r="EL135" s="248">
        <f t="shared" ca="1" si="495"/>
        <v>0</v>
      </c>
      <c r="EM135" s="248">
        <f t="shared" ca="1" si="495"/>
        <v>0</v>
      </c>
      <c r="EN135" s="248">
        <f t="shared" ca="1" si="495"/>
        <v>0</v>
      </c>
      <c r="EO135" s="248">
        <f t="shared" ca="1" si="495"/>
        <v>0</v>
      </c>
      <c r="EP135" s="248">
        <f t="shared" ca="1" si="495"/>
        <v>0</v>
      </c>
      <c r="EQ135" s="248">
        <f t="shared" ca="1" si="495"/>
        <v>0</v>
      </c>
      <c r="ER135" s="248">
        <f t="shared" ca="1" si="495"/>
        <v>0</v>
      </c>
      <c r="ES135" s="248" t="str">
        <f t="shared" ca="1" si="495"/>
        <v>-</v>
      </c>
      <c r="ET135" s="248" t="str">
        <f t="shared" ca="1" si="495"/>
        <v>-</v>
      </c>
      <c r="EU135" s="248" t="str">
        <f t="shared" ca="1" si="495"/>
        <v>-</v>
      </c>
      <c r="EV135" s="248" t="str">
        <f t="shared" ca="1" si="495"/>
        <v>-</v>
      </c>
      <c r="EW135" s="248" t="str">
        <f t="shared" ca="1" si="495"/>
        <v>-</v>
      </c>
      <c r="EX135" s="248" t="str">
        <f t="shared" ca="1" si="495"/>
        <v>-</v>
      </c>
      <c r="EY135" s="248" t="str">
        <f t="shared" ca="1" si="495"/>
        <v>-</v>
      </c>
      <c r="EZ135" s="248" t="str">
        <f t="shared" ca="1" si="495"/>
        <v>-</v>
      </c>
      <c r="FA135" s="248" t="str">
        <f t="shared" ca="1" si="495"/>
        <v>-</v>
      </c>
      <c r="FB135" s="248" t="str">
        <f t="shared" ca="1" si="495"/>
        <v>-</v>
      </c>
      <c r="FC135" s="248" t="str">
        <f t="shared" ca="1" si="495"/>
        <v>-</v>
      </c>
      <c r="FD135" s="10"/>
      <c r="FE135" s="246">
        <f>INDEX(i.FlkStrctr,$J135,FE$15)</f>
        <v>1</v>
      </c>
      <c r="FF135" s="248" t="str">
        <f t="shared" ca="1" si="495"/>
        <v>-</v>
      </c>
      <c r="FG135" s="248" t="str">
        <f t="shared" ca="1" si="495"/>
        <v>-</v>
      </c>
      <c r="FH135" s="248" t="str">
        <f t="shared" ca="1" si="495"/>
        <v>-</v>
      </c>
      <c r="FI135" s="248" t="str">
        <f t="shared" ca="1" si="495"/>
        <v>-</v>
      </c>
      <c r="FJ135" s="246" t="b">
        <f>INDEX(i.FlkStrctr,$J135,FJ$15)</f>
        <v>0</v>
      </c>
      <c r="FK135" s="248" t="str">
        <f t="shared" ref="FK135:GN137" ca="1" si="496">OFFSET(FK$5,$B135,0)</f>
        <v>-</v>
      </c>
      <c r="FL135" s="248">
        <f t="shared" ca="1" si="496"/>
        <v>0</v>
      </c>
      <c r="FM135" s="248" t="str">
        <f t="shared" ca="1" si="496"/>
        <v>-</v>
      </c>
      <c r="FN135" s="248">
        <f t="shared" ca="1" si="496"/>
        <v>1</v>
      </c>
      <c r="FO135" s="248">
        <f t="shared" ca="1" si="496"/>
        <v>0</v>
      </c>
      <c r="FP135" s="248">
        <f t="shared" ca="1" si="496"/>
        <v>1</v>
      </c>
      <c r="FQ135" s="248">
        <f t="shared" ca="1" si="496"/>
        <v>0</v>
      </c>
      <c r="FR135" s="248">
        <f t="shared" ca="1" si="496"/>
        <v>1</v>
      </c>
      <c r="FS135" s="248">
        <f t="shared" ca="1" si="496"/>
        <v>1</v>
      </c>
      <c r="FT135" s="248">
        <f t="shared" ca="1" si="496"/>
        <v>1</v>
      </c>
      <c r="FU135" s="248">
        <f t="shared" ca="1" si="496"/>
        <v>0</v>
      </c>
      <c r="FV135" s="248">
        <f t="shared" ca="1" si="496"/>
        <v>0</v>
      </c>
      <c r="FW135" s="248">
        <f t="shared" ca="1" si="496"/>
        <v>0</v>
      </c>
      <c r="FX135" s="248">
        <f t="shared" ca="1" si="496"/>
        <v>0</v>
      </c>
      <c r="FY135" s="248">
        <f t="shared" ca="1" si="496"/>
        <v>0</v>
      </c>
      <c r="FZ135" s="248">
        <f t="shared" ca="1" si="496"/>
        <v>0</v>
      </c>
      <c r="GA135" s="248">
        <f t="shared" ca="1" si="496"/>
        <v>0</v>
      </c>
      <c r="GB135" s="248">
        <f t="shared" ca="1" si="496"/>
        <v>0</v>
      </c>
      <c r="GC135" s="248">
        <f t="shared" ca="1" si="496"/>
        <v>0</v>
      </c>
      <c r="GD135" s="248">
        <f t="shared" ca="1" si="496"/>
        <v>0</v>
      </c>
      <c r="GE135" s="248">
        <f t="shared" ca="1" si="496"/>
        <v>0</v>
      </c>
      <c r="GF135" s="248">
        <f t="shared" ca="1" si="496"/>
        <v>0</v>
      </c>
      <c r="GG135" s="248">
        <f t="shared" ca="1" si="496"/>
        <v>1</v>
      </c>
      <c r="GH135" s="248">
        <f t="shared" ca="1" si="496"/>
        <v>0</v>
      </c>
      <c r="GI135" s="248">
        <f t="shared" ca="1" si="496"/>
        <v>0</v>
      </c>
      <c r="GJ135" s="248">
        <f t="shared" ca="1" si="496"/>
        <v>0</v>
      </c>
      <c r="GK135" s="248">
        <f t="shared" ca="1" si="496"/>
        <v>0</v>
      </c>
      <c r="GL135" s="248">
        <f t="shared" ca="1" si="496"/>
        <v>0</v>
      </c>
      <c r="GM135" s="248">
        <f t="shared" ca="1" si="496"/>
        <v>0</v>
      </c>
      <c r="GN135" s="248">
        <f t="shared" ca="1" si="496"/>
        <v>0</v>
      </c>
      <c r="GO135" s="10"/>
      <c r="GP135" s="246" t="b">
        <f>IF(GQ135&lt;&gt;"-",TRUE,FALSE)</f>
        <v>0</v>
      </c>
      <c r="GQ135" s="246" t="str" cm="1">
        <f t="array" ref="GQ135">INDEX(i.bnd_total_pas_area,$R135,1)</f>
        <v>-</v>
      </c>
      <c r="GR135" s="248" t="str">
        <f t="shared" ref="GR135:GR137" ca="1" si="497">OFFSET(GR$5,$B135,0)</f>
        <v>-</v>
      </c>
      <c r="GS135" s="246" t="b">
        <f t="shared" ref="GS135:GS136" si="498">IF(GT135&lt;&gt;"-",TRUE,FALSE)</f>
        <v>0</v>
      </c>
      <c r="GT135" s="246" t="str" cm="1">
        <f t="array" ref="GT135">INDEX(i.bnd_sr_t,$T135,1)</f>
        <v>-</v>
      </c>
      <c r="GU135" s="246" t="b">
        <f t="shared" ref="GU135:GW137" si="499">INDEX(i.TOL,$I135,GU$15)</f>
        <v>0</v>
      </c>
      <c r="GV135" s="246" t="b">
        <f t="shared" si="499"/>
        <v>0</v>
      </c>
      <c r="GW135" s="246" t="b">
        <f t="shared" si="499"/>
        <v>1</v>
      </c>
      <c r="GX135" s="248">
        <f t="shared" ref="GX135:HS137" ca="1" si="500">OFFSET(GX$5,$B135,0)</f>
        <v>0</v>
      </c>
      <c r="GY135" s="248">
        <f t="shared" ca="1" si="500"/>
        <v>2</v>
      </c>
      <c r="GZ135" s="248">
        <f t="shared" ca="1" si="500"/>
        <v>2</v>
      </c>
      <c r="HA135" s="248" t="str">
        <f t="shared" ca="1" si="500"/>
        <v>-</v>
      </c>
      <c r="HB135" s="248" t="str">
        <f t="shared" ca="1" si="500"/>
        <v>-</v>
      </c>
      <c r="HC135" s="248" t="str">
        <f t="shared" ca="1" si="500"/>
        <v>-</v>
      </c>
      <c r="HD135" s="248" t="str">
        <f t="shared" ca="1" si="500"/>
        <v>-</v>
      </c>
      <c r="HE135" s="248" t="str">
        <f t="shared" ca="1" si="500"/>
        <v>-</v>
      </c>
      <c r="HF135" s="248" t="str">
        <f t="shared" ca="1" si="500"/>
        <v>-</v>
      </c>
      <c r="HG135" s="248" t="str">
        <f t="shared" ca="1" si="500"/>
        <v>-</v>
      </c>
      <c r="HH135" s="248" t="str">
        <f t="shared" ca="1" si="500"/>
        <v>-</v>
      </c>
      <c r="HI135" s="248" t="str">
        <f t="shared" ca="1" si="500"/>
        <v>-</v>
      </c>
      <c r="HJ135" s="248" t="str">
        <f t="shared" ca="1" si="500"/>
        <v>-</v>
      </c>
      <c r="HK135" s="248" t="b">
        <f t="shared" ca="1" si="500"/>
        <v>1</v>
      </c>
      <c r="HL135" s="248">
        <f t="shared" ca="1" si="500"/>
        <v>0</v>
      </c>
      <c r="HM135" s="288" t="str">
        <f t="shared" ca="1" si="500"/>
        <v>-</v>
      </c>
      <c r="HN135" s="288" t="str">
        <f t="shared" ca="1" si="500"/>
        <v>-</v>
      </c>
      <c r="HO135" s="288" t="str">
        <f t="shared" ca="1" si="500"/>
        <v>-</v>
      </c>
      <c r="HP135" s="288" t="str">
        <f t="shared" ca="1" si="500"/>
        <v>-</v>
      </c>
      <c r="HQ135" s="288" t="str">
        <f t="shared" ca="1" si="500"/>
        <v>-</v>
      </c>
      <c r="HR135" s="288" t="str">
        <f t="shared" ca="1" si="500"/>
        <v>-</v>
      </c>
      <c r="HS135" s="248" t="str">
        <f t="shared" ca="1" si="500"/>
        <v>-</v>
      </c>
      <c r="HT135" s="248" t="str">
        <f ca="1">OFFSET(HT$5,$B135,0)</f>
        <v>-</v>
      </c>
      <c r="HU135" s="248" t="b">
        <f t="shared" ref="HU135:HU137" ca="1" si="501">OFFSET(HU$5,$B135,0)</f>
        <v>1</v>
      </c>
      <c r="HV135" s="248">
        <f ca="1">OFFSET(HV$5,$B135,0)</f>
        <v>0</v>
      </c>
      <c r="HW135" s="246" t="str">
        <f t="shared" ref="HW135:HZ137" si="502">INDEX(i.FlkStrctr,$J135,HW$15)</f>
        <v>-</v>
      </c>
      <c r="HX135" s="246" t="str">
        <f t="shared" si="502"/>
        <v>-</v>
      </c>
      <c r="HY135" s="246" t="str">
        <f t="shared" si="502"/>
        <v>-</v>
      </c>
      <c r="HZ135" s="246" t="str">
        <f t="shared" si="502"/>
        <v>-</v>
      </c>
      <c r="IA135" s="248" t="str">
        <f t="shared" ref="IA135:JT137" ca="1" si="503">OFFSET(IA$5,$B135,0)</f>
        <v>-</v>
      </c>
      <c r="IB135" s="248" t="str">
        <f t="shared" ca="1" si="503"/>
        <v>-</v>
      </c>
      <c r="IC135" s="248" t="str">
        <f t="shared" ca="1" si="503"/>
        <v>-</v>
      </c>
      <c r="ID135" s="248" t="str">
        <f t="shared" ca="1" si="503"/>
        <v>-</v>
      </c>
      <c r="IE135" s="248">
        <f t="shared" ca="1" si="503"/>
        <v>0</v>
      </c>
      <c r="IF135" s="248" t="str">
        <f t="shared" ca="1" si="503"/>
        <v>-</v>
      </c>
      <c r="IG135" s="248">
        <f t="shared" ca="1" si="503"/>
        <v>0</v>
      </c>
      <c r="IH135" s="246" t="str">
        <f t="shared" ref="IH135:IL137" si="504">INDEX(i.FlkStrctr,$J135,IH$15)</f>
        <v>-</v>
      </c>
      <c r="II135" s="246">
        <f t="shared" si="504"/>
        <v>500</v>
      </c>
      <c r="IJ135" s="246">
        <f t="shared" si="504"/>
        <v>500</v>
      </c>
      <c r="IK135" s="246">
        <f>INDEX(i.FlkStrctr,$J135,IK$15)</f>
        <v>865</v>
      </c>
      <c r="IL135" s="246" t="str">
        <f t="shared" si="504"/>
        <v>-</v>
      </c>
      <c r="IM135" s="246" t="str">
        <f>INDEX(i.FlkStrctr,$J135,IM$15)</f>
        <v>-</v>
      </c>
      <c r="IN135" s="248" t="str">
        <f t="shared" ref="IN135:IO137" ca="1" si="505">OFFSET(IN$5,$B135,0)</f>
        <v>-</v>
      </c>
      <c r="IO135" s="248" t="str">
        <f t="shared" ca="1" si="505"/>
        <v>-</v>
      </c>
      <c r="IP135" s="10"/>
      <c r="IQ135" s="248">
        <f t="shared" ca="1" si="503"/>
        <v>1</v>
      </c>
      <c r="IR135" s="248">
        <f t="shared" ca="1" si="503"/>
        <v>0</v>
      </c>
      <c r="IS135" s="248">
        <f t="shared" ca="1" si="503"/>
        <v>1</v>
      </c>
      <c r="IT135" s="248">
        <f t="shared" ca="1" si="503"/>
        <v>1</v>
      </c>
      <c r="IU135" s="248">
        <f t="shared" ca="1" si="503"/>
        <v>0</v>
      </c>
      <c r="IV135" s="248">
        <f t="shared" ca="1" si="503"/>
        <v>70</v>
      </c>
      <c r="IW135" s="248">
        <f t="shared" ca="1" si="503"/>
        <v>50</v>
      </c>
      <c r="IX135" s="248">
        <f t="shared" ca="1" si="503"/>
        <v>85</v>
      </c>
      <c r="IY135" s="248">
        <f t="shared" ca="1" si="503"/>
        <v>70</v>
      </c>
      <c r="IZ135" s="246">
        <f>INDEX(i.WoolPrices,$M135,IZ$15)</f>
        <v>1</v>
      </c>
      <c r="JA135" s="246">
        <f>INDEX(i.MeatPrices,$N135,JA$15)</f>
        <v>1</v>
      </c>
      <c r="JB135" s="246">
        <f>INDEX(i.GrainPrices,$O135,JB$15)</f>
        <v>1</v>
      </c>
      <c r="JC135" s="248">
        <f t="shared" ca="1" si="503"/>
        <v>1</v>
      </c>
      <c r="JD135" s="10"/>
      <c r="JE135" s="248">
        <f t="shared" ca="1" si="503"/>
        <v>1</v>
      </c>
      <c r="JF135" s="248">
        <f t="shared" ca="1" si="503"/>
        <v>1</v>
      </c>
      <c r="JG135" s="248">
        <f t="shared" ca="1" si="503"/>
        <v>0.75</v>
      </c>
      <c r="JH135" s="248">
        <f t="shared" ca="1" si="503"/>
        <v>0.8</v>
      </c>
      <c r="JI135" s="248">
        <f t="shared" ca="1" si="503"/>
        <v>0.82499999999999996</v>
      </c>
      <c r="JJ135" s="248">
        <f t="shared" ca="1" si="503"/>
        <v>0.875</v>
      </c>
      <c r="JK135" s="248">
        <f t="shared" ca="1" si="503"/>
        <v>0.9</v>
      </c>
      <c r="JL135" s="248">
        <f t="shared" ca="1" si="503"/>
        <v>1</v>
      </c>
      <c r="JM135" s="248">
        <f t="shared" ca="1" si="503"/>
        <v>0</v>
      </c>
      <c r="JN135" s="248">
        <f t="shared" ca="1" si="503"/>
        <v>0</v>
      </c>
      <c r="JO135" s="248">
        <f t="shared" ca="1" si="503"/>
        <v>0</v>
      </c>
      <c r="JP135" s="248">
        <f t="shared" ca="1" si="503"/>
        <v>0</v>
      </c>
      <c r="JQ135" s="248">
        <f t="shared" ca="1" si="503"/>
        <v>0</v>
      </c>
      <c r="JR135" s="248">
        <f t="shared" ca="1" si="503"/>
        <v>0</v>
      </c>
      <c r="JS135" s="248" t="str">
        <f t="shared" ca="1" si="503"/>
        <v>-</v>
      </c>
      <c r="JT135" s="248">
        <f t="shared" ca="1" si="503"/>
        <v>0</v>
      </c>
      <c r="JU135" s="27">
        <v>0</v>
      </c>
    </row>
    <row r="136" spans="1:281" s="228" customFormat="1" outlineLevel="1">
      <c r="A136" s="202">
        <f t="shared" si="12"/>
        <v>131</v>
      </c>
      <c r="B136" s="202">
        <f>$A$18</f>
        <v>13</v>
      </c>
      <c r="C136" s="228">
        <v>400</v>
      </c>
      <c r="D136" s="228" t="s">
        <v>941</v>
      </c>
      <c r="E136" s="228" t="b">
        <f t="shared" si="489"/>
        <v>1</v>
      </c>
      <c r="F136" s="228" t="b">
        <v>0</v>
      </c>
      <c r="G136" s="228" t="b">
        <v>0</v>
      </c>
      <c r="H136" s="298" cm="1">
        <f t="array" aca="1" ref="H136" ca="1">IF(AND($I136:$T136=DataMaster!$R$70:$AC$70),1,IF(AND($I136:$T136=DataMaster!$R$71:$AC$71),2,IF(AND($I136:$T136=DataMaster!$R$72:$AC$72),3,IF(AND($I136:$T136=DataMaster!$R$73:$AC$73),4,IF(AND($I136:$T136=DataMaster!$R$74:$AC$74),5,IF(AND($I136:$T136=DataMaster!$R$75:$AC$75),6,IF(AND($I136:$T136=DataMaster!$R$76:$AC$76),7,IF(AND($I136:$T136=DataMaster!$R$77:$AC$77),8,0))))))))</f>
        <v>0</v>
      </c>
      <c r="I136" s="187">
        <f t="shared" ref="I136:J136" si="506">I135</f>
        <v>3</v>
      </c>
      <c r="J136" s="187">
        <f t="shared" si="506"/>
        <v>2</v>
      </c>
      <c r="K136" s="187">
        <f>K135</f>
        <v>1</v>
      </c>
      <c r="L136" s="187">
        <f t="shared" ref="L136:T136" si="507">L135</f>
        <v>1</v>
      </c>
      <c r="M136" s="187">
        <f t="shared" si="507"/>
        <v>1</v>
      </c>
      <c r="N136" s="187">
        <f t="shared" si="507"/>
        <v>1</v>
      </c>
      <c r="O136" s="187">
        <f t="shared" si="507"/>
        <v>1</v>
      </c>
      <c r="P136" s="187">
        <f t="shared" si="507"/>
        <v>1</v>
      </c>
      <c r="Q136" s="187">
        <f>Q135</f>
        <v>1</v>
      </c>
      <c r="R136" s="187">
        <f t="shared" si="507"/>
        <v>1</v>
      </c>
      <c r="S136" s="187">
        <f t="shared" ref="S136" si="508">S135</f>
        <v>1</v>
      </c>
      <c r="T136" s="187">
        <f t="shared" si="507"/>
        <v>1</v>
      </c>
      <c r="V136" s="223" t="s">
        <v>1710</v>
      </c>
      <c r="W136" s="10" t="str">
        <f ca="1">IF(COUNTIF(V$5:V136,V136)=1,"-","Dup")</f>
        <v>-</v>
      </c>
      <c r="X136" s="10"/>
      <c r="Y136" s="248" t="str">
        <f t="shared" ca="1" si="490"/>
        <v>-</v>
      </c>
      <c r="Z136" s="248" t="str">
        <f t="shared" ca="1" si="490"/>
        <v>-</v>
      </c>
      <c r="AA136" s="248" t="str">
        <f t="shared" ca="1" si="490"/>
        <v>-</v>
      </c>
      <c r="AB136" s="248" t="str">
        <f t="shared" ca="1" si="490"/>
        <v>-</v>
      </c>
      <c r="AC136" s="248" t="str">
        <f t="shared" ca="1" si="490"/>
        <v>-</v>
      </c>
      <c r="AD136" s="248" t="b">
        <f t="shared" ca="1" si="490"/>
        <v>1</v>
      </c>
      <c r="AE136" s="10"/>
      <c r="AF136" s="248" t="b">
        <f t="shared" ca="1" si="491"/>
        <v>1</v>
      </c>
      <c r="AG136" s="248" t="str">
        <f t="shared" ca="1" si="491"/>
        <v>-</v>
      </c>
      <c r="AH136" s="248" t="str">
        <f t="shared" ca="1" si="491"/>
        <v>-</v>
      </c>
      <c r="AI136" s="248" t="str">
        <f t="shared" ca="1" si="491"/>
        <v>-</v>
      </c>
      <c r="AJ136" s="248" t="b">
        <f t="shared" ca="1" si="491"/>
        <v>0</v>
      </c>
      <c r="AK136" s="248" t="str">
        <f t="shared" ca="1" si="491"/>
        <v>-</v>
      </c>
      <c r="AL136" s="248" t="str">
        <f t="shared" ca="1" si="491"/>
        <v>-</v>
      </c>
      <c r="AM136" s="248" t="str">
        <f t="shared" ca="1" si="491"/>
        <v>-</v>
      </c>
      <c r="AN136" s="248" t="b">
        <f t="shared" ca="1" si="491"/>
        <v>0</v>
      </c>
      <c r="AO136" s="10"/>
      <c r="AP136" s="248" t="b">
        <f t="shared" ca="1" si="491"/>
        <v>1</v>
      </c>
      <c r="AQ136" s="248" t="b">
        <f t="shared" ca="1" si="492"/>
        <v>1</v>
      </c>
      <c r="AR136" s="248" t="b">
        <f t="shared" ca="1" si="492"/>
        <v>1</v>
      </c>
      <c r="AS136" s="297">
        <f t="shared" ca="1" si="493"/>
        <v>32109</v>
      </c>
      <c r="AT136" s="248" t="b">
        <f t="shared" ca="1" si="491"/>
        <v>0</v>
      </c>
      <c r="AU136" s="248" t="str">
        <f t="shared" ca="1" si="491"/>
        <v>-</v>
      </c>
      <c r="AV136" s="248" t="str">
        <f t="shared" ca="1" si="492"/>
        <v>-</v>
      </c>
      <c r="AW136" s="248" t="str">
        <f t="shared" ca="1" si="492"/>
        <v>-</v>
      </c>
      <c r="AX136" s="248" t="str">
        <f t="shared" ca="1" si="492"/>
        <v>-</v>
      </c>
      <c r="AY136" s="248">
        <f t="shared" ca="1" si="492"/>
        <v>1</v>
      </c>
      <c r="AZ136" s="248">
        <f t="shared" ca="1" si="492"/>
        <v>1</v>
      </c>
      <c r="BA136" s="248" t="b">
        <f t="shared" ca="1" si="492"/>
        <v>1</v>
      </c>
      <c r="BB136" s="248">
        <f t="shared" ca="1" si="492"/>
        <v>0.2</v>
      </c>
      <c r="BC136" s="248" t="str">
        <f t="shared" ca="1" si="492"/>
        <v>-</v>
      </c>
      <c r="BD136" s="248" t="str">
        <f t="shared" ca="1" si="492"/>
        <v>-</v>
      </c>
      <c r="BE136" s="248" t="b">
        <f t="shared" ca="1" si="492"/>
        <v>1</v>
      </c>
      <c r="BF136" s="248" t="b">
        <f t="shared" ca="1" si="492"/>
        <v>0</v>
      </c>
      <c r="BG136" s="246" t="b" cm="1">
        <f t="array" ref="BG136">INDEX(i.dams_confinement_P,$P136,BG$17)</f>
        <v>0</v>
      </c>
      <c r="BH136" s="246" t="b" cm="1">
        <f t="array" ref="BH136">INDEX(i.dams_confinement_P,$P136,BH$17)</f>
        <v>0</v>
      </c>
      <c r="BI136" s="246" t="b" cm="1">
        <f t="array" ref="BI136">INDEX(i.dams_confinement_P,$P136,BI$17)</f>
        <v>0</v>
      </c>
      <c r="BJ136" s="246" t="b" cm="1">
        <f t="array" ref="BJ136">INDEX(i.dams_confinement_P,$P136,BJ$17)</f>
        <v>0</v>
      </c>
      <c r="BK136" s="246" t="b" cm="1">
        <f t="array" ref="BK136">INDEX(i.dams_confinement_P,$P136,BK$17)</f>
        <v>0</v>
      </c>
      <c r="BL136" s="246" t="b" cm="1">
        <f t="array" ref="BL136">INDEX(i.dams_confinement_P,$P136,BL$17)</f>
        <v>0</v>
      </c>
      <c r="BM136" s="246" t="b" cm="1">
        <f t="array" ref="BM136">INDEX(i.dams_confinement_P,$P136,BM$17)</f>
        <v>0</v>
      </c>
      <c r="BN136" s="246" t="b" cm="1">
        <f t="array" ref="BN136">INDEX(i.dams_confinement_P,$P136,BN$17)</f>
        <v>0</v>
      </c>
      <c r="BO136" s="246" t="b" cm="1">
        <f t="array" ref="BO136">INDEX(i.dams_confinement_P,$P136,BO$17)</f>
        <v>0</v>
      </c>
      <c r="BP136" s="246" t="b" cm="1">
        <f t="array" ref="BP136">INDEX(i.dams_confinement_P,$P136,BP$17)</f>
        <v>0</v>
      </c>
      <c r="BQ136" s="246" t="b" cm="1">
        <f t="array" ref="BQ136">INDEX(i.dams_confinement_P,$P136,BQ$17)</f>
        <v>0</v>
      </c>
      <c r="BR136" s="246" t="b" cm="1">
        <f t="array" ref="BR136">INDEX(i.dams_confinement_P,$P136,BR$17)</f>
        <v>0</v>
      </c>
      <c r="BS136" s="246" t="b" cm="1">
        <f t="array" ref="BS136">INDEX(i.dams_confinement_P,$P136,BS$17)</f>
        <v>0</v>
      </c>
      <c r="BT136" s="246" t="b" cm="1">
        <f t="array" ref="BT136">INDEX(i.dams_confinement_P,$P136,BT$17)</f>
        <v>0</v>
      </c>
      <c r="BU136" s="246" t="b" cm="1">
        <f t="array" ref="BU136">INDEX(i.dams_confinement_P,$P136,BU$17)</f>
        <v>0</v>
      </c>
      <c r="BV136" s="246" t="b" cm="1">
        <f t="array" ref="BV136">INDEX(i.dams_confinement_P,$P136,BV$17)</f>
        <v>0</v>
      </c>
      <c r="BW136" s="246" t="b" cm="1">
        <f t="array" ref="BW136">INDEX(i.dams_confinement_P,$P136,BW$17)</f>
        <v>0</v>
      </c>
      <c r="BX136" s="246" t="b" cm="1">
        <f t="array" ref="BX136">INDEX(i.dams_confinement_P,$P136,BX$17)</f>
        <v>0</v>
      </c>
      <c r="BY136" s="248" t="str">
        <f t="shared" ca="1" si="494"/>
        <v>-</v>
      </c>
      <c r="BZ136" s="248" t="str">
        <f t="shared" ca="1" si="494"/>
        <v>-</v>
      </c>
      <c r="CA136" s="10"/>
      <c r="CB136" s="248" t="str">
        <f t="shared" ca="1" si="494"/>
        <v>-</v>
      </c>
      <c r="CC136" s="248" t="str">
        <f t="shared" ca="1" si="494"/>
        <v>-</v>
      </c>
      <c r="CD136" s="248" t="str">
        <f t="shared" ca="1" si="494"/>
        <v>-</v>
      </c>
      <c r="CE136" s="248" t="str">
        <f t="shared" ca="1" si="494"/>
        <v>-</v>
      </c>
      <c r="CF136" s="248" t="str">
        <f t="shared" ca="1" si="494"/>
        <v>-</v>
      </c>
      <c r="CG136" s="248" t="str">
        <f t="shared" ca="1" si="494"/>
        <v>-</v>
      </c>
      <c r="CH136" s="248" t="str">
        <f t="shared" ca="1" si="494"/>
        <v>-</v>
      </c>
      <c r="CI136" s="248" t="str">
        <f t="shared" ca="1" si="494"/>
        <v>-</v>
      </c>
      <c r="CJ136" s="248" t="str">
        <f t="shared" ca="1" si="494"/>
        <v>-</v>
      </c>
      <c r="CK136" s="248" t="str">
        <f t="shared" ca="1" si="494"/>
        <v>-</v>
      </c>
      <c r="CL136" s="248" t="str">
        <f t="shared" ca="1" si="494"/>
        <v>-</v>
      </c>
      <c r="CM136" s="248" t="str">
        <f t="shared" ca="1" si="494"/>
        <v>-</v>
      </c>
      <c r="CN136" s="248" t="str">
        <f t="shared" ca="1" si="494"/>
        <v>-</v>
      </c>
      <c r="CO136" s="248" t="str">
        <f t="shared" ca="1" si="494"/>
        <v>-</v>
      </c>
      <c r="CP136" s="248" t="str">
        <f t="shared" ca="1" si="494"/>
        <v>-</v>
      </c>
      <c r="CQ136" s="248" t="str">
        <f t="shared" ca="1" si="494"/>
        <v>-</v>
      </c>
      <c r="CR136" s="248" t="str">
        <f t="shared" ca="1" si="494"/>
        <v>-</v>
      </c>
      <c r="CS136" s="248" t="str">
        <f t="shared" ca="1" si="494"/>
        <v>-</v>
      </c>
      <c r="CT136" s="248" t="str">
        <f t="shared" ca="1" si="494"/>
        <v>-</v>
      </c>
      <c r="CU136" s="248" t="str">
        <f t="shared" ca="1" si="494"/>
        <v>-</v>
      </c>
      <c r="CV136" s="248" t="str">
        <f t="shared" ca="1" si="494"/>
        <v>-</v>
      </c>
      <c r="CW136" s="10"/>
      <c r="CX136" s="246" cm="1">
        <f t="array" ref="CX136">INDEX(i.dam_user_fvp1_date,$P136)</f>
        <v>147</v>
      </c>
      <c r="CY136" s="246" cm="1">
        <f t="array" ref="CY136">INDEX(i.dam_user_fvp1_date,$P136)</f>
        <v>147</v>
      </c>
      <c r="CZ136" s="248" t="b">
        <f t="shared" ca="1" si="495"/>
        <v>0</v>
      </c>
      <c r="DA136" s="248" t="b">
        <f t="shared" ca="1" si="495"/>
        <v>0</v>
      </c>
      <c r="DB136" s="248" t="str">
        <f t="shared" ca="1" si="495"/>
        <v>-</v>
      </c>
      <c r="DC136" s="248" t="str">
        <f t="shared" ca="1" si="495"/>
        <v>-</v>
      </c>
      <c r="DD136" s="248" t="str">
        <f t="shared" ca="1" si="495"/>
        <v>-</v>
      </c>
      <c r="DE136" s="248" t="str">
        <f t="shared" ca="1" si="495"/>
        <v>-</v>
      </c>
      <c r="DF136" s="248" t="str">
        <f t="shared" ca="1" si="495"/>
        <v>-</v>
      </c>
      <c r="DG136" s="248" t="str">
        <f t="shared" ca="1" si="495"/>
        <v>-</v>
      </c>
      <c r="DH136" s="248" t="str">
        <f t="shared" ca="1" si="495"/>
        <v>-</v>
      </c>
      <c r="DI136" s="248" t="str">
        <f t="shared" ca="1" si="495"/>
        <v>-</v>
      </c>
      <c r="DJ136" s="248">
        <f t="shared" ca="1" si="495"/>
        <v>0.125</v>
      </c>
      <c r="DK136" s="248">
        <f t="shared" ca="1" si="495"/>
        <v>0.3</v>
      </c>
      <c r="DL136" s="248">
        <f t="shared" ca="1" si="495"/>
        <v>-0.05</v>
      </c>
      <c r="DM136" s="248">
        <f t="shared" ca="1" si="495"/>
        <v>0.1</v>
      </c>
      <c r="DN136" s="248">
        <f t="shared" ca="1" si="495"/>
        <v>0.25</v>
      </c>
      <c r="DO136" s="248">
        <f t="shared" ca="1" si="495"/>
        <v>-0.05</v>
      </c>
      <c r="DP136" s="248">
        <f t="shared" ca="1" si="495"/>
        <v>0.05</v>
      </c>
      <c r="DQ136" s="248">
        <f t="shared" ca="1" si="495"/>
        <v>0.1</v>
      </c>
      <c r="DR136" s="248">
        <f t="shared" ca="1" si="495"/>
        <v>-0.02</v>
      </c>
      <c r="DS136" s="248">
        <f t="shared" ca="1" si="495"/>
        <v>0.1</v>
      </c>
      <c r="DT136" s="248">
        <f t="shared" ca="1" si="495"/>
        <v>0.25</v>
      </c>
      <c r="DU136" s="248">
        <f t="shared" ca="1" si="495"/>
        <v>-0.05</v>
      </c>
      <c r="DV136" s="248">
        <f t="shared" ca="1" si="495"/>
        <v>1</v>
      </c>
      <c r="DW136" s="248">
        <f t="shared" ca="1" si="495"/>
        <v>1</v>
      </c>
      <c r="DX136" s="248">
        <f t="shared" ca="1" si="495"/>
        <v>0</v>
      </c>
      <c r="DY136" s="248" t="str">
        <f t="shared" ca="1" si="495"/>
        <v>-</v>
      </c>
      <c r="DZ136" s="248" t="str">
        <f t="shared" ca="1" si="495"/>
        <v>-</v>
      </c>
      <c r="EA136" s="248" t="str">
        <f t="shared" ca="1" si="495"/>
        <v>-</v>
      </c>
      <c r="EB136" s="248" t="str">
        <f t="shared" ca="1" si="495"/>
        <v>-</v>
      </c>
      <c r="EC136" s="248" t="str">
        <f t="shared" ca="1" si="495"/>
        <v>-</v>
      </c>
      <c r="ED136" s="248" t="str">
        <f t="shared" ca="1" si="495"/>
        <v>-</v>
      </c>
      <c r="EE136" s="248" t="str">
        <f t="shared" ca="1" si="495"/>
        <v>-</v>
      </c>
      <c r="EF136" s="248">
        <f t="shared" ca="1" si="495"/>
        <v>0</v>
      </c>
      <c r="EG136" s="248" t="str">
        <f t="shared" ca="1" si="495"/>
        <v>-</v>
      </c>
      <c r="EH136" s="248" t="str">
        <f t="shared" ca="1" si="495"/>
        <v>-</v>
      </c>
      <c r="EI136" s="248" t="str">
        <f t="shared" ca="1" si="495"/>
        <v>-</v>
      </c>
      <c r="EJ136" s="248" t="str">
        <f t="shared" ca="1" si="495"/>
        <v>-</v>
      </c>
      <c r="EK136" s="248" t="str">
        <f t="shared" ca="1" si="495"/>
        <v>-</v>
      </c>
      <c r="EL136" s="248">
        <f t="shared" ca="1" si="495"/>
        <v>0</v>
      </c>
      <c r="EM136" s="248">
        <f t="shared" ca="1" si="495"/>
        <v>0</v>
      </c>
      <c r="EN136" s="248">
        <f t="shared" ca="1" si="495"/>
        <v>0</v>
      </c>
      <c r="EO136" s="248">
        <f t="shared" ca="1" si="495"/>
        <v>0</v>
      </c>
      <c r="EP136" s="248">
        <f t="shared" ca="1" si="495"/>
        <v>0</v>
      </c>
      <c r="EQ136" s="248">
        <f t="shared" ca="1" si="495"/>
        <v>0</v>
      </c>
      <c r="ER136" s="248">
        <f t="shared" ca="1" si="495"/>
        <v>0</v>
      </c>
      <c r="ES136" s="248" t="str">
        <f t="shared" ca="1" si="495"/>
        <v>-</v>
      </c>
      <c r="ET136" s="248" t="str">
        <f t="shared" ca="1" si="495"/>
        <v>-</v>
      </c>
      <c r="EU136" s="248" t="str">
        <f t="shared" ca="1" si="495"/>
        <v>-</v>
      </c>
      <c r="EV136" s="248" t="str">
        <f t="shared" ca="1" si="495"/>
        <v>-</v>
      </c>
      <c r="EW136" s="248" t="str">
        <f t="shared" ca="1" si="495"/>
        <v>-</v>
      </c>
      <c r="EX136" s="248" t="str">
        <f t="shared" ca="1" si="495"/>
        <v>-</v>
      </c>
      <c r="EY136" s="248" t="str">
        <f t="shared" ca="1" si="495"/>
        <v>-</v>
      </c>
      <c r="EZ136" s="248" t="str">
        <f t="shared" ca="1" si="495"/>
        <v>-</v>
      </c>
      <c r="FA136" s="248" t="str">
        <f t="shared" ca="1" si="495"/>
        <v>-</v>
      </c>
      <c r="FB136" s="248" t="str">
        <f t="shared" ca="1" si="495"/>
        <v>-</v>
      </c>
      <c r="FC136" s="248" t="str">
        <f t="shared" ca="1" si="495"/>
        <v>-</v>
      </c>
      <c r="FD136" s="10"/>
      <c r="FE136" s="246">
        <f>INDEX(i.FlkStrctr,$J136,FE$15)</f>
        <v>1</v>
      </c>
      <c r="FF136" s="248" t="str">
        <f t="shared" ca="1" si="495"/>
        <v>-</v>
      </c>
      <c r="FG136" s="248" t="str">
        <f t="shared" ca="1" si="495"/>
        <v>-</v>
      </c>
      <c r="FH136" s="248" t="str">
        <f t="shared" ca="1" si="495"/>
        <v>-</v>
      </c>
      <c r="FI136" s="248" t="str">
        <f t="shared" ca="1" si="495"/>
        <v>-</v>
      </c>
      <c r="FJ136" s="246" t="b">
        <f>INDEX(i.FlkStrctr,$J136,FJ$15)</f>
        <v>0</v>
      </c>
      <c r="FK136" s="248" t="str">
        <f t="shared" ca="1" si="496"/>
        <v>-</v>
      </c>
      <c r="FL136" s="248">
        <f t="shared" ca="1" si="496"/>
        <v>0</v>
      </c>
      <c r="FM136" s="248" t="str">
        <f t="shared" ca="1" si="496"/>
        <v>-</v>
      </c>
      <c r="FN136" s="248">
        <f t="shared" ca="1" si="496"/>
        <v>1</v>
      </c>
      <c r="FO136" s="248">
        <f t="shared" ca="1" si="496"/>
        <v>0</v>
      </c>
      <c r="FP136" s="248">
        <f t="shared" ca="1" si="496"/>
        <v>1</v>
      </c>
      <c r="FQ136" s="248">
        <f t="shared" ca="1" si="496"/>
        <v>0</v>
      </c>
      <c r="FR136" s="248">
        <f t="shared" ca="1" si="496"/>
        <v>1</v>
      </c>
      <c r="FS136" s="248">
        <f t="shared" ca="1" si="496"/>
        <v>1</v>
      </c>
      <c r="FT136" s="248">
        <f t="shared" ca="1" si="496"/>
        <v>1</v>
      </c>
      <c r="FU136" s="248">
        <f t="shared" ca="1" si="496"/>
        <v>0</v>
      </c>
      <c r="FV136" s="248">
        <f t="shared" ca="1" si="496"/>
        <v>0</v>
      </c>
      <c r="FW136" s="248">
        <f t="shared" ca="1" si="496"/>
        <v>0</v>
      </c>
      <c r="FX136" s="248">
        <f t="shared" ca="1" si="496"/>
        <v>0</v>
      </c>
      <c r="FY136" s="248">
        <f t="shared" ca="1" si="496"/>
        <v>0</v>
      </c>
      <c r="FZ136" s="248">
        <f t="shared" ca="1" si="496"/>
        <v>0</v>
      </c>
      <c r="GA136" s="248">
        <f t="shared" ca="1" si="496"/>
        <v>0</v>
      </c>
      <c r="GB136" s="248">
        <f t="shared" ca="1" si="496"/>
        <v>0</v>
      </c>
      <c r="GC136" s="248">
        <f t="shared" ca="1" si="496"/>
        <v>0</v>
      </c>
      <c r="GD136" s="248">
        <f t="shared" ca="1" si="496"/>
        <v>0</v>
      </c>
      <c r="GE136" s="248">
        <f t="shared" ca="1" si="496"/>
        <v>0</v>
      </c>
      <c r="GF136" s="248">
        <f t="shared" ca="1" si="496"/>
        <v>0</v>
      </c>
      <c r="GG136" s="248">
        <f t="shared" ca="1" si="496"/>
        <v>1</v>
      </c>
      <c r="GH136" s="248">
        <f t="shared" ca="1" si="496"/>
        <v>0</v>
      </c>
      <c r="GI136" s="248">
        <f t="shared" ca="1" si="496"/>
        <v>0</v>
      </c>
      <c r="GJ136" s="248">
        <f t="shared" ca="1" si="496"/>
        <v>0</v>
      </c>
      <c r="GK136" s="248">
        <f t="shared" ca="1" si="496"/>
        <v>0</v>
      </c>
      <c r="GL136" s="248">
        <f t="shared" ca="1" si="496"/>
        <v>0</v>
      </c>
      <c r="GM136" s="248">
        <f t="shared" ca="1" si="496"/>
        <v>0</v>
      </c>
      <c r="GN136" s="248">
        <f t="shared" ca="1" si="496"/>
        <v>0</v>
      </c>
      <c r="GO136" s="10"/>
      <c r="GP136" s="246" t="b">
        <f t="shared" ref="GP136" si="509">IF(GQ136&lt;&gt;"-",TRUE,FALSE)</f>
        <v>0</v>
      </c>
      <c r="GQ136" s="246" t="str" cm="1">
        <f t="array" ref="GQ136">INDEX(i.bnd_total_pas_area,$R136,1)</f>
        <v>-</v>
      </c>
      <c r="GR136" s="248" t="str">
        <f t="shared" ca="1" si="497"/>
        <v>-</v>
      </c>
      <c r="GS136" s="246" t="b">
        <f t="shared" si="498"/>
        <v>0</v>
      </c>
      <c r="GT136" s="246" t="str" cm="1">
        <f t="array" ref="GT136">INDEX(i.bnd_sr_t,$T136,1)</f>
        <v>-</v>
      </c>
      <c r="GU136" s="246" t="b">
        <f t="shared" si="499"/>
        <v>0</v>
      </c>
      <c r="GV136" s="246" t="b">
        <f t="shared" si="499"/>
        <v>0</v>
      </c>
      <c r="GW136" s="246" t="b">
        <f t="shared" si="499"/>
        <v>1</v>
      </c>
      <c r="GX136" s="248">
        <f t="shared" ca="1" si="500"/>
        <v>0</v>
      </c>
      <c r="GY136" s="248">
        <f t="shared" ca="1" si="500"/>
        <v>2</v>
      </c>
      <c r="GZ136" s="248">
        <f t="shared" ca="1" si="500"/>
        <v>2</v>
      </c>
      <c r="HA136" s="248" t="str">
        <f t="shared" ca="1" si="500"/>
        <v>-</v>
      </c>
      <c r="HB136" s="248" t="str">
        <f t="shared" ca="1" si="500"/>
        <v>-</v>
      </c>
      <c r="HC136" s="248" t="str">
        <f t="shared" ca="1" si="500"/>
        <v>-</v>
      </c>
      <c r="HD136" s="248" t="str">
        <f t="shared" ca="1" si="500"/>
        <v>-</v>
      </c>
      <c r="HE136" s="248" t="str">
        <f t="shared" ca="1" si="500"/>
        <v>-</v>
      </c>
      <c r="HF136" s="248" t="str">
        <f t="shared" ca="1" si="500"/>
        <v>-</v>
      </c>
      <c r="HG136" s="248" t="str">
        <f t="shared" ca="1" si="500"/>
        <v>-</v>
      </c>
      <c r="HH136" s="248" t="str">
        <f t="shared" ca="1" si="500"/>
        <v>-</v>
      </c>
      <c r="HI136" s="248" t="str">
        <f t="shared" ca="1" si="500"/>
        <v>-</v>
      </c>
      <c r="HJ136" s="248" t="str">
        <f t="shared" ca="1" si="500"/>
        <v>-</v>
      </c>
      <c r="HK136" s="248" t="b">
        <f t="shared" ca="1" si="500"/>
        <v>1</v>
      </c>
      <c r="HL136" s="248">
        <f t="shared" ca="1" si="500"/>
        <v>0</v>
      </c>
      <c r="HM136" s="288" t="str">
        <f t="shared" ca="1" si="500"/>
        <v>-</v>
      </c>
      <c r="HN136" s="288" t="str">
        <f t="shared" ca="1" si="500"/>
        <v>-</v>
      </c>
      <c r="HO136" s="288" t="str">
        <f t="shared" ca="1" si="500"/>
        <v>-</v>
      </c>
      <c r="HP136" s="288" t="str">
        <f t="shared" ca="1" si="500"/>
        <v>-</v>
      </c>
      <c r="HQ136" s="288" t="str">
        <f t="shared" ca="1" si="500"/>
        <v>-</v>
      </c>
      <c r="HR136" s="288" t="str">
        <f t="shared" ca="1" si="500"/>
        <v>-</v>
      </c>
      <c r="HS136" s="248" t="str">
        <f t="shared" ca="1" si="500"/>
        <v>-</v>
      </c>
      <c r="HT136" s="248" t="str">
        <f ca="1">OFFSET(HT$5,$B136,0)</f>
        <v>-</v>
      </c>
      <c r="HU136" s="248" t="b">
        <f t="shared" ca="1" si="501"/>
        <v>1</v>
      </c>
      <c r="HV136" s="248">
        <f ca="1">OFFSET(HV$5,$B136,0)</f>
        <v>0</v>
      </c>
      <c r="HW136" s="246" t="str">
        <f t="shared" si="502"/>
        <v>-</v>
      </c>
      <c r="HX136" s="246" t="str">
        <f t="shared" si="502"/>
        <v>-</v>
      </c>
      <c r="HY136" s="246" t="str">
        <f t="shared" si="502"/>
        <v>-</v>
      </c>
      <c r="HZ136" s="246" t="str">
        <f t="shared" si="502"/>
        <v>-</v>
      </c>
      <c r="IA136" s="248" t="str">
        <f t="shared" ca="1" si="503"/>
        <v>-</v>
      </c>
      <c r="IB136" s="248" t="str">
        <f t="shared" ca="1" si="503"/>
        <v>-</v>
      </c>
      <c r="IC136" s="248" t="str">
        <f t="shared" ca="1" si="503"/>
        <v>-</v>
      </c>
      <c r="ID136" s="248" t="str">
        <f t="shared" ca="1" si="503"/>
        <v>-</v>
      </c>
      <c r="IE136" s="248">
        <f t="shared" ca="1" si="503"/>
        <v>0</v>
      </c>
      <c r="IF136" s="248" t="str">
        <f t="shared" ca="1" si="503"/>
        <v>-</v>
      </c>
      <c r="IG136" s="248">
        <f t="shared" ca="1" si="503"/>
        <v>0</v>
      </c>
      <c r="IH136" s="246" t="str">
        <f t="shared" si="504"/>
        <v>-</v>
      </c>
      <c r="II136" s="246">
        <f t="shared" si="504"/>
        <v>500</v>
      </c>
      <c r="IJ136" s="246">
        <f t="shared" si="504"/>
        <v>500</v>
      </c>
      <c r="IK136" s="246">
        <f>INDEX(i.FlkStrctr,$J136,IK$15)</f>
        <v>865</v>
      </c>
      <c r="IL136" s="246" t="str">
        <f t="shared" si="504"/>
        <v>-</v>
      </c>
      <c r="IM136" s="246" t="str">
        <f>INDEX(i.FlkStrctr,$J136,IM$15)</f>
        <v>-</v>
      </c>
      <c r="IN136" s="248" t="str">
        <f t="shared" ca="1" si="505"/>
        <v>-</v>
      </c>
      <c r="IO136" s="248" t="str">
        <f t="shared" ca="1" si="505"/>
        <v>-</v>
      </c>
      <c r="IP136" s="10"/>
      <c r="IQ136" s="248">
        <f t="shared" ca="1" si="503"/>
        <v>1</v>
      </c>
      <c r="IR136" s="248">
        <f t="shared" ca="1" si="503"/>
        <v>0</v>
      </c>
      <c r="IS136" s="248">
        <f t="shared" ca="1" si="503"/>
        <v>1</v>
      </c>
      <c r="IT136" s="248">
        <f t="shared" ca="1" si="503"/>
        <v>1</v>
      </c>
      <c r="IU136" s="248">
        <f t="shared" ca="1" si="503"/>
        <v>0</v>
      </c>
      <c r="IV136" s="248">
        <f t="shared" ca="1" si="503"/>
        <v>70</v>
      </c>
      <c r="IW136" s="248">
        <f t="shared" ca="1" si="503"/>
        <v>50</v>
      </c>
      <c r="IX136" s="248">
        <f t="shared" ca="1" si="503"/>
        <v>85</v>
      </c>
      <c r="IY136" s="248">
        <f t="shared" ca="1" si="503"/>
        <v>70</v>
      </c>
      <c r="IZ136" s="246">
        <f>INDEX(i.WoolPrices,$M136,IZ$15)</f>
        <v>1</v>
      </c>
      <c r="JA136" s="246">
        <f>INDEX(i.MeatPrices,$N136,JA$15)</f>
        <v>1</v>
      </c>
      <c r="JB136" s="246">
        <f>INDEX(i.GrainPrices,$O136,JB$15)</f>
        <v>1</v>
      </c>
      <c r="JC136" s="248">
        <f t="shared" ca="1" si="503"/>
        <v>1</v>
      </c>
      <c r="JD136" s="10"/>
      <c r="JE136" s="248">
        <f t="shared" ca="1" si="503"/>
        <v>1</v>
      </c>
      <c r="JF136" s="248">
        <f t="shared" ca="1" si="503"/>
        <v>1</v>
      </c>
      <c r="JG136" s="248">
        <f t="shared" ca="1" si="503"/>
        <v>0.75</v>
      </c>
      <c r="JH136" s="248">
        <f t="shared" ca="1" si="503"/>
        <v>0.8</v>
      </c>
      <c r="JI136" s="248">
        <f t="shared" ca="1" si="503"/>
        <v>0.82499999999999996</v>
      </c>
      <c r="JJ136" s="248">
        <f t="shared" ca="1" si="503"/>
        <v>0.875</v>
      </c>
      <c r="JK136" s="248">
        <f t="shared" ca="1" si="503"/>
        <v>0.9</v>
      </c>
      <c r="JL136" s="248">
        <f t="shared" ca="1" si="503"/>
        <v>1</v>
      </c>
      <c r="JM136" s="248">
        <f t="shared" ca="1" si="503"/>
        <v>0</v>
      </c>
      <c r="JN136" s="248">
        <f t="shared" ca="1" si="503"/>
        <v>0</v>
      </c>
      <c r="JO136" s="248">
        <f t="shared" ca="1" si="503"/>
        <v>0</v>
      </c>
      <c r="JP136" s="248">
        <f t="shared" ca="1" si="503"/>
        <v>0</v>
      </c>
      <c r="JQ136" s="248">
        <f t="shared" ca="1" si="503"/>
        <v>0</v>
      </c>
      <c r="JR136" s="248">
        <f t="shared" ca="1" si="503"/>
        <v>0</v>
      </c>
      <c r="JS136" s="248" t="str">
        <f t="shared" ca="1" si="503"/>
        <v>-</v>
      </c>
      <c r="JT136" s="248">
        <f t="shared" ca="1" si="503"/>
        <v>0</v>
      </c>
      <c r="JU136" s="27">
        <v>0</v>
      </c>
    </row>
    <row r="137" spans="1:281" s="228" customFormat="1" outlineLevel="1">
      <c r="A137" s="202">
        <f t="shared" si="12"/>
        <v>132</v>
      </c>
      <c r="B137" s="202">
        <f>$A$18</f>
        <v>13</v>
      </c>
      <c r="C137" s="228">
        <v>400</v>
      </c>
      <c r="D137" s="228" t="s">
        <v>941</v>
      </c>
      <c r="E137" s="228" t="b">
        <f t="shared" si="489"/>
        <v>1</v>
      </c>
      <c r="F137" s="228" t="b">
        <v>0</v>
      </c>
      <c r="G137" s="228" t="b">
        <v>0</v>
      </c>
      <c r="H137" s="298" cm="1">
        <f t="array" aca="1" ref="H137" ca="1">IF(AND($I137:$T137=DataMaster!$R$70:$AC$70),1,IF(AND($I137:$T137=DataMaster!$R$71:$AC$71),2,IF(AND($I137:$T137=DataMaster!$R$72:$AC$72),3,IF(AND($I137:$T137=DataMaster!$R$73:$AC$73),4,IF(AND($I137:$T137=DataMaster!$R$74:$AC$74),5,IF(AND($I137:$T137=DataMaster!$R$75:$AC$75),6,IF(AND($I137:$T137=DataMaster!$R$76:$AC$76),7,IF(AND($I137:$T137=DataMaster!$R$77:$AC$77),8,0))))))))</f>
        <v>0</v>
      </c>
      <c r="I137" s="187">
        <f t="shared" ref="I137" si="510">I136</f>
        <v>3</v>
      </c>
      <c r="J137" s="187">
        <f t="shared" ref="J137" si="511">J136</f>
        <v>2</v>
      </c>
      <c r="K137" s="187">
        <f>K136</f>
        <v>1</v>
      </c>
      <c r="L137" s="187">
        <f t="shared" ref="L137" si="512">L136</f>
        <v>1</v>
      </c>
      <c r="M137" s="187">
        <f t="shared" ref="M137" si="513">M136</f>
        <v>1</v>
      </c>
      <c r="N137" s="187">
        <f t="shared" ref="N137" si="514">N136</f>
        <v>1</v>
      </c>
      <c r="O137" s="187">
        <f t="shared" ref="O137" si="515">O136</f>
        <v>1</v>
      </c>
      <c r="P137" s="32">
        <v>2</v>
      </c>
      <c r="Q137" s="32">
        <v>1</v>
      </c>
      <c r="R137" s="187">
        <f t="shared" ref="R137" si="516">R136</f>
        <v>1</v>
      </c>
      <c r="S137" s="187">
        <f t="shared" ref="S137:T137" si="517">S136</f>
        <v>1</v>
      </c>
      <c r="T137" s="187">
        <f t="shared" si="517"/>
        <v>1</v>
      </c>
      <c r="V137" s="223" t="s">
        <v>1711</v>
      </c>
      <c r="W137" s="10" t="str">
        <f ca="1">IF(COUNTIF(V$5:V137,V137)=1,"-","Dup")</f>
        <v>-</v>
      </c>
      <c r="X137" s="10"/>
      <c r="Y137" s="248" t="str">
        <f t="shared" ca="1" si="490"/>
        <v>-</v>
      </c>
      <c r="Z137" s="248" t="str">
        <f t="shared" ca="1" si="490"/>
        <v>-</v>
      </c>
      <c r="AA137" s="248" t="str">
        <f t="shared" ca="1" si="490"/>
        <v>-</v>
      </c>
      <c r="AB137" s="248" t="str">
        <f t="shared" ca="1" si="490"/>
        <v>-</v>
      </c>
      <c r="AC137" s="248" t="str">
        <f t="shared" ca="1" si="490"/>
        <v>-</v>
      </c>
      <c r="AD137" s="248" t="b">
        <f t="shared" ca="1" si="490"/>
        <v>1</v>
      </c>
      <c r="AE137" s="10"/>
      <c r="AF137" s="248" t="b">
        <f t="shared" ca="1" si="491"/>
        <v>1</v>
      </c>
      <c r="AG137" s="248" t="str">
        <f t="shared" ca="1" si="491"/>
        <v>-</v>
      </c>
      <c r="AH137" s="248" t="str">
        <f t="shared" ca="1" si="491"/>
        <v>-</v>
      </c>
      <c r="AI137" s="248" t="str">
        <f t="shared" ca="1" si="491"/>
        <v>-</v>
      </c>
      <c r="AJ137" s="248" t="b">
        <f t="shared" ca="1" si="491"/>
        <v>0</v>
      </c>
      <c r="AK137" s="248" t="str">
        <f t="shared" ca="1" si="491"/>
        <v>-</v>
      </c>
      <c r="AL137" s="248" t="str">
        <f t="shared" ca="1" si="491"/>
        <v>-</v>
      </c>
      <c r="AM137" s="248" t="str">
        <f t="shared" ca="1" si="491"/>
        <v>-</v>
      </c>
      <c r="AN137" s="248" t="b">
        <f t="shared" ca="1" si="491"/>
        <v>0</v>
      </c>
      <c r="AO137" s="10"/>
      <c r="AP137" s="248" t="b">
        <f t="shared" ca="1" si="491"/>
        <v>1</v>
      </c>
      <c r="AQ137" s="248" t="b">
        <f t="shared" ca="1" si="492"/>
        <v>1</v>
      </c>
      <c r="AR137" s="248" t="b">
        <f t="shared" ca="1" si="492"/>
        <v>1</v>
      </c>
      <c r="AS137" s="297">
        <f t="shared" ca="1" si="493"/>
        <v>32209</v>
      </c>
      <c r="AT137" s="248" t="b">
        <f t="shared" ca="1" si="491"/>
        <v>0</v>
      </c>
      <c r="AU137" s="248" t="str">
        <f t="shared" ca="1" si="491"/>
        <v>-</v>
      </c>
      <c r="AV137" s="248" t="str">
        <f t="shared" ca="1" si="492"/>
        <v>-</v>
      </c>
      <c r="AW137" s="248" t="str">
        <f t="shared" ca="1" si="492"/>
        <v>-</v>
      </c>
      <c r="AX137" s="248" t="str">
        <f t="shared" ca="1" si="492"/>
        <v>-</v>
      </c>
      <c r="AY137" s="248">
        <f t="shared" ca="1" si="492"/>
        <v>1</v>
      </c>
      <c r="AZ137" s="248">
        <f t="shared" ca="1" si="492"/>
        <v>1</v>
      </c>
      <c r="BA137" s="248" t="b">
        <f t="shared" ca="1" si="492"/>
        <v>1</v>
      </c>
      <c r="BB137" s="248">
        <f t="shared" ca="1" si="492"/>
        <v>0.2</v>
      </c>
      <c r="BC137" s="248" t="str">
        <f t="shared" ca="1" si="492"/>
        <v>-</v>
      </c>
      <c r="BD137" s="248" t="str">
        <f t="shared" ca="1" si="492"/>
        <v>-</v>
      </c>
      <c r="BE137" s="248" t="b">
        <f t="shared" ca="1" si="492"/>
        <v>1</v>
      </c>
      <c r="BF137" s="248" t="b">
        <f t="shared" ca="1" si="492"/>
        <v>0</v>
      </c>
      <c r="BG137" s="246" t="b" cm="1">
        <f t="array" ref="BG137">INDEX(i.dams_confinement_P,$P137,BG$17)</f>
        <v>1</v>
      </c>
      <c r="BH137" s="246" t="b" cm="1">
        <f t="array" ref="BH137">INDEX(i.dams_confinement_P,$P137,BH$17)</f>
        <v>1</v>
      </c>
      <c r="BI137" s="246" t="b" cm="1">
        <f t="array" ref="BI137">INDEX(i.dams_confinement_P,$P137,BI$17)</f>
        <v>1</v>
      </c>
      <c r="BJ137" s="246" t="b" cm="1">
        <f t="array" ref="BJ137">INDEX(i.dams_confinement_P,$P137,BJ$17)</f>
        <v>1</v>
      </c>
      <c r="BK137" s="246" t="b" cm="1">
        <f t="array" ref="BK137">INDEX(i.dams_confinement_P,$P137,BK$17)</f>
        <v>1</v>
      </c>
      <c r="BL137" s="246" t="b" cm="1">
        <f t="array" ref="BL137">INDEX(i.dams_confinement_P,$P137,BL$17)</f>
        <v>1</v>
      </c>
      <c r="BM137" s="246" t="str" cm="1">
        <f t="array" ref="BM137">INDEX(i.dams_confinement_P,$P137,BM$17)</f>
        <v>-</v>
      </c>
      <c r="BN137" s="246" t="str" cm="1">
        <f t="array" ref="BN137">INDEX(i.dams_confinement_P,$P137,BN$17)</f>
        <v>-</v>
      </c>
      <c r="BO137" s="246" t="str" cm="1">
        <f t="array" ref="BO137">INDEX(i.dams_confinement_P,$P137,BO$17)</f>
        <v>-</v>
      </c>
      <c r="BP137" s="246" t="str" cm="1">
        <f t="array" ref="BP137">INDEX(i.dams_confinement_P,$P137,BP$17)</f>
        <v>-</v>
      </c>
      <c r="BQ137" s="246" t="str" cm="1">
        <f t="array" ref="BQ137">INDEX(i.dams_confinement_P,$P137,BQ$17)</f>
        <v>-</v>
      </c>
      <c r="BR137" s="246" t="str" cm="1">
        <f t="array" ref="BR137">INDEX(i.dams_confinement_P,$P137,BR$17)</f>
        <v>-</v>
      </c>
      <c r="BS137" s="246" t="str" cm="1">
        <f t="array" ref="BS137">INDEX(i.dams_confinement_P,$P137,BS$17)</f>
        <v>-</v>
      </c>
      <c r="BT137" s="246" t="str" cm="1">
        <f t="array" ref="BT137">INDEX(i.dams_confinement_P,$P137,BT$17)</f>
        <v>-</v>
      </c>
      <c r="BU137" s="246" t="str" cm="1">
        <f t="array" ref="BU137">INDEX(i.dams_confinement_P,$P137,BU$17)</f>
        <v>-</v>
      </c>
      <c r="BV137" s="246" t="str" cm="1">
        <f t="array" ref="BV137">INDEX(i.dams_confinement_P,$P137,BV$17)</f>
        <v>-</v>
      </c>
      <c r="BW137" s="246" t="str" cm="1">
        <f t="array" ref="BW137">INDEX(i.dams_confinement_P,$P137,BW$17)</f>
        <v>-</v>
      </c>
      <c r="BX137" s="246" t="str" cm="1">
        <f t="array" ref="BX137">INDEX(i.dams_confinement_P,$P137,BX$17)</f>
        <v>-</v>
      </c>
      <c r="BY137" s="248" t="str">
        <f t="shared" ca="1" si="494"/>
        <v>-</v>
      </c>
      <c r="BZ137" s="248" t="str">
        <f t="shared" ca="1" si="494"/>
        <v>-</v>
      </c>
      <c r="CA137" s="10"/>
      <c r="CB137" s="248" t="str">
        <f t="shared" ca="1" si="494"/>
        <v>-</v>
      </c>
      <c r="CC137" s="248" t="str">
        <f t="shared" ca="1" si="494"/>
        <v>-</v>
      </c>
      <c r="CD137" s="248" t="str">
        <f t="shared" ca="1" si="494"/>
        <v>-</v>
      </c>
      <c r="CE137" s="248" t="str">
        <f t="shared" ca="1" si="494"/>
        <v>-</v>
      </c>
      <c r="CF137" s="248" t="str">
        <f t="shared" ca="1" si="494"/>
        <v>-</v>
      </c>
      <c r="CG137" s="248" t="str">
        <f t="shared" ca="1" si="494"/>
        <v>-</v>
      </c>
      <c r="CH137" s="248" t="str">
        <f t="shared" ca="1" si="494"/>
        <v>-</v>
      </c>
      <c r="CI137" s="248" t="str">
        <f t="shared" ca="1" si="494"/>
        <v>-</v>
      </c>
      <c r="CJ137" s="248" t="str">
        <f t="shared" ca="1" si="494"/>
        <v>-</v>
      </c>
      <c r="CK137" s="248" t="str">
        <f t="shared" ca="1" si="494"/>
        <v>-</v>
      </c>
      <c r="CL137" s="248" t="str">
        <f t="shared" ca="1" si="494"/>
        <v>-</v>
      </c>
      <c r="CM137" s="248" t="str">
        <f t="shared" ca="1" si="494"/>
        <v>-</v>
      </c>
      <c r="CN137" s="248" t="str">
        <f t="shared" ca="1" si="494"/>
        <v>-</v>
      </c>
      <c r="CO137" s="248" t="str">
        <f t="shared" ca="1" si="494"/>
        <v>-</v>
      </c>
      <c r="CP137" s="248" t="str">
        <f t="shared" ca="1" si="494"/>
        <v>-</v>
      </c>
      <c r="CQ137" s="248" t="str">
        <f t="shared" ca="1" si="494"/>
        <v>-</v>
      </c>
      <c r="CR137" s="248" t="str">
        <f t="shared" ca="1" si="494"/>
        <v>-</v>
      </c>
      <c r="CS137" s="248" t="str">
        <f t="shared" ca="1" si="494"/>
        <v>-</v>
      </c>
      <c r="CT137" s="248" t="str">
        <f t="shared" ca="1" si="494"/>
        <v>-</v>
      </c>
      <c r="CU137" s="248" t="str">
        <f t="shared" ca="1" si="494"/>
        <v>-</v>
      </c>
      <c r="CV137" s="248" t="str">
        <f t="shared" ca="1" si="494"/>
        <v>-</v>
      </c>
      <c r="CW137" s="10"/>
      <c r="CX137" s="246" cm="1">
        <f t="array" ref="CX137">INDEX(i.dam_user_fvp1_date,$P137)</f>
        <v>119</v>
      </c>
      <c r="CY137" s="246" cm="1">
        <f t="array" ref="CY137">INDEX(i.dam_user_fvp1_date,$P137)</f>
        <v>119</v>
      </c>
      <c r="CZ137" s="248" t="b">
        <f t="shared" ca="1" si="495"/>
        <v>0</v>
      </c>
      <c r="DA137" s="248" t="b">
        <f t="shared" ca="1" si="495"/>
        <v>0</v>
      </c>
      <c r="DB137" s="248" t="str">
        <f t="shared" ca="1" si="495"/>
        <v>-</v>
      </c>
      <c r="DC137" s="248" t="str">
        <f t="shared" ca="1" si="495"/>
        <v>-</v>
      </c>
      <c r="DD137" s="248" t="str">
        <f t="shared" ca="1" si="495"/>
        <v>-</v>
      </c>
      <c r="DE137" s="248" t="str">
        <f t="shared" ca="1" si="495"/>
        <v>-</v>
      </c>
      <c r="DF137" s="248" t="str">
        <f t="shared" ca="1" si="495"/>
        <v>-</v>
      </c>
      <c r="DG137" s="248" t="str">
        <f t="shared" ca="1" si="495"/>
        <v>-</v>
      </c>
      <c r="DH137" s="248" t="str">
        <f t="shared" ca="1" si="495"/>
        <v>-</v>
      </c>
      <c r="DI137" s="248" t="str">
        <f t="shared" ca="1" si="495"/>
        <v>-</v>
      </c>
      <c r="DJ137" s="248">
        <f t="shared" ca="1" si="495"/>
        <v>0.125</v>
      </c>
      <c r="DK137" s="248">
        <f t="shared" ca="1" si="495"/>
        <v>0.3</v>
      </c>
      <c r="DL137" s="248">
        <f t="shared" ca="1" si="495"/>
        <v>-0.05</v>
      </c>
      <c r="DM137" s="248">
        <f t="shared" ca="1" si="495"/>
        <v>0.1</v>
      </c>
      <c r="DN137" s="248">
        <f t="shared" ca="1" si="495"/>
        <v>0.25</v>
      </c>
      <c r="DO137" s="248">
        <f t="shared" ca="1" si="495"/>
        <v>-0.05</v>
      </c>
      <c r="DP137" s="248">
        <f t="shared" ca="1" si="495"/>
        <v>0.05</v>
      </c>
      <c r="DQ137" s="248">
        <f t="shared" ca="1" si="495"/>
        <v>0.1</v>
      </c>
      <c r="DR137" s="248">
        <f t="shared" ca="1" si="495"/>
        <v>-0.02</v>
      </c>
      <c r="DS137" s="248">
        <f t="shared" ca="1" si="495"/>
        <v>0.1</v>
      </c>
      <c r="DT137" s="248">
        <f t="shared" ca="1" si="495"/>
        <v>0.25</v>
      </c>
      <c r="DU137" s="248">
        <f t="shared" ca="1" si="495"/>
        <v>-0.05</v>
      </c>
      <c r="DV137" s="248">
        <f t="shared" ca="1" si="495"/>
        <v>1</v>
      </c>
      <c r="DW137" s="248">
        <f t="shared" ca="1" si="495"/>
        <v>1</v>
      </c>
      <c r="DX137" s="248">
        <f t="shared" ca="1" si="495"/>
        <v>0</v>
      </c>
      <c r="DY137" s="248" t="str">
        <f t="shared" ca="1" si="495"/>
        <v>-</v>
      </c>
      <c r="DZ137" s="248" t="str">
        <f t="shared" ca="1" si="495"/>
        <v>-</v>
      </c>
      <c r="EA137" s="248" t="str">
        <f t="shared" ca="1" si="495"/>
        <v>-</v>
      </c>
      <c r="EB137" s="248" t="str">
        <f t="shared" ca="1" si="495"/>
        <v>-</v>
      </c>
      <c r="EC137" s="248" t="str">
        <f t="shared" ca="1" si="495"/>
        <v>-</v>
      </c>
      <c r="ED137" s="248" t="str">
        <f t="shared" ca="1" si="495"/>
        <v>-</v>
      </c>
      <c r="EE137" s="248" t="str">
        <f t="shared" ca="1" si="495"/>
        <v>-</v>
      </c>
      <c r="EF137" s="248">
        <f t="shared" ca="1" si="495"/>
        <v>0</v>
      </c>
      <c r="EG137" s="248" t="str">
        <f t="shared" ca="1" si="495"/>
        <v>-</v>
      </c>
      <c r="EH137" s="248" t="str">
        <f t="shared" ca="1" si="495"/>
        <v>-</v>
      </c>
      <c r="EI137" s="248" t="str">
        <f t="shared" ca="1" si="495"/>
        <v>-</v>
      </c>
      <c r="EJ137" s="248" t="str">
        <f t="shared" ca="1" si="495"/>
        <v>-</v>
      </c>
      <c r="EK137" s="248" t="str">
        <f t="shared" ca="1" si="495"/>
        <v>-</v>
      </c>
      <c r="EL137" s="248">
        <f t="shared" ca="1" si="495"/>
        <v>0</v>
      </c>
      <c r="EM137" s="248">
        <f t="shared" ca="1" si="495"/>
        <v>0</v>
      </c>
      <c r="EN137" s="248">
        <f t="shared" ca="1" si="495"/>
        <v>0</v>
      </c>
      <c r="EO137" s="248">
        <f t="shared" ca="1" si="495"/>
        <v>0</v>
      </c>
      <c r="EP137" s="248">
        <f t="shared" ca="1" si="495"/>
        <v>0</v>
      </c>
      <c r="EQ137" s="248">
        <f t="shared" ca="1" si="495"/>
        <v>0</v>
      </c>
      <c r="ER137" s="248">
        <f t="shared" ca="1" si="495"/>
        <v>0</v>
      </c>
      <c r="ES137" s="248" t="str">
        <f t="shared" ca="1" si="495"/>
        <v>-</v>
      </c>
      <c r="ET137" s="248" t="str">
        <f t="shared" ca="1" si="495"/>
        <v>-</v>
      </c>
      <c r="EU137" s="248" t="str">
        <f t="shared" ca="1" si="495"/>
        <v>-</v>
      </c>
      <c r="EV137" s="248" t="str">
        <f t="shared" ca="1" si="495"/>
        <v>-</v>
      </c>
      <c r="EW137" s="248" t="str">
        <f t="shared" ca="1" si="495"/>
        <v>-</v>
      </c>
      <c r="EX137" s="248" t="str">
        <f t="shared" ca="1" si="495"/>
        <v>-</v>
      </c>
      <c r="EY137" s="248" t="str">
        <f t="shared" ca="1" si="495"/>
        <v>-</v>
      </c>
      <c r="EZ137" s="248" t="str">
        <f t="shared" ca="1" si="495"/>
        <v>-</v>
      </c>
      <c r="FA137" s="248" t="str">
        <f t="shared" ca="1" si="495"/>
        <v>-</v>
      </c>
      <c r="FB137" s="248" t="str">
        <f t="shared" ca="1" si="495"/>
        <v>-</v>
      </c>
      <c r="FC137" s="248" t="str">
        <f t="shared" ca="1" si="495"/>
        <v>-</v>
      </c>
      <c r="FD137" s="10"/>
      <c r="FE137" s="246">
        <f>INDEX(i.FlkStrctr,$J137,FE$15)</f>
        <v>1</v>
      </c>
      <c r="FF137" s="248" t="str">
        <f t="shared" ca="1" si="495"/>
        <v>-</v>
      </c>
      <c r="FG137" s="248" t="str">
        <f t="shared" ca="1" si="495"/>
        <v>-</v>
      </c>
      <c r="FH137" s="248" t="str">
        <f t="shared" ca="1" si="495"/>
        <v>-</v>
      </c>
      <c r="FI137" s="248" t="str">
        <f t="shared" ca="1" si="495"/>
        <v>-</v>
      </c>
      <c r="FJ137" s="246" t="b">
        <f>INDEX(i.FlkStrctr,$J137,FJ$15)</f>
        <v>0</v>
      </c>
      <c r="FK137" s="248" t="str">
        <f t="shared" ca="1" si="496"/>
        <v>-</v>
      </c>
      <c r="FL137" s="248">
        <f t="shared" ca="1" si="496"/>
        <v>0</v>
      </c>
      <c r="FM137" s="248" t="str">
        <f t="shared" ca="1" si="496"/>
        <v>-</v>
      </c>
      <c r="FN137" s="248">
        <f t="shared" ca="1" si="496"/>
        <v>1</v>
      </c>
      <c r="FO137" s="248">
        <f t="shared" ca="1" si="496"/>
        <v>0</v>
      </c>
      <c r="FP137" s="248">
        <f t="shared" ca="1" si="496"/>
        <v>1</v>
      </c>
      <c r="FQ137" s="248">
        <f t="shared" ca="1" si="496"/>
        <v>0</v>
      </c>
      <c r="FR137" s="248">
        <f t="shared" ca="1" si="496"/>
        <v>1</v>
      </c>
      <c r="FS137" s="248">
        <f t="shared" ca="1" si="496"/>
        <v>1</v>
      </c>
      <c r="FT137" s="248">
        <f t="shared" ca="1" si="496"/>
        <v>1</v>
      </c>
      <c r="FU137" s="248">
        <f t="shared" ca="1" si="496"/>
        <v>0</v>
      </c>
      <c r="FV137" s="248">
        <f t="shared" ca="1" si="496"/>
        <v>0</v>
      </c>
      <c r="FW137" s="248">
        <f t="shared" ca="1" si="496"/>
        <v>0</v>
      </c>
      <c r="FX137" s="248">
        <f t="shared" ca="1" si="496"/>
        <v>0</v>
      </c>
      <c r="FY137" s="248">
        <f t="shared" ca="1" si="496"/>
        <v>0</v>
      </c>
      <c r="FZ137" s="248">
        <f t="shared" ca="1" si="496"/>
        <v>0</v>
      </c>
      <c r="GA137" s="248">
        <f t="shared" ca="1" si="496"/>
        <v>0</v>
      </c>
      <c r="GB137" s="248">
        <f t="shared" ca="1" si="496"/>
        <v>0</v>
      </c>
      <c r="GC137" s="248">
        <f t="shared" ca="1" si="496"/>
        <v>0</v>
      </c>
      <c r="GD137" s="248">
        <f t="shared" ca="1" si="496"/>
        <v>0</v>
      </c>
      <c r="GE137" s="248">
        <f t="shared" ca="1" si="496"/>
        <v>0</v>
      </c>
      <c r="GF137" s="248">
        <f t="shared" ca="1" si="496"/>
        <v>0</v>
      </c>
      <c r="GG137" s="248">
        <f t="shared" ca="1" si="496"/>
        <v>1</v>
      </c>
      <c r="GH137" s="248">
        <f t="shared" ca="1" si="496"/>
        <v>0</v>
      </c>
      <c r="GI137" s="248">
        <f t="shared" ca="1" si="496"/>
        <v>0</v>
      </c>
      <c r="GJ137" s="248">
        <f t="shared" ca="1" si="496"/>
        <v>0</v>
      </c>
      <c r="GK137" s="248">
        <f t="shared" ca="1" si="496"/>
        <v>0</v>
      </c>
      <c r="GL137" s="248">
        <f t="shared" ca="1" si="496"/>
        <v>0</v>
      </c>
      <c r="GM137" s="248">
        <f t="shared" ca="1" si="496"/>
        <v>0</v>
      </c>
      <c r="GN137" s="248">
        <f t="shared" ca="1" si="496"/>
        <v>0</v>
      </c>
      <c r="GO137" s="10"/>
      <c r="GP137" s="246" t="b">
        <f t="shared" ref="GP137" si="518">IF(GQ137&lt;&gt;"-",TRUE,FALSE)</f>
        <v>0</v>
      </c>
      <c r="GQ137" s="246" t="str" cm="1">
        <f t="array" ref="GQ137">INDEX(i.bnd_total_pas_area,$R137,1)</f>
        <v>-</v>
      </c>
      <c r="GR137" s="248" t="str">
        <f t="shared" ca="1" si="497"/>
        <v>-</v>
      </c>
      <c r="GS137" s="246" t="b">
        <f t="shared" ref="GS137" si="519">IF(GT137&lt;&gt;"-",TRUE,FALSE)</f>
        <v>0</v>
      </c>
      <c r="GT137" s="246" t="str" cm="1">
        <f t="array" ref="GT137">INDEX(i.bnd_sr_t,$T137,1)</f>
        <v>-</v>
      </c>
      <c r="GU137" s="246" t="b">
        <f t="shared" si="499"/>
        <v>0</v>
      </c>
      <c r="GV137" s="246" t="b">
        <f t="shared" si="499"/>
        <v>0</v>
      </c>
      <c r="GW137" s="246" t="b">
        <f t="shared" si="499"/>
        <v>1</v>
      </c>
      <c r="GX137" s="248">
        <f t="shared" ca="1" si="500"/>
        <v>0</v>
      </c>
      <c r="GY137" s="248">
        <f t="shared" ca="1" si="500"/>
        <v>2</v>
      </c>
      <c r="GZ137" s="248">
        <f t="shared" ca="1" si="500"/>
        <v>2</v>
      </c>
      <c r="HA137" s="248" t="str">
        <f t="shared" ca="1" si="500"/>
        <v>-</v>
      </c>
      <c r="HB137" s="248" t="str">
        <f t="shared" ca="1" si="500"/>
        <v>-</v>
      </c>
      <c r="HC137" s="248" t="str">
        <f t="shared" ca="1" si="500"/>
        <v>-</v>
      </c>
      <c r="HD137" s="248" t="str">
        <f t="shared" ca="1" si="500"/>
        <v>-</v>
      </c>
      <c r="HE137" s="248" t="str">
        <f t="shared" ca="1" si="500"/>
        <v>-</v>
      </c>
      <c r="HF137" s="248" t="str">
        <f t="shared" ca="1" si="500"/>
        <v>-</v>
      </c>
      <c r="HG137" s="248" t="str">
        <f t="shared" ca="1" si="500"/>
        <v>-</v>
      </c>
      <c r="HH137" s="248" t="str">
        <f t="shared" ca="1" si="500"/>
        <v>-</v>
      </c>
      <c r="HI137" s="248" t="str">
        <f t="shared" ca="1" si="500"/>
        <v>-</v>
      </c>
      <c r="HJ137" s="248" t="str">
        <f t="shared" ca="1" si="500"/>
        <v>-</v>
      </c>
      <c r="HK137" s="248" t="b">
        <f t="shared" ca="1" si="500"/>
        <v>1</v>
      </c>
      <c r="HL137" s="248">
        <f t="shared" ca="1" si="500"/>
        <v>0</v>
      </c>
      <c r="HM137" s="288" t="str">
        <f t="shared" ca="1" si="500"/>
        <v>-</v>
      </c>
      <c r="HN137" s="288" t="str">
        <f t="shared" ca="1" si="500"/>
        <v>-</v>
      </c>
      <c r="HO137" s="288" t="str">
        <f t="shared" ca="1" si="500"/>
        <v>-</v>
      </c>
      <c r="HP137" s="288" t="str">
        <f t="shared" ca="1" si="500"/>
        <v>-</v>
      </c>
      <c r="HQ137" s="288" t="str">
        <f t="shared" ca="1" si="500"/>
        <v>-</v>
      </c>
      <c r="HR137" s="288" t="str">
        <f t="shared" ca="1" si="500"/>
        <v>-</v>
      </c>
      <c r="HS137" s="248" t="str">
        <f t="shared" ca="1" si="500"/>
        <v>-</v>
      </c>
      <c r="HT137" s="248" t="str">
        <f ca="1">OFFSET(HT$5,$B137,0)</f>
        <v>-</v>
      </c>
      <c r="HU137" s="248" t="b">
        <f t="shared" ca="1" si="501"/>
        <v>1</v>
      </c>
      <c r="HV137" s="248">
        <f ca="1">OFFSET(HV$5,$B137,0)</f>
        <v>0</v>
      </c>
      <c r="HW137" s="246" t="str">
        <f t="shared" si="502"/>
        <v>-</v>
      </c>
      <c r="HX137" s="246" t="str">
        <f t="shared" si="502"/>
        <v>-</v>
      </c>
      <c r="HY137" s="246" t="str">
        <f t="shared" si="502"/>
        <v>-</v>
      </c>
      <c r="HZ137" s="246" t="str">
        <f t="shared" si="502"/>
        <v>-</v>
      </c>
      <c r="IA137" s="248" t="str">
        <f t="shared" ca="1" si="503"/>
        <v>-</v>
      </c>
      <c r="IB137" s="248" t="str">
        <f t="shared" ca="1" si="503"/>
        <v>-</v>
      </c>
      <c r="IC137" s="248" t="str">
        <f t="shared" ca="1" si="503"/>
        <v>-</v>
      </c>
      <c r="ID137" s="248" t="str">
        <f t="shared" ca="1" si="503"/>
        <v>-</v>
      </c>
      <c r="IE137" s="248">
        <f t="shared" ca="1" si="503"/>
        <v>0</v>
      </c>
      <c r="IF137" s="248" t="str">
        <f t="shared" ca="1" si="503"/>
        <v>-</v>
      </c>
      <c r="IG137" s="248">
        <f t="shared" ca="1" si="503"/>
        <v>0</v>
      </c>
      <c r="IH137" s="246" t="str">
        <f t="shared" si="504"/>
        <v>-</v>
      </c>
      <c r="II137" s="246">
        <f t="shared" si="504"/>
        <v>500</v>
      </c>
      <c r="IJ137" s="246">
        <f t="shared" si="504"/>
        <v>500</v>
      </c>
      <c r="IK137" s="246">
        <f>INDEX(i.FlkStrctr,$J137,IK$15)</f>
        <v>865</v>
      </c>
      <c r="IL137" s="246" t="str">
        <f t="shared" si="504"/>
        <v>-</v>
      </c>
      <c r="IM137" s="246" t="str">
        <f>INDEX(i.FlkStrctr,$J137,IM$15)</f>
        <v>-</v>
      </c>
      <c r="IN137" s="248" t="str">
        <f t="shared" ca="1" si="505"/>
        <v>-</v>
      </c>
      <c r="IO137" s="248" t="str">
        <f t="shared" ca="1" si="505"/>
        <v>-</v>
      </c>
      <c r="IP137" s="10"/>
      <c r="IQ137" s="248">
        <f t="shared" ca="1" si="503"/>
        <v>1</v>
      </c>
      <c r="IR137" s="248">
        <f t="shared" ca="1" si="503"/>
        <v>0</v>
      </c>
      <c r="IS137" s="248">
        <f t="shared" ca="1" si="503"/>
        <v>1</v>
      </c>
      <c r="IT137" s="248">
        <f t="shared" ca="1" si="503"/>
        <v>1</v>
      </c>
      <c r="IU137" s="248">
        <f t="shared" ca="1" si="503"/>
        <v>0</v>
      </c>
      <c r="IV137" s="248">
        <f t="shared" ca="1" si="503"/>
        <v>70</v>
      </c>
      <c r="IW137" s="248">
        <f t="shared" ca="1" si="503"/>
        <v>50</v>
      </c>
      <c r="IX137" s="248">
        <f t="shared" ca="1" si="503"/>
        <v>85</v>
      </c>
      <c r="IY137" s="248">
        <f t="shared" ca="1" si="503"/>
        <v>70</v>
      </c>
      <c r="IZ137" s="246">
        <f>INDEX(i.WoolPrices,$M137,IZ$15)</f>
        <v>1</v>
      </c>
      <c r="JA137" s="246">
        <f>INDEX(i.MeatPrices,$N137,JA$15)</f>
        <v>1</v>
      </c>
      <c r="JB137" s="246">
        <f>INDEX(i.GrainPrices,$O137,JB$15)</f>
        <v>1</v>
      </c>
      <c r="JC137" s="248">
        <f t="shared" ca="1" si="503"/>
        <v>1</v>
      </c>
      <c r="JD137" s="10"/>
      <c r="JE137" s="248">
        <f t="shared" ca="1" si="503"/>
        <v>1</v>
      </c>
      <c r="JF137" s="248">
        <f t="shared" ca="1" si="503"/>
        <v>1</v>
      </c>
      <c r="JG137" s="248">
        <f t="shared" ca="1" si="503"/>
        <v>0.75</v>
      </c>
      <c r="JH137" s="248">
        <f t="shared" ca="1" si="503"/>
        <v>0.8</v>
      </c>
      <c r="JI137" s="248">
        <f t="shared" ca="1" si="503"/>
        <v>0.82499999999999996</v>
      </c>
      <c r="JJ137" s="248">
        <f t="shared" ca="1" si="503"/>
        <v>0.875</v>
      </c>
      <c r="JK137" s="248">
        <f t="shared" ca="1" si="503"/>
        <v>0.9</v>
      </c>
      <c r="JL137" s="248">
        <f t="shared" ca="1" si="503"/>
        <v>1</v>
      </c>
      <c r="JM137" s="248">
        <f t="shared" ca="1" si="503"/>
        <v>0</v>
      </c>
      <c r="JN137" s="248">
        <f t="shared" ca="1" si="503"/>
        <v>0</v>
      </c>
      <c r="JO137" s="248">
        <f t="shared" ca="1" si="503"/>
        <v>0</v>
      </c>
      <c r="JP137" s="248">
        <f t="shared" ca="1" si="503"/>
        <v>0</v>
      </c>
      <c r="JQ137" s="248">
        <f t="shared" ca="1" si="503"/>
        <v>0</v>
      </c>
      <c r="JR137" s="248">
        <f t="shared" ca="1" si="503"/>
        <v>0</v>
      </c>
      <c r="JS137" s="248" t="str">
        <f t="shared" ca="1" si="503"/>
        <v>-</v>
      </c>
      <c r="JT137" s="248">
        <f t="shared" ca="1" si="503"/>
        <v>0</v>
      </c>
      <c r="JU137" s="27">
        <v>0</v>
      </c>
    </row>
    <row r="138" spans="1:281" s="228" customFormat="1">
      <c r="A138" s="202">
        <f>ROW(A138)-5</f>
        <v>133</v>
      </c>
      <c r="B138" s="202"/>
      <c r="E138" s="228" t="b">
        <v>0</v>
      </c>
      <c r="F138" s="204"/>
      <c r="G138" s="201" t="s">
        <v>985</v>
      </c>
      <c r="H138" s="228">
        <v>1</v>
      </c>
      <c r="I138" s="228">
        <v>1</v>
      </c>
      <c r="J138" s="228">
        <v>1</v>
      </c>
      <c r="K138" s="228">
        <v>1</v>
      </c>
      <c r="L138" s="228">
        <v>1</v>
      </c>
      <c r="M138" s="228">
        <v>1</v>
      </c>
      <c r="N138" s="228">
        <v>1</v>
      </c>
      <c r="O138" s="228">
        <v>1</v>
      </c>
      <c r="P138" s="228">
        <v>1</v>
      </c>
      <c r="Q138" s="228">
        <v>1</v>
      </c>
      <c r="R138" s="228">
        <v>1</v>
      </c>
      <c r="S138" s="228">
        <v>1</v>
      </c>
      <c r="T138" s="228">
        <v>1</v>
      </c>
      <c r="U138" s="228">
        <v>0</v>
      </c>
      <c r="V138" s="220" t="s">
        <v>1722</v>
      </c>
      <c r="W138" s="10" t="str">
        <f ca="1">IF(COUNTIF(V$5:V138,V138)=1,"-","Dup")</f>
        <v>-</v>
      </c>
      <c r="X138" s="10"/>
      <c r="Y138" s="234"/>
      <c r="Z138" s="234"/>
      <c r="AA138" s="234"/>
      <c r="AB138" s="234"/>
      <c r="AC138" s="234"/>
      <c r="AD138" s="234"/>
      <c r="AE138" s="10"/>
      <c r="AF138" s="234"/>
      <c r="AG138" s="234"/>
      <c r="AH138" s="234"/>
      <c r="AI138" s="234"/>
      <c r="AJ138" s="234"/>
      <c r="AK138" s="234"/>
      <c r="AL138" s="284"/>
      <c r="AM138" s="284"/>
      <c r="AN138" s="284"/>
      <c r="AO138" s="10"/>
      <c r="AP138" s="234"/>
      <c r="AQ138" s="234"/>
      <c r="AR138" s="234"/>
      <c r="AS138" s="234"/>
      <c r="AT138" s="234"/>
      <c r="AU138" s="234"/>
      <c r="AV138" s="234"/>
      <c r="AW138" s="234"/>
      <c r="AX138" s="234"/>
      <c r="AY138" s="234"/>
      <c r="AZ138" s="234"/>
      <c r="BA138" s="234"/>
      <c r="BB138" s="234"/>
      <c r="BC138" s="234"/>
      <c r="BD138" s="234"/>
      <c r="BE138" s="234"/>
      <c r="BF138" s="293"/>
      <c r="BG138" s="293"/>
      <c r="BH138" s="293"/>
      <c r="BI138" s="293"/>
      <c r="BJ138" s="293"/>
      <c r="BK138" s="293" t="s">
        <v>1682</v>
      </c>
      <c r="BL138" s="293"/>
      <c r="BM138" s="293"/>
      <c r="BN138" s="293"/>
      <c r="BO138" s="293"/>
      <c r="BP138" s="293"/>
      <c r="BQ138" s="293"/>
      <c r="BR138" s="293"/>
      <c r="BS138" s="293"/>
      <c r="BT138" s="293"/>
      <c r="BU138" s="293"/>
      <c r="BV138" s="293"/>
      <c r="BW138" s="293"/>
      <c r="BX138" s="293"/>
      <c r="BY138" s="234"/>
      <c r="BZ138" s="234"/>
      <c r="CA138" s="10"/>
      <c r="CB138" s="234"/>
      <c r="CC138" s="234"/>
      <c r="CD138" s="234"/>
      <c r="CE138" s="234"/>
      <c r="CF138" s="234"/>
      <c r="CG138" s="234"/>
      <c r="CH138" s="234"/>
      <c r="CI138" s="234"/>
      <c r="CJ138" s="234"/>
      <c r="CK138" s="234"/>
      <c r="CL138" s="234"/>
      <c r="CM138" s="234"/>
      <c r="CN138" s="234"/>
      <c r="CO138" s="234"/>
      <c r="CP138" s="234"/>
      <c r="CQ138" s="234"/>
      <c r="CR138" s="234"/>
      <c r="CS138" s="234"/>
      <c r="CT138" s="234"/>
      <c r="CU138" s="234"/>
      <c r="CV138" s="234"/>
      <c r="CW138" s="10"/>
      <c r="CX138" s="234"/>
      <c r="CY138" s="234"/>
      <c r="CZ138" s="234"/>
      <c r="DA138" s="234"/>
      <c r="DB138" s="234"/>
      <c r="DC138" s="234"/>
      <c r="DD138" s="234"/>
      <c r="DE138" s="234"/>
      <c r="DF138" s="234"/>
      <c r="DG138" s="234"/>
      <c r="DH138" s="234"/>
      <c r="DI138" s="234"/>
      <c r="DJ138" s="234"/>
      <c r="DK138" s="234"/>
      <c r="DL138" s="234"/>
      <c r="DM138" s="234"/>
      <c r="DN138" s="234"/>
      <c r="DO138" s="234"/>
      <c r="DP138" s="234"/>
      <c r="DQ138" s="234"/>
      <c r="DR138" s="234"/>
      <c r="DS138" s="234"/>
      <c r="DT138" s="234"/>
      <c r="DU138" s="234"/>
      <c r="DV138" s="234"/>
      <c r="DW138" s="234"/>
      <c r="DX138" s="234"/>
      <c r="DY138" s="234"/>
      <c r="DZ138" s="234"/>
      <c r="EA138" s="234"/>
      <c r="EB138" s="234"/>
      <c r="EC138" s="234"/>
      <c r="ED138" s="234"/>
      <c r="EE138" s="234"/>
      <c r="EF138" s="234"/>
      <c r="EG138" s="234"/>
      <c r="EH138" s="234"/>
      <c r="EI138" s="234"/>
      <c r="EJ138" s="234"/>
      <c r="EK138" s="234"/>
      <c r="EL138" s="268" t="s">
        <v>571</v>
      </c>
      <c r="EM138" s="234">
        <v>1</v>
      </c>
      <c r="EN138" s="234">
        <v>1</v>
      </c>
      <c r="EO138" s="234"/>
      <c r="EP138" s="234"/>
      <c r="EQ138" s="234"/>
      <c r="ER138" s="234"/>
      <c r="ES138" s="234"/>
      <c r="ET138" s="234"/>
      <c r="EU138" s="234"/>
      <c r="EV138" s="234"/>
      <c r="EW138" s="234"/>
      <c r="EX138" s="234"/>
      <c r="EY138" s="234"/>
      <c r="EZ138" s="234"/>
      <c r="FA138" s="234"/>
      <c r="FB138" s="234"/>
      <c r="FC138" s="234"/>
      <c r="FD138" s="10"/>
      <c r="FE138" s="234"/>
      <c r="FF138" s="234"/>
      <c r="FG138" s="234"/>
      <c r="FH138" s="234"/>
      <c r="FI138" s="234"/>
      <c r="FJ138" s="234"/>
      <c r="FK138" s="234"/>
      <c r="FL138" s="234"/>
      <c r="FM138" s="234"/>
      <c r="FN138" s="234"/>
      <c r="FO138" s="234"/>
      <c r="FP138" s="234"/>
      <c r="FQ138" s="234"/>
      <c r="FR138" s="234"/>
      <c r="FS138" s="234"/>
      <c r="FT138" s="234"/>
      <c r="FU138" s="234"/>
      <c r="FV138" s="234"/>
      <c r="FW138" s="234"/>
      <c r="FX138" s="234"/>
      <c r="FY138" s="234"/>
      <c r="FZ138" s="234"/>
      <c r="GA138" s="234"/>
      <c r="GB138" s="234"/>
      <c r="GC138" s="234"/>
      <c r="GD138" s="234"/>
      <c r="GE138" s="234"/>
      <c r="GF138" s="234"/>
      <c r="GG138" s="234"/>
      <c r="GH138" s="234"/>
      <c r="GI138" s="234"/>
      <c r="GJ138" s="234"/>
      <c r="GK138" s="234"/>
      <c r="GL138" s="234"/>
      <c r="GM138" s="234"/>
      <c r="GN138" s="234"/>
      <c r="GO138" s="10"/>
      <c r="GP138" s="234"/>
      <c r="GQ138" s="234"/>
      <c r="GR138" s="234"/>
      <c r="GS138" s="234"/>
      <c r="GT138" s="234"/>
      <c r="GU138" s="234"/>
      <c r="GV138" s="234"/>
      <c r="GW138" s="234"/>
      <c r="GX138" s="234"/>
      <c r="GY138" s="234"/>
      <c r="GZ138" s="234"/>
      <c r="HA138" s="234"/>
      <c r="HB138" s="234"/>
      <c r="HC138" s="234"/>
      <c r="HD138" s="234"/>
      <c r="HE138" s="234"/>
      <c r="HF138" s="234"/>
      <c r="HG138" s="234"/>
      <c r="HH138" s="234"/>
      <c r="HI138" s="234"/>
      <c r="HJ138" s="234"/>
      <c r="HK138" s="234"/>
      <c r="HL138" s="234"/>
      <c r="HM138" s="289"/>
      <c r="HN138" s="289"/>
      <c r="HO138" s="289"/>
      <c r="HP138" s="289"/>
      <c r="HQ138" s="289"/>
      <c r="HR138" s="289"/>
      <c r="HS138" s="234"/>
      <c r="HT138" s="234"/>
      <c r="HU138" s="234"/>
      <c r="HV138" s="234"/>
      <c r="HW138" s="234"/>
      <c r="HX138" s="234"/>
      <c r="HY138" s="234"/>
      <c r="HZ138" s="234"/>
      <c r="IA138" s="234"/>
      <c r="IB138" s="234"/>
      <c r="IC138" s="234"/>
      <c r="ID138" s="234"/>
      <c r="IE138" s="234"/>
      <c r="IF138" s="234"/>
      <c r="IG138" s="234"/>
      <c r="IH138" s="234"/>
      <c r="II138" s="234"/>
      <c r="IJ138" s="234"/>
      <c r="IK138" s="234"/>
      <c r="IL138" s="234"/>
      <c r="IM138" s="234"/>
      <c r="IN138" s="234"/>
      <c r="IO138" s="234"/>
      <c r="IP138" s="10"/>
      <c r="IQ138" s="234"/>
      <c r="IR138" s="234"/>
      <c r="IS138" s="234"/>
      <c r="IT138" s="234"/>
      <c r="IU138" s="234"/>
      <c r="IV138" s="234"/>
      <c r="IW138" s="234"/>
      <c r="IX138" s="234"/>
      <c r="IY138" s="234"/>
      <c r="IZ138" s="234"/>
      <c r="JA138" s="234"/>
      <c r="JB138" s="234"/>
      <c r="JC138" s="234"/>
      <c r="JD138" s="10"/>
      <c r="JE138" s="234"/>
      <c r="JF138" s="234"/>
      <c r="JG138" s="234"/>
      <c r="JH138" s="234"/>
      <c r="JI138" s="234"/>
      <c r="JJ138" s="234"/>
      <c r="JK138" s="234"/>
      <c r="JL138" s="234"/>
      <c r="JM138" s="234"/>
      <c r="JN138" s="234"/>
      <c r="JO138" s="234"/>
      <c r="JP138" s="234"/>
      <c r="JQ138" s="234"/>
      <c r="JR138" s="234"/>
      <c r="JS138" s="234"/>
      <c r="JT138" s="234"/>
      <c r="JU138" s="27">
        <v>0</v>
      </c>
    </row>
    <row r="139" spans="1:281" s="228" customFormat="1" outlineLevel="1">
      <c r="A139" s="202">
        <f>ROW(A139)-5</f>
        <v>134</v>
      </c>
      <c r="B139" s="202"/>
      <c r="E139" s="228" t="b">
        <v>0</v>
      </c>
      <c r="F139" s="204"/>
      <c r="G139" s="201" t="s">
        <v>986</v>
      </c>
      <c r="H139" s="228">
        <v>3</v>
      </c>
      <c r="I139" s="228">
        <v>3</v>
      </c>
      <c r="J139" s="228">
        <v>43</v>
      </c>
      <c r="K139" s="228">
        <v>3</v>
      </c>
      <c r="L139" s="228">
        <v>3</v>
      </c>
      <c r="M139" s="228">
        <v>3</v>
      </c>
      <c r="N139" s="228">
        <v>4</v>
      </c>
      <c r="O139" s="228">
        <v>3</v>
      </c>
      <c r="P139" s="228">
        <v>4</v>
      </c>
      <c r="Q139" s="228">
        <v>4</v>
      </c>
      <c r="R139" s="228">
        <v>11</v>
      </c>
      <c r="S139" s="228">
        <v>3</v>
      </c>
      <c r="T139" s="228">
        <v>11</v>
      </c>
      <c r="U139" s="228">
        <v>0</v>
      </c>
      <c r="V139" s="221" t="str">
        <f>"00000 "&amp;V138</f>
        <v>00000 sup_selectivity exp</v>
      </c>
      <c r="W139" s="10" t="str">
        <f ca="1">IF(COUNTIF(V$5:V139,V139)=1,"-","Dup")</f>
        <v>-</v>
      </c>
      <c r="X139" s="10"/>
      <c r="Y139" s="234"/>
      <c r="Z139" s="234"/>
      <c r="AA139" s="234"/>
      <c r="AB139" s="234"/>
      <c r="AC139" s="234"/>
      <c r="AD139" s="234"/>
      <c r="AE139" s="10"/>
      <c r="AF139" s="234"/>
      <c r="AG139" s="234"/>
      <c r="AH139" s="234"/>
      <c r="AI139" s="234"/>
      <c r="AJ139" s="234"/>
      <c r="AK139" s="234"/>
      <c r="AL139" s="284"/>
      <c r="AM139" s="284"/>
      <c r="AN139" s="284"/>
      <c r="AO139" s="10"/>
      <c r="AP139" s="234"/>
      <c r="AQ139" s="234"/>
      <c r="AR139" s="234"/>
      <c r="AS139" s="234"/>
      <c r="AT139" s="234"/>
      <c r="AU139" s="241"/>
      <c r="AV139" s="234"/>
      <c r="AW139" s="234"/>
      <c r="AX139" s="234"/>
      <c r="AY139" s="234"/>
      <c r="AZ139" s="234"/>
      <c r="BA139" s="234"/>
      <c r="BB139" s="234"/>
      <c r="BC139" s="234"/>
      <c r="BD139" s="234"/>
      <c r="BE139" s="234"/>
      <c r="BF139" s="234">
        <v>1</v>
      </c>
      <c r="BG139" s="234">
        <v>1</v>
      </c>
      <c r="BH139" s="234">
        <v>2</v>
      </c>
      <c r="BI139" s="234">
        <v>3</v>
      </c>
      <c r="BJ139" s="234">
        <v>4</v>
      </c>
      <c r="BK139" s="234">
        <v>5</v>
      </c>
      <c r="BL139" s="234">
        <v>6</v>
      </c>
      <c r="BM139" s="234">
        <v>7</v>
      </c>
      <c r="BN139" s="234">
        <v>8</v>
      </c>
      <c r="BO139" s="234">
        <v>9</v>
      </c>
      <c r="BP139" s="234">
        <v>10</v>
      </c>
      <c r="BQ139" s="234">
        <v>11</v>
      </c>
      <c r="BR139" s="234">
        <v>12</v>
      </c>
      <c r="BS139" s="234">
        <v>13</v>
      </c>
      <c r="BT139" s="234">
        <v>14</v>
      </c>
      <c r="BU139" s="234">
        <v>15</v>
      </c>
      <c r="BV139" s="234">
        <v>16</v>
      </c>
      <c r="BW139" s="234">
        <v>17</v>
      </c>
      <c r="BX139" s="234">
        <v>18</v>
      </c>
      <c r="BY139" s="234"/>
      <c r="BZ139" s="234"/>
      <c r="CA139" s="10"/>
      <c r="CB139" s="234"/>
      <c r="CC139" s="234"/>
      <c r="CD139" s="234"/>
      <c r="CE139" s="234"/>
      <c r="CF139" s="234"/>
      <c r="CG139" s="234"/>
      <c r="CH139" s="234"/>
      <c r="CI139" s="234"/>
      <c r="CJ139" s="234"/>
      <c r="CK139" s="234"/>
      <c r="CL139" s="234"/>
      <c r="CM139" s="234"/>
      <c r="CN139" s="234"/>
      <c r="CO139" s="234"/>
      <c r="CP139" s="234"/>
      <c r="CQ139" s="234"/>
      <c r="CR139" s="234"/>
      <c r="CS139" s="234"/>
      <c r="CT139" s="234"/>
      <c r="CU139" s="234"/>
      <c r="CV139" s="234"/>
      <c r="CW139" s="10"/>
      <c r="CX139" s="234"/>
      <c r="CY139" s="234"/>
      <c r="CZ139" s="234"/>
      <c r="DA139" s="234"/>
      <c r="DB139" s="234"/>
      <c r="DC139" s="234"/>
      <c r="DD139" s="234"/>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4"/>
      <c r="EC139" s="234"/>
      <c r="ED139" s="234"/>
      <c r="EE139" s="234"/>
      <c r="EF139" s="234"/>
      <c r="EG139" s="234"/>
      <c r="EH139" s="234"/>
      <c r="EI139" s="234"/>
      <c r="EJ139" s="234"/>
      <c r="EK139" s="234"/>
      <c r="EL139" s="268" t="s">
        <v>1077</v>
      </c>
      <c r="EM139" s="234">
        <v>1</v>
      </c>
      <c r="EN139" s="234">
        <v>1</v>
      </c>
      <c r="EO139" s="234"/>
      <c r="EP139" s="234"/>
      <c r="EQ139" s="234"/>
      <c r="ER139" s="234"/>
      <c r="ES139" s="234"/>
      <c r="ET139" s="234"/>
      <c r="EU139" s="247"/>
      <c r="EV139" s="247"/>
      <c r="EW139" s="234"/>
      <c r="EX139" s="234"/>
      <c r="EY139" s="234"/>
      <c r="EZ139" s="234"/>
      <c r="FA139" s="234"/>
      <c r="FB139" s="234"/>
      <c r="FC139" s="234"/>
      <c r="FD139" s="10"/>
      <c r="FE139" s="247"/>
      <c r="FF139" s="234"/>
      <c r="FG139" s="234"/>
      <c r="FH139" s="234"/>
      <c r="FI139" s="234"/>
      <c r="FJ139" s="247"/>
      <c r="FK139" s="234"/>
      <c r="FL139" s="234"/>
      <c r="FM139" s="234"/>
      <c r="FN139" s="234"/>
      <c r="FO139" s="234"/>
      <c r="FP139" s="234"/>
      <c r="FQ139" s="234"/>
      <c r="FR139" s="234"/>
      <c r="FS139" s="234"/>
      <c r="FT139" s="234"/>
      <c r="FU139" s="234"/>
      <c r="FV139" s="234"/>
      <c r="FW139" s="234"/>
      <c r="FX139" s="234"/>
      <c r="FY139" s="234"/>
      <c r="FZ139" s="234"/>
      <c r="GA139" s="234"/>
      <c r="GB139" s="234"/>
      <c r="GC139" s="234"/>
      <c r="GD139" s="234"/>
      <c r="GE139" s="234"/>
      <c r="GF139" s="234"/>
      <c r="GG139" s="234"/>
      <c r="GH139" s="234"/>
      <c r="GI139" s="247"/>
      <c r="GJ139" s="247"/>
      <c r="GK139" s="247"/>
      <c r="GL139" s="247"/>
      <c r="GM139" s="247"/>
      <c r="GN139" s="247"/>
      <c r="GO139" s="10"/>
      <c r="GP139" s="234"/>
      <c r="GQ139" s="234"/>
      <c r="GR139" s="234"/>
      <c r="GS139" s="234"/>
      <c r="GT139" s="234"/>
      <c r="GU139" s="247"/>
      <c r="GV139" s="247"/>
      <c r="GW139" s="247"/>
      <c r="GX139" s="247"/>
      <c r="GY139" s="234"/>
      <c r="GZ139" s="234"/>
      <c r="HA139" s="247"/>
      <c r="HB139" s="247"/>
      <c r="HC139" s="247"/>
      <c r="HD139" s="247"/>
      <c r="HE139" s="247"/>
      <c r="HF139" s="247"/>
      <c r="HG139" s="234"/>
      <c r="HH139" s="234"/>
      <c r="HI139" s="247"/>
      <c r="HJ139" s="247"/>
      <c r="HK139" s="234"/>
      <c r="HL139" s="234"/>
      <c r="HM139" s="289"/>
      <c r="HN139" s="289"/>
      <c r="HO139" s="289"/>
      <c r="HP139" s="289"/>
      <c r="HQ139" s="286"/>
      <c r="HR139" s="289"/>
      <c r="HS139" s="234"/>
      <c r="HT139" s="234"/>
      <c r="HU139" s="234"/>
      <c r="HV139" s="234"/>
      <c r="HW139" s="247"/>
      <c r="HX139" s="247"/>
      <c r="HY139" s="247"/>
      <c r="HZ139" s="247"/>
      <c r="IA139" s="234"/>
      <c r="IB139" s="234"/>
      <c r="IC139" s="234"/>
      <c r="ID139" s="234"/>
      <c r="IE139" s="247"/>
      <c r="IF139" s="234"/>
      <c r="IG139" s="234"/>
      <c r="IH139" s="247"/>
      <c r="II139" s="247"/>
      <c r="IJ139" s="247"/>
      <c r="IK139" s="247"/>
      <c r="IL139" s="247"/>
      <c r="IM139" s="247"/>
      <c r="IN139" s="234"/>
      <c r="IO139" s="234"/>
      <c r="IP139" s="10"/>
      <c r="IQ139" s="234"/>
      <c r="IR139" s="234"/>
      <c r="IS139" s="234"/>
      <c r="IT139" s="234"/>
      <c r="IU139" s="234"/>
      <c r="IV139" s="234"/>
      <c r="IW139" s="234"/>
      <c r="IX139" s="234"/>
      <c r="IY139" s="234"/>
      <c r="IZ139" s="247"/>
      <c r="JA139" s="247"/>
      <c r="JB139" s="247"/>
      <c r="JC139" s="234"/>
      <c r="JD139" s="10"/>
      <c r="JE139" s="234"/>
      <c r="JF139" s="234"/>
      <c r="JG139" s="234"/>
      <c r="JH139" s="234"/>
      <c r="JI139" s="234"/>
      <c r="JJ139" s="234"/>
      <c r="JK139" s="234"/>
      <c r="JL139" s="234"/>
      <c r="JM139" s="234"/>
      <c r="JN139" s="234"/>
      <c r="JO139" s="234"/>
      <c r="JP139" s="234"/>
      <c r="JQ139" s="234"/>
      <c r="JR139" s="234"/>
      <c r="JS139" s="234"/>
      <c r="JT139" s="234"/>
      <c r="JU139" s="27">
        <v>0</v>
      </c>
    </row>
    <row r="140" spans="1:281" s="228" customFormat="1" outlineLevel="1">
      <c r="A140" s="202">
        <f t="shared" si="12"/>
        <v>135</v>
      </c>
      <c r="B140" s="202">
        <f>$A$7</f>
        <v>2</v>
      </c>
      <c r="C140" s="228">
        <v>500</v>
      </c>
      <c r="D140" s="228" t="s">
        <v>941</v>
      </c>
      <c r="E140" s="228" t="b">
        <f t="shared" ref="E140:E149" si="520">NOT($FJ140)</f>
        <v>1</v>
      </c>
      <c r="F140" s="228" t="b">
        <v>0</v>
      </c>
      <c r="G140" s="228" t="b">
        <f>E140</f>
        <v>1</v>
      </c>
      <c r="H140" s="298" cm="1">
        <f t="array" aca="1" ref="H140" ca="1">IF(AND($I140:$T140=DataMaster!$R$70:$AC$70),1,IF(AND($I140:$T140=DataMaster!$R$71:$AC$71),2,IF(AND($I140:$T140=DataMaster!$R$72:$AC$72),3,IF(AND($I140:$T140=DataMaster!$R$73:$AC$73),4,IF(AND($I140:$T140=DataMaster!$R$74:$AC$74),5,IF(AND($I140:$T140=DataMaster!$R$75:$AC$75),6,IF(AND($I140:$T140=DataMaster!$R$76:$AC$76),7,IF(AND($I140:$T140=DataMaster!$R$77:$AC$77),8,0))))))))</f>
        <v>0</v>
      </c>
      <c r="I140" s="32">
        <v>3</v>
      </c>
      <c r="J140" s="32">
        <v>2</v>
      </c>
      <c r="K140" s="32">
        <v>1</v>
      </c>
      <c r="L140" s="32">
        <v>1</v>
      </c>
      <c r="M140" s="32">
        <v>1</v>
      </c>
      <c r="N140" s="32">
        <v>1</v>
      </c>
      <c r="O140" s="32">
        <v>1</v>
      </c>
      <c r="P140" s="32">
        <v>1</v>
      </c>
      <c r="Q140" s="32">
        <v>1</v>
      </c>
      <c r="R140" s="32">
        <v>1</v>
      </c>
      <c r="S140" s="32">
        <v>1</v>
      </c>
      <c r="T140" s="32">
        <v>1</v>
      </c>
      <c r="V140" s="223" t="str" cm="1">
        <f t="array" aca="1" ref="V140" ca="1">TEXT(LEFT(OFFSET(V140,-1,0),5)+1,"00000")&amp;MID(OFFSET(V140,-1,0),6,FIND(" ",OFFSET(V140,-1,0),7)-5)
&amp;IF($H140=0,"",INDEX(DataMaster!$Q$70:$Q$77,Experiment!H140))
 &amp; " Day"&amp;_xlfn.SINGLE(INDEX(i.DOY,$I140,1))                   &amp; IF($FE140=0," FWM","")&amp;IF($FE140=1," MWM","")&amp;IF($FE140=5," Mat","")&amp;IF($FJ140=TRUE,"&amp;BBT","")
&amp;" Confine"&amp;$P140-1       &amp;IF($R140&gt;1," PasArea"&amp;GQ140,"")     &amp;IF($T140&gt;1," SR"&amp;GT140,"")     &amp;IF($S140&gt;1," E_PGR"&amp;JG140,"")
&amp; " WP"&amp;TEXT($IZ140*100,"000p")                &amp; " MP"&amp;TEXT($JA140*100,"000p")                      &amp; " GP"&amp;TEXT($JB140*100,"000p")
&amp; " (F"&amp;3+IFERROR(1*$CZ140,0)+IFERROR(1*$DA140,0)&amp;3-IFERROR(1*NOT($DC140),0)&amp;"N"&amp;$DV140&amp;$DW140&amp;")"</f>
        <v>00001 sup_selectivity  Day204 MWM Confine0 WP100p MP100p GP100p (F33N33)</v>
      </c>
      <c r="W140" s="10" t="str">
        <f ca="1">IF(COUNTIF(V$5:V140,V140)=1,"-","Dup")</f>
        <v>-</v>
      </c>
      <c r="X140" s="10"/>
      <c r="Y140" s="248" t="str">
        <f t="shared" ref="Y140:AD149" ca="1" si="521">OFFSET(Y$5,$B140,0)</f>
        <v>-</v>
      </c>
      <c r="Z140" s="248" t="str">
        <f t="shared" ca="1" si="521"/>
        <v>-</v>
      </c>
      <c r="AA140" s="248" t="str">
        <f t="shared" ca="1" si="521"/>
        <v>-</v>
      </c>
      <c r="AB140" s="248" t="str">
        <f t="shared" ca="1" si="521"/>
        <v>-</v>
      </c>
      <c r="AC140" s="248" t="str">
        <f t="shared" ca="1" si="521"/>
        <v>-</v>
      </c>
      <c r="AD140" s="248" t="b">
        <f t="shared" ca="1" si="521"/>
        <v>1</v>
      </c>
      <c r="AE140" s="10"/>
      <c r="AF140" s="248" t="b">
        <f t="shared" ref="AF140:AU149" ca="1" si="522">OFFSET(AF$5,$B140,0)</f>
        <v>1</v>
      </c>
      <c r="AG140" s="248" t="str">
        <f t="shared" ca="1" si="522"/>
        <v>-</v>
      </c>
      <c r="AH140" s="248" t="str">
        <f t="shared" ca="1" si="522"/>
        <v>-</v>
      </c>
      <c r="AI140" s="248" t="str">
        <f t="shared" ca="1" si="522"/>
        <v>-</v>
      </c>
      <c r="AJ140" s="248" t="b">
        <f t="shared" ca="1" si="522"/>
        <v>0</v>
      </c>
      <c r="AK140" s="248" t="str">
        <f t="shared" ca="1" si="522"/>
        <v>-</v>
      </c>
      <c r="AL140" s="248" t="str">
        <f t="shared" ca="1" si="522"/>
        <v>-</v>
      </c>
      <c r="AM140" s="248" t="str">
        <f t="shared" ca="1" si="522"/>
        <v>-</v>
      </c>
      <c r="AN140" s="248" t="b">
        <f t="shared" ca="1" si="522"/>
        <v>0</v>
      </c>
      <c r="AO140" s="10"/>
      <c r="AP140" s="248" t="b">
        <f t="shared" ref="AP140:BF149" ca="1" si="523">OFFSET(AP$5,$B140,0)</f>
        <v>1</v>
      </c>
      <c r="AQ140" s="248" t="b">
        <f t="shared" ca="1" si="523"/>
        <v>1</v>
      </c>
      <c r="AR140" s="248" t="b">
        <f t="shared" ca="1" si="523"/>
        <v>1</v>
      </c>
      <c r="AS140" s="297">
        <f ca="1">VALUE($H140&amp;$I140&amp;$N140&amp;$P140&amp;"07")</f>
        <v>31107</v>
      </c>
      <c r="AT140" s="248" t="b">
        <f t="shared" ca="1" si="523"/>
        <v>0</v>
      </c>
      <c r="AU140" s="248" t="str">
        <f t="shared" ca="1" si="523"/>
        <v>-</v>
      </c>
      <c r="AV140" s="248" t="str">
        <f t="shared" ca="1" si="523"/>
        <v>-</v>
      </c>
      <c r="AW140" s="248" t="str">
        <f t="shared" ca="1" si="523"/>
        <v>-</v>
      </c>
      <c r="AX140" s="248" t="str">
        <f t="shared" ca="1" si="523"/>
        <v>-</v>
      </c>
      <c r="AY140" s="248">
        <f t="shared" ca="1" si="523"/>
        <v>1</v>
      </c>
      <c r="AZ140" s="248">
        <f t="shared" ca="1" si="523"/>
        <v>1</v>
      </c>
      <c r="BA140" s="248" t="b">
        <f t="shared" ca="1" si="523"/>
        <v>1</v>
      </c>
      <c r="BB140" s="247">
        <v>1</v>
      </c>
      <c r="BC140" s="247" t="str">
        <f t="shared" ca="1" si="523"/>
        <v>-</v>
      </c>
      <c r="BD140" s="247" t="str">
        <f t="shared" ca="1" si="523"/>
        <v>-</v>
      </c>
      <c r="BE140" s="248" t="b">
        <f t="shared" ca="1" si="523"/>
        <v>1</v>
      </c>
      <c r="BF140" s="248" t="b">
        <f t="shared" ca="1" si="523"/>
        <v>0</v>
      </c>
      <c r="BG140" s="246" t="b" cm="1">
        <f t="array" ref="BG140">INDEX(i.dams_confinement_P,$P140,BG$17)</f>
        <v>0</v>
      </c>
      <c r="BH140" s="246" t="b" cm="1">
        <f t="array" ref="BH140">INDEX(i.dams_confinement_P,$P140,BH$17)</f>
        <v>0</v>
      </c>
      <c r="BI140" s="246" t="b" cm="1">
        <f t="array" ref="BI140">INDEX(i.dams_confinement_P,$P140,BI$17)</f>
        <v>0</v>
      </c>
      <c r="BJ140" s="246" t="b" cm="1">
        <f t="array" ref="BJ140">INDEX(i.dams_confinement_P,$P140,BJ$17)</f>
        <v>0</v>
      </c>
      <c r="BK140" s="246" t="b" cm="1">
        <f t="array" ref="BK140">INDEX(i.dams_confinement_P,$P140,BK$17)</f>
        <v>0</v>
      </c>
      <c r="BL140" s="246" t="b" cm="1">
        <f t="array" ref="BL140">INDEX(i.dams_confinement_P,$P140,BL$17)</f>
        <v>0</v>
      </c>
      <c r="BM140" s="246" t="b" cm="1">
        <f t="array" ref="BM140">INDEX(i.dams_confinement_P,$P140,BM$17)</f>
        <v>0</v>
      </c>
      <c r="BN140" s="246" t="b" cm="1">
        <f t="array" ref="BN140">INDEX(i.dams_confinement_P,$P140,BN$17)</f>
        <v>0</v>
      </c>
      <c r="BO140" s="246" t="b" cm="1">
        <f t="array" ref="BO140">INDEX(i.dams_confinement_P,$P140,BO$17)</f>
        <v>0</v>
      </c>
      <c r="BP140" s="246" t="b" cm="1">
        <f t="array" ref="BP140">INDEX(i.dams_confinement_P,$P140,BP$17)</f>
        <v>0</v>
      </c>
      <c r="BQ140" s="246" t="b" cm="1">
        <f t="array" ref="BQ140">INDEX(i.dams_confinement_P,$P140,BQ$17)</f>
        <v>0</v>
      </c>
      <c r="BR140" s="246" t="b" cm="1">
        <f t="array" ref="BR140">INDEX(i.dams_confinement_P,$P140,BR$17)</f>
        <v>0</v>
      </c>
      <c r="BS140" s="246" t="b" cm="1">
        <f t="array" ref="BS140">INDEX(i.dams_confinement_P,$P140,BS$17)</f>
        <v>0</v>
      </c>
      <c r="BT140" s="246" t="b" cm="1">
        <f t="array" ref="BT140">INDEX(i.dams_confinement_P,$P140,BT$17)</f>
        <v>0</v>
      </c>
      <c r="BU140" s="246" t="b" cm="1">
        <f t="array" ref="BU140">INDEX(i.dams_confinement_P,$P140,BU$17)</f>
        <v>0</v>
      </c>
      <c r="BV140" s="246" t="b" cm="1">
        <f t="array" ref="BV140">INDEX(i.dams_confinement_P,$P140,BV$17)</f>
        <v>0</v>
      </c>
      <c r="BW140" s="246" t="b" cm="1">
        <f t="array" ref="BW140">INDEX(i.dams_confinement_P,$P140,BW$17)</f>
        <v>0</v>
      </c>
      <c r="BX140" s="246" t="b" cm="1">
        <f t="array" ref="BX140">INDEX(i.dams_confinement_P,$P140,BX$17)</f>
        <v>0</v>
      </c>
      <c r="BY140" s="248" t="str">
        <f t="shared" ref="BY140:CV149" ca="1" si="524">OFFSET(BY$5,$B140,0)</f>
        <v>-</v>
      </c>
      <c r="BZ140" s="248" t="str">
        <f t="shared" ca="1" si="524"/>
        <v>-</v>
      </c>
      <c r="CA140" s="10"/>
      <c r="CB140" s="248" t="str">
        <f t="shared" ca="1" si="524"/>
        <v>-</v>
      </c>
      <c r="CC140" s="248" t="str">
        <f t="shared" ca="1" si="524"/>
        <v>-</v>
      </c>
      <c r="CD140" s="248" t="str">
        <f t="shared" ca="1" si="524"/>
        <v>-</v>
      </c>
      <c r="CE140" s="248" t="str">
        <f t="shared" ca="1" si="524"/>
        <v>-</v>
      </c>
      <c r="CF140" s="248" t="str">
        <f t="shared" ca="1" si="524"/>
        <v>-</v>
      </c>
      <c r="CG140" s="248" t="str">
        <f t="shared" ca="1" si="524"/>
        <v>-</v>
      </c>
      <c r="CH140" s="248" t="str">
        <f t="shared" ca="1" si="524"/>
        <v>-</v>
      </c>
      <c r="CI140" s="248" t="str">
        <f t="shared" ca="1" si="524"/>
        <v>-</v>
      </c>
      <c r="CJ140" s="248" t="str">
        <f t="shared" ca="1" si="524"/>
        <v>-</v>
      </c>
      <c r="CK140" s="248" t="str">
        <f t="shared" ca="1" si="524"/>
        <v>-</v>
      </c>
      <c r="CL140" s="248" t="str">
        <f t="shared" ca="1" si="524"/>
        <v>-</v>
      </c>
      <c r="CM140" s="248" t="str">
        <f t="shared" ca="1" si="524"/>
        <v>-</v>
      </c>
      <c r="CN140" s="248" t="str">
        <f t="shared" ca="1" si="524"/>
        <v>-</v>
      </c>
      <c r="CO140" s="248" t="str">
        <f t="shared" ca="1" si="524"/>
        <v>-</v>
      </c>
      <c r="CP140" s="248" t="str">
        <f t="shared" ca="1" si="524"/>
        <v>-</v>
      </c>
      <c r="CQ140" s="248" t="str">
        <f t="shared" ca="1" si="524"/>
        <v>-</v>
      </c>
      <c r="CR140" s="248" t="str">
        <f t="shared" ca="1" si="524"/>
        <v>-</v>
      </c>
      <c r="CS140" s="248" t="str">
        <f t="shared" ca="1" si="524"/>
        <v>-</v>
      </c>
      <c r="CT140" s="248" t="str">
        <f t="shared" ca="1" si="524"/>
        <v>-</v>
      </c>
      <c r="CU140" s="248" t="str">
        <f t="shared" ca="1" si="524"/>
        <v>-</v>
      </c>
      <c r="CV140" s="248" t="str">
        <f t="shared" ca="1" si="524"/>
        <v>-</v>
      </c>
      <c r="CW140" s="10"/>
      <c r="CX140" s="246" t="str" cm="1">
        <f t="array" aca="1" ref="CX140" ca="1">IF(AND($CZ140:$DA140),INDEX(i.dam_user_fvp0_date,$P140),"-")</f>
        <v>-</v>
      </c>
      <c r="CY140" s="246" t="str" cm="1">
        <f t="array" aca="1" ref="CY140" ca="1">IF(AND($CZ140:$DA140),INDEX(i.dam_user_fvp1_date,$P140),"-")</f>
        <v>-</v>
      </c>
      <c r="CZ140" s="248" t="b">
        <f t="shared" ref="CZ140:FI144" ca="1" si="525">OFFSET(CZ$5,$B140,0)</f>
        <v>0</v>
      </c>
      <c r="DA140" s="248" t="b">
        <f t="shared" ca="1" si="525"/>
        <v>0</v>
      </c>
      <c r="DB140" s="248" t="str">
        <f t="shared" ca="1" si="525"/>
        <v>-</v>
      </c>
      <c r="DC140" s="248" t="str">
        <f t="shared" ca="1" si="525"/>
        <v>-</v>
      </c>
      <c r="DD140" s="248" t="str">
        <f t="shared" ca="1" si="525"/>
        <v>-</v>
      </c>
      <c r="DE140" s="248" t="str">
        <f t="shared" ca="1" si="525"/>
        <v>-</v>
      </c>
      <c r="DF140" s="248" t="str">
        <f t="shared" ca="1" si="525"/>
        <v>-</v>
      </c>
      <c r="DG140" s="248" t="str">
        <f t="shared" ca="1" si="525"/>
        <v>-</v>
      </c>
      <c r="DH140" s="248" t="str">
        <f t="shared" ca="1" si="525"/>
        <v>-</v>
      </c>
      <c r="DI140" s="248" t="str">
        <f t="shared" ca="1" si="525"/>
        <v>-</v>
      </c>
      <c r="DJ140" s="248">
        <f t="shared" ca="1" si="525"/>
        <v>0.125</v>
      </c>
      <c r="DK140" s="248">
        <f t="shared" ca="1" si="525"/>
        <v>0.3</v>
      </c>
      <c r="DL140" s="248">
        <f t="shared" ca="1" si="525"/>
        <v>-0.05</v>
      </c>
      <c r="DM140" s="248">
        <f t="shared" ca="1" si="525"/>
        <v>0.1</v>
      </c>
      <c r="DN140" s="248">
        <f t="shared" ca="1" si="525"/>
        <v>0.25</v>
      </c>
      <c r="DO140" s="248">
        <f t="shared" ca="1" si="525"/>
        <v>-0.05</v>
      </c>
      <c r="DP140" s="248">
        <f t="shared" ca="1" si="525"/>
        <v>0.05</v>
      </c>
      <c r="DQ140" s="248">
        <f t="shared" ca="1" si="525"/>
        <v>0.1</v>
      </c>
      <c r="DR140" s="248">
        <f t="shared" ca="1" si="525"/>
        <v>-0.02</v>
      </c>
      <c r="DS140" s="248">
        <f t="shared" ca="1" si="525"/>
        <v>0.1</v>
      </c>
      <c r="DT140" s="248">
        <f t="shared" ca="1" si="525"/>
        <v>0.25</v>
      </c>
      <c r="DU140" s="248">
        <f t="shared" ca="1" si="525"/>
        <v>-0.05</v>
      </c>
      <c r="DV140" s="247">
        <v>3</v>
      </c>
      <c r="DW140" s="247">
        <v>3</v>
      </c>
      <c r="DX140" s="248">
        <f t="shared" ca="1" si="525"/>
        <v>0</v>
      </c>
      <c r="DY140" s="248" t="str">
        <f t="shared" ca="1" si="525"/>
        <v>-</v>
      </c>
      <c r="DZ140" s="248" t="str">
        <f t="shared" ca="1" si="525"/>
        <v>-</v>
      </c>
      <c r="EA140" s="248" t="str">
        <f t="shared" ca="1" si="525"/>
        <v>-</v>
      </c>
      <c r="EB140" s="248" t="str">
        <f t="shared" ca="1" si="525"/>
        <v>-</v>
      </c>
      <c r="EC140" s="248" t="str">
        <f t="shared" ca="1" si="525"/>
        <v>-</v>
      </c>
      <c r="ED140" s="248" t="str">
        <f t="shared" ca="1" si="525"/>
        <v>-</v>
      </c>
      <c r="EE140" s="248" t="str">
        <f t="shared" ca="1" si="525"/>
        <v>-</v>
      </c>
      <c r="EF140" s="248">
        <f t="shared" ca="1" si="525"/>
        <v>0</v>
      </c>
      <c r="EG140" s="248" t="str">
        <f t="shared" ca="1" si="525"/>
        <v>-</v>
      </c>
      <c r="EH140" s="248" t="str">
        <f t="shared" ca="1" si="525"/>
        <v>-</v>
      </c>
      <c r="EI140" s="248" t="str">
        <f t="shared" ca="1" si="525"/>
        <v>-</v>
      </c>
      <c r="EJ140" s="248" t="str">
        <f t="shared" ca="1" si="525"/>
        <v>-</v>
      </c>
      <c r="EK140" s="248" t="str">
        <f t="shared" ca="1" si="525"/>
        <v>-</v>
      </c>
      <c r="EL140" s="248">
        <f t="shared" ca="1" si="525"/>
        <v>0</v>
      </c>
      <c r="EM140" s="248">
        <f t="shared" ca="1" si="525"/>
        <v>0</v>
      </c>
      <c r="EN140" s="248">
        <f t="shared" ca="1" si="525"/>
        <v>0</v>
      </c>
      <c r="EO140" s="248">
        <f t="shared" ca="1" si="525"/>
        <v>0</v>
      </c>
      <c r="EP140" s="248">
        <f t="shared" ca="1" si="525"/>
        <v>0</v>
      </c>
      <c r="EQ140" s="248">
        <f t="shared" ca="1" si="525"/>
        <v>0</v>
      </c>
      <c r="ER140" s="248">
        <f t="shared" ca="1" si="525"/>
        <v>0</v>
      </c>
      <c r="ES140" s="248" t="str">
        <f t="shared" ca="1" si="525"/>
        <v>-</v>
      </c>
      <c r="ET140" s="248" t="str">
        <f t="shared" ca="1" si="525"/>
        <v>-</v>
      </c>
      <c r="EU140" s="248" t="str">
        <f t="shared" ca="1" si="525"/>
        <v>-</v>
      </c>
      <c r="EV140" s="248" t="str">
        <f t="shared" ca="1" si="525"/>
        <v>-</v>
      </c>
      <c r="EW140" s="248" t="str">
        <f t="shared" ca="1" si="525"/>
        <v>-</v>
      </c>
      <c r="EX140" s="248" t="str">
        <f t="shared" ca="1" si="525"/>
        <v>-</v>
      </c>
      <c r="EY140" s="248" t="str">
        <f t="shared" ca="1" si="525"/>
        <v>-</v>
      </c>
      <c r="EZ140" s="248" t="str">
        <f t="shared" ca="1" si="525"/>
        <v>-</v>
      </c>
      <c r="FA140" s="248" t="str">
        <f t="shared" ca="1" si="525"/>
        <v>-</v>
      </c>
      <c r="FB140" s="248" t="str">
        <f t="shared" ca="1" si="525"/>
        <v>-</v>
      </c>
      <c r="FC140" s="248" t="str">
        <f t="shared" ca="1" si="525"/>
        <v>-</v>
      </c>
      <c r="FD140" s="10"/>
      <c r="FE140" s="246">
        <f t="shared" ref="FE140:FE149" si="526">INDEX(i.FlkStrctr,$J140,FE$15)</f>
        <v>1</v>
      </c>
      <c r="FF140" s="248" t="str">
        <f t="shared" ca="1" si="525"/>
        <v>-</v>
      </c>
      <c r="FG140" s="248" t="str">
        <f t="shared" ca="1" si="525"/>
        <v>-</v>
      </c>
      <c r="FH140" s="248" t="str">
        <f t="shared" ca="1" si="525"/>
        <v>-</v>
      </c>
      <c r="FI140" s="248" t="str">
        <f t="shared" ca="1" si="525"/>
        <v>-</v>
      </c>
      <c r="FJ140" s="246" t="b">
        <f t="shared" ref="FJ140:FJ149" si="527">INDEX(i.FlkStrctr,$J140,FJ$15)</f>
        <v>0</v>
      </c>
      <c r="FK140" s="248" t="str">
        <f t="shared" ref="FK140:GN148" ca="1" si="528">OFFSET(FK$5,$B140,0)</f>
        <v>-</v>
      </c>
      <c r="FL140" s="248">
        <f t="shared" ca="1" si="528"/>
        <v>0</v>
      </c>
      <c r="FM140" s="248" t="str">
        <f t="shared" ca="1" si="528"/>
        <v>-</v>
      </c>
      <c r="FN140" s="248">
        <f t="shared" ca="1" si="528"/>
        <v>1</v>
      </c>
      <c r="FO140" s="248">
        <f t="shared" ca="1" si="528"/>
        <v>0</v>
      </c>
      <c r="FP140" s="248">
        <f t="shared" ca="1" si="528"/>
        <v>1</v>
      </c>
      <c r="FQ140" s="248">
        <f t="shared" ca="1" si="528"/>
        <v>0</v>
      </c>
      <c r="FR140" s="248">
        <f t="shared" ca="1" si="528"/>
        <v>1</v>
      </c>
      <c r="FS140" s="248">
        <f t="shared" ca="1" si="528"/>
        <v>1</v>
      </c>
      <c r="FT140" s="248">
        <f t="shared" ca="1" si="528"/>
        <v>1</v>
      </c>
      <c r="FU140" s="248">
        <f t="shared" ca="1" si="528"/>
        <v>0</v>
      </c>
      <c r="FV140" s="248">
        <f t="shared" ca="1" si="528"/>
        <v>0</v>
      </c>
      <c r="FW140" s="248">
        <f t="shared" ca="1" si="528"/>
        <v>0</v>
      </c>
      <c r="FX140" s="248">
        <f t="shared" ca="1" si="528"/>
        <v>0</v>
      </c>
      <c r="FY140" s="248">
        <f t="shared" ca="1" si="528"/>
        <v>0</v>
      </c>
      <c r="FZ140" s="248">
        <f t="shared" ca="1" si="528"/>
        <v>0</v>
      </c>
      <c r="GA140" s="248">
        <f t="shared" ca="1" si="528"/>
        <v>0</v>
      </c>
      <c r="GB140" s="248">
        <f t="shared" ca="1" si="528"/>
        <v>0</v>
      </c>
      <c r="GC140" s="248">
        <f t="shared" ca="1" si="528"/>
        <v>0</v>
      </c>
      <c r="GD140" s="248">
        <f t="shared" ca="1" si="528"/>
        <v>0</v>
      </c>
      <c r="GE140" s="248">
        <f t="shared" ca="1" si="528"/>
        <v>0</v>
      </c>
      <c r="GF140" s="248">
        <f t="shared" ca="1" si="528"/>
        <v>0</v>
      </c>
      <c r="GG140" s="248">
        <f t="shared" ca="1" si="528"/>
        <v>1</v>
      </c>
      <c r="GH140" s="248">
        <f t="shared" ca="1" si="528"/>
        <v>0</v>
      </c>
      <c r="GI140" s="248">
        <f t="shared" ca="1" si="528"/>
        <v>0</v>
      </c>
      <c r="GJ140" s="248">
        <f t="shared" ca="1" si="528"/>
        <v>0</v>
      </c>
      <c r="GK140" s="248">
        <f t="shared" ca="1" si="528"/>
        <v>0</v>
      </c>
      <c r="GL140" s="248">
        <f t="shared" ca="1" si="528"/>
        <v>0</v>
      </c>
      <c r="GM140" s="248">
        <f t="shared" ca="1" si="528"/>
        <v>0</v>
      </c>
      <c r="GN140" s="248">
        <f t="shared" ca="1" si="528"/>
        <v>0</v>
      </c>
      <c r="GO140" s="10"/>
      <c r="GP140" s="246" t="b">
        <f>IF(GQ140&lt;&gt;"-",TRUE,FALSE)</f>
        <v>0</v>
      </c>
      <c r="GQ140" s="246" t="str" cm="1">
        <f t="array" ref="GQ140">INDEX(i.bnd_total_pas_area,$R140,1)</f>
        <v>-</v>
      </c>
      <c r="GR140" s="248" t="str">
        <f t="shared" ref="GR140:GR149" ca="1" si="529">OFFSET(GR$5,$B140,0)</f>
        <v>-</v>
      </c>
      <c r="GS140" s="246" t="b">
        <f t="shared" ref="GS140:GS144" si="530">IF(GT140&lt;&gt;"-",TRUE,FALSE)</f>
        <v>0</v>
      </c>
      <c r="GT140" s="246" t="str" cm="1">
        <f t="array" ref="GT140">INDEX(i.bnd_sr_t,$T140,1)</f>
        <v>-</v>
      </c>
      <c r="GU140" s="246" t="b">
        <f t="shared" ref="GU140:GW149" si="531">INDEX(i.TOL,$I140,GU$15)</f>
        <v>0</v>
      </c>
      <c r="GV140" s="246" t="b">
        <f t="shared" si="531"/>
        <v>0</v>
      </c>
      <c r="GW140" s="246" t="b">
        <f t="shared" si="531"/>
        <v>1</v>
      </c>
      <c r="GX140" s="248">
        <f t="shared" ref="GX140:HT149" ca="1" si="532">OFFSET(GX$5,$B140,0)</f>
        <v>0</v>
      </c>
      <c r="GY140" s="248">
        <f t="shared" ca="1" si="532"/>
        <v>2</v>
      </c>
      <c r="GZ140" s="248">
        <f t="shared" ca="1" si="532"/>
        <v>2</v>
      </c>
      <c r="HA140" s="248" t="str">
        <f t="shared" ca="1" si="532"/>
        <v>-</v>
      </c>
      <c r="HB140" s="248" t="str">
        <f t="shared" ca="1" si="532"/>
        <v>-</v>
      </c>
      <c r="HC140" s="248" t="str">
        <f t="shared" ca="1" si="532"/>
        <v>-</v>
      </c>
      <c r="HD140" s="248" t="str">
        <f t="shared" ca="1" si="532"/>
        <v>-</v>
      </c>
      <c r="HE140" s="248" t="str">
        <f t="shared" ca="1" si="532"/>
        <v>-</v>
      </c>
      <c r="HF140" s="248" t="str">
        <f t="shared" ca="1" si="532"/>
        <v>-</v>
      </c>
      <c r="HG140" s="248" t="str">
        <f t="shared" ca="1" si="532"/>
        <v>-</v>
      </c>
      <c r="HH140" s="299" t="b">
        <v>1</v>
      </c>
      <c r="HI140" s="248" t="str">
        <f t="shared" ref="HI140:HI149" ca="1" si="533">OFFSET(HI$5,$B140,0)</f>
        <v>-</v>
      </c>
      <c r="HJ140" s="300">
        <v>1</v>
      </c>
      <c r="HK140" s="248" t="b">
        <f t="shared" ca="1" si="532"/>
        <v>1</v>
      </c>
      <c r="HL140" s="248">
        <f t="shared" ca="1" si="532"/>
        <v>0</v>
      </c>
      <c r="HM140" s="288" t="str">
        <f t="shared" ca="1" si="532"/>
        <v>-</v>
      </c>
      <c r="HN140" s="288" t="str">
        <f t="shared" ca="1" si="532"/>
        <v>-</v>
      </c>
      <c r="HO140" s="288" t="str">
        <f t="shared" ca="1" si="532"/>
        <v>-</v>
      </c>
      <c r="HP140" s="288" t="str">
        <f t="shared" ca="1" si="532"/>
        <v>-</v>
      </c>
      <c r="HQ140" s="288" t="str">
        <f t="shared" ca="1" si="532"/>
        <v>-</v>
      </c>
      <c r="HR140" s="288" t="str">
        <f t="shared" ca="1" si="532"/>
        <v>-</v>
      </c>
      <c r="HS140" s="248" t="str">
        <f t="shared" ca="1" si="532"/>
        <v>-</v>
      </c>
      <c r="HT140" s="248" t="str">
        <f ca="1">OFFSET(HT$5,$B140,0)</f>
        <v>-</v>
      </c>
      <c r="HU140" s="248" t="b">
        <f t="shared" ref="HU140:HV149" ca="1" si="534">OFFSET(HU$5,$B140,0)</f>
        <v>1</v>
      </c>
      <c r="HV140" s="248">
        <f ca="1">OFFSET(HV$5,$B140,0)</f>
        <v>0</v>
      </c>
      <c r="HW140" s="246" t="str">
        <f t="shared" ref="HW140:HZ149" si="535">INDEX(i.FlkStrctr,$J140,HW$15)</f>
        <v>-</v>
      </c>
      <c r="HX140" s="246" t="str">
        <f t="shared" si="535"/>
        <v>-</v>
      </c>
      <c r="HY140" s="246" t="str">
        <f t="shared" si="535"/>
        <v>-</v>
      </c>
      <c r="HZ140" s="246" t="str">
        <f t="shared" si="535"/>
        <v>-</v>
      </c>
      <c r="IA140" s="248" t="str">
        <f t="shared" ref="IA140:JT149" ca="1" si="536">OFFSET(IA$5,$B140,0)</f>
        <v>-</v>
      </c>
      <c r="IB140" s="248" t="str">
        <f t="shared" ca="1" si="536"/>
        <v>-</v>
      </c>
      <c r="IC140" s="248" t="str">
        <f t="shared" ca="1" si="536"/>
        <v>-</v>
      </c>
      <c r="ID140" s="248" t="str">
        <f t="shared" ca="1" si="536"/>
        <v>-</v>
      </c>
      <c r="IE140" s="248">
        <f t="shared" ca="1" si="536"/>
        <v>0</v>
      </c>
      <c r="IF140" s="248" t="str">
        <f t="shared" ca="1" si="536"/>
        <v>-</v>
      </c>
      <c r="IG140" s="248">
        <f t="shared" ca="1" si="536"/>
        <v>0</v>
      </c>
      <c r="IH140" s="246" t="str">
        <f t="shared" ref="IH140:IL149" si="537">INDEX(i.FlkStrctr,$J140,IH$15)</f>
        <v>-</v>
      </c>
      <c r="II140" s="246">
        <f t="shared" si="537"/>
        <v>500</v>
      </c>
      <c r="IJ140" s="246">
        <f t="shared" si="537"/>
        <v>500</v>
      </c>
      <c r="IK140" s="246">
        <f t="shared" ref="IK140:IK149" si="538">INDEX(i.FlkStrctr,$J140,IK$15)</f>
        <v>865</v>
      </c>
      <c r="IL140" s="246" t="str">
        <f t="shared" si="537"/>
        <v>-</v>
      </c>
      <c r="IM140" s="246" t="str">
        <f t="shared" ref="IM140:IM149" si="539">INDEX(i.FlkStrctr,$J140,IM$15)</f>
        <v>-</v>
      </c>
      <c r="IN140" s="248" t="str">
        <f t="shared" ref="IN140:IO149" ca="1" si="540">OFFSET(IN$5,$B140,0)</f>
        <v>-</v>
      </c>
      <c r="IO140" s="248" t="str">
        <f t="shared" ca="1" si="540"/>
        <v>-</v>
      </c>
      <c r="IP140" s="10"/>
      <c r="IQ140" s="248">
        <f t="shared" ca="1" si="536"/>
        <v>1</v>
      </c>
      <c r="IR140" s="248">
        <f t="shared" ca="1" si="536"/>
        <v>0</v>
      </c>
      <c r="IS140" s="248">
        <f t="shared" ca="1" si="536"/>
        <v>1</v>
      </c>
      <c r="IT140" s="248">
        <f t="shared" ca="1" si="536"/>
        <v>1</v>
      </c>
      <c r="IU140" s="248">
        <f t="shared" ca="1" si="536"/>
        <v>0</v>
      </c>
      <c r="IV140" s="248">
        <f t="shared" ca="1" si="536"/>
        <v>70</v>
      </c>
      <c r="IW140" s="248">
        <f t="shared" ca="1" si="536"/>
        <v>50</v>
      </c>
      <c r="IX140" s="248">
        <f t="shared" ca="1" si="536"/>
        <v>85</v>
      </c>
      <c r="IY140" s="248">
        <f t="shared" ca="1" si="536"/>
        <v>70</v>
      </c>
      <c r="IZ140" s="246">
        <f t="shared" ref="IZ140:IZ149" si="541">INDEX(i.WoolPrices,$M140,IZ$15)</f>
        <v>1</v>
      </c>
      <c r="JA140" s="246">
        <f t="shared" ref="JA140:JA149" si="542">INDEX(i.MeatPrices,$N140,JA$15)</f>
        <v>1</v>
      </c>
      <c r="JB140" s="246">
        <f t="shared" ref="JB140:JB149" si="543">INDEX(i.GrainPrices,$O140,JB$15)</f>
        <v>1</v>
      </c>
      <c r="JC140" s="248">
        <f t="shared" ca="1" si="536"/>
        <v>1</v>
      </c>
      <c r="JD140" s="10"/>
      <c r="JE140" s="248">
        <f t="shared" ca="1" si="536"/>
        <v>1</v>
      </c>
      <c r="JF140" s="246">
        <f t="shared" ref="JF140:JF149" si="544">INDEX(i.germ,$S140,JF$15)</f>
        <v>1</v>
      </c>
      <c r="JG140" s="248">
        <f t="shared" ca="1" si="536"/>
        <v>0.75</v>
      </c>
      <c r="JH140" s="248">
        <f t="shared" ca="1" si="536"/>
        <v>0.8</v>
      </c>
      <c r="JI140" s="248">
        <f t="shared" ca="1" si="536"/>
        <v>0.82499999999999996</v>
      </c>
      <c r="JJ140" s="248">
        <f t="shared" ca="1" si="536"/>
        <v>0.875</v>
      </c>
      <c r="JK140" s="248">
        <f t="shared" ca="1" si="536"/>
        <v>0.9</v>
      </c>
      <c r="JL140" s="246">
        <f t="shared" ref="JL140:JL149" si="545">INDEX(i.germ,$S140,JL$15)</f>
        <v>1</v>
      </c>
      <c r="JM140" s="248">
        <f t="shared" ca="1" si="536"/>
        <v>0</v>
      </c>
      <c r="JN140" s="248">
        <f t="shared" ca="1" si="536"/>
        <v>0</v>
      </c>
      <c r="JO140" s="248">
        <f t="shared" ca="1" si="536"/>
        <v>0</v>
      </c>
      <c r="JP140" s="248">
        <f t="shared" ca="1" si="536"/>
        <v>0</v>
      </c>
      <c r="JQ140" s="248">
        <f t="shared" ca="1" si="536"/>
        <v>0</v>
      </c>
      <c r="JR140" s="248">
        <f t="shared" ca="1" si="536"/>
        <v>0</v>
      </c>
      <c r="JS140" s="248" t="str">
        <f t="shared" ca="1" si="536"/>
        <v>-</v>
      </c>
      <c r="JT140" s="248">
        <f t="shared" ca="1" si="536"/>
        <v>0</v>
      </c>
      <c r="JU140" s="27">
        <v>0</v>
      </c>
    </row>
    <row r="141" spans="1:281" s="228" customFormat="1" outlineLevel="1">
      <c r="A141" s="202">
        <f t="shared" si="12"/>
        <v>136</v>
      </c>
      <c r="B141" s="202">
        <f>$A$18</f>
        <v>13</v>
      </c>
      <c r="C141" s="228">
        <v>500</v>
      </c>
      <c r="D141" s="228" t="s">
        <v>941</v>
      </c>
      <c r="E141" s="228" t="b">
        <f t="shared" ca="1" si="520"/>
        <v>1</v>
      </c>
      <c r="F141" s="228" t="b">
        <v>0</v>
      </c>
      <c r="G141" s="228" t="b">
        <f t="shared" ref="G141:G149" ca="1" si="546">E141</f>
        <v>1</v>
      </c>
      <c r="H141" s="298" cm="1">
        <f t="array" aca="1" ref="H141" ca="1">IF(AND($I141:$T141=DataMaster!$R$70:$AC$70),1,IF(AND($I141:$T141=DataMaster!$R$71:$AC$71),2,IF(AND($I141:$T141=DataMaster!$R$72:$AC$72),3,IF(AND($I141:$T141=DataMaster!$R$73:$AC$73),4,IF(AND($I141:$T141=DataMaster!$R$74:$AC$74),5,IF(AND($I141:$T141=DataMaster!$R$75:$AC$75),6,IF(AND($I141:$T141=DataMaster!$R$76:$AC$76),7,IF(AND($I141:$T141=DataMaster!$R$77:$AC$77),8,0))))))))</f>
        <v>0</v>
      </c>
      <c r="I141" s="225">
        <f t="shared" ref="I141:T149" ca="1" si="547">OFFSET(I141,-1,0)</f>
        <v>3</v>
      </c>
      <c r="J141" s="225">
        <f t="shared" ca="1" si="547"/>
        <v>2</v>
      </c>
      <c r="K141" s="225">
        <f t="shared" ca="1" si="547"/>
        <v>1</v>
      </c>
      <c r="L141" s="225">
        <f t="shared" ca="1" si="547"/>
        <v>1</v>
      </c>
      <c r="M141" s="225">
        <f t="shared" ca="1" si="547"/>
        <v>1</v>
      </c>
      <c r="N141" s="225">
        <f t="shared" ca="1" si="547"/>
        <v>1</v>
      </c>
      <c r="O141" s="225">
        <f t="shared" ca="1" si="547"/>
        <v>1</v>
      </c>
      <c r="P141" s="225">
        <f t="shared" ca="1" si="547"/>
        <v>1</v>
      </c>
      <c r="Q141" s="225">
        <f t="shared" ca="1" si="547"/>
        <v>1</v>
      </c>
      <c r="R141" s="225">
        <f t="shared" ca="1" si="547"/>
        <v>1</v>
      </c>
      <c r="S141" s="225">
        <f t="shared" ca="1" si="547"/>
        <v>1</v>
      </c>
      <c r="T141" s="225">
        <f t="shared" ca="1" si="547"/>
        <v>1</v>
      </c>
      <c r="V141" s="242" t="str" cm="1">
        <f t="array" aca="1" ref="V141" ca="1">TEXT(LEFT(OFFSET(V141,-1,0),5)+1,"00000")&amp;MID(OFFSET(V141,-1,0),6,FIND(" ",OFFSET(V141,-1,0),7)-5)
&amp;IF($H141=0,"",INDEX(DataMaster!$Q$70:$Q$77,Experiment!H141))
 &amp; " Day"&amp;_xlfn.SINGLE(INDEX(i.DOY,$I141,1))                   &amp; IF($FE141=0," FWM","")&amp;IF($FE141=1," MWM","")&amp;IF($FE141=5," Mat","")&amp;IF($FJ141=TRUE,"&amp;BBT","")
&amp;" Confine"&amp;$P141-1       &amp;IF($R141&gt;1," PasArea"&amp;GQ141,"")     &amp;IF($T141&gt;1," SR"&amp;GT141,"")     &amp;IF($S141&gt;1," E_PGR"&amp;JG141,"")
&amp; " WP"&amp;TEXT($IZ141*100,"000p")                &amp; " MP"&amp;TEXT($JA141*100,"000p")                      &amp; " GP"&amp;TEXT($JB141*100,"000p")
&amp; " (F"&amp;3+IFERROR(1*$CZ141,0)+IFERROR(1*$DA141,0)&amp;3-IFERROR(1*NOT($DC141),0)&amp;"N"&amp;$DV141&amp;$DW141&amp;")"</f>
        <v>00002 sup_selectivity  Day204 MWM Confine0 WP100p MP100p GP100p (F33N33)</v>
      </c>
      <c r="W141" s="10" t="str">
        <f ca="1">IF(COUNTIF(V$5:V141,V141)=1,"-","Dup")</f>
        <v>-</v>
      </c>
      <c r="X141" s="10"/>
      <c r="Y141" s="248" t="str">
        <f t="shared" ca="1" si="521"/>
        <v>-</v>
      </c>
      <c r="Z141" s="248" t="str">
        <f t="shared" ca="1" si="521"/>
        <v>-</v>
      </c>
      <c r="AA141" s="248" t="str">
        <f t="shared" ca="1" si="521"/>
        <v>-</v>
      </c>
      <c r="AB141" s="248" t="str">
        <f t="shared" ca="1" si="521"/>
        <v>-</v>
      </c>
      <c r="AC141" s="248" t="str">
        <f t="shared" ca="1" si="521"/>
        <v>-</v>
      </c>
      <c r="AD141" s="248" t="b">
        <f t="shared" ca="1" si="521"/>
        <v>1</v>
      </c>
      <c r="AE141" s="10"/>
      <c r="AF141" s="248" t="b">
        <f t="shared" ca="1" si="522"/>
        <v>1</v>
      </c>
      <c r="AG141" s="248" t="str">
        <f t="shared" ca="1" si="522"/>
        <v>-</v>
      </c>
      <c r="AH141" s="248" t="str">
        <f t="shared" ca="1" si="522"/>
        <v>-</v>
      </c>
      <c r="AI141" s="248" t="str">
        <f t="shared" ca="1" si="522"/>
        <v>-</v>
      </c>
      <c r="AJ141" s="248" t="b">
        <f t="shared" ca="1" si="522"/>
        <v>0</v>
      </c>
      <c r="AK141" s="248" t="str">
        <f t="shared" ca="1" si="522"/>
        <v>-</v>
      </c>
      <c r="AL141" s="248" t="str">
        <f t="shared" ca="1" si="522"/>
        <v>-</v>
      </c>
      <c r="AM141" s="248" t="str">
        <f t="shared" ca="1" si="522"/>
        <v>-</v>
      </c>
      <c r="AN141" s="248" t="b">
        <f t="shared" ca="1" si="522"/>
        <v>0</v>
      </c>
      <c r="AO141" s="10"/>
      <c r="AP141" s="248" t="b">
        <f t="shared" ca="1" si="522"/>
        <v>1</v>
      </c>
      <c r="AQ141" s="248" t="b">
        <f t="shared" ca="1" si="523"/>
        <v>1</v>
      </c>
      <c r="AR141" s="248" t="b">
        <f t="shared" ca="1" si="523"/>
        <v>1</v>
      </c>
      <c r="AS141" s="297">
        <f t="shared" ref="AS141:AS149" ca="1" si="548">VALUE($H141&amp;$I141&amp;$N141&amp;$P141&amp;"07")</f>
        <v>31107</v>
      </c>
      <c r="AT141" s="248" t="b">
        <f t="shared" ca="1" si="522"/>
        <v>0</v>
      </c>
      <c r="AU141" s="248" t="str">
        <f t="shared" ca="1" si="522"/>
        <v>-</v>
      </c>
      <c r="AV141" s="248" t="str">
        <f t="shared" ca="1" si="523"/>
        <v>-</v>
      </c>
      <c r="AW141" s="248" t="str">
        <f t="shared" ca="1" si="523"/>
        <v>-</v>
      </c>
      <c r="AX141" s="248" t="str">
        <f t="shared" ca="1" si="523"/>
        <v>-</v>
      </c>
      <c r="AY141" s="248">
        <f t="shared" ca="1" si="523"/>
        <v>1</v>
      </c>
      <c r="AZ141" s="248">
        <f t="shared" ca="1" si="523"/>
        <v>1</v>
      </c>
      <c r="BA141" s="248" t="b">
        <f t="shared" ca="1" si="523"/>
        <v>1</v>
      </c>
      <c r="BB141" s="247">
        <v>0.3</v>
      </c>
      <c r="BC141" s="247" t="str">
        <f t="shared" ca="1" si="523"/>
        <v>-</v>
      </c>
      <c r="BD141" s="247" t="str">
        <f t="shared" ca="1" si="523"/>
        <v>-</v>
      </c>
      <c r="BE141" s="248" t="b">
        <f t="shared" ca="1" si="523"/>
        <v>1</v>
      </c>
      <c r="BF141" s="248" t="b">
        <f t="shared" ca="1" si="523"/>
        <v>0</v>
      </c>
      <c r="BG141" s="246" t="b" cm="1">
        <f t="array" aca="1" ref="BG141" ca="1">INDEX(i.dams_confinement_P,$P141,BG$17)</f>
        <v>0</v>
      </c>
      <c r="BH141" s="246" t="b" cm="1">
        <f t="array" aca="1" ref="BH141" ca="1">INDEX(i.dams_confinement_P,$P141,BH$17)</f>
        <v>0</v>
      </c>
      <c r="BI141" s="246" t="b" cm="1">
        <f t="array" aca="1" ref="BI141" ca="1">INDEX(i.dams_confinement_P,$P141,BI$17)</f>
        <v>0</v>
      </c>
      <c r="BJ141" s="246" t="b" cm="1">
        <f t="array" aca="1" ref="BJ141" ca="1">INDEX(i.dams_confinement_P,$P141,BJ$17)</f>
        <v>0</v>
      </c>
      <c r="BK141" s="246" t="b" cm="1">
        <f t="array" aca="1" ref="BK141" ca="1">INDEX(i.dams_confinement_P,$P141,BK$17)</f>
        <v>0</v>
      </c>
      <c r="BL141" s="246" t="b" cm="1">
        <f t="array" aca="1" ref="BL141" ca="1">INDEX(i.dams_confinement_P,$P141,BL$17)</f>
        <v>0</v>
      </c>
      <c r="BM141" s="246" t="b" cm="1">
        <f t="array" aca="1" ref="BM141" ca="1">INDEX(i.dams_confinement_P,$P141,BM$17)</f>
        <v>0</v>
      </c>
      <c r="BN141" s="246" t="b" cm="1">
        <f t="array" aca="1" ref="BN141" ca="1">INDEX(i.dams_confinement_P,$P141,BN$17)</f>
        <v>0</v>
      </c>
      <c r="BO141" s="246" t="b" cm="1">
        <f t="array" aca="1" ref="BO141" ca="1">INDEX(i.dams_confinement_P,$P141,BO$17)</f>
        <v>0</v>
      </c>
      <c r="BP141" s="246" t="b" cm="1">
        <f t="array" aca="1" ref="BP141" ca="1">INDEX(i.dams_confinement_P,$P141,BP$17)</f>
        <v>0</v>
      </c>
      <c r="BQ141" s="246" t="b" cm="1">
        <f t="array" aca="1" ref="BQ141" ca="1">INDEX(i.dams_confinement_P,$P141,BQ$17)</f>
        <v>0</v>
      </c>
      <c r="BR141" s="246" t="b" cm="1">
        <f t="array" aca="1" ref="BR141" ca="1">INDEX(i.dams_confinement_P,$P141,BR$17)</f>
        <v>0</v>
      </c>
      <c r="BS141" s="246" t="b" cm="1">
        <f t="array" aca="1" ref="BS141" ca="1">INDEX(i.dams_confinement_P,$P141,BS$17)</f>
        <v>0</v>
      </c>
      <c r="BT141" s="246" t="b" cm="1">
        <f t="array" aca="1" ref="BT141" ca="1">INDEX(i.dams_confinement_P,$P141,BT$17)</f>
        <v>0</v>
      </c>
      <c r="BU141" s="246" t="b" cm="1">
        <f t="array" aca="1" ref="BU141" ca="1">INDEX(i.dams_confinement_P,$P141,BU$17)</f>
        <v>0</v>
      </c>
      <c r="BV141" s="246" t="b" cm="1">
        <f t="array" aca="1" ref="BV141" ca="1">INDEX(i.dams_confinement_P,$P141,BV$17)</f>
        <v>0</v>
      </c>
      <c r="BW141" s="246" t="b" cm="1">
        <f t="array" aca="1" ref="BW141" ca="1">INDEX(i.dams_confinement_P,$P141,BW$17)</f>
        <v>0</v>
      </c>
      <c r="BX141" s="246" t="b" cm="1">
        <f t="array" aca="1" ref="BX141" ca="1">INDEX(i.dams_confinement_P,$P141,BX$17)</f>
        <v>0</v>
      </c>
      <c r="BY141" s="248" t="str">
        <f t="shared" ca="1" si="524"/>
        <v>-</v>
      </c>
      <c r="BZ141" s="248" t="str">
        <f t="shared" ca="1" si="524"/>
        <v>-</v>
      </c>
      <c r="CA141" s="10"/>
      <c r="CB141" s="248" t="str">
        <f t="shared" ca="1" si="524"/>
        <v>-</v>
      </c>
      <c r="CC141" s="248" t="str">
        <f t="shared" ca="1" si="524"/>
        <v>-</v>
      </c>
      <c r="CD141" s="248" t="str">
        <f t="shared" ca="1" si="524"/>
        <v>-</v>
      </c>
      <c r="CE141" s="248" t="str">
        <f t="shared" ca="1" si="524"/>
        <v>-</v>
      </c>
      <c r="CF141" s="248" t="str">
        <f t="shared" ca="1" si="524"/>
        <v>-</v>
      </c>
      <c r="CG141" s="248" t="str">
        <f t="shared" ca="1" si="524"/>
        <v>-</v>
      </c>
      <c r="CH141" s="248" t="str">
        <f t="shared" ca="1" si="524"/>
        <v>-</v>
      </c>
      <c r="CI141" s="248" t="str">
        <f t="shared" ca="1" si="524"/>
        <v>-</v>
      </c>
      <c r="CJ141" s="248" t="str">
        <f t="shared" ca="1" si="524"/>
        <v>-</v>
      </c>
      <c r="CK141" s="248" t="str">
        <f t="shared" ca="1" si="524"/>
        <v>-</v>
      </c>
      <c r="CL141" s="248" t="str">
        <f t="shared" ca="1" si="524"/>
        <v>-</v>
      </c>
      <c r="CM141" s="248" t="str">
        <f t="shared" ca="1" si="524"/>
        <v>-</v>
      </c>
      <c r="CN141" s="248" t="str">
        <f t="shared" ca="1" si="524"/>
        <v>-</v>
      </c>
      <c r="CO141" s="248" t="str">
        <f t="shared" ca="1" si="524"/>
        <v>-</v>
      </c>
      <c r="CP141" s="248" t="str">
        <f t="shared" ca="1" si="524"/>
        <v>-</v>
      </c>
      <c r="CQ141" s="248" t="str">
        <f t="shared" ca="1" si="524"/>
        <v>-</v>
      </c>
      <c r="CR141" s="248" t="str">
        <f t="shared" ca="1" si="524"/>
        <v>-</v>
      </c>
      <c r="CS141" s="248" t="str">
        <f t="shared" ca="1" si="524"/>
        <v>-</v>
      </c>
      <c r="CT141" s="248" t="str">
        <f t="shared" ca="1" si="524"/>
        <v>-</v>
      </c>
      <c r="CU141" s="248" t="str">
        <f t="shared" ca="1" si="524"/>
        <v>-</v>
      </c>
      <c r="CV141" s="248" t="str">
        <f t="shared" ca="1" si="524"/>
        <v>-</v>
      </c>
      <c r="CW141" s="10"/>
      <c r="CX141" s="246" t="str" cm="1">
        <f t="array" aca="1" ref="CX141" ca="1">IF(AND($CZ141:$DA141),INDEX(i.dam_user_fvp0_date,$P141),"-")</f>
        <v>-</v>
      </c>
      <c r="CY141" s="246" t="str" cm="1">
        <f t="array" aca="1" ref="CY141" ca="1">IF(AND($CZ141:$DA141),INDEX(i.dam_user_fvp1_date,$P141),"-")</f>
        <v>-</v>
      </c>
      <c r="CZ141" s="248" t="b">
        <f t="shared" ca="1" si="525"/>
        <v>0</v>
      </c>
      <c r="DA141" s="248" t="b">
        <f t="shared" ca="1" si="525"/>
        <v>0</v>
      </c>
      <c r="DB141" s="248" t="str">
        <f t="shared" ca="1" si="525"/>
        <v>-</v>
      </c>
      <c r="DC141" s="248" t="str">
        <f t="shared" ca="1" si="525"/>
        <v>-</v>
      </c>
      <c r="DD141" s="248" t="str">
        <f t="shared" ca="1" si="525"/>
        <v>-</v>
      </c>
      <c r="DE141" s="248" t="str">
        <f t="shared" ca="1" si="525"/>
        <v>-</v>
      </c>
      <c r="DF141" s="248" t="str">
        <f t="shared" ca="1" si="525"/>
        <v>-</v>
      </c>
      <c r="DG141" s="248" t="str">
        <f t="shared" ca="1" si="525"/>
        <v>-</v>
      </c>
      <c r="DH141" s="248" t="str">
        <f t="shared" ca="1" si="525"/>
        <v>-</v>
      </c>
      <c r="DI141" s="248" t="str">
        <f t="shared" ca="1" si="525"/>
        <v>-</v>
      </c>
      <c r="DJ141" s="248">
        <f t="shared" ca="1" si="525"/>
        <v>0.125</v>
      </c>
      <c r="DK141" s="248">
        <f t="shared" ca="1" si="525"/>
        <v>0.3</v>
      </c>
      <c r="DL141" s="248">
        <f t="shared" ca="1" si="525"/>
        <v>-0.05</v>
      </c>
      <c r="DM141" s="248">
        <f t="shared" ca="1" si="525"/>
        <v>0.1</v>
      </c>
      <c r="DN141" s="248">
        <f t="shared" ca="1" si="525"/>
        <v>0.25</v>
      </c>
      <c r="DO141" s="248">
        <f t="shared" ca="1" si="525"/>
        <v>-0.05</v>
      </c>
      <c r="DP141" s="248">
        <f t="shared" ca="1" si="525"/>
        <v>0.05</v>
      </c>
      <c r="DQ141" s="248">
        <f t="shared" ca="1" si="525"/>
        <v>0.1</v>
      </c>
      <c r="DR141" s="248">
        <f t="shared" ca="1" si="525"/>
        <v>-0.02</v>
      </c>
      <c r="DS141" s="248">
        <f t="shared" ca="1" si="525"/>
        <v>0.1</v>
      </c>
      <c r="DT141" s="248">
        <f t="shared" ca="1" si="525"/>
        <v>0.25</v>
      </c>
      <c r="DU141" s="248">
        <f t="shared" ca="1" si="525"/>
        <v>-0.05</v>
      </c>
      <c r="DV141" s="247">
        <v>3</v>
      </c>
      <c r="DW141" s="247">
        <v>3</v>
      </c>
      <c r="DX141" s="248">
        <f t="shared" ca="1" si="525"/>
        <v>0</v>
      </c>
      <c r="DY141" s="248" t="str">
        <f t="shared" ca="1" si="525"/>
        <v>-</v>
      </c>
      <c r="DZ141" s="248" t="str">
        <f t="shared" ca="1" si="525"/>
        <v>-</v>
      </c>
      <c r="EA141" s="248" t="str">
        <f t="shared" ca="1" si="525"/>
        <v>-</v>
      </c>
      <c r="EB141" s="248" t="str">
        <f t="shared" ca="1" si="525"/>
        <v>-</v>
      </c>
      <c r="EC141" s="248" t="str">
        <f t="shared" ca="1" si="525"/>
        <v>-</v>
      </c>
      <c r="ED141" s="248" t="str">
        <f t="shared" ca="1" si="525"/>
        <v>-</v>
      </c>
      <c r="EE141" s="248" t="str">
        <f t="shared" ca="1" si="525"/>
        <v>-</v>
      </c>
      <c r="EF141" s="248">
        <f t="shared" ca="1" si="525"/>
        <v>0</v>
      </c>
      <c r="EG141" s="248" t="str">
        <f t="shared" ca="1" si="525"/>
        <v>-</v>
      </c>
      <c r="EH141" s="248" t="str">
        <f t="shared" ca="1" si="525"/>
        <v>-</v>
      </c>
      <c r="EI141" s="248" t="str">
        <f t="shared" ca="1" si="525"/>
        <v>-</v>
      </c>
      <c r="EJ141" s="248" t="str">
        <f t="shared" ca="1" si="525"/>
        <v>-</v>
      </c>
      <c r="EK141" s="248" t="str">
        <f t="shared" ca="1" si="525"/>
        <v>-</v>
      </c>
      <c r="EL141" s="248">
        <f t="shared" ca="1" si="525"/>
        <v>0</v>
      </c>
      <c r="EM141" s="248">
        <f t="shared" ca="1" si="525"/>
        <v>0</v>
      </c>
      <c r="EN141" s="248">
        <f t="shared" ca="1" si="525"/>
        <v>0</v>
      </c>
      <c r="EO141" s="248">
        <f t="shared" ca="1" si="525"/>
        <v>0</v>
      </c>
      <c r="EP141" s="248">
        <f t="shared" ca="1" si="525"/>
        <v>0</v>
      </c>
      <c r="EQ141" s="248">
        <f t="shared" ca="1" si="525"/>
        <v>0</v>
      </c>
      <c r="ER141" s="248">
        <f t="shared" ca="1" si="525"/>
        <v>0</v>
      </c>
      <c r="ES141" s="248" t="str">
        <f t="shared" ca="1" si="525"/>
        <v>-</v>
      </c>
      <c r="ET141" s="248" t="str">
        <f t="shared" ca="1" si="525"/>
        <v>-</v>
      </c>
      <c r="EU141" s="248" t="str">
        <f t="shared" ca="1" si="525"/>
        <v>-</v>
      </c>
      <c r="EV141" s="248" t="str">
        <f t="shared" ca="1" si="525"/>
        <v>-</v>
      </c>
      <c r="EW141" s="248" t="str">
        <f t="shared" ca="1" si="525"/>
        <v>-</v>
      </c>
      <c r="EX141" s="248" t="str">
        <f t="shared" ca="1" si="525"/>
        <v>-</v>
      </c>
      <c r="EY141" s="248" t="str">
        <f t="shared" ca="1" si="525"/>
        <v>-</v>
      </c>
      <c r="EZ141" s="248" t="str">
        <f t="shared" ca="1" si="525"/>
        <v>-</v>
      </c>
      <c r="FA141" s="248" t="str">
        <f t="shared" ca="1" si="525"/>
        <v>-</v>
      </c>
      <c r="FB141" s="248" t="str">
        <f t="shared" ca="1" si="525"/>
        <v>-</v>
      </c>
      <c r="FC141" s="248" t="str">
        <f t="shared" ca="1" si="525"/>
        <v>-</v>
      </c>
      <c r="FD141" s="10"/>
      <c r="FE141" s="246">
        <f t="shared" ca="1" si="526"/>
        <v>1</v>
      </c>
      <c r="FF141" s="248" t="str">
        <f t="shared" ca="1" si="525"/>
        <v>-</v>
      </c>
      <c r="FG141" s="248" t="str">
        <f t="shared" ca="1" si="525"/>
        <v>-</v>
      </c>
      <c r="FH141" s="248" t="str">
        <f t="shared" ca="1" si="525"/>
        <v>-</v>
      </c>
      <c r="FI141" s="248" t="str">
        <f t="shared" ca="1" si="525"/>
        <v>-</v>
      </c>
      <c r="FJ141" s="246" t="b">
        <f t="shared" ca="1" si="527"/>
        <v>0</v>
      </c>
      <c r="FK141" s="248" t="str">
        <f t="shared" ca="1" si="528"/>
        <v>-</v>
      </c>
      <c r="FL141" s="248">
        <f t="shared" ca="1" si="528"/>
        <v>0</v>
      </c>
      <c r="FM141" s="248" t="str">
        <f t="shared" ca="1" si="528"/>
        <v>-</v>
      </c>
      <c r="FN141" s="248">
        <f t="shared" ca="1" si="528"/>
        <v>1</v>
      </c>
      <c r="FO141" s="248">
        <f t="shared" ca="1" si="528"/>
        <v>0</v>
      </c>
      <c r="FP141" s="248">
        <f t="shared" ca="1" si="528"/>
        <v>1</v>
      </c>
      <c r="FQ141" s="248">
        <f t="shared" ca="1" si="528"/>
        <v>0</v>
      </c>
      <c r="FR141" s="248">
        <f t="shared" ca="1" si="528"/>
        <v>1</v>
      </c>
      <c r="FS141" s="248">
        <f t="shared" ca="1" si="528"/>
        <v>1</v>
      </c>
      <c r="FT141" s="248">
        <f t="shared" ca="1" si="528"/>
        <v>1</v>
      </c>
      <c r="FU141" s="248">
        <f t="shared" ca="1" si="528"/>
        <v>0</v>
      </c>
      <c r="FV141" s="248">
        <f t="shared" ca="1" si="528"/>
        <v>0</v>
      </c>
      <c r="FW141" s="248">
        <f t="shared" ca="1" si="528"/>
        <v>0</v>
      </c>
      <c r="FX141" s="248">
        <f t="shared" ca="1" si="528"/>
        <v>0</v>
      </c>
      <c r="FY141" s="248">
        <f t="shared" ca="1" si="528"/>
        <v>0</v>
      </c>
      <c r="FZ141" s="248">
        <f t="shared" ca="1" si="528"/>
        <v>0</v>
      </c>
      <c r="GA141" s="248">
        <f t="shared" ca="1" si="528"/>
        <v>0</v>
      </c>
      <c r="GB141" s="248">
        <f t="shared" ca="1" si="528"/>
        <v>0</v>
      </c>
      <c r="GC141" s="248">
        <f t="shared" ca="1" si="528"/>
        <v>0</v>
      </c>
      <c r="GD141" s="248">
        <f t="shared" ca="1" si="528"/>
        <v>0</v>
      </c>
      <c r="GE141" s="248">
        <f t="shared" ca="1" si="528"/>
        <v>0</v>
      </c>
      <c r="GF141" s="248">
        <f t="shared" ca="1" si="528"/>
        <v>0</v>
      </c>
      <c r="GG141" s="248">
        <f t="shared" ca="1" si="528"/>
        <v>1</v>
      </c>
      <c r="GH141" s="248">
        <f t="shared" ca="1" si="528"/>
        <v>0</v>
      </c>
      <c r="GI141" s="248">
        <f t="shared" ca="1" si="528"/>
        <v>0</v>
      </c>
      <c r="GJ141" s="248">
        <f t="shared" ca="1" si="528"/>
        <v>0</v>
      </c>
      <c r="GK141" s="248">
        <f t="shared" ca="1" si="528"/>
        <v>0</v>
      </c>
      <c r="GL141" s="248">
        <f t="shared" ca="1" si="528"/>
        <v>0</v>
      </c>
      <c r="GM141" s="248">
        <f t="shared" ca="1" si="528"/>
        <v>0</v>
      </c>
      <c r="GN141" s="248">
        <f t="shared" ca="1" si="528"/>
        <v>0</v>
      </c>
      <c r="GO141" s="10"/>
      <c r="GP141" s="246" t="b">
        <f t="shared" ref="GP141:GP144" ca="1" si="549">IF(GQ141&lt;&gt;"-",TRUE,FALSE)</f>
        <v>0</v>
      </c>
      <c r="GQ141" s="246" t="str" cm="1">
        <f t="array" aca="1" ref="GQ141" ca="1">INDEX(i.bnd_total_pas_area,$R141,1)</f>
        <v>-</v>
      </c>
      <c r="GR141" s="248" t="str">
        <f t="shared" ca="1" si="529"/>
        <v>-</v>
      </c>
      <c r="GS141" s="246" t="b">
        <f t="shared" ca="1" si="530"/>
        <v>0</v>
      </c>
      <c r="GT141" s="246" t="str" cm="1">
        <f t="array" aca="1" ref="GT141" ca="1">INDEX(i.bnd_sr_t,$T141,1)</f>
        <v>-</v>
      </c>
      <c r="GU141" s="246" t="b">
        <f t="shared" ca="1" si="531"/>
        <v>0</v>
      </c>
      <c r="GV141" s="246" t="b">
        <f t="shared" ca="1" si="531"/>
        <v>0</v>
      </c>
      <c r="GW141" s="246" t="b">
        <f t="shared" ca="1" si="531"/>
        <v>1</v>
      </c>
      <c r="GX141" s="248">
        <f t="shared" ca="1" si="532"/>
        <v>0</v>
      </c>
      <c r="GY141" s="248">
        <f t="shared" ca="1" si="532"/>
        <v>2</v>
      </c>
      <c r="GZ141" s="248">
        <f t="shared" ca="1" si="532"/>
        <v>2</v>
      </c>
      <c r="HA141" s="248" t="str">
        <f t="shared" ca="1" si="532"/>
        <v>-</v>
      </c>
      <c r="HB141" s="248" t="str">
        <f t="shared" ca="1" si="532"/>
        <v>-</v>
      </c>
      <c r="HC141" s="248" t="str">
        <f t="shared" ca="1" si="532"/>
        <v>-</v>
      </c>
      <c r="HD141" s="248" t="str">
        <f t="shared" ca="1" si="532"/>
        <v>-</v>
      </c>
      <c r="HE141" s="248" t="str">
        <f t="shared" ca="1" si="532"/>
        <v>-</v>
      </c>
      <c r="HF141" s="248" t="str">
        <f t="shared" ca="1" si="532"/>
        <v>-</v>
      </c>
      <c r="HG141" s="248" t="str">
        <f t="shared" ca="1" si="532"/>
        <v>-</v>
      </c>
      <c r="HH141" s="299" t="b">
        <v>1</v>
      </c>
      <c r="HI141" s="248" t="str">
        <f t="shared" ca="1" si="533"/>
        <v>-</v>
      </c>
      <c r="HJ141" s="300">
        <v>1</v>
      </c>
      <c r="HK141" s="248" t="b">
        <f t="shared" ca="1" si="532"/>
        <v>1</v>
      </c>
      <c r="HL141" s="248">
        <f t="shared" ca="1" si="532"/>
        <v>0</v>
      </c>
      <c r="HM141" s="288" t="str">
        <f t="shared" ca="1" si="532"/>
        <v>-</v>
      </c>
      <c r="HN141" s="288" t="str">
        <f t="shared" ca="1" si="532"/>
        <v>-</v>
      </c>
      <c r="HO141" s="288" t="str">
        <f t="shared" ca="1" si="532"/>
        <v>-</v>
      </c>
      <c r="HP141" s="288" t="str">
        <f t="shared" ca="1" si="532"/>
        <v>-</v>
      </c>
      <c r="HQ141" s="288" t="str">
        <f t="shared" ca="1" si="532"/>
        <v>-</v>
      </c>
      <c r="HR141" s="288" t="str">
        <f t="shared" ca="1" si="532"/>
        <v>-</v>
      </c>
      <c r="HS141" s="248" t="str">
        <f t="shared" ca="1" si="532"/>
        <v>-</v>
      </c>
      <c r="HT141" s="248" t="str">
        <f ca="1">OFFSET(HT$5,$B141,0)</f>
        <v>-</v>
      </c>
      <c r="HU141" s="248" t="b">
        <f t="shared" ca="1" si="534"/>
        <v>1</v>
      </c>
      <c r="HV141" s="248">
        <f ca="1">OFFSET(HV$5,$B141,0)</f>
        <v>0</v>
      </c>
      <c r="HW141" s="246" t="str">
        <f t="shared" ca="1" si="535"/>
        <v>-</v>
      </c>
      <c r="HX141" s="246" t="str">
        <f t="shared" ca="1" si="535"/>
        <v>-</v>
      </c>
      <c r="HY141" s="246" t="str">
        <f t="shared" ca="1" si="535"/>
        <v>-</v>
      </c>
      <c r="HZ141" s="246" t="str">
        <f t="shared" ca="1" si="535"/>
        <v>-</v>
      </c>
      <c r="IA141" s="248" t="str">
        <f t="shared" ca="1" si="536"/>
        <v>-</v>
      </c>
      <c r="IB141" s="248" t="str">
        <f t="shared" ca="1" si="536"/>
        <v>-</v>
      </c>
      <c r="IC141" s="248" t="str">
        <f t="shared" ca="1" si="536"/>
        <v>-</v>
      </c>
      <c r="ID141" s="248" t="str">
        <f t="shared" ca="1" si="536"/>
        <v>-</v>
      </c>
      <c r="IE141" s="248">
        <f t="shared" ca="1" si="536"/>
        <v>0</v>
      </c>
      <c r="IF141" s="248" t="str">
        <f t="shared" ca="1" si="536"/>
        <v>-</v>
      </c>
      <c r="IG141" s="248">
        <f t="shared" ca="1" si="536"/>
        <v>0</v>
      </c>
      <c r="IH141" s="246" t="str">
        <f t="shared" ca="1" si="537"/>
        <v>-</v>
      </c>
      <c r="II141" s="246">
        <f t="shared" ca="1" si="537"/>
        <v>500</v>
      </c>
      <c r="IJ141" s="246">
        <f t="shared" ca="1" si="537"/>
        <v>500</v>
      </c>
      <c r="IK141" s="246">
        <f t="shared" ca="1" si="538"/>
        <v>865</v>
      </c>
      <c r="IL141" s="246" t="str">
        <f t="shared" ca="1" si="537"/>
        <v>-</v>
      </c>
      <c r="IM141" s="246" t="str">
        <f t="shared" ca="1" si="539"/>
        <v>-</v>
      </c>
      <c r="IN141" s="248" t="str">
        <f t="shared" ca="1" si="540"/>
        <v>-</v>
      </c>
      <c r="IO141" s="248" t="str">
        <f t="shared" ca="1" si="540"/>
        <v>-</v>
      </c>
      <c r="IP141" s="10"/>
      <c r="IQ141" s="248">
        <f t="shared" ca="1" si="536"/>
        <v>1</v>
      </c>
      <c r="IR141" s="248">
        <f t="shared" ca="1" si="536"/>
        <v>0</v>
      </c>
      <c r="IS141" s="248">
        <f t="shared" ca="1" si="536"/>
        <v>1</v>
      </c>
      <c r="IT141" s="248">
        <f t="shared" ca="1" si="536"/>
        <v>1</v>
      </c>
      <c r="IU141" s="248">
        <f t="shared" ca="1" si="536"/>
        <v>0</v>
      </c>
      <c r="IV141" s="248">
        <f t="shared" ca="1" si="536"/>
        <v>70</v>
      </c>
      <c r="IW141" s="248">
        <f t="shared" ca="1" si="536"/>
        <v>50</v>
      </c>
      <c r="IX141" s="248">
        <f t="shared" ca="1" si="536"/>
        <v>85</v>
      </c>
      <c r="IY141" s="248">
        <f t="shared" ca="1" si="536"/>
        <v>70</v>
      </c>
      <c r="IZ141" s="246">
        <f t="shared" ca="1" si="541"/>
        <v>1</v>
      </c>
      <c r="JA141" s="246">
        <f t="shared" ca="1" si="542"/>
        <v>1</v>
      </c>
      <c r="JB141" s="246">
        <f t="shared" ca="1" si="543"/>
        <v>1</v>
      </c>
      <c r="JC141" s="248">
        <f t="shared" ca="1" si="536"/>
        <v>1</v>
      </c>
      <c r="JD141" s="10"/>
      <c r="JE141" s="248">
        <f t="shared" ca="1" si="536"/>
        <v>1</v>
      </c>
      <c r="JF141" s="246">
        <f t="shared" ca="1" si="544"/>
        <v>1</v>
      </c>
      <c r="JG141" s="248">
        <f t="shared" ca="1" si="536"/>
        <v>0.75</v>
      </c>
      <c r="JH141" s="248">
        <f t="shared" ca="1" si="536"/>
        <v>0.8</v>
      </c>
      <c r="JI141" s="248">
        <f t="shared" ca="1" si="536"/>
        <v>0.82499999999999996</v>
      </c>
      <c r="JJ141" s="248">
        <f t="shared" ca="1" si="536"/>
        <v>0.875</v>
      </c>
      <c r="JK141" s="248">
        <f t="shared" ca="1" si="536"/>
        <v>0.9</v>
      </c>
      <c r="JL141" s="246">
        <f t="shared" ca="1" si="545"/>
        <v>1</v>
      </c>
      <c r="JM141" s="248">
        <f t="shared" ca="1" si="536"/>
        <v>0</v>
      </c>
      <c r="JN141" s="248">
        <f t="shared" ca="1" si="536"/>
        <v>0</v>
      </c>
      <c r="JO141" s="248">
        <f t="shared" ca="1" si="536"/>
        <v>0</v>
      </c>
      <c r="JP141" s="248">
        <f t="shared" ca="1" si="536"/>
        <v>0</v>
      </c>
      <c r="JQ141" s="248">
        <f t="shared" ca="1" si="536"/>
        <v>0</v>
      </c>
      <c r="JR141" s="248">
        <f t="shared" ca="1" si="536"/>
        <v>0</v>
      </c>
      <c r="JS141" s="248" t="str">
        <f t="shared" ca="1" si="536"/>
        <v>-</v>
      </c>
      <c r="JT141" s="248">
        <f t="shared" ca="1" si="536"/>
        <v>0</v>
      </c>
      <c r="JU141" s="27">
        <v>0</v>
      </c>
    </row>
    <row r="142" spans="1:281" s="228" customFormat="1" outlineLevel="1">
      <c r="A142" s="202">
        <f t="shared" si="12"/>
        <v>137</v>
      </c>
      <c r="B142" s="202">
        <f>$A$18</f>
        <v>13</v>
      </c>
      <c r="C142" s="228">
        <v>500</v>
      </c>
      <c r="D142" s="228" t="s">
        <v>941</v>
      </c>
      <c r="E142" s="228" t="b">
        <f t="shared" ca="1" si="520"/>
        <v>1</v>
      </c>
      <c r="F142" s="228" t="b">
        <v>0</v>
      </c>
      <c r="G142" s="228" t="b">
        <f t="shared" ca="1" si="546"/>
        <v>1</v>
      </c>
      <c r="H142" s="298" cm="1">
        <f t="array" aca="1" ref="H142" ca="1">IF(AND($I142:$T142=DataMaster!$R$70:$AC$70),1,IF(AND($I142:$T142=DataMaster!$R$71:$AC$71),2,IF(AND($I142:$T142=DataMaster!$R$72:$AC$72),3,IF(AND($I142:$T142=DataMaster!$R$73:$AC$73),4,IF(AND($I142:$T142=DataMaster!$R$74:$AC$74),5,IF(AND($I142:$T142=DataMaster!$R$75:$AC$75),6,IF(AND($I142:$T142=DataMaster!$R$76:$AC$76),7,IF(AND($I142:$T142=DataMaster!$R$77:$AC$77),8,0))))))))</f>
        <v>0</v>
      </c>
      <c r="I142" s="225">
        <f t="shared" ca="1" si="547"/>
        <v>3</v>
      </c>
      <c r="J142" s="225">
        <f t="shared" ca="1" si="547"/>
        <v>2</v>
      </c>
      <c r="K142" s="225">
        <f t="shared" ca="1" si="547"/>
        <v>1</v>
      </c>
      <c r="L142" s="225">
        <f t="shared" ca="1" si="547"/>
        <v>1</v>
      </c>
      <c r="M142" s="225">
        <f t="shared" ca="1" si="547"/>
        <v>1</v>
      </c>
      <c r="N142" s="225">
        <f t="shared" ca="1" si="547"/>
        <v>1</v>
      </c>
      <c r="O142" s="225">
        <f t="shared" ca="1" si="547"/>
        <v>1</v>
      </c>
      <c r="P142" s="225">
        <f t="shared" ca="1" si="547"/>
        <v>1</v>
      </c>
      <c r="Q142" s="225">
        <f t="shared" ca="1" si="547"/>
        <v>1</v>
      </c>
      <c r="R142" s="225">
        <f t="shared" ca="1" si="547"/>
        <v>1</v>
      </c>
      <c r="S142" s="225">
        <f t="shared" ca="1" si="547"/>
        <v>1</v>
      </c>
      <c r="T142" s="225">
        <f t="shared" ca="1" si="547"/>
        <v>1</v>
      </c>
      <c r="V142" s="242" t="str" cm="1">
        <f t="array" aca="1" ref="V142" ca="1">TEXT(LEFT(OFFSET(V142,-1,0),5)+1,"00000")&amp;MID(OFFSET(V142,-1,0),6,FIND(" ",OFFSET(V142,-1,0),7)-5)
&amp;IF($H142=0,"",INDEX(DataMaster!$Q$70:$Q$77,Experiment!H142))
 &amp; " Day"&amp;_xlfn.SINGLE(INDEX(i.DOY,$I142,1))                   &amp; IF($FE142=0," FWM","")&amp;IF($FE142=1," MWM","")&amp;IF($FE142=5," Mat","")&amp;IF($FJ142=TRUE,"&amp;BBT","")
&amp;" Confine"&amp;$P142-1       &amp;IF($R142&gt;1," PasArea"&amp;GQ142,"")     &amp;IF($T142&gt;1," SR"&amp;GT142,"")     &amp;IF($S142&gt;1," E_PGR"&amp;JG142,"")
&amp; " WP"&amp;TEXT($IZ142*100,"000p")                &amp; " MP"&amp;TEXT($JA142*100,"000p")                      &amp; " GP"&amp;TEXT($JB142*100,"000p")
&amp; " (F"&amp;3+IFERROR(1*$CZ142,0)+IFERROR(1*$DA142,0)&amp;3-IFERROR(1*NOT($DC142),0)&amp;"N"&amp;$DV142&amp;$DW142&amp;")"</f>
        <v>00003 sup_selectivity  Day204 MWM Confine0 WP100p MP100p GP100p (F33N33)</v>
      </c>
      <c r="W142" s="10" t="str">
        <f ca="1">IF(COUNTIF(V$5:V142,V142)=1,"-","Dup")</f>
        <v>-</v>
      </c>
      <c r="X142" s="10"/>
      <c r="Y142" s="248" t="str">
        <f t="shared" ca="1" si="521"/>
        <v>-</v>
      </c>
      <c r="Z142" s="248" t="str">
        <f t="shared" ca="1" si="521"/>
        <v>-</v>
      </c>
      <c r="AA142" s="248" t="str">
        <f t="shared" ca="1" si="521"/>
        <v>-</v>
      </c>
      <c r="AB142" s="248" t="str">
        <f t="shared" ca="1" si="521"/>
        <v>-</v>
      </c>
      <c r="AC142" s="248" t="str">
        <f t="shared" ca="1" si="521"/>
        <v>-</v>
      </c>
      <c r="AD142" s="248" t="b">
        <f t="shared" ca="1" si="521"/>
        <v>1</v>
      </c>
      <c r="AE142" s="10"/>
      <c r="AF142" s="248" t="b">
        <f t="shared" ca="1" si="522"/>
        <v>1</v>
      </c>
      <c r="AG142" s="248" t="str">
        <f t="shared" ca="1" si="522"/>
        <v>-</v>
      </c>
      <c r="AH142" s="248" t="str">
        <f t="shared" ca="1" si="522"/>
        <v>-</v>
      </c>
      <c r="AI142" s="248" t="str">
        <f t="shared" ca="1" si="522"/>
        <v>-</v>
      </c>
      <c r="AJ142" s="248" t="b">
        <f t="shared" ca="1" si="522"/>
        <v>0</v>
      </c>
      <c r="AK142" s="248" t="str">
        <f t="shared" ca="1" si="522"/>
        <v>-</v>
      </c>
      <c r="AL142" s="248" t="str">
        <f t="shared" ca="1" si="522"/>
        <v>-</v>
      </c>
      <c r="AM142" s="248" t="str">
        <f t="shared" ca="1" si="522"/>
        <v>-</v>
      </c>
      <c r="AN142" s="248" t="b">
        <f t="shared" ca="1" si="522"/>
        <v>0</v>
      </c>
      <c r="AO142" s="10"/>
      <c r="AP142" s="248" t="b">
        <f t="shared" ca="1" si="522"/>
        <v>1</v>
      </c>
      <c r="AQ142" s="248" t="b">
        <f t="shared" ca="1" si="523"/>
        <v>1</v>
      </c>
      <c r="AR142" s="248" t="b">
        <f t="shared" ca="1" si="523"/>
        <v>1</v>
      </c>
      <c r="AS142" s="297">
        <f ca="1">VALUE($H142&amp;$I142&amp;$N142&amp;$P142&amp;"07")</f>
        <v>31107</v>
      </c>
      <c r="AT142" s="248" t="b">
        <f t="shared" ca="1" si="522"/>
        <v>0</v>
      </c>
      <c r="AU142" s="248" t="str">
        <f t="shared" ca="1" si="522"/>
        <v>-</v>
      </c>
      <c r="AV142" s="248" t="str">
        <f t="shared" ca="1" si="523"/>
        <v>-</v>
      </c>
      <c r="AW142" s="248" t="str">
        <f t="shared" ca="1" si="523"/>
        <v>-</v>
      </c>
      <c r="AX142" s="248" t="str">
        <f t="shared" ca="1" si="523"/>
        <v>-</v>
      </c>
      <c r="AY142" s="248">
        <f t="shared" ca="1" si="523"/>
        <v>1</v>
      </c>
      <c r="AZ142" s="248">
        <f t="shared" ca="1" si="523"/>
        <v>1</v>
      </c>
      <c r="BA142" s="248" t="b">
        <f t="shared" ca="1" si="523"/>
        <v>1</v>
      </c>
      <c r="BB142" s="247">
        <v>0.25</v>
      </c>
      <c r="BC142" s="247" t="str">
        <f t="shared" ca="1" si="523"/>
        <v>-</v>
      </c>
      <c r="BD142" s="247" t="str">
        <f t="shared" ca="1" si="523"/>
        <v>-</v>
      </c>
      <c r="BE142" s="248" t="b">
        <f t="shared" ca="1" si="523"/>
        <v>1</v>
      </c>
      <c r="BF142" s="248" t="b">
        <f t="shared" ca="1" si="523"/>
        <v>0</v>
      </c>
      <c r="BG142" s="246" t="b" cm="1">
        <f t="array" aca="1" ref="BG142" ca="1">INDEX(i.dams_confinement_P,$P142,BG$17)</f>
        <v>0</v>
      </c>
      <c r="BH142" s="246" t="b" cm="1">
        <f t="array" aca="1" ref="BH142" ca="1">INDEX(i.dams_confinement_P,$P142,BH$17)</f>
        <v>0</v>
      </c>
      <c r="BI142" s="246" t="b" cm="1">
        <f t="array" aca="1" ref="BI142" ca="1">INDEX(i.dams_confinement_P,$P142,BI$17)</f>
        <v>0</v>
      </c>
      <c r="BJ142" s="246" t="b" cm="1">
        <f t="array" aca="1" ref="BJ142" ca="1">INDEX(i.dams_confinement_P,$P142,BJ$17)</f>
        <v>0</v>
      </c>
      <c r="BK142" s="246" t="b" cm="1">
        <f t="array" aca="1" ref="BK142" ca="1">INDEX(i.dams_confinement_P,$P142,BK$17)</f>
        <v>0</v>
      </c>
      <c r="BL142" s="246" t="b" cm="1">
        <f t="array" aca="1" ref="BL142" ca="1">INDEX(i.dams_confinement_P,$P142,BL$17)</f>
        <v>0</v>
      </c>
      <c r="BM142" s="246" t="b" cm="1">
        <f t="array" aca="1" ref="BM142" ca="1">INDEX(i.dams_confinement_P,$P142,BM$17)</f>
        <v>0</v>
      </c>
      <c r="BN142" s="246" t="b" cm="1">
        <f t="array" aca="1" ref="BN142" ca="1">INDEX(i.dams_confinement_P,$P142,BN$17)</f>
        <v>0</v>
      </c>
      <c r="BO142" s="246" t="b" cm="1">
        <f t="array" aca="1" ref="BO142" ca="1">INDEX(i.dams_confinement_P,$P142,BO$17)</f>
        <v>0</v>
      </c>
      <c r="BP142" s="246" t="b" cm="1">
        <f t="array" aca="1" ref="BP142" ca="1">INDEX(i.dams_confinement_P,$P142,BP$17)</f>
        <v>0</v>
      </c>
      <c r="BQ142" s="246" t="b" cm="1">
        <f t="array" aca="1" ref="BQ142" ca="1">INDEX(i.dams_confinement_P,$P142,BQ$17)</f>
        <v>0</v>
      </c>
      <c r="BR142" s="246" t="b" cm="1">
        <f t="array" aca="1" ref="BR142" ca="1">INDEX(i.dams_confinement_P,$P142,BR$17)</f>
        <v>0</v>
      </c>
      <c r="BS142" s="246" t="b" cm="1">
        <f t="array" aca="1" ref="BS142" ca="1">INDEX(i.dams_confinement_P,$P142,BS$17)</f>
        <v>0</v>
      </c>
      <c r="BT142" s="246" t="b" cm="1">
        <f t="array" aca="1" ref="BT142" ca="1">INDEX(i.dams_confinement_P,$P142,BT$17)</f>
        <v>0</v>
      </c>
      <c r="BU142" s="246" t="b" cm="1">
        <f t="array" aca="1" ref="BU142" ca="1">INDEX(i.dams_confinement_P,$P142,BU$17)</f>
        <v>0</v>
      </c>
      <c r="BV142" s="246" t="b" cm="1">
        <f t="array" aca="1" ref="BV142" ca="1">INDEX(i.dams_confinement_P,$P142,BV$17)</f>
        <v>0</v>
      </c>
      <c r="BW142" s="246" t="b" cm="1">
        <f t="array" aca="1" ref="BW142" ca="1">INDEX(i.dams_confinement_P,$P142,BW$17)</f>
        <v>0</v>
      </c>
      <c r="BX142" s="246" t="b" cm="1">
        <f t="array" aca="1" ref="BX142" ca="1">INDEX(i.dams_confinement_P,$P142,BX$17)</f>
        <v>0</v>
      </c>
      <c r="BY142" s="248" t="str">
        <f t="shared" ca="1" si="524"/>
        <v>-</v>
      </c>
      <c r="BZ142" s="248" t="str">
        <f t="shared" ca="1" si="524"/>
        <v>-</v>
      </c>
      <c r="CA142" s="10"/>
      <c r="CB142" s="248" t="str">
        <f t="shared" ca="1" si="524"/>
        <v>-</v>
      </c>
      <c r="CC142" s="248" t="str">
        <f t="shared" ca="1" si="524"/>
        <v>-</v>
      </c>
      <c r="CD142" s="248" t="str">
        <f t="shared" ca="1" si="524"/>
        <v>-</v>
      </c>
      <c r="CE142" s="248" t="str">
        <f t="shared" ca="1" si="524"/>
        <v>-</v>
      </c>
      <c r="CF142" s="248" t="str">
        <f t="shared" ca="1" si="524"/>
        <v>-</v>
      </c>
      <c r="CG142" s="248" t="str">
        <f t="shared" ca="1" si="524"/>
        <v>-</v>
      </c>
      <c r="CH142" s="248" t="str">
        <f t="shared" ca="1" si="524"/>
        <v>-</v>
      </c>
      <c r="CI142" s="248" t="str">
        <f t="shared" ca="1" si="524"/>
        <v>-</v>
      </c>
      <c r="CJ142" s="248" t="str">
        <f t="shared" ca="1" si="524"/>
        <v>-</v>
      </c>
      <c r="CK142" s="248" t="str">
        <f t="shared" ca="1" si="524"/>
        <v>-</v>
      </c>
      <c r="CL142" s="248" t="str">
        <f t="shared" ca="1" si="524"/>
        <v>-</v>
      </c>
      <c r="CM142" s="248" t="str">
        <f t="shared" ca="1" si="524"/>
        <v>-</v>
      </c>
      <c r="CN142" s="248" t="str">
        <f t="shared" ca="1" si="524"/>
        <v>-</v>
      </c>
      <c r="CO142" s="248" t="str">
        <f t="shared" ca="1" si="524"/>
        <v>-</v>
      </c>
      <c r="CP142" s="248" t="str">
        <f t="shared" ca="1" si="524"/>
        <v>-</v>
      </c>
      <c r="CQ142" s="248" t="str">
        <f t="shared" ca="1" si="524"/>
        <v>-</v>
      </c>
      <c r="CR142" s="248" t="str">
        <f t="shared" ca="1" si="524"/>
        <v>-</v>
      </c>
      <c r="CS142" s="248" t="str">
        <f t="shared" ca="1" si="524"/>
        <v>-</v>
      </c>
      <c r="CT142" s="248" t="str">
        <f t="shared" ca="1" si="524"/>
        <v>-</v>
      </c>
      <c r="CU142" s="248" t="str">
        <f t="shared" ca="1" si="524"/>
        <v>-</v>
      </c>
      <c r="CV142" s="248" t="str">
        <f t="shared" ca="1" si="524"/>
        <v>-</v>
      </c>
      <c r="CW142" s="10"/>
      <c r="CX142" s="246" t="str" cm="1">
        <f t="array" aca="1" ref="CX142" ca="1">IF(AND($CZ142:$DA142),INDEX(i.dam_user_fvp0_date,$P142),"-")</f>
        <v>-</v>
      </c>
      <c r="CY142" s="246" t="str" cm="1">
        <f t="array" aca="1" ref="CY142" ca="1">IF(AND($CZ142:$DA142),INDEX(i.dam_user_fvp1_date,$P142),"-")</f>
        <v>-</v>
      </c>
      <c r="CZ142" s="248" t="b">
        <f t="shared" ca="1" si="525"/>
        <v>0</v>
      </c>
      <c r="DA142" s="248" t="b">
        <f t="shared" ca="1" si="525"/>
        <v>0</v>
      </c>
      <c r="DB142" s="248" t="str">
        <f t="shared" ca="1" si="525"/>
        <v>-</v>
      </c>
      <c r="DC142" s="248" t="str">
        <f t="shared" ca="1" si="525"/>
        <v>-</v>
      </c>
      <c r="DD142" s="248" t="str">
        <f t="shared" ca="1" si="525"/>
        <v>-</v>
      </c>
      <c r="DE142" s="248" t="str">
        <f t="shared" ca="1" si="525"/>
        <v>-</v>
      </c>
      <c r="DF142" s="248" t="str">
        <f t="shared" ca="1" si="525"/>
        <v>-</v>
      </c>
      <c r="DG142" s="248" t="str">
        <f t="shared" ca="1" si="525"/>
        <v>-</v>
      </c>
      <c r="DH142" s="248" t="str">
        <f t="shared" ca="1" si="525"/>
        <v>-</v>
      </c>
      <c r="DI142" s="248" t="str">
        <f t="shared" ca="1" si="525"/>
        <v>-</v>
      </c>
      <c r="DJ142" s="248">
        <f t="shared" ca="1" si="525"/>
        <v>0.125</v>
      </c>
      <c r="DK142" s="248">
        <f t="shared" ca="1" si="525"/>
        <v>0.3</v>
      </c>
      <c r="DL142" s="248">
        <f t="shared" ca="1" si="525"/>
        <v>-0.05</v>
      </c>
      <c r="DM142" s="248">
        <f t="shared" ca="1" si="525"/>
        <v>0.1</v>
      </c>
      <c r="DN142" s="248">
        <f t="shared" ca="1" si="525"/>
        <v>0.25</v>
      </c>
      <c r="DO142" s="248">
        <f t="shared" ca="1" si="525"/>
        <v>-0.05</v>
      </c>
      <c r="DP142" s="248">
        <f t="shared" ca="1" si="525"/>
        <v>0.05</v>
      </c>
      <c r="DQ142" s="248">
        <f t="shared" ca="1" si="525"/>
        <v>0.1</v>
      </c>
      <c r="DR142" s="248">
        <f t="shared" ca="1" si="525"/>
        <v>-0.02</v>
      </c>
      <c r="DS142" s="248">
        <f t="shared" ca="1" si="525"/>
        <v>0.1</v>
      </c>
      <c r="DT142" s="248">
        <f t="shared" ca="1" si="525"/>
        <v>0.25</v>
      </c>
      <c r="DU142" s="248">
        <f t="shared" ca="1" si="525"/>
        <v>-0.05</v>
      </c>
      <c r="DV142" s="247">
        <v>3</v>
      </c>
      <c r="DW142" s="247">
        <v>3</v>
      </c>
      <c r="DX142" s="248">
        <f t="shared" ca="1" si="525"/>
        <v>0</v>
      </c>
      <c r="DY142" s="248" t="str">
        <f t="shared" ca="1" si="525"/>
        <v>-</v>
      </c>
      <c r="DZ142" s="248" t="str">
        <f t="shared" ca="1" si="525"/>
        <v>-</v>
      </c>
      <c r="EA142" s="248" t="str">
        <f t="shared" ca="1" si="525"/>
        <v>-</v>
      </c>
      <c r="EB142" s="248" t="str">
        <f t="shared" ca="1" si="525"/>
        <v>-</v>
      </c>
      <c r="EC142" s="248" t="str">
        <f t="shared" ca="1" si="525"/>
        <v>-</v>
      </c>
      <c r="ED142" s="248" t="str">
        <f t="shared" ca="1" si="525"/>
        <v>-</v>
      </c>
      <c r="EE142" s="248" t="str">
        <f t="shared" ca="1" si="525"/>
        <v>-</v>
      </c>
      <c r="EF142" s="248">
        <f t="shared" ca="1" si="525"/>
        <v>0</v>
      </c>
      <c r="EG142" s="248" t="str">
        <f t="shared" ca="1" si="525"/>
        <v>-</v>
      </c>
      <c r="EH142" s="248" t="str">
        <f t="shared" ca="1" si="525"/>
        <v>-</v>
      </c>
      <c r="EI142" s="248" t="str">
        <f t="shared" ca="1" si="525"/>
        <v>-</v>
      </c>
      <c r="EJ142" s="248" t="str">
        <f t="shared" ca="1" si="525"/>
        <v>-</v>
      </c>
      <c r="EK142" s="248" t="str">
        <f t="shared" ca="1" si="525"/>
        <v>-</v>
      </c>
      <c r="EL142" s="248">
        <f t="shared" ca="1" si="525"/>
        <v>0</v>
      </c>
      <c r="EM142" s="248">
        <f t="shared" ca="1" si="525"/>
        <v>0</v>
      </c>
      <c r="EN142" s="248">
        <f t="shared" ca="1" si="525"/>
        <v>0</v>
      </c>
      <c r="EO142" s="248">
        <f t="shared" ca="1" si="525"/>
        <v>0</v>
      </c>
      <c r="EP142" s="248">
        <f t="shared" ca="1" si="525"/>
        <v>0</v>
      </c>
      <c r="EQ142" s="248">
        <f t="shared" ca="1" si="525"/>
        <v>0</v>
      </c>
      <c r="ER142" s="248">
        <f t="shared" ca="1" si="525"/>
        <v>0</v>
      </c>
      <c r="ES142" s="248" t="str">
        <f t="shared" ca="1" si="525"/>
        <v>-</v>
      </c>
      <c r="ET142" s="248" t="str">
        <f t="shared" ca="1" si="525"/>
        <v>-</v>
      </c>
      <c r="EU142" s="248" t="str">
        <f t="shared" ca="1" si="525"/>
        <v>-</v>
      </c>
      <c r="EV142" s="248" t="str">
        <f t="shared" ca="1" si="525"/>
        <v>-</v>
      </c>
      <c r="EW142" s="248" t="str">
        <f t="shared" ca="1" si="525"/>
        <v>-</v>
      </c>
      <c r="EX142" s="248" t="str">
        <f t="shared" ca="1" si="525"/>
        <v>-</v>
      </c>
      <c r="EY142" s="248" t="str">
        <f t="shared" ca="1" si="525"/>
        <v>-</v>
      </c>
      <c r="EZ142" s="248" t="str">
        <f t="shared" ca="1" si="525"/>
        <v>-</v>
      </c>
      <c r="FA142" s="248" t="str">
        <f t="shared" ca="1" si="525"/>
        <v>-</v>
      </c>
      <c r="FB142" s="248" t="str">
        <f t="shared" ca="1" si="525"/>
        <v>-</v>
      </c>
      <c r="FC142" s="248" t="str">
        <f t="shared" ca="1" si="525"/>
        <v>-</v>
      </c>
      <c r="FD142" s="10"/>
      <c r="FE142" s="246">
        <f t="shared" ca="1" si="526"/>
        <v>1</v>
      </c>
      <c r="FF142" s="248" t="str">
        <f t="shared" ca="1" si="525"/>
        <v>-</v>
      </c>
      <c r="FG142" s="248" t="str">
        <f t="shared" ca="1" si="525"/>
        <v>-</v>
      </c>
      <c r="FH142" s="248" t="str">
        <f t="shared" ca="1" si="525"/>
        <v>-</v>
      </c>
      <c r="FI142" s="248" t="str">
        <f t="shared" ca="1" si="525"/>
        <v>-</v>
      </c>
      <c r="FJ142" s="246" t="b">
        <f t="shared" ca="1" si="527"/>
        <v>0</v>
      </c>
      <c r="FK142" s="248" t="str">
        <f t="shared" ca="1" si="528"/>
        <v>-</v>
      </c>
      <c r="FL142" s="248">
        <f t="shared" ca="1" si="528"/>
        <v>0</v>
      </c>
      <c r="FM142" s="248" t="str">
        <f t="shared" ca="1" si="528"/>
        <v>-</v>
      </c>
      <c r="FN142" s="248">
        <f t="shared" ca="1" si="528"/>
        <v>1</v>
      </c>
      <c r="FO142" s="248">
        <f t="shared" ca="1" si="528"/>
        <v>0</v>
      </c>
      <c r="FP142" s="248">
        <f t="shared" ca="1" si="528"/>
        <v>1</v>
      </c>
      <c r="FQ142" s="248">
        <f t="shared" ca="1" si="528"/>
        <v>0</v>
      </c>
      <c r="FR142" s="248">
        <f t="shared" ca="1" si="528"/>
        <v>1</v>
      </c>
      <c r="FS142" s="248">
        <f t="shared" ca="1" si="528"/>
        <v>1</v>
      </c>
      <c r="FT142" s="248">
        <f t="shared" ca="1" si="528"/>
        <v>1</v>
      </c>
      <c r="FU142" s="248">
        <f t="shared" ca="1" si="528"/>
        <v>0</v>
      </c>
      <c r="FV142" s="248">
        <f t="shared" ca="1" si="528"/>
        <v>0</v>
      </c>
      <c r="FW142" s="248">
        <f t="shared" ca="1" si="528"/>
        <v>0</v>
      </c>
      <c r="FX142" s="248">
        <f t="shared" ca="1" si="528"/>
        <v>0</v>
      </c>
      <c r="FY142" s="248">
        <f t="shared" ca="1" si="528"/>
        <v>0</v>
      </c>
      <c r="FZ142" s="248">
        <f t="shared" ca="1" si="528"/>
        <v>0</v>
      </c>
      <c r="GA142" s="248">
        <f t="shared" ca="1" si="528"/>
        <v>0</v>
      </c>
      <c r="GB142" s="248">
        <f t="shared" ca="1" si="528"/>
        <v>0</v>
      </c>
      <c r="GC142" s="248">
        <f t="shared" ca="1" si="528"/>
        <v>0</v>
      </c>
      <c r="GD142" s="248">
        <f t="shared" ca="1" si="528"/>
        <v>0</v>
      </c>
      <c r="GE142" s="248">
        <f t="shared" ca="1" si="528"/>
        <v>0</v>
      </c>
      <c r="GF142" s="248">
        <f t="shared" ca="1" si="528"/>
        <v>0</v>
      </c>
      <c r="GG142" s="248">
        <f t="shared" ca="1" si="528"/>
        <v>1</v>
      </c>
      <c r="GH142" s="248">
        <f t="shared" ca="1" si="528"/>
        <v>0</v>
      </c>
      <c r="GI142" s="248">
        <f t="shared" ca="1" si="528"/>
        <v>0</v>
      </c>
      <c r="GJ142" s="248">
        <f t="shared" ca="1" si="528"/>
        <v>0</v>
      </c>
      <c r="GK142" s="248">
        <f t="shared" ca="1" si="528"/>
        <v>0</v>
      </c>
      <c r="GL142" s="248">
        <f t="shared" ca="1" si="528"/>
        <v>0</v>
      </c>
      <c r="GM142" s="248">
        <f t="shared" ca="1" si="528"/>
        <v>0</v>
      </c>
      <c r="GN142" s="248">
        <f t="shared" ca="1" si="528"/>
        <v>0</v>
      </c>
      <c r="GO142" s="10"/>
      <c r="GP142" s="246" t="b">
        <f t="shared" ref="GP142:GP143" ca="1" si="550">IF(GQ142&lt;&gt;"-",TRUE,FALSE)</f>
        <v>0</v>
      </c>
      <c r="GQ142" s="246" t="str" cm="1">
        <f t="array" aca="1" ref="GQ142" ca="1">INDEX(i.bnd_total_pas_area,$R142,1)</f>
        <v>-</v>
      </c>
      <c r="GR142" s="248" t="str">
        <f t="shared" ca="1" si="529"/>
        <v>-</v>
      </c>
      <c r="GS142" s="246" t="b">
        <f t="shared" ref="GS142:GS143" ca="1" si="551">IF(GT142&lt;&gt;"-",TRUE,FALSE)</f>
        <v>0</v>
      </c>
      <c r="GT142" s="246" t="str" cm="1">
        <f t="array" aca="1" ref="GT142" ca="1">INDEX(i.bnd_sr_t,$T142,1)</f>
        <v>-</v>
      </c>
      <c r="GU142" s="246" t="b">
        <f t="shared" ca="1" si="531"/>
        <v>0</v>
      </c>
      <c r="GV142" s="246" t="b">
        <f t="shared" ca="1" si="531"/>
        <v>0</v>
      </c>
      <c r="GW142" s="246" t="b">
        <f t="shared" ca="1" si="531"/>
        <v>1</v>
      </c>
      <c r="GX142" s="248">
        <f t="shared" ca="1" si="532"/>
        <v>0</v>
      </c>
      <c r="GY142" s="248">
        <f t="shared" ca="1" si="532"/>
        <v>2</v>
      </c>
      <c r="GZ142" s="248">
        <f t="shared" ca="1" si="532"/>
        <v>2</v>
      </c>
      <c r="HA142" s="248" t="str">
        <f t="shared" ca="1" si="532"/>
        <v>-</v>
      </c>
      <c r="HB142" s="248" t="str">
        <f t="shared" ca="1" si="532"/>
        <v>-</v>
      </c>
      <c r="HC142" s="248" t="str">
        <f t="shared" ca="1" si="532"/>
        <v>-</v>
      </c>
      <c r="HD142" s="248" t="str">
        <f t="shared" ca="1" si="532"/>
        <v>-</v>
      </c>
      <c r="HE142" s="248" t="str">
        <f t="shared" ca="1" si="532"/>
        <v>-</v>
      </c>
      <c r="HF142" s="248" t="str">
        <f t="shared" ca="1" si="532"/>
        <v>-</v>
      </c>
      <c r="HG142" s="248" t="str">
        <f t="shared" ca="1" si="532"/>
        <v>-</v>
      </c>
      <c r="HH142" s="299" t="b">
        <v>1</v>
      </c>
      <c r="HI142" s="248" t="str">
        <f t="shared" ca="1" si="533"/>
        <v>-</v>
      </c>
      <c r="HJ142" s="300">
        <v>1</v>
      </c>
      <c r="HK142" s="248" t="b">
        <f t="shared" ca="1" si="532"/>
        <v>1</v>
      </c>
      <c r="HL142" s="248">
        <f t="shared" ca="1" si="532"/>
        <v>0</v>
      </c>
      <c r="HM142" s="288" t="str">
        <f t="shared" ca="1" si="532"/>
        <v>-</v>
      </c>
      <c r="HN142" s="288" t="str">
        <f t="shared" ca="1" si="532"/>
        <v>-</v>
      </c>
      <c r="HO142" s="288" t="str">
        <f t="shared" ca="1" si="532"/>
        <v>-</v>
      </c>
      <c r="HP142" s="288" t="str">
        <f t="shared" ca="1" si="532"/>
        <v>-</v>
      </c>
      <c r="HQ142" s="288" t="str">
        <f t="shared" ca="1" si="532"/>
        <v>-</v>
      </c>
      <c r="HR142" s="288" t="str">
        <f t="shared" ca="1" si="532"/>
        <v>-</v>
      </c>
      <c r="HS142" s="248" t="str">
        <f t="shared" ca="1" si="532"/>
        <v>-</v>
      </c>
      <c r="HT142" s="248" t="str">
        <f t="shared" ca="1" si="532"/>
        <v>-</v>
      </c>
      <c r="HU142" s="248" t="b">
        <f t="shared" ca="1" si="534"/>
        <v>1</v>
      </c>
      <c r="HV142" s="248">
        <f t="shared" ca="1" si="534"/>
        <v>0</v>
      </c>
      <c r="HW142" s="246" t="str">
        <f t="shared" ca="1" si="535"/>
        <v>-</v>
      </c>
      <c r="HX142" s="246" t="str">
        <f t="shared" ca="1" si="535"/>
        <v>-</v>
      </c>
      <c r="HY142" s="246" t="str">
        <f t="shared" ca="1" si="535"/>
        <v>-</v>
      </c>
      <c r="HZ142" s="246" t="str">
        <f t="shared" ca="1" si="535"/>
        <v>-</v>
      </c>
      <c r="IA142" s="248" t="str">
        <f t="shared" ca="1" si="536"/>
        <v>-</v>
      </c>
      <c r="IB142" s="248" t="str">
        <f t="shared" ca="1" si="536"/>
        <v>-</v>
      </c>
      <c r="IC142" s="248" t="str">
        <f t="shared" ca="1" si="536"/>
        <v>-</v>
      </c>
      <c r="ID142" s="248" t="str">
        <f t="shared" ca="1" si="536"/>
        <v>-</v>
      </c>
      <c r="IE142" s="248">
        <f t="shared" ca="1" si="536"/>
        <v>0</v>
      </c>
      <c r="IF142" s="248" t="str">
        <f t="shared" ca="1" si="536"/>
        <v>-</v>
      </c>
      <c r="IG142" s="248">
        <f t="shared" ca="1" si="536"/>
        <v>0</v>
      </c>
      <c r="IH142" s="246" t="str">
        <f t="shared" ca="1" si="537"/>
        <v>-</v>
      </c>
      <c r="II142" s="246">
        <f t="shared" ca="1" si="537"/>
        <v>500</v>
      </c>
      <c r="IJ142" s="246">
        <f t="shared" ca="1" si="537"/>
        <v>500</v>
      </c>
      <c r="IK142" s="246">
        <f t="shared" ca="1" si="538"/>
        <v>865</v>
      </c>
      <c r="IL142" s="246" t="str">
        <f t="shared" ca="1" si="537"/>
        <v>-</v>
      </c>
      <c r="IM142" s="246" t="str">
        <f t="shared" ca="1" si="539"/>
        <v>-</v>
      </c>
      <c r="IN142" s="248" t="str">
        <f t="shared" ca="1" si="540"/>
        <v>-</v>
      </c>
      <c r="IO142" s="248" t="str">
        <f t="shared" ca="1" si="540"/>
        <v>-</v>
      </c>
      <c r="IP142" s="10"/>
      <c r="IQ142" s="248">
        <f t="shared" ca="1" si="536"/>
        <v>1</v>
      </c>
      <c r="IR142" s="248">
        <f t="shared" ca="1" si="536"/>
        <v>0</v>
      </c>
      <c r="IS142" s="248">
        <f t="shared" ca="1" si="536"/>
        <v>1</v>
      </c>
      <c r="IT142" s="248">
        <f t="shared" ca="1" si="536"/>
        <v>1</v>
      </c>
      <c r="IU142" s="248">
        <f t="shared" ca="1" si="536"/>
        <v>0</v>
      </c>
      <c r="IV142" s="248">
        <f t="shared" ca="1" si="536"/>
        <v>70</v>
      </c>
      <c r="IW142" s="248">
        <f t="shared" ca="1" si="536"/>
        <v>50</v>
      </c>
      <c r="IX142" s="248">
        <f t="shared" ca="1" si="536"/>
        <v>85</v>
      </c>
      <c r="IY142" s="248">
        <f t="shared" ca="1" si="536"/>
        <v>70</v>
      </c>
      <c r="IZ142" s="246">
        <f t="shared" ca="1" si="541"/>
        <v>1</v>
      </c>
      <c r="JA142" s="246">
        <f t="shared" ca="1" si="542"/>
        <v>1</v>
      </c>
      <c r="JB142" s="246">
        <f t="shared" ca="1" si="543"/>
        <v>1</v>
      </c>
      <c r="JC142" s="248">
        <f t="shared" ca="1" si="536"/>
        <v>1</v>
      </c>
      <c r="JD142" s="10"/>
      <c r="JE142" s="248">
        <f t="shared" ca="1" si="536"/>
        <v>1</v>
      </c>
      <c r="JF142" s="246">
        <f t="shared" ca="1" si="544"/>
        <v>1</v>
      </c>
      <c r="JG142" s="248">
        <f t="shared" ca="1" si="536"/>
        <v>0.75</v>
      </c>
      <c r="JH142" s="248">
        <f t="shared" ca="1" si="536"/>
        <v>0.8</v>
      </c>
      <c r="JI142" s="248">
        <f t="shared" ca="1" si="536"/>
        <v>0.82499999999999996</v>
      </c>
      <c r="JJ142" s="248">
        <f t="shared" ca="1" si="536"/>
        <v>0.875</v>
      </c>
      <c r="JK142" s="248">
        <f t="shared" ca="1" si="536"/>
        <v>0.9</v>
      </c>
      <c r="JL142" s="246">
        <f t="shared" ca="1" si="545"/>
        <v>1</v>
      </c>
      <c r="JM142" s="248">
        <f t="shared" ca="1" si="536"/>
        <v>0</v>
      </c>
      <c r="JN142" s="248">
        <f t="shared" ca="1" si="536"/>
        <v>0</v>
      </c>
      <c r="JO142" s="248">
        <f t="shared" ca="1" si="536"/>
        <v>0</v>
      </c>
      <c r="JP142" s="248">
        <f t="shared" ca="1" si="536"/>
        <v>0</v>
      </c>
      <c r="JQ142" s="248">
        <f t="shared" ca="1" si="536"/>
        <v>0</v>
      </c>
      <c r="JR142" s="248">
        <f t="shared" ca="1" si="536"/>
        <v>0</v>
      </c>
      <c r="JS142" s="248" t="str">
        <f t="shared" ca="1" si="536"/>
        <v>-</v>
      </c>
      <c r="JT142" s="248">
        <f t="shared" ca="1" si="536"/>
        <v>0</v>
      </c>
      <c r="JU142" s="27">
        <v>0</v>
      </c>
    </row>
    <row r="143" spans="1:281" s="228" customFormat="1" outlineLevel="1">
      <c r="A143" s="202">
        <f t="shared" si="12"/>
        <v>138</v>
      </c>
      <c r="B143" s="202">
        <f>$A$18</f>
        <v>13</v>
      </c>
      <c r="C143" s="228">
        <v>500</v>
      </c>
      <c r="D143" s="228" t="s">
        <v>941</v>
      </c>
      <c r="E143" s="228" t="b">
        <f t="shared" ca="1" si="520"/>
        <v>1</v>
      </c>
      <c r="F143" s="228" t="b">
        <v>0</v>
      </c>
      <c r="G143" s="228" t="b">
        <f t="shared" ca="1" si="546"/>
        <v>1</v>
      </c>
      <c r="H143" s="298" cm="1">
        <f t="array" aca="1" ref="H143" ca="1">IF(AND($I143:$T143=DataMaster!$R$70:$AC$70),1,IF(AND($I143:$T143=DataMaster!$R$71:$AC$71),2,IF(AND($I143:$T143=DataMaster!$R$72:$AC$72),3,IF(AND($I143:$T143=DataMaster!$R$73:$AC$73),4,IF(AND($I143:$T143=DataMaster!$R$74:$AC$74),5,IF(AND($I143:$T143=DataMaster!$R$75:$AC$75),6,IF(AND($I143:$T143=DataMaster!$R$76:$AC$76),7,IF(AND($I143:$T143=DataMaster!$R$77:$AC$77),8,0))))))))</f>
        <v>0</v>
      </c>
      <c r="I143" s="225">
        <f t="shared" ca="1" si="547"/>
        <v>3</v>
      </c>
      <c r="J143" s="225">
        <f t="shared" ca="1" si="547"/>
        <v>2</v>
      </c>
      <c r="K143" s="225">
        <f t="shared" ca="1" si="547"/>
        <v>1</v>
      </c>
      <c r="L143" s="225">
        <f t="shared" ca="1" si="547"/>
        <v>1</v>
      </c>
      <c r="M143" s="225">
        <f t="shared" ca="1" si="547"/>
        <v>1</v>
      </c>
      <c r="N143" s="225">
        <f t="shared" ca="1" si="547"/>
        <v>1</v>
      </c>
      <c r="O143" s="225">
        <f t="shared" ca="1" si="547"/>
        <v>1</v>
      </c>
      <c r="P143" s="225">
        <f t="shared" ca="1" si="547"/>
        <v>1</v>
      </c>
      <c r="Q143" s="225">
        <f t="shared" ca="1" si="547"/>
        <v>1</v>
      </c>
      <c r="R143" s="225">
        <f t="shared" ca="1" si="547"/>
        <v>1</v>
      </c>
      <c r="S143" s="225">
        <f t="shared" ca="1" si="547"/>
        <v>1</v>
      </c>
      <c r="T143" s="225">
        <f t="shared" ca="1" si="547"/>
        <v>1</v>
      </c>
      <c r="V143" s="242" t="str" cm="1">
        <f t="array" aca="1" ref="V143" ca="1">TEXT(LEFT(OFFSET(V143,-1,0),5)+1,"00000")&amp;MID(OFFSET(V143,-1,0),6,FIND(" ",OFFSET(V143,-1,0),7)-5)
&amp;IF($H143=0,"",INDEX(DataMaster!$Q$70:$Q$77,Experiment!H143))
 &amp; " Day"&amp;_xlfn.SINGLE(INDEX(i.DOY,$I143,1))                   &amp; IF($FE143=0," FWM","")&amp;IF($FE143=1," MWM","")&amp;IF($FE143=5," Mat","")&amp;IF($FJ143=TRUE,"&amp;BBT","")
&amp;" Confine"&amp;$P143-1       &amp;IF($R143&gt;1," PasArea"&amp;GQ143,"")     &amp;IF($T143&gt;1," SR"&amp;GT143,"")     &amp;IF($S143&gt;1," E_PGR"&amp;JG143,"")
&amp; " WP"&amp;TEXT($IZ143*100,"000p")                &amp; " MP"&amp;TEXT($JA143*100,"000p")                      &amp; " GP"&amp;TEXT($JB143*100,"000p")
&amp; " (F"&amp;3+IFERROR(1*$CZ143,0)+IFERROR(1*$DA143,0)&amp;3-IFERROR(1*NOT($DC143),0)&amp;"N"&amp;$DV143&amp;$DW143&amp;")"</f>
        <v>00004 sup_selectivity  Day204 MWM Confine0 WP100p MP100p GP100p (F33N33)</v>
      </c>
      <c r="W143" s="10" t="str">
        <f ca="1">IF(COUNTIF(V$5:V143,V143)=1,"-","Dup")</f>
        <v>-</v>
      </c>
      <c r="X143" s="10"/>
      <c r="Y143" s="248" t="str">
        <f t="shared" ca="1" si="521"/>
        <v>-</v>
      </c>
      <c r="Z143" s="248" t="str">
        <f t="shared" ca="1" si="521"/>
        <v>-</v>
      </c>
      <c r="AA143" s="248" t="str">
        <f t="shared" ca="1" si="521"/>
        <v>-</v>
      </c>
      <c r="AB143" s="248" t="str">
        <f t="shared" ca="1" si="521"/>
        <v>-</v>
      </c>
      <c r="AC143" s="248" t="str">
        <f t="shared" ca="1" si="521"/>
        <v>-</v>
      </c>
      <c r="AD143" s="248" t="b">
        <f t="shared" ca="1" si="521"/>
        <v>1</v>
      </c>
      <c r="AE143" s="10"/>
      <c r="AF143" s="248" t="b">
        <f t="shared" ca="1" si="522"/>
        <v>1</v>
      </c>
      <c r="AG143" s="248" t="str">
        <f t="shared" ca="1" si="522"/>
        <v>-</v>
      </c>
      <c r="AH143" s="248" t="str">
        <f t="shared" ca="1" si="522"/>
        <v>-</v>
      </c>
      <c r="AI143" s="248" t="str">
        <f t="shared" ca="1" si="522"/>
        <v>-</v>
      </c>
      <c r="AJ143" s="248" t="b">
        <f t="shared" ca="1" si="522"/>
        <v>0</v>
      </c>
      <c r="AK143" s="248" t="str">
        <f t="shared" ca="1" si="522"/>
        <v>-</v>
      </c>
      <c r="AL143" s="248" t="str">
        <f t="shared" ca="1" si="522"/>
        <v>-</v>
      </c>
      <c r="AM143" s="248" t="str">
        <f t="shared" ca="1" si="522"/>
        <v>-</v>
      </c>
      <c r="AN143" s="248" t="b">
        <f t="shared" ca="1" si="522"/>
        <v>0</v>
      </c>
      <c r="AO143" s="10"/>
      <c r="AP143" s="248" t="b">
        <f t="shared" ca="1" si="522"/>
        <v>1</v>
      </c>
      <c r="AQ143" s="248" t="b">
        <f t="shared" ca="1" si="523"/>
        <v>1</v>
      </c>
      <c r="AR143" s="248" t="b">
        <f t="shared" ca="1" si="523"/>
        <v>1</v>
      </c>
      <c r="AS143" s="297">
        <f t="shared" ca="1" si="548"/>
        <v>31107</v>
      </c>
      <c r="AT143" s="248" t="b">
        <f t="shared" ca="1" si="522"/>
        <v>0</v>
      </c>
      <c r="AU143" s="248" t="str">
        <f t="shared" ca="1" si="522"/>
        <v>-</v>
      </c>
      <c r="AV143" s="248" t="str">
        <f t="shared" ca="1" si="523"/>
        <v>-</v>
      </c>
      <c r="AW143" s="248" t="str">
        <f t="shared" ca="1" si="523"/>
        <v>-</v>
      </c>
      <c r="AX143" s="248" t="str">
        <f t="shared" ca="1" si="523"/>
        <v>-</v>
      </c>
      <c r="AY143" s="248">
        <f t="shared" ca="1" si="523"/>
        <v>1</v>
      </c>
      <c r="AZ143" s="248">
        <f t="shared" ca="1" si="523"/>
        <v>1</v>
      </c>
      <c r="BA143" s="248" t="b">
        <f t="shared" ca="1" si="523"/>
        <v>1</v>
      </c>
      <c r="BB143" s="247">
        <v>0.2</v>
      </c>
      <c r="BC143" s="247" t="str">
        <f t="shared" ca="1" si="523"/>
        <v>-</v>
      </c>
      <c r="BD143" s="247" t="str">
        <f t="shared" ca="1" si="523"/>
        <v>-</v>
      </c>
      <c r="BE143" s="248" t="b">
        <f t="shared" ca="1" si="523"/>
        <v>1</v>
      </c>
      <c r="BF143" s="248" t="b">
        <f t="shared" ca="1" si="523"/>
        <v>0</v>
      </c>
      <c r="BG143" s="246" t="b" cm="1">
        <f t="array" aca="1" ref="BG143" ca="1">INDEX(i.dams_confinement_P,$P143,BG$17)</f>
        <v>0</v>
      </c>
      <c r="BH143" s="246" t="b" cm="1">
        <f t="array" aca="1" ref="BH143" ca="1">INDEX(i.dams_confinement_P,$P143,BH$17)</f>
        <v>0</v>
      </c>
      <c r="BI143" s="246" t="b" cm="1">
        <f t="array" aca="1" ref="BI143" ca="1">INDEX(i.dams_confinement_P,$P143,BI$17)</f>
        <v>0</v>
      </c>
      <c r="BJ143" s="246" t="b" cm="1">
        <f t="array" aca="1" ref="BJ143" ca="1">INDEX(i.dams_confinement_P,$P143,BJ$17)</f>
        <v>0</v>
      </c>
      <c r="BK143" s="246" t="b" cm="1">
        <f t="array" aca="1" ref="BK143" ca="1">INDEX(i.dams_confinement_P,$P143,BK$17)</f>
        <v>0</v>
      </c>
      <c r="BL143" s="246" t="b" cm="1">
        <f t="array" aca="1" ref="BL143" ca="1">INDEX(i.dams_confinement_P,$P143,BL$17)</f>
        <v>0</v>
      </c>
      <c r="BM143" s="246" t="b" cm="1">
        <f t="array" aca="1" ref="BM143" ca="1">INDEX(i.dams_confinement_P,$P143,BM$17)</f>
        <v>0</v>
      </c>
      <c r="BN143" s="246" t="b" cm="1">
        <f t="array" aca="1" ref="BN143" ca="1">INDEX(i.dams_confinement_P,$P143,BN$17)</f>
        <v>0</v>
      </c>
      <c r="BO143" s="246" t="b" cm="1">
        <f t="array" aca="1" ref="BO143" ca="1">INDEX(i.dams_confinement_P,$P143,BO$17)</f>
        <v>0</v>
      </c>
      <c r="BP143" s="246" t="b" cm="1">
        <f t="array" aca="1" ref="BP143" ca="1">INDEX(i.dams_confinement_P,$P143,BP$17)</f>
        <v>0</v>
      </c>
      <c r="BQ143" s="246" t="b" cm="1">
        <f t="array" aca="1" ref="BQ143" ca="1">INDEX(i.dams_confinement_P,$P143,BQ$17)</f>
        <v>0</v>
      </c>
      <c r="BR143" s="246" t="b" cm="1">
        <f t="array" aca="1" ref="BR143" ca="1">INDEX(i.dams_confinement_P,$P143,BR$17)</f>
        <v>0</v>
      </c>
      <c r="BS143" s="246" t="b" cm="1">
        <f t="array" aca="1" ref="BS143" ca="1">INDEX(i.dams_confinement_P,$P143,BS$17)</f>
        <v>0</v>
      </c>
      <c r="BT143" s="246" t="b" cm="1">
        <f t="array" aca="1" ref="BT143" ca="1">INDEX(i.dams_confinement_P,$P143,BT$17)</f>
        <v>0</v>
      </c>
      <c r="BU143" s="246" t="b" cm="1">
        <f t="array" aca="1" ref="BU143" ca="1">INDEX(i.dams_confinement_P,$P143,BU$17)</f>
        <v>0</v>
      </c>
      <c r="BV143" s="246" t="b" cm="1">
        <f t="array" aca="1" ref="BV143" ca="1">INDEX(i.dams_confinement_P,$P143,BV$17)</f>
        <v>0</v>
      </c>
      <c r="BW143" s="246" t="b" cm="1">
        <f t="array" aca="1" ref="BW143" ca="1">INDEX(i.dams_confinement_P,$P143,BW$17)</f>
        <v>0</v>
      </c>
      <c r="BX143" s="246" t="b" cm="1">
        <f t="array" aca="1" ref="BX143" ca="1">INDEX(i.dams_confinement_P,$P143,BX$17)</f>
        <v>0</v>
      </c>
      <c r="BY143" s="248" t="str">
        <f t="shared" ca="1" si="524"/>
        <v>-</v>
      </c>
      <c r="BZ143" s="248" t="str">
        <f t="shared" ca="1" si="524"/>
        <v>-</v>
      </c>
      <c r="CA143" s="10"/>
      <c r="CB143" s="248" t="str">
        <f t="shared" ca="1" si="524"/>
        <v>-</v>
      </c>
      <c r="CC143" s="248" t="str">
        <f t="shared" ca="1" si="524"/>
        <v>-</v>
      </c>
      <c r="CD143" s="248" t="str">
        <f t="shared" ca="1" si="524"/>
        <v>-</v>
      </c>
      <c r="CE143" s="248" t="str">
        <f t="shared" ca="1" si="524"/>
        <v>-</v>
      </c>
      <c r="CF143" s="248" t="str">
        <f t="shared" ca="1" si="524"/>
        <v>-</v>
      </c>
      <c r="CG143" s="248" t="str">
        <f t="shared" ca="1" si="524"/>
        <v>-</v>
      </c>
      <c r="CH143" s="248" t="str">
        <f t="shared" ca="1" si="524"/>
        <v>-</v>
      </c>
      <c r="CI143" s="248" t="str">
        <f t="shared" ca="1" si="524"/>
        <v>-</v>
      </c>
      <c r="CJ143" s="248" t="str">
        <f t="shared" ca="1" si="524"/>
        <v>-</v>
      </c>
      <c r="CK143" s="248" t="str">
        <f t="shared" ca="1" si="524"/>
        <v>-</v>
      </c>
      <c r="CL143" s="248" t="str">
        <f t="shared" ca="1" si="524"/>
        <v>-</v>
      </c>
      <c r="CM143" s="248" t="str">
        <f t="shared" ca="1" si="524"/>
        <v>-</v>
      </c>
      <c r="CN143" s="248" t="str">
        <f t="shared" ca="1" si="524"/>
        <v>-</v>
      </c>
      <c r="CO143" s="248" t="str">
        <f t="shared" ca="1" si="524"/>
        <v>-</v>
      </c>
      <c r="CP143" s="248" t="str">
        <f t="shared" ca="1" si="524"/>
        <v>-</v>
      </c>
      <c r="CQ143" s="248" t="str">
        <f t="shared" ca="1" si="524"/>
        <v>-</v>
      </c>
      <c r="CR143" s="248" t="str">
        <f t="shared" ca="1" si="524"/>
        <v>-</v>
      </c>
      <c r="CS143" s="248" t="str">
        <f t="shared" ca="1" si="524"/>
        <v>-</v>
      </c>
      <c r="CT143" s="248" t="str">
        <f t="shared" ca="1" si="524"/>
        <v>-</v>
      </c>
      <c r="CU143" s="248" t="str">
        <f t="shared" ca="1" si="524"/>
        <v>-</v>
      </c>
      <c r="CV143" s="248" t="str">
        <f t="shared" ca="1" si="524"/>
        <v>-</v>
      </c>
      <c r="CW143" s="10"/>
      <c r="CX143" s="246" t="str" cm="1">
        <f t="array" aca="1" ref="CX143" ca="1">IF(AND($CZ143:$DA143),INDEX(i.dam_user_fvp0_date,$P143),"-")</f>
        <v>-</v>
      </c>
      <c r="CY143" s="246" t="str" cm="1">
        <f t="array" aca="1" ref="CY143" ca="1">IF(AND($CZ143:$DA143),INDEX(i.dam_user_fvp1_date,$P143),"-")</f>
        <v>-</v>
      </c>
      <c r="CZ143" s="248" t="b">
        <f t="shared" ca="1" si="525"/>
        <v>0</v>
      </c>
      <c r="DA143" s="248" t="b">
        <f t="shared" ca="1" si="525"/>
        <v>0</v>
      </c>
      <c r="DB143" s="248" t="str">
        <f t="shared" ca="1" si="525"/>
        <v>-</v>
      </c>
      <c r="DC143" s="248" t="str">
        <f t="shared" ca="1" si="525"/>
        <v>-</v>
      </c>
      <c r="DD143" s="248" t="str">
        <f t="shared" ca="1" si="525"/>
        <v>-</v>
      </c>
      <c r="DE143" s="248" t="str">
        <f t="shared" ca="1" si="525"/>
        <v>-</v>
      </c>
      <c r="DF143" s="248" t="str">
        <f t="shared" ca="1" si="525"/>
        <v>-</v>
      </c>
      <c r="DG143" s="248" t="str">
        <f t="shared" ca="1" si="525"/>
        <v>-</v>
      </c>
      <c r="DH143" s="248" t="str">
        <f t="shared" ca="1" si="525"/>
        <v>-</v>
      </c>
      <c r="DI143" s="248" t="str">
        <f t="shared" ca="1" si="525"/>
        <v>-</v>
      </c>
      <c r="DJ143" s="248">
        <f t="shared" ca="1" si="525"/>
        <v>0.125</v>
      </c>
      <c r="DK143" s="248">
        <f t="shared" ca="1" si="525"/>
        <v>0.3</v>
      </c>
      <c r="DL143" s="248">
        <f t="shared" ca="1" si="525"/>
        <v>-0.05</v>
      </c>
      <c r="DM143" s="248">
        <f t="shared" ca="1" si="525"/>
        <v>0.1</v>
      </c>
      <c r="DN143" s="248">
        <f t="shared" ca="1" si="525"/>
        <v>0.25</v>
      </c>
      <c r="DO143" s="248">
        <f t="shared" ref="DO143:FI143" ca="1" si="552">OFFSET(DO$5,$B143,0)</f>
        <v>-0.05</v>
      </c>
      <c r="DP143" s="248">
        <f t="shared" ca="1" si="552"/>
        <v>0.05</v>
      </c>
      <c r="DQ143" s="248">
        <f t="shared" ca="1" si="552"/>
        <v>0.1</v>
      </c>
      <c r="DR143" s="248">
        <f t="shared" ca="1" si="552"/>
        <v>-0.02</v>
      </c>
      <c r="DS143" s="248">
        <f t="shared" ca="1" si="552"/>
        <v>0.1</v>
      </c>
      <c r="DT143" s="248">
        <f t="shared" ca="1" si="552"/>
        <v>0.25</v>
      </c>
      <c r="DU143" s="248">
        <f t="shared" ca="1" si="552"/>
        <v>-0.05</v>
      </c>
      <c r="DV143" s="247">
        <v>3</v>
      </c>
      <c r="DW143" s="247">
        <v>3</v>
      </c>
      <c r="DX143" s="248">
        <f t="shared" ca="1" si="525"/>
        <v>0</v>
      </c>
      <c r="DY143" s="247">
        <v>2</v>
      </c>
      <c r="DZ143" s="247">
        <v>-2</v>
      </c>
      <c r="EA143" s="248" t="str">
        <f t="shared" ca="1" si="552"/>
        <v>-</v>
      </c>
      <c r="EB143" s="248" t="str">
        <f t="shared" ca="1" si="552"/>
        <v>-</v>
      </c>
      <c r="EC143" s="248" t="str">
        <f t="shared" ca="1" si="552"/>
        <v>-</v>
      </c>
      <c r="ED143" s="248" t="str">
        <f t="shared" ca="1" si="552"/>
        <v>-</v>
      </c>
      <c r="EE143" s="248" t="str">
        <f t="shared" ca="1" si="552"/>
        <v>-</v>
      </c>
      <c r="EF143" s="248">
        <f t="shared" ca="1" si="525"/>
        <v>0</v>
      </c>
      <c r="EG143" s="247">
        <v>2</v>
      </c>
      <c r="EH143" s="247">
        <v>-2</v>
      </c>
      <c r="EI143" s="248" t="str">
        <f t="shared" ca="1" si="552"/>
        <v>-</v>
      </c>
      <c r="EJ143" s="248" t="str">
        <f t="shared" ca="1" si="552"/>
        <v>-</v>
      </c>
      <c r="EK143" s="248" t="str">
        <f t="shared" ca="1" si="552"/>
        <v>-</v>
      </c>
      <c r="EL143" s="248">
        <f t="shared" ca="1" si="552"/>
        <v>0</v>
      </c>
      <c r="EM143" s="248">
        <f t="shared" ca="1" si="552"/>
        <v>0</v>
      </c>
      <c r="EN143" s="248">
        <f t="shared" ca="1" si="552"/>
        <v>0</v>
      </c>
      <c r="EO143" s="248">
        <f t="shared" ca="1" si="552"/>
        <v>0</v>
      </c>
      <c r="EP143" s="248">
        <f t="shared" ca="1" si="552"/>
        <v>0</v>
      </c>
      <c r="EQ143" s="248">
        <f t="shared" ca="1" si="552"/>
        <v>0</v>
      </c>
      <c r="ER143" s="248">
        <f t="shared" ca="1" si="552"/>
        <v>0</v>
      </c>
      <c r="ES143" s="248" t="str">
        <f t="shared" ca="1" si="552"/>
        <v>-</v>
      </c>
      <c r="ET143" s="248" t="str">
        <f t="shared" ca="1" si="552"/>
        <v>-</v>
      </c>
      <c r="EU143" s="248" t="str">
        <f t="shared" ca="1" si="552"/>
        <v>-</v>
      </c>
      <c r="EV143" s="248" t="str">
        <f t="shared" ca="1" si="552"/>
        <v>-</v>
      </c>
      <c r="EW143" s="248" t="str">
        <f t="shared" ca="1" si="552"/>
        <v>-</v>
      </c>
      <c r="EX143" s="248" t="str">
        <f t="shared" ca="1" si="552"/>
        <v>-</v>
      </c>
      <c r="EY143" s="248" t="str">
        <f t="shared" ca="1" si="552"/>
        <v>-</v>
      </c>
      <c r="EZ143" s="248" t="str">
        <f t="shared" ca="1" si="552"/>
        <v>-</v>
      </c>
      <c r="FA143" s="248" t="str">
        <f t="shared" ca="1" si="552"/>
        <v>-</v>
      </c>
      <c r="FB143" s="248" t="str">
        <f t="shared" ca="1" si="552"/>
        <v>-</v>
      </c>
      <c r="FC143" s="248" t="str">
        <f t="shared" ca="1" si="552"/>
        <v>-</v>
      </c>
      <c r="FD143" s="10"/>
      <c r="FE143" s="246">
        <f t="shared" ca="1" si="526"/>
        <v>1</v>
      </c>
      <c r="FF143" s="248" t="str">
        <f t="shared" ca="1" si="552"/>
        <v>-</v>
      </c>
      <c r="FG143" s="248" t="str">
        <f t="shared" ca="1" si="552"/>
        <v>-</v>
      </c>
      <c r="FH143" s="248" t="str">
        <f t="shared" ca="1" si="552"/>
        <v>-</v>
      </c>
      <c r="FI143" s="248" t="str">
        <f t="shared" ca="1" si="552"/>
        <v>-</v>
      </c>
      <c r="FJ143" s="246" t="b">
        <f t="shared" ca="1" si="527"/>
        <v>0</v>
      </c>
      <c r="FK143" s="248" t="str">
        <f t="shared" ca="1" si="528"/>
        <v>-</v>
      </c>
      <c r="FL143" s="248">
        <f t="shared" ca="1" si="528"/>
        <v>0</v>
      </c>
      <c r="FM143" s="248" t="str">
        <f t="shared" ca="1" si="528"/>
        <v>-</v>
      </c>
      <c r="FN143" s="248">
        <f t="shared" ca="1" si="528"/>
        <v>1</v>
      </c>
      <c r="FO143" s="248">
        <f t="shared" ca="1" si="528"/>
        <v>0</v>
      </c>
      <c r="FP143" s="248">
        <f t="shared" ca="1" si="528"/>
        <v>1</v>
      </c>
      <c r="FQ143" s="248">
        <f t="shared" ca="1" si="528"/>
        <v>0</v>
      </c>
      <c r="FR143" s="248">
        <f t="shared" ca="1" si="528"/>
        <v>1</v>
      </c>
      <c r="FS143" s="248">
        <f t="shared" ca="1" si="528"/>
        <v>1</v>
      </c>
      <c r="FT143" s="248">
        <f t="shared" ca="1" si="528"/>
        <v>1</v>
      </c>
      <c r="FU143" s="248">
        <f t="shared" ca="1" si="528"/>
        <v>0</v>
      </c>
      <c r="FV143" s="248">
        <f t="shared" ca="1" si="528"/>
        <v>0</v>
      </c>
      <c r="FW143" s="248">
        <f t="shared" ca="1" si="528"/>
        <v>0</v>
      </c>
      <c r="FX143" s="248">
        <f t="shared" ca="1" si="528"/>
        <v>0</v>
      </c>
      <c r="FY143" s="248">
        <f t="shared" ca="1" si="528"/>
        <v>0</v>
      </c>
      <c r="FZ143" s="248">
        <f t="shared" ca="1" si="528"/>
        <v>0</v>
      </c>
      <c r="GA143" s="248">
        <f t="shared" ca="1" si="528"/>
        <v>0</v>
      </c>
      <c r="GB143" s="248">
        <f t="shared" ca="1" si="528"/>
        <v>0</v>
      </c>
      <c r="GC143" s="248">
        <f t="shared" ca="1" si="528"/>
        <v>0</v>
      </c>
      <c r="GD143" s="248">
        <f t="shared" ca="1" si="528"/>
        <v>0</v>
      </c>
      <c r="GE143" s="248">
        <f t="shared" ca="1" si="528"/>
        <v>0</v>
      </c>
      <c r="GF143" s="248">
        <f t="shared" ca="1" si="528"/>
        <v>0</v>
      </c>
      <c r="GG143" s="248">
        <f t="shared" ca="1" si="528"/>
        <v>1</v>
      </c>
      <c r="GH143" s="248">
        <f t="shared" ca="1" si="528"/>
        <v>0</v>
      </c>
      <c r="GI143" s="248">
        <f t="shared" ca="1" si="528"/>
        <v>0</v>
      </c>
      <c r="GJ143" s="248">
        <f t="shared" ca="1" si="528"/>
        <v>0</v>
      </c>
      <c r="GK143" s="248">
        <f t="shared" ca="1" si="528"/>
        <v>0</v>
      </c>
      <c r="GL143" s="248">
        <f t="shared" ca="1" si="528"/>
        <v>0</v>
      </c>
      <c r="GM143" s="248">
        <f t="shared" ca="1" si="528"/>
        <v>0</v>
      </c>
      <c r="GN143" s="248">
        <f t="shared" ca="1" si="528"/>
        <v>0</v>
      </c>
      <c r="GO143" s="10"/>
      <c r="GP143" s="246" t="b">
        <f t="shared" ca="1" si="550"/>
        <v>0</v>
      </c>
      <c r="GQ143" s="246" t="str" cm="1">
        <f t="array" aca="1" ref="GQ143" ca="1">INDEX(i.bnd_total_pas_area,$R143,1)</f>
        <v>-</v>
      </c>
      <c r="GR143" s="248" t="str">
        <f t="shared" ca="1" si="529"/>
        <v>-</v>
      </c>
      <c r="GS143" s="246" t="b">
        <f t="shared" ca="1" si="551"/>
        <v>0</v>
      </c>
      <c r="GT143" s="246" t="str" cm="1">
        <f t="array" aca="1" ref="GT143" ca="1">INDEX(i.bnd_sr_t,$T143,1)</f>
        <v>-</v>
      </c>
      <c r="GU143" s="246" t="b">
        <f t="shared" ca="1" si="531"/>
        <v>0</v>
      </c>
      <c r="GV143" s="246" t="b">
        <f t="shared" ca="1" si="531"/>
        <v>0</v>
      </c>
      <c r="GW143" s="246" t="b">
        <f t="shared" ca="1" si="531"/>
        <v>1</v>
      </c>
      <c r="GX143" s="248">
        <f t="shared" ca="1" si="532"/>
        <v>0</v>
      </c>
      <c r="GY143" s="248">
        <f t="shared" ca="1" si="532"/>
        <v>2</v>
      </c>
      <c r="GZ143" s="248">
        <f t="shared" ca="1" si="532"/>
        <v>2</v>
      </c>
      <c r="HA143" s="248" t="str">
        <f t="shared" ca="1" si="532"/>
        <v>-</v>
      </c>
      <c r="HB143" s="248" t="str">
        <f t="shared" ca="1" si="532"/>
        <v>-</v>
      </c>
      <c r="HC143" s="248" t="str">
        <f t="shared" ca="1" si="532"/>
        <v>-</v>
      </c>
      <c r="HD143" s="248" t="str">
        <f t="shared" ca="1" si="532"/>
        <v>-</v>
      </c>
      <c r="HE143" s="248" t="str">
        <f t="shared" ca="1" si="532"/>
        <v>-</v>
      </c>
      <c r="HF143" s="248" t="str">
        <f t="shared" ca="1" si="532"/>
        <v>-</v>
      </c>
      <c r="HG143" s="248" t="str">
        <f t="shared" ca="1" si="532"/>
        <v>-</v>
      </c>
      <c r="HH143" s="299" t="b">
        <v>1</v>
      </c>
      <c r="HI143" s="248" t="str">
        <f t="shared" ca="1" si="533"/>
        <v>-</v>
      </c>
      <c r="HJ143" s="300">
        <v>1</v>
      </c>
      <c r="HK143" s="248" t="b">
        <f t="shared" ca="1" si="532"/>
        <v>1</v>
      </c>
      <c r="HL143" s="248">
        <f t="shared" ca="1" si="532"/>
        <v>0</v>
      </c>
      <c r="HM143" s="288" t="str">
        <f t="shared" ca="1" si="532"/>
        <v>-</v>
      </c>
      <c r="HN143" s="288" t="str">
        <f t="shared" ca="1" si="532"/>
        <v>-</v>
      </c>
      <c r="HO143" s="288" t="str">
        <f t="shared" ca="1" si="532"/>
        <v>-</v>
      </c>
      <c r="HP143" s="288" t="str">
        <f t="shared" ca="1" si="532"/>
        <v>-</v>
      </c>
      <c r="HQ143" s="288" t="str">
        <f t="shared" ca="1" si="532"/>
        <v>-</v>
      </c>
      <c r="HR143" s="288" t="str">
        <f t="shared" ca="1" si="532"/>
        <v>-</v>
      </c>
      <c r="HS143" s="248" t="str">
        <f t="shared" ca="1" si="532"/>
        <v>-</v>
      </c>
      <c r="HT143" s="248" t="str">
        <f t="shared" ca="1" si="532"/>
        <v>-</v>
      </c>
      <c r="HU143" s="248" t="b">
        <f t="shared" ca="1" si="534"/>
        <v>1</v>
      </c>
      <c r="HV143" s="248">
        <f t="shared" ca="1" si="534"/>
        <v>0</v>
      </c>
      <c r="HW143" s="246" t="str">
        <f t="shared" ca="1" si="535"/>
        <v>-</v>
      </c>
      <c r="HX143" s="246" t="str">
        <f t="shared" ca="1" si="535"/>
        <v>-</v>
      </c>
      <c r="HY143" s="246" t="str">
        <f t="shared" ca="1" si="535"/>
        <v>-</v>
      </c>
      <c r="HZ143" s="246" t="str">
        <f t="shared" ca="1" si="535"/>
        <v>-</v>
      </c>
      <c r="IA143" s="248" t="str">
        <f t="shared" ca="1" si="536"/>
        <v>-</v>
      </c>
      <c r="IB143" s="248" t="str">
        <f t="shared" ca="1" si="536"/>
        <v>-</v>
      </c>
      <c r="IC143" s="248" t="str">
        <f t="shared" ca="1" si="536"/>
        <v>-</v>
      </c>
      <c r="ID143" s="248" t="str">
        <f t="shared" ca="1" si="536"/>
        <v>-</v>
      </c>
      <c r="IE143" s="248">
        <f t="shared" ca="1" si="536"/>
        <v>0</v>
      </c>
      <c r="IF143" s="248" t="str">
        <f t="shared" ca="1" si="536"/>
        <v>-</v>
      </c>
      <c r="IG143" s="248">
        <f t="shared" ca="1" si="536"/>
        <v>0</v>
      </c>
      <c r="IH143" s="246" t="str">
        <f t="shared" ca="1" si="537"/>
        <v>-</v>
      </c>
      <c r="II143" s="246">
        <f t="shared" ca="1" si="537"/>
        <v>500</v>
      </c>
      <c r="IJ143" s="246">
        <f t="shared" ca="1" si="537"/>
        <v>500</v>
      </c>
      <c r="IK143" s="246">
        <f t="shared" ca="1" si="538"/>
        <v>865</v>
      </c>
      <c r="IL143" s="246" t="str">
        <f t="shared" ca="1" si="537"/>
        <v>-</v>
      </c>
      <c r="IM143" s="246" t="str">
        <f t="shared" ca="1" si="539"/>
        <v>-</v>
      </c>
      <c r="IN143" s="248" t="str">
        <f t="shared" ca="1" si="540"/>
        <v>-</v>
      </c>
      <c r="IO143" s="248" t="str">
        <f t="shared" ca="1" si="540"/>
        <v>-</v>
      </c>
      <c r="IP143" s="10"/>
      <c r="IQ143" s="248">
        <f t="shared" ca="1" si="536"/>
        <v>1</v>
      </c>
      <c r="IR143" s="248">
        <f t="shared" ca="1" si="536"/>
        <v>0</v>
      </c>
      <c r="IS143" s="248">
        <f t="shared" ca="1" si="536"/>
        <v>1</v>
      </c>
      <c r="IT143" s="248">
        <f t="shared" ca="1" si="536"/>
        <v>1</v>
      </c>
      <c r="IU143" s="248">
        <f t="shared" ca="1" si="536"/>
        <v>0</v>
      </c>
      <c r="IV143" s="248">
        <f t="shared" ca="1" si="536"/>
        <v>70</v>
      </c>
      <c r="IW143" s="248">
        <f t="shared" ca="1" si="536"/>
        <v>50</v>
      </c>
      <c r="IX143" s="248">
        <f t="shared" ca="1" si="536"/>
        <v>85</v>
      </c>
      <c r="IY143" s="248">
        <f t="shared" ca="1" si="536"/>
        <v>70</v>
      </c>
      <c r="IZ143" s="246">
        <f t="shared" ca="1" si="541"/>
        <v>1</v>
      </c>
      <c r="JA143" s="246">
        <f t="shared" ca="1" si="542"/>
        <v>1</v>
      </c>
      <c r="JB143" s="246">
        <f t="shared" ca="1" si="543"/>
        <v>1</v>
      </c>
      <c r="JC143" s="248">
        <f t="shared" ca="1" si="536"/>
        <v>1</v>
      </c>
      <c r="JD143" s="10"/>
      <c r="JE143" s="248">
        <f t="shared" ca="1" si="536"/>
        <v>1</v>
      </c>
      <c r="JF143" s="246">
        <f t="shared" ca="1" si="544"/>
        <v>1</v>
      </c>
      <c r="JG143" s="248">
        <f t="shared" ref="JG143:JK149" ca="1" si="553">OFFSET(JG$5,$B143,0)</f>
        <v>0.75</v>
      </c>
      <c r="JH143" s="248">
        <f t="shared" ca="1" si="553"/>
        <v>0.8</v>
      </c>
      <c r="JI143" s="248">
        <f t="shared" ca="1" si="553"/>
        <v>0.82499999999999996</v>
      </c>
      <c r="JJ143" s="248">
        <f t="shared" ca="1" si="553"/>
        <v>0.875</v>
      </c>
      <c r="JK143" s="248">
        <f t="shared" ca="1" si="553"/>
        <v>0.9</v>
      </c>
      <c r="JL143" s="246">
        <f t="shared" ca="1" si="545"/>
        <v>1</v>
      </c>
      <c r="JM143" s="248">
        <f t="shared" ca="1" si="536"/>
        <v>0</v>
      </c>
      <c r="JN143" s="248">
        <f t="shared" ca="1" si="536"/>
        <v>0</v>
      </c>
      <c r="JO143" s="248">
        <f t="shared" ca="1" si="536"/>
        <v>0</v>
      </c>
      <c r="JP143" s="248">
        <f t="shared" ca="1" si="536"/>
        <v>0</v>
      </c>
      <c r="JQ143" s="248">
        <f t="shared" ca="1" si="536"/>
        <v>0</v>
      </c>
      <c r="JR143" s="248">
        <f t="shared" ca="1" si="536"/>
        <v>0</v>
      </c>
      <c r="JS143" s="248" t="str">
        <f t="shared" ca="1" si="536"/>
        <v>-</v>
      </c>
      <c r="JT143" s="248">
        <f t="shared" ca="1" si="536"/>
        <v>0</v>
      </c>
      <c r="JU143" s="27">
        <v>0</v>
      </c>
    </row>
    <row r="144" spans="1:281" s="228" customFormat="1" outlineLevel="1">
      <c r="A144" s="202">
        <f t="shared" si="12"/>
        <v>139</v>
      </c>
      <c r="B144" s="202">
        <f>$A$18</f>
        <v>13</v>
      </c>
      <c r="C144" s="228">
        <v>500</v>
      </c>
      <c r="D144" s="228" t="s">
        <v>941</v>
      </c>
      <c r="E144" s="228" t="b">
        <f t="shared" ca="1" si="520"/>
        <v>1</v>
      </c>
      <c r="F144" s="228" t="b">
        <v>0</v>
      </c>
      <c r="G144" s="228" t="b">
        <f t="shared" ca="1" si="546"/>
        <v>1</v>
      </c>
      <c r="H144" s="298" cm="1">
        <f t="array" aca="1" ref="H144" ca="1">IF(AND($I144:$T144=DataMaster!$R$70:$AC$70),1,IF(AND($I144:$T144=DataMaster!$R$71:$AC$71),2,IF(AND($I144:$T144=DataMaster!$R$72:$AC$72),3,IF(AND($I144:$T144=DataMaster!$R$73:$AC$73),4,IF(AND($I144:$T144=DataMaster!$R$74:$AC$74),5,IF(AND($I144:$T144=DataMaster!$R$75:$AC$75),6,IF(AND($I144:$T144=DataMaster!$R$76:$AC$76),7,IF(AND($I144:$T144=DataMaster!$R$77:$AC$77),8,0))))))))</f>
        <v>0</v>
      </c>
      <c r="I144" s="225">
        <f t="shared" ca="1" si="547"/>
        <v>3</v>
      </c>
      <c r="J144" s="225">
        <f t="shared" ca="1" si="547"/>
        <v>2</v>
      </c>
      <c r="K144" s="225">
        <f t="shared" ca="1" si="547"/>
        <v>1</v>
      </c>
      <c r="L144" s="225">
        <f t="shared" ca="1" si="547"/>
        <v>1</v>
      </c>
      <c r="M144" s="225">
        <f t="shared" ca="1" si="547"/>
        <v>1</v>
      </c>
      <c r="N144" s="225">
        <f t="shared" ca="1" si="547"/>
        <v>1</v>
      </c>
      <c r="O144" s="225">
        <f t="shared" ca="1" si="547"/>
        <v>1</v>
      </c>
      <c r="P144" s="225">
        <f t="shared" ca="1" si="547"/>
        <v>1</v>
      </c>
      <c r="Q144" s="225">
        <f t="shared" ca="1" si="547"/>
        <v>1</v>
      </c>
      <c r="R144" s="225">
        <f t="shared" ca="1" si="547"/>
        <v>1</v>
      </c>
      <c r="S144" s="225">
        <f t="shared" ca="1" si="547"/>
        <v>1</v>
      </c>
      <c r="T144" s="225">
        <f t="shared" ca="1" si="547"/>
        <v>1</v>
      </c>
      <c r="V144" s="242" t="str" cm="1">
        <f t="array" aca="1" ref="V144" ca="1">TEXT(LEFT(OFFSET(V144,-1,0),5)+1,"00000")&amp;MID(OFFSET(V144,-1,0),6,FIND(" ",OFFSET(V144,-1,0),7)-5)
&amp;IF($H144=0,"",INDEX(DataMaster!$Q$70:$Q$77,Experiment!H144))
 &amp; " Day"&amp;_xlfn.SINGLE(INDEX(i.DOY,$I144,1))                   &amp; IF($FE144=0," FWM","")&amp;IF($FE144=1," MWM","")&amp;IF($FE144=5," Mat","")&amp;IF($FJ144=TRUE,"&amp;BBT","")
&amp;" Confine"&amp;$P144-1       &amp;IF($R144&gt;1," PasArea"&amp;GQ144,"")     &amp;IF($T144&gt;1," SR"&amp;GT144,"")     &amp;IF($S144&gt;1," E_PGR"&amp;JG144,"")
&amp; " WP"&amp;TEXT($IZ144*100,"000p")                &amp; " MP"&amp;TEXT($JA144*100,"000p")                      &amp; " GP"&amp;TEXT($JB144*100,"000p")
&amp; " (F"&amp;3+IFERROR(1*$CZ144,0)+IFERROR(1*$DA144,0)&amp;3-IFERROR(1*NOT($DC144),0)&amp;"N"&amp;$DV144&amp;$DW144&amp;")"</f>
        <v>00005 sup_selectivity  Day204 MWM Confine0 WP100p MP100p GP100p (F33N33)</v>
      </c>
      <c r="W144" s="10" t="str">
        <f ca="1">IF(COUNTIF(V$5:V144,V144)=1,"-","Dup")</f>
        <v>-</v>
      </c>
      <c r="X144" s="10"/>
      <c r="Y144" s="248" t="str">
        <f t="shared" ca="1" si="521"/>
        <v>-</v>
      </c>
      <c r="Z144" s="248" t="str">
        <f t="shared" ca="1" si="521"/>
        <v>-</v>
      </c>
      <c r="AA144" s="248" t="str">
        <f t="shared" ca="1" si="521"/>
        <v>-</v>
      </c>
      <c r="AB144" s="248" t="str">
        <f t="shared" ca="1" si="521"/>
        <v>-</v>
      </c>
      <c r="AC144" s="248" t="str">
        <f t="shared" ca="1" si="521"/>
        <v>-</v>
      </c>
      <c r="AD144" s="248" t="b">
        <f t="shared" ca="1" si="521"/>
        <v>1</v>
      </c>
      <c r="AE144" s="10"/>
      <c r="AF144" s="248" t="b">
        <f t="shared" ca="1" si="522"/>
        <v>1</v>
      </c>
      <c r="AG144" s="248" t="str">
        <f t="shared" ca="1" si="522"/>
        <v>-</v>
      </c>
      <c r="AH144" s="248" t="str">
        <f t="shared" ca="1" si="522"/>
        <v>-</v>
      </c>
      <c r="AI144" s="248" t="str">
        <f t="shared" ca="1" si="522"/>
        <v>-</v>
      </c>
      <c r="AJ144" s="248" t="b">
        <f t="shared" ca="1" si="522"/>
        <v>0</v>
      </c>
      <c r="AK144" s="248" t="str">
        <f t="shared" ca="1" si="522"/>
        <v>-</v>
      </c>
      <c r="AL144" s="248" t="str">
        <f t="shared" ca="1" si="522"/>
        <v>-</v>
      </c>
      <c r="AM144" s="248" t="str">
        <f t="shared" ca="1" si="522"/>
        <v>-</v>
      </c>
      <c r="AN144" s="248" t="b">
        <f t="shared" ca="1" si="522"/>
        <v>0</v>
      </c>
      <c r="AO144" s="10"/>
      <c r="AP144" s="248" t="b">
        <f t="shared" ca="1" si="522"/>
        <v>1</v>
      </c>
      <c r="AQ144" s="248" t="b">
        <f t="shared" ca="1" si="523"/>
        <v>1</v>
      </c>
      <c r="AR144" s="248" t="b">
        <f t="shared" ca="1" si="523"/>
        <v>1</v>
      </c>
      <c r="AS144" s="297">
        <f t="shared" ca="1" si="548"/>
        <v>31107</v>
      </c>
      <c r="AT144" s="248" t="b">
        <f t="shared" ca="1" si="522"/>
        <v>0</v>
      </c>
      <c r="AU144" s="248" t="str">
        <f t="shared" ca="1" si="522"/>
        <v>-</v>
      </c>
      <c r="AV144" s="248" t="str">
        <f t="shared" ca="1" si="523"/>
        <v>-</v>
      </c>
      <c r="AW144" s="248" t="str">
        <f t="shared" ca="1" si="523"/>
        <v>-</v>
      </c>
      <c r="AX144" s="248" t="str">
        <f t="shared" ca="1" si="523"/>
        <v>-</v>
      </c>
      <c r="AY144" s="248">
        <f t="shared" ca="1" si="523"/>
        <v>1</v>
      </c>
      <c r="AZ144" s="248">
        <f t="shared" ca="1" si="523"/>
        <v>1</v>
      </c>
      <c r="BA144" s="248" t="b">
        <f t="shared" ca="1" si="523"/>
        <v>1</v>
      </c>
      <c r="BB144" s="247">
        <v>0.15</v>
      </c>
      <c r="BC144" s="247" t="str">
        <f t="shared" ca="1" si="523"/>
        <v>-</v>
      </c>
      <c r="BD144" s="247" t="str">
        <f t="shared" ca="1" si="523"/>
        <v>-</v>
      </c>
      <c r="BE144" s="248" t="b">
        <f t="shared" ca="1" si="523"/>
        <v>1</v>
      </c>
      <c r="BF144" s="248" t="b">
        <f t="shared" ca="1" si="523"/>
        <v>0</v>
      </c>
      <c r="BG144" s="246" t="b" cm="1">
        <f t="array" aca="1" ref="BG144" ca="1">INDEX(i.dams_confinement_P,$P144,BG$17)</f>
        <v>0</v>
      </c>
      <c r="BH144" s="246" t="b" cm="1">
        <f t="array" aca="1" ref="BH144" ca="1">INDEX(i.dams_confinement_P,$P144,BH$17)</f>
        <v>0</v>
      </c>
      <c r="BI144" s="246" t="b" cm="1">
        <f t="array" aca="1" ref="BI144" ca="1">INDEX(i.dams_confinement_P,$P144,BI$17)</f>
        <v>0</v>
      </c>
      <c r="BJ144" s="246" t="b" cm="1">
        <f t="array" aca="1" ref="BJ144" ca="1">INDEX(i.dams_confinement_P,$P144,BJ$17)</f>
        <v>0</v>
      </c>
      <c r="BK144" s="246" t="b" cm="1">
        <f t="array" aca="1" ref="BK144" ca="1">INDEX(i.dams_confinement_P,$P144,BK$17)</f>
        <v>0</v>
      </c>
      <c r="BL144" s="246" t="b" cm="1">
        <f t="array" aca="1" ref="BL144" ca="1">INDEX(i.dams_confinement_P,$P144,BL$17)</f>
        <v>0</v>
      </c>
      <c r="BM144" s="246" t="b" cm="1">
        <f t="array" aca="1" ref="BM144" ca="1">INDEX(i.dams_confinement_P,$P144,BM$17)</f>
        <v>0</v>
      </c>
      <c r="BN144" s="246" t="b" cm="1">
        <f t="array" aca="1" ref="BN144" ca="1">INDEX(i.dams_confinement_P,$P144,BN$17)</f>
        <v>0</v>
      </c>
      <c r="BO144" s="246" t="b" cm="1">
        <f t="array" aca="1" ref="BO144" ca="1">INDEX(i.dams_confinement_P,$P144,BO$17)</f>
        <v>0</v>
      </c>
      <c r="BP144" s="246" t="b" cm="1">
        <f t="array" aca="1" ref="BP144" ca="1">INDEX(i.dams_confinement_P,$P144,BP$17)</f>
        <v>0</v>
      </c>
      <c r="BQ144" s="246" t="b" cm="1">
        <f t="array" aca="1" ref="BQ144" ca="1">INDEX(i.dams_confinement_P,$P144,BQ$17)</f>
        <v>0</v>
      </c>
      <c r="BR144" s="246" t="b" cm="1">
        <f t="array" aca="1" ref="BR144" ca="1">INDEX(i.dams_confinement_P,$P144,BR$17)</f>
        <v>0</v>
      </c>
      <c r="BS144" s="246" t="b" cm="1">
        <f t="array" aca="1" ref="BS144" ca="1">INDEX(i.dams_confinement_P,$P144,BS$17)</f>
        <v>0</v>
      </c>
      <c r="BT144" s="246" t="b" cm="1">
        <f t="array" aca="1" ref="BT144" ca="1">INDEX(i.dams_confinement_P,$P144,BT$17)</f>
        <v>0</v>
      </c>
      <c r="BU144" s="246" t="b" cm="1">
        <f t="array" aca="1" ref="BU144" ca="1">INDEX(i.dams_confinement_P,$P144,BU$17)</f>
        <v>0</v>
      </c>
      <c r="BV144" s="246" t="b" cm="1">
        <f t="array" aca="1" ref="BV144" ca="1">INDEX(i.dams_confinement_P,$P144,BV$17)</f>
        <v>0</v>
      </c>
      <c r="BW144" s="246" t="b" cm="1">
        <f t="array" aca="1" ref="BW144" ca="1">INDEX(i.dams_confinement_P,$P144,BW$17)</f>
        <v>0</v>
      </c>
      <c r="BX144" s="246" t="b" cm="1">
        <f t="array" aca="1" ref="BX144" ca="1">INDEX(i.dams_confinement_P,$P144,BX$17)</f>
        <v>0</v>
      </c>
      <c r="BY144" s="248" t="str">
        <f t="shared" ca="1" si="524"/>
        <v>-</v>
      </c>
      <c r="BZ144" s="248" t="str">
        <f t="shared" ca="1" si="524"/>
        <v>-</v>
      </c>
      <c r="CA144" s="10"/>
      <c r="CB144" s="248" t="str">
        <f t="shared" ca="1" si="524"/>
        <v>-</v>
      </c>
      <c r="CC144" s="248" t="str">
        <f t="shared" ca="1" si="524"/>
        <v>-</v>
      </c>
      <c r="CD144" s="248" t="str">
        <f t="shared" ca="1" si="524"/>
        <v>-</v>
      </c>
      <c r="CE144" s="248" t="str">
        <f t="shared" ca="1" si="524"/>
        <v>-</v>
      </c>
      <c r="CF144" s="248" t="str">
        <f t="shared" ca="1" si="524"/>
        <v>-</v>
      </c>
      <c r="CG144" s="248" t="str">
        <f t="shared" ca="1" si="524"/>
        <v>-</v>
      </c>
      <c r="CH144" s="248" t="str">
        <f t="shared" ca="1" si="524"/>
        <v>-</v>
      </c>
      <c r="CI144" s="248" t="str">
        <f t="shared" ca="1" si="524"/>
        <v>-</v>
      </c>
      <c r="CJ144" s="248" t="str">
        <f t="shared" ca="1" si="524"/>
        <v>-</v>
      </c>
      <c r="CK144" s="248" t="str">
        <f t="shared" ca="1" si="524"/>
        <v>-</v>
      </c>
      <c r="CL144" s="248" t="str">
        <f t="shared" ca="1" si="524"/>
        <v>-</v>
      </c>
      <c r="CM144" s="248" t="str">
        <f t="shared" ca="1" si="524"/>
        <v>-</v>
      </c>
      <c r="CN144" s="248" t="str">
        <f t="shared" ca="1" si="524"/>
        <v>-</v>
      </c>
      <c r="CO144" s="248" t="str">
        <f t="shared" ca="1" si="524"/>
        <v>-</v>
      </c>
      <c r="CP144" s="248" t="str">
        <f t="shared" ca="1" si="524"/>
        <v>-</v>
      </c>
      <c r="CQ144" s="248" t="str">
        <f t="shared" ca="1" si="524"/>
        <v>-</v>
      </c>
      <c r="CR144" s="248" t="str">
        <f t="shared" ca="1" si="524"/>
        <v>-</v>
      </c>
      <c r="CS144" s="248" t="str">
        <f t="shared" ca="1" si="524"/>
        <v>-</v>
      </c>
      <c r="CT144" s="248" t="str">
        <f t="shared" ca="1" si="524"/>
        <v>-</v>
      </c>
      <c r="CU144" s="248" t="str">
        <f t="shared" ca="1" si="524"/>
        <v>-</v>
      </c>
      <c r="CV144" s="248" t="str">
        <f t="shared" ca="1" si="524"/>
        <v>-</v>
      </c>
      <c r="CW144" s="10"/>
      <c r="CX144" s="246" t="str" cm="1">
        <f t="array" aca="1" ref="CX144" ca="1">IF(AND($CZ144:$DA144),INDEX(i.dam_user_fvp0_date,$P144),"-")</f>
        <v>-</v>
      </c>
      <c r="CY144" s="246" t="str" cm="1">
        <f t="array" aca="1" ref="CY144" ca="1">IF(AND($CZ144:$DA144),INDEX(i.dam_user_fvp1_date,$P144),"-")</f>
        <v>-</v>
      </c>
      <c r="CZ144" s="248" t="b">
        <f t="shared" ca="1" si="525"/>
        <v>0</v>
      </c>
      <c r="DA144" s="248" t="b">
        <f t="shared" ca="1" si="525"/>
        <v>0</v>
      </c>
      <c r="DB144" s="248" t="str">
        <f t="shared" ca="1" si="525"/>
        <v>-</v>
      </c>
      <c r="DC144" s="248" t="str">
        <f t="shared" ca="1" si="525"/>
        <v>-</v>
      </c>
      <c r="DD144" s="248" t="str">
        <f t="shared" ca="1" si="525"/>
        <v>-</v>
      </c>
      <c r="DE144" s="248" t="str">
        <f t="shared" ca="1" si="525"/>
        <v>-</v>
      </c>
      <c r="DF144" s="248" t="str">
        <f t="shared" ca="1" si="525"/>
        <v>-</v>
      </c>
      <c r="DG144" s="248" t="str">
        <f t="shared" ca="1" si="525"/>
        <v>-</v>
      </c>
      <c r="DH144" s="248" t="str">
        <f t="shared" ca="1" si="525"/>
        <v>-</v>
      </c>
      <c r="DI144" s="248" t="str">
        <f t="shared" ca="1" si="525"/>
        <v>-</v>
      </c>
      <c r="DJ144" s="248">
        <f t="shared" ca="1" si="525"/>
        <v>0.125</v>
      </c>
      <c r="DK144" s="248">
        <f t="shared" ca="1" si="525"/>
        <v>0.3</v>
      </c>
      <c r="DL144" s="248">
        <f t="shared" ca="1" si="525"/>
        <v>-0.05</v>
      </c>
      <c r="DM144" s="248">
        <f t="shared" ca="1" si="525"/>
        <v>0.1</v>
      </c>
      <c r="DN144" s="248">
        <f t="shared" ca="1" si="525"/>
        <v>0.25</v>
      </c>
      <c r="DO144" s="248">
        <f t="shared" ca="1" si="525"/>
        <v>-0.05</v>
      </c>
      <c r="DP144" s="248">
        <f t="shared" ca="1" si="525"/>
        <v>0.05</v>
      </c>
      <c r="DQ144" s="248">
        <f t="shared" ca="1" si="525"/>
        <v>0.1</v>
      </c>
      <c r="DR144" s="248">
        <f t="shared" ca="1" si="525"/>
        <v>-0.02</v>
      </c>
      <c r="DS144" s="248">
        <f t="shared" ca="1" si="525"/>
        <v>0.1</v>
      </c>
      <c r="DT144" s="248">
        <f t="shared" ca="1" si="525"/>
        <v>0.25</v>
      </c>
      <c r="DU144" s="248">
        <f t="shared" ca="1" si="525"/>
        <v>-0.05</v>
      </c>
      <c r="DV144" s="247">
        <v>3</v>
      </c>
      <c r="DW144" s="247">
        <v>3</v>
      </c>
      <c r="DX144" s="248">
        <f t="shared" ca="1" si="525"/>
        <v>0</v>
      </c>
      <c r="DY144" s="248" t="str">
        <f t="shared" ca="1" si="525"/>
        <v>-</v>
      </c>
      <c r="DZ144" s="248" t="str">
        <f t="shared" ca="1" si="525"/>
        <v>-</v>
      </c>
      <c r="EA144" s="248" t="str">
        <f t="shared" ca="1" si="525"/>
        <v>-</v>
      </c>
      <c r="EB144" s="248" t="str">
        <f t="shared" ca="1" si="525"/>
        <v>-</v>
      </c>
      <c r="EC144" s="248" t="str">
        <f t="shared" ca="1" si="525"/>
        <v>-</v>
      </c>
      <c r="ED144" s="248" t="str">
        <f t="shared" ca="1" si="525"/>
        <v>-</v>
      </c>
      <c r="EE144" s="248" t="str">
        <f t="shared" ca="1" si="525"/>
        <v>-</v>
      </c>
      <c r="EF144" s="248">
        <f t="shared" ca="1" si="525"/>
        <v>0</v>
      </c>
      <c r="EG144" s="248" t="str">
        <f t="shared" ca="1" si="525"/>
        <v>-</v>
      </c>
      <c r="EH144" s="248" t="str">
        <f t="shared" ca="1" si="525"/>
        <v>-</v>
      </c>
      <c r="EI144" s="248" t="str">
        <f t="shared" ca="1" si="525"/>
        <v>-</v>
      </c>
      <c r="EJ144" s="248" t="str">
        <f t="shared" ca="1" si="525"/>
        <v>-</v>
      </c>
      <c r="EK144" s="248" t="str">
        <f t="shared" ca="1" si="525"/>
        <v>-</v>
      </c>
      <c r="EL144" s="248">
        <f t="shared" ca="1" si="525"/>
        <v>0</v>
      </c>
      <c r="EM144" s="248">
        <f t="shared" ca="1" si="525"/>
        <v>0</v>
      </c>
      <c r="EN144" s="248">
        <f t="shared" ca="1" si="525"/>
        <v>0</v>
      </c>
      <c r="EO144" s="248">
        <f t="shared" ca="1" si="525"/>
        <v>0</v>
      </c>
      <c r="EP144" s="248">
        <f t="shared" ca="1" si="525"/>
        <v>0</v>
      </c>
      <c r="EQ144" s="248">
        <f t="shared" ca="1" si="525"/>
        <v>0</v>
      </c>
      <c r="ER144" s="248">
        <f t="shared" ca="1" si="525"/>
        <v>0</v>
      </c>
      <c r="ES144" s="248" t="str">
        <f t="shared" ca="1" si="525"/>
        <v>-</v>
      </c>
      <c r="ET144" s="248" t="str">
        <f t="shared" ca="1" si="525"/>
        <v>-</v>
      </c>
      <c r="EU144" s="248" t="str">
        <f t="shared" ca="1" si="525"/>
        <v>-</v>
      </c>
      <c r="EV144" s="248" t="str">
        <f t="shared" ca="1" si="525"/>
        <v>-</v>
      </c>
      <c r="EW144" s="248" t="str">
        <f t="shared" ca="1" si="525"/>
        <v>-</v>
      </c>
      <c r="EX144" s="248" t="str">
        <f t="shared" ca="1" si="525"/>
        <v>-</v>
      </c>
      <c r="EY144" s="248" t="str">
        <f t="shared" ca="1" si="525"/>
        <v>-</v>
      </c>
      <c r="EZ144" s="248" t="str">
        <f t="shared" ca="1" si="525"/>
        <v>-</v>
      </c>
      <c r="FA144" s="248" t="str">
        <f t="shared" ca="1" si="525"/>
        <v>-</v>
      </c>
      <c r="FB144" s="248" t="str">
        <f t="shared" ca="1" si="525"/>
        <v>-</v>
      </c>
      <c r="FC144" s="248" t="str">
        <f t="shared" ca="1" si="525"/>
        <v>-</v>
      </c>
      <c r="FD144" s="10"/>
      <c r="FE144" s="246">
        <f t="shared" ca="1" si="526"/>
        <v>1</v>
      </c>
      <c r="FF144" s="248" t="str">
        <f t="shared" ca="1" si="525"/>
        <v>-</v>
      </c>
      <c r="FG144" s="248" t="str">
        <f t="shared" ca="1" si="525"/>
        <v>-</v>
      </c>
      <c r="FH144" s="248" t="str">
        <f t="shared" ca="1" si="525"/>
        <v>-</v>
      </c>
      <c r="FI144" s="248" t="str">
        <f t="shared" ca="1" si="525"/>
        <v>-</v>
      </c>
      <c r="FJ144" s="246" t="b">
        <f t="shared" ca="1" si="527"/>
        <v>0</v>
      </c>
      <c r="FK144" s="248" t="str">
        <f t="shared" ca="1" si="528"/>
        <v>-</v>
      </c>
      <c r="FL144" s="248">
        <f t="shared" ca="1" si="528"/>
        <v>0</v>
      </c>
      <c r="FM144" s="248" t="str">
        <f t="shared" ca="1" si="528"/>
        <v>-</v>
      </c>
      <c r="FN144" s="248">
        <f t="shared" ca="1" si="528"/>
        <v>1</v>
      </c>
      <c r="FO144" s="248">
        <f t="shared" ca="1" si="528"/>
        <v>0</v>
      </c>
      <c r="FP144" s="248">
        <f t="shared" ca="1" si="528"/>
        <v>1</v>
      </c>
      <c r="FQ144" s="248">
        <f t="shared" ca="1" si="528"/>
        <v>0</v>
      </c>
      <c r="FR144" s="248">
        <f t="shared" ca="1" si="528"/>
        <v>1</v>
      </c>
      <c r="FS144" s="248">
        <f t="shared" ca="1" si="528"/>
        <v>1</v>
      </c>
      <c r="FT144" s="248">
        <f t="shared" ca="1" si="528"/>
        <v>1</v>
      </c>
      <c r="FU144" s="248">
        <f t="shared" ca="1" si="528"/>
        <v>0</v>
      </c>
      <c r="FV144" s="248">
        <f t="shared" ca="1" si="528"/>
        <v>0</v>
      </c>
      <c r="FW144" s="248">
        <f t="shared" ca="1" si="528"/>
        <v>0</v>
      </c>
      <c r="FX144" s="248">
        <f t="shared" ca="1" si="528"/>
        <v>0</v>
      </c>
      <c r="FY144" s="248">
        <f t="shared" ca="1" si="528"/>
        <v>0</v>
      </c>
      <c r="FZ144" s="248">
        <f t="shared" ca="1" si="528"/>
        <v>0</v>
      </c>
      <c r="GA144" s="248">
        <f t="shared" ca="1" si="528"/>
        <v>0</v>
      </c>
      <c r="GB144" s="248">
        <f t="shared" ca="1" si="528"/>
        <v>0</v>
      </c>
      <c r="GC144" s="248">
        <f t="shared" ca="1" si="528"/>
        <v>0</v>
      </c>
      <c r="GD144" s="248">
        <f t="shared" ca="1" si="528"/>
        <v>0</v>
      </c>
      <c r="GE144" s="248">
        <f t="shared" ca="1" si="528"/>
        <v>0</v>
      </c>
      <c r="GF144" s="248">
        <f t="shared" ca="1" si="528"/>
        <v>0</v>
      </c>
      <c r="GG144" s="248">
        <f t="shared" ca="1" si="528"/>
        <v>1</v>
      </c>
      <c r="GH144" s="248">
        <f t="shared" ca="1" si="528"/>
        <v>0</v>
      </c>
      <c r="GI144" s="248">
        <f t="shared" ca="1" si="528"/>
        <v>0</v>
      </c>
      <c r="GJ144" s="248">
        <f t="shared" ca="1" si="528"/>
        <v>0</v>
      </c>
      <c r="GK144" s="248">
        <f t="shared" ca="1" si="528"/>
        <v>0</v>
      </c>
      <c r="GL144" s="248">
        <f t="shared" ca="1" si="528"/>
        <v>0</v>
      </c>
      <c r="GM144" s="248">
        <f t="shared" ca="1" si="528"/>
        <v>0</v>
      </c>
      <c r="GN144" s="248">
        <f t="shared" ca="1" si="528"/>
        <v>0</v>
      </c>
      <c r="GO144" s="10"/>
      <c r="GP144" s="246" t="b">
        <f t="shared" ca="1" si="549"/>
        <v>0</v>
      </c>
      <c r="GQ144" s="246" t="str" cm="1">
        <f t="array" aca="1" ref="GQ144" ca="1">INDEX(i.bnd_total_pas_area,$R144,1)</f>
        <v>-</v>
      </c>
      <c r="GR144" s="248" t="str">
        <f t="shared" ca="1" si="529"/>
        <v>-</v>
      </c>
      <c r="GS144" s="246" t="b">
        <f t="shared" ca="1" si="530"/>
        <v>0</v>
      </c>
      <c r="GT144" s="246" t="str" cm="1">
        <f t="array" aca="1" ref="GT144" ca="1">INDEX(i.bnd_sr_t,$T144,1)</f>
        <v>-</v>
      </c>
      <c r="GU144" s="246" t="b">
        <f t="shared" ca="1" si="531"/>
        <v>0</v>
      </c>
      <c r="GV144" s="246" t="b">
        <f t="shared" ca="1" si="531"/>
        <v>0</v>
      </c>
      <c r="GW144" s="246" t="b">
        <f t="shared" ca="1" si="531"/>
        <v>1</v>
      </c>
      <c r="GX144" s="248">
        <f t="shared" ca="1" si="532"/>
        <v>0</v>
      </c>
      <c r="GY144" s="248">
        <f t="shared" ca="1" si="532"/>
        <v>2</v>
      </c>
      <c r="GZ144" s="248">
        <f t="shared" ca="1" si="532"/>
        <v>2</v>
      </c>
      <c r="HA144" s="248" t="str">
        <f t="shared" ca="1" si="532"/>
        <v>-</v>
      </c>
      <c r="HB144" s="248" t="str">
        <f t="shared" ca="1" si="532"/>
        <v>-</v>
      </c>
      <c r="HC144" s="248" t="str">
        <f t="shared" ca="1" si="532"/>
        <v>-</v>
      </c>
      <c r="HD144" s="248" t="str">
        <f t="shared" ca="1" si="532"/>
        <v>-</v>
      </c>
      <c r="HE144" s="248" t="str">
        <f t="shared" ca="1" si="532"/>
        <v>-</v>
      </c>
      <c r="HF144" s="248" t="str">
        <f t="shared" ca="1" si="532"/>
        <v>-</v>
      </c>
      <c r="HG144" s="248" t="str">
        <f t="shared" ca="1" si="532"/>
        <v>-</v>
      </c>
      <c r="HH144" s="299" t="b">
        <v>1</v>
      </c>
      <c r="HI144" s="248" t="str">
        <f t="shared" ca="1" si="533"/>
        <v>-</v>
      </c>
      <c r="HJ144" s="300">
        <v>1</v>
      </c>
      <c r="HK144" s="248" t="b">
        <f t="shared" ca="1" si="532"/>
        <v>1</v>
      </c>
      <c r="HL144" s="248">
        <f t="shared" ca="1" si="532"/>
        <v>0</v>
      </c>
      <c r="HM144" s="288" t="str">
        <f t="shared" ca="1" si="532"/>
        <v>-</v>
      </c>
      <c r="HN144" s="288" t="str">
        <f t="shared" ca="1" si="532"/>
        <v>-</v>
      </c>
      <c r="HO144" s="288" t="str">
        <f t="shared" ca="1" si="532"/>
        <v>-</v>
      </c>
      <c r="HP144" s="288" t="str">
        <f t="shared" ca="1" si="532"/>
        <v>-</v>
      </c>
      <c r="HQ144" s="288" t="str">
        <f t="shared" ca="1" si="532"/>
        <v>-</v>
      </c>
      <c r="HR144" s="288" t="str">
        <f t="shared" ca="1" si="532"/>
        <v>-</v>
      </c>
      <c r="HS144" s="248" t="str">
        <f t="shared" ca="1" si="532"/>
        <v>-</v>
      </c>
      <c r="HT144" s="248" t="str">
        <f t="shared" ca="1" si="532"/>
        <v>-</v>
      </c>
      <c r="HU144" s="248" t="b">
        <f t="shared" ca="1" si="534"/>
        <v>1</v>
      </c>
      <c r="HV144" s="248">
        <f t="shared" ca="1" si="534"/>
        <v>0</v>
      </c>
      <c r="HW144" s="246" t="str">
        <f t="shared" ca="1" si="535"/>
        <v>-</v>
      </c>
      <c r="HX144" s="246" t="str">
        <f t="shared" ca="1" si="535"/>
        <v>-</v>
      </c>
      <c r="HY144" s="246" t="str">
        <f t="shared" ca="1" si="535"/>
        <v>-</v>
      </c>
      <c r="HZ144" s="246" t="str">
        <f t="shared" ca="1" si="535"/>
        <v>-</v>
      </c>
      <c r="IA144" s="248" t="str">
        <f t="shared" ca="1" si="536"/>
        <v>-</v>
      </c>
      <c r="IB144" s="248" t="str">
        <f t="shared" ca="1" si="536"/>
        <v>-</v>
      </c>
      <c r="IC144" s="248" t="str">
        <f t="shared" ca="1" si="536"/>
        <v>-</v>
      </c>
      <c r="ID144" s="248" t="str">
        <f t="shared" ca="1" si="536"/>
        <v>-</v>
      </c>
      <c r="IE144" s="248">
        <f t="shared" ca="1" si="536"/>
        <v>0</v>
      </c>
      <c r="IF144" s="248" t="str">
        <f t="shared" ca="1" si="536"/>
        <v>-</v>
      </c>
      <c r="IG144" s="248">
        <f t="shared" ca="1" si="536"/>
        <v>0</v>
      </c>
      <c r="IH144" s="246" t="str">
        <f t="shared" ca="1" si="537"/>
        <v>-</v>
      </c>
      <c r="II144" s="246">
        <f t="shared" ca="1" si="537"/>
        <v>500</v>
      </c>
      <c r="IJ144" s="246">
        <f t="shared" ca="1" si="537"/>
        <v>500</v>
      </c>
      <c r="IK144" s="246">
        <f t="shared" ca="1" si="538"/>
        <v>865</v>
      </c>
      <c r="IL144" s="246" t="str">
        <f t="shared" ca="1" si="537"/>
        <v>-</v>
      </c>
      <c r="IM144" s="246" t="str">
        <f t="shared" ca="1" si="539"/>
        <v>-</v>
      </c>
      <c r="IN144" s="248" t="str">
        <f t="shared" ca="1" si="540"/>
        <v>-</v>
      </c>
      <c r="IO144" s="248" t="str">
        <f t="shared" ca="1" si="540"/>
        <v>-</v>
      </c>
      <c r="IP144" s="10"/>
      <c r="IQ144" s="248">
        <f t="shared" ca="1" si="536"/>
        <v>1</v>
      </c>
      <c r="IR144" s="248">
        <f t="shared" ca="1" si="536"/>
        <v>0</v>
      </c>
      <c r="IS144" s="248">
        <f t="shared" ca="1" si="536"/>
        <v>1</v>
      </c>
      <c r="IT144" s="248">
        <f t="shared" ca="1" si="536"/>
        <v>1</v>
      </c>
      <c r="IU144" s="248">
        <f t="shared" ca="1" si="536"/>
        <v>0</v>
      </c>
      <c r="IV144" s="248">
        <f t="shared" ca="1" si="536"/>
        <v>70</v>
      </c>
      <c r="IW144" s="248">
        <f t="shared" ca="1" si="536"/>
        <v>50</v>
      </c>
      <c r="IX144" s="248">
        <f t="shared" ca="1" si="536"/>
        <v>85</v>
      </c>
      <c r="IY144" s="248">
        <f t="shared" ca="1" si="536"/>
        <v>70</v>
      </c>
      <c r="IZ144" s="246">
        <f t="shared" ca="1" si="541"/>
        <v>1</v>
      </c>
      <c r="JA144" s="246">
        <f t="shared" ca="1" si="542"/>
        <v>1</v>
      </c>
      <c r="JB144" s="246">
        <f t="shared" ca="1" si="543"/>
        <v>1</v>
      </c>
      <c r="JC144" s="248">
        <f t="shared" ca="1" si="536"/>
        <v>1</v>
      </c>
      <c r="JD144" s="10"/>
      <c r="JE144" s="248">
        <f t="shared" ca="1" si="536"/>
        <v>1</v>
      </c>
      <c r="JF144" s="246">
        <f t="shared" ca="1" si="544"/>
        <v>1</v>
      </c>
      <c r="JG144" s="248">
        <f t="shared" ca="1" si="553"/>
        <v>0.75</v>
      </c>
      <c r="JH144" s="248">
        <f t="shared" ca="1" si="553"/>
        <v>0.8</v>
      </c>
      <c r="JI144" s="248">
        <f t="shared" ca="1" si="553"/>
        <v>0.82499999999999996</v>
      </c>
      <c r="JJ144" s="248">
        <f t="shared" ca="1" si="553"/>
        <v>0.875</v>
      </c>
      <c r="JK144" s="248">
        <f t="shared" ca="1" si="553"/>
        <v>0.9</v>
      </c>
      <c r="JL144" s="246">
        <f t="shared" ca="1" si="545"/>
        <v>1</v>
      </c>
      <c r="JM144" s="248">
        <f t="shared" ca="1" si="536"/>
        <v>0</v>
      </c>
      <c r="JN144" s="248">
        <f t="shared" ca="1" si="536"/>
        <v>0</v>
      </c>
      <c r="JO144" s="248">
        <f t="shared" ca="1" si="536"/>
        <v>0</v>
      </c>
      <c r="JP144" s="248">
        <f t="shared" ca="1" si="536"/>
        <v>0</v>
      </c>
      <c r="JQ144" s="248">
        <f t="shared" ca="1" si="536"/>
        <v>0</v>
      </c>
      <c r="JR144" s="248">
        <f t="shared" ca="1" si="536"/>
        <v>0</v>
      </c>
      <c r="JS144" s="248" t="str">
        <f t="shared" ca="1" si="536"/>
        <v>-</v>
      </c>
      <c r="JT144" s="248">
        <f t="shared" ca="1" si="536"/>
        <v>0</v>
      </c>
      <c r="JU144" s="27">
        <v>0</v>
      </c>
    </row>
    <row r="145" spans="1:281" s="228" customFormat="1" outlineLevel="1">
      <c r="A145" s="202">
        <f t="shared" si="12"/>
        <v>140</v>
      </c>
      <c r="B145" s="202">
        <f>$A$7</f>
        <v>2</v>
      </c>
      <c r="C145" s="228">
        <v>500</v>
      </c>
      <c r="D145" s="228" t="s">
        <v>941</v>
      </c>
      <c r="E145" s="228" t="b">
        <f t="shared" si="520"/>
        <v>1</v>
      </c>
      <c r="F145" s="228" t="b">
        <v>0</v>
      </c>
      <c r="G145" s="228" t="b">
        <f t="shared" si="546"/>
        <v>1</v>
      </c>
      <c r="H145" s="298" cm="1">
        <f t="array" aca="1" ref="H145" ca="1">IF(AND($I145:$T145=DataMaster!$R$70:$AC$70),1,IF(AND($I145:$T145=DataMaster!$R$71:$AC$71),2,IF(AND($I145:$T145=DataMaster!$R$72:$AC$72),3,IF(AND($I145:$T145=DataMaster!$R$73:$AC$73),4,IF(AND($I145:$T145=DataMaster!$R$74:$AC$74),5,IF(AND($I145:$T145=DataMaster!$R$75:$AC$75),6,IF(AND($I145:$T145=DataMaster!$R$76:$AC$76),7,IF(AND($I145:$T145=DataMaster!$R$77:$AC$77),8,0))))))))</f>
        <v>0</v>
      </c>
      <c r="I145" s="32">
        <v>3</v>
      </c>
      <c r="J145" s="32">
        <v>2</v>
      </c>
      <c r="K145" s="32">
        <v>1</v>
      </c>
      <c r="L145" s="32">
        <v>1</v>
      </c>
      <c r="M145" s="32">
        <v>1</v>
      </c>
      <c r="N145" s="32">
        <v>1</v>
      </c>
      <c r="O145" s="32">
        <v>1</v>
      </c>
      <c r="P145" s="32">
        <v>2</v>
      </c>
      <c r="Q145" s="32">
        <v>1</v>
      </c>
      <c r="R145" s="32">
        <v>1</v>
      </c>
      <c r="S145" s="32">
        <v>1</v>
      </c>
      <c r="T145" s="32">
        <v>1</v>
      </c>
      <c r="V145" s="223" t="str" cm="1">
        <f t="array" aca="1" ref="V145" ca="1">TEXT(LEFT(OFFSET(V145,-1,0),5)+1,"00000")&amp;MID(OFFSET(V145,-1,0),6,FIND(" ",OFFSET(V145,-1,0),7)-5)
&amp;IF($H145=0,"",INDEX(DataMaster!$Q$70:$Q$77,Experiment!H145))
 &amp; " Day"&amp;_xlfn.SINGLE(INDEX(i.DOY,$I145,1))                   &amp; IF($FE145=0," FWM","")&amp;IF($FE145=1," MWM","")&amp;IF($FE145=5," Mat","")&amp;IF($FJ145=TRUE,"&amp;BBT","")
&amp;" Confine"&amp;$P145-1       &amp;IF($R145&gt;1," PasArea"&amp;GQ145,"")     &amp;IF($T145&gt;1," SR"&amp;GT145,"")     &amp;IF($S145&gt;1," E_PGR"&amp;JG145,"")
&amp; " WP"&amp;TEXT($IZ145*100,"000p")                &amp; " MP"&amp;TEXT($JA145*100,"000p")                      &amp; " GP"&amp;TEXT($JB145*100,"000p")
&amp; " (F"&amp;3+IFERROR(1*$CZ145,0)+IFERROR(1*$DA145,0)&amp;3-IFERROR(1*NOT($DC145),0)&amp;"N"&amp;$DV145&amp;$DW145&amp;")"</f>
        <v>00006 sup_selectivity  Day204 MWM Confine1 WP100p MP100p GP100p (F33N33)</v>
      </c>
      <c r="W145" s="10" t="str">
        <f ca="1">IF(COUNTIF(V$5:V145,V145)=1,"-","Dup")</f>
        <v>-</v>
      </c>
      <c r="X145" s="10"/>
      <c r="Y145" s="248" t="str">
        <f t="shared" ca="1" si="521"/>
        <v>-</v>
      </c>
      <c r="Z145" s="248" t="str">
        <f t="shared" ca="1" si="521"/>
        <v>-</v>
      </c>
      <c r="AA145" s="248" t="str">
        <f t="shared" ca="1" si="521"/>
        <v>-</v>
      </c>
      <c r="AB145" s="248" t="str">
        <f t="shared" ca="1" si="521"/>
        <v>-</v>
      </c>
      <c r="AC145" s="248" t="str">
        <f t="shared" ca="1" si="521"/>
        <v>-</v>
      </c>
      <c r="AD145" s="248" t="b">
        <f t="shared" ca="1" si="521"/>
        <v>1</v>
      </c>
      <c r="AE145" s="10"/>
      <c r="AF145" s="248" t="b">
        <f t="shared" ca="1" si="522"/>
        <v>1</v>
      </c>
      <c r="AG145" s="248" t="str">
        <f t="shared" ca="1" si="522"/>
        <v>-</v>
      </c>
      <c r="AH145" s="248" t="str">
        <f t="shared" ca="1" si="522"/>
        <v>-</v>
      </c>
      <c r="AI145" s="248" t="str">
        <f t="shared" ca="1" si="522"/>
        <v>-</v>
      </c>
      <c r="AJ145" s="248" t="b">
        <f t="shared" ca="1" si="522"/>
        <v>0</v>
      </c>
      <c r="AK145" s="248" t="str">
        <f t="shared" ca="1" si="522"/>
        <v>-</v>
      </c>
      <c r="AL145" s="248" t="str">
        <f t="shared" ca="1" si="522"/>
        <v>-</v>
      </c>
      <c r="AM145" s="248" t="str">
        <f t="shared" ca="1" si="522"/>
        <v>-</v>
      </c>
      <c r="AN145" s="248" t="b">
        <f t="shared" ca="1" si="522"/>
        <v>0</v>
      </c>
      <c r="AO145" s="10"/>
      <c r="AP145" s="248" t="b">
        <f t="shared" ca="1" si="523"/>
        <v>1</v>
      </c>
      <c r="AQ145" s="248" t="b">
        <f t="shared" ca="1" si="523"/>
        <v>1</v>
      </c>
      <c r="AR145" s="248" t="b">
        <f t="shared" ca="1" si="523"/>
        <v>1</v>
      </c>
      <c r="AS145" s="297">
        <f t="shared" ca="1" si="548"/>
        <v>31207</v>
      </c>
      <c r="AT145" s="248" t="b">
        <f t="shared" ca="1" si="523"/>
        <v>0</v>
      </c>
      <c r="AU145" s="248" t="str">
        <f t="shared" ca="1" si="523"/>
        <v>-</v>
      </c>
      <c r="AV145" s="248" t="str">
        <f t="shared" ca="1" si="523"/>
        <v>-</v>
      </c>
      <c r="AW145" s="248" t="str">
        <f t="shared" ca="1" si="523"/>
        <v>-</v>
      </c>
      <c r="AX145" s="248" t="str">
        <f t="shared" ca="1" si="523"/>
        <v>-</v>
      </c>
      <c r="AY145" s="248">
        <f t="shared" ca="1" si="523"/>
        <v>1</v>
      </c>
      <c r="AZ145" s="248">
        <f t="shared" ca="1" si="523"/>
        <v>1</v>
      </c>
      <c r="BA145" s="248" t="b">
        <f t="shared" ca="1" si="523"/>
        <v>1</v>
      </c>
      <c r="BB145" s="247">
        <f>BB140</f>
        <v>1</v>
      </c>
      <c r="BC145" s="247" t="str">
        <f t="shared" ca="1" si="523"/>
        <v>-</v>
      </c>
      <c r="BD145" s="247" t="str">
        <f t="shared" ca="1" si="523"/>
        <v>-</v>
      </c>
      <c r="BE145" s="248" t="b">
        <f t="shared" ca="1" si="523"/>
        <v>1</v>
      </c>
      <c r="BF145" s="248" t="b">
        <f t="shared" ca="1" si="523"/>
        <v>0</v>
      </c>
      <c r="BG145" s="246" t="b" cm="1">
        <f t="array" ref="BG145">INDEX(i.dams_confinement_P,$P145,BG$17)</f>
        <v>1</v>
      </c>
      <c r="BH145" s="246" t="b" cm="1">
        <f t="array" ref="BH145">INDEX(i.dams_confinement_P,$P145,BH$17)</f>
        <v>1</v>
      </c>
      <c r="BI145" s="246" t="b" cm="1">
        <f t="array" ref="BI145">INDEX(i.dams_confinement_P,$P145,BI$17)</f>
        <v>1</v>
      </c>
      <c r="BJ145" s="246" t="b" cm="1">
        <f t="array" ref="BJ145">INDEX(i.dams_confinement_P,$P145,BJ$17)</f>
        <v>1</v>
      </c>
      <c r="BK145" s="246" t="b" cm="1">
        <f t="array" ref="BK145">INDEX(i.dams_confinement_P,$P145,BK$17)</f>
        <v>1</v>
      </c>
      <c r="BL145" s="246" t="b" cm="1">
        <f t="array" ref="BL145">INDEX(i.dams_confinement_P,$P145,BL$17)</f>
        <v>1</v>
      </c>
      <c r="BM145" s="246" t="str" cm="1">
        <f t="array" ref="BM145">INDEX(i.dams_confinement_P,$P145,BM$17)</f>
        <v>-</v>
      </c>
      <c r="BN145" s="246" t="str" cm="1">
        <f t="array" ref="BN145">INDEX(i.dams_confinement_P,$P145,BN$17)</f>
        <v>-</v>
      </c>
      <c r="BO145" s="246" t="str" cm="1">
        <f t="array" ref="BO145">INDEX(i.dams_confinement_P,$P145,BO$17)</f>
        <v>-</v>
      </c>
      <c r="BP145" s="246" t="str" cm="1">
        <f t="array" ref="BP145">INDEX(i.dams_confinement_P,$P145,BP$17)</f>
        <v>-</v>
      </c>
      <c r="BQ145" s="246" t="str" cm="1">
        <f t="array" ref="BQ145">INDEX(i.dams_confinement_P,$P145,BQ$17)</f>
        <v>-</v>
      </c>
      <c r="BR145" s="246" t="str" cm="1">
        <f t="array" ref="BR145">INDEX(i.dams_confinement_P,$P145,BR$17)</f>
        <v>-</v>
      </c>
      <c r="BS145" s="246" t="str" cm="1">
        <f t="array" ref="BS145">INDEX(i.dams_confinement_P,$P145,BS$17)</f>
        <v>-</v>
      </c>
      <c r="BT145" s="246" t="str" cm="1">
        <f t="array" ref="BT145">INDEX(i.dams_confinement_P,$P145,BT$17)</f>
        <v>-</v>
      </c>
      <c r="BU145" s="246" t="str" cm="1">
        <f t="array" ref="BU145">INDEX(i.dams_confinement_P,$P145,BU$17)</f>
        <v>-</v>
      </c>
      <c r="BV145" s="246" t="str" cm="1">
        <f t="array" ref="BV145">INDEX(i.dams_confinement_P,$P145,BV$17)</f>
        <v>-</v>
      </c>
      <c r="BW145" s="246" t="str" cm="1">
        <f t="array" ref="BW145">INDEX(i.dams_confinement_P,$P145,BW$17)</f>
        <v>-</v>
      </c>
      <c r="BX145" s="246" t="str" cm="1">
        <f t="array" ref="BX145">INDEX(i.dams_confinement_P,$P145,BX$17)</f>
        <v>-</v>
      </c>
      <c r="BY145" s="248" t="str">
        <f t="shared" ca="1" si="524"/>
        <v>-</v>
      </c>
      <c r="BZ145" s="248" t="str">
        <f t="shared" ca="1" si="524"/>
        <v>-</v>
      </c>
      <c r="CA145" s="10"/>
      <c r="CB145" s="248" t="str">
        <f t="shared" ca="1" si="524"/>
        <v>-</v>
      </c>
      <c r="CC145" s="248" t="str">
        <f t="shared" ca="1" si="524"/>
        <v>-</v>
      </c>
      <c r="CD145" s="248" t="str">
        <f t="shared" ca="1" si="524"/>
        <v>-</v>
      </c>
      <c r="CE145" s="248" t="str">
        <f t="shared" ca="1" si="524"/>
        <v>-</v>
      </c>
      <c r="CF145" s="248" t="str">
        <f t="shared" ca="1" si="524"/>
        <v>-</v>
      </c>
      <c r="CG145" s="248" t="str">
        <f t="shared" ca="1" si="524"/>
        <v>-</v>
      </c>
      <c r="CH145" s="248" t="str">
        <f t="shared" ca="1" si="524"/>
        <v>-</v>
      </c>
      <c r="CI145" s="248" t="str">
        <f t="shared" ca="1" si="524"/>
        <v>-</v>
      </c>
      <c r="CJ145" s="248" t="str">
        <f t="shared" ca="1" si="524"/>
        <v>-</v>
      </c>
      <c r="CK145" s="248" t="str">
        <f t="shared" ca="1" si="524"/>
        <v>-</v>
      </c>
      <c r="CL145" s="248" t="str">
        <f t="shared" ca="1" si="524"/>
        <v>-</v>
      </c>
      <c r="CM145" s="248" t="str">
        <f t="shared" ca="1" si="524"/>
        <v>-</v>
      </c>
      <c r="CN145" s="248" t="str">
        <f t="shared" ca="1" si="524"/>
        <v>-</v>
      </c>
      <c r="CO145" s="248" t="str">
        <f t="shared" ca="1" si="524"/>
        <v>-</v>
      </c>
      <c r="CP145" s="248" t="str">
        <f t="shared" ca="1" si="524"/>
        <v>-</v>
      </c>
      <c r="CQ145" s="248" t="str">
        <f t="shared" ca="1" si="524"/>
        <v>-</v>
      </c>
      <c r="CR145" s="248" t="str">
        <f t="shared" ca="1" si="524"/>
        <v>-</v>
      </c>
      <c r="CS145" s="248" t="str">
        <f t="shared" ca="1" si="524"/>
        <v>-</v>
      </c>
      <c r="CT145" s="248" t="str">
        <f t="shared" ca="1" si="524"/>
        <v>-</v>
      </c>
      <c r="CU145" s="248" t="str">
        <f t="shared" ca="1" si="524"/>
        <v>-</v>
      </c>
      <c r="CV145" s="248" t="str">
        <f t="shared" ca="1" si="524"/>
        <v>-</v>
      </c>
      <c r="CW145" s="10"/>
      <c r="CX145" s="246" t="str" cm="1">
        <f t="array" aca="1" ref="CX145" ca="1">IF(AND($CZ145:$DA145),INDEX(i.dam_user_fvp0_date,$P145),"-")</f>
        <v>-</v>
      </c>
      <c r="CY145" s="246" t="str" cm="1">
        <f t="array" aca="1" ref="CY145" ca="1">IF(AND($CZ145:$DA145),INDEX(i.dam_user_fvp1_date,$P145),"-")</f>
        <v>-</v>
      </c>
      <c r="CZ145" s="248" t="b">
        <f t="shared" ref="CZ145:FI149" ca="1" si="554">OFFSET(CZ$5,$B145,0)</f>
        <v>0</v>
      </c>
      <c r="DA145" s="248" t="b">
        <f t="shared" ca="1" si="554"/>
        <v>0</v>
      </c>
      <c r="DB145" s="248" t="str">
        <f t="shared" ca="1" si="554"/>
        <v>-</v>
      </c>
      <c r="DC145" s="248" t="str">
        <f t="shared" ca="1" si="554"/>
        <v>-</v>
      </c>
      <c r="DD145" s="248" t="str">
        <f t="shared" ca="1" si="554"/>
        <v>-</v>
      </c>
      <c r="DE145" s="248" t="str">
        <f t="shared" ca="1" si="554"/>
        <v>-</v>
      </c>
      <c r="DF145" s="248" t="str">
        <f t="shared" ca="1" si="554"/>
        <v>-</v>
      </c>
      <c r="DG145" s="248" t="str">
        <f t="shared" ca="1" si="554"/>
        <v>-</v>
      </c>
      <c r="DH145" s="248" t="str">
        <f t="shared" ca="1" si="554"/>
        <v>-</v>
      </c>
      <c r="DI145" s="248" t="str">
        <f t="shared" ca="1" si="554"/>
        <v>-</v>
      </c>
      <c r="DJ145" s="248">
        <f t="shared" ca="1" si="554"/>
        <v>0.125</v>
      </c>
      <c r="DK145" s="248">
        <f t="shared" ca="1" si="554"/>
        <v>0.3</v>
      </c>
      <c r="DL145" s="248">
        <f t="shared" ca="1" si="554"/>
        <v>-0.05</v>
      </c>
      <c r="DM145" s="248">
        <f t="shared" ca="1" si="554"/>
        <v>0.1</v>
      </c>
      <c r="DN145" s="248">
        <f t="shared" ca="1" si="554"/>
        <v>0.25</v>
      </c>
      <c r="DO145" s="248">
        <f t="shared" ca="1" si="554"/>
        <v>-0.05</v>
      </c>
      <c r="DP145" s="248">
        <f t="shared" ca="1" si="554"/>
        <v>0.05</v>
      </c>
      <c r="DQ145" s="248">
        <f t="shared" ca="1" si="554"/>
        <v>0.1</v>
      </c>
      <c r="DR145" s="248">
        <f t="shared" ca="1" si="554"/>
        <v>-0.02</v>
      </c>
      <c r="DS145" s="248">
        <f t="shared" ca="1" si="554"/>
        <v>0.1</v>
      </c>
      <c r="DT145" s="248">
        <f t="shared" ca="1" si="554"/>
        <v>0.25</v>
      </c>
      <c r="DU145" s="248">
        <f t="shared" ca="1" si="554"/>
        <v>-0.05</v>
      </c>
      <c r="DV145" s="247">
        <v>3</v>
      </c>
      <c r="DW145" s="247">
        <v>3</v>
      </c>
      <c r="DX145" s="248">
        <f t="shared" ca="1" si="554"/>
        <v>0</v>
      </c>
      <c r="DY145" s="248" t="str">
        <f t="shared" ca="1" si="554"/>
        <v>-</v>
      </c>
      <c r="DZ145" s="248" t="str">
        <f t="shared" ca="1" si="554"/>
        <v>-</v>
      </c>
      <c r="EA145" s="248" t="str">
        <f t="shared" ca="1" si="554"/>
        <v>-</v>
      </c>
      <c r="EB145" s="248" t="str">
        <f t="shared" ca="1" si="554"/>
        <v>-</v>
      </c>
      <c r="EC145" s="248" t="str">
        <f t="shared" ca="1" si="554"/>
        <v>-</v>
      </c>
      <c r="ED145" s="248" t="str">
        <f t="shared" ca="1" si="554"/>
        <v>-</v>
      </c>
      <c r="EE145" s="248" t="str">
        <f t="shared" ca="1" si="554"/>
        <v>-</v>
      </c>
      <c r="EF145" s="248">
        <f t="shared" ca="1" si="554"/>
        <v>0</v>
      </c>
      <c r="EG145" s="248" t="str">
        <f t="shared" ca="1" si="554"/>
        <v>-</v>
      </c>
      <c r="EH145" s="248" t="str">
        <f t="shared" ca="1" si="554"/>
        <v>-</v>
      </c>
      <c r="EI145" s="248" t="str">
        <f t="shared" ca="1" si="554"/>
        <v>-</v>
      </c>
      <c r="EJ145" s="248" t="str">
        <f t="shared" ca="1" si="554"/>
        <v>-</v>
      </c>
      <c r="EK145" s="248" t="str">
        <f t="shared" ca="1" si="554"/>
        <v>-</v>
      </c>
      <c r="EL145" s="248">
        <f t="shared" ca="1" si="554"/>
        <v>0</v>
      </c>
      <c r="EM145" s="248">
        <f t="shared" ca="1" si="554"/>
        <v>0</v>
      </c>
      <c r="EN145" s="248">
        <f t="shared" ca="1" si="554"/>
        <v>0</v>
      </c>
      <c r="EO145" s="248">
        <f t="shared" ca="1" si="554"/>
        <v>0</v>
      </c>
      <c r="EP145" s="248">
        <f t="shared" ca="1" si="554"/>
        <v>0</v>
      </c>
      <c r="EQ145" s="248">
        <f t="shared" ca="1" si="554"/>
        <v>0</v>
      </c>
      <c r="ER145" s="248">
        <f t="shared" ca="1" si="554"/>
        <v>0</v>
      </c>
      <c r="ES145" s="248" t="str">
        <f t="shared" ca="1" si="554"/>
        <v>-</v>
      </c>
      <c r="ET145" s="248" t="str">
        <f t="shared" ca="1" si="554"/>
        <v>-</v>
      </c>
      <c r="EU145" s="248" t="str">
        <f t="shared" ca="1" si="554"/>
        <v>-</v>
      </c>
      <c r="EV145" s="248" t="str">
        <f t="shared" ca="1" si="554"/>
        <v>-</v>
      </c>
      <c r="EW145" s="248" t="str">
        <f t="shared" ca="1" si="554"/>
        <v>-</v>
      </c>
      <c r="EX145" s="248" t="str">
        <f t="shared" ca="1" si="554"/>
        <v>-</v>
      </c>
      <c r="EY145" s="248" t="str">
        <f t="shared" ca="1" si="554"/>
        <v>-</v>
      </c>
      <c r="EZ145" s="248" t="str">
        <f t="shared" ca="1" si="554"/>
        <v>-</v>
      </c>
      <c r="FA145" s="248" t="str">
        <f t="shared" ca="1" si="554"/>
        <v>-</v>
      </c>
      <c r="FB145" s="248" t="str">
        <f t="shared" ca="1" si="554"/>
        <v>-</v>
      </c>
      <c r="FC145" s="248" t="str">
        <f t="shared" ca="1" si="554"/>
        <v>-</v>
      </c>
      <c r="FD145" s="10"/>
      <c r="FE145" s="246">
        <f t="shared" si="526"/>
        <v>1</v>
      </c>
      <c r="FF145" s="248" t="str">
        <f t="shared" ca="1" si="554"/>
        <v>-</v>
      </c>
      <c r="FG145" s="248" t="str">
        <f t="shared" ca="1" si="554"/>
        <v>-</v>
      </c>
      <c r="FH145" s="248" t="str">
        <f t="shared" ca="1" si="554"/>
        <v>-</v>
      </c>
      <c r="FI145" s="248" t="str">
        <f t="shared" ca="1" si="554"/>
        <v>-</v>
      </c>
      <c r="FJ145" s="246" t="b">
        <f t="shared" si="527"/>
        <v>0</v>
      </c>
      <c r="FK145" s="248" t="str">
        <f t="shared" ca="1" si="528"/>
        <v>-</v>
      </c>
      <c r="FL145" s="248">
        <f t="shared" ca="1" si="528"/>
        <v>0</v>
      </c>
      <c r="FM145" s="248" t="str">
        <f t="shared" ca="1" si="528"/>
        <v>-</v>
      </c>
      <c r="FN145" s="248">
        <f t="shared" ca="1" si="528"/>
        <v>1</v>
      </c>
      <c r="FO145" s="248">
        <f t="shared" ca="1" si="528"/>
        <v>0</v>
      </c>
      <c r="FP145" s="248">
        <f t="shared" ca="1" si="528"/>
        <v>1</v>
      </c>
      <c r="FQ145" s="248">
        <f t="shared" ca="1" si="528"/>
        <v>0</v>
      </c>
      <c r="FR145" s="248">
        <f t="shared" ca="1" si="528"/>
        <v>1</v>
      </c>
      <c r="FS145" s="248">
        <f t="shared" ca="1" si="528"/>
        <v>1</v>
      </c>
      <c r="FT145" s="248">
        <f t="shared" ca="1" si="528"/>
        <v>1</v>
      </c>
      <c r="FU145" s="248">
        <f t="shared" ca="1" si="528"/>
        <v>0</v>
      </c>
      <c r="FV145" s="248">
        <f t="shared" ca="1" si="528"/>
        <v>0</v>
      </c>
      <c r="FW145" s="248">
        <f t="shared" ca="1" si="528"/>
        <v>0</v>
      </c>
      <c r="FX145" s="248">
        <f t="shared" ca="1" si="528"/>
        <v>0</v>
      </c>
      <c r="FY145" s="248">
        <f t="shared" ca="1" si="528"/>
        <v>0</v>
      </c>
      <c r="FZ145" s="248">
        <f t="shared" ca="1" si="528"/>
        <v>0</v>
      </c>
      <c r="GA145" s="248">
        <f t="shared" ca="1" si="528"/>
        <v>0</v>
      </c>
      <c r="GB145" s="248">
        <f t="shared" ca="1" si="528"/>
        <v>0</v>
      </c>
      <c r="GC145" s="248">
        <f t="shared" ca="1" si="528"/>
        <v>0</v>
      </c>
      <c r="GD145" s="248">
        <f t="shared" ca="1" si="528"/>
        <v>0</v>
      </c>
      <c r="GE145" s="248">
        <f t="shared" ca="1" si="528"/>
        <v>0</v>
      </c>
      <c r="GF145" s="248">
        <f t="shared" ca="1" si="528"/>
        <v>0</v>
      </c>
      <c r="GG145" s="248">
        <f t="shared" ca="1" si="528"/>
        <v>1</v>
      </c>
      <c r="GH145" s="248">
        <f t="shared" ca="1" si="528"/>
        <v>0</v>
      </c>
      <c r="GI145" s="248">
        <f t="shared" ca="1" si="528"/>
        <v>0</v>
      </c>
      <c r="GJ145" s="248">
        <f t="shared" ca="1" si="528"/>
        <v>0</v>
      </c>
      <c r="GK145" s="248">
        <f t="shared" ca="1" si="528"/>
        <v>0</v>
      </c>
      <c r="GL145" s="248">
        <f t="shared" ca="1" si="528"/>
        <v>0</v>
      </c>
      <c r="GM145" s="248">
        <f t="shared" ca="1" si="528"/>
        <v>0</v>
      </c>
      <c r="GN145" s="248">
        <f t="shared" ca="1" si="528"/>
        <v>0</v>
      </c>
      <c r="GO145" s="10"/>
      <c r="GP145" s="246" t="b">
        <f>IF(GQ145&lt;&gt;"-",TRUE,FALSE)</f>
        <v>0</v>
      </c>
      <c r="GQ145" s="246" t="str" cm="1">
        <f t="array" ref="GQ145">INDEX(i.bnd_total_pas_area,$R145,1)</f>
        <v>-</v>
      </c>
      <c r="GR145" s="248" t="str">
        <f t="shared" ca="1" si="529"/>
        <v>-</v>
      </c>
      <c r="GS145" s="246" t="b">
        <f t="shared" ref="GS145:GS149" si="555">IF(GT145&lt;&gt;"-",TRUE,FALSE)</f>
        <v>0</v>
      </c>
      <c r="GT145" s="246" t="str" cm="1">
        <f t="array" ref="GT145">INDEX(i.bnd_sr_t,$T145,1)</f>
        <v>-</v>
      </c>
      <c r="GU145" s="246" t="b">
        <f t="shared" si="531"/>
        <v>0</v>
      </c>
      <c r="GV145" s="246" t="b">
        <f t="shared" si="531"/>
        <v>0</v>
      </c>
      <c r="GW145" s="246" t="b">
        <f t="shared" si="531"/>
        <v>1</v>
      </c>
      <c r="GX145" s="248">
        <f t="shared" ca="1" si="532"/>
        <v>0</v>
      </c>
      <c r="GY145" s="248">
        <f t="shared" ca="1" si="532"/>
        <v>2</v>
      </c>
      <c r="GZ145" s="248">
        <f t="shared" ca="1" si="532"/>
        <v>2</v>
      </c>
      <c r="HA145" s="248" t="str">
        <f t="shared" ca="1" si="532"/>
        <v>-</v>
      </c>
      <c r="HB145" s="248" t="str">
        <f t="shared" ca="1" si="532"/>
        <v>-</v>
      </c>
      <c r="HC145" s="248" t="str">
        <f t="shared" ca="1" si="532"/>
        <v>-</v>
      </c>
      <c r="HD145" s="248" t="str">
        <f t="shared" ca="1" si="532"/>
        <v>-</v>
      </c>
      <c r="HE145" s="248" t="str">
        <f t="shared" ca="1" si="532"/>
        <v>-</v>
      </c>
      <c r="HF145" s="248" t="str">
        <f t="shared" ca="1" si="532"/>
        <v>-</v>
      </c>
      <c r="HG145" s="248" t="str">
        <f t="shared" ca="1" si="532"/>
        <v>-</v>
      </c>
      <c r="HH145" s="299" t="b">
        <v>1</v>
      </c>
      <c r="HI145" s="248" t="str">
        <f t="shared" ca="1" si="533"/>
        <v>-</v>
      </c>
      <c r="HJ145" s="300">
        <v>1</v>
      </c>
      <c r="HK145" s="248" t="b">
        <f t="shared" ca="1" si="532"/>
        <v>1</v>
      </c>
      <c r="HL145" s="248">
        <f t="shared" ca="1" si="532"/>
        <v>0</v>
      </c>
      <c r="HM145" s="288" t="str">
        <f t="shared" ca="1" si="532"/>
        <v>-</v>
      </c>
      <c r="HN145" s="288" t="str">
        <f t="shared" ca="1" si="532"/>
        <v>-</v>
      </c>
      <c r="HO145" s="288" t="str">
        <f t="shared" ca="1" si="532"/>
        <v>-</v>
      </c>
      <c r="HP145" s="288" t="str">
        <f t="shared" ca="1" si="532"/>
        <v>-</v>
      </c>
      <c r="HQ145" s="288" t="str">
        <f t="shared" ca="1" si="532"/>
        <v>-</v>
      </c>
      <c r="HR145" s="288" t="str">
        <f t="shared" ca="1" si="532"/>
        <v>-</v>
      </c>
      <c r="HS145" s="248" t="str">
        <f t="shared" ca="1" si="532"/>
        <v>-</v>
      </c>
      <c r="HT145" s="248" t="str">
        <f ca="1">OFFSET(HT$5,$B145,0)</f>
        <v>-</v>
      </c>
      <c r="HU145" s="248" t="b">
        <f t="shared" ca="1" si="534"/>
        <v>1</v>
      </c>
      <c r="HV145" s="248">
        <f ca="1">OFFSET(HV$5,$B145,0)</f>
        <v>0</v>
      </c>
      <c r="HW145" s="246" t="str">
        <f t="shared" si="535"/>
        <v>-</v>
      </c>
      <c r="HX145" s="246" t="str">
        <f t="shared" si="535"/>
        <v>-</v>
      </c>
      <c r="HY145" s="246" t="str">
        <f t="shared" si="535"/>
        <v>-</v>
      </c>
      <c r="HZ145" s="246" t="str">
        <f t="shared" si="535"/>
        <v>-</v>
      </c>
      <c r="IA145" s="248" t="str">
        <f t="shared" ca="1" si="536"/>
        <v>-</v>
      </c>
      <c r="IB145" s="248" t="str">
        <f t="shared" ca="1" si="536"/>
        <v>-</v>
      </c>
      <c r="IC145" s="248" t="str">
        <f t="shared" ca="1" si="536"/>
        <v>-</v>
      </c>
      <c r="ID145" s="248" t="str">
        <f t="shared" ca="1" si="536"/>
        <v>-</v>
      </c>
      <c r="IE145" s="248">
        <f t="shared" ca="1" si="536"/>
        <v>0</v>
      </c>
      <c r="IF145" s="248" t="str">
        <f t="shared" ca="1" si="536"/>
        <v>-</v>
      </c>
      <c r="IG145" s="248">
        <f t="shared" ca="1" si="536"/>
        <v>0</v>
      </c>
      <c r="IH145" s="246" t="str">
        <f t="shared" si="537"/>
        <v>-</v>
      </c>
      <c r="II145" s="246">
        <f t="shared" si="537"/>
        <v>500</v>
      </c>
      <c r="IJ145" s="246">
        <f t="shared" si="537"/>
        <v>500</v>
      </c>
      <c r="IK145" s="246">
        <f t="shared" si="538"/>
        <v>865</v>
      </c>
      <c r="IL145" s="246" t="str">
        <f t="shared" si="537"/>
        <v>-</v>
      </c>
      <c r="IM145" s="246" t="str">
        <f t="shared" si="539"/>
        <v>-</v>
      </c>
      <c r="IN145" s="248" t="str">
        <f t="shared" ca="1" si="540"/>
        <v>-</v>
      </c>
      <c r="IO145" s="248" t="str">
        <f t="shared" ca="1" si="540"/>
        <v>-</v>
      </c>
      <c r="IP145" s="10"/>
      <c r="IQ145" s="248">
        <f t="shared" ca="1" si="536"/>
        <v>1</v>
      </c>
      <c r="IR145" s="248">
        <f t="shared" ca="1" si="536"/>
        <v>0</v>
      </c>
      <c r="IS145" s="248">
        <f t="shared" ca="1" si="536"/>
        <v>1</v>
      </c>
      <c r="IT145" s="248">
        <f t="shared" ca="1" si="536"/>
        <v>1</v>
      </c>
      <c r="IU145" s="248">
        <f t="shared" ca="1" si="536"/>
        <v>0</v>
      </c>
      <c r="IV145" s="248">
        <f t="shared" ca="1" si="536"/>
        <v>70</v>
      </c>
      <c r="IW145" s="248">
        <f t="shared" ca="1" si="536"/>
        <v>50</v>
      </c>
      <c r="IX145" s="248">
        <f t="shared" ca="1" si="536"/>
        <v>85</v>
      </c>
      <c r="IY145" s="248">
        <f t="shared" ca="1" si="536"/>
        <v>70</v>
      </c>
      <c r="IZ145" s="246">
        <f t="shared" si="541"/>
        <v>1</v>
      </c>
      <c r="JA145" s="246">
        <f t="shared" si="542"/>
        <v>1</v>
      </c>
      <c r="JB145" s="246">
        <f t="shared" si="543"/>
        <v>1</v>
      </c>
      <c r="JC145" s="248">
        <f t="shared" ca="1" si="536"/>
        <v>1</v>
      </c>
      <c r="JD145" s="10"/>
      <c r="JE145" s="248">
        <f t="shared" ca="1" si="536"/>
        <v>1</v>
      </c>
      <c r="JF145" s="246">
        <f t="shared" si="544"/>
        <v>1</v>
      </c>
      <c r="JG145" s="248">
        <f t="shared" ca="1" si="553"/>
        <v>0.75</v>
      </c>
      <c r="JH145" s="248">
        <f t="shared" ca="1" si="553"/>
        <v>0.8</v>
      </c>
      <c r="JI145" s="248">
        <f t="shared" ca="1" si="553"/>
        <v>0.82499999999999996</v>
      </c>
      <c r="JJ145" s="248">
        <f t="shared" ca="1" si="553"/>
        <v>0.875</v>
      </c>
      <c r="JK145" s="248">
        <f t="shared" ca="1" si="553"/>
        <v>0.9</v>
      </c>
      <c r="JL145" s="246">
        <f t="shared" si="545"/>
        <v>1</v>
      </c>
      <c r="JM145" s="248">
        <f t="shared" ca="1" si="536"/>
        <v>0</v>
      </c>
      <c r="JN145" s="248">
        <f t="shared" ca="1" si="536"/>
        <v>0</v>
      </c>
      <c r="JO145" s="248">
        <f t="shared" ca="1" si="536"/>
        <v>0</v>
      </c>
      <c r="JP145" s="248">
        <f t="shared" ca="1" si="536"/>
        <v>0</v>
      </c>
      <c r="JQ145" s="248">
        <f t="shared" ca="1" si="536"/>
        <v>0</v>
      </c>
      <c r="JR145" s="248">
        <f t="shared" ca="1" si="536"/>
        <v>0</v>
      </c>
      <c r="JS145" s="248" t="str">
        <f t="shared" ca="1" si="536"/>
        <v>-</v>
      </c>
      <c r="JT145" s="248">
        <f t="shared" ca="1" si="536"/>
        <v>0</v>
      </c>
      <c r="JU145" s="27">
        <v>0</v>
      </c>
    </row>
    <row r="146" spans="1:281" s="228" customFormat="1" outlineLevel="1">
      <c r="A146" s="202">
        <f t="shared" si="12"/>
        <v>141</v>
      </c>
      <c r="B146" s="202">
        <f>$A$18</f>
        <v>13</v>
      </c>
      <c r="C146" s="228">
        <v>500</v>
      </c>
      <c r="D146" s="228" t="s">
        <v>941</v>
      </c>
      <c r="E146" s="228" t="b">
        <f t="shared" ca="1" si="520"/>
        <v>1</v>
      </c>
      <c r="F146" s="228" t="b">
        <v>0</v>
      </c>
      <c r="G146" s="228" t="b">
        <f t="shared" ca="1" si="546"/>
        <v>1</v>
      </c>
      <c r="H146" s="298" cm="1">
        <f t="array" aca="1" ref="H146" ca="1">IF(AND($I146:$T146=DataMaster!$R$70:$AC$70),1,IF(AND($I146:$T146=DataMaster!$R$71:$AC$71),2,IF(AND($I146:$T146=DataMaster!$R$72:$AC$72),3,IF(AND($I146:$T146=DataMaster!$R$73:$AC$73),4,IF(AND($I146:$T146=DataMaster!$R$74:$AC$74),5,IF(AND($I146:$T146=DataMaster!$R$75:$AC$75),6,IF(AND($I146:$T146=DataMaster!$R$76:$AC$76),7,IF(AND($I146:$T146=DataMaster!$R$77:$AC$77),8,0))))))))</f>
        <v>0</v>
      </c>
      <c r="I146" s="225">
        <f t="shared" ca="1" si="547"/>
        <v>3</v>
      </c>
      <c r="J146" s="225">
        <f t="shared" ca="1" si="547"/>
        <v>2</v>
      </c>
      <c r="K146" s="225">
        <f t="shared" ca="1" si="547"/>
        <v>1</v>
      </c>
      <c r="L146" s="225">
        <f t="shared" ca="1" si="547"/>
        <v>1</v>
      </c>
      <c r="M146" s="225">
        <f t="shared" ca="1" si="547"/>
        <v>1</v>
      </c>
      <c r="N146" s="225">
        <f t="shared" ca="1" si="547"/>
        <v>1</v>
      </c>
      <c r="O146" s="225">
        <f t="shared" ca="1" si="547"/>
        <v>1</v>
      </c>
      <c r="P146" s="225">
        <f t="shared" ca="1" si="547"/>
        <v>2</v>
      </c>
      <c r="Q146" s="225">
        <f t="shared" ca="1" si="547"/>
        <v>1</v>
      </c>
      <c r="R146" s="225">
        <f t="shared" ca="1" si="547"/>
        <v>1</v>
      </c>
      <c r="S146" s="225">
        <f t="shared" ca="1" si="547"/>
        <v>1</v>
      </c>
      <c r="T146" s="225">
        <f t="shared" ca="1" si="547"/>
        <v>1</v>
      </c>
      <c r="V146" s="242" t="str" cm="1">
        <f t="array" aca="1" ref="V146" ca="1">TEXT(LEFT(OFFSET(V146,-1,0),5)+1,"00000")&amp;MID(OFFSET(V146,-1,0),6,FIND(" ",OFFSET(V146,-1,0),7)-5)
&amp;IF($H146=0,"",INDEX(DataMaster!$Q$70:$Q$77,Experiment!H146))
 &amp; " Day"&amp;_xlfn.SINGLE(INDEX(i.DOY,$I146,1))                   &amp; IF($FE146=0," FWM","")&amp;IF($FE146=1," MWM","")&amp;IF($FE146=5," Mat","")&amp;IF($FJ146=TRUE,"&amp;BBT","")
&amp;" Confine"&amp;$P146-1       &amp;IF($R146&gt;1," PasArea"&amp;GQ146,"")     &amp;IF($T146&gt;1," SR"&amp;GT146,"")     &amp;IF($S146&gt;1," E_PGR"&amp;JG146,"")
&amp; " WP"&amp;TEXT($IZ146*100,"000p")                &amp; " MP"&amp;TEXT($JA146*100,"000p")                      &amp; " GP"&amp;TEXT($JB146*100,"000p")
&amp; " (F"&amp;3+IFERROR(1*$CZ146,0)+IFERROR(1*$DA146,0)&amp;3-IFERROR(1*NOT($DC146),0)&amp;"N"&amp;$DV146&amp;$DW146&amp;")"</f>
        <v>00007 sup_selectivity  Day204 MWM Confine1 WP100p MP100p GP100p (F33N33)</v>
      </c>
      <c r="W146" s="10" t="str">
        <f ca="1">IF(COUNTIF(V$5:V146,V146)=1,"-","Dup")</f>
        <v>-</v>
      </c>
      <c r="X146" s="10"/>
      <c r="Y146" s="248" t="str">
        <f t="shared" ca="1" si="521"/>
        <v>-</v>
      </c>
      <c r="Z146" s="248" t="str">
        <f t="shared" ca="1" si="521"/>
        <v>-</v>
      </c>
      <c r="AA146" s="248" t="str">
        <f t="shared" ca="1" si="521"/>
        <v>-</v>
      </c>
      <c r="AB146" s="248" t="str">
        <f t="shared" ca="1" si="521"/>
        <v>-</v>
      </c>
      <c r="AC146" s="248" t="str">
        <f t="shared" ca="1" si="521"/>
        <v>-</v>
      </c>
      <c r="AD146" s="248" t="b">
        <f t="shared" ca="1" si="521"/>
        <v>1</v>
      </c>
      <c r="AE146" s="10"/>
      <c r="AF146" s="248" t="b">
        <f t="shared" ca="1" si="522"/>
        <v>1</v>
      </c>
      <c r="AG146" s="248" t="str">
        <f t="shared" ca="1" si="522"/>
        <v>-</v>
      </c>
      <c r="AH146" s="248" t="str">
        <f t="shared" ca="1" si="522"/>
        <v>-</v>
      </c>
      <c r="AI146" s="248" t="str">
        <f t="shared" ca="1" si="522"/>
        <v>-</v>
      </c>
      <c r="AJ146" s="248" t="b">
        <f t="shared" ca="1" si="522"/>
        <v>0</v>
      </c>
      <c r="AK146" s="248" t="str">
        <f t="shared" ca="1" si="522"/>
        <v>-</v>
      </c>
      <c r="AL146" s="248" t="str">
        <f t="shared" ca="1" si="522"/>
        <v>-</v>
      </c>
      <c r="AM146" s="248" t="str">
        <f t="shared" ca="1" si="522"/>
        <v>-</v>
      </c>
      <c r="AN146" s="248" t="b">
        <f t="shared" ca="1" si="522"/>
        <v>0</v>
      </c>
      <c r="AO146" s="10"/>
      <c r="AP146" s="248" t="b">
        <f t="shared" ca="1" si="522"/>
        <v>1</v>
      </c>
      <c r="AQ146" s="248" t="b">
        <f t="shared" ca="1" si="523"/>
        <v>1</v>
      </c>
      <c r="AR146" s="248" t="b">
        <f t="shared" ca="1" si="523"/>
        <v>1</v>
      </c>
      <c r="AS146" s="297">
        <f t="shared" ca="1" si="548"/>
        <v>31207</v>
      </c>
      <c r="AT146" s="248" t="b">
        <f t="shared" ca="1" si="522"/>
        <v>0</v>
      </c>
      <c r="AU146" s="248" t="str">
        <f t="shared" ca="1" si="522"/>
        <v>-</v>
      </c>
      <c r="AV146" s="248" t="str">
        <f t="shared" ca="1" si="523"/>
        <v>-</v>
      </c>
      <c r="AW146" s="248" t="str">
        <f t="shared" ca="1" si="523"/>
        <v>-</v>
      </c>
      <c r="AX146" s="248" t="str">
        <f t="shared" ca="1" si="523"/>
        <v>-</v>
      </c>
      <c r="AY146" s="248">
        <f t="shared" ca="1" si="523"/>
        <v>1</v>
      </c>
      <c r="AZ146" s="248">
        <f t="shared" ca="1" si="523"/>
        <v>1</v>
      </c>
      <c r="BA146" s="248" t="b">
        <f t="shared" ca="1" si="523"/>
        <v>1</v>
      </c>
      <c r="BB146" s="247">
        <f t="shared" ref="BB146:BB149" si="556">BB141</f>
        <v>0.3</v>
      </c>
      <c r="BC146" s="247" t="str">
        <f t="shared" ca="1" si="523"/>
        <v>-</v>
      </c>
      <c r="BD146" s="247" t="str">
        <f t="shared" ca="1" si="523"/>
        <v>-</v>
      </c>
      <c r="BE146" s="248" t="b">
        <f t="shared" ca="1" si="523"/>
        <v>1</v>
      </c>
      <c r="BF146" s="248" t="b">
        <f t="shared" ca="1" si="523"/>
        <v>0</v>
      </c>
      <c r="BG146" s="246" t="b" cm="1">
        <f t="array" aca="1" ref="BG146" ca="1">INDEX(i.dams_confinement_P,$P146,BG$17)</f>
        <v>1</v>
      </c>
      <c r="BH146" s="246" t="b" cm="1">
        <f t="array" aca="1" ref="BH146" ca="1">INDEX(i.dams_confinement_P,$P146,BH$17)</f>
        <v>1</v>
      </c>
      <c r="BI146" s="246" t="b" cm="1">
        <f t="array" aca="1" ref="BI146" ca="1">INDEX(i.dams_confinement_P,$P146,BI$17)</f>
        <v>1</v>
      </c>
      <c r="BJ146" s="246" t="b" cm="1">
        <f t="array" aca="1" ref="BJ146" ca="1">INDEX(i.dams_confinement_P,$P146,BJ$17)</f>
        <v>1</v>
      </c>
      <c r="BK146" s="246" t="b" cm="1">
        <f t="array" aca="1" ref="BK146" ca="1">INDEX(i.dams_confinement_P,$P146,BK$17)</f>
        <v>1</v>
      </c>
      <c r="BL146" s="246" t="b" cm="1">
        <f t="array" aca="1" ref="BL146" ca="1">INDEX(i.dams_confinement_P,$P146,BL$17)</f>
        <v>1</v>
      </c>
      <c r="BM146" s="246" t="str" cm="1">
        <f t="array" aca="1" ref="BM146" ca="1">INDEX(i.dams_confinement_P,$P146,BM$17)</f>
        <v>-</v>
      </c>
      <c r="BN146" s="246" t="str" cm="1">
        <f t="array" aca="1" ref="BN146" ca="1">INDEX(i.dams_confinement_P,$P146,BN$17)</f>
        <v>-</v>
      </c>
      <c r="BO146" s="246" t="str" cm="1">
        <f t="array" aca="1" ref="BO146" ca="1">INDEX(i.dams_confinement_P,$P146,BO$17)</f>
        <v>-</v>
      </c>
      <c r="BP146" s="246" t="str" cm="1">
        <f t="array" aca="1" ref="BP146" ca="1">INDEX(i.dams_confinement_P,$P146,BP$17)</f>
        <v>-</v>
      </c>
      <c r="BQ146" s="246" t="str" cm="1">
        <f t="array" aca="1" ref="BQ146" ca="1">INDEX(i.dams_confinement_P,$P146,BQ$17)</f>
        <v>-</v>
      </c>
      <c r="BR146" s="246" t="str" cm="1">
        <f t="array" aca="1" ref="BR146" ca="1">INDEX(i.dams_confinement_P,$P146,BR$17)</f>
        <v>-</v>
      </c>
      <c r="BS146" s="246" t="str" cm="1">
        <f t="array" aca="1" ref="BS146" ca="1">INDEX(i.dams_confinement_P,$P146,BS$17)</f>
        <v>-</v>
      </c>
      <c r="BT146" s="246" t="str" cm="1">
        <f t="array" aca="1" ref="BT146" ca="1">INDEX(i.dams_confinement_P,$P146,BT$17)</f>
        <v>-</v>
      </c>
      <c r="BU146" s="246" t="str" cm="1">
        <f t="array" aca="1" ref="BU146" ca="1">INDEX(i.dams_confinement_P,$P146,BU$17)</f>
        <v>-</v>
      </c>
      <c r="BV146" s="246" t="str" cm="1">
        <f t="array" aca="1" ref="BV146" ca="1">INDEX(i.dams_confinement_P,$P146,BV$17)</f>
        <v>-</v>
      </c>
      <c r="BW146" s="246" t="str" cm="1">
        <f t="array" aca="1" ref="BW146" ca="1">INDEX(i.dams_confinement_P,$P146,BW$17)</f>
        <v>-</v>
      </c>
      <c r="BX146" s="246" t="str" cm="1">
        <f t="array" aca="1" ref="BX146" ca="1">INDEX(i.dams_confinement_P,$P146,BX$17)</f>
        <v>-</v>
      </c>
      <c r="BY146" s="248" t="str">
        <f t="shared" ca="1" si="524"/>
        <v>-</v>
      </c>
      <c r="BZ146" s="248" t="str">
        <f t="shared" ca="1" si="524"/>
        <v>-</v>
      </c>
      <c r="CA146" s="10"/>
      <c r="CB146" s="248" t="str">
        <f t="shared" ca="1" si="524"/>
        <v>-</v>
      </c>
      <c r="CC146" s="248" t="str">
        <f t="shared" ca="1" si="524"/>
        <v>-</v>
      </c>
      <c r="CD146" s="248" t="str">
        <f t="shared" ca="1" si="524"/>
        <v>-</v>
      </c>
      <c r="CE146" s="248" t="str">
        <f t="shared" ca="1" si="524"/>
        <v>-</v>
      </c>
      <c r="CF146" s="248" t="str">
        <f t="shared" ca="1" si="524"/>
        <v>-</v>
      </c>
      <c r="CG146" s="248" t="str">
        <f t="shared" ca="1" si="524"/>
        <v>-</v>
      </c>
      <c r="CH146" s="248" t="str">
        <f t="shared" ca="1" si="524"/>
        <v>-</v>
      </c>
      <c r="CI146" s="248" t="str">
        <f t="shared" ca="1" si="524"/>
        <v>-</v>
      </c>
      <c r="CJ146" s="248" t="str">
        <f t="shared" ca="1" si="524"/>
        <v>-</v>
      </c>
      <c r="CK146" s="248" t="str">
        <f t="shared" ca="1" si="524"/>
        <v>-</v>
      </c>
      <c r="CL146" s="248" t="str">
        <f t="shared" ca="1" si="524"/>
        <v>-</v>
      </c>
      <c r="CM146" s="248" t="str">
        <f t="shared" ca="1" si="524"/>
        <v>-</v>
      </c>
      <c r="CN146" s="248" t="str">
        <f t="shared" ca="1" si="524"/>
        <v>-</v>
      </c>
      <c r="CO146" s="248" t="str">
        <f t="shared" ca="1" si="524"/>
        <v>-</v>
      </c>
      <c r="CP146" s="248" t="str">
        <f t="shared" ca="1" si="524"/>
        <v>-</v>
      </c>
      <c r="CQ146" s="248" t="str">
        <f t="shared" ca="1" si="524"/>
        <v>-</v>
      </c>
      <c r="CR146" s="248" t="str">
        <f t="shared" ca="1" si="524"/>
        <v>-</v>
      </c>
      <c r="CS146" s="248" t="str">
        <f t="shared" ca="1" si="524"/>
        <v>-</v>
      </c>
      <c r="CT146" s="248" t="str">
        <f t="shared" ca="1" si="524"/>
        <v>-</v>
      </c>
      <c r="CU146" s="248" t="str">
        <f t="shared" ca="1" si="524"/>
        <v>-</v>
      </c>
      <c r="CV146" s="248" t="str">
        <f t="shared" ca="1" si="524"/>
        <v>-</v>
      </c>
      <c r="CW146" s="10"/>
      <c r="CX146" s="246" t="str" cm="1">
        <f t="array" aca="1" ref="CX146" ca="1">IF(AND($CZ146:$DA146),INDEX(i.dam_user_fvp0_date,$P146),"-")</f>
        <v>-</v>
      </c>
      <c r="CY146" s="246" t="str" cm="1">
        <f t="array" aca="1" ref="CY146" ca="1">IF(AND($CZ146:$DA146),INDEX(i.dam_user_fvp1_date,$P146),"-")</f>
        <v>-</v>
      </c>
      <c r="CZ146" s="248" t="b">
        <f t="shared" ca="1" si="554"/>
        <v>0</v>
      </c>
      <c r="DA146" s="248" t="b">
        <f t="shared" ca="1" si="554"/>
        <v>0</v>
      </c>
      <c r="DB146" s="248" t="str">
        <f t="shared" ca="1" si="554"/>
        <v>-</v>
      </c>
      <c r="DC146" s="248" t="str">
        <f t="shared" ca="1" si="554"/>
        <v>-</v>
      </c>
      <c r="DD146" s="248" t="str">
        <f t="shared" ca="1" si="554"/>
        <v>-</v>
      </c>
      <c r="DE146" s="248" t="str">
        <f t="shared" ca="1" si="554"/>
        <v>-</v>
      </c>
      <c r="DF146" s="248" t="str">
        <f t="shared" ca="1" si="554"/>
        <v>-</v>
      </c>
      <c r="DG146" s="248" t="str">
        <f t="shared" ca="1" si="554"/>
        <v>-</v>
      </c>
      <c r="DH146" s="248" t="str">
        <f t="shared" ca="1" si="554"/>
        <v>-</v>
      </c>
      <c r="DI146" s="248" t="str">
        <f t="shared" ca="1" si="554"/>
        <v>-</v>
      </c>
      <c r="DJ146" s="248">
        <f t="shared" ca="1" si="554"/>
        <v>0.125</v>
      </c>
      <c r="DK146" s="248">
        <f t="shared" ca="1" si="554"/>
        <v>0.3</v>
      </c>
      <c r="DL146" s="248">
        <f t="shared" ca="1" si="554"/>
        <v>-0.05</v>
      </c>
      <c r="DM146" s="248">
        <f t="shared" ca="1" si="554"/>
        <v>0.1</v>
      </c>
      <c r="DN146" s="248">
        <f t="shared" ca="1" si="554"/>
        <v>0.25</v>
      </c>
      <c r="DO146" s="248">
        <f t="shared" ca="1" si="554"/>
        <v>-0.05</v>
      </c>
      <c r="DP146" s="248">
        <f t="shared" ca="1" si="554"/>
        <v>0.05</v>
      </c>
      <c r="DQ146" s="248">
        <f t="shared" ca="1" si="554"/>
        <v>0.1</v>
      </c>
      <c r="DR146" s="248">
        <f t="shared" ca="1" si="554"/>
        <v>-0.02</v>
      </c>
      <c r="DS146" s="248">
        <f t="shared" ca="1" si="554"/>
        <v>0.1</v>
      </c>
      <c r="DT146" s="248">
        <f t="shared" ca="1" si="554"/>
        <v>0.25</v>
      </c>
      <c r="DU146" s="248">
        <f t="shared" ca="1" si="554"/>
        <v>-0.05</v>
      </c>
      <c r="DV146" s="247">
        <v>3</v>
      </c>
      <c r="DW146" s="247">
        <v>3</v>
      </c>
      <c r="DX146" s="248">
        <f t="shared" ca="1" si="554"/>
        <v>0</v>
      </c>
      <c r="DY146" s="248" t="str">
        <f t="shared" ca="1" si="554"/>
        <v>-</v>
      </c>
      <c r="DZ146" s="248" t="str">
        <f t="shared" ca="1" si="554"/>
        <v>-</v>
      </c>
      <c r="EA146" s="248" t="str">
        <f t="shared" ca="1" si="554"/>
        <v>-</v>
      </c>
      <c r="EB146" s="248" t="str">
        <f t="shared" ca="1" si="554"/>
        <v>-</v>
      </c>
      <c r="EC146" s="248" t="str">
        <f t="shared" ca="1" si="554"/>
        <v>-</v>
      </c>
      <c r="ED146" s="248" t="str">
        <f t="shared" ca="1" si="554"/>
        <v>-</v>
      </c>
      <c r="EE146" s="248" t="str">
        <f t="shared" ca="1" si="554"/>
        <v>-</v>
      </c>
      <c r="EF146" s="248">
        <f t="shared" ca="1" si="554"/>
        <v>0</v>
      </c>
      <c r="EG146" s="248" t="str">
        <f t="shared" ca="1" si="554"/>
        <v>-</v>
      </c>
      <c r="EH146" s="248" t="str">
        <f t="shared" ca="1" si="554"/>
        <v>-</v>
      </c>
      <c r="EI146" s="248" t="str">
        <f t="shared" ca="1" si="554"/>
        <v>-</v>
      </c>
      <c r="EJ146" s="248" t="str">
        <f t="shared" ca="1" si="554"/>
        <v>-</v>
      </c>
      <c r="EK146" s="248" t="str">
        <f t="shared" ca="1" si="554"/>
        <v>-</v>
      </c>
      <c r="EL146" s="248">
        <f t="shared" ca="1" si="554"/>
        <v>0</v>
      </c>
      <c r="EM146" s="248">
        <f t="shared" ca="1" si="554"/>
        <v>0</v>
      </c>
      <c r="EN146" s="248">
        <f t="shared" ca="1" si="554"/>
        <v>0</v>
      </c>
      <c r="EO146" s="248">
        <f t="shared" ca="1" si="554"/>
        <v>0</v>
      </c>
      <c r="EP146" s="248">
        <f t="shared" ca="1" si="554"/>
        <v>0</v>
      </c>
      <c r="EQ146" s="248">
        <f t="shared" ca="1" si="554"/>
        <v>0</v>
      </c>
      <c r="ER146" s="248">
        <f t="shared" ca="1" si="554"/>
        <v>0</v>
      </c>
      <c r="ES146" s="248" t="str">
        <f t="shared" ca="1" si="554"/>
        <v>-</v>
      </c>
      <c r="ET146" s="248" t="str">
        <f t="shared" ca="1" si="554"/>
        <v>-</v>
      </c>
      <c r="EU146" s="248" t="str">
        <f t="shared" ca="1" si="554"/>
        <v>-</v>
      </c>
      <c r="EV146" s="248" t="str">
        <f t="shared" ca="1" si="554"/>
        <v>-</v>
      </c>
      <c r="EW146" s="248" t="str">
        <f t="shared" ca="1" si="554"/>
        <v>-</v>
      </c>
      <c r="EX146" s="248" t="str">
        <f t="shared" ca="1" si="554"/>
        <v>-</v>
      </c>
      <c r="EY146" s="248" t="str">
        <f t="shared" ca="1" si="554"/>
        <v>-</v>
      </c>
      <c r="EZ146" s="248" t="str">
        <f t="shared" ca="1" si="554"/>
        <v>-</v>
      </c>
      <c r="FA146" s="248" t="str">
        <f t="shared" ca="1" si="554"/>
        <v>-</v>
      </c>
      <c r="FB146" s="248" t="str">
        <f t="shared" ca="1" si="554"/>
        <v>-</v>
      </c>
      <c r="FC146" s="248" t="str">
        <f t="shared" ca="1" si="554"/>
        <v>-</v>
      </c>
      <c r="FD146" s="10"/>
      <c r="FE146" s="246">
        <f t="shared" ca="1" si="526"/>
        <v>1</v>
      </c>
      <c r="FF146" s="248" t="str">
        <f t="shared" ca="1" si="554"/>
        <v>-</v>
      </c>
      <c r="FG146" s="248" t="str">
        <f t="shared" ca="1" si="554"/>
        <v>-</v>
      </c>
      <c r="FH146" s="248" t="str">
        <f t="shared" ca="1" si="554"/>
        <v>-</v>
      </c>
      <c r="FI146" s="248" t="str">
        <f t="shared" ca="1" si="554"/>
        <v>-</v>
      </c>
      <c r="FJ146" s="246" t="b">
        <f t="shared" ca="1" si="527"/>
        <v>0</v>
      </c>
      <c r="FK146" s="248" t="str">
        <f t="shared" ca="1" si="528"/>
        <v>-</v>
      </c>
      <c r="FL146" s="248">
        <f t="shared" ca="1" si="528"/>
        <v>0</v>
      </c>
      <c r="FM146" s="248" t="str">
        <f t="shared" ca="1" si="528"/>
        <v>-</v>
      </c>
      <c r="FN146" s="248">
        <f t="shared" ca="1" si="528"/>
        <v>1</v>
      </c>
      <c r="FO146" s="248">
        <f t="shared" ca="1" si="528"/>
        <v>0</v>
      </c>
      <c r="FP146" s="248">
        <f t="shared" ca="1" si="528"/>
        <v>1</v>
      </c>
      <c r="FQ146" s="248">
        <f t="shared" ca="1" si="528"/>
        <v>0</v>
      </c>
      <c r="FR146" s="248">
        <f t="shared" ca="1" si="528"/>
        <v>1</v>
      </c>
      <c r="FS146" s="248">
        <f t="shared" ca="1" si="528"/>
        <v>1</v>
      </c>
      <c r="FT146" s="248">
        <f t="shared" ca="1" si="528"/>
        <v>1</v>
      </c>
      <c r="FU146" s="248">
        <f t="shared" ca="1" si="528"/>
        <v>0</v>
      </c>
      <c r="FV146" s="248">
        <f t="shared" ca="1" si="528"/>
        <v>0</v>
      </c>
      <c r="FW146" s="248">
        <f t="shared" ca="1" si="528"/>
        <v>0</v>
      </c>
      <c r="FX146" s="248">
        <f t="shared" ca="1" si="528"/>
        <v>0</v>
      </c>
      <c r="FY146" s="248">
        <f t="shared" ca="1" si="528"/>
        <v>0</v>
      </c>
      <c r="FZ146" s="248">
        <f t="shared" ca="1" si="528"/>
        <v>0</v>
      </c>
      <c r="GA146" s="248">
        <f t="shared" ca="1" si="528"/>
        <v>0</v>
      </c>
      <c r="GB146" s="248">
        <f t="shared" ca="1" si="528"/>
        <v>0</v>
      </c>
      <c r="GC146" s="248">
        <f t="shared" ca="1" si="528"/>
        <v>0</v>
      </c>
      <c r="GD146" s="248">
        <f t="shared" ca="1" si="528"/>
        <v>0</v>
      </c>
      <c r="GE146" s="248">
        <f t="shared" ca="1" si="528"/>
        <v>0</v>
      </c>
      <c r="GF146" s="248">
        <f t="shared" ca="1" si="528"/>
        <v>0</v>
      </c>
      <c r="GG146" s="248">
        <f t="shared" ca="1" si="528"/>
        <v>1</v>
      </c>
      <c r="GH146" s="248">
        <f t="shared" ca="1" si="528"/>
        <v>0</v>
      </c>
      <c r="GI146" s="248">
        <f t="shared" ca="1" si="528"/>
        <v>0</v>
      </c>
      <c r="GJ146" s="248">
        <f t="shared" ca="1" si="528"/>
        <v>0</v>
      </c>
      <c r="GK146" s="248">
        <f t="shared" ca="1" si="528"/>
        <v>0</v>
      </c>
      <c r="GL146" s="248">
        <f t="shared" ca="1" si="528"/>
        <v>0</v>
      </c>
      <c r="GM146" s="248">
        <f t="shared" ca="1" si="528"/>
        <v>0</v>
      </c>
      <c r="GN146" s="248">
        <f t="shared" ca="1" si="528"/>
        <v>0</v>
      </c>
      <c r="GO146" s="10"/>
      <c r="GP146" s="246" t="b">
        <f t="shared" ref="GP146:GP149" ca="1" si="557">IF(GQ146&lt;&gt;"-",TRUE,FALSE)</f>
        <v>0</v>
      </c>
      <c r="GQ146" s="246" t="str" cm="1">
        <f t="array" aca="1" ref="GQ146" ca="1">INDEX(i.bnd_total_pas_area,$R146,1)</f>
        <v>-</v>
      </c>
      <c r="GR146" s="248" t="str">
        <f t="shared" ca="1" si="529"/>
        <v>-</v>
      </c>
      <c r="GS146" s="246" t="b">
        <f t="shared" ca="1" si="555"/>
        <v>0</v>
      </c>
      <c r="GT146" s="246" t="str" cm="1">
        <f t="array" aca="1" ref="GT146" ca="1">INDEX(i.bnd_sr_t,$T146,1)</f>
        <v>-</v>
      </c>
      <c r="GU146" s="246" t="b">
        <f t="shared" ca="1" si="531"/>
        <v>0</v>
      </c>
      <c r="GV146" s="246" t="b">
        <f t="shared" ca="1" si="531"/>
        <v>0</v>
      </c>
      <c r="GW146" s="246" t="b">
        <f t="shared" ca="1" si="531"/>
        <v>1</v>
      </c>
      <c r="GX146" s="248">
        <f t="shared" ca="1" si="532"/>
        <v>0</v>
      </c>
      <c r="GY146" s="248">
        <f t="shared" ca="1" si="532"/>
        <v>2</v>
      </c>
      <c r="GZ146" s="248">
        <f t="shared" ca="1" si="532"/>
        <v>2</v>
      </c>
      <c r="HA146" s="248" t="str">
        <f t="shared" ca="1" si="532"/>
        <v>-</v>
      </c>
      <c r="HB146" s="248" t="str">
        <f t="shared" ca="1" si="532"/>
        <v>-</v>
      </c>
      <c r="HC146" s="248" t="str">
        <f t="shared" ca="1" si="532"/>
        <v>-</v>
      </c>
      <c r="HD146" s="248" t="str">
        <f t="shared" ca="1" si="532"/>
        <v>-</v>
      </c>
      <c r="HE146" s="248" t="str">
        <f t="shared" ca="1" si="532"/>
        <v>-</v>
      </c>
      <c r="HF146" s="248" t="str">
        <f t="shared" ca="1" si="532"/>
        <v>-</v>
      </c>
      <c r="HG146" s="248" t="str">
        <f t="shared" ca="1" si="532"/>
        <v>-</v>
      </c>
      <c r="HH146" s="299" t="b">
        <v>1</v>
      </c>
      <c r="HI146" s="248" t="str">
        <f t="shared" ca="1" si="533"/>
        <v>-</v>
      </c>
      <c r="HJ146" s="300">
        <v>1</v>
      </c>
      <c r="HK146" s="248" t="b">
        <f t="shared" ca="1" si="532"/>
        <v>1</v>
      </c>
      <c r="HL146" s="248">
        <f t="shared" ca="1" si="532"/>
        <v>0</v>
      </c>
      <c r="HM146" s="288" t="str">
        <f t="shared" ca="1" si="532"/>
        <v>-</v>
      </c>
      <c r="HN146" s="288" t="str">
        <f t="shared" ca="1" si="532"/>
        <v>-</v>
      </c>
      <c r="HO146" s="288" t="str">
        <f t="shared" ca="1" si="532"/>
        <v>-</v>
      </c>
      <c r="HP146" s="288" t="str">
        <f t="shared" ca="1" si="532"/>
        <v>-</v>
      </c>
      <c r="HQ146" s="288" t="str">
        <f t="shared" ca="1" si="532"/>
        <v>-</v>
      </c>
      <c r="HR146" s="288" t="str">
        <f t="shared" ca="1" si="532"/>
        <v>-</v>
      </c>
      <c r="HS146" s="248" t="str">
        <f t="shared" ca="1" si="532"/>
        <v>-</v>
      </c>
      <c r="HT146" s="248" t="str">
        <f ca="1">OFFSET(HT$5,$B146,0)</f>
        <v>-</v>
      </c>
      <c r="HU146" s="248" t="b">
        <f t="shared" ca="1" si="534"/>
        <v>1</v>
      </c>
      <c r="HV146" s="248">
        <f ca="1">OFFSET(HV$5,$B146,0)</f>
        <v>0</v>
      </c>
      <c r="HW146" s="246" t="str">
        <f t="shared" ca="1" si="535"/>
        <v>-</v>
      </c>
      <c r="HX146" s="246" t="str">
        <f t="shared" ca="1" si="535"/>
        <v>-</v>
      </c>
      <c r="HY146" s="246" t="str">
        <f t="shared" ca="1" si="535"/>
        <v>-</v>
      </c>
      <c r="HZ146" s="246" t="str">
        <f t="shared" ca="1" si="535"/>
        <v>-</v>
      </c>
      <c r="IA146" s="248" t="str">
        <f t="shared" ca="1" si="536"/>
        <v>-</v>
      </c>
      <c r="IB146" s="248" t="str">
        <f t="shared" ca="1" si="536"/>
        <v>-</v>
      </c>
      <c r="IC146" s="248" t="str">
        <f t="shared" ca="1" si="536"/>
        <v>-</v>
      </c>
      <c r="ID146" s="248" t="str">
        <f t="shared" ca="1" si="536"/>
        <v>-</v>
      </c>
      <c r="IE146" s="248">
        <f t="shared" ca="1" si="536"/>
        <v>0</v>
      </c>
      <c r="IF146" s="248" t="str">
        <f t="shared" ca="1" si="536"/>
        <v>-</v>
      </c>
      <c r="IG146" s="248">
        <f t="shared" ca="1" si="536"/>
        <v>0</v>
      </c>
      <c r="IH146" s="246" t="str">
        <f t="shared" ca="1" si="537"/>
        <v>-</v>
      </c>
      <c r="II146" s="246">
        <f t="shared" ca="1" si="537"/>
        <v>500</v>
      </c>
      <c r="IJ146" s="246">
        <f t="shared" ca="1" si="537"/>
        <v>500</v>
      </c>
      <c r="IK146" s="246">
        <f t="shared" ca="1" si="538"/>
        <v>865</v>
      </c>
      <c r="IL146" s="246" t="str">
        <f t="shared" ca="1" si="537"/>
        <v>-</v>
      </c>
      <c r="IM146" s="246" t="str">
        <f t="shared" ca="1" si="539"/>
        <v>-</v>
      </c>
      <c r="IN146" s="248" t="str">
        <f t="shared" ca="1" si="540"/>
        <v>-</v>
      </c>
      <c r="IO146" s="248" t="str">
        <f t="shared" ca="1" si="540"/>
        <v>-</v>
      </c>
      <c r="IP146" s="10"/>
      <c r="IQ146" s="248">
        <f t="shared" ca="1" si="536"/>
        <v>1</v>
      </c>
      <c r="IR146" s="248">
        <f t="shared" ca="1" si="536"/>
        <v>0</v>
      </c>
      <c r="IS146" s="248">
        <f t="shared" ca="1" si="536"/>
        <v>1</v>
      </c>
      <c r="IT146" s="248">
        <f t="shared" ca="1" si="536"/>
        <v>1</v>
      </c>
      <c r="IU146" s="248">
        <f t="shared" ca="1" si="536"/>
        <v>0</v>
      </c>
      <c r="IV146" s="248">
        <f t="shared" ca="1" si="536"/>
        <v>70</v>
      </c>
      <c r="IW146" s="248">
        <f t="shared" ca="1" si="536"/>
        <v>50</v>
      </c>
      <c r="IX146" s="248">
        <f t="shared" ca="1" si="536"/>
        <v>85</v>
      </c>
      <c r="IY146" s="248">
        <f t="shared" ca="1" si="536"/>
        <v>70</v>
      </c>
      <c r="IZ146" s="246">
        <f t="shared" ca="1" si="541"/>
        <v>1</v>
      </c>
      <c r="JA146" s="246">
        <f t="shared" ca="1" si="542"/>
        <v>1</v>
      </c>
      <c r="JB146" s="246">
        <f t="shared" ca="1" si="543"/>
        <v>1</v>
      </c>
      <c r="JC146" s="248">
        <f t="shared" ca="1" si="536"/>
        <v>1</v>
      </c>
      <c r="JD146" s="10"/>
      <c r="JE146" s="248">
        <f t="shared" ca="1" si="536"/>
        <v>1</v>
      </c>
      <c r="JF146" s="246">
        <f t="shared" ca="1" si="544"/>
        <v>1</v>
      </c>
      <c r="JG146" s="248">
        <f t="shared" ca="1" si="553"/>
        <v>0.75</v>
      </c>
      <c r="JH146" s="248">
        <f t="shared" ca="1" si="553"/>
        <v>0.8</v>
      </c>
      <c r="JI146" s="248">
        <f t="shared" ca="1" si="553"/>
        <v>0.82499999999999996</v>
      </c>
      <c r="JJ146" s="248">
        <f t="shared" ca="1" si="553"/>
        <v>0.875</v>
      </c>
      <c r="JK146" s="248">
        <f t="shared" ca="1" si="553"/>
        <v>0.9</v>
      </c>
      <c r="JL146" s="246">
        <f t="shared" ca="1" si="545"/>
        <v>1</v>
      </c>
      <c r="JM146" s="248">
        <f t="shared" ca="1" si="536"/>
        <v>0</v>
      </c>
      <c r="JN146" s="248">
        <f t="shared" ref="JN146:JR149" ca="1" si="558">OFFSET(JN$5,$B146,0)</f>
        <v>0</v>
      </c>
      <c r="JO146" s="248">
        <f t="shared" ca="1" si="558"/>
        <v>0</v>
      </c>
      <c r="JP146" s="248">
        <f t="shared" ca="1" si="558"/>
        <v>0</v>
      </c>
      <c r="JQ146" s="248">
        <f t="shared" ca="1" si="558"/>
        <v>0</v>
      </c>
      <c r="JR146" s="248">
        <f t="shared" ca="1" si="558"/>
        <v>0</v>
      </c>
      <c r="JS146" s="248" t="str">
        <f t="shared" ca="1" si="536"/>
        <v>-</v>
      </c>
      <c r="JT146" s="248">
        <f t="shared" ca="1" si="536"/>
        <v>0</v>
      </c>
      <c r="JU146" s="27">
        <v>0</v>
      </c>
    </row>
    <row r="147" spans="1:281" s="228" customFormat="1" outlineLevel="1">
      <c r="A147" s="202">
        <f t="shared" si="12"/>
        <v>142</v>
      </c>
      <c r="B147" s="202">
        <f>$A$18</f>
        <v>13</v>
      </c>
      <c r="C147" s="228">
        <v>500</v>
      </c>
      <c r="D147" s="228" t="s">
        <v>941</v>
      </c>
      <c r="E147" s="228" t="b">
        <f t="shared" ca="1" si="520"/>
        <v>1</v>
      </c>
      <c r="F147" s="228" t="b">
        <v>0</v>
      </c>
      <c r="G147" s="228" t="b">
        <f t="shared" ca="1" si="546"/>
        <v>1</v>
      </c>
      <c r="H147" s="298" cm="1">
        <f t="array" aca="1" ref="H147" ca="1">IF(AND($I147:$T147=DataMaster!$R$70:$AC$70),1,IF(AND($I147:$T147=DataMaster!$R$71:$AC$71),2,IF(AND($I147:$T147=DataMaster!$R$72:$AC$72),3,IF(AND($I147:$T147=DataMaster!$R$73:$AC$73),4,IF(AND($I147:$T147=DataMaster!$R$74:$AC$74),5,IF(AND($I147:$T147=DataMaster!$R$75:$AC$75),6,IF(AND($I147:$T147=DataMaster!$R$76:$AC$76),7,IF(AND($I147:$T147=DataMaster!$R$77:$AC$77),8,0))))))))</f>
        <v>0</v>
      </c>
      <c r="I147" s="225">
        <f t="shared" ca="1" si="547"/>
        <v>3</v>
      </c>
      <c r="J147" s="225">
        <f t="shared" ca="1" si="547"/>
        <v>2</v>
      </c>
      <c r="K147" s="225">
        <f t="shared" ca="1" si="547"/>
        <v>1</v>
      </c>
      <c r="L147" s="225">
        <f t="shared" ca="1" si="547"/>
        <v>1</v>
      </c>
      <c r="M147" s="225">
        <f t="shared" ca="1" si="547"/>
        <v>1</v>
      </c>
      <c r="N147" s="225">
        <f t="shared" ca="1" si="547"/>
        <v>1</v>
      </c>
      <c r="O147" s="225">
        <f t="shared" ca="1" si="547"/>
        <v>1</v>
      </c>
      <c r="P147" s="225">
        <f t="shared" ca="1" si="547"/>
        <v>2</v>
      </c>
      <c r="Q147" s="225">
        <f t="shared" ca="1" si="547"/>
        <v>1</v>
      </c>
      <c r="R147" s="225">
        <f t="shared" ca="1" si="547"/>
        <v>1</v>
      </c>
      <c r="S147" s="225">
        <f t="shared" ca="1" si="547"/>
        <v>1</v>
      </c>
      <c r="T147" s="225">
        <f t="shared" ca="1" si="547"/>
        <v>1</v>
      </c>
      <c r="V147" s="242" t="str" cm="1">
        <f t="array" aca="1" ref="V147" ca="1">TEXT(LEFT(OFFSET(V147,-1,0),5)+1,"00000")&amp;MID(OFFSET(V147,-1,0),6,FIND(" ",OFFSET(V147,-1,0),7)-5)
&amp;IF($H147=0,"",INDEX(DataMaster!$Q$70:$Q$77,Experiment!H147))
 &amp; " Day"&amp;_xlfn.SINGLE(INDEX(i.DOY,$I147,1))                   &amp; IF($FE147=0," FWM","")&amp;IF($FE147=1," MWM","")&amp;IF($FE147=5," Mat","")&amp;IF($FJ147=TRUE,"&amp;BBT","")
&amp;" Confine"&amp;$P147-1       &amp;IF($R147&gt;1," PasArea"&amp;GQ147,"")     &amp;IF($T147&gt;1," SR"&amp;GT147,"")     &amp;IF($S147&gt;1," E_PGR"&amp;JG147,"")
&amp; " WP"&amp;TEXT($IZ147*100,"000p")                &amp; " MP"&amp;TEXT($JA147*100,"000p")                      &amp; " GP"&amp;TEXT($JB147*100,"000p")
&amp; " (F"&amp;3+IFERROR(1*$CZ147,0)+IFERROR(1*$DA147,0)&amp;3-IFERROR(1*NOT($DC147),0)&amp;"N"&amp;$DV147&amp;$DW147&amp;")"</f>
        <v>00008 sup_selectivity  Day204 MWM Confine1 WP100p MP100p GP100p (F33N33)</v>
      </c>
      <c r="W147" s="10" t="str">
        <f ca="1">IF(COUNTIF(V$5:V147,V147)=1,"-","Dup")</f>
        <v>-</v>
      </c>
      <c r="X147" s="10"/>
      <c r="Y147" s="248" t="str">
        <f t="shared" ca="1" si="521"/>
        <v>-</v>
      </c>
      <c r="Z147" s="248" t="str">
        <f t="shared" ca="1" si="521"/>
        <v>-</v>
      </c>
      <c r="AA147" s="248" t="str">
        <f t="shared" ca="1" si="521"/>
        <v>-</v>
      </c>
      <c r="AB147" s="248" t="str">
        <f t="shared" ca="1" si="521"/>
        <v>-</v>
      </c>
      <c r="AC147" s="248" t="str">
        <f t="shared" ca="1" si="521"/>
        <v>-</v>
      </c>
      <c r="AD147" s="248" t="b">
        <f t="shared" ca="1" si="521"/>
        <v>1</v>
      </c>
      <c r="AE147" s="10"/>
      <c r="AF147" s="248" t="b">
        <f t="shared" ca="1" si="522"/>
        <v>1</v>
      </c>
      <c r="AG147" s="248" t="str">
        <f t="shared" ca="1" si="522"/>
        <v>-</v>
      </c>
      <c r="AH147" s="248" t="str">
        <f t="shared" ca="1" si="522"/>
        <v>-</v>
      </c>
      <c r="AI147" s="248" t="str">
        <f t="shared" ca="1" si="522"/>
        <v>-</v>
      </c>
      <c r="AJ147" s="248" t="b">
        <f t="shared" ca="1" si="522"/>
        <v>0</v>
      </c>
      <c r="AK147" s="248" t="str">
        <f t="shared" ca="1" si="522"/>
        <v>-</v>
      </c>
      <c r="AL147" s="248" t="str">
        <f t="shared" ca="1" si="522"/>
        <v>-</v>
      </c>
      <c r="AM147" s="248" t="str">
        <f t="shared" ca="1" si="522"/>
        <v>-</v>
      </c>
      <c r="AN147" s="248" t="b">
        <f t="shared" ca="1" si="522"/>
        <v>0</v>
      </c>
      <c r="AO147" s="10"/>
      <c r="AP147" s="248" t="b">
        <f t="shared" ca="1" si="522"/>
        <v>1</v>
      </c>
      <c r="AQ147" s="248" t="b">
        <f t="shared" ca="1" si="523"/>
        <v>1</v>
      </c>
      <c r="AR147" s="248" t="b">
        <f t="shared" ca="1" si="523"/>
        <v>1</v>
      </c>
      <c r="AS147" s="297">
        <f t="shared" ca="1" si="548"/>
        <v>31207</v>
      </c>
      <c r="AT147" s="248" t="b">
        <f t="shared" ca="1" si="522"/>
        <v>0</v>
      </c>
      <c r="AU147" s="248" t="str">
        <f t="shared" ca="1" si="522"/>
        <v>-</v>
      </c>
      <c r="AV147" s="248" t="str">
        <f t="shared" ca="1" si="523"/>
        <v>-</v>
      </c>
      <c r="AW147" s="248" t="str">
        <f t="shared" ca="1" si="523"/>
        <v>-</v>
      </c>
      <c r="AX147" s="248" t="str">
        <f t="shared" ca="1" si="523"/>
        <v>-</v>
      </c>
      <c r="AY147" s="248">
        <f t="shared" ca="1" si="523"/>
        <v>1</v>
      </c>
      <c r="AZ147" s="248">
        <f t="shared" ca="1" si="523"/>
        <v>1</v>
      </c>
      <c r="BA147" s="248" t="b">
        <f t="shared" ca="1" si="523"/>
        <v>1</v>
      </c>
      <c r="BB147" s="247">
        <f t="shared" si="556"/>
        <v>0.25</v>
      </c>
      <c r="BC147" s="247" t="str">
        <f t="shared" ca="1" si="523"/>
        <v>-</v>
      </c>
      <c r="BD147" s="247" t="str">
        <f t="shared" ca="1" si="523"/>
        <v>-</v>
      </c>
      <c r="BE147" s="248" t="b">
        <f t="shared" ca="1" si="523"/>
        <v>1</v>
      </c>
      <c r="BF147" s="248" t="b">
        <f t="shared" ca="1" si="523"/>
        <v>0</v>
      </c>
      <c r="BG147" s="246" t="b" cm="1">
        <f t="array" aca="1" ref="BG147" ca="1">INDEX(i.dams_confinement_P,$P147,BG$17)</f>
        <v>1</v>
      </c>
      <c r="BH147" s="246" t="b" cm="1">
        <f t="array" aca="1" ref="BH147" ca="1">INDEX(i.dams_confinement_P,$P147,BH$17)</f>
        <v>1</v>
      </c>
      <c r="BI147" s="246" t="b" cm="1">
        <f t="array" aca="1" ref="BI147" ca="1">INDEX(i.dams_confinement_P,$P147,BI$17)</f>
        <v>1</v>
      </c>
      <c r="BJ147" s="246" t="b" cm="1">
        <f t="array" aca="1" ref="BJ147" ca="1">INDEX(i.dams_confinement_P,$P147,BJ$17)</f>
        <v>1</v>
      </c>
      <c r="BK147" s="246" t="b" cm="1">
        <f t="array" aca="1" ref="BK147" ca="1">INDEX(i.dams_confinement_P,$P147,BK$17)</f>
        <v>1</v>
      </c>
      <c r="BL147" s="246" t="b" cm="1">
        <f t="array" aca="1" ref="BL147" ca="1">INDEX(i.dams_confinement_P,$P147,BL$17)</f>
        <v>1</v>
      </c>
      <c r="BM147" s="246" t="str" cm="1">
        <f t="array" aca="1" ref="BM147" ca="1">INDEX(i.dams_confinement_P,$P147,BM$17)</f>
        <v>-</v>
      </c>
      <c r="BN147" s="246" t="str" cm="1">
        <f t="array" aca="1" ref="BN147" ca="1">INDEX(i.dams_confinement_P,$P147,BN$17)</f>
        <v>-</v>
      </c>
      <c r="BO147" s="246" t="str" cm="1">
        <f t="array" aca="1" ref="BO147" ca="1">INDEX(i.dams_confinement_P,$P147,BO$17)</f>
        <v>-</v>
      </c>
      <c r="BP147" s="246" t="str" cm="1">
        <f t="array" aca="1" ref="BP147" ca="1">INDEX(i.dams_confinement_P,$P147,BP$17)</f>
        <v>-</v>
      </c>
      <c r="BQ147" s="246" t="str" cm="1">
        <f t="array" aca="1" ref="BQ147" ca="1">INDEX(i.dams_confinement_P,$P147,BQ$17)</f>
        <v>-</v>
      </c>
      <c r="BR147" s="246" t="str" cm="1">
        <f t="array" aca="1" ref="BR147" ca="1">INDEX(i.dams_confinement_P,$P147,BR$17)</f>
        <v>-</v>
      </c>
      <c r="BS147" s="246" t="str" cm="1">
        <f t="array" aca="1" ref="BS147" ca="1">INDEX(i.dams_confinement_P,$P147,BS$17)</f>
        <v>-</v>
      </c>
      <c r="BT147" s="246" t="str" cm="1">
        <f t="array" aca="1" ref="BT147" ca="1">INDEX(i.dams_confinement_P,$P147,BT$17)</f>
        <v>-</v>
      </c>
      <c r="BU147" s="246" t="str" cm="1">
        <f t="array" aca="1" ref="BU147" ca="1">INDEX(i.dams_confinement_P,$P147,BU$17)</f>
        <v>-</v>
      </c>
      <c r="BV147" s="246" t="str" cm="1">
        <f t="array" aca="1" ref="BV147" ca="1">INDEX(i.dams_confinement_P,$P147,BV$17)</f>
        <v>-</v>
      </c>
      <c r="BW147" s="246" t="str" cm="1">
        <f t="array" aca="1" ref="BW147" ca="1">INDEX(i.dams_confinement_P,$P147,BW$17)</f>
        <v>-</v>
      </c>
      <c r="BX147" s="246" t="str" cm="1">
        <f t="array" aca="1" ref="BX147" ca="1">INDEX(i.dams_confinement_P,$P147,BX$17)</f>
        <v>-</v>
      </c>
      <c r="BY147" s="248" t="str">
        <f t="shared" ca="1" si="524"/>
        <v>-</v>
      </c>
      <c r="BZ147" s="248" t="str">
        <f t="shared" ca="1" si="524"/>
        <v>-</v>
      </c>
      <c r="CA147" s="10"/>
      <c r="CB147" s="248" t="str">
        <f t="shared" ca="1" si="524"/>
        <v>-</v>
      </c>
      <c r="CC147" s="248" t="str">
        <f t="shared" ca="1" si="524"/>
        <v>-</v>
      </c>
      <c r="CD147" s="248" t="str">
        <f t="shared" ca="1" si="524"/>
        <v>-</v>
      </c>
      <c r="CE147" s="248" t="str">
        <f t="shared" ca="1" si="524"/>
        <v>-</v>
      </c>
      <c r="CF147" s="248" t="str">
        <f t="shared" ca="1" si="524"/>
        <v>-</v>
      </c>
      <c r="CG147" s="248" t="str">
        <f t="shared" ca="1" si="524"/>
        <v>-</v>
      </c>
      <c r="CH147" s="248" t="str">
        <f t="shared" ca="1" si="524"/>
        <v>-</v>
      </c>
      <c r="CI147" s="248" t="str">
        <f t="shared" ca="1" si="524"/>
        <v>-</v>
      </c>
      <c r="CJ147" s="248" t="str">
        <f t="shared" ca="1" si="524"/>
        <v>-</v>
      </c>
      <c r="CK147" s="248" t="str">
        <f t="shared" ca="1" si="524"/>
        <v>-</v>
      </c>
      <c r="CL147" s="248" t="str">
        <f t="shared" ca="1" si="524"/>
        <v>-</v>
      </c>
      <c r="CM147" s="248" t="str">
        <f t="shared" ca="1" si="524"/>
        <v>-</v>
      </c>
      <c r="CN147" s="248" t="str">
        <f t="shared" ca="1" si="524"/>
        <v>-</v>
      </c>
      <c r="CO147" s="248" t="str">
        <f t="shared" ca="1" si="524"/>
        <v>-</v>
      </c>
      <c r="CP147" s="248" t="str">
        <f t="shared" ca="1" si="524"/>
        <v>-</v>
      </c>
      <c r="CQ147" s="248" t="str">
        <f t="shared" ca="1" si="524"/>
        <v>-</v>
      </c>
      <c r="CR147" s="248" t="str">
        <f t="shared" ca="1" si="524"/>
        <v>-</v>
      </c>
      <c r="CS147" s="248" t="str">
        <f t="shared" ca="1" si="524"/>
        <v>-</v>
      </c>
      <c r="CT147" s="248" t="str">
        <f t="shared" ca="1" si="524"/>
        <v>-</v>
      </c>
      <c r="CU147" s="248" t="str">
        <f t="shared" ca="1" si="524"/>
        <v>-</v>
      </c>
      <c r="CV147" s="248" t="str">
        <f t="shared" ca="1" si="524"/>
        <v>-</v>
      </c>
      <c r="CW147" s="10"/>
      <c r="CX147" s="246" t="str" cm="1">
        <f t="array" aca="1" ref="CX147" ca="1">IF(AND($CZ147:$DA147),INDEX(i.dam_user_fvp0_date,$P147),"-")</f>
        <v>-</v>
      </c>
      <c r="CY147" s="246" t="str" cm="1">
        <f t="array" aca="1" ref="CY147" ca="1">IF(AND($CZ147:$DA147),INDEX(i.dam_user_fvp1_date,$P147),"-")</f>
        <v>-</v>
      </c>
      <c r="CZ147" s="248" t="b">
        <f t="shared" ca="1" si="554"/>
        <v>0</v>
      </c>
      <c r="DA147" s="248" t="b">
        <f t="shared" ca="1" si="554"/>
        <v>0</v>
      </c>
      <c r="DB147" s="248" t="str">
        <f t="shared" ca="1" si="554"/>
        <v>-</v>
      </c>
      <c r="DC147" s="248" t="str">
        <f t="shared" ca="1" si="554"/>
        <v>-</v>
      </c>
      <c r="DD147" s="248" t="str">
        <f t="shared" ca="1" si="554"/>
        <v>-</v>
      </c>
      <c r="DE147" s="248" t="str">
        <f t="shared" ca="1" si="554"/>
        <v>-</v>
      </c>
      <c r="DF147" s="248" t="str">
        <f t="shared" ca="1" si="554"/>
        <v>-</v>
      </c>
      <c r="DG147" s="248" t="str">
        <f t="shared" ca="1" si="554"/>
        <v>-</v>
      </c>
      <c r="DH147" s="248" t="str">
        <f t="shared" ca="1" si="554"/>
        <v>-</v>
      </c>
      <c r="DI147" s="248" t="str">
        <f t="shared" ca="1" si="554"/>
        <v>-</v>
      </c>
      <c r="DJ147" s="248">
        <f t="shared" ca="1" si="554"/>
        <v>0.125</v>
      </c>
      <c r="DK147" s="248">
        <f t="shared" ca="1" si="554"/>
        <v>0.3</v>
      </c>
      <c r="DL147" s="248">
        <f t="shared" ca="1" si="554"/>
        <v>-0.05</v>
      </c>
      <c r="DM147" s="248">
        <f t="shared" ca="1" si="554"/>
        <v>0.1</v>
      </c>
      <c r="DN147" s="248">
        <f t="shared" ca="1" si="554"/>
        <v>0.25</v>
      </c>
      <c r="DO147" s="248">
        <f t="shared" ca="1" si="554"/>
        <v>-0.05</v>
      </c>
      <c r="DP147" s="248">
        <f t="shared" ca="1" si="554"/>
        <v>0.05</v>
      </c>
      <c r="DQ147" s="248">
        <f t="shared" ca="1" si="554"/>
        <v>0.1</v>
      </c>
      <c r="DR147" s="248">
        <f t="shared" ca="1" si="554"/>
        <v>-0.02</v>
      </c>
      <c r="DS147" s="248">
        <f t="shared" ca="1" si="554"/>
        <v>0.1</v>
      </c>
      <c r="DT147" s="248">
        <f t="shared" ca="1" si="554"/>
        <v>0.25</v>
      </c>
      <c r="DU147" s="248">
        <f t="shared" ca="1" si="554"/>
        <v>-0.05</v>
      </c>
      <c r="DV147" s="247">
        <v>3</v>
      </c>
      <c r="DW147" s="247">
        <v>3</v>
      </c>
      <c r="DX147" s="248">
        <f t="shared" ca="1" si="554"/>
        <v>0</v>
      </c>
      <c r="DY147" s="248" t="str">
        <f t="shared" ca="1" si="554"/>
        <v>-</v>
      </c>
      <c r="DZ147" s="248" t="str">
        <f t="shared" ca="1" si="554"/>
        <v>-</v>
      </c>
      <c r="EA147" s="248" t="str">
        <f t="shared" ca="1" si="554"/>
        <v>-</v>
      </c>
      <c r="EB147" s="248" t="str">
        <f t="shared" ca="1" si="554"/>
        <v>-</v>
      </c>
      <c r="EC147" s="248" t="str">
        <f t="shared" ca="1" si="554"/>
        <v>-</v>
      </c>
      <c r="ED147" s="248" t="str">
        <f t="shared" ca="1" si="554"/>
        <v>-</v>
      </c>
      <c r="EE147" s="248" t="str">
        <f t="shared" ca="1" si="554"/>
        <v>-</v>
      </c>
      <c r="EF147" s="248">
        <f t="shared" ca="1" si="554"/>
        <v>0</v>
      </c>
      <c r="EG147" s="248" t="str">
        <f t="shared" ca="1" si="554"/>
        <v>-</v>
      </c>
      <c r="EH147" s="248" t="str">
        <f t="shared" ca="1" si="554"/>
        <v>-</v>
      </c>
      <c r="EI147" s="248" t="str">
        <f t="shared" ca="1" si="554"/>
        <v>-</v>
      </c>
      <c r="EJ147" s="248" t="str">
        <f t="shared" ca="1" si="554"/>
        <v>-</v>
      </c>
      <c r="EK147" s="248" t="str">
        <f t="shared" ca="1" si="554"/>
        <v>-</v>
      </c>
      <c r="EL147" s="248">
        <f t="shared" ca="1" si="554"/>
        <v>0</v>
      </c>
      <c r="EM147" s="248">
        <f t="shared" ca="1" si="554"/>
        <v>0</v>
      </c>
      <c r="EN147" s="248">
        <f t="shared" ca="1" si="554"/>
        <v>0</v>
      </c>
      <c r="EO147" s="248">
        <f t="shared" ca="1" si="554"/>
        <v>0</v>
      </c>
      <c r="EP147" s="248">
        <f t="shared" ca="1" si="554"/>
        <v>0</v>
      </c>
      <c r="EQ147" s="248">
        <f t="shared" ca="1" si="554"/>
        <v>0</v>
      </c>
      <c r="ER147" s="248">
        <f t="shared" ca="1" si="554"/>
        <v>0</v>
      </c>
      <c r="ES147" s="248" t="str">
        <f t="shared" ca="1" si="554"/>
        <v>-</v>
      </c>
      <c r="ET147" s="248" t="str">
        <f t="shared" ca="1" si="554"/>
        <v>-</v>
      </c>
      <c r="EU147" s="248" t="str">
        <f t="shared" ca="1" si="554"/>
        <v>-</v>
      </c>
      <c r="EV147" s="248" t="str">
        <f t="shared" ca="1" si="554"/>
        <v>-</v>
      </c>
      <c r="EW147" s="248" t="str">
        <f t="shared" ca="1" si="554"/>
        <v>-</v>
      </c>
      <c r="EX147" s="248" t="str">
        <f t="shared" ca="1" si="554"/>
        <v>-</v>
      </c>
      <c r="EY147" s="248" t="str">
        <f t="shared" ca="1" si="554"/>
        <v>-</v>
      </c>
      <c r="EZ147" s="248" t="str">
        <f t="shared" ca="1" si="554"/>
        <v>-</v>
      </c>
      <c r="FA147" s="248" t="str">
        <f t="shared" ca="1" si="554"/>
        <v>-</v>
      </c>
      <c r="FB147" s="248" t="str">
        <f t="shared" ca="1" si="554"/>
        <v>-</v>
      </c>
      <c r="FC147" s="248" t="str">
        <f t="shared" ca="1" si="554"/>
        <v>-</v>
      </c>
      <c r="FD147" s="10"/>
      <c r="FE147" s="246">
        <f t="shared" ca="1" si="526"/>
        <v>1</v>
      </c>
      <c r="FF147" s="248" t="str">
        <f t="shared" ca="1" si="554"/>
        <v>-</v>
      </c>
      <c r="FG147" s="248" t="str">
        <f t="shared" ca="1" si="554"/>
        <v>-</v>
      </c>
      <c r="FH147" s="248" t="str">
        <f t="shared" ca="1" si="554"/>
        <v>-</v>
      </c>
      <c r="FI147" s="248" t="str">
        <f t="shared" ca="1" si="554"/>
        <v>-</v>
      </c>
      <c r="FJ147" s="246" t="b">
        <f t="shared" ca="1" si="527"/>
        <v>0</v>
      </c>
      <c r="FK147" s="248" t="str">
        <f t="shared" ca="1" si="528"/>
        <v>-</v>
      </c>
      <c r="FL147" s="248">
        <f t="shared" ca="1" si="528"/>
        <v>0</v>
      </c>
      <c r="FM147" s="248" t="str">
        <f t="shared" ca="1" si="528"/>
        <v>-</v>
      </c>
      <c r="FN147" s="248">
        <f t="shared" ca="1" si="528"/>
        <v>1</v>
      </c>
      <c r="FO147" s="248">
        <f t="shared" ca="1" si="528"/>
        <v>0</v>
      </c>
      <c r="FP147" s="248">
        <f t="shared" ca="1" si="528"/>
        <v>1</v>
      </c>
      <c r="FQ147" s="248">
        <f t="shared" ca="1" si="528"/>
        <v>0</v>
      </c>
      <c r="FR147" s="248">
        <f t="shared" ca="1" si="528"/>
        <v>1</v>
      </c>
      <c r="FS147" s="248">
        <f t="shared" ca="1" si="528"/>
        <v>1</v>
      </c>
      <c r="FT147" s="248">
        <f t="shared" ca="1" si="528"/>
        <v>1</v>
      </c>
      <c r="FU147" s="248">
        <f t="shared" ca="1" si="528"/>
        <v>0</v>
      </c>
      <c r="FV147" s="248">
        <f t="shared" ca="1" si="528"/>
        <v>0</v>
      </c>
      <c r="FW147" s="248">
        <f t="shared" ca="1" si="528"/>
        <v>0</v>
      </c>
      <c r="FX147" s="248">
        <f t="shared" ca="1" si="528"/>
        <v>0</v>
      </c>
      <c r="FY147" s="248">
        <f t="shared" ca="1" si="528"/>
        <v>0</v>
      </c>
      <c r="FZ147" s="248">
        <f t="shared" ca="1" si="528"/>
        <v>0</v>
      </c>
      <c r="GA147" s="248">
        <f t="shared" ca="1" si="528"/>
        <v>0</v>
      </c>
      <c r="GB147" s="248">
        <f t="shared" ca="1" si="528"/>
        <v>0</v>
      </c>
      <c r="GC147" s="248">
        <f t="shared" ca="1" si="528"/>
        <v>0</v>
      </c>
      <c r="GD147" s="248">
        <f t="shared" ca="1" si="528"/>
        <v>0</v>
      </c>
      <c r="GE147" s="248">
        <f t="shared" ca="1" si="528"/>
        <v>0</v>
      </c>
      <c r="GF147" s="248">
        <f t="shared" ca="1" si="528"/>
        <v>0</v>
      </c>
      <c r="GG147" s="248">
        <f t="shared" ca="1" si="528"/>
        <v>1</v>
      </c>
      <c r="GH147" s="248">
        <f t="shared" ca="1" si="528"/>
        <v>0</v>
      </c>
      <c r="GI147" s="248">
        <f t="shared" ca="1" si="528"/>
        <v>0</v>
      </c>
      <c r="GJ147" s="248">
        <f t="shared" ca="1" si="528"/>
        <v>0</v>
      </c>
      <c r="GK147" s="248">
        <f t="shared" ca="1" si="528"/>
        <v>0</v>
      </c>
      <c r="GL147" s="248">
        <f t="shared" ca="1" si="528"/>
        <v>0</v>
      </c>
      <c r="GM147" s="248">
        <f t="shared" ca="1" si="528"/>
        <v>0</v>
      </c>
      <c r="GN147" s="248">
        <f t="shared" ca="1" si="528"/>
        <v>0</v>
      </c>
      <c r="GO147" s="10"/>
      <c r="GP147" s="246" t="b">
        <f t="shared" ca="1" si="557"/>
        <v>0</v>
      </c>
      <c r="GQ147" s="246" t="str" cm="1">
        <f t="array" aca="1" ref="GQ147" ca="1">INDEX(i.bnd_total_pas_area,$R147,1)</f>
        <v>-</v>
      </c>
      <c r="GR147" s="248" t="str">
        <f t="shared" ca="1" si="529"/>
        <v>-</v>
      </c>
      <c r="GS147" s="246" t="b">
        <f t="shared" ca="1" si="555"/>
        <v>0</v>
      </c>
      <c r="GT147" s="246" t="str" cm="1">
        <f t="array" aca="1" ref="GT147" ca="1">INDEX(i.bnd_sr_t,$T147,1)</f>
        <v>-</v>
      </c>
      <c r="GU147" s="246" t="b">
        <f t="shared" ca="1" si="531"/>
        <v>0</v>
      </c>
      <c r="GV147" s="246" t="b">
        <f t="shared" ca="1" si="531"/>
        <v>0</v>
      </c>
      <c r="GW147" s="246" t="b">
        <f t="shared" ca="1" si="531"/>
        <v>1</v>
      </c>
      <c r="GX147" s="248">
        <f t="shared" ca="1" si="532"/>
        <v>0</v>
      </c>
      <c r="GY147" s="248">
        <f t="shared" ca="1" si="532"/>
        <v>2</v>
      </c>
      <c r="GZ147" s="248">
        <f t="shared" ca="1" si="532"/>
        <v>2</v>
      </c>
      <c r="HA147" s="248" t="str">
        <f t="shared" ca="1" si="532"/>
        <v>-</v>
      </c>
      <c r="HB147" s="248" t="str">
        <f t="shared" ca="1" si="532"/>
        <v>-</v>
      </c>
      <c r="HC147" s="248" t="str">
        <f t="shared" ca="1" si="532"/>
        <v>-</v>
      </c>
      <c r="HD147" s="248" t="str">
        <f t="shared" ca="1" si="532"/>
        <v>-</v>
      </c>
      <c r="HE147" s="248" t="str">
        <f t="shared" ca="1" si="532"/>
        <v>-</v>
      </c>
      <c r="HF147" s="248" t="str">
        <f t="shared" ca="1" si="532"/>
        <v>-</v>
      </c>
      <c r="HG147" s="248" t="str">
        <f t="shared" ca="1" si="532"/>
        <v>-</v>
      </c>
      <c r="HH147" s="299" t="b">
        <v>1</v>
      </c>
      <c r="HI147" s="248" t="str">
        <f t="shared" ca="1" si="533"/>
        <v>-</v>
      </c>
      <c r="HJ147" s="300">
        <v>1</v>
      </c>
      <c r="HK147" s="248" t="b">
        <f t="shared" ca="1" si="532"/>
        <v>1</v>
      </c>
      <c r="HL147" s="248">
        <f t="shared" ca="1" si="532"/>
        <v>0</v>
      </c>
      <c r="HM147" s="288" t="str">
        <f t="shared" ca="1" si="532"/>
        <v>-</v>
      </c>
      <c r="HN147" s="288" t="str">
        <f t="shared" ca="1" si="532"/>
        <v>-</v>
      </c>
      <c r="HO147" s="288" t="str">
        <f t="shared" ca="1" si="532"/>
        <v>-</v>
      </c>
      <c r="HP147" s="288" t="str">
        <f t="shared" ca="1" si="532"/>
        <v>-</v>
      </c>
      <c r="HQ147" s="288" t="str">
        <f t="shared" ca="1" si="532"/>
        <v>-</v>
      </c>
      <c r="HR147" s="288" t="str">
        <f t="shared" ca="1" si="532"/>
        <v>-</v>
      </c>
      <c r="HS147" s="248" t="str">
        <f t="shared" ca="1" si="532"/>
        <v>-</v>
      </c>
      <c r="HT147" s="248" t="str">
        <f t="shared" ca="1" si="532"/>
        <v>-</v>
      </c>
      <c r="HU147" s="248" t="b">
        <f t="shared" ca="1" si="534"/>
        <v>1</v>
      </c>
      <c r="HV147" s="248">
        <f t="shared" ca="1" si="534"/>
        <v>0</v>
      </c>
      <c r="HW147" s="246" t="str">
        <f t="shared" ca="1" si="535"/>
        <v>-</v>
      </c>
      <c r="HX147" s="246" t="str">
        <f t="shared" ca="1" si="535"/>
        <v>-</v>
      </c>
      <c r="HY147" s="246" t="str">
        <f t="shared" ca="1" si="535"/>
        <v>-</v>
      </c>
      <c r="HZ147" s="246" t="str">
        <f t="shared" ca="1" si="535"/>
        <v>-</v>
      </c>
      <c r="IA147" s="248" t="str">
        <f t="shared" ca="1" si="536"/>
        <v>-</v>
      </c>
      <c r="IB147" s="248" t="str">
        <f t="shared" ca="1" si="536"/>
        <v>-</v>
      </c>
      <c r="IC147" s="248" t="str">
        <f t="shared" ca="1" si="536"/>
        <v>-</v>
      </c>
      <c r="ID147" s="248" t="str">
        <f t="shared" ca="1" si="536"/>
        <v>-</v>
      </c>
      <c r="IE147" s="248">
        <f t="shared" ca="1" si="536"/>
        <v>0</v>
      </c>
      <c r="IF147" s="248" t="str">
        <f t="shared" ca="1" si="536"/>
        <v>-</v>
      </c>
      <c r="IG147" s="248">
        <f t="shared" ca="1" si="536"/>
        <v>0</v>
      </c>
      <c r="IH147" s="246" t="str">
        <f t="shared" ca="1" si="537"/>
        <v>-</v>
      </c>
      <c r="II147" s="246">
        <f t="shared" ca="1" si="537"/>
        <v>500</v>
      </c>
      <c r="IJ147" s="246">
        <f t="shared" ca="1" si="537"/>
        <v>500</v>
      </c>
      <c r="IK147" s="246">
        <f t="shared" ca="1" si="538"/>
        <v>865</v>
      </c>
      <c r="IL147" s="246" t="str">
        <f t="shared" ca="1" si="537"/>
        <v>-</v>
      </c>
      <c r="IM147" s="246" t="str">
        <f t="shared" ca="1" si="539"/>
        <v>-</v>
      </c>
      <c r="IN147" s="248" t="str">
        <f t="shared" ca="1" si="540"/>
        <v>-</v>
      </c>
      <c r="IO147" s="248" t="str">
        <f t="shared" ca="1" si="540"/>
        <v>-</v>
      </c>
      <c r="IP147" s="10"/>
      <c r="IQ147" s="248">
        <f t="shared" ca="1" si="536"/>
        <v>1</v>
      </c>
      <c r="IR147" s="248">
        <f t="shared" ca="1" si="536"/>
        <v>0</v>
      </c>
      <c r="IS147" s="248">
        <f t="shared" ca="1" si="536"/>
        <v>1</v>
      </c>
      <c r="IT147" s="248">
        <f t="shared" ca="1" si="536"/>
        <v>1</v>
      </c>
      <c r="IU147" s="248">
        <f t="shared" ca="1" si="536"/>
        <v>0</v>
      </c>
      <c r="IV147" s="248">
        <f t="shared" ca="1" si="536"/>
        <v>70</v>
      </c>
      <c r="IW147" s="248">
        <f t="shared" ca="1" si="536"/>
        <v>50</v>
      </c>
      <c r="IX147" s="248">
        <f t="shared" ca="1" si="536"/>
        <v>85</v>
      </c>
      <c r="IY147" s="248">
        <f t="shared" ca="1" si="536"/>
        <v>70</v>
      </c>
      <c r="IZ147" s="246">
        <f t="shared" ca="1" si="541"/>
        <v>1</v>
      </c>
      <c r="JA147" s="246">
        <f t="shared" ca="1" si="542"/>
        <v>1</v>
      </c>
      <c r="JB147" s="246">
        <f t="shared" ca="1" si="543"/>
        <v>1</v>
      </c>
      <c r="JC147" s="248">
        <f t="shared" ca="1" si="536"/>
        <v>1</v>
      </c>
      <c r="JD147" s="10"/>
      <c r="JE147" s="248">
        <f t="shared" ca="1" si="536"/>
        <v>1</v>
      </c>
      <c r="JF147" s="246">
        <f t="shared" ca="1" si="544"/>
        <v>1</v>
      </c>
      <c r="JG147" s="248">
        <f t="shared" ca="1" si="553"/>
        <v>0.75</v>
      </c>
      <c r="JH147" s="248">
        <f t="shared" ca="1" si="553"/>
        <v>0.8</v>
      </c>
      <c r="JI147" s="248">
        <f t="shared" ca="1" si="553"/>
        <v>0.82499999999999996</v>
      </c>
      <c r="JJ147" s="248">
        <f t="shared" ca="1" si="553"/>
        <v>0.875</v>
      </c>
      <c r="JK147" s="248">
        <f t="shared" ca="1" si="553"/>
        <v>0.9</v>
      </c>
      <c r="JL147" s="246">
        <f t="shared" ca="1" si="545"/>
        <v>1</v>
      </c>
      <c r="JM147" s="248">
        <f t="shared" ca="1" si="536"/>
        <v>0</v>
      </c>
      <c r="JN147" s="248">
        <f t="shared" ca="1" si="558"/>
        <v>0</v>
      </c>
      <c r="JO147" s="248">
        <f t="shared" ca="1" si="558"/>
        <v>0</v>
      </c>
      <c r="JP147" s="248">
        <f t="shared" ca="1" si="558"/>
        <v>0</v>
      </c>
      <c r="JQ147" s="248">
        <f t="shared" ca="1" si="558"/>
        <v>0</v>
      </c>
      <c r="JR147" s="248">
        <f t="shared" ca="1" si="558"/>
        <v>0</v>
      </c>
      <c r="JS147" s="248" t="str">
        <f t="shared" ca="1" si="536"/>
        <v>-</v>
      </c>
      <c r="JT147" s="248">
        <f t="shared" ca="1" si="536"/>
        <v>0</v>
      </c>
      <c r="JU147" s="27">
        <v>0</v>
      </c>
    </row>
    <row r="148" spans="1:281" s="228" customFormat="1" outlineLevel="1">
      <c r="A148" s="202">
        <f t="shared" si="12"/>
        <v>143</v>
      </c>
      <c r="B148" s="202">
        <f>$A$18</f>
        <v>13</v>
      </c>
      <c r="C148" s="228">
        <v>500</v>
      </c>
      <c r="D148" s="228" t="s">
        <v>941</v>
      </c>
      <c r="E148" s="228" t="b">
        <f t="shared" ca="1" si="520"/>
        <v>1</v>
      </c>
      <c r="F148" s="228" t="b">
        <v>0</v>
      </c>
      <c r="G148" s="228" t="b">
        <f t="shared" ca="1" si="546"/>
        <v>1</v>
      </c>
      <c r="H148" s="298" cm="1">
        <f t="array" aca="1" ref="H148" ca="1">IF(AND($I148:$T148=DataMaster!$R$70:$AC$70),1,IF(AND($I148:$T148=DataMaster!$R$71:$AC$71),2,IF(AND($I148:$T148=DataMaster!$R$72:$AC$72),3,IF(AND($I148:$T148=DataMaster!$R$73:$AC$73),4,IF(AND($I148:$T148=DataMaster!$R$74:$AC$74),5,IF(AND($I148:$T148=DataMaster!$R$75:$AC$75),6,IF(AND($I148:$T148=DataMaster!$R$76:$AC$76),7,IF(AND($I148:$T148=DataMaster!$R$77:$AC$77),8,0))))))))</f>
        <v>0</v>
      </c>
      <c r="I148" s="225">
        <f t="shared" ca="1" si="547"/>
        <v>3</v>
      </c>
      <c r="J148" s="225">
        <f t="shared" ca="1" si="547"/>
        <v>2</v>
      </c>
      <c r="K148" s="225">
        <f t="shared" ca="1" si="547"/>
        <v>1</v>
      </c>
      <c r="L148" s="225">
        <f t="shared" ca="1" si="547"/>
        <v>1</v>
      </c>
      <c r="M148" s="225">
        <f t="shared" ca="1" si="547"/>
        <v>1</v>
      </c>
      <c r="N148" s="225">
        <f t="shared" ca="1" si="547"/>
        <v>1</v>
      </c>
      <c r="O148" s="225">
        <f t="shared" ca="1" si="547"/>
        <v>1</v>
      </c>
      <c r="P148" s="225">
        <f t="shared" ca="1" si="547"/>
        <v>2</v>
      </c>
      <c r="Q148" s="225">
        <f t="shared" ca="1" si="547"/>
        <v>1</v>
      </c>
      <c r="R148" s="225">
        <f t="shared" ca="1" si="547"/>
        <v>1</v>
      </c>
      <c r="S148" s="225">
        <f t="shared" ca="1" si="547"/>
        <v>1</v>
      </c>
      <c r="T148" s="225">
        <f t="shared" ca="1" si="547"/>
        <v>1</v>
      </c>
      <c r="V148" s="242" t="str" cm="1">
        <f t="array" aca="1" ref="V148" ca="1">TEXT(LEFT(OFFSET(V148,-1,0),5)+1,"00000")&amp;MID(OFFSET(V148,-1,0),6,FIND(" ",OFFSET(V148,-1,0),7)-5)
&amp;IF($H148=0,"",INDEX(DataMaster!$Q$70:$Q$77,Experiment!H148))
 &amp; " Day"&amp;_xlfn.SINGLE(INDEX(i.DOY,$I148,1))                   &amp; IF($FE148=0," FWM","")&amp;IF($FE148=1," MWM","")&amp;IF($FE148=5," Mat","")&amp;IF($FJ148=TRUE,"&amp;BBT","")
&amp;" Confine"&amp;$P148-1       &amp;IF($R148&gt;1," PasArea"&amp;GQ148,"")     &amp;IF($T148&gt;1," SR"&amp;GT148,"")     &amp;IF($S148&gt;1," E_PGR"&amp;JG148,"")
&amp; " WP"&amp;TEXT($IZ148*100,"000p")                &amp; " MP"&amp;TEXT($JA148*100,"000p")                      &amp; " GP"&amp;TEXT($JB148*100,"000p")
&amp; " (F"&amp;3+IFERROR(1*$CZ148,0)+IFERROR(1*$DA148,0)&amp;3-IFERROR(1*NOT($DC148),0)&amp;"N"&amp;$DV148&amp;$DW148&amp;")"</f>
        <v>00009 sup_selectivity  Day204 MWM Confine1 WP100p MP100p GP100p (F33N33)</v>
      </c>
      <c r="W148" s="10" t="str">
        <f ca="1">IF(COUNTIF(V$5:V148,V148)=1,"-","Dup")</f>
        <v>-</v>
      </c>
      <c r="X148" s="10"/>
      <c r="Y148" s="248" t="str">
        <f t="shared" ca="1" si="521"/>
        <v>-</v>
      </c>
      <c r="Z148" s="248" t="str">
        <f t="shared" ca="1" si="521"/>
        <v>-</v>
      </c>
      <c r="AA148" s="248" t="str">
        <f t="shared" ca="1" si="521"/>
        <v>-</v>
      </c>
      <c r="AB148" s="248" t="str">
        <f t="shared" ca="1" si="521"/>
        <v>-</v>
      </c>
      <c r="AC148" s="248" t="str">
        <f t="shared" ca="1" si="521"/>
        <v>-</v>
      </c>
      <c r="AD148" s="248" t="b">
        <f t="shared" ca="1" si="521"/>
        <v>1</v>
      </c>
      <c r="AE148" s="10"/>
      <c r="AF148" s="248" t="b">
        <f t="shared" ca="1" si="522"/>
        <v>1</v>
      </c>
      <c r="AG148" s="248" t="str">
        <f t="shared" ca="1" si="522"/>
        <v>-</v>
      </c>
      <c r="AH148" s="248" t="str">
        <f t="shared" ca="1" si="522"/>
        <v>-</v>
      </c>
      <c r="AI148" s="248" t="str">
        <f t="shared" ca="1" si="522"/>
        <v>-</v>
      </c>
      <c r="AJ148" s="248" t="b">
        <f t="shared" ca="1" si="522"/>
        <v>0</v>
      </c>
      <c r="AK148" s="248" t="str">
        <f t="shared" ca="1" si="522"/>
        <v>-</v>
      </c>
      <c r="AL148" s="248" t="str">
        <f t="shared" ca="1" si="522"/>
        <v>-</v>
      </c>
      <c r="AM148" s="248" t="str">
        <f t="shared" ca="1" si="522"/>
        <v>-</v>
      </c>
      <c r="AN148" s="248" t="b">
        <f t="shared" ca="1" si="522"/>
        <v>0</v>
      </c>
      <c r="AO148" s="10"/>
      <c r="AP148" s="248" t="b">
        <f t="shared" ca="1" si="522"/>
        <v>1</v>
      </c>
      <c r="AQ148" s="248" t="b">
        <f t="shared" ca="1" si="523"/>
        <v>1</v>
      </c>
      <c r="AR148" s="248" t="b">
        <f t="shared" ca="1" si="523"/>
        <v>1</v>
      </c>
      <c r="AS148" s="297">
        <f t="shared" ca="1" si="548"/>
        <v>31207</v>
      </c>
      <c r="AT148" s="248" t="b">
        <f t="shared" ca="1" si="522"/>
        <v>0</v>
      </c>
      <c r="AU148" s="248" t="str">
        <f t="shared" ca="1" si="522"/>
        <v>-</v>
      </c>
      <c r="AV148" s="248" t="str">
        <f t="shared" ca="1" si="523"/>
        <v>-</v>
      </c>
      <c r="AW148" s="248" t="str">
        <f t="shared" ca="1" si="523"/>
        <v>-</v>
      </c>
      <c r="AX148" s="248" t="str">
        <f t="shared" ca="1" si="523"/>
        <v>-</v>
      </c>
      <c r="AY148" s="248">
        <f t="shared" ca="1" si="523"/>
        <v>1</v>
      </c>
      <c r="AZ148" s="248">
        <f t="shared" ca="1" si="523"/>
        <v>1</v>
      </c>
      <c r="BA148" s="248" t="b">
        <f t="shared" ca="1" si="523"/>
        <v>1</v>
      </c>
      <c r="BB148" s="247">
        <f t="shared" si="556"/>
        <v>0.2</v>
      </c>
      <c r="BC148" s="247" t="str">
        <f t="shared" ca="1" si="523"/>
        <v>-</v>
      </c>
      <c r="BD148" s="247" t="str">
        <f t="shared" ca="1" si="523"/>
        <v>-</v>
      </c>
      <c r="BE148" s="248" t="b">
        <f t="shared" ca="1" si="523"/>
        <v>1</v>
      </c>
      <c r="BF148" s="248" t="b">
        <f t="shared" ca="1" si="523"/>
        <v>0</v>
      </c>
      <c r="BG148" s="246" t="b" cm="1">
        <f t="array" aca="1" ref="BG148" ca="1">INDEX(i.dams_confinement_P,$P148,BG$17)</f>
        <v>1</v>
      </c>
      <c r="BH148" s="246" t="b" cm="1">
        <f t="array" aca="1" ref="BH148" ca="1">INDEX(i.dams_confinement_P,$P148,BH$17)</f>
        <v>1</v>
      </c>
      <c r="BI148" s="246" t="b" cm="1">
        <f t="array" aca="1" ref="BI148" ca="1">INDEX(i.dams_confinement_P,$P148,BI$17)</f>
        <v>1</v>
      </c>
      <c r="BJ148" s="246" t="b" cm="1">
        <f t="array" aca="1" ref="BJ148" ca="1">INDEX(i.dams_confinement_P,$P148,BJ$17)</f>
        <v>1</v>
      </c>
      <c r="BK148" s="246" t="b" cm="1">
        <f t="array" aca="1" ref="BK148" ca="1">INDEX(i.dams_confinement_P,$P148,BK$17)</f>
        <v>1</v>
      </c>
      <c r="BL148" s="246" t="b" cm="1">
        <f t="array" aca="1" ref="BL148" ca="1">INDEX(i.dams_confinement_P,$P148,BL$17)</f>
        <v>1</v>
      </c>
      <c r="BM148" s="246" t="str" cm="1">
        <f t="array" aca="1" ref="BM148" ca="1">INDEX(i.dams_confinement_P,$P148,BM$17)</f>
        <v>-</v>
      </c>
      <c r="BN148" s="246" t="str" cm="1">
        <f t="array" aca="1" ref="BN148" ca="1">INDEX(i.dams_confinement_P,$P148,BN$17)</f>
        <v>-</v>
      </c>
      <c r="BO148" s="246" t="str" cm="1">
        <f t="array" aca="1" ref="BO148" ca="1">INDEX(i.dams_confinement_P,$P148,BO$17)</f>
        <v>-</v>
      </c>
      <c r="BP148" s="246" t="str" cm="1">
        <f t="array" aca="1" ref="BP148" ca="1">INDEX(i.dams_confinement_P,$P148,BP$17)</f>
        <v>-</v>
      </c>
      <c r="BQ148" s="246" t="str" cm="1">
        <f t="array" aca="1" ref="BQ148" ca="1">INDEX(i.dams_confinement_P,$P148,BQ$17)</f>
        <v>-</v>
      </c>
      <c r="BR148" s="246" t="str" cm="1">
        <f t="array" aca="1" ref="BR148" ca="1">INDEX(i.dams_confinement_P,$P148,BR$17)</f>
        <v>-</v>
      </c>
      <c r="BS148" s="246" t="str" cm="1">
        <f t="array" aca="1" ref="BS148" ca="1">INDEX(i.dams_confinement_P,$P148,BS$17)</f>
        <v>-</v>
      </c>
      <c r="BT148" s="246" t="str" cm="1">
        <f t="array" aca="1" ref="BT148" ca="1">INDEX(i.dams_confinement_P,$P148,BT$17)</f>
        <v>-</v>
      </c>
      <c r="BU148" s="246" t="str" cm="1">
        <f t="array" aca="1" ref="BU148" ca="1">INDEX(i.dams_confinement_P,$P148,BU$17)</f>
        <v>-</v>
      </c>
      <c r="BV148" s="246" t="str" cm="1">
        <f t="array" aca="1" ref="BV148" ca="1">INDEX(i.dams_confinement_P,$P148,BV$17)</f>
        <v>-</v>
      </c>
      <c r="BW148" s="246" t="str" cm="1">
        <f t="array" aca="1" ref="BW148" ca="1">INDEX(i.dams_confinement_P,$P148,BW$17)</f>
        <v>-</v>
      </c>
      <c r="BX148" s="246" t="str" cm="1">
        <f t="array" aca="1" ref="BX148" ca="1">INDEX(i.dams_confinement_P,$P148,BX$17)</f>
        <v>-</v>
      </c>
      <c r="BY148" s="248" t="str">
        <f t="shared" ca="1" si="524"/>
        <v>-</v>
      </c>
      <c r="BZ148" s="248" t="str">
        <f t="shared" ca="1" si="524"/>
        <v>-</v>
      </c>
      <c r="CA148" s="10"/>
      <c r="CB148" s="248" t="str">
        <f t="shared" ca="1" si="524"/>
        <v>-</v>
      </c>
      <c r="CC148" s="248" t="str">
        <f t="shared" ca="1" si="524"/>
        <v>-</v>
      </c>
      <c r="CD148" s="248" t="str">
        <f t="shared" ca="1" si="524"/>
        <v>-</v>
      </c>
      <c r="CE148" s="248" t="str">
        <f t="shared" ca="1" si="524"/>
        <v>-</v>
      </c>
      <c r="CF148" s="248" t="str">
        <f t="shared" ca="1" si="524"/>
        <v>-</v>
      </c>
      <c r="CG148" s="248" t="str">
        <f t="shared" ca="1" si="524"/>
        <v>-</v>
      </c>
      <c r="CH148" s="248" t="str">
        <f t="shared" ca="1" si="524"/>
        <v>-</v>
      </c>
      <c r="CI148" s="248" t="str">
        <f t="shared" ca="1" si="524"/>
        <v>-</v>
      </c>
      <c r="CJ148" s="248" t="str">
        <f t="shared" ca="1" si="524"/>
        <v>-</v>
      </c>
      <c r="CK148" s="248" t="str">
        <f t="shared" ca="1" si="524"/>
        <v>-</v>
      </c>
      <c r="CL148" s="248" t="str">
        <f t="shared" ca="1" si="524"/>
        <v>-</v>
      </c>
      <c r="CM148" s="248" t="str">
        <f t="shared" ca="1" si="524"/>
        <v>-</v>
      </c>
      <c r="CN148" s="248" t="str">
        <f t="shared" ca="1" si="524"/>
        <v>-</v>
      </c>
      <c r="CO148" s="248" t="str">
        <f t="shared" ca="1" si="524"/>
        <v>-</v>
      </c>
      <c r="CP148" s="248" t="str">
        <f t="shared" ca="1" si="524"/>
        <v>-</v>
      </c>
      <c r="CQ148" s="248" t="str">
        <f t="shared" ca="1" si="524"/>
        <v>-</v>
      </c>
      <c r="CR148" s="248" t="str">
        <f t="shared" ca="1" si="524"/>
        <v>-</v>
      </c>
      <c r="CS148" s="248" t="str">
        <f t="shared" ca="1" si="524"/>
        <v>-</v>
      </c>
      <c r="CT148" s="248" t="str">
        <f t="shared" ca="1" si="524"/>
        <v>-</v>
      </c>
      <c r="CU148" s="248" t="str">
        <f t="shared" ca="1" si="524"/>
        <v>-</v>
      </c>
      <c r="CV148" s="248" t="str">
        <f t="shared" ca="1" si="524"/>
        <v>-</v>
      </c>
      <c r="CW148" s="10"/>
      <c r="CX148" s="246" t="str" cm="1">
        <f t="array" aca="1" ref="CX148" ca="1">IF(AND($CZ148:$DA148),INDEX(i.dam_user_fvp0_date,$P148),"-")</f>
        <v>-</v>
      </c>
      <c r="CY148" s="246" t="str" cm="1">
        <f t="array" aca="1" ref="CY148" ca="1">IF(AND($CZ148:$DA148),INDEX(i.dam_user_fvp1_date,$P148),"-")</f>
        <v>-</v>
      </c>
      <c r="CZ148" s="248" t="b">
        <f t="shared" ca="1" si="554"/>
        <v>0</v>
      </c>
      <c r="DA148" s="248" t="b">
        <f t="shared" ca="1" si="554"/>
        <v>0</v>
      </c>
      <c r="DB148" s="248" t="str">
        <f t="shared" ca="1" si="554"/>
        <v>-</v>
      </c>
      <c r="DC148" s="248" t="str">
        <f t="shared" ca="1" si="554"/>
        <v>-</v>
      </c>
      <c r="DD148" s="248" t="str">
        <f t="shared" ca="1" si="554"/>
        <v>-</v>
      </c>
      <c r="DE148" s="248" t="str">
        <f t="shared" ca="1" si="554"/>
        <v>-</v>
      </c>
      <c r="DF148" s="248" t="str">
        <f t="shared" ca="1" si="554"/>
        <v>-</v>
      </c>
      <c r="DG148" s="248" t="str">
        <f t="shared" ca="1" si="554"/>
        <v>-</v>
      </c>
      <c r="DH148" s="248" t="str">
        <f t="shared" ca="1" si="554"/>
        <v>-</v>
      </c>
      <c r="DI148" s="248" t="str">
        <f t="shared" ca="1" si="554"/>
        <v>-</v>
      </c>
      <c r="DJ148" s="248">
        <f t="shared" ca="1" si="554"/>
        <v>0.125</v>
      </c>
      <c r="DK148" s="248">
        <f t="shared" ca="1" si="554"/>
        <v>0.3</v>
      </c>
      <c r="DL148" s="248">
        <f t="shared" ca="1" si="554"/>
        <v>-0.05</v>
      </c>
      <c r="DM148" s="248">
        <f t="shared" ca="1" si="554"/>
        <v>0.1</v>
      </c>
      <c r="DN148" s="248">
        <f t="shared" ca="1" si="554"/>
        <v>0.25</v>
      </c>
      <c r="DO148" s="248">
        <f t="shared" ca="1" si="554"/>
        <v>-0.05</v>
      </c>
      <c r="DP148" s="248">
        <f t="shared" ca="1" si="554"/>
        <v>0.05</v>
      </c>
      <c r="DQ148" s="248">
        <f t="shared" ca="1" si="554"/>
        <v>0.1</v>
      </c>
      <c r="DR148" s="248">
        <f t="shared" ca="1" si="554"/>
        <v>-0.02</v>
      </c>
      <c r="DS148" s="248">
        <f t="shared" ca="1" si="554"/>
        <v>0.1</v>
      </c>
      <c r="DT148" s="248">
        <f t="shared" ca="1" si="554"/>
        <v>0.25</v>
      </c>
      <c r="DU148" s="248">
        <f t="shared" ca="1" si="554"/>
        <v>-0.05</v>
      </c>
      <c r="DV148" s="247">
        <v>3</v>
      </c>
      <c r="DW148" s="247">
        <v>3</v>
      </c>
      <c r="DX148" s="248">
        <f t="shared" ca="1" si="554"/>
        <v>0</v>
      </c>
      <c r="DY148" s="248" t="str">
        <f t="shared" ca="1" si="554"/>
        <v>-</v>
      </c>
      <c r="DZ148" s="248" t="str">
        <f t="shared" ca="1" si="554"/>
        <v>-</v>
      </c>
      <c r="EA148" s="248" t="str">
        <f t="shared" ca="1" si="554"/>
        <v>-</v>
      </c>
      <c r="EB148" s="248" t="str">
        <f t="shared" ca="1" si="554"/>
        <v>-</v>
      </c>
      <c r="EC148" s="248" t="str">
        <f t="shared" ca="1" si="554"/>
        <v>-</v>
      </c>
      <c r="ED148" s="248" t="str">
        <f t="shared" ca="1" si="554"/>
        <v>-</v>
      </c>
      <c r="EE148" s="248" t="str">
        <f t="shared" ca="1" si="554"/>
        <v>-</v>
      </c>
      <c r="EF148" s="248">
        <f t="shared" ca="1" si="554"/>
        <v>0</v>
      </c>
      <c r="EG148" s="248" t="str">
        <f t="shared" ca="1" si="554"/>
        <v>-</v>
      </c>
      <c r="EH148" s="248" t="str">
        <f t="shared" ca="1" si="554"/>
        <v>-</v>
      </c>
      <c r="EI148" s="248" t="str">
        <f t="shared" ca="1" si="554"/>
        <v>-</v>
      </c>
      <c r="EJ148" s="248" t="str">
        <f t="shared" ca="1" si="554"/>
        <v>-</v>
      </c>
      <c r="EK148" s="248" t="str">
        <f t="shared" ca="1" si="554"/>
        <v>-</v>
      </c>
      <c r="EL148" s="248">
        <f t="shared" ca="1" si="554"/>
        <v>0</v>
      </c>
      <c r="EM148" s="248">
        <f t="shared" ca="1" si="554"/>
        <v>0</v>
      </c>
      <c r="EN148" s="248">
        <f t="shared" ca="1" si="554"/>
        <v>0</v>
      </c>
      <c r="EO148" s="248">
        <f t="shared" ca="1" si="554"/>
        <v>0</v>
      </c>
      <c r="EP148" s="248">
        <f t="shared" ca="1" si="554"/>
        <v>0</v>
      </c>
      <c r="EQ148" s="248">
        <f t="shared" ca="1" si="554"/>
        <v>0</v>
      </c>
      <c r="ER148" s="248">
        <f t="shared" ca="1" si="554"/>
        <v>0</v>
      </c>
      <c r="ES148" s="248" t="str">
        <f t="shared" ca="1" si="554"/>
        <v>-</v>
      </c>
      <c r="ET148" s="248" t="str">
        <f t="shared" ca="1" si="554"/>
        <v>-</v>
      </c>
      <c r="EU148" s="248" t="str">
        <f t="shared" ca="1" si="554"/>
        <v>-</v>
      </c>
      <c r="EV148" s="248" t="str">
        <f t="shared" ca="1" si="554"/>
        <v>-</v>
      </c>
      <c r="EW148" s="248" t="str">
        <f t="shared" ca="1" si="554"/>
        <v>-</v>
      </c>
      <c r="EX148" s="248" t="str">
        <f t="shared" ca="1" si="554"/>
        <v>-</v>
      </c>
      <c r="EY148" s="248" t="str">
        <f t="shared" ca="1" si="554"/>
        <v>-</v>
      </c>
      <c r="EZ148" s="248" t="str">
        <f t="shared" ca="1" si="554"/>
        <v>-</v>
      </c>
      <c r="FA148" s="248" t="str">
        <f t="shared" ca="1" si="554"/>
        <v>-</v>
      </c>
      <c r="FB148" s="248" t="str">
        <f t="shared" ca="1" si="554"/>
        <v>-</v>
      </c>
      <c r="FC148" s="248" t="str">
        <f t="shared" ca="1" si="554"/>
        <v>-</v>
      </c>
      <c r="FD148" s="10"/>
      <c r="FE148" s="246">
        <f t="shared" ca="1" si="526"/>
        <v>1</v>
      </c>
      <c r="FF148" s="248" t="str">
        <f t="shared" ca="1" si="554"/>
        <v>-</v>
      </c>
      <c r="FG148" s="248" t="str">
        <f t="shared" ca="1" si="554"/>
        <v>-</v>
      </c>
      <c r="FH148" s="248" t="str">
        <f t="shared" ca="1" si="554"/>
        <v>-</v>
      </c>
      <c r="FI148" s="248" t="str">
        <f t="shared" ca="1" si="554"/>
        <v>-</v>
      </c>
      <c r="FJ148" s="246" t="b">
        <f t="shared" ca="1" si="527"/>
        <v>0</v>
      </c>
      <c r="FK148" s="248" t="str">
        <f t="shared" ca="1" si="528"/>
        <v>-</v>
      </c>
      <c r="FL148" s="248">
        <f t="shared" ca="1" si="528"/>
        <v>0</v>
      </c>
      <c r="FM148" s="248" t="str">
        <f t="shared" ca="1" si="528"/>
        <v>-</v>
      </c>
      <c r="FN148" s="248">
        <f t="shared" ca="1" si="528"/>
        <v>1</v>
      </c>
      <c r="FO148" s="248">
        <f t="shared" ca="1" si="528"/>
        <v>0</v>
      </c>
      <c r="FP148" s="248">
        <f t="shared" ca="1" si="528"/>
        <v>1</v>
      </c>
      <c r="FQ148" s="248">
        <f t="shared" ca="1" si="528"/>
        <v>0</v>
      </c>
      <c r="FR148" s="248">
        <f t="shared" ca="1" si="528"/>
        <v>1</v>
      </c>
      <c r="FS148" s="248">
        <f t="shared" ca="1" si="528"/>
        <v>1</v>
      </c>
      <c r="FT148" s="248">
        <f t="shared" ca="1" si="528"/>
        <v>1</v>
      </c>
      <c r="FU148" s="248">
        <f t="shared" ca="1" si="528"/>
        <v>0</v>
      </c>
      <c r="FV148" s="248">
        <f t="shared" ca="1" si="528"/>
        <v>0</v>
      </c>
      <c r="FW148" s="248">
        <f t="shared" ca="1" si="528"/>
        <v>0</v>
      </c>
      <c r="FX148" s="248">
        <f t="shared" ca="1" si="528"/>
        <v>0</v>
      </c>
      <c r="FY148" s="248">
        <f t="shared" ca="1" si="528"/>
        <v>0</v>
      </c>
      <c r="FZ148" s="248">
        <f t="shared" ref="FZ148:GN148" ca="1" si="559">OFFSET(FZ$5,$B148,0)</f>
        <v>0</v>
      </c>
      <c r="GA148" s="248">
        <f t="shared" ca="1" si="559"/>
        <v>0</v>
      </c>
      <c r="GB148" s="248">
        <f t="shared" ca="1" si="559"/>
        <v>0</v>
      </c>
      <c r="GC148" s="248">
        <f t="shared" ca="1" si="559"/>
        <v>0</v>
      </c>
      <c r="GD148" s="248">
        <f t="shared" ca="1" si="559"/>
        <v>0</v>
      </c>
      <c r="GE148" s="248">
        <f t="shared" ca="1" si="559"/>
        <v>0</v>
      </c>
      <c r="GF148" s="248">
        <f t="shared" ca="1" si="559"/>
        <v>0</v>
      </c>
      <c r="GG148" s="248">
        <f t="shared" ca="1" si="559"/>
        <v>1</v>
      </c>
      <c r="GH148" s="248">
        <f t="shared" ca="1" si="559"/>
        <v>0</v>
      </c>
      <c r="GI148" s="248">
        <f t="shared" ca="1" si="559"/>
        <v>0</v>
      </c>
      <c r="GJ148" s="248">
        <f t="shared" ca="1" si="559"/>
        <v>0</v>
      </c>
      <c r="GK148" s="248">
        <f t="shared" ca="1" si="559"/>
        <v>0</v>
      </c>
      <c r="GL148" s="248">
        <f t="shared" ca="1" si="559"/>
        <v>0</v>
      </c>
      <c r="GM148" s="248">
        <f t="shared" ca="1" si="559"/>
        <v>0</v>
      </c>
      <c r="GN148" s="248">
        <f t="shared" ca="1" si="559"/>
        <v>0</v>
      </c>
      <c r="GO148" s="10"/>
      <c r="GP148" s="246" t="b">
        <f t="shared" ca="1" si="557"/>
        <v>0</v>
      </c>
      <c r="GQ148" s="246" t="str" cm="1">
        <f t="array" aca="1" ref="GQ148" ca="1">INDEX(i.bnd_total_pas_area,$R148,1)</f>
        <v>-</v>
      </c>
      <c r="GR148" s="248" t="str">
        <f t="shared" ca="1" si="529"/>
        <v>-</v>
      </c>
      <c r="GS148" s="246" t="b">
        <f t="shared" ca="1" si="555"/>
        <v>0</v>
      </c>
      <c r="GT148" s="246" t="str" cm="1">
        <f t="array" aca="1" ref="GT148" ca="1">INDEX(i.bnd_sr_t,$T148,1)</f>
        <v>-</v>
      </c>
      <c r="GU148" s="246" t="b">
        <f t="shared" ca="1" si="531"/>
        <v>0</v>
      </c>
      <c r="GV148" s="246" t="b">
        <f t="shared" ca="1" si="531"/>
        <v>0</v>
      </c>
      <c r="GW148" s="246" t="b">
        <f t="shared" ca="1" si="531"/>
        <v>1</v>
      </c>
      <c r="GX148" s="248">
        <f t="shared" ca="1" si="532"/>
        <v>0</v>
      </c>
      <c r="GY148" s="248">
        <f t="shared" ca="1" si="532"/>
        <v>2</v>
      </c>
      <c r="GZ148" s="248">
        <f t="shared" ca="1" si="532"/>
        <v>2</v>
      </c>
      <c r="HA148" s="248" t="str">
        <f t="shared" ca="1" si="532"/>
        <v>-</v>
      </c>
      <c r="HB148" s="248" t="str">
        <f t="shared" ca="1" si="532"/>
        <v>-</v>
      </c>
      <c r="HC148" s="248" t="str">
        <f t="shared" ca="1" si="532"/>
        <v>-</v>
      </c>
      <c r="HD148" s="248" t="str">
        <f t="shared" ca="1" si="532"/>
        <v>-</v>
      </c>
      <c r="HE148" s="248" t="str">
        <f t="shared" ca="1" si="532"/>
        <v>-</v>
      </c>
      <c r="HF148" s="248" t="str">
        <f t="shared" ca="1" si="532"/>
        <v>-</v>
      </c>
      <c r="HG148" s="248" t="str">
        <f t="shared" ca="1" si="532"/>
        <v>-</v>
      </c>
      <c r="HH148" s="299" t="b">
        <v>1</v>
      </c>
      <c r="HI148" s="248" t="str">
        <f t="shared" ca="1" si="533"/>
        <v>-</v>
      </c>
      <c r="HJ148" s="300">
        <v>1</v>
      </c>
      <c r="HK148" s="248" t="b">
        <f t="shared" ca="1" si="532"/>
        <v>1</v>
      </c>
      <c r="HL148" s="248">
        <f t="shared" ca="1" si="532"/>
        <v>0</v>
      </c>
      <c r="HM148" s="288" t="str">
        <f t="shared" ca="1" si="532"/>
        <v>-</v>
      </c>
      <c r="HN148" s="288" t="str">
        <f t="shared" ca="1" si="532"/>
        <v>-</v>
      </c>
      <c r="HO148" s="288" t="str">
        <f t="shared" ca="1" si="532"/>
        <v>-</v>
      </c>
      <c r="HP148" s="288" t="str">
        <f t="shared" ca="1" si="532"/>
        <v>-</v>
      </c>
      <c r="HQ148" s="288" t="str">
        <f t="shared" ca="1" si="532"/>
        <v>-</v>
      </c>
      <c r="HR148" s="288" t="str">
        <f t="shared" ca="1" si="532"/>
        <v>-</v>
      </c>
      <c r="HS148" s="248" t="str">
        <f t="shared" ca="1" si="532"/>
        <v>-</v>
      </c>
      <c r="HT148" s="248" t="str">
        <f t="shared" ca="1" si="532"/>
        <v>-</v>
      </c>
      <c r="HU148" s="248" t="b">
        <f t="shared" ca="1" si="534"/>
        <v>1</v>
      </c>
      <c r="HV148" s="248">
        <f t="shared" ca="1" si="534"/>
        <v>0</v>
      </c>
      <c r="HW148" s="246" t="str">
        <f t="shared" ca="1" si="535"/>
        <v>-</v>
      </c>
      <c r="HX148" s="246" t="str">
        <f t="shared" ca="1" si="535"/>
        <v>-</v>
      </c>
      <c r="HY148" s="246" t="str">
        <f t="shared" ca="1" si="535"/>
        <v>-</v>
      </c>
      <c r="HZ148" s="246" t="str">
        <f t="shared" ca="1" si="535"/>
        <v>-</v>
      </c>
      <c r="IA148" s="248" t="str">
        <f t="shared" ca="1" si="536"/>
        <v>-</v>
      </c>
      <c r="IB148" s="248" t="str">
        <f t="shared" ca="1" si="536"/>
        <v>-</v>
      </c>
      <c r="IC148" s="248" t="str">
        <f t="shared" ca="1" si="536"/>
        <v>-</v>
      </c>
      <c r="ID148" s="248" t="str">
        <f t="shared" ca="1" si="536"/>
        <v>-</v>
      </c>
      <c r="IE148" s="248">
        <f t="shared" ca="1" si="536"/>
        <v>0</v>
      </c>
      <c r="IF148" s="248" t="str">
        <f t="shared" ca="1" si="536"/>
        <v>-</v>
      </c>
      <c r="IG148" s="248">
        <f t="shared" ca="1" si="536"/>
        <v>0</v>
      </c>
      <c r="IH148" s="246" t="str">
        <f t="shared" ca="1" si="537"/>
        <v>-</v>
      </c>
      <c r="II148" s="246">
        <f t="shared" ca="1" si="537"/>
        <v>500</v>
      </c>
      <c r="IJ148" s="246">
        <f t="shared" ca="1" si="537"/>
        <v>500</v>
      </c>
      <c r="IK148" s="246">
        <f t="shared" ca="1" si="538"/>
        <v>865</v>
      </c>
      <c r="IL148" s="246" t="str">
        <f t="shared" ca="1" si="537"/>
        <v>-</v>
      </c>
      <c r="IM148" s="246" t="str">
        <f t="shared" ca="1" si="539"/>
        <v>-</v>
      </c>
      <c r="IN148" s="248" t="str">
        <f t="shared" ca="1" si="540"/>
        <v>-</v>
      </c>
      <c r="IO148" s="248" t="str">
        <f t="shared" ca="1" si="540"/>
        <v>-</v>
      </c>
      <c r="IP148" s="10"/>
      <c r="IQ148" s="248">
        <f t="shared" ca="1" si="536"/>
        <v>1</v>
      </c>
      <c r="IR148" s="248">
        <f t="shared" ca="1" si="536"/>
        <v>0</v>
      </c>
      <c r="IS148" s="248">
        <f t="shared" ca="1" si="536"/>
        <v>1</v>
      </c>
      <c r="IT148" s="248">
        <f t="shared" ca="1" si="536"/>
        <v>1</v>
      </c>
      <c r="IU148" s="248">
        <f t="shared" ca="1" si="536"/>
        <v>0</v>
      </c>
      <c r="IV148" s="248">
        <f t="shared" ca="1" si="536"/>
        <v>70</v>
      </c>
      <c r="IW148" s="248">
        <f t="shared" ca="1" si="536"/>
        <v>50</v>
      </c>
      <c r="IX148" s="248">
        <f t="shared" ca="1" si="536"/>
        <v>85</v>
      </c>
      <c r="IY148" s="248">
        <f t="shared" ca="1" si="536"/>
        <v>70</v>
      </c>
      <c r="IZ148" s="246">
        <f t="shared" ca="1" si="541"/>
        <v>1</v>
      </c>
      <c r="JA148" s="246">
        <f t="shared" ca="1" si="542"/>
        <v>1</v>
      </c>
      <c r="JB148" s="246">
        <f t="shared" ca="1" si="543"/>
        <v>1</v>
      </c>
      <c r="JC148" s="248">
        <f t="shared" ca="1" si="536"/>
        <v>1</v>
      </c>
      <c r="JD148" s="10"/>
      <c r="JE148" s="248">
        <f t="shared" ca="1" si="536"/>
        <v>1</v>
      </c>
      <c r="JF148" s="246">
        <f t="shared" ca="1" si="544"/>
        <v>1</v>
      </c>
      <c r="JG148" s="248">
        <f t="shared" ca="1" si="553"/>
        <v>0.75</v>
      </c>
      <c r="JH148" s="248">
        <f t="shared" ca="1" si="553"/>
        <v>0.8</v>
      </c>
      <c r="JI148" s="248">
        <f t="shared" ca="1" si="553"/>
        <v>0.82499999999999996</v>
      </c>
      <c r="JJ148" s="248">
        <f t="shared" ca="1" si="553"/>
        <v>0.875</v>
      </c>
      <c r="JK148" s="248">
        <f t="shared" ca="1" si="553"/>
        <v>0.9</v>
      </c>
      <c r="JL148" s="246">
        <f t="shared" ca="1" si="545"/>
        <v>1</v>
      </c>
      <c r="JM148" s="248">
        <f t="shared" ca="1" si="536"/>
        <v>0</v>
      </c>
      <c r="JN148" s="248">
        <f t="shared" ca="1" si="558"/>
        <v>0</v>
      </c>
      <c r="JO148" s="248">
        <f t="shared" ca="1" si="558"/>
        <v>0</v>
      </c>
      <c r="JP148" s="248">
        <f t="shared" ca="1" si="558"/>
        <v>0</v>
      </c>
      <c r="JQ148" s="248">
        <f t="shared" ca="1" si="558"/>
        <v>0</v>
      </c>
      <c r="JR148" s="248">
        <f t="shared" ca="1" si="558"/>
        <v>0</v>
      </c>
      <c r="JS148" s="248" t="str">
        <f t="shared" ca="1" si="536"/>
        <v>-</v>
      </c>
      <c r="JT148" s="248">
        <f t="shared" ca="1" si="536"/>
        <v>0</v>
      </c>
      <c r="JU148" s="27">
        <v>0</v>
      </c>
    </row>
    <row r="149" spans="1:281" s="228" customFormat="1" outlineLevel="1">
      <c r="A149" s="202">
        <f t="shared" si="12"/>
        <v>144</v>
      </c>
      <c r="B149" s="202">
        <f>$A$18</f>
        <v>13</v>
      </c>
      <c r="C149" s="228">
        <v>500</v>
      </c>
      <c r="D149" s="228" t="s">
        <v>941</v>
      </c>
      <c r="E149" s="228" t="b">
        <f t="shared" ca="1" si="520"/>
        <v>1</v>
      </c>
      <c r="F149" s="228" t="b">
        <v>0</v>
      </c>
      <c r="G149" s="228" t="b">
        <f t="shared" ca="1" si="546"/>
        <v>1</v>
      </c>
      <c r="H149" s="298" cm="1">
        <f t="array" aca="1" ref="H149" ca="1">IF(AND($I149:$T149=DataMaster!$R$70:$AC$70),1,IF(AND($I149:$T149=DataMaster!$R$71:$AC$71),2,IF(AND($I149:$T149=DataMaster!$R$72:$AC$72),3,IF(AND($I149:$T149=DataMaster!$R$73:$AC$73),4,IF(AND($I149:$T149=DataMaster!$R$74:$AC$74),5,IF(AND($I149:$T149=DataMaster!$R$75:$AC$75),6,IF(AND($I149:$T149=DataMaster!$R$76:$AC$76),7,IF(AND($I149:$T149=DataMaster!$R$77:$AC$77),8,0))))))))</f>
        <v>0</v>
      </c>
      <c r="I149" s="225">
        <f t="shared" ca="1" si="547"/>
        <v>3</v>
      </c>
      <c r="J149" s="225">
        <f t="shared" ca="1" si="547"/>
        <v>2</v>
      </c>
      <c r="K149" s="225">
        <f t="shared" ca="1" si="547"/>
        <v>1</v>
      </c>
      <c r="L149" s="225">
        <f t="shared" ca="1" si="547"/>
        <v>1</v>
      </c>
      <c r="M149" s="225">
        <f t="shared" ca="1" si="547"/>
        <v>1</v>
      </c>
      <c r="N149" s="225">
        <f t="shared" ca="1" si="547"/>
        <v>1</v>
      </c>
      <c r="O149" s="225">
        <f t="shared" ca="1" si="547"/>
        <v>1</v>
      </c>
      <c r="P149" s="225">
        <f t="shared" ca="1" si="547"/>
        <v>2</v>
      </c>
      <c r="Q149" s="225">
        <f t="shared" ca="1" si="547"/>
        <v>1</v>
      </c>
      <c r="R149" s="225">
        <f t="shared" ca="1" si="547"/>
        <v>1</v>
      </c>
      <c r="S149" s="225">
        <f t="shared" ca="1" si="547"/>
        <v>1</v>
      </c>
      <c r="T149" s="225">
        <f t="shared" ca="1" si="547"/>
        <v>1</v>
      </c>
      <c r="V149" s="242" t="str" cm="1">
        <f t="array" aca="1" ref="V149" ca="1">TEXT(LEFT(OFFSET(V149,-1,0),5)+1,"00000")&amp;MID(OFFSET(V149,-1,0),6,FIND(" ",OFFSET(V149,-1,0),7)-5)
&amp;IF($H149=0,"",INDEX(DataMaster!$Q$70:$Q$77,Experiment!H149))
 &amp; " Day"&amp;_xlfn.SINGLE(INDEX(i.DOY,$I149,1))                   &amp; IF($FE149=0," FWM","")&amp;IF($FE149=1," MWM","")&amp;IF($FE149=5," Mat","")&amp;IF($FJ149=TRUE,"&amp;BBT","")
&amp;" Confine"&amp;$P149-1       &amp;IF($R149&gt;1," PasArea"&amp;GQ149,"")     &amp;IF($T149&gt;1," SR"&amp;GT149,"")     &amp;IF($S149&gt;1," E_PGR"&amp;JG149,"")
&amp; " WP"&amp;TEXT($IZ149*100,"000p")                &amp; " MP"&amp;TEXT($JA149*100,"000p")                      &amp; " GP"&amp;TEXT($JB149*100,"000p")
&amp; " (F"&amp;3+IFERROR(1*$CZ149,0)+IFERROR(1*$DA149,0)&amp;3-IFERROR(1*NOT($DC149),0)&amp;"N"&amp;$DV149&amp;$DW149&amp;")"</f>
        <v>00010 sup_selectivity  Day204 MWM Confine1 WP100p MP100p GP100p (F33N33)</v>
      </c>
      <c r="W149" s="10" t="str">
        <f ca="1">IF(COUNTIF(V$5:V149,V149)=1,"-","Dup")</f>
        <v>-</v>
      </c>
      <c r="X149" s="10"/>
      <c r="Y149" s="248" t="str">
        <f t="shared" ca="1" si="521"/>
        <v>-</v>
      </c>
      <c r="Z149" s="248" t="str">
        <f t="shared" ca="1" si="521"/>
        <v>-</v>
      </c>
      <c r="AA149" s="248" t="str">
        <f t="shared" ca="1" si="521"/>
        <v>-</v>
      </c>
      <c r="AB149" s="248" t="str">
        <f t="shared" ca="1" si="521"/>
        <v>-</v>
      </c>
      <c r="AC149" s="248" t="str">
        <f t="shared" ca="1" si="521"/>
        <v>-</v>
      </c>
      <c r="AD149" s="248" t="b">
        <f t="shared" ca="1" si="521"/>
        <v>1</v>
      </c>
      <c r="AE149" s="10"/>
      <c r="AF149" s="248" t="b">
        <f t="shared" ca="1" si="522"/>
        <v>1</v>
      </c>
      <c r="AG149" s="248" t="str">
        <f t="shared" ca="1" si="522"/>
        <v>-</v>
      </c>
      <c r="AH149" s="248" t="str">
        <f t="shared" ca="1" si="522"/>
        <v>-</v>
      </c>
      <c r="AI149" s="248" t="str">
        <f t="shared" ca="1" si="522"/>
        <v>-</v>
      </c>
      <c r="AJ149" s="248" t="b">
        <f t="shared" ca="1" si="522"/>
        <v>0</v>
      </c>
      <c r="AK149" s="248" t="str">
        <f t="shared" ca="1" si="522"/>
        <v>-</v>
      </c>
      <c r="AL149" s="248" t="str">
        <f t="shared" ca="1" si="522"/>
        <v>-</v>
      </c>
      <c r="AM149" s="248" t="str">
        <f t="shared" ca="1" si="522"/>
        <v>-</v>
      </c>
      <c r="AN149" s="248" t="b">
        <f t="shared" ca="1" si="522"/>
        <v>0</v>
      </c>
      <c r="AO149" s="10"/>
      <c r="AP149" s="248" t="b">
        <f t="shared" ca="1" si="522"/>
        <v>1</v>
      </c>
      <c r="AQ149" s="248" t="b">
        <f t="shared" ca="1" si="523"/>
        <v>1</v>
      </c>
      <c r="AR149" s="248" t="b">
        <f t="shared" ca="1" si="523"/>
        <v>1</v>
      </c>
      <c r="AS149" s="297">
        <f t="shared" ca="1" si="548"/>
        <v>31207</v>
      </c>
      <c r="AT149" s="248" t="b">
        <f t="shared" ca="1" si="522"/>
        <v>0</v>
      </c>
      <c r="AU149" s="248" t="str">
        <f t="shared" ca="1" si="522"/>
        <v>-</v>
      </c>
      <c r="AV149" s="248" t="str">
        <f t="shared" ca="1" si="523"/>
        <v>-</v>
      </c>
      <c r="AW149" s="248" t="str">
        <f t="shared" ca="1" si="523"/>
        <v>-</v>
      </c>
      <c r="AX149" s="248" t="str">
        <f t="shared" ca="1" si="523"/>
        <v>-</v>
      </c>
      <c r="AY149" s="248">
        <f t="shared" ca="1" si="523"/>
        <v>1</v>
      </c>
      <c r="AZ149" s="248">
        <f t="shared" ca="1" si="523"/>
        <v>1</v>
      </c>
      <c r="BA149" s="248" t="b">
        <f t="shared" ca="1" si="523"/>
        <v>1</v>
      </c>
      <c r="BB149" s="247">
        <f t="shared" si="556"/>
        <v>0.15</v>
      </c>
      <c r="BC149" s="247" t="str">
        <f t="shared" ca="1" si="523"/>
        <v>-</v>
      </c>
      <c r="BD149" s="247" t="str">
        <f t="shared" ca="1" si="523"/>
        <v>-</v>
      </c>
      <c r="BE149" s="248" t="b">
        <f t="shared" ca="1" si="523"/>
        <v>1</v>
      </c>
      <c r="BF149" s="248" t="b">
        <f t="shared" ca="1" si="523"/>
        <v>0</v>
      </c>
      <c r="BG149" s="246" t="b" cm="1">
        <f t="array" aca="1" ref="BG149" ca="1">INDEX(i.dams_confinement_P,$P149,BG$17)</f>
        <v>1</v>
      </c>
      <c r="BH149" s="246" t="b" cm="1">
        <f t="array" aca="1" ref="BH149" ca="1">INDEX(i.dams_confinement_P,$P149,BH$17)</f>
        <v>1</v>
      </c>
      <c r="BI149" s="246" t="b" cm="1">
        <f t="array" aca="1" ref="BI149" ca="1">INDEX(i.dams_confinement_P,$P149,BI$17)</f>
        <v>1</v>
      </c>
      <c r="BJ149" s="246" t="b" cm="1">
        <f t="array" aca="1" ref="BJ149" ca="1">INDEX(i.dams_confinement_P,$P149,BJ$17)</f>
        <v>1</v>
      </c>
      <c r="BK149" s="246" t="b" cm="1">
        <f t="array" aca="1" ref="BK149" ca="1">INDEX(i.dams_confinement_P,$P149,BK$17)</f>
        <v>1</v>
      </c>
      <c r="BL149" s="246" t="b" cm="1">
        <f t="array" aca="1" ref="BL149" ca="1">INDEX(i.dams_confinement_P,$P149,BL$17)</f>
        <v>1</v>
      </c>
      <c r="BM149" s="246" t="str" cm="1">
        <f t="array" aca="1" ref="BM149" ca="1">INDEX(i.dams_confinement_P,$P149,BM$17)</f>
        <v>-</v>
      </c>
      <c r="BN149" s="246" t="str" cm="1">
        <f t="array" aca="1" ref="BN149" ca="1">INDEX(i.dams_confinement_P,$P149,BN$17)</f>
        <v>-</v>
      </c>
      <c r="BO149" s="246" t="str" cm="1">
        <f t="array" aca="1" ref="BO149" ca="1">INDEX(i.dams_confinement_P,$P149,BO$17)</f>
        <v>-</v>
      </c>
      <c r="BP149" s="246" t="str" cm="1">
        <f t="array" aca="1" ref="BP149" ca="1">INDEX(i.dams_confinement_P,$P149,BP$17)</f>
        <v>-</v>
      </c>
      <c r="BQ149" s="246" t="str" cm="1">
        <f t="array" aca="1" ref="BQ149" ca="1">INDEX(i.dams_confinement_P,$P149,BQ$17)</f>
        <v>-</v>
      </c>
      <c r="BR149" s="246" t="str" cm="1">
        <f t="array" aca="1" ref="BR149" ca="1">INDEX(i.dams_confinement_P,$P149,BR$17)</f>
        <v>-</v>
      </c>
      <c r="BS149" s="246" t="str" cm="1">
        <f t="array" aca="1" ref="BS149" ca="1">INDEX(i.dams_confinement_P,$P149,BS$17)</f>
        <v>-</v>
      </c>
      <c r="BT149" s="246" t="str" cm="1">
        <f t="array" aca="1" ref="BT149" ca="1">INDEX(i.dams_confinement_P,$P149,BT$17)</f>
        <v>-</v>
      </c>
      <c r="BU149" s="246" t="str" cm="1">
        <f t="array" aca="1" ref="BU149" ca="1">INDEX(i.dams_confinement_P,$P149,BU$17)</f>
        <v>-</v>
      </c>
      <c r="BV149" s="246" t="str" cm="1">
        <f t="array" aca="1" ref="BV149" ca="1">INDEX(i.dams_confinement_P,$P149,BV$17)</f>
        <v>-</v>
      </c>
      <c r="BW149" s="246" t="str" cm="1">
        <f t="array" aca="1" ref="BW149" ca="1">INDEX(i.dams_confinement_P,$P149,BW$17)</f>
        <v>-</v>
      </c>
      <c r="BX149" s="246" t="str" cm="1">
        <f t="array" aca="1" ref="BX149" ca="1">INDEX(i.dams_confinement_P,$P149,BX$17)</f>
        <v>-</v>
      </c>
      <c r="BY149" s="248" t="str">
        <f t="shared" ca="1" si="524"/>
        <v>-</v>
      </c>
      <c r="BZ149" s="248" t="str">
        <f t="shared" ca="1" si="524"/>
        <v>-</v>
      </c>
      <c r="CA149" s="10"/>
      <c r="CB149" s="248" t="str">
        <f t="shared" ca="1" si="524"/>
        <v>-</v>
      </c>
      <c r="CC149" s="248" t="str">
        <f t="shared" ca="1" si="524"/>
        <v>-</v>
      </c>
      <c r="CD149" s="248" t="str">
        <f t="shared" ca="1" si="524"/>
        <v>-</v>
      </c>
      <c r="CE149" s="248" t="str">
        <f t="shared" ca="1" si="524"/>
        <v>-</v>
      </c>
      <c r="CF149" s="248" t="str">
        <f t="shared" ca="1" si="524"/>
        <v>-</v>
      </c>
      <c r="CG149" s="248" t="str">
        <f t="shared" ca="1" si="524"/>
        <v>-</v>
      </c>
      <c r="CH149" s="248" t="str">
        <f t="shared" ca="1" si="524"/>
        <v>-</v>
      </c>
      <c r="CI149" s="248" t="str">
        <f t="shared" ca="1" si="524"/>
        <v>-</v>
      </c>
      <c r="CJ149" s="248" t="str">
        <f t="shared" ca="1" si="524"/>
        <v>-</v>
      </c>
      <c r="CK149" s="248" t="str">
        <f t="shared" ca="1" si="524"/>
        <v>-</v>
      </c>
      <c r="CL149" s="248" t="str">
        <f t="shared" ca="1" si="524"/>
        <v>-</v>
      </c>
      <c r="CM149" s="248" t="str">
        <f t="shared" ca="1" si="524"/>
        <v>-</v>
      </c>
      <c r="CN149" s="248" t="str">
        <f t="shared" ca="1" si="524"/>
        <v>-</v>
      </c>
      <c r="CO149" s="248" t="str">
        <f t="shared" ca="1" si="524"/>
        <v>-</v>
      </c>
      <c r="CP149" s="248" t="str">
        <f t="shared" ca="1" si="524"/>
        <v>-</v>
      </c>
      <c r="CQ149" s="248" t="str">
        <f t="shared" ca="1" si="524"/>
        <v>-</v>
      </c>
      <c r="CR149" s="248" t="str">
        <f t="shared" ca="1" si="524"/>
        <v>-</v>
      </c>
      <c r="CS149" s="248" t="str">
        <f t="shared" ca="1" si="524"/>
        <v>-</v>
      </c>
      <c r="CT149" s="248" t="str">
        <f t="shared" ca="1" si="524"/>
        <v>-</v>
      </c>
      <c r="CU149" s="248" t="str">
        <f t="shared" ca="1" si="524"/>
        <v>-</v>
      </c>
      <c r="CV149" s="248" t="str">
        <f t="shared" ca="1" si="524"/>
        <v>-</v>
      </c>
      <c r="CW149" s="10"/>
      <c r="CX149" s="246" t="str" cm="1">
        <f t="array" aca="1" ref="CX149" ca="1">IF(AND($CZ149:$DA149),INDEX(i.dam_user_fvp0_date,$P149),"-")</f>
        <v>-</v>
      </c>
      <c r="CY149" s="246" t="str" cm="1">
        <f t="array" aca="1" ref="CY149" ca="1">IF(AND($CZ149:$DA149),INDEX(i.dam_user_fvp1_date,$P149),"-")</f>
        <v>-</v>
      </c>
      <c r="CZ149" s="248" t="b">
        <f t="shared" ca="1" si="554"/>
        <v>0</v>
      </c>
      <c r="DA149" s="248" t="b">
        <f t="shared" ca="1" si="554"/>
        <v>0</v>
      </c>
      <c r="DB149" s="248" t="str">
        <f t="shared" ca="1" si="554"/>
        <v>-</v>
      </c>
      <c r="DC149" s="248" t="str">
        <f t="shared" ca="1" si="554"/>
        <v>-</v>
      </c>
      <c r="DD149" s="248" t="str">
        <f t="shared" ca="1" si="554"/>
        <v>-</v>
      </c>
      <c r="DE149" s="248" t="str">
        <f t="shared" ca="1" si="554"/>
        <v>-</v>
      </c>
      <c r="DF149" s="248" t="str">
        <f t="shared" ca="1" si="554"/>
        <v>-</v>
      </c>
      <c r="DG149" s="248" t="str">
        <f t="shared" ca="1" si="554"/>
        <v>-</v>
      </c>
      <c r="DH149" s="248" t="str">
        <f t="shared" ca="1" si="554"/>
        <v>-</v>
      </c>
      <c r="DI149" s="248" t="str">
        <f t="shared" ca="1" si="554"/>
        <v>-</v>
      </c>
      <c r="DJ149" s="248">
        <f t="shared" ca="1" si="554"/>
        <v>0.125</v>
      </c>
      <c r="DK149" s="248">
        <f t="shared" ca="1" si="554"/>
        <v>0.3</v>
      </c>
      <c r="DL149" s="248">
        <f t="shared" ca="1" si="554"/>
        <v>-0.05</v>
      </c>
      <c r="DM149" s="248">
        <f t="shared" ca="1" si="554"/>
        <v>0.1</v>
      </c>
      <c r="DN149" s="248">
        <f t="shared" ca="1" si="554"/>
        <v>0.25</v>
      </c>
      <c r="DO149" s="248">
        <f t="shared" ca="1" si="554"/>
        <v>-0.05</v>
      </c>
      <c r="DP149" s="248">
        <f t="shared" ca="1" si="554"/>
        <v>0.05</v>
      </c>
      <c r="DQ149" s="248">
        <f t="shared" ca="1" si="554"/>
        <v>0.1</v>
      </c>
      <c r="DR149" s="248">
        <f t="shared" ca="1" si="554"/>
        <v>-0.02</v>
      </c>
      <c r="DS149" s="248">
        <f t="shared" ca="1" si="554"/>
        <v>0.1</v>
      </c>
      <c r="DT149" s="248">
        <f t="shared" ca="1" si="554"/>
        <v>0.25</v>
      </c>
      <c r="DU149" s="248">
        <f t="shared" ca="1" si="554"/>
        <v>-0.05</v>
      </c>
      <c r="DV149" s="247">
        <v>3</v>
      </c>
      <c r="DW149" s="247">
        <v>3</v>
      </c>
      <c r="DX149" s="248">
        <f t="shared" ca="1" si="554"/>
        <v>0</v>
      </c>
      <c r="DY149" s="248" t="str">
        <f t="shared" ref="DY149:FI149" ca="1" si="560">OFFSET(DY$5,$B149,0)</f>
        <v>-</v>
      </c>
      <c r="DZ149" s="248" t="str">
        <f t="shared" ca="1" si="560"/>
        <v>-</v>
      </c>
      <c r="EA149" s="248" t="str">
        <f t="shared" ca="1" si="560"/>
        <v>-</v>
      </c>
      <c r="EB149" s="248" t="str">
        <f t="shared" ca="1" si="560"/>
        <v>-</v>
      </c>
      <c r="EC149" s="248" t="str">
        <f t="shared" ca="1" si="560"/>
        <v>-</v>
      </c>
      <c r="ED149" s="248" t="str">
        <f t="shared" ca="1" si="560"/>
        <v>-</v>
      </c>
      <c r="EE149" s="248" t="str">
        <f t="shared" ca="1" si="560"/>
        <v>-</v>
      </c>
      <c r="EF149" s="248">
        <f t="shared" ca="1" si="560"/>
        <v>0</v>
      </c>
      <c r="EG149" s="248" t="str">
        <f t="shared" ca="1" si="560"/>
        <v>-</v>
      </c>
      <c r="EH149" s="248" t="str">
        <f t="shared" ca="1" si="560"/>
        <v>-</v>
      </c>
      <c r="EI149" s="248" t="str">
        <f t="shared" ca="1" si="560"/>
        <v>-</v>
      </c>
      <c r="EJ149" s="248" t="str">
        <f t="shared" ca="1" si="560"/>
        <v>-</v>
      </c>
      <c r="EK149" s="248" t="str">
        <f t="shared" ca="1" si="560"/>
        <v>-</v>
      </c>
      <c r="EL149" s="248">
        <f t="shared" ca="1" si="560"/>
        <v>0</v>
      </c>
      <c r="EM149" s="248">
        <f t="shared" ca="1" si="560"/>
        <v>0</v>
      </c>
      <c r="EN149" s="248">
        <f t="shared" ca="1" si="560"/>
        <v>0</v>
      </c>
      <c r="EO149" s="248">
        <f t="shared" ca="1" si="560"/>
        <v>0</v>
      </c>
      <c r="EP149" s="248">
        <f t="shared" ca="1" si="560"/>
        <v>0</v>
      </c>
      <c r="EQ149" s="248">
        <f t="shared" ca="1" si="560"/>
        <v>0</v>
      </c>
      <c r="ER149" s="248">
        <f t="shared" ca="1" si="560"/>
        <v>0</v>
      </c>
      <c r="ES149" s="248" t="str">
        <f t="shared" ca="1" si="560"/>
        <v>-</v>
      </c>
      <c r="ET149" s="248" t="str">
        <f t="shared" ca="1" si="560"/>
        <v>-</v>
      </c>
      <c r="EU149" s="248" t="str">
        <f t="shared" ca="1" si="560"/>
        <v>-</v>
      </c>
      <c r="EV149" s="248" t="str">
        <f t="shared" ca="1" si="560"/>
        <v>-</v>
      </c>
      <c r="EW149" s="248" t="str">
        <f t="shared" ca="1" si="560"/>
        <v>-</v>
      </c>
      <c r="EX149" s="248" t="str">
        <f t="shared" ca="1" si="560"/>
        <v>-</v>
      </c>
      <c r="EY149" s="248" t="str">
        <f t="shared" ca="1" si="560"/>
        <v>-</v>
      </c>
      <c r="EZ149" s="248" t="str">
        <f t="shared" ca="1" si="560"/>
        <v>-</v>
      </c>
      <c r="FA149" s="248" t="str">
        <f t="shared" ca="1" si="560"/>
        <v>-</v>
      </c>
      <c r="FB149" s="248" t="str">
        <f t="shared" ca="1" si="560"/>
        <v>-</v>
      </c>
      <c r="FC149" s="248" t="str">
        <f t="shared" ca="1" si="560"/>
        <v>-</v>
      </c>
      <c r="FD149" s="10"/>
      <c r="FE149" s="246">
        <f t="shared" ca="1" si="526"/>
        <v>1</v>
      </c>
      <c r="FF149" s="248" t="str">
        <f t="shared" ca="1" si="560"/>
        <v>-</v>
      </c>
      <c r="FG149" s="248" t="str">
        <f t="shared" ca="1" si="560"/>
        <v>-</v>
      </c>
      <c r="FH149" s="248" t="str">
        <f t="shared" ca="1" si="560"/>
        <v>-</v>
      </c>
      <c r="FI149" s="248" t="str">
        <f t="shared" ca="1" si="560"/>
        <v>-</v>
      </c>
      <c r="FJ149" s="246" t="b">
        <f t="shared" ca="1" si="527"/>
        <v>0</v>
      </c>
      <c r="FK149" s="248" t="str">
        <f t="shared" ref="FK149:GN149" ca="1" si="561">OFFSET(FK$5,$B149,0)</f>
        <v>-</v>
      </c>
      <c r="FL149" s="248">
        <f t="shared" ca="1" si="561"/>
        <v>0</v>
      </c>
      <c r="FM149" s="248" t="str">
        <f t="shared" ca="1" si="561"/>
        <v>-</v>
      </c>
      <c r="FN149" s="248">
        <f t="shared" ca="1" si="561"/>
        <v>1</v>
      </c>
      <c r="FO149" s="248">
        <f t="shared" ca="1" si="561"/>
        <v>0</v>
      </c>
      <c r="FP149" s="248">
        <f t="shared" ca="1" si="561"/>
        <v>1</v>
      </c>
      <c r="FQ149" s="248">
        <f t="shared" ca="1" si="561"/>
        <v>0</v>
      </c>
      <c r="FR149" s="248">
        <f t="shared" ca="1" si="561"/>
        <v>1</v>
      </c>
      <c r="FS149" s="248">
        <f t="shared" ca="1" si="561"/>
        <v>1</v>
      </c>
      <c r="FT149" s="248">
        <f t="shared" ca="1" si="561"/>
        <v>1</v>
      </c>
      <c r="FU149" s="248">
        <f t="shared" ca="1" si="561"/>
        <v>0</v>
      </c>
      <c r="FV149" s="248">
        <f t="shared" ca="1" si="561"/>
        <v>0</v>
      </c>
      <c r="FW149" s="248">
        <f t="shared" ca="1" si="561"/>
        <v>0</v>
      </c>
      <c r="FX149" s="248">
        <f t="shared" ca="1" si="561"/>
        <v>0</v>
      </c>
      <c r="FY149" s="248">
        <f t="shared" ca="1" si="561"/>
        <v>0</v>
      </c>
      <c r="FZ149" s="248">
        <f t="shared" ca="1" si="561"/>
        <v>0</v>
      </c>
      <c r="GA149" s="248">
        <f t="shared" ca="1" si="561"/>
        <v>0</v>
      </c>
      <c r="GB149" s="248">
        <f t="shared" ca="1" si="561"/>
        <v>0</v>
      </c>
      <c r="GC149" s="248">
        <f t="shared" ca="1" si="561"/>
        <v>0</v>
      </c>
      <c r="GD149" s="248">
        <f t="shared" ca="1" si="561"/>
        <v>0</v>
      </c>
      <c r="GE149" s="248">
        <f t="shared" ca="1" si="561"/>
        <v>0</v>
      </c>
      <c r="GF149" s="248">
        <f t="shared" ca="1" si="561"/>
        <v>0</v>
      </c>
      <c r="GG149" s="248">
        <f t="shared" ca="1" si="561"/>
        <v>1</v>
      </c>
      <c r="GH149" s="248">
        <f t="shared" ca="1" si="561"/>
        <v>0</v>
      </c>
      <c r="GI149" s="248">
        <f t="shared" ca="1" si="561"/>
        <v>0</v>
      </c>
      <c r="GJ149" s="248">
        <f t="shared" ca="1" si="561"/>
        <v>0</v>
      </c>
      <c r="GK149" s="248">
        <f t="shared" ca="1" si="561"/>
        <v>0</v>
      </c>
      <c r="GL149" s="248">
        <f t="shared" ca="1" si="561"/>
        <v>0</v>
      </c>
      <c r="GM149" s="248">
        <f t="shared" ca="1" si="561"/>
        <v>0</v>
      </c>
      <c r="GN149" s="248">
        <f t="shared" ca="1" si="561"/>
        <v>0</v>
      </c>
      <c r="GO149" s="10"/>
      <c r="GP149" s="246" t="b">
        <f t="shared" ca="1" si="557"/>
        <v>0</v>
      </c>
      <c r="GQ149" s="246" t="str" cm="1">
        <f t="array" aca="1" ref="GQ149" ca="1">INDEX(i.bnd_total_pas_area,$R149,1)</f>
        <v>-</v>
      </c>
      <c r="GR149" s="248" t="str">
        <f t="shared" ca="1" si="529"/>
        <v>-</v>
      </c>
      <c r="GS149" s="246" t="b">
        <f t="shared" ca="1" si="555"/>
        <v>0</v>
      </c>
      <c r="GT149" s="246" t="str" cm="1">
        <f t="array" aca="1" ref="GT149" ca="1">INDEX(i.bnd_sr_t,$T149,1)</f>
        <v>-</v>
      </c>
      <c r="GU149" s="246" t="b">
        <f t="shared" ca="1" si="531"/>
        <v>0</v>
      </c>
      <c r="GV149" s="246" t="b">
        <f t="shared" ca="1" si="531"/>
        <v>0</v>
      </c>
      <c r="GW149" s="246" t="b">
        <f t="shared" ca="1" si="531"/>
        <v>1</v>
      </c>
      <c r="GX149" s="248">
        <f t="shared" ca="1" si="532"/>
        <v>0</v>
      </c>
      <c r="GY149" s="248">
        <f t="shared" ca="1" si="532"/>
        <v>2</v>
      </c>
      <c r="GZ149" s="248">
        <f t="shared" ca="1" si="532"/>
        <v>2</v>
      </c>
      <c r="HA149" s="248" t="str">
        <f t="shared" ca="1" si="532"/>
        <v>-</v>
      </c>
      <c r="HB149" s="248" t="str">
        <f t="shared" ca="1" si="532"/>
        <v>-</v>
      </c>
      <c r="HC149" s="248" t="str">
        <f t="shared" ca="1" si="532"/>
        <v>-</v>
      </c>
      <c r="HD149" s="248" t="str">
        <f t="shared" ca="1" si="532"/>
        <v>-</v>
      </c>
      <c r="HE149" s="248" t="str">
        <f t="shared" ca="1" si="532"/>
        <v>-</v>
      </c>
      <c r="HF149" s="248" t="str">
        <f t="shared" ca="1" si="532"/>
        <v>-</v>
      </c>
      <c r="HG149" s="248" t="str">
        <f t="shared" ca="1" si="532"/>
        <v>-</v>
      </c>
      <c r="HH149" s="299" t="b">
        <v>1</v>
      </c>
      <c r="HI149" s="248" t="str">
        <f t="shared" ca="1" si="533"/>
        <v>-</v>
      </c>
      <c r="HJ149" s="300">
        <v>1</v>
      </c>
      <c r="HK149" s="248" t="b">
        <f t="shared" ca="1" si="532"/>
        <v>1</v>
      </c>
      <c r="HL149" s="248">
        <f t="shared" ca="1" si="532"/>
        <v>0</v>
      </c>
      <c r="HM149" s="288" t="str">
        <f t="shared" ca="1" si="532"/>
        <v>-</v>
      </c>
      <c r="HN149" s="288" t="str">
        <f t="shared" ca="1" si="532"/>
        <v>-</v>
      </c>
      <c r="HO149" s="288" t="str">
        <f t="shared" ca="1" si="532"/>
        <v>-</v>
      </c>
      <c r="HP149" s="288" t="str">
        <f t="shared" ca="1" si="532"/>
        <v>-</v>
      </c>
      <c r="HQ149" s="288" t="str">
        <f t="shared" ca="1" si="532"/>
        <v>-</v>
      </c>
      <c r="HR149" s="288" t="str">
        <f t="shared" ca="1" si="532"/>
        <v>-</v>
      </c>
      <c r="HS149" s="248" t="str">
        <f t="shared" ca="1" si="532"/>
        <v>-</v>
      </c>
      <c r="HT149" s="248" t="str">
        <f t="shared" ca="1" si="532"/>
        <v>-</v>
      </c>
      <c r="HU149" s="248" t="b">
        <f t="shared" ca="1" si="534"/>
        <v>1</v>
      </c>
      <c r="HV149" s="248">
        <f t="shared" ca="1" si="534"/>
        <v>0</v>
      </c>
      <c r="HW149" s="246" t="str">
        <f t="shared" ca="1" si="535"/>
        <v>-</v>
      </c>
      <c r="HX149" s="246" t="str">
        <f t="shared" ca="1" si="535"/>
        <v>-</v>
      </c>
      <c r="HY149" s="246" t="str">
        <f t="shared" ca="1" si="535"/>
        <v>-</v>
      </c>
      <c r="HZ149" s="246" t="str">
        <f t="shared" ca="1" si="535"/>
        <v>-</v>
      </c>
      <c r="IA149" s="248" t="str">
        <f t="shared" ca="1" si="536"/>
        <v>-</v>
      </c>
      <c r="IB149" s="248" t="str">
        <f t="shared" ca="1" si="536"/>
        <v>-</v>
      </c>
      <c r="IC149" s="248" t="str">
        <f t="shared" ca="1" si="536"/>
        <v>-</v>
      </c>
      <c r="ID149" s="248" t="str">
        <f t="shared" ca="1" si="536"/>
        <v>-</v>
      </c>
      <c r="IE149" s="248">
        <f t="shared" ca="1" si="536"/>
        <v>0</v>
      </c>
      <c r="IF149" s="248" t="str">
        <f t="shared" ca="1" si="536"/>
        <v>-</v>
      </c>
      <c r="IG149" s="248">
        <f t="shared" ca="1" si="536"/>
        <v>0</v>
      </c>
      <c r="IH149" s="246" t="str">
        <f t="shared" ca="1" si="537"/>
        <v>-</v>
      </c>
      <c r="II149" s="246">
        <f t="shared" ca="1" si="537"/>
        <v>500</v>
      </c>
      <c r="IJ149" s="246">
        <f t="shared" ca="1" si="537"/>
        <v>500</v>
      </c>
      <c r="IK149" s="246">
        <f t="shared" ca="1" si="538"/>
        <v>865</v>
      </c>
      <c r="IL149" s="246" t="str">
        <f t="shared" ca="1" si="537"/>
        <v>-</v>
      </c>
      <c r="IM149" s="246" t="str">
        <f t="shared" ca="1" si="539"/>
        <v>-</v>
      </c>
      <c r="IN149" s="248" t="str">
        <f t="shared" ca="1" si="540"/>
        <v>-</v>
      </c>
      <c r="IO149" s="248" t="str">
        <f t="shared" ca="1" si="540"/>
        <v>-</v>
      </c>
      <c r="IP149" s="10"/>
      <c r="IQ149" s="248">
        <f t="shared" ca="1" si="536"/>
        <v>1</v>
      </c>
      <c r="IR149" s="248">
        <f t="shared" ca="1" si="536"/>
        <v>0</v>
      </c>
      <c r="IS149" s="248">
        <f t="shared" ca="1" si="536"/>
        <v>1</v>
      </c>
      <c r="IT149" s="248">
        <f t="shared" ca="1" si="536"/>
        <v>1</v>
      </c>
      <c r="IU149" s="248">
        <f t="shared" ca="1" si="536"/>
        <v>0</v>
      </c>
      <c r="IV149" s="248">
        <f t="shared" ca="1" si="536"/>
        <v>70</v>
      </c>
      <c r="IW149" s="248">
        <f t="shared" ca="1" si="536"/>
        <v>50</v>
      </c>
      <c r="IX149" s="248">
        <f t="shared" ca="1" si="536"/>
        <v>85</v>
      </c>
      <c r="IY149" s="248">
        <f t="shared" ca="1" si="536"/>
        <v>70</v>
      </c>
      <c r="IZ149" s="246">
        <f t="shared" ca="1" si="541"/>
        <v>1</v>
      </c>
      <c r="JA149" s="246">
        <f t="shared" ca="1" si="542"/>
        <v>1</v>
      </c>
      <c r="JB149" s="246">
        <f t="shared" ca="1" si="543"/>
        <v>1</v>
      </c>
      <c r="JC149" s="248">
        <f t="shared" ca="1" si="536"/>
        <v>1</v>
      </c>
      <c r="JD149" s="10"/>
      <c r="JE149" s="248">
        <f t="shared" ca="1" si="536"/>
        <v>1</v>
      </c>
      <c r="JF149" s="246">
        <f t="shared" ca="1" si="544"/>
        <v>1</v>
      </c>
      <c r="JG149" s="248">
        <f t="shared" ca="1" si="553"/>
        <v>0.75</v>
      </c>
      <c r="JH149" s="248">
        <f t="shared" ca="1" si="553"/>
        <v>0.8</v>
      </c>
      <c r="JI149" s="248">
        <f t="shared" ca="1" si="553"/>
        <v>0.82499999999999996</v>
      </c>
      <c r="JJ149" s="248">
        <f t="shared" ca="1" si="553"/>
        <v>0.875</v>
      </c>
      <c r="JK149" s="248">
        <f t="shared" ca="1" si="553"/>
        <v>0.9</v>
      </c>
      <c r="JL149" s="246">
        <f t="shared" ca="1" si="545"/>
        <v>1</v>
      </c>
      <c r="JM149" s="248">
        <f t="shared" ca="1" si="536"/>
        <v>0</v>
      </c>
      <c r="JN149" s="248">
        <f t="shared" ca="1" si="558"/>
        <v>0</v>
      </c>
      <c r="JO149" s="248">
        <f t="shared" ca="1" si="558"/>
        <v>0</v>
      </c>
      <c r="JP149" s="248">
        <f t="shared" ca="1" si="558"/>
        <v>0</v>
      </c>
      <c r="JQ149" s="248">
        <f t="shared" ca="1" si="558"/>
        <v>0</v>
      </c>
      <c r="JR149" s="248">
        <f t="shared" ca="1" si="558"/>
        <v>0</v>
      </c>
      <c r="JS149" s="248" t="str">
        <f t="shared" ca="1" si="536"/>
        <v>-</v>
      </c>
      <c r="JT149" s="248">
        <f t="shared" ca="1" si="536"/>
        <v>0</v>
      </c>
      <c r="JU149" s="27">
        <v>0</v>
      </c>
    </row>
    <row r="150" spans="1:281" s="228" customFormat="1">
      <c r="A150" s="202">
        <f>ROW(A150)-5</f>
        <v>145</v>
      </c>
      <c r="B150" s="202"/>
      <c r="E150" s="228" t="b">
        <v>0</v>
      </c>
      <c r="F150" s="204"/>
      <c r="G150" s="201" t="s">
        <v>985</v>
      </c>
      <c r="H150" s="228">
        <v>1</v>
      </c>
      <c r="I150" s="228">
        <v>1</v>
      </c>
      <c r="J150" s="228">
        <v>1</v>
      </c>
      <c r="K150" s="228">
        <v>1</v>
      </c>
      <c r="L150" s="228">
        <v>1</v>
      </c>
      <c r="M150" s="228">
        <v>1</v>
      </c>
      <c r="N150" s="228">
        <v>1</v>
      </c>
      <c r="O150" s="228">
        <v>1</v>
      </c>
      <c r="P150" s="228">
        <v>1</v>
      </c>
      <c r="Q150" s="228">
        <v>1</v>
      </c>
      <c r="R150" s="228">
        <v>1</v>
      </c>
      <c r="S150" s="228">
        <v>1</v>
      </c>
      <c r="T150" s="228">
        <v>1</v>
      </c>
      <c r="U150" s="228">
        <v>0</v>
      </c>
      <c r="V150" s="220" t="s">
        <v>1724</v>
      </c>
      <c r="W150" s="10" t="str">
        <f ca="1">IF(COUNTIF(V$5:V150,V150)=1,"-","Dup")</f>
        <v>-</v>
      </c>
      <c r="X150" s="10"/>
      <c r="Y150" s="234"/>
      <c r="Z150" s="234"/>
      <c r="AA150" s="234"/>
      <c r="AB150" s="234"/>
      <c r="AC150" s="234"/>
      <c r="AD150" s="234"/>
      <c r="AE150" s="10"/>
      <c r="AF150" s="234"/>
      <c r="AG150" s="234"/>
      <c r="AH150" s="234"/>
      <c r="AI150" s="234"/>
      <c r="AJ150" s="234"/>
      <c r="AK150" s="234"/>
      <c r="AL150" s="284"/>
      <c r="AM150" s="284"/>
      <c r="AN150" s="284"/>
      <c r="AO150" s="10"/>
      <c r="AP150" s="234"/>
      <c r="AQ150" s="234"/>
      <c r="AR150" s="234"/>
      <c r="AS150" s="234"/>
      <c r="AT150" s="234"/>
      <c r="AU150" s="234"/>
      <c r="AV150" s="234"/>
      <c r="AW150" s="234"/>
      <c r="AX150" s="234"/>
      <c r="AY150" s="234"/>
      <c r="AZ150" s="234"/>
      <c r="BA150" s="234"/>
      <c r="BB150" s="234"/>
      <c r="BC150" s="234"/>
      <c r="BD150" s="234"/>
      <c r="BE150" s="234"/>
      <c r="BF150" s="293"/>
      <c r="BG150" s="293"/>
      <c r="BH150" s="293"/>
      <c r="BI150" s="293"/>
      <c r="BJ150" s="293"/>
      <c r="BK150" s="293" t="s">
        <v>1682</v>
      </c>
      <c r="BL150" s="293"/>
      <c r="BM150" s="293"/>
      <c r="BN150" s="293"/>
      <c r="BO150" s="293"/>
      <c r="BP150" s="293"/>
      <c r="BQ150" s="293"/>
      <c r="BR150" s="293"/>
      <c r="BS150" s="293"/>
      <c r="BT150" s="293"/>
      <c r="BU150" s="293"/>
      <c r="BV150" s="293"/>
      <c r="BW150" s="293"/>
      <c r="BX150" s="293"/>
      <c r="BY150" s="234"/>
      <c r="BZ150" s="234"/>
      <c r="CA150" s="10"/>
      <c r="CB150" s="234"/>
      <c r="CC150" s="234"/>
      <c r="CD150" s="234"/>
      <c r="CE150" s="234"/>
      <c r="CF150" s="234"/>
      <c r="CG150" s="234"/>
      <c r="CH150" s="234"/>
      <c r="CI150" s="234"/>
      <c r="CJ150" s="234"/>
      <c r="CK150" s="234"/>
      <c r="CL150" s="234"/>
      <c r="CM150" s="234"/>
      <c r="CN150" s="234"/>
      <c r="CO150" s="234"/>
      <c r="CP150" s="234"/>
      <c r="CQ150" s="234"/>
      <c r="CR150" s="234"/>
      <c r="CS150" s="234"/>
      <c r="CT150" s="234"/>
      <c r="CU150" s="234"/>
      <c r="CV150" s="234"/>
      <c r="CW150" s="10"/>
      <c r="CX150" s="234"/>
      <c r="CY150" s="234"/>
      <c r="CZ150" s="234"/>
      <c r="DA150" s="234"/>
      <c r="DB150" s="234"/>
      <c r="DC150" s="234"/>
      <c r="DD150" s="234"/>
      <c r="DE150" s="234"/>
      <c r="DF150" s="234"/>
      <c r="DG150" s="234"/>
      <c r="DH150" s="234"/>
      <c r="DI150" s="234"/>
      <c r="DJ150" s="234"/>
      <c r="DK150" s="234"/>
      <c r="DL150" s="234"/>
      <c r="DM150" s="234"/>
      <c r="DN150" s="234"/>
      <c r="DO150" s="234"/>
      <c r="DP150" s="234"/>
      <c r="DQ150" s="234"/>
      <c r="DR150" s="234"/>
      <c r="DS150" s="234"/>
      <c r="DT150" s="234"/>
      <c r="DU150" s="234"/>
      <c r="DV150" s="234"/>
      <c r="DW150" s="234"/>
      <c r="DX150" s="234"/>
      <c r="DY150" s="234"/>
      <c r="DZ150" s="234"/>
      <c r="EA150" s="234"/>
      <c r="EB150" s="234"/>
      <c r="EC150" s="234"/>
      <c r="ED150" s="234"/>
      <c r="EE150" s="234"/>
      <c r="EF150" s="234"/>
      <c r="EG150" s="234"/>
      <c r="EH150" s="234"/>
      <c r="EI150" s="234"/>
      <c r="EJ150" s="234"/>
      <c r="EK150" s="234"/>
      <c r="EL150" s="268" t="s">
        <v>571</v>
      </c>
      <c r="EM150" s="234">
        <v>1</v>
      </c>
      <c r="EN150" s="234">
        <v>1</v>
      </c>
      <c r="EO150" s="234"/>
      <c r="EP150" s="234"/>
      <c r="EQ150" s="234"/>
      <c r="ER150" s="234"/>
      <c r="ES150" s="234"/>
      <c r="ET150" s="234"/>
      <c r="EU150" s="234"/>
      <c r="EV150" s="234"/>
      <c r="EW150" s="234"/>
      <c r="EX150" s="234"/>
      <c r="EY150" s="234"/>
      <c r="EZ150" s="234"/>
      <c r="FA150" s="234"/>
      <c r="FB150" s="234"/>
      <c r="FC150" s="234"/>
      <c r="FD150" s="10"/>
      <c r="FE150" s="234"/>
      <c r="FF150" s="234"/>
      <c r="FG150" s="234"/>
      <c r="FH150" s="234"/>
      <c r="FI150" s="234"/>
      <c r="FJ150" s="234"/>
      <c r="FK150" s="234"/>
      <c r="FL150" s="234"/>
      <c r="FM150" s="234"/>
      <c r="FN150" s="234"/>
      <c r="FO150" s="234"/>
      <c r="FP150" s="234"/>
      <c r="FQ150" s="234"/>
      <c r="FR150" s="234"/>
      <c r="FS150" s="234"/>
      <c r="FT150" s="234"/>
      <c r="FU150" s="234"/>
      <c r="FV150" s="234"/>
      <c r="FW150" s="234"/>
      <c r="FX150" s="234"/>
      <c r="FY150" s="234"/>
      <c r="FZ150" s="234"/>
      <c r="GA150" s="234"/>
      <c r="GB150" s="234"/>
      <c r="GC150" s="234"/>
      <c r="GD150" s="234"/>
      <c r="GE150" s="234"/>
      <c r="GF150" s="234"/>
      <c r="GG150" s="234"/>
      <c r="GH150" s="234"/>
      <c r="GI150" s="234"/>
      <c r="GJ150" s="234"/>
      <c r="GK150" s="234"/>
      <c r="GL150" s="234"/>
      <c r="GM150" s="234"/>
      <c r="GN150" s="234"/>
      <c r="GO150" s="10"/>
      <c r="GP150" s="234"/>
      <c r="GQ150" s="234"/>
      <c r="GR150" s="234"/>
      <c r="GS150" s="234"/>
      <c r="GT150" s="234"/>
      <c r="GU150" s="234"/>
      <c r="GV150" s="234"/>
      <c r="GW150" s="234"/>
      <c r="GX150" s="234"/>
      <c r="GY150" s="234"/>
      <c r="GZ150" s="234"/>
      <c r="HA150" s="234"/>
      <c r="HB150" s="234"/>
      <c r="HC150" s="234"/>
      <c r="HD150" s="234"/>
      <c r="HE150" s="234"/>
      <c r="HF150" s="234"/>
      <c r="HG150" s="234"/>
      <c r="HH150" s="234"/>
      <c r="HI150" s="234"/>
      <c r="HJ150" s="234"/>
      <c r="HK150" s="234"/>
      <c r="HL150" s="234"/>
      <c r="HM150" s="289"/>
      <c r="HN150" s="289"/>
      <c r="HO150" s="289"/>
      <c r="HP150" s="289"/>
      <c r="HQ150" s="289"/>
      <c r="HR150" s="289"/>
      <c r="HS150" s="234"/>
      <c r="HT150" s="234"/>
      <c r="HU150" s="234"/>
      <c r="HV150" s="234"/>
      <c r="HW150" s="234"/>
      <c r="HX150" s="234"/>
      <c r="HY150" s="234"/>
      <c r="HZ150" s="234"/>
      <c r="IA150" s="234"/>
      <c r="IB150" s="234"/>
      <c r="IC150" s="234"/>
      <c r="ID150" s="234"/>
      <c r="IE150" s="234"/>
      <c r="IF150" s="234"/>
      <c r="IG150" s="234"/>
      <c r="IH150" s="234"/>
      <c r="II150" s="234"/>
      <c r="IJ150" s="234"/>
      <c r="IK150" s="234"/>
      <c r="IL150" s="234"/>
      <c r="IM150" s="234"/>
      <c r="IN150" s="234"/>
      <c r="IO150" s="234"/>
      <c r="IP150" s="10"/>
      <c r="IQ150" s="234"/>
      <c r="IR150" s="234"/>
      <c r="IS150" s="234"/>
      <c r="IT150" s="234"/>
      <c r="IU150" s="234"/>
      <c r="IV150" s="234"/>
      <c r="IW150" s="234"/>
      <c r="IX150" s="234"/>
      <c r="IY150" s="234"/>
      <c r="IZ150" s="234"/>
      <c r="JA150" s="234"/>
      <c r="JB150" s="234"/>
      <c r="JC150" s="234"/>
      <c r="JD150" s="10"/>
      <c r="JE150" s="234"/>
      <c r="JF150" s="234"/>
      <c r="JG150" s="234"/>
      <c r="JH150" s="234"/>
      <c r="JI150" s="234"/>
      <c r="JJ150" s="234"/>
      <c r="JK150" s="234"/>
      <c r="JL150" s="234"/>
      <c r="JM150" s="234"/>
      <c r="JN150" s="234"/>
      <c r="JO150" s="234"/>
      <c r="JP150" s="234"/>
      <c r="JQ150" s="234"/>
      <c r="JR150" s="234"/>
      <c r="JS150" s="234"/>
      <c r="JT150" s="234"/>
      <c r="JU150" s="27">
        <v>0</v>
      </c>
    </row>
    <row r="151" spans="1:281" s="228" customFormat="1" outlineLevel="1">
      <c r="A151" s="202">
        <f>ROW(A151)-5</f>
        <v>146</v>
      </c>
      <c r="B151" s="202"/>
      <c r="E151" s="228" t="b">
        <v>0</v>
      </c>
      <c r="F151" s="204"/>
      <c r="G151" s="201" t="s">
        <v>986</v>
      </c>
      <c r="H151" s="228">
        <v>3</v>
      </c>
      <c r="I151" s="228">
        <v>3</v>
      </c>
      <c r="J151" s="228">
        <v>43</v>
      </c>
      <c r="K151" s="228">
        <v>3</v>
      </c>
      <c r="L151" s="228">
        <v>3</v>
      </c>
      <c r="M151" s="228">
        <v>3</v>
      </c>
      <c r="N151" s="228">
        <v>4</v>
      </c>
      <c r="O151" s="228">
        <v>3</v>
      </c>
      <c r="P151" s="228">
        <v>4</v>
      </c>
      <c r="Q151" s="228">
        <v>4</v>
      </c>
      <c r="R151" s="228">
        <v>11</v>
      </c>
      <c r="S151" s="228">
        <v>3</v>
      </c>
      <c r="T151" s="228">
        <v>11</v>
      </c>
      <c r="U151" s="228">
        <v>0</v>
      </c>
      <c r="V151" s="221" t="str">
        <f>"00000 "&amp;V150</f>
        <v>00000 General_SA Experiment</v>
      </c>
      <c r="W151" s="10" t="str">
        <f ca="1">IF(COUNTIF(V$5:V151,V151)=1,"-","Dup")</f>
        <v>-</v>
      </c>
      <c r="X151" s="10"/>
      <c r="Y151" s="234"/>
      <c r="Z151" s="234"/>
      <c r="AA151" s="234"/>
      <c r="AB151" s="234"/>
      <c r="AC151" s="234"/>
      <c r="AD151" s="234"/>
      <c r="AE151" s="10"/>
      <c r="AF151" s="234"/>
      <c r="AG151" s="234"/>
      <c r="AH151" s="234"/>
      <c r="AI151" s="234"/>
      <c r="AJ151" s="234"/>
      <c r="AK151" s="234"/>
      <c r="AL151" s="284"/>
      <c r="AM151" s="284"/>
      <c r="AN151" s="284"/>
      <c r="AO151" s="10"/>
      <c r="AP151" s="234"/>
      <c r="AQ151" s="234"/>
      <c r="AR151" s="234"/>
      <c r="AS151" s="234"/>
      <c r="AT151" s="234"/>
      <c r="AU151" s="241"/>
      <c r="AV151" s="234"/>
      <c r="AW151" s="234"/>
      <c r="AX151" s="234"/>
      <c r="AY151" s="234"/>
      <c r="AZ151" s="234"/>
      <c r="BA151" s="234"/>
      <c r="BB151" s="234"/>
      <c r="BC151" s="234"/>
      <c r="BD151" s="234"/>
      <c r="BE151" s="234"/>
      <c r="BF151" s="234">
        <v>1</v>
      </c>
      <c r="BG151" s="234">
        <v>1</v>
      </c>
      <c r="BH151" s="234">
        <v>2</v>
      </c>
      <c r="BI151" s="234">
        <v>3</v>
      </c>
      <c r="BJ151" s="234">
        <v>4</v>
      </c>
      <c r="BK151" s="234">
        <v>5</v>
      </c>
      <c r="BL151" s="234">
        <v>6</v>
      </c>
      <c r="BM151" s="234">
        <v>7</v>
      </c>
      <c r="BN151" s="234">
        <v>8</v>
      </c>
      <c r="BO151" s="234">
        <v>9</v>
      </c>
      <c r="BP151" s="234">
        <v>10</v>
      </c>
      <c r="BQ151" s="234">
        <v>11</v>
      </c>
      <c r="BR151" s="234">
        <v>12</v>
      </c>
      <c r="BS151" s="234">
        <v>13</v>
      </c>
      <c r="BT151" s="234">
        <v>14</v>
      </c>
      <c r="BU151" s="234">
        <v>15</v>
      </c>
      <c r="BV151" s="234">
        <v>16</v>
      </c>
      <c r="BW151" s="234">
        <v>17</v>
      </c>
      <c r="BX151" s="234">
        <v>18</v>
      </c>
      <c r="BY151" s="234"/>
      <c r="BZ151" s="234"/>
      <c r="CA151" s="10"/>
      <c r="CB151" s="234"/>
      <c r="CC151" s="234"/>
      <c r="CD151" s="234"/>
      <c r="CE151" s="234"/>
      <c r="CF151" s="234"/>
      <c r="CG151" s="234"/>
      <c r="CH151" s="234"/>
      <c r="CI151" s="234"/>
      <c r="CJ151" s="234"/>
      <c r="CK151" s="234"/>
      <c r="CL151" s="234"/>
      <c r="CM151" s="234"/>
      <c r="CN151" s="234"/>
      <c r="CO151" s="234"/>
      <c r="CP151" s="234"/>
      <c r="CQ151" s="234"/>
      <c r="CR151" s="234"/>
      <c r="CS151" s="234"/>
      <c r="CT151" s="234"/>
      <c r="CU151" s="234"/>
      <c r="CV151" s="234"/>
      <c r="CW151" s="10"/>
      <c r="CX151" s="234"/>
      <c r="CY151" s="234"/>
      <c r="CZ151" s="234"/>
      <c r="DA151" s="234"/>
      <c r="DB151" s="234"/>
      <c r="DC151" s="234"/>
      <c r="DD151" s="234"/>
      <c r="DE151" s="234"/>
      <c r="DF151" s="234"/>
      <c r="DG151" s="234"/>
      <c r="DH151" s="234"/>
      <c r="DI151" s="234"/>
      <c r="DJ151" s="234"/>
      <c r="DK151" s="234"/>
      <c r="DL151" s="234"/>
      <c r="DM151" s="234"/>
      <c r="DN151" s="234"/>
      <c r="DO151" s="234"/>
      <c r="DP151" s="234"/>
      <c r="DQ151" s="234"/>
      <c r="DR151" s="234"/>
      <c r="DS151" s="234"/>
      <c r="DT151" s="234"/>
      <c r="DU151" s="234"/>
      <c r="DV151" s="234"/>
      <c r="DW151" s="234"/>
      <c r="DX151" s="234"/>
      <c r="DY151" s="234"/>
      <c r="DZ151" s="234"/>
      <c r="EA151" s="234"/>
      <c r="EB151" s="234"/>
      <c r="EC151" s="234"/>
      <c r="ED151" s="234"/>
      <c r="EE151" s="234"/>
      <c r="EF151" s="234"/>
      <c r="EG151" s="234"/>
      <c r="EH151" s="234"/>
      <c r="EI151" s="234"/>
      <c r="EJ151" s="234"/>
      <c r="EK151" s="234"/>
      <c r="EL151" s="268" t="s">
        <v>1077</v>
      </c>
      <c r="EM151" s="234">
        <v>1</v>
      </c>
      <c r="EN151" s="234">
        <v>1</v>
      </c>
      <c r="EO151" s="234"/>
      <c r="EP151" s="234"/>
      <c r="EQ151" s="234"/>
      <c r="ER151" s="234"/>
      <c r="ES151" s="234"/>
      <c r="ET151" s="234"/>
      <c r="EU151" s="247"/>
      <c r="EV151" s="247"/>
      <c r="EW151" s="234"/>
      <c r="EX151" s="234"/>
      <c r="EY151" s="234"/>
      <c r="EZ151" s="234"/>
      <c r="FA151" s="234"/>
      <c r="FB151" s="234"/>
      <c r="FC151" s="234"/>
      <c r="FD151" s="10"/>
      <c r="FE151" s="247"/>
      <c r="FF151" s="234"/>
      <c r="FG151" s="234"/>
      <c r="FH151" s="234"/>
      <c r="FI151" s="234"/>
      <c r="FJ151" s="247"/>
      <c r="FK151" s="234"/>
      <c r="FL151" s="234"/>
      <c r="FM151" s="234"/>
      <c r="FN151" s="234"/>
      <c r="FO151" s="234"/>
      <c r="FP151" s="234"/>
      <c r="FQ151" s="234"/>
      <c r="FR151" s="234"/>
      <c r="FS151" s="234"/>
      <c r="FT151" s="234"/>
      <c r="FU151" s="234"/>
      <c r="FV151" s="234"/>
      <c r="FW151" s="234"/>
      <c r="FX151" s="234"/>
      <c r="FY151" s="234"/>
      <c r="FZ151" s="234"/>
      <c r="GA151" s="234"/>
      <c r="GB151" s="234"/>
      <c r="GC151" s="234"/>
      <c r="GD151" s="234"/>
      <c r="GE151" s="234"/>
      <c r="GF151" s="234"/>
      <c r="GG151" s="234"/>
      <c r="GH151" s="234"/>
      <c r="GI151" s="247"/>
      <c r="GJ151" s="247"/>
      <c r="GK151" s="247"/>
      <c r="GL151" s="247"/>
      <c r="GM151" s="247"/>
      <c r="GN151" s="247"/>
      <c r="GO151" s="10"/>
      <c r="GP151" s="234"/>
      <c r="GQ151" s="234"/>
      <c r="GR151" s="234"/>
      <c r="GS151" s="234"/>
      <c r="GT151" s="234"/>
      <c r="GU151" s="247"/>
      <c r="GV151" s="247"/>
      <c r="GW151" s="247"/>
      <c r="GX151" s="247"/>
      <c r="GY151" s="234"/>
      <c r="GZ151" s="234"/>
      <c r="HA151" s="247"/>
      <c r="HB151" s="247"/>
      <c r="HC151" s="247"/>
      <c r="HD151" s="247"/>
      <c r="HE151" s="247"/>
      <c r="HF151" s="247"/>
      <c r="HG151" s="234"/>
      <c r="HH151" s="234"/>
      <c r="HI151" s="247"/>
      <c r="HJ151" s="247"/>
      <c r="HK151" s="234"/>
      <c r="HL151" s="234"/>
      <c r="HM151" s="289"/>
      <c r="HN151" s="289"/>
      <c r="HO151" s="289"/>
      <c r="HP151" s="289"/>
      <c r="HQ151" s="286"/>
      <c r="HR151" s="289"/>
      <c r="HS151" s="234"/>
      <c r="HT151" s="234"/>
      <c r="HU151" s="234"/>
      <c r="HV151" s="234"/>
      <c r="HW151" s="247"/>
      <c r="HX151" s="247"/>
      <c r="HY151" s="247"/>
      <c r="HZ151" s="247"/>
      <c r="IA151" s="234"/>
      <c r="IB151" s="234"/>
      <c r="IC151" s="234"/>
      <c r="ID151" s="234"/>
      <c r="IE151" s="247"/>
      <c r="IF151" s="234"/>
      <c r="IG151" s="234"/>
      <c r="IH151" s="247"/>
      <c r="II151" s="247"/>
      <c r="IJ151" s="247"/>
      <c r="IK151" s="247"/>
      <c r="IL151" s="247"/>
      <c r="IM151" s="247"/>
      <c r="IN151" s="234"/>
      <c r="IO151" s="234"/>
      <c r="IP151" s="10"/>
      <c r="IQ151" s="234"/>
      <c r="IR151" s="234"/>
      <c r="IS151" s="234"/>
      <c r="IT151" s="234"/>
      <c r="IU151" s="234"/>
      <c r="IV151" s="234"/>
      <c r="IW151" s="234"/>
      <c r="IX151" s="234"/>
      <c r="IY151" s="234"/>
      <c r="IZ151" s="247"/>
      <c r="JA151" s="247"/>
      <c r="JB151" s="247"/>
      <c r="JC151" s="234"/>
      <c r="JD151" s="10"/>
      <c r="JE151" s="234"/>
      <c r="JF151" s="234"/>
      <c r="JG151" s="234"/>
      <c r="JH151" s="234"/>
      <c r="JI151" s="234"/>
      <c r="JJ151" s="234"/>
      <c r="JK151" s="234"/>
      <c r="JL151" s="234"/>
      <c r="JM151" s="234"/>
      <c r="JN151" s="234"/>
      <c r="JO151" s="234"/>
      <c r="JP151" s="234"/>
      <c r="JQ151" s="234"/>
      <c r="JR151" s="234"/>
      <c r="JS151" s="234"/>
      <c r="JT151" s="234"/>
      <c r="JU151" s="27">
        <v>0</v>
      </c>
    </row>
    <row r="152" spans="1:281" s="228" customFormat="1" outlineLevel="1">
      <c r="A152" s="202">
        <f t="shared" si="12"/>
        <v>147</v>
      </c>
      <c r="B152" s="202">
        <f>$A$7</f>
        <v>2</v>
      </c>
      <c r="C152" s="228">
        <v>600</v>
      </c>
      <c r="D152" s="228" t="s">
        <v>941</v>
      </c>
      <c r="E152" s="228" t="b">
        <f>NOT($FJ152)</f>
        <v>1</v>
      </c>
      <c r="F152" s="228" t="b">
        <v>0</v>
      </c>
      <c r="G152" s="228" t="b">
        <v>1</v>
      </c>
      <c r="H152" s="298" cm="1">
        <f t="array" aca="1" ref="H152" ca="1">IF(AND($I152:$T152=DataMaster!$R$70:$AC$70),1,IF(AND($I152:$T152=DataMaster!$R$71:$AC$71),2,IF(AND($I152:$T152=DataMaster!$R$72:$AC$72),3,IF(AND($I152:$T152=DataMaster!$R$73:$AC$73),4,IF(AND($I152:$T152=DataMaster!$R$74:$AC$74),5,IF(AND($I152:$T152=DataMaster!$R$75:$AC$75),6,IF(AND($I152:$T152=DataMaster!$R$76:$AC$76),7,IF(AND($I152:$T152=DataMaster!$R$77:$AC$77),8,0))))))))</f>
        <v>0</v>
      </c>
      <c r="I152" s="32">
        <v>3</v>
      </c>
      <c r="J152" s="32">
        <v>2</v>
      </c>
      <c r="K152" s="32">
        <v>1</v>
      </c>
      <c r="L152" s="32">
        <v>1</v>
      </c>
      <c r="M152" s="32">
        <v>1</v>
      </c>
      <c r="N152" s="32">
        <v>1</v>
      </c>
      <c r="O152" s="32">
        <v>1</v>
      </c>
      <c r="P152" s="32">
        <v>1</v>
      </c>
      <c r="Q152" s="32">
        <v>1</v>
      </c>
      <c r="R152" s="32">
        <v>9</v>
      </c>
      <c r="S152" s="32">
        <v>1</v>
      </c>
      <c r="T152" s="32">
        <v>9</v>
      </c>
      <c r="V152" s="223" t="str" cm="1">
        <f t="array" aca="1" ref="V152" ca="1">TEXT(LEFT(OFFSET(V152,-1,0),5)+1,"00000")&amp;MID(OFFSET(V152,-1,0),6,FIND(" ",OFFSET(V152,-1,0),7)-5)
&amp;IF($H152=0,"",INDEX(DataMaster!$Q$70:$Q$77,Experiment!H152))
 &amp; " Day"&amp;_xlfn.SINGLE(INDEX(i.DOY,$I152,1))                   &amp; IF($FE152=0," FWM","")&amp;IF($FE152=1," MWM","")&amp;IF($FE152=5," Mat","")&amp;IF($FJ152=TRUE,"&amp;BBT","")
&amp;" Confine"&amp;$P152-1       &amp;IF($R152&gt;1," PasArea"&amp;GQ152,"")     &amp;IF($T152&gt;1," SR"&amp;GT152,"")     &amp;IF($S152&gt;1," E_PGR"&amp;JG152,"")
&amp; " WP"&amp;TEXT($IZ152*100,"000p")                &amp; " MP"&amp;TEXT($JA152*100,"000p")                      &amp; " GP"&amp;TEXT($JB152*100,"000p")
&amp; " (F"&amp;3+IFERROR(1*$CZ152,0)+IFERROR(1*$DA152,0)&amp;3-IFERROR(1*NOT($DC152),0)&amp;"N"&amp;$DV152&amp;$DW152&amp;")"</f>
        <v>00001 General_SA  Day204 MWM Confine0 PasArea1224.75 SR13.5 WP100p MP100p GP100p (F33N11)</v>
      </c>
      <c r="W152" s="10" t="str">
        <f ca="1">IF(COUNTIF(V$5:V152,V152)=1,"-","Dup")</f>
        <v>-</v>
      </c>
      <c r="X152" s="10"/>
      <c r="Y152" s="248" t="str">
        <f t="shared" ref="Y152:AD190" ca="1" si="562">OFFSET(Y$5,$B152,0)</f>
        <v>-</v>
      </c>
      <c r="Z152" s="248" t="str">
        <f t="shared" ca="1" si="562"/>
        <v>-</v>
      </c>
      <c r="AA152" s="248" t="str">
        <f t="shared" ca="1" si="562"/>
        <v>-</v>
      </c>
      <c r="AB152" s="248" t="str">
        <f t="shared" ca="1" si="562"/>
        <v>-</v>
      </c>
      <c r="AC152" s="248" t="str">
        <f t="shared" ca="1" si="562"/>
        <v>-</v>
      </c>
      <c r="AD152" s="248" t="b">
        <f t="shared" ca="1" si="562"/>
        <v>1</v>
      </c>
      <c r="AE152" s="10"/>
      <c r="AF152" s="248" t="b">
        <f t="shared" ref="AF152:AU184" ca="1" si="563">OFFSET(AF$5,$B152,0)</f>
        <v>1</v>
      </c>
      <c r="AG152" s="248" t="str">
        <f t="shared" ca="1" si="563"/>
        <v>-</v>
      </c>
      <c r="AH152" s="248" t="str">
        <f t="shared" ca="1" si="563"/>
        <v>-</v>
      </c>
      <c r="AI152" s="248" t="str">
        <f t="shared" ca="1" si="563"/>
        <v>-</v>
      </c>
      <c r="AJ152" s="248" t="b">
        <f t="shared" ca="1" si="563"/>
        <v>0</v>
      </c>
      <c r="AK152" s="248" t="str">
        <f t="shared" ca="1" si="563"/>
        <v>-</v>
      </c>
      <c r="AL152" s="248" t="str">
        <f t="shared" ca="1" si="563"/>
        <v>-</v>
      </c>
      <c r="AM152" s="248" t="str">
        <f t="shared" ca="1" si="563"/>
        <v>-</v>
      </c>
      <c r="AN152" s="248" t="b">
        <f t="shared" ca="1" si="563"/>
        <v>0</v>
      </c>
      <c r="AO152" s="10"/>
      <c r="AP152" s="248" t="b">
        <f t="shared" ref="AP152:BF184" ca="1" si="564">OFFSET(AP$5,$B152,0)</f>
        <v>1</v>
      </c>
      <c r="AQ152" s="248" t="b">
        <f t="shared" ca="1" si="564"/>
        <v>1</v>
      </c>
      <c r="AR152" s="248" t="b">
        <f t="shared" ca="1" si="564"/>
        <v>1</v>
      </c>
      <c r="AS152" s="297">
        <f t="shared" ref="AS152:AS190" ca="1" si="565">VALUE($H152&amp;$I152&amp;$J152&amp;$P152&amp;"09")</f>
        <v>32109</v>
      </c>
      <c r="AT152" s="248" t="b">
        <f t="shared" ca="1" si="564"/>
        <v>0</v>
      </c>
      <c r="AU152" s="248" t="str">
        <f t="shared" ca="1" si="564"/>
        <v>-</v>
      </c>
      <c r="AV152" s="248" t="str">
        <f t="shared" ca="1" si="564"/>
        <v>-</v>
      </c>
      <c r="AW152" s="248" t="str">
        <f t="shared" ca="1" si="564"/>
        <v>-</v>
      </c>
      <c r="AX152" s="248" t="str">
        <f t="shared" ca="1" si="564"/>
        <v>-</v>
      </c>
      <c r="AY152" s="248">
        <f t="shared" ca="1" si="564"/>
        <v>1</v>
      </c>
      <c r="AZ152" s="248">
        <f t="shared" ca="1" si="564"/>
        <v>1</v>
      </c>
      <c r="BA152" s="248" t="b">
        <f t="shared" ca="1" si="564"/>
        <v>1</v>
      </c>
      <c r="BB152" s="248">
        <f t="shared" ca="1" si="564"/>
        <v>0.2</v>
      </c>
      <c r="BC152" s="248" t="str">
        <f t="shared" ref="BC152:BD167" ca="1" si="566">OFFSET(BC$5,$B152,0)</f>
        <v>-</v>
      </c>
      <c r="BD152" s="248" t="str">
        <f t="shared" ca="1" si="566"/>
        <v>-</v>
      </c>
      <c r="BE152" s="248" t="b">
        <f t="shared" ca="1" si="564"/>
        <v>1</v>
      </c>
      <c r="BF152" s="248" t="b">
        <f t="shared" ca="1" si="564"/>
        <v>0</v>
      </c>
      <c r="BG152" s="246" t="b" cm="1">
        <f t="array" ref="BG152">INDEX(i.dams_confinement_P,$P152,BG$17)</f>
        <v>0</v>
      </c>
      <c r="BH152" s="246" t="b" cm="1">
        <f t="array" ref="BH152">INDEX(i.dams_confinement_P,$P152,BH$17)</f>
        <v>0</v>
      </c>
      <c r="BI152" s="246" t="b" cm="1">
        <f t="array" ref="BI152">INDEX(i.dams_confinement_P,$P152,BI$17)</f>
        <v>0</v>
      </c>
      <c r="BJ152" s="246" t="b" cm="1">
        <f t="array" ref="BJ152">INDEX(i.dams_confinement_P,$P152,BJ$17)</f>
        <v>0</v>
      </c>
      <c r="BK152" s="246" t="b" cm="1">
        <f t="array" ref="BK152">INDEX(i.dams_confinement_P,$P152,BK$17)</f>
        <v>0</v>
      </c>
      <c r="BL152" s="246" t="b" cm="1">
        <f t="array" ref="BL152">INDEX(i.dams_confinement_P,$P152,BL$17)</f>
        <v>0</v>
      </c>
      <c r="BM152" s="246" t="b" cm="1">
        <f t="array" ref="BM152">INDEX(i.dams_confinement_P,$P152,BM$17)</f>
        <v>0</v>
      </c>
      <c r="BN152" s="246" t="b" cm="1">
        <f t="array" ref="BN152">INDEX(i.dams_confinement_P,$P152,BN$17)</f>
        <v>0</v>
      </c>
      <c r="BO152" s="246" t="b" cm="1">
        <f t="array" ref="BO152">INDEX(i.dams_confinement_P,$P152,BO$17)</f>
        <v>0</v>
      </c>
      <c r="BP152" s="246" t="b" cm="1">
        <f t="array" ref="BP152">INDEX(i.dams_confinement_P,$P152,BP$17)</f>
        <v>0</v>
      </c>
      <c r="BQ152" s="246" t="b" cm="1">
        <f t="array" ref="BQ152">INDEX(i.dams_confinement_P,$P152,BQ$17)</f>
        <v>0</v>
      </c>
      <c r="BR152" s="246" t="b" cm="1">
        <f t="array" ref="BR152">INDEX(i.dams_confinement_P,$P152,BR$17)</f>
        <v>0</v>
      </c>
      <c r="BS152" s="246" t="b" cm="1">
        <f t="array" ref="BS152">INDEX(i.dams_confinement_P,$P152,BS$17)</f>
        <v>0</v>
      </c>
      <c r="BT152" s="246" t="b" cm="1">
        <f t="array" ref="BT152">INDEX(i.dams_confinement_P,$P152,BT$17)</f>
        <v>0</v>
      </c>
      <c r="BU152" s="246" t="b" cm="1">
        <f t="array" ref="BU152">INDEX(i.dams_confinement_P,$P152,BU$17)</f>
        <v>0</v>
      </c>
      <c r="BV152" s="246" t="b" cm="1">
        <f t="array" ref="BV152">INDEX(i.dams_confinement_P,$P152,BV$17)</f>
        <v>0</v>
      </c>
      <c r="BW152" s="246" t="b" cm="1">
        <f t="array" ref="BW152">INDEX(i.dams_confinement_P,$P152,BW$17)</f>
        <v>0</v>
      </c>
      <c r="BX152" s="246" t="b" cm="1">
        <f t="array" ref="BX152">INDEX(i.dams_confinement_P,$P152,BX$17)</f>
        <v>0</v>
      </c>
      <c r="BY152" s="248" t="str">
        <f t="shared" ref="BY152:CV169" ca="1" si="567">OFFSET(BY$5,$B152,0)</f>
        <v>-</v>
      </c>
      <c r="BZ152" s="248" t="str">
        <f t="shared" ca="1" si="567"/>
        <v>-</v>
      </c>
      <c r="CA152" s="10"/>
      <c r="CB152" s="248" t="str">
        <f t="shared" ca="1" si="567"/>
        <v>-</v>
      </c>
      <c r="CC152" s="248" t="str">
        <f t="shared" ca="1" si="567"/>
        <v>-</v>
      </c>
      <c r="CD152" s="248" t="str">
        <f t="shared" ca="1" si="567"/>
        <v>-</v>
      </c>
      <c r="CE152" s="248" t="str">
        <f t="shared" ca="1" si="567"/>
        <v>-</v>
      </c>
      <c r="CF152" s="248" t="str">
        <f t="shared" ca="1" si="567"/>
        <v>-</v>
      </c>
      <c r="CG152" s="248" t="str">
        <f t="shared" ca="1" si="567"/>
        <v>-</v>
      </c>
      <c r="CH152" s="248" t="str">
        <f t="shared" ca="1" si="567"/>
        <v>-</v>
      </c>
      <c r="CI152" s="248" t="str">
        <f t="shared" ca="1" si="567"/>
        <v>-</v>
      </c>
      <c r="CJ152" s="248" t="str">
        <f t="shared" ca="1" si="567"/>
        <v>-</v>
      </c>
      <c r="CK152" s="248" t="str">
        <f t="shared" ca="1" si="567"/>
        <v>-</v>
      </c>
      <c r="CL152" s="248" t="str">
        <f t="shared" ca="1" si="567"/>
        <v>-</v>
      </c>
      <c r="CM152" s="248" t="str">
        <f t="shared" ca="1" si="567"/>
        <v>-</v>
      </c>
      <c r="CN152" s="248" t="str">
        <f t="shared" ca="1" si="567"/>
        <v>-</v>
      </c>
      <c r="CO152" s="248" t="str">
        <f t="shared" ca="1" si="567"/>
        <v>-</v>
      </c>
      <c r="CP152" s="248" t="str">
        <f t="shared" ca="1" si="567"/>
        <v>-</v>
      </c>
      <c r="CQ152" s="248" t="str">
        <f t="shared" ca="1" si="567"/>
        <v>-</v>
      </c>
      <c r="CR152" s="248" t="str">
        <f t="shared" ca="1" si="567"/>
        <v>-</v>
      </c>
      <c r="CS152" s="248" t="str">
        <f t="shared" ca="1" si="567"/>
        <v>-</v>
      </c>
      <c r="CT152" s="248" t="str">
        <f t="shared" ca="1" si="567"/>
        <v>-</v>
      </c>
      <c r="CU152" s="248" t="str">
        <f t="shared" ca="1" si="567"/>
        <v>-</v>
      </c>
      <c r="CV152" s="248" t="str">
        <f t="shared" ca="1" si="567"/>
        <v>-</v>
      </c>
      <c r="CW152" s="10"/>
      <c r="CX152" s="246" t="str" cm="1">
        <f t="array" aca="1" ref="CX152" ca="1">IF(AND($CZ152:$DA152),INDEX(i.dam_user_fvp0_date,$P152),"-")</f>
        <v>-</v>
      </c>
      <c r="CY152" s="246" t="str" cm="1">
        <f t="array" aca="1" ref="CY152" ca="1">IF(AND($CZ152:$DA152),INDEX(i.dam_user_fvp1_date,$P152),"-")</f>
        <v>-</v>
      </c>
      <c r="CZ152" s="248" t="b">
        <f t="shared" ref="CZ152:FI156" ca="1" si="568">OFFSET(CZ$5,$B152,0)</f>
        <v>0</v>
      </c>
      <c r="DA152" s="248" t="b">
        <f t="shared" ca="1" si="568"/>
        <v>0</v>
      </c>
      <c r="DB152" s="248" t="str">
        <f t="shared" ca="1" si="568"/>
        <v>-</v>
      </c>
      <c r="DC152" s="248" t="str">
        <f t="shared" ca="1" si="568"/>
        <v>-</v>
      </c>
      <c r="DD152" s="248" t="str">
        <f t="shared" ca="1" si="568"/>
        <v>-</v>
      </c>
      <c r="DE152" s="248" t="str">
        <f t="shared" ca="1" si="568"/>
        <v>-</v>
      </c>
      <c r="DF152" s="248" t="str">
        <f t="shared" ca="1" si="568"/>
        <v>-</v>
      </c>
      <c r="DG152" s="248" t="str">
        <f t="shared" ca="1" si="568"/>
        <v>-</v>
      </c>
      <c r="DH152" s="248" t="str">
        <f t="shared" ca="1" si="568"/>
        <v>-</v>
      </c>
      <c r="DI152" s="248" t="str">
        <f t="shared" ca="1" si="568"/>
        <v>-</v>
      </c>
      <c r="DJ152" s="248">
        <f t="shared" ca="1" si="568"/>
        <v>0.125</v>
      </c>
      <c r="DK152" s="248">
        <f t="shared" ca="1" si="568"/>
        <v>0.3</v>
      </c>
      <c r="DL152" s="248">
        <f t="shared" ca="1" si="568"/>
        <v>-0.05</v>
      </c>
      <c r="DM152" s="248">
        <f t="shared" ca="1" si="568"/>
        <v>0.1</v>
      </c>
      <c r="DN152" s="248">
        <f t="shared" ca="1" si="568"/>
        <v>0.25</v>
      </c>
      <c r="DO152" s="248">
        <f t="shared" ca="1" si="568"/>
        <v>-0.05</v>
      </c>
      <c r="DP152" s="248">
        <f t="shared" ca="1" si="568"/>
        <v>0.05</v>
      </c>
      <c r="DQ152" s="248">
        <f t="shared" ca="1" si="568"/>
        <v>0.1</v>
      </c>
      <c r="DR152" s="248">
        <f t="shared" ca="1" si="568"/>
        <v>-0.02</v>
      </c>
      <c r="DS152" s="248">
        <f t="shared" ca="1" si="568"/>
        <v>0.1</v>
      </c>
      <c r="DT152" s="248">
        <f t="shared" ca="1" si="568"/>
        <v>0.25</v>
      </c>
      <c r="DU152" s="248">
        <f t="shared" ca="1" si="568"/>
        <v>-0.05</v>
      </c>
      <c r="DV152" s="248">
        <f t="shared" ca="1" si="568"/>
        <v>1</v>
      </c>
      <c r="DW152" s="248">
        <f t="shared" ca="1" si="568"/>
        <v>1</v>
      </c>
      <c r="DX152" s="248">
        <f t="shared" ca="1" si="568"/>
        <v>0</v>
      </c>
      <c r="DY152" s="248" t="str">
        <f t="shared" ca="1" si="568"/>
        <v>-</v>
      </c>
      <c r="DZ152" s="248" t="str">
        <f t="shared" ca="1" si="568"/>
        <v>-</v>
      </c>
      <c r="EA152" s="248" t="str">
        <f t="shared" ca="1" si="568"/>
        <v>-</v>
      </c>
      <c r="EB152" s="248" t="str">
        <f t="shared" ca="1" si="568"/>
        <v>-</v>
      </c>
      <c r="EC152" s="248" t="str">
        <f t="shared" ca="1" si="568"/>
        <v>-</v>
      </c>
      <c r="ED152" s="248" t="str">
        <f t="shared" ca="1" si="568"/>
        <v>-</v>
      </c>
      <c r="EE152" s="248" t="str">
        <f t="shared" ca="1" si="568"/>
        <v>-</v>
      </c>
      <c r="EF152" s="248">
        <f t="shared" ca="1" si="568"/>
        <v>0</v>
      </c>
      <c r="EG152" s="248" t="str">
        <f t="shared" ca="1" si="568"/>
        <v>-</v>
      </c>
      <c r="EH152" s="248" t="str">
        <f t="shared" ca="1" si="568"/>
        <v>-</v>
      </c>
      <c r="EI152" s="248" t="str">
        <f t="shared" ca="1" si="568"/>
        <v>-</v>
      </c>
      <c r="EJ152" s="248" t="str">
        <f t="shared" ca="1" si="568"/>
        <v>-</v>
      </c>
      <c r="EK152" s="248" t="str">
        <f t="shared" ca="1" si="568"/>
        <v>-</v>
      </c>
      <c r="EL152" s="248">
        <f t="shared" ca="1" si="568"/>
        <v>0</v>
      </c>
      <c r="EM152" s="248">
        <f t="shared" ca="1" si="568"/>
        <v>0</v>
      </c>
      <c r="EN152" s="248">
        <f t="shared" ca="1" si="568"/>
        <v>0</v>
      </c>
      <c r="EO152" s="248">
        <f t="shared" ca="1" si="568"/>
        <v>0</v>
      </c>
      <c r="EP152" s="248">
        <f t="shared" ca="1" si="568"/>
        <v>0</v>
      </c>
      <c r="EQ152" s="248">
        <f t="shared" ca="1" si="568"/>
        <v>0</v>
      </c>
      <c r="ER152" s="248">
        <f t="shared" ca="1" si="568"/>
        <v>0</v>
      </c>
      <c r="ES152" s="248" t="str">
        <f t="shared" ca="1" si="568"/>
        <v>-</v>
      </c>
      <c r="ET152" s="248" t="str">
        <f t="shared" ca="1" si="568"/>
        <v>-</v>
      </c>
      <c r="EU152" s="248" t="str">
        <f t="shared" ca="1" si="568"/>
        <v>-</v>
      </c>
      <c r="EV152" s="248" t="str">
        <f t="shared" ca="1" si="568"/>
        <v>-</v>
      </c>
      <c r="EW152" s="248" t="str">
        <f t="shared" ca="1" si="568"/>
        <v>-</v>
      </c>
      <c r="EX152" s="248" t="str">
        <f t="shared" ca="1" si="568"/>
        <v>-</v>
      </c>
      <c r="EY152" s="248" t="str">
        <f t="shared" ca="1" si="568"/>
        <v>-</v>
      </c>
      <c r="EZ152" s="248" t="str">
        <f t="shared" ca="1" si="568"/>
        <v>-</v>
      </c>
      <c r="FA152" s="248" t="str">
        <f t="shared" ca="1" si="568"/>
        <v>-</v>
      </c>
      <c r="FB152" s="248" t="str">
        <f t="shared" ca="1" si="568"/>
        <v>-</v>
      </c>
      <c r="FC152" s="248" t="str">
        <f t="shared" ca="1" si="568"/>
        <v>-</v>
      </c>
      <c r="FD152" s="10"/>
      <c r="FE152" s="246">
        <f t="shared" ref="FE152:FE190" si="569">INDEX(i.FlkStrctr,$J152,FE$15)</f>
        <v>1</v>
      </c>
      <c r="FF152" s="248" t="str">
        <f t="shared" ca="1" si="568"/>
        <v>-</v>
      </c>
      <c r="FG152" s="248" t="str">
        <f t="shared" ca="1" si="568"/>
        <v>-</v>
      </c>
      <c r="FH152" s="248" t="str">
        <f t="shared" ca="1" si="568"/>
        <v>-</v>
      </c>
      <c r="FI152" s="248" t="str">
        <f t="shared" ca="1" si="568"/>
        <v>-</v>
      </c>
      <c r="FJ152" s="246" t="b">
        <f t="shared" ref="FJ152:FJ190" si="570">INDEX(i.FlkStrctr,$J152,FJ$15)</f>
        <v>0</v>
      </c>
      <c r="FK152" s="248" t="str">
        <f t="shared" ref="FK152:GN163" ca="1" si="571">OFFSET(FK$5,$B152,0)</f>
        <v>-</v>
      </c>
      <c r="FL152" s="248">
        <f t="shared" ca="1" si="571"/>
        <v>0</v>
      </c>
      <c r="FM152" s="248" t="str">
        <f t="shared" ca="1" si="571"/>
        <v>-</v>
      </c>
      <c r="FN152" s="248">
        <f t="shared" ca="1" si="571"/>
        <v>1</v>
      </c>
      <c r="FO152" s="248">
        <f t="shared" ca="1" si="571"/>
        <v>0</v>
      </c>
      <c r="FP152" s="248">
        <f t="shared" ca="1" si="571"/>
        <v>1</v>
      </c>
      <c r="FQ152" s="248">
        <f t="shared" ca="1" si="571"/>
        <v>0</v>
      </c>
      <c r="FR152" s="248">
        <f t="shared" ca="1" si="571"/>
        <v>1</v>
      </c>
      <c r="FS152" s="248">
        <f t="shared" ca="1" si="571"/>
        <v>1</v>
      </c>
      <c r="FT152" s="248">
        <f t="shared" ca="1" si="571"/>
        <v>1</v>
      </c>
      <c r="FU152" s="248">
        <f t="shared" ca="1" si="571"/>
        <v>0</v>
      </c>
      <c r="FV152" s="248">
        <f t="shared" ca="1" si="571"/>
        <v>0</v>
      </c>
      <c r="FW152" s="248">
        <f t="shared" ca="1" si="571"/>
        <v>0</v>
      </c>
      <c r="FX152" s="248">
        <f t="shared" ca="1" si="571"/>
        <v>0</v>
      </c>
      <c r="FY152" s="248">
        <f t="shared" ca="1" si="571"/>
        <v>0</v>
      </c>
      <c r="FZ152" s="248">
        <f t="shared" ca="1" si="571"/>
        <v>0</v>
      </c>
      <c r="GA152" s="248">
        <f t="shared" ca="1" si="571"/>
        <v>0</v>
      </c>
      <c r="GB152" s="248">
        <f t="shared" ca="1" si="571"/>
        <v>0</v>
      </c>
      <c r="GC152" s="248">
        <f t="shared" ca="1" si="571"/>
        <v>0</v>
      </c>
      <c r="GD152" s="248">
        <f t="shared" ca="1" si="571"/>
        <v>0</v>
      </c>
      <c r="GE152" s="248">
        <f t="shared" ca="1" si="571"/>
        <v>0</v>
      </c>
      <c r="GF152" s="248">
        <f t="shared" ca="1" si="571"/>
        <v>0</v>
      </c>
      <c r="GG152" s="248">
        <f t="shared" ca="1" si="571"/>
        <v>1</v>
      </c>
      <c r="GH152" s="248">
        <f t="shared" ca="1" si="571"/>
        <v>0</v>
      </c>
      <c r="GI152" s="248">
        <f t="shared" ca="1" si="571"/>
        <v>0</v>
      </c>
      <c r="GJ152" s="248">
        <f t="shared" ca="1" si="571"/>
        <v>0</v>
      </c>
      <c r="GK152" s="248">
        <f t="shared" ca="1" si="571"/>
        <v>0</v>
      </c>
      <c r="GL152" s="248">
        <f t="shared" ca="1" si="571"/>
        <v>0</v>
      </c>
      <c r="GM152" s="248">
        <f t="shared" ca="1" si="571"/>
        <v>0</v>
      </c>
      <c r="GN152" s="248">
        <f t="shared" ca="1" si="571"/>
        <v>0</v>
      </c>
      <c r="GO152" s="10"/>
      <c r="GP152" s="246" t="b">
        <f>IF(GQ152&lt;&gt;"-",TRUE,FALSE)</f>
        <v>1</v>
      </c>
      <c r="GQ152" s="246" cm="1">
        <f t="array" ref="GQ152">INDEX(i.bnd_total_pas_area,$R152,1)</f>
        <v>1224.7500000000002</v>
      </c>
      <c r="GR152" s="248" t="str">
        <f t="shared" ref="GR152:GR190" ca="1" si="572">OFFSET(GR$5,$B152,0)</f>
        <v>-</v>
      </c>
      <c r="GS152" s="246" t="b">
        <f t="shared" ref="GS152:GS154" si="573">IF(GT152&lt;&gt;"-",TRUE,FALSE)</f>
        <v>1</v>
      </c>
      <c r="GT152" s="246" cm="1">
        <f t="array" ref="GT152">INDEX(i.bnd_sr_t,$T152,1)</f>
        <v>13.5</v>
      </c>
      <c r="GU152" s="246" t="b">
        <f t="shared" ref="GU152:GW190" si="574">INDEX(i.TOL,$I152,GU$15)</f>
        <v>0</v>
      </c>
      <c r="GV152" s="246" t="b">
        <f t="shared" si="574"/>
        <v>0</v>
      </c>
      <c r="GW152" s="246" t="b">
        <f t="shared" si="574"/>
        <v>1</v>
      </c>
      <c r="GX152" s="248">
        <f t="shared" ref="GX152:HT169" ca="1" si="575">OFFSET(GX$5,$B152,0)</f>
        <v>0</v>
      </c>
      <c r="GY152" s="248">
        <f t="shared" ca="1" si="575"/>
        <v>2</v>
      </c>
      <c r="GZ152" s="248">
        <f t="shared" ca="1" si="575"/>
        <v>2</v>
      </c>
      <c r="HA152" s="248" t="str">
        <f t="shared" ca="1" si="575"/>
        <v>-</v>
      </c>
      <c r="HB152" s="248" t="str">
        <f t="shared" ca="1" si="575"/>
        <v>-</v>
      </c>
      <c r="HC152" s="248" t="str">
        <f t="shared" ca="1" si="575"/>
        <v>-</v>
      </c>
      <c r="HD152" s="248" t="str">
        <f t="shared" ca="1" si="575"/>
        <v>-</v>
      </c>
      <c r="HE152" s="248" t="str">
        <f t="shared" ca="1" si="575"/>
        <v>-</v>
      </c>
      <c r="HF152" s="248" t="str">
        <f t="shared" ca="1" si="575"/>
        <v>-</v>
      </c>
      <c r="HG152" s="248" t="str">
        <f t="shared" ca="1" si="575"/>
        <v>-</v>
      </c>
      <c r="HH152" s="248" t="str">
        <f t="shared" ref="HH152:HJ155" ca="1" si="576">OFFSET(HH$5,$B152,0)</f>
        <v>-</v>
      </c>
      <c r="HI152" s="248" t="str">
        <f t="shared" ca="1" si="576"/>
        <v>-</v>
      </c>
      <c r="HJ152" s="248" t="str">
        <f t="shared" ca="1" si="576"/>
        <v>-</v>
      </c>
      <c r="HK152" s="248" t="b">
        <f t="shared" ca="1" si="575"/>
        <v>1</v>
      </c>
      <c r="HL152" s="248">
        <f t="shared" ca="1" si="575"/>
        <v>0</v>
      </c>
      <c r="HM152" s="288" t="str">
        <f t="shared" ca="1" si="575"/>
        <v>-</v>
      </c>
      <c r="HN152" s="288" t="str">
        <f t="shared" ca="1" si="575"/>
        <v>-</v>
      </c>
      <c r="HO152" s="288" t="str">
        <f t="shared" ca="1" si="575"/>
        <v>-</v>
      </c>
      <c r="HP152" s="288" t="str">
        <f t="shared" ca="1" si="575"/>
        <v>-</v>
      </c>
      <c r="HQ152" s="288" t="str">
        <f t="shared" ca="1" si="575"/>
        <v>-</v>
      </c>
      <c r="HR152" s="288" t="str">
        <f t="shared" ca="1" si="575"/>
        <v>-</v>
      </c>
      <c r="HS152" s="248" t="str">
        <f t="shared" ca="1" si="575"/>
        <v>-</v>
      </c>
      <c r="HT152" s="248" t="str">
        <f ca="1">OFFSET(HT$5,$B152,0)</f>
        <v>-</v>
      </c>
      <c r="HU152" s="248" t="b">
        <f t="shared" ref="HU152:HV190" ca="1" si="577">OFFSET(HU$5,$B152,0)</f>
        <v>1</v>
      </c>
      <c r="HV152" s="248">
        <f ca="1">OFFSET(HV$5,$B152,0)</f>
        <v>0</v>
      </c>
      <c r="HW152" s="246" t="str">
        <f t="shared" ref="HW152:HZ190" si="578">INDEX(i.FlkStrctr,$J152,HW$15)</f>
        <v>-</v>
      </c>
      <c r="HX152" s="246" t="str">
        <f t="shared" si="578"/>
        <v>-</v>
      </c>
      <c r="HY152" s="246" t="str">
        <f t="shared" si="578"/>
        <v>-</v>
      </c>
      <c r="HZ152" s="246" t="str">
        <f t="shared" si="578"/>
        <v>-</v>
      </c>
      <c r="IA152" s="248" t="str">
        <f t="shared" ref="IA152:JT168" ca="1" si="579">OFFSET(IA$5,$B152,0)</f>
        <v>-</v>
      </c>
      <c r="IB152" s="248" t="str">
        <f t="shared" ca="1" si="579"/>
        <v>-</v>
      </c>
      <c r="IC152" s="248" t="str">
        <f t="shared" ca="1" si="579"/>
        <v>-</v>
      </c>
      <c r="ID152" s="248" t="str">
        <f t="shared" ca="1" si="579"/>
        <v>-</v>
      </c>
      <c r="IE152" s="248">
        <f t="shared" ca="1" si="579"/>
        <v>0</v>
      </c>
      <c r="IF152" s="248" t="str">
        <f t="shared" ca="1" si="579"/>
        <v>-</v>
      </c>
      <c r="IG152" s="248">
        <f t="shared" ca="1" si="579"/>
        <v>0</v>
      </c>
      <c r="IH152" s="246" t="str">
        <f t="shared" ref="IH152:IM190" si="580">INDEX(i.FlkStrctr,$J152,IH$15)</f>
        <v>-</v>
      </c>
      <c r="II152" s="246">
        <f t="shared" si="580"/>
        <v>500</v>
      </c>
      <c r="IJ152" s="246">
        <f t="shared" si="580"/>
        <v>500</v>
      </c>
      <c r="IK152" s="246">
        <f>INDEX(i.FlkStrctr,$J152,IK$15)</f>
        <v>865</v>
      </c>
      <c r="IL152" s="246" t="str">
        <f t="shared" si="580"/>
        <v>-</v>
      </c>
      <c r="IM152" s="246" t="str">
        <f>INDEX(i.FlkStrctr,$J152,IM$15)</f>
        <v>-</v>
      </c>
      <c r="IN152" s="248" t="str">
        <f t="shared" ref="IN152:IO190" ca="1" si="581">OFFSET(IN$5,$B152,0)</f>
        <v>-</v>
      </c>
      <c r="IO152" s="248" t="str">
        <f t="shared" ca="1" si="581"/>
        <v>-</v>
      </c>
      <c r="IP152" s="10"/>
      <c r="IQ152" s="248">
        <f t="shared" ca="1" si="579"/>
        <v>1</v>
      </c>
      <c r="IR152" s="248">
        <f t="shared" ca="1" si="579"/>
        <v>0</v>
      </c>
      <c r="IS152" s="248">
        <f t="shared" ca="1" si="579"/>
        <v>1</v>
      </c>
      <c r="IT152" s="248">
        <f t="shared" ca="1" si="579"/>
        <v>1</v>
      </c>
      <c r="IU152" s="248">
        <f t="shared" ca="1" si="579"/>
        <v>0</v>
      </c>
      <c r="IV152" s="248">
        <f t="shared" ca="1" si="579"/>
        <v>70</v>
      </c>
      <c r="IW152" s="248">
        <f t="shared" ca="1" si="579"/>
        <v>50</v>
      </c>
      <c r="IX152" s="248">
        <f t="shared" ca="1" si="579"/>
        <v>85</v>
      </c>
      <c r="IY152" s="248">
        <f t="shared" ca="1" si="579"/>
        <v>70</v>
      </c>
      <c r="IZ152" s="246">
        <f t="shared" ref="IZ152:IZ190" si="582">INDEX(i.WoolPrices,$M152,IZ$15)</f>
        <v>1</v>
      </c>
      <c r="JA152" s="246">
        <f t="shared" ref="JA152:JA190" si="583">INDEX(i.MeatPrices,$N152,JA$15)</f>
        <v>1</v>
      </c>
      <c r="JB152" s="246">
        <f t="shared" ref="JB152:JB190" si="584">INDEX(i.GrainPrices,$O152,JB$15)</f>
        <v>1</v>
      </c>
      <c r="JC152" s="248">
        <f t="shared" ca="1" si="579"/>
        <v>1</v>
      </c>
      <c r="JD152" s="10"/>
      <c r="JE152" s="248">
        <f t="shared" ca="1" si="579"/>
        <v>1</v>
      </c>
      <c r="JF152" s="246">
        <f t="shared" ref="JF152:JF190" si="585">INDEX(i.germ,$S152,JF$15)</f>
        <v>1</v>
      </c>
      <c r="JG152" s="248">
        <f t="shared" ref="JG152:JK167" ca="1" si="586">OFFSET(JG$5,$B152,0)</f>
        <v>0.75</v>
      </c>
      <c r="JH152" s="248">
        <f t="shared" ca="1" si="586"/>
        <v>0.8</v>
      </c>
      <c r="JI152" s="248">
        <f t="shared" ca="1" si="586"/>
        <v>0.82499999999999996</v>
      </c>
      <c r="JJ152" s="248">
        <f t="shared" ca="1" si="586"/>
        <v>0.875</v>
      </c>
      <c r="JK152" s="248">
        <f t="shared" ca="1" si="586"/>
        <v>0.9</v>
      </c>
      <c r="JL152" s="246">
        <f t="shared" ref="JL152:JL190" si="587">INDEX(i.germ,$S152,JL$15)</f>
        <v>1</v>
      </c>
      <c r="JM152" s="248">
        <f t="shared" ca="1" si="579"/>
        <v>0</v>
      </c>
      <c r="JN152" s="248">
        <f t="shared" ca="1" si="579"/>
        <v>0</v>
      </c>
      <c r="JO152" s="248">
        <f t="shared" ca="1" si="579"/>
        <v>0</v>
      </c>
      <c r="JP152" s="248">
        <f t="shared" ca="1" si="579"/>
        <v>0</v>
      </c>
      <c r="JQ152" s="248">
        <f t="shared" ca="1" si="579"/>
        <v>0</v>
      </c>
      <c r="JR152" s="248">
        <f t="shared" ca="1" si="579"/>
        <v>0</v>
      </c>
      <c r="JS152" s="248" t="str">
        <f t="shared" ca="1" si="579"/>
        <v>-</v>
      </c>
      <c r="JT152" s="248">
        <f t="shared" ca="1" si="579"/>
        <v>0</v>
      </c>
      <c r="JU152" s="27">
        <v>0</v>
      </c>
    </row>
    <row r="153" spans="1:281" s="228" customFormat="1" outlineLevel="1">
      <c r="A153" s="202">
        <f t="shared" si="12"/>
        <v>148</v>
      </c>
      <c r="B153" s="202">
        <f>$A$18</f>
        <v>13</v>
      </c>
      <c r="C153" s="228">
        <v>600</v>
      </c>
      <c r="D153" s="228" t="s">
        <v>941</v>
      </c>
      <c r="E153" s="228" t="b">
        <f ca="1">NOT($FJ153)</f>
        <v>1</v>
      </c>
      <c r="F153" s="228" t="b">
        <v>0</v>
      </c>
      <c r="G153" s="228" t="b">
        <v>1</v>
      </c>
      <c r="H153" s="298" cm="1">
        <f t="array" aca="1" ref="H153" ca="1">IF(AND($I153:$T153=DataMaster!$R$70:$AC$70),1,IF(AND($I153:$T153=DataMaster!$R$71:$AC$71),2,IF(AND($I153:$T153=DataMaster!$R$72:$AC$72),3,IF(AND($I153:$T153=DataMaster!$R$73:$AC$73),4,IF(AND($I153:$T153=DataMaster!$R$74:$AC$74),5,IF(AND($I153:$T153=DataMaster!$R$75:$AC$75),6,IF(AND($I153:$T153=DataMaster!$R$76:$AC$76),7,IF(AND($I153:$T153=DataMaster!$R$77:$AC$77),8,0))))))))</f>
        <v>0</v>
      </c>
      <c r="I153" s="225">
        <f t="shared" ref="I153:T184" ca="1" si="588">OFFSET(I153,-1,0)</f>
        <v>3</v>
      </c>
      <c r="J153" s="225">
        <f t="shared" ca="1" si="588"/>
        <v>2</v>
      </c>
      <c r="K153" s="225">
        <f t="shared" ca="1" si="588"/>
        <v>1</v>
      </c>
      <c r="L153" s="225">
        <f t="shared" ca="1" si="588"/>
        <v>1</v>
      </c>
      <c r="M153" s="225">
        <f t="shared" ca="1" si="588"/>
        <v>1</v>
      </c>
      <c r="N153" s="225">
        <f t="shared" ca="1" si="588"/>
        <v>1</v>
      </c>
      <c r="O153" s="225">
        <f t="shared" ca="1" si="588"/>
        <v>1</v>
      </c>
      <c r="P153" s="32">
        <v>2</v>
      </c>
      <c r="Q153" s="225">
        <f t="shared" ca="1" si="588"/>
        <v>1</v>
      </c>
      <c r="R153" s="225">
        <f t="shared" ca="1" si="588"/>
        <v>9</v>
      </c>
      <c r="S153" s="225">
        <f t="shared" ca="1" si="588"/>
        <v>1</v>
      </c>
      <c r="T153" s="225">
        <f t="shared" ca="1" si="588"/>
        <v>9</v>
      </c>
      <c r="V153" s="242" t="str" cm="1">
        <f t="array" aca="1" ref="V153" ca="1">TEXT(LEFT(OFFSET(V153,-1,0),5)+1,"00000")&amp;MID(OFFSET(V153,-1,0),6,FIND(" ",OFFSET(V153,-1,0),7)-5)
&amp;IF($H153=0,"",INDEX(DataMaster!$Q$70:$Q$77,Experiment!H153))
 &amp; " Day"&amp;_xlfn.SINGLE(INDEX(i.DOY,$I153,1))                   &amp; IF($FE153=0," FWM","")&amp;IF($FE153=1," MWM","")&amp;IF($FE153=5," Mat","")&amp;IF($FJ153=TRUE,"&amp;BBT","")
&amp;" Confine"&amp;$P153-1       &amp;IF($R153&gt;1," PasArea"&amp;GQ153,"")     &amp;IF($T153&gt;1," SR"&amp;GT153,"")     &amp;IF($S153&gt;1," E_PGR"&amp;JG153,"")
&amp; " WP"&amp;TEXT($IZ153*100,"000p")                &amp; " MP"&amp;TEXT($JA153*100,"000p")                      &amp; " GP"&amp;TEXT($JB153*100,"000p")
&amp; " (F"&amp;3+IFERROR(1*$CZ153,0)+IFERROR(1*$DA153,0)&amp;3-IFERROR(1*NOT($DC153),0)&amp;"N"&amp;$DV153&amp;$DW153&amp;")"</f>
        <v>00002 General_SA  Day204 MWM Confine1 PasArea1224.75 SR13.5 WP100p MP100p GP100p (F33N11)</v>
      </c>
      <c r="W153" s="10" t="str">
        <f ca="1">IF(COUNTIF(V$5:V153,V153)=1,"-","Dup")</f>
        <v>-</v>
      </c>
      <c r="X153" s="10"/>
      <c r="Y153" s="248" t="str">
        <f t="shared" ca="1" si="562"/>
        <v>-</v>
      </c>
      <c r="Z153" s="248" t="str">
        <f t="shared" ca="1" si="562"/>
        <v>-</v>
      </c>
      <c r="AA153" s="248" t="str">
        <f t="shared" ca="1" si="562"/>
        <v>-</v>
      </c>
      <c r="AB153" s="248" t="str">
        <f t="shared" ca="1" si="562"/>
        <v>-</v>
      </c>
      <c r="AC153" s="248" t="str">
        <f t="shared" ca="1" si="562"/>
        <v>-</v>
      </c>
      <c r="AD153" s="248" t="b">
        <f t="shared" ca="1" si="562"/>
        <v>1</v>
      </c>
      <c r="AE153" s="10"/>
      <c r="AF153" s="248" t="b">
        <f t="shared" ca="1" si="563"/>
        <v>1</v>
      </c>
      <c r="AG153" s="248" t="str">
        <f t="shared" ca="1" si="563"/>
        <v>-</v>
      </c>
      <c r="AH153" s="248" t="str">
        <f t="shared" ca="1" si="563"/>
        <v>-</v>
      </c>
      <c r="AI153" s="248" t="str">
        <f t="shared" ca="1" si="563"/>
        <v>-</v>
      </c>
      <c r="AJ153" s="248" t="b">
        <f t="shared" ca="1" si="563"/>
        <v>0</v>
      </c>
      <c r="AK153" s="248" t="str">
        <f t="shared" ca="1" si="563"/>
        <v>-</v>
      </c>
      <c r="AL153" s="248" t="str">
        <f t="shared" ca="1" si="563"/>
        <v>-</v>
      </c>
      <c r="AM153" s="248" t="str">
        <f t="shared" ca="1" si="563"/>
        <v>-</v>
      </c>
      <c r="AN153" s="248" t="b">
        <f t="shared" ca="1" si="563"/>
        <v>0</v>
      </c>
      <c r="AO153" s="10"/>
      <c r="AP153" s="248" t="b">
        <f t="shared" ca="1" si="563"/>
        <v>1</v>
      </c>
      <c r="AQ153" s="248" t="b">
        <f t="shared" ca="1" si="564"/>
        <v>1</v>
      </c>
      <c r="AR153" s="248" t="b">
        <f t="shared" ca="1" si="564"/>
        <v>1</v>
      </c>
      <c r="AS153" s="297">
        <f t="shared" ca="1" si="565"/>
        <v>32209</v>
      </c>
      <c r="AT153" s="248" t="b">
        <f t="shared" ca="1" si="563"/>
        <v>0</v>
      </c>
      <c r="AU153" s="248" t="str">
        <f t="shared" ca="1" si="563"/>
        <v>-</v>
      </c>
      <c r="AV153" s="248" t="str">
        <f t="shared" ca="1" si="564"/>
        <v>-</v>
      </c>
      <c r="AW153" s="248" t="str">
        <f t="shared" ca="1" si="564"/>
        <v>-</v>
      </c>
      <c r="AX153" s="248" t="str">
        <f t="shared" ca="1" si="564"/>
        <v>-</v>
      </c>
      <c r="AY153" s="248">
        <f t="shared" ca="1" si="564"/>
        <v>1</v>
      </c>
      <c r="AZ153" s="248">
        <f t="shared" ca="1" si="564"/>
        <v>1</v>
      </c>
      <c r="BA153" s="248" t="b">
        <f t="shared" ca="1" si="564"/>
        <v>1</v>
      </c>
      <c r="BB153" s="248">
        <f t="shared" ca="1" si="564"/>
        <v>0.2</v>
      </c>
      <c r="BC153" s="248" t="str">
        <f t="shared" ca="1" si="566"/>
        <v>-</v>
      </c>
      <c r="BD153" s="248" t="str">
        <f t="shared" ca="1" si="566"/>
        <v>-</v>
      </c>
      <c r="BE153" s="248" t="b">
        <f t="shared" ca="1" si="564"/>
        <v>1</v>
      </c>
      <c r="BF153" s="248" t="b">
        <f t="shared" ca="1" si="564"/>
        <v>0</v>
      </c>
      <c r="BG153" s="246" t="b" cm="1">
        <f t="array" ref="BG153">INDEX(i.dams_confinement_P,$P153,BG$17)</f>
        <v>1</v>
      </c>
      <c r="BH153" s="246" t="b" cm="1">
        <f t="array" ref="BH153">INDEX(i.dams_confinement_P,$P153,BH$17)</f>
        <v>1</v>
      </c>
      <c r="BI153" s="246" t="b" cm="1">
        <f t="array" ref="BI153">INDEX(i.dams_confinement_P,$P153,BI$17)</f>
        <v>1</v>
      </c>
      <c r="BJ153" s="246" t="b" cm="1">
        <f t="array" ref="BJ153">INDEX(i.dams_confinement_P,$P153,BJ$17)</f>
        <v>1</v>
      </c>
      <c r="BK153" s="246" t="b" cm="1">
        <f t="array" ref="BK153">INDEX(i.dams_confinement_P,$P153,BK$17)</f>
        <v>1</v>
      </c>
      <c r="BL153" s="246" t="b" cm="1">
        <f t="array" ref="BL153">INDEX(i.dams_confinement_P,$P153,BL$17)</f>
        <v>1</v>
      </c>
      <c r="BM153" s="246" t="str" cm="1">
        <f t="array" ref="BM153">INDEX(i.dams_confinement_P,$P153,BM$17)</f>
        <v>-</v>
      </c>
      <c r="BN153" s="246" t="str" cm="1">
        <f t="array" ref="BN153">INDEX(i.dams_confinement_P,$P153,BN$17)</f>
        <v>-</v>
      </c>
      <c r="BO153" s="246" t="str" cm="1">
        <f t="array" ref="BO153">INDEX(i.dams_confinement_P,$P153,BO$17)</f>
        <v>-</v>
      </c>
      <c r="BP153" s="246" t="str" cm="1">
        <f t="array" ref="BP153">INDEX(i.dams_confinement_P,$P153,BP$17)</f>
        <v>-</v>
      </c>
      <c r="BQ153" s="246" t="str" cm="1">
        <f t="array" ref="BQ153">INDEX(i.dams_confinement_P,$P153,BQ$17)</f>
        <v>-</v>
      </c>
      <c r="BR153" s="246" t="str" cm="1">
        <f t="array" ref="BR153">INDEX(i.dams_confinement_P,$P153,BR$17)</f>
        <v>-</v>
      </c>
      <c r="BS153" s="246" t="str" cm="1">
        <f t="array" ref="BS153">INDEX(i.dams_confinement_P,$P153,BS$17)</f>
        <v>-</v>
      </c>
      <c r="BT153" s="246" t="str" cm="1">
        <f t="array" ref="BT153">INDEX(i.dams_confinement_P,$P153,BT$17)</f>
        <v>-</v>
      </c>
      <c r="BU153" s="246" t="str" cm="1">
        <f t="array" ref="BU153">INDEX(i.dams_confinement_P,$P153,BU$17)</f>
        <v>-</v>
      </c>
      <c r="BV153" s="246" t="str" cm="1">
        <f t="array" ref="BV153">INDEX(i.dams_confinement_P,$P153,BV$17)</f>
        <v>-</v>
      </c>
      <c r="BW153" s="246" t="str" cm="1">
        <f t="array" ref="BW153">INDEX(i.dams_confinement_P,$P153,BW$17)</f>
        <v>-</v>
      </c>
      <c r="BX153" s="246" t="str" cm="1">
        <f t="array" ref="BX153">INDEX(i.dams_confinement_P,$P153,BX$17)</f>
        <v>-</v>
      </c>
      <c r="BY153" s="248" t="str">
        <f t="shared" ca="1" si="567"/>
        <v>-</v>
      </c>
      <c r="BZ153" s="248" t="str">
        <f t="shared" ca="1" si="567"/>
        <v>-</v>
      </c>
      <c r="CA153" s="10"/>
      <c r="CB153" s="248" t="str">
        <f t="shared" ca="1" si="567"/>
        <v>-</v>
      </c>
      <c r="CC153" s="248" t="str">
        <f t="shared" ca="1" si="567"/>
        <v>-</v>
      </c>
      <c r="CD153" s="248" t="str">
        <f t="shared" ca="1" si="567"/>
        <v>-</v>
      </c>
      <c r="CE153" s="248" t="str">
        <f t="shared" ca="1" si="567"/>
        <v>-</v>
      </c>
      <c r="CF153" s="248" t="str">
        <f t="shared" ca="1" si="567"/>
        <v>-</v>
      </c>
      <c r="CG153" s="248" t="str">
        <f t="shared" ca="1" si="567"/>
        <v>-</v>
      </c>
      <c r="CH153" s="248" t="str">
        <f t="shared" ca="1" si="567"/>
        <v>-</v>
      </c>
      <c r="CI153" s="248" t="str">
        <f t="shared" ca="1" si="567"/>
        <v>-</v>
      </c>
      <c r="CJ153" s="248" t="str">
        <f t="shared" ca="1" si="567"/>
        <v>-</v>
      </c>
      <c r="CK153" s="248" t="str">
        <f t="shared" ca="1" si="567"/>
        <v>-</v>
      </c>
      <c r="CL153" s="248" t="str">
        <f t="shared" ca="1" si="567"/>
        <v>-</v>
      </c>
      <c r="CM153" s="248" t="str">
        <f t="shared" ca="1" si="567"/>
        <v>-</v>
      </c>
      <c r="CN153" s="248" t="str">
        <f t="shared" ca="1" si="567"/>
        <v>-</v>
      </c>
      <c r="CO153" s="248" t="str">
        <f t="shared" ca="1" si="567"/>
        <v>-</v>
      </c>
      <c r="CP153" s="248" t="str">
        <f t="shared" ca="1" si="567"/>
        <v>-</v>
      </c>
      <c r="CQ153" s="248" t="str">
        <f t="shared" ca="1" si="567"/>
        <v>-</v>
      </c>
      <c r="CR153" s="248" t="str">
        <f t="shared" ca="1" si="567"/>
        <v>-</v>
      </c>
      <c r="CS153" s="248" t="str">
        <f t="shared" ca="1" si="567"/>
        <v>-</v>
      </c>
      <c r="CT153" s="248" t="str">
        <f t="shared" ca="1" si="567"/>
        <v>-</v>
      </c>
      <c r="CU153" s="248" t="str">
        <f t="shared" ca="1" si="567"/>
        <v>-</v>
      </c>
      <c r="CV153" s="248" t="str">
        <f t="shared" ca="1" si="567"/>
        <v>-</v>
      </c>
      <c r="CW153" s="10"/>
      <c r="CX153" s="246" t="str" cm="1">
        <f t="array" aca="1" ref="CX153" ca="1">IF(AND($CZ153:$DA153),INDEX(i.dam_user_fvp0_date,$P153),"-")</f>
        <v>-</v>
      </c>
      <c r="CY153" s="246" t="str" cm="1">
        <f t="array" aca="1" ref="CY153" ca="1">IF(AND($CZ153:$DA153),INDEX(i.dam_user_fvp1_date,$P153),"-")</f>
        <v>-</v>
      </c>
      <c r="CZ153" s="248" t="b">
        <f t="shared" ca="1" si="568"/>
        <v>0</v>
      </c>
      <c r="DA153" s="248" t="b">
        <f t="shared" ca="1" si="568"/>
        <v>0</v>
      </c>
      <c r="DB153" s="248" t="str">
        <f t="shared" ca="1" si="568"/>
        <v>-</v>
      </c>
      <c r="DC153" s="248" t="str">
        <f t="shared" ca="1" si="568"/>
        <v>-</v>
      </c>
      <c r="DD153" s="248" t="str">
        <f t="shared" ca="1" si="568"/>
        <v>-</v>
      </c>
      <c r="DE153" s="248" t="str">
        <f t="shared" ca="1" si="568"/>
        <v>-</v>
      </c>
      <c r="DF153" s="248" t="str">
        <f t="shared" ca="1" si="568"/>
        <v>-</v>
      </c>
      <c r="DG153" s="248" t="str">
        <f t="shared" ca="1" si="568"/>
        <v>-</v>
      </c>
      <c r="DH153" s="248" t="str">
        <f t="shared" ca="1" si="568"/>
        <v>-</v>
      </c>
      <c r="DI153" s="248" t="str">
        <f t="shared" ca="1" si="568"/>
        <v>-</v>
      </c>
      <c r="DJ153" s="248">
        <f t="shared" ca="1" si="568"/>
        <v>0.125</v>
      </c>
      <c r="DK153" s="248">
        <f t="shared" ca="1" si="568"/>
        <v>0.3</v>
      </c>
      <c r="DL153" s="248">
        <f t="shared" ca="1" si="568"/>
        <v>-0.05</v>
      </c>
      <c r="DM153" s="248">
        <f t="shared" ca="1" si="568"/>
        <v>0.1</v>
      </c>
      <c r="DN153" s="248">
        <f t="shared" ca="1" si="568"/>
        <v>0.25</v>
      </c>
      <c r="DO153" s="248">
        <f t="shared" ca="1" si="568"/>
        <v>-0.05</v>
      </c>
      <c r="DP153" s="248">
        <f t="shared" ca="1" si="568"/>
        <v>0.05</v>
      </c>
      <c r="DQ153" s="248">
        <f t="shared" ca="1" si="568"/>
        <v>0.1</v>
      </c>
      <c r="DR153" s="248">
        <f t="shared" ca="1" si="568"/>
        <v>-0.02</v>
      </c>
      <c r="DS153" s="248">
        <f t="shared" ca="1" si="568"/>
        <v>0.1</v>
      </c>
      <c r="DT153" s="248">
        <f t="shared" ca="1" si="568"/>
        <v>0.25</v>
      </c>
      <c r="DU153" s="248">
        <f t="shared" ca="1" si="568"/>
        <v>-0.05</v>
      </c>
      <c r="DV153" s="248">
        <f t="shared" ca="1" si="568"/>
        <v>1</v>
      </c>
      <c r="DW153" s="248">
        <f t="shared" ca="1" si="568"/>
        <v>1</v>
      </c>
      <c r="DX153" s="248">
        <f t="shared" ca="1" si="568"/>
        <v>0</v>
      </c>
      <c r="DY153" s="248" t="str">
        <f t="shared" ca="1" si="568"/>
        <v>-</v>
      </c>
      <c r="DZ153" s="248" t="str">
        <f t="shared" ca="1" si="568"/>
        <v>-</v>
      </c>
      <c r="EA153" s="248" t="str">
        <f t="shared" ca="1" si="568"/>
        <v>-</v>
      </c>
      <c r="EB153" s="248" t="str">
        <f t="shared" ca="1" si="568"/>
        <v>-</v>
      </c>
      <c r="EC153" s="248" t="str">
        <f t="shared" ca="1" si="568"/>
        <v>-</v>
      </c>
      <c r="ED153" s="248" t="str">
        <f t="shared" ca="1" si="568"/>
        <v>-</v>
      </c>
      <c r="EE153" s="248" t="str">
        <f t="shared" ca="1" si="568"/>
        <v>-</v>
      </c>
      <c r="EF153" s="248">
        <f t="shared" ca="1" si="568"/>
        <v>0</v>
      </c>
      <c r="EG153" s="248" t="str">
        <f t="shared" ca="1" si="568"/>
        <v>-</v>
      </c>
      <c r="EH153" s="248" t="str">
        <f t="shared" ca="1" si="568"/>
        <v>-</v>
      </c>
      <c r="EI153" s="248" t="str">
        <f t="shared" ca="1" si="568"/>
        <v>-</v>
      </c>
      <c r="EJ153" s="248" t="str">
        <f t="shared" ca="1" si="568"/>
        <v>-</v>
      </c>
      <c r="EK153" s="248" t="str">
        <f t="shared" ca="1" si="568"/>
        <v>-</v>
      </c>
      <c r="EL153" s="248">
        <f t="shared" ca="1" si="568"/>
        <v>0</v>
      </c>
      <c r="EM153" s="248">
        <f t="shared" ca="1" si="568"/>
        <v>0</v>
      </c>
      <c r="EN153" s="248">
        <f t="shared" ca="1" si="568"/>
        <v>0</v>
      </c>
      <c r="EO153" s="248">
        <f t="shared" ca="1" si="568"/>
        <v>0</v>
      </c>
      <c r="EP153" s="248">
        <f t="shared" ca="1" si="568"/>
        <v>0</v>
      </c>
      <c r="EQ153" s="248">
        <f t="shared" ca="1" si="568"/>
        <v>0</v>
      </c>
      <c r="ER153" s="248">
        <f t="shared" ca="1" si="568"/>
        <v>0</v>
      </c>
      <c r="ES153" s="248" t="str">
        <f t="shared" ca="1" si="568"/>
        <v>-</v>
      </c>
      <c r="ET153" s="248" t="str">
        <f t="shared" ca="1" si="568"/>
        <v>-</v>
      </c>
      <c r="EU153" s="248" t="str">
        <f t="shared" ca="1" si="568"/>
        <v>-</v>
      </c>
      <c r="EV153" s="248" t="str">
        <f t="shared" ca="1" si="568"/>
        <v>-</v>
      </c>
      <c r="EW153" s="248" t="str">
        <f t="shared" ca="1" si="568"/>
        <v>-</v>
      </c>
      <c r="EX153" s="248" t="str">
        <f t="shared" ca="1" si="568"/>
        <v>-</v>
      </c>
      <c r="EY153" s="248" t="str">
        <f t="shared" ca="1" si="568"/>
        <v>-</v>
      </c>
      <c r="EZ153" s="248" t="str">
        <f t="shared" ca="1" si="568"/>
        <v>-</v>
      </c>
      <c r="FA153" s="248" t="str">
        <f t="shared" ca="1" si="568"/>
        <v>-</v>
      </c>
      <c r="FB153" s="248" t="str">
        <f t="shared" ca="1" si="568"/>
        <v>-</v>
      </c>
      <c r="FC153" s="248" t="str">
        <f t="shared" ca="1" si="568"/>
        <v>-</v>
      </c>
      <c r="FD153" s="10"/>
      <c r="FE153" s="246">
        <f t="shared" ca="1" si="569"/>
        <v>1</v>
      </c>
      <c r="FF153" s="248" t="str">
        <f t="shared" ca="1" si="568"/>
        <v>-</v>
      </c>
      <c r="FG153" s="248" t="str">
        <f t="shared" ca="1" si="568"/>
        <v>-</v>
      </c>
      <c r="FH153" s="248" t="str">
        <f t="shared" ca="1" si="568"/>
        <v>-</v>
      </c>
      <c r="FI153" s="248" t="str">
        <f t="shared" ca="1" si="568"/>
        <v>-</v>
      </c>
      <c r="FJ153" s="246" t="b">
        <f t="shared" ca="1" si="570"/>
        <v>0</v>
      </c>
      <c r="FK153" s="248" t="str">
        <f t="shared" ca="1" si="571"/>
        <v>-</v>
      </c>
      <c r="FL153" s="248">
        <f t="shared" ca="1" si="571"/>
        <v>0</v>
      </c>
      <c r="FM153" s="248" t="str">
        <f t="shared" ca="1" si="571"/>
        <v>-</v>
      </c>
      <c r="FN153" s="248">
        <f t="shared" ca="1" si="571"/>
        <v>1</v>
      </c>
      <c r="FO153" s="248">
        <f t="shared" ca="1" si="571"/>
        <v>0</v>
      </c>
      <c r="FP153" s="248">
        <f t="shared" ca="1" si="571"/>
        <v>1</v>
      </c>
      <c r="FQ153" s="248">
        <f t="shared" ca="1" si="571"/>
        <v>0</v>
      </c>
      <c r="FR153" s="248">
        <f t="shared" ca="1" si="571"/>
        <v>1</v>
      </c>
      <c r="FS153" s="248">
        <f t="shared" ca="1" si="571"/>
        <v>1</v>
      </c>
      <c r="FT153" s="248">
        <f t="shared" ca="1" si="571"/>
        <v>1</v>
      </c>
      <c r="FU153" s="248">
        <f t="shared" ca="1" si="571"/>
        <v>0</v>
      </c>
      <c r="FV153" s="248">
        <f t="shared" ca="1" si="571"/>
        <v>0</v>
      </c>
      <c r="FW153" s="248">
        <f t="shared" ca="1" si="571"/>
        <v>0</v>
      </c>
      <c r="FX153" s="248">
        <f t="shared" ca="1" si="571"/>
        <v>0</v>
      </c>
      <c r="FY153" s="248">
        <f t="shared" ca="1" si="571"/>
        <v>0</v>
      </c>
      <c r="FZ153" s="248">
        <f t="shared" ca="1" si="571"/>
        <v>0</v>
      </c>
      <c r="GA153" s="248">
        <f t="shared" ca="1" si="571"/>
        <v>0</v>
      </c>
      <c r="GB153" s="248">
        <f t="shared" ca="1" si="571"/>
        <v>0</v>
      </c>
      <c r="GC153" s="248">
        <f t="shared" ca="1" si="571"/>
        <v>0</v>
      </c>
      <c r="GD153" s="248">
        <f t="shared" ca="1" si="571"/>
        <v>0</v>
      </c>
      <c r="GE153" s="248">
        <f t="shared" ca="1" si="571"/>
        <v>0</v>
      </c>
      <c r="GF153" s="248">
        <f t="shared" ca="1" si="571"/>
        <v>0</v>
      </c>
      <c r="GG153" s="248">
        <f t="shared" ca="1" si="571"/>
        <v>1</v>
      </c>
      <c r="GH153" s="248">
        <f t="shared" ca="1" si="571"/>
        <v>0</v>
      </c>
      <c r="GI153" s="248">
        <f t="shared" ca="1" si="571"/>
        <v>0</v>
      </c>
      <c r="GJ153" s="248">
        <f t="shared" ca="1" si="571"/>
        <v>0</v>
      </c>
      <c r="GK153" s="248">
        <f t="shared" ca="1" si="571"/>
        <v>0</v>
      </c>
      <c r="GL153" s="248">
        <f t="shared" ca="1" si="571"/>
        <v>0</v>
      </c>
      <c r="GM153" s="248">
        <f t="shared" ca="1" si="571"/>
        <v>0</v>
      </c>
      <c r="GN153" s="248">
        <f t="shared" ca="1" si="571"/>
        <v>0</v>
      </c>
      <c r="GO153" s="10"/>
      <c r="GP153" s="246" t="b">
        <f t="shared" ref="GP153:GP154" ca="1" si="589">IF(GQ153&lt;&gt;"-",TRUE,FALSE)</f>
        <v>1</v>
      </c>
      <c r="GQ153" s="246" cm="1">
        <f t="array" aca="1" ref="GQ153" ca="1">INDEX(i.bnd_total_pas_area,$R153,1)</f>
        <v>1224.7500000000002</v>
      </c>
      <c r="GR153" s="248" t="str">
        <f t="shared" ca="1" si="572"/>
        <v>-</v>
      </c>
      <c r="GS153" s="246" t="b">
        <f t="shared" ca="1" si="573"/>
        <v>1</v>
      </c>
      <c r="GT153" s="246" cm="1">
        <f t="array" aca="1" ref="GT153" ca="1">INDEX(i.bnd_sr_t,$T153,1)</f>
        <v>13.5</v>
      </c>
      <c r="GU153" s="246" t="b">
        <f t="shared" ca="1" si="574"/>
        <v>0</v>
      </c>
      <c r="GV153" s="246" t="b">
        <f t="shared" ca="1" si="574"/>
        <v>0</v>
      </c>
      <c r="GW153" s="246" t="b">
        <f t="shared" ca="1" si="574"/>
        <v>1</v>
      </c>
      <c r="GX153" s="248">
        <f t="shared" ca="1" si="575"/>
        <v>0</v>
      </c>
      <c r="GY153" s="248">
        <f t="shared" ca="1" si="575"/>
        <v>2</v>
      </c>
      <c r="GZ153" s="248">
        <f t="shared" ca="1" si="575"/>
        <v>2</v>
      </c>
      <c r="HA153" s="248" t="str">
        <f t="shared" ca="1" si="575"/>
        <v>-</v>
      </c>
      <c r="HB153" s="248" t="str">
        <f t="shared" ca="1" si="575"/>
        <v>-</v>
      </c>
      <c r="HC153" s="248" t="str">
        <f t="shared" ca="1" si="575"/>
        <v>-</v>
      </c>
      <c r="HD153" s="248" t="str">
        <f t="shared" ca="1" si="575"/>
        <v>-</v>
      </c>
      <c r="HE153" s="248" t="str">
        <f t="shared" ca="1" si="575"/>
        <v>-</v>
      </c>
      <c r="HF153" s="248" t="str">
        <f t="shared" ca="1" si="575"/>
        <v>-</v>
      </c>
      <c r="HG153" s="248" t="str">
        <f t="shared" ca="1" si="575"/>
        <v>-</v>
      </c>
      <c r="HH153" s="248" t="str">
        <f t="shared" ca="1" si="576"/>
        <v>-</v>
      </c>
      <c r="HI153" s="248" t="str">
        <f t="shared" ca="1" si="576"/>
        <v>-</v>
      </c>
      <c r="HJ153" s="248" t="str">
        <f t="shared" ca="1" si="576"/>
        <v>-</v>
      </c>
      <c r="HK153" s="248" t="b">
        <f t="shared" ca="1" si="575"/>
        <v>1</v>
      </c>
      <c r="HL153" s="248">
        <f t="shared" ca="1" si="575"/>
        <v>0</v>
      </c>
      <c r="HM153" s="288" t="str">
        <f t="shared" ca="1" si="575"/>
        <v>-</v>
      </c>
      <c r="HN153" s="288" t="str">
        <f t="shared" ca="1" si="575"/>
        <v>-</v>
      </c>
      <c r="HO153" s="288" t="str">
        <f t="shared" ca="1" si="575"/>
        <v>-</v>
      </c>
      <c r="HP153" s="288" t="str">
        <f t="shared" ca="1" si="575"/>
        <v>-</v>
      </c>
      <c r="HQ153" s="288" t="str">
        <f t="shared" ca="1" si="575"/>
        <v>-</v>
      </c>
      <c r="HR153" s="288" t="str">
        <f t="shared" ca="1" si="575"/>
        <v>-</v>
      </c>
      <c r="HS153" s="248" t="str">
        <f t="shared" ca="1" si="575"/>
        <v>-</v>
      </c>
      <c r="HT153" s="248" t="str">
        <f ca="1">OFFSET(HT$5,$B153,0)</f>
        <v>-</v>
      </c>
      <c r="HU153" s="248" t="b">
        <f t="shared" ca="1" si="577"/>
        <v>1</v>
      </c>
      <c r="HV153" s="248">
        <f ca="1">OFFSET(HV$5,$B153,0)</f>
        <v>0</v>
      </c>
      <c r="HW153" s="246" t="str">
        <f t="shared" ca="1" si="578"/>
        <v>-</v>
      </c>
      <c r="HX153" s="246" t="str">
        <f t="shared" ca="1" si="578"/>
        <v>-</v>
      </c>
      <c r="HY153" s="246" t="str">
        <f t="shared" ca="1" si="578"/>
        <v>-</v>
      </c>
      <c r="HZ153" s="246" t="str">
        <f t="shared" ca="1" si="578"/>
        <v>-</v>
      </c>
      <c r="IA153" s="248" t="str">
        <f t="shared" ca="1" si="579"/>
        <v>-</v>
      </c>
      <c r="IB153" s="248" t="str">
        <f t="shared" ca="1" si="579"/>
        <v>-</v>
      </c>
      <c r="IC153" s="248" t="str">
        <f t="shared" ca="1" si="579"/>
        <v>-</v>
      </c>
      <c r="ID153" s="248" t="str">
        <f t="shared" ca="1" si="579"/>
        <v>-</v>
      </c>
      <c r="IE153" s="248">
        <f t="shared" ca="1" si="579"/>
        <v>0</v>
      </c>
      <c r="IF153" s="248" t="str">
        <f t="shared" ca="1" si="579"/>
        <v>-</v>
      </c>
      <c r="IG153" s="248">
        <f t="shared" ca="1" si="579"/>
        <v>0</v>
      </c>
      <c r="IH153" s="246" t="str">
        <f t="shared" ca="1" si="580"/>
        <v>-</v>
      </c>
      <c r="II153" s="246">
        <f t="shared" ca="1" si="580"/>
        <v>500</v>
      </c>
      <c r="IJ153" s="246">
        <f t="shared" ca="1" si="580"/>
        <v>500</v>
      </c>
      <c r="IK153" s="246">
        <f ca="1">INDEX(i.FlkStrctr,$J153,IK$15)</f>
        <v>865</v>
      </c>
      <c r="IL153" s="246" t="str">
        <f t="shared" ca="1" si="580"/>
        <v>-</v>
      </c>
      <c r="IM153" s="246" t="str">
        <f ca="1">INDEX(i.FlkStrctr,$J153,IM$15)</f>
        <v>-</v>
      </c>
      <c r="IN153" s="248" t="str">
        <f t="shared" ca="1" si="581"/>
        <v>-</v>
      </c>
      <c r="IO153" s="248" t="str">
        <f t="shared" ca="1" si="581"/>
        <v>-</v>
      </c>
      <c r="IP153" s="10"/>
      <c r="IQ153" s="248">
        <f t="shared" ca="1" si="579"/>
        <v>1</v>
      </c>
      <c r="IR153" s="248">
        <f t="shared" ca="1" si="579"/>
        <v>0</v>
      </c>
      <c r="IS153" s="248">
        <f t="shared" ca="1" si="579"/>
        <v>1</v>
      </c>
      <c r="IT153" s="248">
        <f t="shared" ca="1" si="579"/>
        <v>1</v>
      </c>
      <c r="IU153" s="248">
        <f t="shared" ca="1" si="579"/>
        <v>0</v>
      </c>
      <c r="IV153" s="248">
        <f t="shared" ca="1" si="579"/>
        <v>70</v>
      </c>
      <c r="IW153" s="248">
        <f t="shared" ca="1" si="579"/>
        <v>50</v>
      </c>
      <c r="IX153" s="248">
        <f t="shared" ca="1" si="579"/>
        <v>85</v>
      </c>
      <c r="IY153" s="248">
        <f t="shared" ca="1" si="579"/>
        <v>70</v>
      </c>
      <c r="IZ153" s="246">
        <f t="shared" ca="1" si="582"/>
        <v>1</v>
      </c>
      <c r="JA153" s="246">
        <f t="shared" ca="1" si="583"/>
        <v>1</v>
      </c>
      <c r="JB153" s="246">
        <f t="shared" ca="1" si="584"/>
        <v>1</v>
      </c>
      <c r="JC153" s="248">
        <f t="shared" ca="1" si="579"/>
        <v>1</v>
      </c>
      <c r="JD153" s="10"/>
      <c r="JE153" s="248">
        <f t="shared" ca="1" si="579"/>
        <v>1</v>
      </c>
      <c r="JF153" s="246">
        <f t="shared" ca="1" si="585"/>
        <v>1</v>
      </c>
      <c r="JG153" s="248">
        <f t="shared" ca="1" si="586"/>
        <v>0.75</v>
      </c>
      <c r="JH153" s="248">
        <f t="shared" ca="1" si="586"/>
        <v>0.8</v>
      </c>
      <c r="JI153" s="248">
        <f t="shared" ca="1" si="586"/>
        <v>0.82499999999999996</v>
      </c>
      <c r="JJ153" s="248">
        <f t="shared" ca="1" si="586"/>
        <v>0.875</v>
      </c>
      <c r="JK153" s="248">
        <f t="shared" ca="1" si="586"/>
        <v>0.9</v>
      </c>
      <c r="JL153" s="246">
        <f t="shared" ca="1" si="587"/>
        <v>1</v>
      </c>
      <c r="JM153" s="248">
        <f t="shared" ca="1" si="579"/>
        <v>0</v>
      </c>
      <c r="JN153" s="248">
        <f t="shared" ca="1" si="579"/>
        <v>0</v>
      </c>
      <c r="JO153" s="248">
        <f t="shared" ca="1" si="579"/>
        <v>0</v>
      </c>
      <c r="JP153" s="248">
        <f t="shared" ca="1" si="579"/>
        <v>0</v>
      </c>
      <c r="JQ153" s="248">
        <f t="shared" ca="1" si="579"/>
        <v>0</v>
      </c>
      <c r="JR153" s="248">
        <f t="shared" ca="1" si="579"/>
        <v>0</v>
      </c>
      <c r="JS153" s="248" t="str">
        <f t="shared" ca="1" si="579"/>
        <v>-</v>
      </c>
      <c r="JT153" s="248">
        <f t="shared" ca="1" si="579"/>
        <v>0</v>
      </c>
      <c r="JU153" s="27">
        <v>0</v>
      </c>
    </row>
    <row r="154" spans="1:281" s="228" customFormat="1" outlineLevel="1">
      <c r="A154" s="202">
        <f t="shared" si="12"/>
        <v>149</v>
      </c>
      <c r="B154" s="202">
        <f>$A$18</f>
        <v>13</v>
      </c>
      <c r="C154" s="228">
        <v>600</v>
      </c>
      <c r="D154" s="228" t="s">
        <v>941</v>
      </c>
      <c r="E154" s="228" t="b">
        <f ca="1">NOT($FJ154)</f>
        <v>1</v>
      </c>
      <c r="F154" s="228" t="b">
        <v>0</v>
      </c>
      <c r="G154" s="228" t="b">
        <v>1</v>
      </c>
      <c r="H154" s="298" cm="1">
        <f t="array" aca="1" ref="H154" ca="1">IF(AND($I154:$T154=DataMaster!$R$70:$AC$70),1,IF(AND($I154:$T154=DataMaster!$R$71:$AC$71),2,IF(AND($I154:$T154=DataMaster!$R$72:$AC$72),3,IF(AND($I154:$T154=DataMaster!$R$73:$AC$73),4,IF(AND($I154:$T154=DataMaster!$R$74:$AC$74),5,IF(AND($I154:$T154=DataMaster!$R$75:$AC$75),6,IF(AND($I154:$T154=DataMaster!$R$76:$AC$76),7,IF(AND($I154:$T154=DataMaster!$R$77:$AC$77),8,0))))))))</f>
        <v>0</v>
      </c>
      <c r="I154" s="225">
        <f t="shared" ca="1" si="588"/>
        <v>3</v>
      </c>
      <c r="J154" s="225">
        <f t="shared" ca="1" si="588"/>
        <v>2</v>
      </c>
      <c r="K154" s="225">
        <f t="shared" ca="1" si="588"/>
        <v>1</v>
      </c>
      <c r="L154" s="225">
        <f t="shared" ca="1" si="588"/>
        <v>1</v>
      </c>
      <c r="M154" s="225">
        <f t="shared" ca="1" si="588"/>
        <v>1</v>
      </c>
      <c r="N154" s="225">
        <f t="shared" ca="1" si="588"/>
        <v>1</v>
      </c>
      <c r="O154" s="225">
        <f t="shared" ca="1" si="588"/>
        <v>1</v>
      </c>
      <c r="P154" s="32">
        <v>3</v>
      </c>
      <c r="Q154" s="225">
        <f t="shared" ca="1" si="588"/>
        <v>1</v>
      </c>
      <c r="R154" s="225">
        <f t="shared" ca="1" si="588"/>
        <v>9</v>
      </c>
      <c r="S154" s="225">
        <f t="shared" ca="1" si="588"/>
        <v>1</v>
      </c>
      <c r="T154" s="225">
        <f t="shared" ca="1" si="588"/>
        <v>9</v>
      </c>
      <c r="V154" s="242" t="str" cm="1">
        <f t="array" aca="1" ref="V154" ca="1">TEXT(LEFT(OFFSET(V154,-1,0),5)+1,"00000")&amp;MID(OFFSET(V154,-1,0),6,FIND(" ",OFFSET(V154,-1,0),7)-5)
&amp;IF($H154=0,"",INDEX(DataMaster!$Q$70:$Q$77,Experiment!H154))
 &amp; " Day"&amp;_xlfn.SINGLE(INDEX(i.DOY,$I154,1))                   &amp; IF($FE154=0," FWM","")&amp;IF($FE154=1," MWM","")&amp;IF($FE154=5," Mat","")&amp;IF($FJ154=TRUE,"&amp;BBT","")
&amp;" Confine"&amp;$P154-1       &amp;IF($R154&gt;1," PasArea"&amp;GQ154,"")     &amp;IF($T154&gt;1," SR"&amp;GT154,"")     &amp;IF($S154&gt;1," E_PGR"&amp;JG154,"")
&amp; " WP"&amp;TEXT($IZ154*100,"000p")                &amp; " MP"&amp;TEXT($JA154*100,"000p")                      &amp; " GP"&amp;TEXT($JB154*100,"000p")
&amp; " (F"&amp;3+IFERROR(1*$CZ154,0)+IFERROR(1*$DA154,0)&amp;3-IFERROR(1*NOT($DC154),0)&amp;"N"&amp;$DV154&amp;$DW154&amp;")"</f>
        <v>00003 General_SA  Day204 MWM Confine2 PasArea1224.75 SR13.5 WP100p MP100p GP100p (F33N11)</v>
      </c>
      <c r="W154" s="10" t="str">
        <f ca="1">IF(COUNTIF(V$5:V154,V154)=1,"-","Dup")</f>
        <v>-</v>
      </c>
      <c r="X154" s="10"/>
      <c r="Y154" s="248" t="str">
        <f t="shared" ca="1" si="562"/>
        <v>-</v>
      </c>
      <c r="Z154" s="248" t="str">
        <f t="shared" ca="1" si="562"/>
        <v>-</v>
      </c>
      <c r="AA154" s="248" t="str">
        <f t="shared" ca="1" si="562"/>
        <v>-</v>
      </c>
      <c r="AB154" s="248" t="str">
        <f t="shared" ca="1" si="562"/>
        <v>-</v>
      </c>
      <c r="AC154" s="248" t="str">
        <f t="shared" ca="1" si="562"/>
        <v>-</v>
      </c>
      <c r="AD154" s="248" t="b">
        <f t="shared" ca="1" si="562"/>
        <v>1</v>
      </c>
      <c r="AE154" s="10"/>
      <c r="AF154" s="248" t="b">
        <f t="shared" ca="1" si="563"/>
        <v>1</v>
      </c>
      <c r="AG154" s="248" t="str">
        <f t="shared" ca="1" si="563"/>
        <v>-</v>
      </c>
      <c r="AH154" s="248" t="str">
        <f t="shared" ca="1" si="563"/>
        <v>-</v>
      </c>
      <c r="AI154" s="248" t="str">
        <f t="shared" ca="1" si="563"/>
        <v>-</v>
      </c>
      <c r="AJ154" s="248" t="b">
        <f t="shared" ca="1" si="563"/>
        <v>0</v>
      </c>
      <c r="AK154" s="248" t="str">
        <f t="shared" ca="1" si="563"/>
        <v>-</v>
      </c>
      <c r="AL154" s="248" t="str">
        <f t="shared" ca="1" si="563"/>
        <v>-</v>
      </c>
      <c r="AM154" s="248" t="str">
        <f t="shared" ca="1" si="563"/>
        <v>-</v>
      </c>
      <c r="AN154" s="248" t="b">
        <f t="shared" ca="1" si="563"/>
        <v>0</v>
      </c>
      <c r="AO154" s="10"/>
      <c r="AP154" s="248" t="b">
        <f t="shared" ca="1" si="563"/>
        <v>1</v>
      </c>
      <c r="AQ154" s="248" t="b">
        <f t="shared" ca="1" si="564"/>
        <v>1</v>
      </c>
      <c r="AR154" s="248" t="b">
        <f t="shared" ca="1" si="564"/>
        <v>1</v>
      </c>
      <c r="AS154" s="297">
        <f t="shared" ca="1" si="565"/>
        <v>32309</v>
      </c>
      <c r="AT154" s="248" t="b">
        <f t="shared" ca="1" si="563"/>
        <v>0</v>
      </c>
      <c r="AU154" s="248" t="str">
        <f t="shared" ca="1" si="563"/>
        <v>-</v>
      </c>
      <c r="AV154" s="248" t="str">
        <f t="shared" ca="1" si="564"/>
        <v>-</v>
      </c>
      <c r="AW154" s="248" t="str">
        <f t="shared" ca="1" si="564"/>
        <v>-</v>
      </c>
      <c r="AX154" s="248" t="str">
        <f t="shared" ca="1" si="564"/>
        <v>-</v>
      </c>
      <c r="AY154" s="248">
        <f t="shared" ca="1" si="564"/>
        <v>1</v>
      </c>
      <c r="AZ154" s="248">
        <f t="shared" ca="1" si="564"/>
        <v>1</v>
      </c>
      <c r="BA154" s="248" t="b">
        <f t="shared" ca="1" si="564"/>
        <v>1</v>
      </c>
      <c r="BB154" s="248">
        <f t="shared" ca="1" si="564"/>
        <v>0.2</v>
      </c>
      <c r="BC154" s="248" t="str">
        <f t="shared" ca="1" si="566"/>
        <v>-</v>
      </c>
      <c r="BD154" s="248" t="str">
        <f t="shared" ca="1" si="566"/>
        <v>-</v>
      </c>
      <c r="BE154" s="248" t="b">
        <f t="shared" ca="1" si="564"/>
        <v>1</v>
      </c>
      <c r="BF154" s="248" t="b">
        <f t="shared" ca="1" si="564"/>
        <v>0</v>
      </c>
      <c r="BG154" s="246" t="str" cm="1">
        <f t="array" ref="BG154">INDEX(i.dams_confinement_P,$P154,BG$17)</f>
        <v>-</v>
      </c>
      <c r="BH154" s="246" t="str" cm="1">
        <f t="array" ref="BH154">INDEX(i.dams_confinement_P,$P154,BH$17)</f>
        <v>-</v>
      </c>
      <c r="BI154" s="246" t="str" cm="1">
        <f t="array" ref="BI154">INDEX(i.dams_confinement_P,$P154,BI$17)</f>
        <v>-</v>
      </c>
      <c r="BJ154" s="246" t="str" cm="1">
        <f t="array" ref="BJ154">INDEX(i.dams_confinement_P,$P154,BJ$17)</f>
        <v>-</v>
      </c>
      <c r="BK154" s="246" t="str" cm="1">
        <f t="array" ref="BK154">INDEX(i.dams_confinement_P,$P154,BK$17)</f>
        <v>-</v>
      </c>
      <c r="BL154" s="246" t="str" cm="1">
        <f t="array" ref="BL154">INDEX(i.dams_confinement_P,$P154,BL$17)</f>
        <v>-</v>
      </c>
      <c r="BM154" s="246" t="b" cm="1">
        <f t="array" ref="BM154">INDEX(i.dams_confinement_P,$P154,BM$17)</f>
        <v>1</v>
      </c>
      <c r="BN154" s="246" t="b" cm="1">
        <f t="array" ref="BN154">INDEX(i.dams_confinement_P,$P154,BN$17)</f>
        <v>1</v>
      </c>
      <c r="BO154" s="246" t="b" cm="1">
        <f t="array" ref="BO154">INDEX(i.dams_confinement_P,$P154,BO$17)</f>
        <v>1</v>
      </c>
      <c r="BP154" s="246" t="b" cm="1">
        <f t="array" ref="BP154">INDEX(i.dams_confinement_P,$P154,BP$17)</f>
        <v>1</v>
      </c>
      <c r="BQ154" s="246" t="b" cm="1">
        <f t="array" ref="BQ154">INDEX(i.dams_confinement_P,$P154,BQ$17)</f>
        <v>1</v>
      </c>
      <c r="BR154" s="246" t="b" cm="1">
        <f t="array" ref="BR154">INDEX(i.dams_confinement_P,$P154,BR$17)</f>
        <v>1</v>
      </c>
      <c r="BS154" s="246" t="str" cm="1">
        <f t="array" ref="BS154">INDEX(i.dams_confinement_P,$P154,BS$17)</f>
        <v>-</v>
      </c>
      <c r="BT154" s="246" t="str" cm="1">
        <f t="array" ref="BT154">INDEX(i.dams_confinement_P,$P154,BT$17)</f>
        <v>-</v>
      </c>
      <c r="BU154" s="246" t="str" cm="1">
        <f t="array" ref="BU154">INDEX(i.dams_confinement_P,$P154,BU$17)</f>
        <v>-</v>
      </c>
      <c r="BV154" s="246" t="str" cm="1">
        <f t="array" ref="BV154">INDEX(i.dams_confinement_P,$P154,BV$17)</f>
        <v>-</v>
      </c>
      <c r="BW154" s="246" t="str" cm="1">
        <f t="array" ref="BW154">INDEX(i.dams_confinement_P,$P154,BW$17)</f>
        <v>-</v>
      </c>
      <c r="BX154" s="246" t="str" cm="1">
        <f t="array" ref="BX154">INDEX(i.dams_confinement_P,$P154,BX$17)</f>
        <v>-</v>
      </c>
      <c r="BY154" s="248" t="str">
        <f t="shared" ca="1" si="567"/>
        <v>-</v>
      </c>
      <c r="BZ154" s="248" t="str">
        <f t="shared" ca="1" si="567"/>
        <v>-</v>
      </c>
      <c r="CA154" s="10"/>
      <c r="CB154" s="248" t="str">
        <f t="shared" ca="1" si="567"/>
        <v>-</v>
      </c>
      <c r="CC154" s="248" t="str">
        <f t="shared" ca="1" si="567"/>
        <v>-</v>
      </c>
      <c r="CD154" s="248" t="str">
        <f t="shared" ca="1" si="567"/>
        <v>-</v>
      </c>
      <c r="CE154" s="248" t="str">
        <f t="shared" ca="1" si="567"/>
        <v>-</v>
      </c>
      <c r="CF154" s="248" t="str">
        <f t="shared" ca="1" si="567"/>
        <v>-</v>
      </c>
      <c r="CG154" s="248" t="str">
        <f t="shared" ca="1" si="567"/>
        <v>-</v>
      </c>
      <c r="CH154" s="248" t="str">
        <f t="shared" ca="1" si="567"/>
        <v>-</v>
      </c>
      <c r="CI154" s="248" t="str">
        <f t="shared" ca="1" si="567"/>
        <v>-</v>
      </c>
      <c r="CJ154" s="248" t="str">
        <f t="shared" ca="1" si="567"/>
        <v>-</v>
      </c>
      <c r="CK154" s="248" t="str">
        <f t="shared" ca="1" si="567"/>
        <v>-</v>
      </c>
      <c r="CL154" s="248" t="str">
        <f t="shared" ca="1" si="567"/>
        <v>-</v>
      </c>
      <c r="CM154" s="248" t="str">
        <f t="shared" ca="1" si="567"/>
        <v>-</v>
      </c>
      <c r="CN154" s="248" t="str">
        <f t="shared" ca="1" si="567"/>
        <v>-</v>
      </c>
      <c r="CO154" s="248" t="str">
        <f t="shared" ca="1" si="567"/>
        <v>-</v>
      </c>
      <c r="CP154" s="248" t="str">
        <f t="shared" ca="1" si="567"/>
        <v>-</v>
      </c>
      <c r="CQ154" s="248" t="str">
        <f t="shared" ca="1" si="567"/>
        <v>-</v>
      </c>
      <c r="CR154" s="248" t="str">
        <f t="shared" ca="1" si="567"/>
        <v>-</v>
      </c>
      <c r="CS154" s="248" t="str">
        <f t="shared" ca="1" si="567"/>
        <v>-</v>
      </c>
      <c r="CT154" s="248" t="str">
        <f t="shared" ca="1" si="567"/>
        <v>-</v>
      </c>
      <c r="CU154" s="248" t="str">
        <f t="shared" ca="1" si="567"/>
        <v>-</v>
      </c>
      <c r="CV154" s="248" t="str">
        <f t="shared" ca="1" si="567"/>
        <v>-</v>
      </c>
      <c r="CW154" s="10"/>
      <c r="CX154" s="246" t="str" cm="1">
        <f t="array" aca="1" ref="CX154" ca="1">IF(AND($CZ154:$DA154),INDEX(i.dam_user_fvp0_date,$P154),"-")</f>
        <v>-</v>
      </c>
      <c r="CY154" s="246" t="str" cm="1">
        <f t="array" aca="1" ref="CY154" ca="1">IF(AND($CZ154:$DA154),INDEX(i.dam_user_fvp1_date,$P154),"-")</f>
        <v>-</v>
      </c>
      <c r="CZ154" s="248" t="b">
        <f t="shared" ca="1" si="568"/>
        <v>0</v>
      </c>
      <c r="DA154" s="248" t="b">
        <f t="shared" ca="1" si="568"/>
        <v>0</v>
      </c>
      <c r="DB154" s="248" t="str">
        <f t="shared" ca="1" si="568"/>
        <v>-</v>
      </c>
      <c r="DC154" s="248" t="str">
        <f t="shared" ca="1" si="568"/>
        <v>-</v>
      </c>
      <c r="DD154" s="248" t="str">
        <f t="shared" ca="1" si="568"/>
        <v>-</v>
      </c>
      <c r="DE154" s="248" t="str">
        <f t="shared" ca="1" si="568"/>
        <v>-</v>
      </c>
      <c r="DF154" s="248" t="str">
        <f t="shared" ca="1" si="568"/>
        <v>-</v>
      </c>
      <c r="DG154" s="248" t="str">
        <f t="shared" ca="1" si="568"/>
        <v>-</v>
      </c>
      <c r="DH154" s="248" t="str">
        <f t="shared" ca="1" si="568"/>
        <v>-</v>
      </c>
      <c r="DI154" s="248" t="str">
        <f t="shared" ca="1" si="568"/>
        <v>-</v>
      </c>
      <c r="DJ154" s="248">
        <f t="shared" ca="1" si="568"/>
        <v>0.125</v>
      </c>
      <c r="DK154" s="248">
        <f t="shared" ca="1" si="568"/>
        <v>0.3</v>
      </c>
      <c r="DL154" s="248">
        <f t="shared" ca="1" si="568"/>
        <v>-0.05</v>
      </c>
      <c r="DM154" s="248">
        <f t="shared" ca="1" si="568"/>
        <v>0.1</v>
      </c>
      <c r="DN154" s="248">
        <f t="shared" ca="1" si="568"/>
        <v>0.25</v>
      </c>
      <c r="DO154" s="248">
        <f t="shared" ca="1" si="568"/>
        <v>-0.05</v>
      </c>
      <c r="DP154" s="248">
        <f t="shared" ca="1" si="568"/>
        <v>0.05</v>
      </c>
      <c r="DQ154" s="248">
        <f t="shared" ca="1" si="568"/>
        <v>0.1</v>
      </c>
      <c r="DR154" s="248">
        <f t="shared" ca="1" si="568"/>
        <v>-0.02</v>
      </c>
      <c r="DS154" s="248">
        <f t="shared" ca="1" si="568"/>
        <v>0.1</v>
      </c>
      <c r="DT154" s="248">
        <f t="shared" ca="1" si="568"/>
        <v>0.25</v>
      </c>
      <c r="DU154" s="248">
        <f t="shared" ca="1" si="568"/>
        <v>-0.05</v>
      </c>
      <c r="DV154" s="248">
        <f t="shared" ca="1" si="568"/>
        <v>1</v>
      </c>
      <c r="DW154" s="248">
        <f t="shared" ca="1" si="568"/>
        <v>1</v>
      </c>
      <c r="DX154" s="248">
        <f t="shared" ca="1" si="568"/>
        <v>0</v>
      </c>
      <c r="DY154" s="248" t="str">
        <f t="shared" ca="1" si="568"/>
        <v>-</v>
      </c>
      <c r="DZ154" s="248" t="str">
        <f t="shared" ca="1" si="568"/>
        <v>-</v>
      </c>
      <c r="EA154" s="248" t="str">
        <f t="shared" ca="1" si="568"/>
        <v>-</v>
      </c>
      <c r="EB154" s="248" t="str">
        <f t="shared" ca="1" si="568"/>
        <v>-</v>
      </c>
      <c r="EC154" s="248" t="str">
        <f t="shared" ca="1" si="568"/>
        <v>-</v>
      </c>
      <c r="ED154" s="248" t="str">
        <f t="shared" ca="1" si="568"/>
        <v>-</v>
      </c>
      <c r="EE154" s="248" t="str">
        <f t="shared" ca="1" si="568"/>
        <v>-</v>
      </c>
      <c r="EF154" s="248">
        <f t="shared" ca="1" si="568"/>
        <v>0</v>
      </c>
      <c r="EG154" s="248" t="str">
        <f t="shared" ca="1" si="568"/>
        <v>-</v>
      </c>
      <c r="EH154" s="248" t="str">
        <f t="shared" ca="1" si="568"/>
        <v>-</v>
      </c>
      <c r="EI154" s="248" t="str">
        <f t="shared" ca="1" si="568"/>
        <v>-</v>
      </c>
      <c r="EJ154" s="248" t="str">
        <f t="shared" ca="1" si="568"/>
        <v>-</v>
      </c>
      <c r="EK154" s="248" t="str">
        <f t="shared" ca="1" si="568"/>
        <v>-</v>
      </c>
      <c r="EL154" s="248">
        <f t="shared" ca="1" si="568"/>
        <v>0</v>
      </c>
      <c r="EM154" s="248">
        <f t="shared" ca="1" si="568"/>
        <v>0</v>
      </c>
      <c r="EN154" s="248">
        <f t="shared" ca="1" si="568"/>
        <v>0</v>
      </c>
      <c r="EO154" s="248">
        <f t="shared" ca="1" si="568"/>
        <v>0</v>
      </c>
      <c r="EP154" s="248">
        <f t="shared" ca="1" si="568"/>
        <v>0</v>
      </c>
      <c r="EQ154" s="248">
        <f t="shared" ca="1" si="568"/>
        <v>0</v>
      </c>
      <c r="ER154" s="248">
        <f t="shared" ca="1" si="568"/>
        <v>0</v>
      </c>
      <c r="ES154" s="248" t="str">
        <f t="shared" ca="1" si="568"/>
        <v>-</v>
      </c>
      <c r="ET154" s="248" t="str">
        <f t="shared" ca="1" si="568"/>
        <v>-</v>
      </c>
      <c r="EU154" s="248" t="str">
        <f t="shared" ca="1" si="568"/>
        <v>-</v>
      </c>
      <c r="EV154" s="248" t="str">
        <f t="shared" ca="1" si="568"/>
        <v>-</v>
      </c>
      <c r="EW154" s="248" t="str">
        <f t="shared" ca="1" si="568"/>
        <v>-</v>
      </c>
      <c r="EX154" s="248" t="str">
        <f t="shared" ca="1" si="568"/>
        <v>-</v>
      </c>
      <c r="EY154" s="248" t="str">
        <f t="shared" ca="1" si="568"/>
        <v>-</v>
      </c>
      <c r="EZ154" s="248" t="str">
        <f t="shared" ca="1" si="568"/>
        <v>-</v>
      </c>
      <c r="FA154" s="248" t="str">
        <f t="shared" ca="1" si="568"/>
        <v>-</v>
      </c>
      <c r="FB154" s="248" t="str">
        <f t="shared" ca="1" si="568"/>
        <v>-</v>
      </c>
      <c r="FC154" s="248" t="str">
        <f t="shared" ca="1" si="568"/>
        <v>-</v>
      </c>
      <c r="FD154" s="10"/>
      <c r="FE154" s="246">
        <f t="shared" ca="1" si="569"/>
        <v>1</v>
      </c>
      <c r="FF154" s="248" t="str">
        <f t="shared" ca="1" si="568"/>
        <v>-</v>
      </c>
      <c r="FG154" s="248" t="str">
        <f t="shared" ca="1" si="568"/>
        <v>-</v>
      </c>
      <c r="FH154" s="248" t="str">
        <f t="shared" ca="1" si="568"/>
        <v>-</v>
      </c>
      <c r="FI154" s="248" t="str">
        <f t="shared" ca="1" si="568"/>
        <v>-</v>
      </c>
      <c r="FJ154" s="246" t="b">
        <f t="shared" ca="1" si="570"/>
        <v>0</v>
      </c>
      <c r="FK154" s="248" t="str">
        <f t="shared" ca="1" si="571"/>
        <v>-</v>
      </c>
      <c r="FL154" s="248">
        <f t="shared" ca="1" si="571"/>
        <v>0</v>
      </c>
      <c r="FM154" s="248" t="str">
        <f t="shared" ca="1" si="571"/>
        <v>-</v>
      </c>
      <c r="FN154" s="248">
        <f t="shared" ca="1" si="571"/>
        <v>1</v>
      </c>
      <c r="FO154" s="248">
        <f t="shared" ca="1" si="571"/>
        <v>0</v>
      </c>
      <c r="FP154" s="248">
        <f t="shared" ca="1" si="571"/>
        <v>1</v>
      </c>
      <c r="FQ154" s="248">
        <f t="shared" ca="1" si="571"/>
        <v>0</v>
      </c>
      <c r="FR154" s="248">
        <f t="shared" ca="1" si="571"/>
        <v>1</v>
      </c>
      <c r="FS154" s="248">
        <f t="shared" ca="1" si="571"/>
        <v>1</v>
      </c>
      <c r="FT154" s="248">
        <f t="shared" ca="1" si="571"/>
        <v>1</v>
      </c>
      <c r="FU154" s="248">
        <f t="shared" ca="1" si="571"/>
        <v>0</v>
      </c>
      <c r="FV154" s="248">
        <f t="shared" ca="1" si="571"/>
        <v>0</v>
      </c>
      <c r="FW154" s="248">
        <f t="shared" ca="1" si="571"/>
        <v>0</v>
      </c>
      <c r="FX154" s="248">
        <f t="shared" ca="1" si="571"/>
        <v>0</v>
      </c>
      <c r="FY154" s="248">
        <f t="shared" ca="1" si="571"/>
        <v>0</v>
      </c>
      <c r="FZ154" s="248">
        <f t="shared" ca="1" si="571"/>
        <v>0</v>
      </c>
      <c r="GA154" s="248">
        <f t="shared" ca="1" si="571"/>
        <v>0</v>
      </c>
      <c r="GB154" s="248">
        <f t="shared" ca="1" si="571"/>
        <v>0</v>
      </c>
      <c r="GC154" s="248">
        <f t="shared" ca="1" si="571"/>
        <v>0</v>
      </c>
      <c r="GD154" s="248">
        <f t="shared" ca="1" si="571"/>
        <v>0</v>
      </c>
      <c r="GE154" s="248">
        <f t="shared" ca="1" si="571"/>
        <v>0</v>
      </c>
      <c r="GF154" s="248">
        <f t="shared" ca="1" si="571"/>
        <v>0</v>
      </c>
      <c r="GG154" s="248">
        <f t="shared" ca="1" si="571"/>
        <v>1</v>
      </c>
      <c r="GH154" s="248">
        <f t="shared" ca="1" si="571"/>
        <v>0</v>
      </c>
      <c r="GI154" s="248">
        <f t="shared" ca="1" si="571"/>
        <v>0</v>
      </c>
      <c r="GJ154" s="248">
        <f t="shared" ca="1" si="571"/>
        <v>0</v>
      </c>
      <c r="GK154" s="248">
        <f t="shared" ca="1" si="571"/>
        <v>0</v>
      </c>
      <c r="GL154" s="248">
        <f t="shared" ca="1" si="571"/>
        <v>0</v>
      </c>
      <c r="GM154" s="248">
        <f t="shared" ca="1" si="571"/>
        <v>0</v>
      </c>
      <c r="GN154" s="248">
        <f t="shared" ca="1" si="571"/>
        <v>0</v>
      </c>
      <c r="GO154" s="10"/>
      <c r="GP154" s="246" t="b">
        <f t="shared" ca="1" si="589"/>
        <v>1</v>
      </c>
      <c r="GQ154" s="246" cm="1">
        <f t="array" aca="1" ref="GQ154" ca="1">INDEX(i.bnd_total_pas_area,$R154,1)</f>
        <v>1224.7500000000002</v>
      </c>
      <c r="GR154" s="248" t="str">
        <f t="shared" ca="1" si="572"/>
        <v>-</v>
      </c>
      <c r="GS154" s="246" t="b">
        <f t="shared" ca="1" si="573"/>
        <v>1</v>
      </c>
      <c r="GT154" s="246" cm="1">
        <f t="array" aca="1" ref="GT154" ca="1">INDEX(i.bnd_sr_t,$T154,1)</f>
        <v>13.5</v>
      </c>
      <c r="GU154" s="246" t="b">
        <f t="shared" ca="1" si="574"/>
        <v>0</v>
      </c>
      <c r="GV154" s="246" t="b">
        <f t="shared" ca="1" si="574"/>
        <v>0</v>
      </c>
      <c r="GW154" s="246" t="b">
        <f t="shared" ca="1" si="574"/>
        <v>1</v>
      </c>
      <c r="GX154" s="248">
        <f t="shared" ca="1" si="575"/>
        <v>0</v>
      </c>
      <c r="GY154" s="248">
        <f t="shared" ca="1" si="575"/>
        <v>2</v>
      </c>
      <c r="GZ154" s="248">
        <f t="shared" ca="1" si="575"/>
        <v>2</v>
      </c>
      <c r="HA154" s="248" t="str">
        <f t="shared" ca="1" si="575"/>
        <v>-</v>
      </c>
      <c r="HB154" s="248" t="str">
        <f t="shared" ca="1" si="575"/>
        <v>-</v>
      </c>
      <c r="HC154" s="248" t="str">
        <f t="shared" ca="1" si="575"/>
        <v>-</v>
      </c>
      <c r="HD154" s="248" t="str">
        <f t="shared" ca="1" si="575"/>
        <v>-</v>
      </c>
      <c r="HE154" s="248" t="str">
        <f t="shared" ca="1" si="575"/>
        <v>-</v>
      </c>
      <c r="HF154" s="248" t="str">
        <f t="shared" ca="1" si="575"/>
        <v>-</v>
      </c>
      <c r="HG154" s="248" t="str">
        <f t="shared" ca="1" si="575"/>
        <v>-</v>
      </c>
      <c r="HH154" s="248" t="str">
        <f t="shared" ca="1" si="576"/>
        <v>-</v>
      </c>
      <c r="HI154" s="248" t="str">
        <f t="shared" ca="1" si="576"/>
        <v>-</v>
      </c>
      <c r="HJ154" s="248" t="str">
        <f t="shared" ca="1" si="576"/>
        <v>-</v>
      </c>
      <c r="HK154" s="248" t="b">
        <f t="shared" ca="1" si="575"/>
        <v>1</v>
      </c>
      <c r="HL154" s="248">
        <f t="shared" ca="1" si="575"/>
        <v>0</v>
      </c>
      <c r="HM154" s="288" t="str">
        <f t="shared" ca="1" si="575"/>
        <v>-</v>
      </c>
      <c r="HN154" s="288" t="str">
        <f t="shared" ca="1" si="575"/>
        <v>-</v>
      </c>
      <c r="HO154" s="288" t="str">
        <f t="shared" ca="1" si="575"/>
        <v>-</v>
      </c>
      <c r="HP154" s="288" t="str">
        <f t="shared" ca="1" si="575"/>
        <v>-</v>
      </c>
      <c r="HQ154" s="288" t="str">
        <f t="shared" ca="1" si="575"/>
        <v>-</v>
      </c>
      <c r="HR154" s="288" t="str">
        <f t="shared" ca="1" si="575"/>
        <v>-</v>
      </c>
      <c r="HS154" s="248" t="str">
        <f t="shared" ca="1" si="575"/>
        <v>-</v>
      </c>
      <c r="HT154" s="248" t="str">
        <f t="shared" ca="1" si="575"/>
        <v>-</v>
      </c>
      <c r="HU154" s="248" t="b">
        <f t="shared" ca="1" si="577"/>
        <v>1</v>
      </c>
      <c r="HV154" s="248">
        <f t="shared" ca="1" si="577"/>
        <v>0</v>
      </c>
      <c r="HW154" s="246" t="str">
        <f t="shared" ca="1" si="578"/>
        <v>-</v>
      </c>
      <c r="HX154" s="246" t="str">
        <f t="shared" ca="1" si="578"/>
        <v>-</v>
      </c>
      <c r="HY154" s="246" t="str">
        <f t="shared" ca="1" si="578"/>
        <v>-</v>
      </c>
      <c r="HZ154" s="246" t="str">
        <f t="shared" ca="1" si="578"/>
        <v>-</v>
      </c>
      <c r="IA154" s="248" t="str">
        <f t="shared" ca="1" si="579"/>
        <v>-</v>
      </c>
      <c r="IB154" s="248" t="str">
        <f t="shared" ca="1" si="579"/>
        <v>-</v>
      </c>
      <c r="IC154" s="248" t="str">
        <f t="shared" ca="1" si="579"/>
        <v>-</v>
      </c>
      <c r="ID154" s="248" t="str">
        <f t="shared" ca="1" si="579"/>
        <v>-</v>
      </c>
      <c r="IE154" s="248">
        <f t="shared" ca="1" si="579"/>
        <v>0</v>
      </c>
      <c r="IF154" s="248" t="str">
        <f t="shared" ca="1" si="579"/>
        <v>-</v>
      </c>
      <c r="IG154" s="248">
        <f t="shared" ca="1" si="579"/>
        <v>0</v>
      </c>
      <c r="IH154" s="246" t="str">
        <f t="shared" ca="1" si="580"/>
        <v>-</v>
      </c>
      <c r="II154" s="246">
        <f t="shared" ca="1" si="580"/>
        <v>500</v>
      </c>
      <c r="IJ154" s="246">
        <f t="shared" ca="1" si="580"/>
        <v>500</v>
      </c>
      <c r="IK154" s="246">
        <f ca="1">INDEX(i.FlkStrctr,$J154,IK$15)</f>
        <v>865</v>
      </c>
      <c r="IL154" s="246" t="str">
        <f t="shared" ca="1" si="580"/>
        <v>-</v>
      </c>
      <c r="IM154" s="246" t="str">
        <f ca="1">INDEX(i.FlkStrctr,$J154,IM$15)</f>
        <v>-</v>
      </c>
      <c r="IN154" s="248" t="str">
        <f t="shared" ca="1" si="581"/>
        <v>-</v>
      </c>
      <c r="IO154" s="248" t="str">
        <f t="shared" ca="1" si="581"/>
        <v>-</v>
      </c>
      <c r="IP154" s="10"/>
      <c r="IQ154" s="248">
        <f t="shared" ca="1" si="579"/>
        <v>1</v>
      </c>
      <c r="IR154" s="248">
        <f t="shared" ca="1" si="579"/>
        <v>0</v>
      </c>
      <c r="IS154" s="248">
        <f t="shared" ca="1" si="579"/>
        <v>1</v>
      </c>
      <c r="IT154" s="248">
        <f t="shared" ca="1" si="579"/>
        <v>1</v>
      </c>
      <c r="IU154" s="248">
        <f t="shared" ca="1" si="579"/>
        <v>0</v>
      </c>
      <c r="IV154" s="248">
        <f t="shared" ca="1" si="579"/>
        <v>70</v>
      </c>
      <c r="IW154" s="248">
        <f t="shared" ca="1" si="579"/>
        <v>50</v>
      </c>
      <c r="IX154" s="248">
        <f t="shared" ca="1" si="579"/>
        <v>85</v>
      </c>
      <c r="IY154" s="248">
        <f t="shared" ca="1" si="579"/>
        <v>70</v>
      </c>
      <c r="IZ154" s="246">
        <f t="shared" ca="1" si="582"/>
        <v>1</v>
      </c>
      <c r="JA154" s="246">
        <f t="shared" ca="1" si="583"/>
        <v>1</v>
      </c>
      <c r="JB154" s="246">
        <f t="shared" ca="1" si="584"/>
        <v>1</v>
      </c>
      <c r="JC154" s="248">
        <f t="shared" ca="1" si="579"/>
        <v>1</v>
      </c>
      <c r="JD154" s="10"/>
      <c r="JE154" s="248">
        <f t="shared" ca="1" si="579"/>
        <v>1</v>
      </c>
      <c r="JF154" s="246">
        <f t="shared" ca="1" si="585"/>
        <v>1</v>
      </c>
      <c r="JG154" s="248">
        <f t="shared" ca="1" si="586"/>
        <v>0.75</v>
      </c>
      <c r="JH154" s="248">
        <f t="shared" ca="1" si="586"/>
        <v>0.8</v>
      </c>
      <c r="JI154" s="248">
        <f t="shared" ca="1" si="586"/>
        <v>0.82499999999999996</v>
      </c>
      <c r="JJ154" s="248">
        <f t="shared" ca="1" si="586"/>
        <v>0.875</v>
      </c>
      <c r="JK154" s="248">
        <f t="shared" ca="1" si="586"/>
        <v>0.9</v>
      </c>
      <c r="JL154" s="246">
        <f t="shared" ca="1" si="587"/>
        <v>1</v>
      </c>
      <c r="JM154" s="248">
        <f t="shared" ca="1" si="579"/>
        <v>0</v>
      </c>
      <c r="JN154" s="248">
        <f t="shared" ca="1" si="579"/>
        <v>0</v>
      </c>
      <c r="JO154" s="248">
        <f t="shared" ca="1" si="579"/>
        <v>0</v>
      </c>
      <c r="JP154" s="248">
        <f t="shared" ca="1" si="579"/>
        <v>0</v>
      </c>
      <c r="JQ154" s="248">
        <f t="shared" ca="1" si="579"/>
        <v>0</v>
      </c>
      <c r="JR154" s="248">
        <f t="shared" ca="1" si="579"/>
        <v>0</v>
      </c>
      <c r="JS154" s="248" t="str">
        <f t="shared" ca="1" si="579"/>
        <v>-</v>
      </c>
      <c r="JT154" s="248">
        <f t="shared" ca="1" si="579"/>
        <v>0</v>
      </c>
      <c r="JU154" s="27">
        <v>0</v>
      </c>
    </row>
    <row r="155" spans="1:281" s="228" customFormat="1" outlineLevel="1">
      <c r="A155" s="202">
        <f t="shared" si="12"/>
        <v>150</v>
      </c>
      <c r="B155" s="202">
        <f t="shared" ref="B155:B190" si="590">$A$18</f>
        <v>13</v>
      </c>
      <c r="C155" s="228">
        <v>600</v>
      </c>
      <c r="D155" s="228" t="s">
        <v>941</v>
      </c>
      <c r="E155" s="228" t="b">
        <f t="shared" ref="E155:E190" ca="1" si="591">NOT($FJ155)</f>
        <v>1</v>
      </c>
      <c r="F155" s="228" t="b">
        <v>0</v>
      </c>
      <c r="G155" s="228" t="b">
        <v>1</v>
      </c>
      <c r="H155" s="298" cm="1">
        <f t="array" aca="1" ref="H155" ca="1">IF(AND($I155:$T155=DataMaster!$R$70:$AC$70),1,IF(AND($I155:$T155=DataMaster!$R$71:$AC$71),2,IF(AND($I155:$T155=DataMaster!$R$72:$AC$72),3,IF(AND($I155:$T155=DataMaster!$R$73:$AC$73),4,IF(AND($I155:$T155=DataMaster!$R$74:$AC$74),5,IF(AND($I155:$T155=DataMaster!$R$75:$AC$75),6,IF(AND($I155:$T155=DataMaster!$R$76:$AC$76),7,IF(AND($I155:$T155=DataMaster!$R$77:$AC$77),8,0))))))))</f>
        <v>0</v>
      </c>
      <c r="I155" s="225">
        <f t="shared" ca="1" si="588"/>
        <v>3</v>
      </c>
      <c r="J155" s="225">
        <f t="shared" ca="1" si="588"/>
        <v>2</v>
      </c>
      <c r="K155" s="225">
        <f t="shared" ca="1" si="588"/>
        <v>1</v>
      </c>
      <c r="L155" s="225">
        <f t="shared" ca="1" si="588"/>
        <v>1</v>
      </c>
      <c r="M155" s="225">
        <f t="shared" ca="1" si="588"/>
        <v>1</v>
      </c>
      <c r="N155" s="32">
        <v>1</v>
      </c>
      <c r="O155" s="225">
        <f t="shared" ca="1" si="588"/>
        <v>1</v>
      </c>
      <c r="P155" s="32">
        <v>1</v>
      </c>
      <c r="Q155" s="225">
        <f t="shared" ca="1" si="588"/>
        <v>1</v>
      </c>
      <c r="R155" s="225">
        <f t="shared" ca="1" si="588"/>
        <v>9</v>
      </c>
      <c r="S155" s="225">
        <f t="shared" ca="1" si="588"/>
        <v>1</v>
      </c>
      <c r="T155" s="225">
        <f t="shared" ca="1" si="588"/>
        <v>9</v>
      </c>
      <c r="V155" s="242" t="str" cm="1">
        <f t="array" aca="1" ref="V155" ca="1">TEXT(LEFT(OFFSET(V155,-1,0),5)+1,"00000")&amp;MID(OFFSET(V155,-1,0),6,FIND(" ",OFFSET(V155,-1,0),7)-5)
&amp;IF($H155=0,"",INDEX(DataMaster!$Q$70:$Q$77,Experiment!H155))
 &amp; " Day"&amp;_xlfn.SINGLE(INDEX(i.DOY,$I155,1))                   &amp; IF($FE155=0," FWM","")&amp;IF($FE155=1," MWM","")&amp;IF($FE155=5," Mat","")&amp;IF($FJ155=TRUE,"&amp;BBT","")
&amp;" Confine"&amp;$P155-1       &amp;IF($R155&gt;1," PasArea"&amp;GQ155,"")     &amp;IF($T155&gt;1," SR"&amp;GT155,"")     &amp;IF($S155&gt;1," E_PGR"&amp;JG155,"")
&amp; " WP"&amp;TEXT($IZ155*100,"000p")                &amp; " MP"&amp;TEXT($JA155*100,"000p")                      &amp; " GP"&amp;TEXT($JB155*100,"000p")
&amp; " (F"&amp;3+IFERROR(1*$CZ155,0)+IFERROR(1*$DA155,0)&amp;3-IFERROR(1*NOT($DC155),0)&amp;"N"&amp;$DV155&amp;$DW155&amp;")"</f>
        <v>00004 General_SA  Day204 MWM Confine0 PasArea1224.75 SR13.5 WP100p MP100p GP100p (F33N11)</v>
      </c>
      <c r="W155" s="10" t="str">
        <f ca="1">IF(COUNTIF(V$5:V155,V155)=1,"-","Dup")</f>
        <v>-</v>
      </c>
      <c r="X155" s="10"/>
      <c r="Y155" s="248" t="str">
        <f t="shared" ca="1" si="562"/>
        <v>-</v>
      </c>
      <c r="Z155" s="248" t="str">
        <f t="shared" ca="1" si="562"/>
        <v>-</v>
      </c>
      <c r="AA155" s="248" t="str">
        <f t="shared" ca="1" si="562"/>
        <v>-</v>
      </c>
      <c r="AB155" s="248" t="str">
        <f t="shared" ca="1" si="562"/>
        <v>-</v>
      </c>
      <c r="AC155" s="248" t="str">
        <f t="shared" ca="1" si="562"/>
        <v>-</v>
      </c>
      <c r="AD155" s="248" t="b">
        <f t="shared" ca="1" si="562"/>
        <v>1</v>
      </c>
      <c r="AE155" s="10"/>
      <c r="AF155" s="248" t="b">
        <f t="shared" ca="1" si="563"/>
        <v>1</v>
      </c>
      <c r="AG155" s="248" t="str">
        <f t="shared" ca="1" si="563"/>
        <v>-</v>
      </c>
      <c r="AH155" s="248" t="str">
        <f t="shared" ca="1" si="563"/>
        <v>-</v>
      </c>
      <c r="AI155" s="248" t="str">
        <f t="shared" ca="1" si="563"/>
        <v>-</v>
      </c>
      <c r="AJ155" s="248" t="b">
        <f t="shared" ca="1" si="563"/>
        <v>0</v>
      </c>
      <c r="AK155" s="248" t="str">
        <f t="shared" ca="1" si="563"/>
        <v>-</v>
      </c>
      <c r="AL155" s="248" t="str">
        <f t="shared" ca="1" si="563"/>
        <v>-</v>
      </c>
      <c r="AM155" s="248" t="str">
        <f t="shared" ca="1" si="563"/>
        <v>-</v>
      </c>
      <c r="AN155" s="248" t="b">
        <f t="shared" ca="1" si="563"/>
        <v>0</v>
      </c>
      <c r="AO155" s="10"/>
      <c r="AP155" s="248" t="b">
        <f t="shared" ca="1" si="563"/>
        <v>1</v>
      </c>
      <c r="AQ155" s="248" t="b">
        <f t="shared" ca="1" si="564"/>
        <v>1</v>
      </c>
      <c r="AR155" s="248" t="b">
        <f t="shared" ca="1" si="564"/>
        <v>1</v>
      </c>
      <c r="AS155" s="297">
        <f t="shared" ca="1" si="565"/>
        <v>32109</v>
      </c>
      <c r="AT155" s="248" t="b">
        <f t="shared" ca="1" si="563"/>
        <v>0</v>
      </c>
      <c r="AU155" s="248" t="str">
        <f t="shared" ca="1" si="563"/>
        <v>-</v>
      </c>
      <c r="AV155" s="248" t="str">
        <f t="shared" ca="1" si="564"/>
        <v>-</v>
      </c>
      <c r="AW155" s="248" t="str">
        <f t="shared" ca="1" si="564"/>
        <v>-</v>
      </c>
      <c r="AX155" s="248" t="str">
        <f t="shared" ca="1" si="564"/>
        <v>-</v>
      </c>
      <c r="AY155" s="248">
        <f t="shared" ca="1" si="564"/>
        <v>1</v>
      </c>
      <c r="AZ155" s="248">
        <f t="shared" ca="1" si="564"/>
        <v>1</v>
      </c>
      <c r="BA155" s="248" t="b">
        <f t="shared" ca="1" si="564"/>
        <v>1</v>
      </c>
      <c r="BB155" s="248">
        <f t="shared" ca="1" si="564"/>
        <v>0.2</v>
      </c>
      <c r="BC155" s="248" t="str">
        <f t="shared" ca="1" si="566"/>
        <v>-</v>
      </c>
      <c r="BD155" s="248" t="str">
        <f t="shared" ca="1" si="566"/>
        <v>-</v>
      </c>
      <c r="BE155" s="248" t="b">
        <f t="shared" ca="1" si="564"/>
        <v>1</v>
      </c>
      <c r="BF155" s="248" t="b">
        <f t="shared" ca="1" si="564"/>
        <v>0</v>
      </c>
      <c r="BG155" s="246" t="b" cm="1">
        <f t="array" ref="BG155">INDEX(i.dams_confinement_P,$P155,BG$17)</f>
        <v>0</v>
      </c>
      <c r="BH155" s="246" t="b" cm="1">
        <f t="array" ref="BH155">INDEX(i.dams_confinement_P,$P155,BH$17)</f>
        <v>0</v>
      </c>
      <c r="BI155" s="246" t="b" cm="1">
        <f t="array" ref="BI155">INDEX(i.dams_confinement_P,$P155,BI$17)</f>
        <v>0</v>
      </c>
      <c r="BJ155" s="246" t="b" cm="1">
        <f t="array" ref="BJ155">INDEX(i.dams_confinement_P,$P155,BJ$17)</f>
        <v>0</v>
      </c>
      <c r="BK155" s="246" t="b" cm="1">
        <f t="array" ref="BK155">INDEX(i.dams_confinement_P,$P155,BK$17)</f>
        <v>0</v>
      </c>
      <c r="BL155" s="246" t="b" cm="1">
        <f t="array" ref="BL155">INDEX(i.dams_confinement_P,$P155,BL$17)</f>
        <v>0</v>
      </c>
      <c r="BM155" s="246" t="b" cm="1">
        <f t="array" ref="BM155">INDEX(i.dams_confinement_P,$P155,BM$17)</f>
        <v>0</v>
      </c>
      <c r="BN155" s="246" t="b" cm="1">
        <f t="array" ref="BN155">INDEX(i.dams_confinement_P,$P155,BN$17)</f>
        <v>0</v>
      </c>
      <c r="BO155" s="246" t="b" cm="1">
        <f t="array" ref="BO155">INDEX(i.dams_confinement_P,$P155,BO$17)</f>
        <v>0</v>
      </c>
      <c r="BP155" s="246" t="b" cm="1">
        <f t="array" ref="BP155">INDEX(i.dams_confinement_P,$P155,BP$17)</f>
        <v>0</v>
      </c>
      <c r="BQ155" s="246" t="b" cm="1">
        <f t="array" ref="BQ155">INDEX(i.dams_confinement_P,$P155,BQ$17)</f>
        <v>0</v>
      </c>
      <c r="BR155" s="246" t="b" cm="1">
        <f t="array" ref="BR155">INDEX(i.dams_confinement_P,$P155,BR$17)</f>
        <v>0</v>
      </c>
      <c r="BS155" s="246" t="b" cm="1">
        <f t="array" ref="BS155">INDEX(i.dams_confinement_P,$P155,BS$17)</f>
        <v>0</v>
      </c>
      <c r="BT155" s="246" t="b" cm="1">
        <f t="array" ref="BT155">INDEX(i.dams_confinement_P,$P155,BT$17)</f>
        <v>0</v>
      </c>
      <c r="BU155" s="246" t="b" cm="1">
        <f t="array" ref="BU155">INDEX(i.dams_confinement_P,$P155,BU$17)</f>
        <v>0</v>
      </c>
      <c r="BV155" s="246" t="b" cm="1">
        <f t="array" ref="BV155">INDEX(i.dams_confinement_P,$P155,BV$17)</f>
        <v>0</v>
      </c>
      <c r="BW155" s="246" t="b" cm="1">
        <f t="array" ref="BW155">INDEX(i.dams_confinement_P,$P155,BW$17)</f>
        <v>0</v>
      </c>
      <c r="BX155" s="246" t="b" cm="1">
        <f t="array" ref="BX155">INDEX(i.dams_confinement_P,$P155,BX$17)</f>
        <v>0</v>
      </c>
      <c r="BY155" s="248" t="str">
        <f t="shared" ca="1" si="567"/>
        <v>-</v>
      </c>
      <c r="BZ155" s="248" t="str">
        <f t="shared" ca="1" si="567"/>
        <v>-</v>
      </c>
      <c r="CA155" s="10"/>
      <c r="CB155" s="248" t="str">
        <f t="shared" ca="1" si="567"/>
        <v>-</v>
      </c>
      <c r="CC155" s="248" t="str">
        <f t="shared" ca="1" si="567"/>
        <v>-</v>
      </c>
      <c r="CD155" s="248" t="str">
        <f t="shared" ca="1" si="567"/>
        <v>-</v>
      </c>
      <c r="CE155" s="248" t="str">
        <f t="shared" ca="1" si="567"/>
        <v>-</v>
      </c>
      <c r="CF155" s="248" t="str">
        <f t="shared" ca="1" si="567"/>
        <v>-</v>
      </c>
      <c r="CG155" s="248" t="str">
        <f t="shared" ca="1" si="567"/>
        <v>-</v>
      </c>
      <c r="CH155" s="248" t="str">
        <f t="shared" ca="1" si="567"/>
        <v>-</v>
      </c>
      <c r="CI155" s="248" t="str">
        <f t="shared" ca="1" si="567"/>
        <v>-</v>
      </c>
      <c r="CJ155" s="248" t="str">
        <f t="shared" ca="1" si="567"/>
        <v>-</v>
      </c>
      <c r="CK155" s="248" t="str">
        <f t="shared" ca="1" si="567"/>
        <v>-</v>
      </c>
      <c r="CL155" s="248" t="str">
        <f t="shared" ca="1" si="567"/>
        <v>-</v>
      </c>
      <c r="CM155" s="248" t="str">
        <f t="shared" ca="1" si="567"/>
        <v>-</v>
      </c>
      <c r="CN155" s="248" t="str">
        <f t="shared" ca="1" si="567"/>
        <v>-</v>
      </c>
      <c r="CO155" s="248" t="str">
        <f t="shared" ca="1" si="567"/>
        <v>-</v>
      </c>
      <c r="CP155" s="248" t="str">
        <f t="shared" ca="1" si="567"/>
        <v>-</v>
      </c>
      <c r="CQ155" s="248" t="str">
        <f t="shared" ca="1" si="567"/>
        <v>-</v>
      </c>
      <c r="CR155" s="248" t="str">
        <f t="shared" ca="1" si="567"/>
        <v>-</v>
      </c>
      <c r="CS155" s="248" t="str">
        <f t="shared" ca="1" si="567"/>
        <v>-</v>
      </c>
      <c r="CT155" s="248" t="str">
        <f t="shared" ca="1" si="567"/>
        <v>-</v>
      </c>
      <c r="CU155" s="248" t="str">
        <f t="shared" ca="1" si="567"/>
        <v>-</v>
      </c>
      <c r="CV155" s="248" t="str">
        <f t="shared" ca="1" si="567"/>
        <v>-</v>
      </c>
      <c r="CW155" s="10"/>
      <c r="CX155" s="246" t="str" cm="1">
        <f t="array" aca="1" ref="CX155" ca="1">IF(AND($CZ155:$DA155),INDEX(i.dam_user_fvp0_date,$P155),"-")</f>
        <v>-</v>
      </c>
      <c r="CY155" s="246" t="str" cm="1">
        <f t="array" aca="1" ref="CY155" ca="1">IF(AND($CZ155:$DA155),INDEX(i.dam_user_fvp1_date,$P155),"-")</f>
        <v>-</v>
      </c>
      <c r="CZ155" s="248" t="b">
        <f t="shared" ca="1" si="568"/>
        <v>0</v>
      </c>
      <c r="DA155" s="248" t="b">
        <f t="shared" ca="1" si="568"/>
        <v>0</v>
      </c>
      <c r="DB155" s="248" t="str">
        <f t="shared" ca="1" si="568"/>
        <v>-</v>
      </c>
      <c r="DC155" s="248" t="str">
        <f t="shared" ca="1" si="568"/>
        <v>-</v>
      </c>
      <c r="DD155" s="248" t="str">
        <f t="shared" ca="1" si="568"/>
        <v>-</v>
      </c>
      <c r="DE155" s="248" t="str">
        <f t="shared" ca="1" si="568"/>
        <v>-</v>
      </c>
      <c r="DF155" s="248" t="str">
        <f t="shared" ca="1" si="568"/>
        <v>-</v>
      </c>
      <c r="DG155" s="248" t="str">
        <f t="shared" ca="1" si="568"/>
        <v>-</v>
      </c>
      <c r="DH155" s="248" t="str">
        <f t="shared" ca="1" si="568"/>
        <v>-</v>
      </c>
      <c r="DI155" s="248" t="str">
        <f t="shared" ca="1" si="568"/>
        <v>-</v>
      </c>
      <c r="DJ155" s="248">
        <f t="shared" ca="1" si="568"/>
        <v>0.125</v>
      </c>
      <c r="DK155" s="248">
        <f t="shared" ca="1" si="568"/>
        <v>0.3</v>
      </c>
      <c r="DL155" s="248">
        <f t="shared" ca="1" si="568"/>
        <v>-0.05</v>
      </c>
      <c r="DM155" s="248">
        <f t="shared" ca="1" si="568"/>
        <v>0.1</v>
      </c>
      <c r="DN155" s="248">
        <f t="shared" ca="1" si="568"/>
        <v>0.25</v>
      </c>
      <c r="DO155" s="248">
        <f t="shared" ca="1" si="568"/>
        <v>-0.05</v>
      </c>
      <c r="DP155" s="248">
        <f t="shared" ca="1" si="568"/>
        <v>0.05</v>
      </c>
      <c r="DQ155" s="248">
        <f t="shared" ca="1" si="568"/>
        <v>0.1</v>
      </c>
      <c r="DR155" s="248">
        <f t="shared" ca="1" si="568"/>
        <v>-0.02</v>
      </c>
      <c r="DS155" s="248">
        <f t="shared" ca="1" si="568"/>
        <v>0.1</v>
      </c>
      <c r="DT155" s="248">
        <f t="shared" ca="1" si="568"/>
        <v>0.25</v>
      </c>
      <c r="DU155" s="248">
        <f t="shared" ca="1" si="568"/>
        <v>-0.05</v>
      </c>
      <c r="DV155" s="248">
        <f t="shared" ca="1" si="568"/>
        <v>1</v>
      </c>
      <c r="DW155" s="248">
        <f t="shared" ca="1" si="568"/>
        <v>1</v>
      </c>
      <c r="DX155" s="248">
        <f t="shared" ca="1" si="568"/>
        <v>0</v>
      </c>
      <c r="DY155" s="248" t="str">
        <f t="shared" ca="1" si="568"/>
        <v>-</v>
      </c>
      <c r="DZ155" s="248" t="str">
        <f t="shared" ca="1" si="568"/>
        <v>-</v>
      </c>
      <c r="EA155" s="248" t="str">
        <f t="shared" ca="1" si="568"/>
        <v>-</v>
      </c>
      <c r="EB155" s="248" t="str">
        <f t="shared" ca="1" si="568"/>
        <v>-</v>
      </c>
      <c r="EC155" s="248" t="str">
        <f t="shared" ca="1" si="568"/>
        <v>-</v>
      </c>
      <c r="ED155" s="248" t="str">
        <f t="shared" ca="1" si="568"/>
        <v>-</v>
      </c>
      <c r="EE155" s="248" t="str">
        <f t="shared" ca="1" si="568"/>
        <v>-</v>
      </c>
      <c r="EF155" s="248">
        <f t="shared" ca="1" si="568"/>
        <v>0</v>
      </c>
      <c r="EG155" s="248" t="str">
        <f t="shared" ca="1" si="568"/>
        <v>-</v>
      </c>
      <c r="EH155" s="248" t="str">
        <f t="shared" ca="1" si="568"/>
        <v>-</v>
      </c>
      <c r="EI155" s="248" t="str">
        <f t="shared" ca="1" si="568"/>
        <v>-</v>
      </c>
      <c r="EJ155" s="248" t="str">
        <f t="shared" ca="1" si="568"/>
        <v>-</v>
      </c>
      <c r="EK155" s="248" t="str">
        <f t="shared" ca="1" si="568"/>
        <v>-</v>
      </c>
      <c r="EL155" s="248">
        <f t="shared" ca="1" si="568"/>
        <v>0</v>
      </c>
      <c r="EM155" s="248">
        <f t="shared" ca="1" si="568"/>
        <v>0</v>
      </c>
      <c r="EN155" s="248">
        <f t="shared" ca="1" si="568"/>
        <v>0</v>
      </c>
      <c r="EO155" s="248">
        <f t="shared" ca="1" si="568"/>
        <v>0</v>
      </c>
      <c r="EP155" s="248">
        <f t="shared" ca="1" si="568"/>
        <v>0</v>
      </c>
      <c r="EQ155" s="248">
        <f t="shared" ca="1" si="568"/>
        <v>0</v>
      </c>
      <c r="ER155" s="248">
        <f t="shared" ca="1" si="568"/>
        <v>0</v>
      </c>
      <c r="ES155" s="248" t="str">
        <f t="shared" ca="1" si="568"/>
        <v>-</v>
      </c>
      <c r="ET155" s="248" t="str">
        <f t="shared" ca="1" si="568"/>
        <v>-</v>
      </c>
      <c r="EU155" s="248" t="str">
        <f t="shared" ca="1" si="568"/>
        <v>-</v>
      </c>
      <c r="EV155" s="248" t="str">
        <f t="shared" ca="1" si="568"/>
        <v>-</v>
      </c>
      <c r="EW155" s="248" t="str">
        <f t="shared" ca="1" si="568"/>
        <v>-</v>
      </c>
      <c r="EX155" s="248" t="str">
        <f t="shared" ca="1" si="568"/>
        <v>-</v>
      </c>
      <c r="EY155" s="248" t="str">
        <f t="shared" ca="1" si="568"/>
        <v>-</v>
      </c>
      <c r="EZ155" s="248" t="str">
        <f t="shared" ca="1" si="568"/>
        <v>-</v>
      </c>
      <c r="FA155" s="248" t="str">
        <f t="shared" ca="1" si="568"/>
        <v>-</v>
      </c>
      <c r="FB155" s="248" t="str">
        <f t="shared" ca="1" si="568"/>
        <v>-</v>
      </c>
      <c r="FC155" s="248" t="str">
        <f t="shared" ca="1" si="568"/>
        <v>-</v>
      </c>
      <c r="FD155" s="10"/>
      <c r="FE155" s="246">
        <f t="shared" ca="1" si="569"/>
        <v>1</v>
      </c>
      <c r="FF155" s="248" t="str">
        <f t="shared" ca="1" si="568"/>
        <v>-</v>
      </c>
      <c r="FG155" s="248" t="str">
        <f t="shared" ca="1" si="568"/>
        <v>-</v>
      </c>
      <c r="FH155" s="248" t="str">
        <f t="shared" ca="1" si="568"/>
        <v>-</v>
      </c>
      <c r="FI155" s="248" t="str">
        <f t="shared" ca="1" si="568"/>
        <v>-</v>
      </c>
      <c r="FJ155" s="246" t="b">
        <f t="shared" ca="1" si="570"/>
        <v>0</v>
      </c>
      <c r="FK155" s="248" t="str">
        <f t="shared" ca="1" si="571"/>
        <v>-</v>
      </c>
      <c r="FL155" s="248">
        <f t="shared" ca="1" si="571"/>
        <v>0</v>
      </c>
      <c r="FM155" s="248" t="str">
        <f t="shared" ca="1" si="571"/>
        <v>-</v>
      </c>
      <c r="FN155" s="248">
        <f t="shared" ca="1" si="571"/>
        <v>1</v>
      </c>
      <c r="FO155" s="248">
        <f t="shared" ca="1" si="571"/>
        <v>0</v>
      </c>
      <c r="FP155" s="248">
        <f t="shared" ca="1" si="571"/>
        <v>1</v>
      </c>
      <c r="FQ155" s="248">
        <f t="shared" ca="1" si="571"/>
        <v>0</v>
      </c>
      <c r="FR155" s="248">
        <f t="shared" ca="1" si="571"/>
        <v>1</v>
      </c>
      <c r="FS155" s="248">
        <f t="shared" ca="1" si="571"/>
        <v>1</v>
      </c>
      <c r="FT155" s="248">
        <f t="shared" ca="1" si="571"/>
        <v>1</v>
      </c>
      <c r="FU155" s="248">
        <f t="shared" ca="1" si="571"/>
        <v>0</v>
      </c>
      <c r="FV155" s="248">
        <f t="shared" ca="1" si="571"/>
        <v>0</v>
      </c>
      <c r="FW155" s="248">
        <f t="shared" ca="1" si="571"/>
        <v>0</v>
      </c>
      <c r="FX155" s="248">
        <f t="shared" ca="1" si="571"/>
        <v>0</v>
      </c>
      <c r="FY155" s="248">
        <f t="shared" ca="1" si="571"/>
        <v>0</v>
      </c>
      <c r="FZ155" s="248">
        <f t="shared" ca="1" si="571"/>
        <v>0</v>
      </c>
      <c r="GA155" s="248">
        <f t="shared" ca="1" si="571"/>
        <v>0</v>
      </c>
      <c r="GB155" s="248">
        <f t="shared" ca="1" si="571"/>
        <v>0</v>
      </c>
      <c r="GC155" s="248">
        <f t="shared" ca="1" si="571"/>
        <v>0</v>
      </c>
      <c r="GD155" s="248">
        <f t="shared" ca="1" si="571"/>
        <v>0</v>
      </c>
      <c r="GE155" s="248">
        <f t="shared" ca="1" si="571"/>
        <v>0</v>
      </c>
      <c r="GF155" s="248">
        <f t="shared" ca="1" si="571"/>
        <v>0</v>
      </c>
      <c r="GG155" s="248">
        <f t="shared" ca="1" si="571"/>
        <v>1</v>
      </c>
      <c r="GH155" s="248">
        <f t="shared" ca="1" si="571"/>
        <v>0</v>
      </c>
      <c r="GI155" s="248">
        <f t="shared" ca="1" si="571"/>
        <v>0</v>
      </c>
      <c r="GJ155" s="248">
        <f t="shared" ca="1" si="571"/>
        <v>0</v>
      </c>
      <c r="GK155" s="248">
        <f t="shared" ca="1" si="571"/>
        <v>0</v>
      </c>
      <c r="GL155" s="248">
        <f t="shared" ca="1" si="571"/>
        <v>0</v>
      </c>
      <c r="GM155" s="248">
        <f t="shared" ca="1" si="571"/>
        <v>0</v>
      </c>
      <c r="GN155" s="248">
        <f t="shared" ca="1" si="571"/>
        <v>0</v>
      </c>
      <c r="GO155" s="10"/>
      <c r="GP155" s="246" t="b">
        <f t="shared" ref="GP155:GP169" ca="1" si="592">IF(GQ155&lt;&gt;"-",TRUE,FALSE)</f>
        <v>1</v>
      </c>
      <c r="GQ155" s="246" cm="1">
        <f t="array" aca="1" ref="GQ155" ca="1">INDEX(i.bnd_total_pas_area,$R155,1)</f>
        <v>1224.7500000000002</v>
      </c>
      <c r="GR155" s="248" t="str">
        <f t="shared" ca="1" si="572"/>
        <v>-</v>
      </c>
      <c r="GS155" s="246" t="b">
        <f t="shared" ref="GS155:GS169" ca="1" si="593">IF(GT155&lt;&gt;"-",TRUE,FALSE)</f>
        <v>1</v>
      </c>
      <c r="GT155" s="246" cm="1">
        <f t="array" aca="1" ref="GT155" ca="1">INDEX(i.bnd_sr_t,$T155,1)</f>
        <v>13.5</v>
      </c>
      <c r="GU155" s="246" t="b">
        <f t="shared" ca="1" si="574"/>
        <v>0</v>
      </c>
      <c r="GV155" s="246" t="b">
        <f t="shared" ca="1" si="574"/>
        <v>0</v>
      </c>
      <c r="GW155" s="246" t="b">
        <f t="shared" ca="1" si="574"/>
        <v>1</v>
      </c>
      <c r="GX155" s="248">
        <f t="shared" ca="1" si="575"/>
        <v>0</v>
      </c>
      <c r="GY155" s="248">
        <f t="shared" ca="1" si="575"/>
        <v>2</v>
      </c>
      <c r="GZ155" s="248">
        <f t="shared" ca="1" si="575"/>
        <v>2</v>
      </c>
      <c r="HA155" s="248" t="str">
        <f t="shared" ca="1" si="575"/>
        <v>-</v>
      </c>
      <c r="HB155" s="248" t="str">
        <f t="shared" ca="1" si="575"/>
        <v>-</v>
      </c>
      <c r="HC155" s="248" t="str">
        <f t="shared" ca="1" si="575"/>
        <v>-</v>
      </c>
      <c r="HD155" s="248" t="str">
        <f t="shared" ca="1" si="575"/>
        <v>-</v>
      </c>
      <c r="HE155" s="248" t="str">
        <f t="shared" ca="1" si="575"/>
        <v>-</v>
      </c>
      <c r="HF155" s="248" t="str">
        <f t="shared" ca="1" si="575"/>
        <v>-</v>
      </c>
      <c r="HG155" s="248" t="str">
        <f t="shared" ca="1" si="575"/>
        <v>-</v>
      </c>
      <c r="HH155" s="248" t="str">
        <f t="shared" ca="1" si="576"/>
        <v>-</v>
      </c>
      <c r="HI155" s="248" t="str">
        <f t="shared" ca="1" si="576"/>
        <v>-</v>
      </c>
      <c r="HJ155" s="248" t="str">
        <f t="shared" ca="1" si="576"/>
        <v>-</v>
      </c>
      <c r="HK155" s="248" t="b">
        <f t="shared" ca="1" si="575"/>
        <v>1</v>
      </c>
      <c r="HL155" s="248">
        <f t="shared" ca="1" si="575"/>
        <v>0</v>
      </c>
      <c r="HM155" s="288" t="str">
        <f t="shared" ca="1" si="575"/>
        <v>-</v>
      </c>
      <c r="HN155" s="288" t="str">
        <f t="shared" ca="1" si="575"/>
        <v>-</v>
      </c>
      <c r="HO155" s="288" t="str">
        <f t="shared" ca="1" si="575"/>
        <v>-</v>
      </c>
      <c r="HP155" s="288" t="str">
        <f t="shared" ca="1" si="575"/>
        <v>-</v>
      </c>
      <c r="HQ155" s="288" t="str">
        <f t="shared" ca="1" si="575"/>
        <v>-</v>
      </c>
      <c r="HR155" s="288" t="str">
        <f t="shared" ca="1" si="575"/>
        <v>-</v>
      </c>
      <c r="HS155" s="248" t="str">
        <f t="shared" ca="1" si="575"/>
        <v>-</v>
      </c>
      <c r="HT155" s="248" t="str">
        <f t="shared" ca="1" si="575"/>
        <v>-</v>
      </c>
      <c r="HU155" s="248" t="b">
        <f t="shared" ca="1" si="577"/>
        <v>1</v>
      </c>
      <c r="HV155" s="248">
        <f t="shared" ca="1" si="577"/>
        <v>0</v>
      </c>
      <c r="HW155" s="246" t="str">
        <f t="shared" ca="1" si="578"/>
        <v>-</v>
      </c>
      <c r="HX155" s="246" t="str">
        <f t="shared" ca="1" si="578"/>
        <v>-</v>
      </c>
      <c r="HY155" s="246" t="str">
        <f t="shared" ca="1" si="578"/>
        <v>-</v>
      </c>
      <c r="HZ155" s="246" t="str">
        <f t="shared" ca="1" si="578"/>
        <v>-</v>
      </c>
      <c r="IA155" s="248" t="str">
        <f t="shared" ca="1" si="579"/>
        <v>-</v>
      </c>
      <c r="IB155" s="248" t="str">
        <f t="shared" ca="1" si="579"/>
        <v>-</v>
      </c>
      <c r="IC155" s="248" t="str">
        <f t="shared" ca="1" si="579"/>
        <v>-</v>
      </c>
      <c r="ID155" s="248" t="str">
        <f t="shared" ca="1" si="579"/>
        <v>-</v>
      </c>
      <c r="IE155" s="248">
        <f t="shared" ca="1" si="579"/>
        <v>0</v>
      </c>
      <c r="IF155" s="248" t="str">
        <f t="shared" ca="1" si="579"/>
        <v>-</v>
      </c>
      <c r="IG155" s="248">
        <f t="shared" ca="1" si="579"/>
        <v>0</v>
      </c>
      <c r="IH155" s="246" t="str">
        <f t="shared" ca="1" si="580"/>
        <v>-</v>
      </c>
      <c r="II155" s="246">
        <f t="shared" ca="1" si="580"/>
        <v>500</v>
      </c>
      <c r="IJ155" s="246">
        <f t="shared" ca="1" si="580"/>
        <v>500</v>
      </c>
      <c r="IK155" s="246">
        <f t="shared" ca="1" si="580"/>
        <v>865</v>
      </c>
      <c r="IL155" s="246" t="str">
        <f t="shared" ca="1" si="580"/>
        <v>-</v>
      </c>
      <c r="IM155" s="246" t="str">
        <f t="shared" ca="1" si="580"/>
        <v>-</v>
      </c>
      <c r="IN155" s="248" t="str">
        <f t="shared" ca="1" si="581"/>
        <v>-</v>
      </c>
      <c r="IO155" s="248" t="str">
        <f t="shared" ca="1" si="581"/>
        <v>-</v>
      </c>
      <c r="IP155" s="10"/>
      <c r="IQ155" s="248">
        <f t="shared" ca="1" si="579"/>
        <v>1</v>
      </c>
      <c r="IR155" s="248">
        <f t="shared" ca="1" si="579"/>
        <v>0</v>
      </c>
      <c r="IS155" s="248">
        <f t="shared" ca="1" si="579"/>
        <v>1</v>
      </c>
      <c r="IT155" s="248">
        <f t="shared" ca="1" si="579"/>
        <v>1</v>
      </c>
      <c r="IU155" s="248">
        <f t="shared" ca="1" si="579"/>
        <v>0</v>
      </c>
      <c r="IV155" s="248">
        <f t="shared" ca="1" si="579"/>
        <v>70</v>
      </c>
      <c r="IW155" s="248">
        <f t="shared" ca="1" si="579"/>
        <v>50</v>
      </c>
      <c r="IX155" s="248">
        <f t="shared" ca="1" si="579"/>
        <v>85</v>
      </c>
      <c r="IY155" s="248">
        <f t="shared" ca="1" si="579"/>
        <v>70</v>
      </c>
      <c r="IZ155" s="246">
        <f t="shared" ca="1" si="582"/>
        <v>1</v>
      </c>
      <c r="JA155" s="246">
        <f t="shared" si="583"/>
        <v>1</v>
      </c>
      <c r="JB155" s="246">
        <f t="shared" ca="1" si="584"/>
        <v>1</v>
      </c>
      <c r="JC155" s="248">
        <f t="shared" ca="1" si="579"/>
        <v>1</v>
      </c>
      <c r="JD155" s="10"/>
      <c r="JE155" s="248">
        <f t="shared" ca="1" si="579"/>
        <v>1</v>
      </c>
      <c r="JF155" s="246">
        <f t="shared" ca="1" si="585"/>
        <v>1</v>
      </c>
      <c r="JG155" s="248">
        <f t="shared" ca="1" si="586"/>
        <v>0.75</v>
      </c>
      <c r="JH155" s="248">
        <f t="shared" ca="1" si="586"/>
        <v>0.8</v>
      </c>
      <c r="JI155" s="248">
        <f t="shared" ca="1" si="586"/>
        <v>0.82499999999999996</v>
      </c>
      <c r="JJ155" s="248">
        <f t="shared" ca="1" si="586"/>
        <v>0.875</v>
      </c>
      <c r="JK155" s="248">
        <f t="shared" ca="1" si="586"/>
        <v>0.9</v>
      </c>
      <c r="JL155" s="246">
        <f t="shared" ca="1" si="587"/>
        <v>1</v>
      </c>
      <c r="JM155" s="248">
        <f t="shared" ca="1" si="579"/>
        <v>0</v>
      </c>
      <c r="JN155" s="248">
        <f t="shared" ca="1" si="579"/>
        <v>0</v>
      </c>
      <c r="JO155" s="248">
        <f t="shared" ca="1" si="579"/>
        <v>0</v>
      </c>
      <c r="JP155" s="248">
        <f t="shared" ca="1" si="579"/>
        <v>0</v>
      </c>
      <c r="JQ155" s="248">
        <f t="shared" ca="1" si="579"/>
        <v>0</v>
      </c>
      <c r="JR155" s="248">
        <f t="shared" ca="1" si="579"/>
        <v>0</v>
      </c>
      <c r="JS155" s="248" t="str">
        <f t="shared" ca="1" si="579"/>
        <v>-</v>
      </c>
      <c r="JT155" s="248">
        <f t="shared" ca="1" si="579"/>
        <v>0</v>
      </c>
      <c r="JU155" s="27">
        <v>0</v>
      </c>
    </row>
    <row r="156" spans="1:281" s="228" customFormat="1" outlineLevel="1">
      <c r="A156" s="202">
        <f t="shared" si="12"/>
        <v>151</v>
      </c>
      <c r="B156" s="202">
        <f t="shared" si="590"/>
        <v>13</v>
      </c>
      <c r="C156" s="228">
        <v>600</v>
      </c>
      <c r="D156" s="228" t="s">
        <v>941</v>
      </c>
      <c r="E156" s="228" t="b">
        <f t="shared" ca="1" si="591"/>
        <v>1</v>
      </c>
      <c r="F156" s="228" t="b">
        <v>0</v>
      </c>
      <c r="G156" s="228" t="b">
        <v>1</v>
      </c>
      <c r="H156" s="298" cm="1">
        <f t="array" aca="1" ref="H156" ca="1">IF(AND($I156:$T156=DataMaster!$R$70:$AC$70),1,IF(AND($I156:$T156=DataMaster!$R$71:$AC$71),2,IF(AND($I156:$T156=DataMaster!$R$72:$AC$72),3,IF(AND($I156:$T156=DataMaster!$R$73:$AC$73),4,IF(AND($I156:$T156=DataMaster!$R$74:$AC$74),5,IF(AND($I156:$T156=DataMaster!$R$75:$AC$75),6,IF(AND($I156:$T156=DataMaster!$R$76:$AC$76),7,IF(AND($I156:$T156=DataMaster!$R$77:$AC$77),8,0))))))))</f>
        <v>0</v>
      </c>
      <c r="I156" s="225">
        <f t="shared" ca="1" si="588"/>
        <v>3</v>
      </c>
      <c r="J156" s="225">
        <f t="shared" ca="1" si="588"/>
        <v>2</v>
      </c>
      <c r="K156" s="225">
        <f t="shared" ca="1" si="588"/>
        <v>1</v>
      </c>
      <c r="L156" s="225">
        <f t="shared" ca="1" si="588"/>
        <v>1</v>
      </c>
      <c r="M156" s="225">
        <f t="shared" ca="1" si="588"/>
        <v>1</v>
      </c>
      <c r="N156" s="32">
        <v>2</v>
      </c>
      <c r="O156" s="225">
        <f t="shared" ca="1" si="588"/>
        <v>1</v>
      </c>
      <c r="P156" s="225">
        <f t="shared" ca="1" si="588"/>
        <v>1</v>
      </c>
      <c r="Q156" s="225">
        <f t="shared" ca="1" si="588"/>
        <v>1</v>
      </c>
      <c r="R156" s="225">
        <f t="shared" ca="1" si="588"/>
        <v>9</v>
      </c>
      <c r="S156" s="225">
        <f t="shared" ca="1" si="588"/>
        <v>1</v>
      </c>
      <c r="T156" s="225">
        <f t="shared" ca="1" si="588"/>
        <v>9</v>
      </c>
      <c r="V156" s="242" t="str" cm="1">
        <f t="array" aca="1" ref="V156" ca="1">TEXT(LEFT(OFFSET(V156,-1,0),5)+1,"00000")&amp;MID(OFFSET(V156,-1,0),6,FIND(" ",OFFSET(V156,-1,0),7)-5)
&amp;IF($H156=0,"",INDEX(DataMaster!$Q$70:$Q$77,Experiment!H156))
 &amp; " Day"&amp;_xlfn.SINGLE(INDEX(i.DOY,$I156,1))                   &amp; IF($FE156=0," FWM","")&amp;IF($FE156=1," MWM","")&amp;IF($FE156=5," Mat","")&amp;IF($FJ156=TRUE,"&amp;BBT","")
&amp;" Confine"&amp;$P156-1       &amp;IF($R156&gt;1," PasArea"&amp;GQ156,"")     &amp;IF($T156&gt;1," SR"&amp;GT156,"")     &amp;IF($S156&gt;1," E_PGR"&amp;JG156,"")
&amp; " WP"&amp;TEXT($IZ156*100,"000p")                &amp; " MP"&amp;TEXT($JA156*100,"000p")                      &amp; " GP"&amp;TEXT($JB156*100,"000p")
&amp; " (F"&amp;3+IFERROR(1*$CZ156,0)+IFERROR(1*$DA156,0)&amp;3-IFERROR(1*NOT($DC156),0)&amp;"N"&amp;$DV156&amp;$DW156&amp;")"</f>
        <v>00005 General_SA  Day204 MWM Confine0 PasArea1224.75 SR13.5 WP100p MP075p GP100p (F33N11)</v>
      </c>
      <c r="W156" s="10" t="str">
        <f ca="1">IF(COUNTIF(V$5:V156,V156)=1,"-","Dup")</f>
        <v>-</v>
      </c>
      <c r="X156" s="10"/>
      <c r="Y156" s="248" t="str">
        <f t="shared" ca="1" si="562"/>
        <v>-</v>
      </c>
      <c r="Z156" s="248" t="str">
        <f t="shared" ca="1" si="562"/>
        <v>-</v>
      </c>
      <c r="AA156" s="248" t="str">
        <f t="shared" ca="1" si="562"/>
        <v>-</v>
      </c>
      <c r="AB156" s="248" t="str">
        <f t="shared" ca="1" si="562"/>
        <v>-</v>
      </c>
      <c r="AC156" s="248" t="str">
        <f t="shared" ca="1" si="562"/>
        <v>-</v>
      </c>
      <c r="AD156" s="248" t="b">
        <f t="shared" ca="1" si="562"/>
        <v>1</v>
      </c>
      <c r="AE156" s="10"/>
      <c r="AF156" s="248" t="b">
        <f t="shared" ca="1" si="563"/>
        <v>1</v>
      </c>
      <c r="AG156" s="248" t="str">
        <f t="shared" ca="1" si="563"/>
        <v>-</v>
      </c>
      <c r="AH156" s="248" t="str">
        <f t="shared" ca="1" si="563"/>
        <v>-</v>
      </c>
      <c r="AI156" s="248" t="str">
        <f t="shared" ca="1" si="563"/>
        <v>-</v>
      </c>
      <c r="AJ156" s="248" t="b">
        <f t="shared" ca="1" si="563"/>
        <v>0</v>
      </c>
      <c r="AK156" s="248" t="str">
        <f t="shared" ca="1" si="563"/>
        <v>-</v>
      </c>
      <c r="AL156" s="248" t="str">
        <f t="shared" ca="1" si="563"/>
        <v>-</v>
      </c>
      <c r="AM156" s="248" t="str">
        <f t="shared" ca="1" si="563"/>
        <v>-</v>
      </c>
      <c r="AN156" s="248" t="b">
        <f t="shared" ca="1" si="563"/>
        <v>0</v>
      </c>
      <c r="AO156" s="10"/>
      <c r="AP156" s="248" t="b">
        <f t="shared" ca="1" si="563"/>
        <v>1</v>
      </c>
      <c r="AQ156" s="248" t="b">
        <f t="shared" ca="1" si="564"/>
        <v>1</v>
      </c>
      <c r="AR156" s="248" t="b">
        <f t="shared" ca="1" si="564"/>
        <v>1</v>
      </c>
      <c r="AS156" s="297">
        <f t="shared" ca="1" si="565"/>
        <v>32109</v>
      </c>
      <c r="AT156" s="248" t="b">
        <f t="shared" ca="1" si="563"/>
        <v>0</v>
      </c>
      <c r="AU156" s="248" t="str">
        <f t="shared" ca="1" si="563"/>
        <v>-</v>
      </c>
      <c r="AV156" s="248" t="str">
        <f t="shared" ca="1" si="564"/>
        <v>-</v>
      </c>
      <c r="AW156" s="248" t="str">
        <f t="shared" ca="1" si="564"/>
        <v>-</v>
      </c>
      <c r="AX156" s="248" t="str">
        <f t="shared" ca="1" si="564"/>
        <v>-</v>
      </c>
      <c r="AY156" s="248">
        <f t="shared" ca="1" si="564"/>
        <v>1</v>
      </c>
      <c r="AZ156" s="248">
        <f t="shared" ca="1" si="564"/>
        <v>1</v>
      </c>
      <c r="BA156" s="248" t="b">
        <f t="shared" ca="1" si="564"/>
        <v>1</v>
      </c>
      <c r="BB156" s="248">
        <f t="shared" ca="1" si="564"/>
        <v>0.2</v>
      </c>
      <c r="BC156" s="248" t="str">
        <f t="shared" ca="1" si="566"/>
        <v>-</v>
      </c>
      <c r="BD156" s="248" t="str">
        <f t="shared" ca="1" si="566"/>
        <v>-</v>
      </c>
      <c r="BE156" s="248" t="b">
        <f t="shared" ca="1" si="564"/>
        <v>1</v>
      </c>
      <c r="BF156" s="248" t="b">
        <f t="shared" ca="1" si="564"/>
        <v>0</v>
      </c>
      <c r="BG156" s="246" t="b" cm="1">
        <f t="array" aca="1" ref="BG156" ca="1">INDEX(i.dams_confinement_P,$P156,BG$17)</f>
        <v>0</v>
      </c>
      <c r="BH156" s="246" t="b" cm="1">
        <f t="array" aca="1" ref="BH156" ca="1">INDEX(i.dams_confinement_P,$P156,BH$17)</f>
        <v>0</v>
      </c>
      <c r="BI156" s="246" t="b" cm="1">
        <f t="array" aca="1" ref="BI156" ca="1">INDEX(i.dams_confinement_P,$P156,BI$17)</f>
        <v>0</v>
      </c>
      <c r="BJ156" s="246" t="b" cm="1">
        <f t="array" aca="1" ref="BJ156" ca="1">INDEX(i.dams_confinement_P,$P156,BJ$17)</f>
        <v>0</v>
      </c>
      <c r="BK156" s="246" t="b" cm="1">
        <f t="array" aca="1" ref="BK156" ca="1">INDEX(i.dams_confinement_P,$P156,BK$17)</f>
        <v>0</v>
      </c>
      <c r="BL156" s="246" t="b" cm="1">
        <f t="array" aca="1" ref="BL156" ca="1">INDEX(i.dams_confinement_P,$P156,BL$17)</f>
        <v>0</v>
      </c>
      <c r="BM156" s="246" t="b" cm="1">
        <f t="array" aca="1" ref="BM156" ca="1">INDEX(i.dams_confinement_P,$P156,BM$17)</f>
        <v>0</v>
      </c>
      <c r="BN156" s="246" t="b" cm="1">
        <f t="array" aca="1" ref="BN156" ca="1">INDEX(i.dams_confinement_P,$P156,BN$17)</f>
        <v>0</v>
      </c>
      <c r="BO156" s="246" t="b" cm="1">
        <f t="array" aca="1" ref="BO156" ca="1">INDEX(i.dams_confinement_P,$P156,BO$17)</f>
        <v>0</v>
      </c>
      <c r="BP156" s="246" t="b" cm="1">
        <f t="array" aca="1" ref="BP156" ca="1">INDEX(i.dams_confinement_P,$P156,BP$17)</f>
        <v>0</v>
      </c>
      <c r="BQ156" s="246" t="b" cm="1">
        <f t="array" aca="1" ref="BQ156" ca="1">INDEX(i.dams_confinement_P,$P156,BQ$17)</f>
        <v>0</v>
      </c>
      <c r="BR156" s="246" t="b" cm="1">
        <f t="array" aca="1" ref="BR156" ca="1">INDEX(i.dams_confinement_P,$P156,BR$17)</f>
        <v>0</v>
      </c>
      <c r="BS156" s="246" t="b" cm="1">
        <f t="array" aca="1" ref="BS156" ca="1">INDEX(i.dams_confinement_P,$P156,BS$17)</f>
        <v>0</v>
      </c>
      <c r="BT156" s="246" t="b" cm="1">
        <f t="array" aca="1" ref="BT156" ca="1">INDEX(i.dams_confinement_P,$P156,BT$17)</f>
        <v>0</v>
      </c>
      <c r="BU156" s="246" t="b" cm="1">
        <f t="array" aca="1" ref="BU156" ca="1">INDEX(i.dams_confinement_P,$P156,BU$17)</f>
        <v>0</v>
      </c>
      <c r="BV156" s="246" t="b" cm="1">
        <f t="array" aca="1" ref="BV156" ca="1">INDEX(i.dams_confinement_P,$P156,BV$17)</f>
        <v>0</v>
      </c>
      <c r="BW156" s="246" t="b" cm="1">
        <f t="array" aca="1" ref="BW156" ca="1">INDEX(i.dams_confinement_P,$P156,BW$17)</f>
        <v>0</v>
      </c>
      <c r="BX156" s="246" t="b" cm="1">
        <f t="array" aca="1" ref="BX156" ca="1">INDEX(i.dams_confinement_P,$P156,BX$17)</f>
        <v>0</v>
      </c>
      <c r="BY156" s="248" t="str">
        <f t="shared" ca="1" si="567"/>
        <v>-</v>
      </c>
      <c r="BZ156" s="248" t="str">
        <f t="shared" ca="1" si="567"/>
        <v>-</v>
      </c>
      <c r="CA156" s="10"/>
      <c r="CB156" s="248" t="str">
        <f t="shared" ca="1" si="567"/>
        <v>-</v>
      </c>
      <c r="CC156" s="248" t="str">
        <f t="shared" ca="1" si="567"/>
        <v>-</v>
      </c>
      <c r="CD156" s="248" t="str">
        <f t="shared" ca="1" si="567"/>
        <v>-</v>
      </c>
      <c r="CE156" s="248" t="str">
        <f t="shared" ca="1" si="567"/>
        <v>-</v>
      </c>
      <c r="CF156" s="248" t="str">
        <f t="shared" ca="1" si="567"/>
        <v>-</v>
      </c>
      <c r="CG156" s="248" t="str">
        <f t="shared" ca="1" si="567"/>
        <v>-</v>
      </c>
      <c r="CH156" s="248" t="str">
        <f t="shared" ca="1" si="567"/>
        <v>-</v>
      </c>
      <c r="CI156" s="248" t="str">
        <f t="shared" ca="1" si="567"/>
        <v>-</v>
      </c>
      <c r="CJ156" s="248" t="str">
        <f t="shared" ca="1" si="567"/>
        <v>-</v>
      </c>
      <c r="CK156" s="248" t="str">
        <f t="shared" ca="1" si="567"/>
        <v>-</v>
      </c>
      <c r="CL156" s="248" t="str">
        <f t="shared" ca="1" si="567"/>
        <v>-</v>
      </c>
      <c r="CM156" s="248" t="str">
        <f t="shared" ca="1" si="567"/>
        <v>-</v>
      </c>
      <c r="CN156" s="248" t="str">
        <f t="shared" ca="1" si="567"/>
        <v>-</v>
      </c>
      <c r="CO156" s="248" t="str">
        <f t="shared" ca="1" si="567"/>
        <v>-</v>
      </c>
      <c r="CP156" s="248" t="str">
        <f t="shared" ca="1" si="567"/>
        <v>-</v>
      </c>
      <c r="CQ156" s="248" t="str">
        <f t="shared" ca="1" si="567"/>
        <v>-</v>
      </c>
      <c r="CR156" s="248" t="str">
        <f t="shared" ca="1" si="567"/>
        <v>-</v>
      </c>
      <c r="CS156" s="248" t="str">
        <f t="shared" ca="1" si="567"/>
        <v>-</v>
      </c>
      <c r="CT156" s="248" t="str">
        <f t="shared" ca="1" si="567"/>
        <v>-</v>
      </c>
      <c r="CU156" s="248" t="str">
        <f t="shared" ca="1" si="567"/>
        <v>-</v>
      </c>
      <c r="CV156" s="248" t="str">
        <f t="shared" ca="1" si="567"/>
        <v>-</v>
      </c>
      <c r="CW156" s="10"/>
      <c r="CX156" s="246" t="str" cm="1">
        <f t="array" aca="1" ref="CX156" ca="1">IF(AND($CZ156:$DA156),INDEX(i.dam_user_fvp0_date,$P156),"-")</f>
        <v>-</v>
      </c>
      <c r="CY156" s="246" t="str" cm="1">
        <f t="array" aca="1" ref="CY156" ca="1">IF(AND($CZ156:$DA156),INDEX(i.dam_user_fvp1_date,$P156),"-")</f>
        <v>-</v>
      </c>
      <c r="CZ156" s="248" t="b">
        <f t="shared" ca="1" si="568"/>
        <v>0</v>
      </c>
      <c r="DA156" s="248" t="b">
        <f t="shared" ca="1" si="568"/>
        <v>0</v>
      </c>
      <c r="DB156" s="248" t="str">
        <f t="shared" ca="1" si="568"/>
        <v>-</v>
      </c>
      <c r="DC156" s="248" t="str">
        <f t="shared" ca="1" si="568"/>
        <v>-</v>
      </c>
      <c r="DD156" s="248" t="str">
        <f t="shared" ca="1" si="568"/>
        <v>-</v>
      </c>
      <c r="DE156" s="248" t="str">
        <f t="shared" ca="1" si="568"/>
        <v>-</v>
      </c>
      <c r="DF156" s="248" t="str">
        <f t="shared" ca="1" si="568"/>
        <v>-</v>
      </c>
      <c r="DG156" s="248" t="str">
        <f t="shared" ca="1" si="568"/>
        <v>-</v>
      </c>
      <c r="DH156" s="248" t="str">
        <f t="shared" ca="1" si="568"/>
        <v>-</v>
      </c>
      <c r="DI156" s="248" t="str">
        <f t="shared" ca="1" si="568"/>
        <v>-</v>
      </c>
      <c r="DJ156" s="248">
        <f t="shared" ca="1" si="568"/>
        <v>0.125</v>
      </c>
      <c r="DK156" s="248">
        <f t="shared" ca="1" si="568"/>
        <v>0.3</v>
      </c>
      <c r="DL156" s="248">
        <f t="shared" ca="1" si="568"/>
        <v>-0.05</v>
      </c>
      <c r="DM156" s="248">
        <f t="shared" ca="1" si="568"/>
        <v>0.1</v>
      </c>
      <c r="DN156" s="248">
        <f t="shared" ca="1" si="568"/>
        <v>0.25</v>
      </c>
      <c r="DO156" s="248">
        <f t="shared" ref="DO156:ED184" ca="1" si="594">OFFSET(DO$5,$B156,0)</f>
        <v>-0.05</v>
      </c>
      <c r="DP156" s="248">
        <f t="shared" ca="1" si="594"/>
        <v>0.05</v>
      </c>
      <c r="DQ156" s="248">
        <f t="shared" ca="1" si="594"/>
        <v>0.1</v>
      </c>
      <c r="DR156" s="248">
        <f t="shared" ca="1" si="594"/>
        <v>-0.02</v>
      </c>
      <c r="DS156" s="248">
        <f t="shared" ca="1" si="594"/>
        <v>0.1</v>
      </c>
      <c r="DT156" s="248">
        <f t="shared" ca="1" si="594"/>
        <v>0.25</v>
      </c>
      <c r="DU156" s="248">
        <f t="shared" ca="1" si="594"/>
        <v>-0.05</v>
      </c>
      <c r="DV156" s="248">
        <f t="shared" ca="1" si="594"/>
        <v>1</v>
      </c>
      <c r="DW156" s="248">
        <f t="shared" ca="1" si="594"/>
        <v>1</v>
      </c>
      <c r="DX156" s="248">
        <f t="shared" ca="1" si="594"/>
        <v>0</v>
      </c>
      <c r="DY156" s="248" t="str">
        <f t="shared" ca="1" si="594"/>
        <v>-</v>
      </c>
      <c r="DZ156" s="248" t="str">
        <f t="shared" ca="1" si="594"/>
        <v>-</v>
      </c>
      <c r="EA156" s="248" t="str">
        <f t="shared" ca="1" si="594"/>
        <v>-</v>
      </c>
      <c r="EB156" s="248" t="str">
        <f t="shared" ca="1" si="594"/>
        <v>-</v>
      </c>
      <c r="EC156" s="248" t="str">
        <f t="shared" ca="1" si="594"/>
        <v>-</v>
      </c>
      <c r="ED156" s="248" t="str">
        <f t="shared" ca="1" si="594"/>
        <v>-</v>
      </c>
      <c r="EE156" s="248" t="str">
        <f t="shared" ref="EE156:ET183" ca="1" si="595">OFFSET(EE$5,$B156,0)</f>
        <v>-</v>
      </c>
      <c r="EF156" s="248">
        <f t="shared" ca="1" si="595"/>
        <v>0</v>
      </c>
      <c r="EG156" s="248" t="str">
        <f t="shared" ca="1" si="595"/>
        <v>-</v>
      </c>
      <c r="EH156" s="248" t="str">
        <f t="shared" ca="1" si="595"/>
        <v>-</v>
      </c>
      <c r="EI156" s="248" t="str">
        <f t="shared" ca="1" si="595"/>
        <v>-</v>
      </c>
      <c r="EJ156" s="248" t="str">
        <f t="shared" ca="1" si="595"/>
        <v>-</v>
      </c>
      <c r="EK156" s="248" t="str">
        <f t="shared" ca="1" si="595"/>
        <v>-</v>
      </c>
      <c r="EL156" s="248">
        <f t="shared" ca="1" si="595"/>
        <v>0</v>
      </c>
      <c r="EM156" s="248">
        <f t="shared" ca="1" si="595"/>
        <v>0</v>
      </c>
      <c r="EN156" s="248">
        <f t="shared" ca="1" si="595"/>
        <v>0</v>
      </c>
      <c r="EO156" s="248">
        <f t="shared" ca="1" si="595"/>
        <v>0</v>
      </c>
      <c r="EP156" s="248">
        <f t="shared" ca="1" si="595"/>
        <v>0</v>
      </c>
      <c r="EQ156" s="248">
        <f t="shared" ca="1" si="595"/>
        <v>0</v>
      </c>
      <c r="ER156" s="248">
        <f t="shared" ca="1" si="595"/>
        <v>0</v>
      </c>
      <c r="ES156" s="248" t="str">
        <f t="shared" ca="1" si="595"/>
        <v>-</v>
      </c>
      <c r="ET156" s="248" t="str">
        <f t="shared" ca="1" si="595"/>
        <v>-</v>
      </c>
      <c r="EU156" s="248" t="str">
        <f t="shared" ref="EU156:FI184" ca="1" si="596">OFFSET(EU$5,$B156,0)</f>
        <v>-</v>
      </c>
      <c r="EV156" s="248" t="str">
        <f t="shared" ca="1" si="596"/>
        <v>-</v>
      </c>
      <c r="EW156" s="248" t="str">
        <f t="shared" ca="1" si="596"/>
        <v>-</v>
      </c>
      <c r="EX156" s="248" t="str">
        <f t="shared" ca="1" si="596"/>
        <v>-</v>
      </c>
      <c r="EY156" s="248" t="str">
        <f t="shared" ca="1" si="596"/>
        <v>-</v>
      </c>
      <c r="EZ156" s="248" t="str">
        <f t="shared" ca="1" si="596"/>
        <v>-</v>
      </c>
      <c r="FA156" s="248" t="str">
        <f t="shared" ca="1" si="596"/>
        <v>-</v>
      </c>
      <c r="FB156" s="248" t="str">
        <f t="shared" ca="1" si="596"/>
        <v>-</v>
      </c>
      <c r="FC156" s="248" t="str">
        <f t="shared" ca="1" si="596"/>
        <v>-</v>
      </c>
      <c r="FD156" s="10"/>
      <c r="FE156" s="246">
        <f t="shared" ca="1" si="569"/>
        <v>1</v>
      </c>
      <c r="FF156" s="248" t="str">
        <f t="shared" ca="1" si="596"/>
        <v>-</v>
      </c>
      <c r="FG156" s="248" t="str">
        <f t="shared" ca="1" si="596"/>
        <v>-</v>
      </c>
      <c r="FH156" s="248" t="str">
        <f t="shared" ca="1" si="596"/>
        <v>-</v>
      </c>
      <c r="FI156" s="248" t="str">
        <f t="shared" ca="1" si="596"/>
        <v>-</v>
      </c>
      <c r="FJ156" s="246" t="b">
        <f t="shared" ca="1" si="570"/>
        <v>0</v>
      </c>
      <c r="FK156" s="248" t="str">
        <f t="shared" ca="1" si="571"/>
        <v>-</v>
      </c>
      <c r="FL156" s="248">
        <f t="shared" ca="1" si="571"/>
        <v>0</v>
      </c>
      <c r="FM156" s="248" t="str">
        <f t="shared" ca="1" si="571"/>
        <v>-</v>
      </c>
      <c r="FN156" s="248">
        <f t="shared" ca="1" si="571"/>
        <v>1</v>
      </c>
      <c r="FO156" s="248">
        <f t="shared" ca="1" si="571"/>
        <v>0</v>
      </c>
      <c r="FP156" s="248">
        <f t="shared" ca="1" si="571"/>
        <v>1</v>
      </c>
      <c r="FQ156" s="248">
        <f t="shared" ca="1" si="571"/>
        <v>0</v>
      </c>
      <c r="FR156" s="248">
        <f t="shared" ca="1" si="571"/>
        <v>1</v>
      </c>
      <c r="FS156" s="248">
        <f t="shared" ca="1" si="571"/>
        <v>1</v>
      </c>
      <c r="FT156" s="248">
        <f t="shared" ca="1" si="571"/>
        <v>1</v>
      </c>
      <c r="FU156" s="248">
        <f t="shared" ca="1" si="571"/>
        <v>0</v>
      </c>
      <c r="FV156" s="248">
        <f t="shared" ca="1" si="571"/>
        <v>0</v>
      </c>
      <c r="FW156" s="248">
        <f t="shared" ca="1" si="571"/>
        <v>0</v>
      </c>
      <c r="FX156" s="248">
        <f t="shared" ca="1" si="571"/>
        <v>0</v>
      </c>
      <c r="FY156" s="248">
        <f t="shared" ca="1" si="571"/>
        <v>0</v>
      </c>
      <c r="FZ156" s="248">
        <f t="shared" ca="1" si="571"/>
        <v>0</v>
      </c>
      <c r="GA156" s="248">
        <f t="shared" ca="1" si="571"/>
        <v>0</v>
      </c>
      <c r="GB156" s="248">
        <f t="shared" ca="1" si="571"/>
        <v>0</v>
      </c>
      <c r="GC156" s="248">
        <f t="shared" ca="1" si="571"/>
        <v>0</v>
      </c>
      <c r="GD156" s="248">
        <f t="shared" ca="1" si="571"/>
        <v>0</v>
      </c>
      <c r="GE156" s="248">
        <f t="shared" ca="1" si="571"/>
        <v>0</v>
      </c>
      <c r="GF156" s="248">
        <f t="shared" ca="1" si="571"/>
        <v>0</v>
      </c>
      <c r="GG156" s="248">
        <f t="shared" ca="1" si="571"/>
        <v>1</v>
      </c>
      <c r="GH156" s="248">
        <f t="shared" ca="1" si="571"/>
        <v>0</v>
      </c>
      <c r="GI156" s="248">
        <f t="shared" ca="1" si="571"/>
        <v>0</v>
      </c>
      <c r="GJ156" s="248">
        <f t="shared" ca="1" si="571"/>
        <v>0</v>
      </c>
      <c r="GK156" s="248">
        <f t="shared" ca="1" si="571"/>
        <v>0</v>
      </c>
      <c r="GL156" s="248">
        <f t="shared" ca="1" si="571"/>
        <v>0</v>
      </c>
      <c r="GM156" s="248">
        <f t="shared" ca="1" si="571"/>
        <v>0</v>
      </c>
      <c r="GN156" s="248">
        <f t="shared" ca="1" si="571"/>
        <v>0</v>
      </c>
      <c r="GO156" s="10"/>
      <c r="GP156" s="246" t="b">
        <f t="shared" ca="1" si="592"/>
        <v>1</v>
      </c>
      <c r="GQ156" s="246" cm="1">
        <f t="array" aca="1" ref="GQ156" ca="1">INDEX(i.bnd_total_pas_area,$R156,1)</f>
        <v>1224.7500000000002</v>
      </c>
      <c r="GR156" s="248" t="str">
        <f t="shared" ca="1" si="572"/>
        <v>-</v>
      </c>
      <c r="GS156" s="246" t="b">
        <f t="shared" ca="1" si="593"/>
        <v>1</v>
      </c>
      <c r="GT156" s="246" cm="1">
        <f t="array" aca="1" ref="GT156" ca="1">INDEX(i.bnd_sr_t,$T156,1)</f>
        <v>13.5</v>
      </c>
      <c r="GU156" s="246" t="b">
        <f t="shared" ca="1" si="574"/>
        <v>0</v>
      </c>
      <c r="GV156" s="246" t="b">
        <f t="shared" ca="1" si="574"/>
        <v>0</v>
      </c>
      <c r="GW156" s="246" t="b">
        <f t="shared" ca="1" si="574"/>
        <v>1</v>
      </c>
      <c r="GX156" s="248">
        <f t="shared" ca="1" si="575"/>
        <v>0</v>
      </c>
      <c r="GY156" s="248">
        <f t="shared" ca="1" si="575"/>
        <v>2</v>
      </c>
      <c r="GZ156" s="248">
        <f t="shared" ca="1" si="575"/>
        <v>2</v>
      </c>
      <c r="HA156" s="248" t="str">
        <f t="shared" ca="1" si="575"/>
        <v>-</v>
      </c>
      <c r="HB156" s="248" t="str">
        <f t="shared" ca="1" si="575"/>
        <v>-</v>
      </c>
      <c r="HC156" s="248" t="str">
        <f t="shared" ca="1" si="575"/>
        <v>-</v>
      </c>
      <c r="HD156" s="248" t="str">
        <f t="shared" ca="1" si="575"/>
        <v>-</v>
      </c>
      <c r="HE156" s="248" t="str">
        <f t="shared" ca="1" si="575"/>
        <v>-</v>
      </c>
      <c r="HF156" s="248" t="str">
        <f t="shared" ca="1" si="575"/>
        <v>-</v>
      </c>
      <c r="HG156" s="248" t="str">
        <f t="shared" ca="1" si="575"/>
        <v>-</v>
      </c>
      <c r="HH156" s="248" t="str">
        <f t="shared" ca="1" si="575"/>
        <v>-</v>
      </c>
      <c r="HI156" s="248" t="str">
        <f t="shared" ca="1" si="575"/>
        <v>-</v>
      </c>
      <c r="HJ156" s="248" t="str">
        <f t="shared" ca="1" si="575"/>
        <v>-</v>
      </c>
      <c r="HK156" s="248" t="b">
        <f t="shared" ca="1" si="575"/>
        <v>1</v>
      </c>
      <c r="HL156" s="248">
        <f t="shared" ca="1" si="575"/>
        <v>0</v>
      </c>
      <c r="HM156" s="288" t="str">
        <f t="shared" ca="1" si="575"/>
        <v>-</v>
      </c>
      <c r="HN156" s="288" t="str">
        <f t="shared" ca="1" si="575"/>
        <v>-</v>
      </c>
      <c r="HO156" s="288" t="str">
        <f t="shared" ca="1" si="575"/>
        <v>-</v>
      </c>
      <c r="HP156" s="288" t="str">
        <f t="shared" ca="1" si="575"/>
        <v>-</v>
      </c>
      <c r="HQ156" s="288" t="str">
        <f t="shared" ca="1" si="575"/>
        <v>-</v>
      </c>
      <c r="HR156" s="288" t="str">
        <f t="shared" ca="1" si="575"/>
        <v>-</v>
      </c>
      <c r="HS156" s="248" t="str">
        <f t="shared" ca="1" si="575"/>
        <v>-</v>
      </c>
      <c r="HT156" s="248" t="str">
        <f t="shared" ca="1" si="575"/>
        <v>-</v>
      </c>
      <c r="HU156" s="248" t="b">
        <f t="shared" ca="1" si="577"/>
        <v>1</v>
      </c>
      <c r="HV156" s="248">
        <f t="shared" ca="1" si="577"/>
        <v>0</v>
      </c>
      <c r="HW156" s="246" t="str">
        <f t="shared" ca="1" si="578"/>
        <v>-</v>
      </c>
      <c r="HX156" s="246" t="str">
        <f t="shared" ca="1" si="578"/>
        <v>-</v>
      </c>
      <c r="HY156" s="246" t="str">
        <f t="shared" ca="1" si="578"/>
        <v>-</v>
      </c>
      <c r="HZ156" s="246" t="str">
        <f t="shared" ca="1" si="578"/>
        <v>-</v>
      </c>
      <c r="IA156" s="248" t="str">
        <f t="shared" ca="1" si="579"/>
        <v>-</v>
      </c>
      <c r="IB156" s="248" t="str">
        <f t="shared" ca="1" si="579"/>
        <v>-</v>
      </c>
      <c r="IC156" s="248" t="str">
        <f t="shared" ca="1" si="579"/>
        <v>-</v>
      </c>
      <c r="ID156" s="248" t="str">
        <f t="shared" ca="1" si="579"/>
        <v>-</v>
      </c>
      <c r="IE156" s="248">
        <f t="shared" ca="1" si="579"/>
        <v>0</v>
      </c>
      <c r="IF156" s="248" t="str">
        <f t="shared" ca="1" si="579"/>
        <v>-</v>
      </c>
      <c r="IG156" s="248">
        <f t="shared" ca="1" si="579"/>
        <v>0</v>
      </c>
      <c r="IH156" s="246" t="str">
        <f t="shared" ca="1" si="580"/>
        <v>-</v>
      </c>
      <c r="II156" s="246">
        <f t="shared" ca="1" si="580"/>
        <v>500</v>
      </c>
      <c r="IJ156" s="246">
        <f t="shared" ca="1" si="580"/>
        <v>500</v>
      </c>
      <c r="IK156" s="246">
        <f t="shared" ca="1" si="580"/>
        <v>865</v>
      </c>
      <c r="IL156" s="246" t="str">
        <f t="shared" ca="1" si="580"/>
        <v>-</v>
      </c>
      <c r="IM156" s="246" t="str">
        <f t="shared" ca="1" si="580"/>
        <v>-</v>
      </c>
      <c r="IN156" s="248" t="str">
        <f t="shared" ca="1" si="581"/>
        <v>-</v>
      </c>
      <c r="IO156" s="248" t="str">
        <f t="shared" ca="1" si="581"/>
        <v>-</v>
      </c>
      <c r="IP156" s="10"/>
      <c r="IQ156" s="248">
        <f t="shared" ca="1" si="579"/>
        <v>1</v>
      </c>
      <c r="IR156" s="248">
        <f t="shared" ca="1" si="579"/>
        <v>0</v>
      </c>
      <c r="IS156" s="248">
        <f t="shared" ca="1" si="579"/>
        <v>1</v>
      </c>
      <c r="IT156" s="248">
        <f t="shared" ca="1" si="579"/>
        <v>1</v>
      </c>
      <c r="IU156" s="248">
        <f t="shared" ca="1" si="579"/>
        <v>0</v>
      </c>
      <c r="IV156" s="248">
        <f t="shared" ca="1" si="579"/>
        <v>70</v>
      </c>
      <c r="IW156" s="248">
        <f t="shared" ca="1" si="579"/>
        <v>50</v>
      </c>
      <c r="IX156" s="248">
        <f t="shared" ca="1" si="579"/>
        <v>85</v>
      </c>
      <c r="IY156" s="248">
        <f t="shared" ca="1" si="579"/>
        <v>70</v>
      </c>
      <c r="IZ156" s="246">
        <f t="shared" ca="1" si="582"/>
        <v>1</v>
      </c>
      <c r="JA156" s="246">
        <f t="shared" si="583"/>
        <v>0.75</v>
      </c>
      <c r="JB156" s="246">
        <f t="shared" ca="1" si="584"/>
        <v>1</v>
      </c>
      <c r="JC156" s="248">
        <f t="shared" ca="1" si="579"/>
        <v>1</v>
      </c>
      <c r="JD156" s="10"/>
      <c r="JE156" s="248">
        <f t="shared" ca="1" si="579"/>
        <v>1</v>
      </c>
      <c r="JF156" s="246">
        <f t="shared" ca="1" si="585"/>
        <v>1</v>
      </c>
      <c r="JG156" s="248">
        <f t="shared" ca="1" si="586"/>
        <v>0.75</v>
      </c>
      <c r="JH156" s="248">
        <f t="shared" ca="1" si="586"/>
        <v>0.8</v>
      </c>
      <c r="JI156" s="248">
        <f t="shared" ca="1" si="586"/>
        <v>0.82499999999999996</v>
      </c>
      <c r="JJ156" s="248">
        <f t="shared" ca="1" si="586"/>
        <v>0.875</v>
      </c>
      <c r="JK156" s="248">
        <f t="shared" ca="1" si="586"/>
        <v>0.9</v>
      </c>
      <c r="JL156" s="246">
        <f t="shared" ca="1" si="587"/>
        <v>1</v>
      </c>
      <c r="JM156" s="248">
        <f t="shared" ca="1" si="579"/>
        <v>0</v>
      </c>
      <c r="JN156" s="248">
        <f t="shared" ca="1" si="579"/>
        <v>0</v>
      </c>
      <c r="JO156" s="248">
        <f t="shared" ca="1" si="579"/>
        <v>0</v>
      </c>
      <c r="JP156" s="248">
        <f t="shared" ca="1" si="579"/>
        <v>0</v>
      </c>
      <c r="JQ156" s="248">
        <f t="shared" ca="1" si="579"/>
        <v>0</v>
      </c>
      <c r="JR156" s="248">
        <f t="shared" ca="1" si="579"/>
        <v>0</v>
      </c>
      <c r="JS156" s="248" t="str">
        <f t="shared" ca="1" si="579"/>
        <v>-</v>
      </c>
      <c r="JT156" s="248">
        <f t="shared" ca="1" si="579"/>
        <v>0</v>
      </c>
      <c r="JU156" s="27">
        <v>0</v>
      </c>
    </row>
    <row r="157" spans="1:281" s="228" customFormat="1" outlineLevel="1">
      <c r="A157" s="202">
        <f t="shared" si="12"/>
        <v>152</v>
      </c>
      <c r="B157" s="202">
        <f t="shared" si="590"/>
        <v>13</v>
      </c>
      <c r="C157" s="228">
        <v>600</v>
      </c>
      <c r="D157" s="228" t="s">
        <v>941</v>
      </c>
      <c r="E157" s="228" t="b">
        <f t="shared" ca="1" si="591"/>
        <v>1</v>
      </c>
      <c r="F157" s="228" t="b">
        <v>0</v>
      </c>
      <c r="G157" s="228" t="b">
        <v>1</v>
      </c>
      <c r="H157" s="298" cm="1">
        <f t="array" aca="1" ref="H157" ca="1">IF(AND($I157:$T157=DataMaster!$R$70:$AC$70),1,IF(AND($I157:$T157=DataMaster!$R$71:$AC$71),2,IF(AND($I157:$T157=DataMaster!$R$72:$AC$72),3,IF(AND($I157:$T157=DataMaster!$R$73:$AC$73),4,IF(AND($I157:$T157=DataMaster!$R$74:$AC$74),5,IF(AND($I157:$T157=DataMaster!$R$75:$AC$75),6,IF(AND($I157:$T157=DataMaster!$R$76:$AC$76),7,IF(AND($I157:$T157=DataMaster!$R$77:$AC$77),8,0))))))))</f>
        <v>0</v>
      </c>
      <c r="I157" s="225">
        <f t="shared" ca="1" si="588"/>
        <v>3</v>
      </c>
      <c r="J157" s="225">
        <f t="shared" ca="1" si="588"/>
        <v>2</v>
      </c>
      <c r="K157" s="225">
        <f t="shared" ca="1" si="588"/>
        <v>1</v>
      </c>
      <c r="L157" s="225">
        <f t="shared" ca="1" si="588"/>
        <v>1</v>
      </c>
      <c r="M157" s="225">
        <f t="shared" ca="1" si="588"/>
        <v>1</v>
      </c>
      <c r="N157" s="32">
        <v>3</v>
      </c>
      <c r="O157" s="225">
        <f t="shared" ca="1" si="588"/>
        <v>1</v>
      </c>
      <c r="P157" s="225">
        <f t="shared" ca="1" si="588"/>
        <v>1</v>
      </c>
      <c r="Q157" s="225">
        <f t="shared" ca="1" si="588"/>
        <v>1</v>
      </c>
      <c r="R157" s="225">
        <f t="shared" ca="1" si="588"/>
        <v>9</v>
      </c>
      <c r="S157" s="225">
        <f t="shared" ca="1" si="588"/>
        <v>1</v>
      </c>
      <c r="T157" s="225">
        <f t="shared" ca="1" si="588"/>
        <v>9</v>
      </c>
      <c r="V157" s="242" t="str" cm="1">
        <f t="array" aca="1" ref="V157" ca="1">TEXT(LEFT(OFFSET(V157,-1,0),5)+1,"00000")&amp;MID(OFFSET(V157,-1,0),6,FIND(" ",OFFSET(V157,-1,0),7)-5)
&amp;IF($H157=0,"",INDEX(DataMaster!$Q$70:$Q$77,Experiment!H157))
 &amp; " Day"&amp;_xlfn.SINGLE(INDEX(i.DOY,$I157,1))                   &amp; IF($FE157=0," FWM","")&amp;IF($FE157=1," MWM","")&amp;IF($FE157=5," Mat","")&amp;IF($FJ157=TRUE,"&amp;BBT","")
&amp;" Confine"&amp;$P157-1       &amp;IF($R157&gt;1," PasArea"&amp;GQ157,"")     &amp;IF($T157&gt;1," SR"&amp;GT157,"")     &amp;IF($S157&gt;1," E_PGR"&amp;JG157,"")
&amp; " WP"&amp;TEXT($IZ157*100,"000p")                &amp; " MP"&amp;TEXT($JA157*100,"000p")                      &amp; " GP"&amp;TEXT($JB157*100,"000p")
&amp; " (F"&amp;3+IFERROR(1*$CZ157,0)+IFERROR(1*$DA157,0)&amp;3-IFERROR(1*NOT($DC157),0)&amp;"N"&amp;$DV157&amp;$DW157&amp;")"</f>
        <v>00006 General_SA  Day204 MWM Confine0 PasArea1224.75 SR13.5 WP100p MP125p GP100p (F33N11)</v>
      </c>
      <c r="W157" s="10" t="str">
        <f ca="1">IF(COUNTIF(V$5:V157,V157)=1,"-","Dup")</f>
        <v>-</v>
      </c>
      <c r="X157" s="10"/>
      <c r="Y157" s="248" t="str">
        <f t="shared" ca="1" si="562"/>
        <v>-</v>
      </c>
      <c r="Z157" s="248" t="str">
        <f t="shared" ca="1" si="562"/>
        <v>-</v>
      </c>
      <c r="AA157" s="248" t="str">
        <f t="shared" ca="1" si="562"/>
        <v>-</v>
      </c>
      <c r="AB157" s="248" t="str">
        <f t="shared" ca="1" si="562"/>
        <v>-</v>
      </c>
      <c r="AC157" s="248" t="str">
        <f t="shared" ca="1" si="562"/>
        <v>-</v>
      </c>
      <c r="AD157" s="248" t="b">
        <f t="shared" ca="1" si="562"/>
        <v>1</v>
      </c>
      <c r="AE157" s="10"/>
      <c r="AF157" s="248" t="b">
        <f t="shared" ca="1" si="563"/>
        <v>1</v>
      </c>
      <c r="AG157" s="248" t="str">
        <f t="shared" ca="1" si="563"/>
        <v>-</v>
      </c>
      <c r="AH157" s="248" t="str">
        <f t="shared" ca="1" si="563"/>
        <v>-</v>
      </c>
      <c r="AI157" s="248" t="str">
        <f t="shared" ca="1" si="563"/>
        <v>-</v>
      </c>
      <c r="AJ157" s="248" t="b">
        <f t="shared" ca="1" si="563"/>
        <v>0</v>
      </c>
      <c r="AK157" s="248" t="str">
        <f t="shared" ca="1" si="563"/>
        <v>-</v>
      </c>
      <c r="AL157" s="248" t="str">
        <f t="shared" ca="1" si="563"/>
        <v>-</v>
      </c>
      <c r="AM157" s="248" t="str">
        <f t="shared" ca="1" si="563"/>
        <v>-</v>
      </c>
      <c r="AN157" s="248" t="b">
        <f t="shared" ca="1" si="563"/>
        <v>0</v>
      </c>
      <c r="AO157" s="10"/>
      <c r="AP157" s="248" t="b">
        <f t="shared" ca="1" si="563"/>
        <v>1</v>
      </c>
      <c r="AQ157" s="248" t="b">
        <f t="shared" ca="1" si="564"/>
        <v>1</v>
      </c>
      <c r="AR157" s="248" t="b">
        <f t="shared" ca="1" si="564"/>
        <v>1</v>
      </c>
      <c r="AS157" s="297">
        <f t="shared" ca="1" si="565"/>
        <v>32109</v>
      </c>
      <c r="AT157" s="248" t="b">
        <f t="shared" ca="1" si="563"/>
        <v>0</v>
      </c>
      <c r="AU157" s="248" t="str">
        <f t="shared" ca="1" si="563"/>
        <v>-</v>
      </c>
      <c r="AV157" s="248" t="str">
        <f t="shared" ca="1" si="564"/>
        <v>-</v>
      </c>
      <c r="AW157" s="248" t="str">
        <f t="shared" ca="1" si="564"/>
        <v>-</v>
      </c>
      <c r="AX157" s="248" t="str">
        <f t="shared" ca="1" si="564"/>
        <v>-</v>
      </c>
      <c r="AY157" s="248">
        <f t="shared" ca="1" si="564"/>
        <v>1</v>
      </c>
      <c r="AZ157" s="248">
        <f t="shared" ca="1" si="564"/>
        <v>1</v>
      </c>
      <c r="BA157" s="248" t="b">
        <f t="shared" ca="1" si="564"/>
        <v>1</v>
      </c>
      <c r="BB157" s="248">
        <f t="shared" ca="1" si="564"/>
        <v>0.2</v>
      </c>
      <c r="BC157" s="248" t="str">
        <f t="shared" ca="1" si="566"/>
        <v>-</v>
      </c>
      <c r="BD157" s="248" t="str">
        <f t="shared" ca="1" si="566"/>
        <v>-</v>
      </c>
      <c r="BE157" s="248" t="b">
        <f t="shared" ca="1" si="564"/>
        <v>1</v>
      </c>
      <c r="BF157" s="248" t="b">
        <f t="shared" ca="1" si="564"/>
        <v>0</v>
      </c>
      <c r="BG157" s="246" t="b" cm="1">
        <f t="array" aca="1" ref="BG157" ca="1">INDEX(i.dams_confinement_P,$P157,BG$17)</f>
        <v>0</v>
      </c>
      <c r="BH157" s="246" t="b" cm="1">
        <f t="array" aca="1" ref="BH157" ca="1">INDEX(i.dams_confinement_P,$P157,BH$17)</f>
        <v>0</v>
      </c>
      <c r="BI157" s="246" t="b" cm="1">
        <f t="array" aca="1" ref="BI157" ca="1">INDEX(i.dams_confinement_P,$P157,BI$17)</f>
        <v>0</v>
      </c>
      <c r="BJ157" s="246" t="b" cm="1">
        <f t="array" aca="1" ref="BJ157" ca="1">INDEX(i.dams_confinement_P,$P157,BJ$17)</f>
        <v>0</v>
      </c>
      <c r="BK157" s="246" t="b" cm="1">
        <f t="array" aca="1" ref="BK157" ca="1">INDEX(i.dams_confinement_P,$P157,BK$17)</f>
        <v>0</v>
      </c>
      <c r="BL157" s="246" t="b" cm="1">
        <f t="array" aca="1" ref="BL157" ca="1">INDEX(i.dams_confinement_P,$P157,BL$17)</f>
        <v>0</v>
      </c>
      <c r="BM157" s="246" t="b" cm="1">
        <f t="array" aca="1" ref="BM157" ca="1">INDEX(i.dams_confinement_P,$P157,BM$17)</f>
        <v>0</v>
      </c>
      <c r="BN157" s="246" t="b" cm="1">
        <f t="array" aca="1" ref="BN157" ca="1">INDEX(i.dams_confinement_P,$P157,BN$17)</f>
        <v>0</v>
      </c>
      <c r="BO157" s="246" t="b" cm="1">
        <f t="array" aca="1" ref="BO157" ca="1">INDEX(i.dams_confinement_P,$P157,BO$17)</f>
        <v>0</v>
      </c>
      <c r="BP157" s="246" t="b" cm="1">
        <f t="array" aca="1" ref="BP157" ca="1">INDEX(i.dams_confinement_P,$P157,BP$17)</f>
        <v>0</v>
      </c>
      <c r="BQ157" s="246" t="b" cm="1">
        <f t="array" aca="1" ref="BQ157" ca="1">INDEX(i.dams_confinement_P,$P157,BQ$17)</f>
        <v>0</v>
      </c>
      <c r="BR157" s="246" t="b" cm="1">
        <f t="array" aca="1" ref="BR157" ca="1">INDEX(i.dams_confinement_P,$P157,BR$17)</f>
        <v>0</v>
      </c>
      <c r="BS157" s="246" t="b" cm="1">
        <f t="array" aca="1" ref="BS157" ca="1">INDEX(i.dams_confinement_P,$P157,BS$17)</f>
        <v>0</v>
      </c>
      <c r="BT157" s="246" t="b" cm="1">
        <f t="array" aca="1" ref="BT157" ca="1">INDEX(i.dams_confinement_P,$P157,BT$17)</f>
        <v>0</v>
      </c>
      <c r="BU157" s="246" t="b" cm="1">
        <f t="array" aca="1" ref="BU157" ca="1">INDEX(i.dams_confinement_P,$P157,BU$17)</f>
        <v>0</v>
      </c>
      <c r="BV157" s="246" t="b" cm="1">
        <f t="array" aca="1" ref="BV157" ca="1">INDEX(i.dams_confinement_P,$P157,BV$17)</f>
        <v>0</v>
      </c>
      <c r="BW157" s="246" t="b" cm="1">
        <f t="array" aca="1" ref="BW157" ca="1">INDEX(i.dams_confinement_P,$P157,BW$17)</f>
        <v>0</v>
      </c>
      <c r="BX157" s="246" t="b" cm="1">
        <f t="array" aca="1" ref="BX157" ca="1">INDEX(i.dams_confinement_P,$P157,BX$17)</f>
        <v>0</v>
      </c>
      <c r="BY157" s="248" t="str">
        <f t="shared" ca="1" si="567"/>
        <v>-</v>
      </c>
      <c r="BZ157" s="248" t="str">
        <f t="shared" ca="1" si="567"/>
        <v>-</v>
      </c>
      <c r="CA157" s="10"/>
      <c r="CB157" s="248" t="str">
        <f t="shared" ca="1" si="567"/>
        <v>-</v>
      </c>
      <c r="CC157" s="248" t="str">
        <f t="shared" ca="1" si="567"/>
        <v>-</v>
      </c>
      <c r="CD157" s="248" t="str">
        <f t="shared" ca="1" si="567"/>
        <v>-</v>
      </c>
      <c r="CE157" s="248" t="str">
        <f t="shared" ca="1" si="567"/>
        <v>-</v>
      </c>
      <c r="CF157" s="248" t="str">
        <f t="shared" ca="1" si="567"/>
        <v>-</v>
      </c>
      <c r="CG157" s="248" t="str">
        <f t="shared" ca="1" si="567"/>
        <v>-</v>
      </c>
      <c r="CH157" s="248" t="str">
        <f t="shared" ca="1" si="567"/>
        <v>-</v>
      </c>
      <c r="CI157" s="248" t="str">
        <f t="shared" ca="1" si="567"/>
        <v>-</v>
      </c>
      <c r="CJ157" s="248" t="str">
        <f t="shared" ca="1" si="567"/>
        <v>-</v>
      </c>
      <c r="CK157" s="248" t="str">
        <f t="shared" ca="1" si="567"/>
        <v>-</v>
      </c>
      <c r="CL157" s="248" t="str">
        <f t="shared" ca="1" si="567"/>
        <v>-</v>
      </c>
      <c r="CM157" s="248" t="str">
        <f t="shared" ca="1" si="567"/>
        <v>-</v>
      </c>
      <c r="CN157" s="248" t="str">
        <f t="shared" ca="1" si="567"/>
        <v>-</v>
      </c>
      <c r="CO157" s="248" t="str">
        <f t="shared" ca="1" si="567"/>
        <v>-</v>
      </c>
      <c r="CP157" s="248" t="str">
        <f t="shared" ca="1" si="567"/>
        <v>-</v>
      </c>
      <c r="CQ157" s="248" t="str">
        <f t="shared" ca="1" si="567"/>
        <v>-</v>
      </c>
      <c r="CR157" s="248" t="str">
        <f t="shared" ca="1" si="567"/>
        <v>-</v>
      </c>
      <c r="CS157" s="248" t="str">
        <f t="shared" ca="1" si="567"/>
        <v>-</v>
      </c>
      <c r="CT157" s="248" t="str">
        <f t="shared" ca="1" si="567"/>
        <v>-</v>
      </c>
      <c r="CU157" s="248" t="str">
        <f t="shared" ca="1" si="567"/>
        <v>-</v>
      </c>
      <c r="CV157" s="248" t="str">
        <f t="shared" ca="1" si="567"/>
        <v>-</v>
      </c>
      <c r="CW157" s="10"/>
      <c r="CX157" s="246" t="str" cm="1">
        <f t="array" aca="1" ref="CX157" ca="1">IF(AND($CZ157:$DA157),INDEX(i.dam_user_fvp0_date,$P157),"-")</f>
        <v>-</v>
      </c>
      <c r="CY157" s="246" t="str" cm="1">
        <f t="array" aca="1" ref="CY157" ca="1">IF(AND($CZ157:$DA157),INDEX(i.dam_user_fvp1_date,$P157),"-")</f>
        <v>-</v>
      </c>
      <c r="CZ157" s="248" t="b">
        <f t="shared" ref="CZ157:DO184" ca="1" si="597">OFFSET(CZ$5,$B157,0)</f>
        <v>0</v>
      </c>
      <c r="DA157" s="248" t="b">
        <f t="shared" ca="1" si="597"/>
        <v>0</v>
      </c>
      <c r="DB157" s="248" t="str">
        <f t="shared" ca="1" si="597"/>
        <v>-</v>
      </c>
      <c r="DC157" s="248" t="str">
        <f t="shared" ca="1" si="597"/>
        <v>-</v>
      </c>
      <c r="DD157" s="248" t="str">
        <f t="shared" ca="1" si="597"/>
        <v>-</v>
      </c>
      <c r="DE157" s="248" t="str">
        <f t="shared" ca="1" si="597"/>
        <v>-</v>
      </c>
      <c r="DF157" s="248" t="str">
        <f t="shared" ca="1" si="597"/>
        <v>-</v>
      </c>
      <c r="DG157" s="248" t="str">
        <f t="shared" ca="1" si="597"/>
        <v>-</v>
      </c>
      <c r="DH157" s="248" t="str">
        <f t="shared" ca="1" si="597"/>
        <v>-</v>
      </c>
      <c r="DI157" s="248" t="str">
        <f t="shared" ca="1" si="597"/>
        <v>-</v>
      </c>
      <c r="DJ157" s="248">
        <f t="shared" ca="1" si="597"/>
        <v>0.125</v>
      </c>
      <c r="DK157" s="248">
        <f t="shared" ca="1" si="597"/>
        <v>0.3</v>
      </c>
      <c r="DL157" s="248">
        <f t="shared" ca="1" si="597"/>
        <v>-0.05</v>
      </c>
      <c r="DM157" s="248">
        <f t="shared" ca="1" si="597"/>
        <v>0.1</v>
      </c>
      <c r="DN157" s="248">
        <f t="shared" ca="1" si="597"/>
        <v>0.25</v>
      </c>
      <c r="DO157" s="248">
        <f t="shared" ca="1" si="597"/>
        <v>-0.05</v>
      </c>
      <c r="DP157" s="248">
        <f t="shared" ca="1" si="594"/>
        <v>0.05</v>
      </c>
      <c r="DQ157" s="248">
        <f t="shared" ca="1" si="594"/>
        <v>0.1</v>
      </c>
      <c r="DR157" s="248">
        <f t="shared" ca="1" si="594"/>
        <v>-0.02</v>
      </c>
      <c r="DS157" s="248">
        <f t="shared" ca="1" si="594"/>
        <v>0.1</v>
      </c>
      <c r="DT157" s="248">
        <f t="shared" ca="1" si="594"/>
        <v>0.25</v>
      </c>
      <c r="DU157" s="248">
        <f t="shared" ca="1" si="594"/>
        <v>-0.05</v>
      </c>
      <c r="DV157" s="248">
        <f t="shared" ca="1" si="594"/>
        <v>1</v>
      </c>
      <c r="DW157" s="248">
        <f t="shared" ca="1" si="594"/>
        <v>1</v>
      </c>
      <c r="DX157" s="248">
        <f t="shared" ca="1" si="594"/>
        <v>0</v>
      </c>
      <c r="DY157" s="248" t="str">
        <f t="shared" ca="1" si="594"/>
        <v>-</v>
      </c>
      <c r="DZ157" s="248" t="str">
        <f t="shared" ca="1" si="594"/>
        <v>-</v>
      </c>
      <c r="EA157" s="248" t="str">
        <f t="shared" ca="1" si="594"/>
        <v>-</v>
      </c>
      <c r="EB157" s="248" t="str">
        <f t="shared" ca="1" si="594"/>
        <v>-</v>
      </c>
      <c r="EC157" s="248" t="str">
        <f t="shared" ca="1" si="594"/>
        <v>-</v>
      </c>
      <c r="ED157" s="248" t="str">
        <f t="shared" ca="1" si="594"/>
        <v>-</v>
      </c>
      <c r="EE157" s="248" t="str">
        <f t="shared" ca="1" si="595"/>
        <v>-</v>
      </c>
      <c r="EF157" s="248">
        <f t="shared" ca="1" si="595"/>
        <v>0</v>
      </c>
      <c r="EG157" s="248" t="str">
        <f t="shared" ca="1" si="595"/>
        <v>-</v>
      </c>
      <c r="EH157" s="248" t="str">
        <f t="shared" ca="1" si="595"/>
        <v>-</v>
      </c>
      <c r="EI157" s="248" t="str">
        <f t="shared" ca="1" si="595"/>
        <v>-</v>
      </c>
      <c r="EJ157" s="248" t="str">
        <f t="shared" ca="1" si="595"/>
        <v>-</v>
      </c>
      <c r="EK157" s="248" t="str">
        <f t="shared" ca="1" si="595"/>
        <v>-</v>
      </c>
      <c r="EL157" s="248">
        <f t="shared" ca="1" si="595"/>
        <v>0</v>
      </c>
      <c r="EM157" s="248">
        <f t="shared" ca="1" si="595"/>
        <v>0</v>
      </c>
      <c r="EN157" s="248">
        <f t="shared" ca="1" si="595"/>
        <v>0</v>
      </c>
      <c r="EO157" s="248">
        <f t="shared" ca="1" si="595"/>
        <v>0</v>
      </c>
      <c r="EP157" s="248">
        <f t="shared" ca="1" si="595"/>
        <v>0</v>
      </c>
      <c r="EQ157" s="248">
        <f t="shared" ca="1" si="595"/>
        <v>0</v>
      </c>
      <c r="ER157" s="248">
        <f t="shared" ca="1" si="595"/>
        <v>0</v>
      </c>
      <c r="ES157" s="248" t="str">
        <f t="shared" ca="1" si="595"/>
        <v>-</v>
      </c>
      <c r="ET157" s="248" t="str">
        <f t="shared" ca="1" si="595"/>
        <v>-</v>
      </c>
      <c r="EU157" s="248" t="str">
        <f t="shared" ca="1" si="596"/>
        <v>-</v>
      </c>
      <c r="EV157" s="248" t="str">
        <f t="shared" ca="1" si="596"/>
        <v>-</v>
      </c>
      <c r="EW157" s="248" t="str">
        <f t="shared" ca="1" si="596"/>
        <v>-</v>
      </c>
      <c r="EX157" s="248" t="str">
        <f t="shared" ca="1" si="596"/>
        <v>-</v>
      </c>
      <c r="EY157" s="248" t="str">
        <f t="shared" ca="1" si="596"/>
        <v>-</v>
      </c>
      <c r="EZ157" s="248" t="str">
        <f t="shared" ca="1" si="596"/>
        <v>-</v>
      </c>
      <c r="FA157" s="248" t="str">
        <f t="shared" ca="1" si="596"/>
        <v>-</v>
      </c>
      <c r="FB157" s="248" t="str">
        <f t="shared" ca="1" si="596"/>
        <v>-</v>
      </c>
      <c r="FC157" s="248" t="str">
        <f t="shared" ca="1" si="596"/>
        <v>-</v>
      </c>
      <c r="FD157" s="10"/>
      <c r="FE157" s="246">
        <f t="shared" ca="1" si="569"/>
        <v>1</v>
      </c>
      <c r="FF157" s="248" t="str">
        <f t="shared" ca="1" si="596"/>
        <v>-</v>
      </c>
      <c r="FG157" s="248" t="str">
        <f t="shared" ca="1" si="596"/>
        <v>-</v>
      </c>
      <c r="FH157" s="248" t="str">
        <f t="shared" ca="1" si="596"/>
        <v>-</v>
      </c>
      <c r="FI157" s="248" t="str">
        <f t="shared" ca="1" si="596"/>
        <v>-</v>
      </c>
      <c r="FJ157" s="246" t="b">
        <f t="shared" ca="1" si="570"/>
        <v>0</v>
      </c>
      <c r="FK157" s="248" t="str">
        <f t="shared" ca="1" si="571"/>
        <v>-</v>
      </c>
      <c r="FL157" s="248">
        <f t="shared" ca="1" si="571"/>
        <v>0</v>
      </c>
      <c r="FM157" s="248" t="str">
        <f t="shared" ca="1" si="571"/>
        <v>-</v>
      </c>
      <c r="FN157" s="248">
        <f t="shared" ca="1" si="571"/>
        <v>1</v>
      </c>
      <c r="FO157" s="248">
        <f t="shared" ca="1" si="571"/>
        <v>0</v>
      </c>
      <c r="FP157" s="248">
        <f t="shared" ca="1" si="571"/>
        <v>1</v>
      </c>
      <c r="FQ157" s="248">
        <f t="shared" ca="1" si="571"/>
        <v>0</v>
      </c>
      <c r="FR157" s="248">
        <f t="shared" ca="1" si="571"/>
        <v>1</v>
      </c>
      <c r="FS157" s="248">
        <f t="shared" ca="1" si="571"/>
        <v>1</v>
      </c>
      <c r="FT157" s="248">
        <f t="shared" ca="1" si="571"/>
        <v>1</v>
      </c>
      <c r="FU157" s="248">
        <f t="shared" ca="1" si="571"/>
        <v>0</v>
      </c>
      <c r="FV157" s="248">
        <f t="shared" ca="1" si="571"/>
        <v>0</v>
      </c>
      <c r="FW157" s="248">
        <f t="shared" ca="1" si="571"/>
        <v>0</v>
      </c>
      <c r="FX157" s="248">
        <f t="shared" ca="1" si="571"/>
        <v>0</v>
      </c>
      <c r="FY157" s="248">
        <f t="shared" ca="1" si="571"/>
        <v>0</v>
      </c>
      <c r="FZ157" s="248">
        <f t="shared" ca="1" si="571"/>
        <v>0</v>
      </c>
      <c r="GA157" s="248">
        <f t="shared" ca="1" si="571"/>
        <v>0</v>
      </c>
      <c r="GB157" s="248">
        <f t="shared" ca="1" si="571"/>
        <v>0</v>
      </c>
      <c r="GC157" s="248">
        <f t="shared" ca="1" si="571"/>
        <v>0</v>
      </c>
      <c r="GD157" s="248">
        <f t="shared" ca="1" si="571"/>
        <v>0</v>
      </c>
      <c r="GE157" s="248">
        <f t="shared" ca="1" si="571"/>
        <v>0</v>
      </c>
      <c r="GF157" s="248">
        <f t="shared" ca="1" si="571"/>
        <v>0</v>
      </c>
      <c r="GG157" s="248">
        <f t="shared" ca="1" si="571"/>
        <v>1</v>
      </c>
      <c r="GH157" s="248">
        <f t="shared" ca="1" si="571"/>
        <v>0</v>
      </c>
      <c r="GI157" s="248">
        <f t="shared" ca="1" si="571"/>
        <v>0</v>
      </c>
      <c r="GJ157" s="248">
        <f t="shared" ca="1" si="571"/>
        <v>0</v>
      </c>
      <c r="GK157" s="248">
        <f t="shared" ca="1" si="571"/>
        <v>0</v>
      </c>
      <c r="GL157" s="248">
        <f t="shared" ca="1" si="571"/>
        <v>0</v>
      </c>
      <c r="GM157" s="248">
        <f t="shared" ca="1" si="571"/>
        <v>0</v>
      </c>
      <c r="GN157" s="248">
        <f t="shared" ca="1" si="571"/>
        <v>0</v>
      </c>
      <c r="GO157" s="10"/>
      <c r="GP157" s="246" t="b">
        <f t="shared" ca="1" si="592"/>
        <v>1</v>
      </c>
      <c r="GQ157" s="246" cm="1">
        <f t="array" aca="1" ref="GQ157" ca="1">INDEX(i.bnd_total_pas_area,$R157,1)</f>
        <v>1224.7500000000002</v>
      </c>
      <c r="GR157" s="248" t="str">
        <f t="shared" ca="1" si="572"/>
        <v>-</v>
      </c>
      <c r="GS157" s="246" t="b">
        <f t="shared" ca="1" si="593"/>
        <v>1</v>
      </c>
      <c r="GT157" s="246" cm="1">
        <f t="array" aca="1" ref="GT157" ca="1">INDEX(i.bnd_sr_t,$T157,1)</f>
        <v>13.5</v>
      </c>
      <c r="GU157" s="246" t="b">
        <f t="shared" ca="1" si="574"/>
        <v>0</v>
      </c>
      <c r="GV157" s="246" t="b">
        <f t="shared" ca="1" si="574"/>
        <v>0</v>
      </c>
      <c r="GW157" s="246" t="b">
        <f t="shared" ca="1" si="574"/>
        <v>1</v>
      </c>
      <c r="GX157" s="248">
        <f t="shared" ca="1" si="575"/>
        <v>0</v>
      </c>
      <c r="GY157" s="248">
        <f t="shared" ca="1" si="575"/>
        <v>2</v>
      </c>
      <c r="GZ157" s="248">
        <f t="shared" ca="1" si="575"/>
        <v>2</v>
      </c>
      <c r="HA157" s="248" t="str">
        <f t="shared" ca="1" si="575"/>
        <v>-</v>
      </c>
      <c r="HB157" s="248" t="str">
        <f t="shared" ca="1" si="575"/>
        <v>-</v>
      </c>
      <c r="HC157" s="248" t="str">
        <f t="shared" ca="1" si="575"/>
        <v>-</v>
      </c>
      <c r="HD157" s="248" t="str">
        <f t="shared" ca="1" si="575"/>
        <v>-</v>
      </c>
      <c r="HE157" s="248" t="str">
        <f t="shared" ca="1" si="575"/>
        <v>-</v>
      </c>
      <c r="HF157" s="248" t="str">
        <f t="shared" ca="1" si="575"/>
        <v>-</v>
      </c>
      <c r="HG157" s="248" t="str">
        <f t="shared" ca="1" si="575"/>
        <v>-</v>
      </c>
      <c r="HH157" s="248" t="str">
        <f t="shared" ca="1" si="575"/>
        <v>-</v>
      </c>
      <c r="HI157" s="248" t="str">
        <f t="shared" ca="1" si="575"/>
        <v>-</v>
      </c>
      <c r="HJ157" s="248" t="str">
        <f t="shared" ca="1" si="575"/>
        <v>-</v>
      </c>
      <c r="HK157" s="248" t="b">
        <f t="shared" ca="1" si="575"/>
        <v>1</v>
      </c>
      <c r="HL157" s="248">
        <f t="shared" ca="1" si="575"/>
        <v>0</v>
      </c>
      <c r="HM157" s="288" t="str">
        <f t="shared" ca="1" si="575"/>
        <v>-</v>
      </c>
      <c r="HN157" s="288" t="str">
        <f t="shared" ca="1" si="575"/>
        <v>-</v>
      </c>
      <c r="HO157" s="288" t="str">
        <f t="shared" ca="1" si="575"/>
        <v>-</v>
      </c>
      <c r="HP157" s="288" t="str">
        <f t="shared" ca="1" si="575"/>
        <v>-</v>
      </c>
      <c r="HQ157" s="288" t="str">
        <f t="shared" ca="1" si="575"/>
        <v>-</v>
      </c>
      <c r="HR157" s="288" t="str">
        <f t="shared" ca="1" si="575"/>
        <v>-</v>
      </c>
      <c r="HS157" s="248" t="str">
        <f t="shared" ca="1" si="575"/>
        <v>-</v>
      </c>
      <c r="HT157" s="248" t="str">
        <f t="shared" ca="1" si="575"/>
        <v>-</v>
      </c>
      <c r="HU157" s="248" t="b">
        <f t="shared" ca="1" si="577"/>
        <v>1</v>
      </c>
      <c r="HV157" s="248">
        <f t="shared" ca="1" si="577"/>
        <v>0</v>
      </c>
      <c r="HW157" s="246" t="str">
        <f t="shared" ca="1" si="578"/>
        <v>-</v>
      </c>
      <c r="HX157" s="246" t="str">
        <f t="shared" ca="1" si="578"/>
        <v>-</v>
      </c>
      <c r="HY157" s="246" t="str">
        <f t="shared" ca="1" si="578"/>
        <v>-</v>
      </c>
      <c r="HZ157" s="246" t="str">
        <f t="shared" ca="1" si="578"/>
        <v>-</v>
      </c>
      <c r="IA157" s="248" t="str">
        <f t="shared" ca="1" si="579"/>
        <v>-</v>
      </c>
      <c r="IB157" s="248" t="str">
        <f t="shared" ca="1" si="579"/>
        <v>-</v>
      </c>
      <c r="IC157" s="248" t="str">
        <f t="shared" ca="1" si="579"/>
        <v>-</v>
      </c>
      <c r="ID157" s="248" t="str">
        <f t="shared" ca="1" si="579"/>
        <v>-</v>
      </c>
      <c r="IE157" s="248">
        <f t="shared" ca="1" si="579"/>
        <v>0</v>
      </c>
      <c r="IF157" s="248" t="str">
        <f t="shared" ca="1" si="579"/>
        <v>-</v>
      </c>
      <c r="IG157" s="248">
        <f t="shared" ca="1" si="579"/>
        <v>0</v>
      </c>
      <c r="IH157" s="246" t="str">
        <f t="shared" ca="1" si="580"/>
        <v>-</v>
      </c>
      <c r="II157" s="246">
        <f t="shared" ca="1" si="580"/>
        <v>500</v>
      </c>
      <c r="IJ157" s="246">
        <f t="shared" ca="1" si="580"/>
        <v>500</v>
      </c>
      <c r="IK157" s="246">
        <f t="shared" ca="1" si="580"/>
        <v>865</v>
      </c>
      <c r="IL157" s="246" t="str">
        <f t="shared" ca="1" si="580"/>
        <v>-</v>
      </c>
      <c r="IM157" s="246" t="str">
        <f t="shared" ca="1" si="580"/>
        <v>-</v>
      </c>
      <c r="IN157" s="248" t="str">
        <f t="shared" ca="1" si="581"/>
        <v>-</v>
      </c>
      <c r="IO157" s="248" t="str">
        <f t="shared" ca="1" si="581"/>
        <v>-</v>
      </c>
      <c r="IP157" s="10"/>
      <c r="IQ157" s="248">
        <f t="shared" ca="1" si="579"/>
        <v>1</v>
      </c>
      <c r="IR157" s="248">
        <f t="shared" ca="1" si="579"/>
        <v>0</v>
      </c>
      <c r="IS157" s="248">
        <f t="shared" ca="1" si="579"/>
        <v>1</v>
      </c>
      <c r="IT157" s="248">
        <f t="shared" ca="1" si="579"/>
        <v>1</v>
      </c>
      <c r="IU157" s="248">
        <f t="shared" ca="1" si="579"/>
        <v>0</v>
      </c>
      <c r="IV157" s="248">
        <f t="shared" ca="1" si="579"/>
        <v>70</v>
      </c>
      <c r="IW157" s="248">
        <f t="shared" ca="1" si="579"/>
        <v>50</v>
      </c>
      <c r="IX157" s="248">
        <f t="shared" ca="1" si="579"/>
        <v>85</v>
      </c>
      <c r="IY157" s="248">
        <f t="shared" ca="1" si="579"/>
        <v>70</v>
      </c>
      <c r="IZ157" s="246">
        <f t="shared" ca="1" si="582"/>
        <v>1</v>
      </c>
      <c r="JA157" s="246">
        <f t="shared" si="583"/>
        <v>1.25</v>
      </c>
      <c r="JB157" s="246">
        <f t="shared" ca="1" si="584"/>
        <v>1</v>
      </c>
      <c r="JC157" s="248">
        <f t="shared" ca="1" si="579"/>
        <v>1</v>
      </c>
      <c r="JD157" s="10"/>
      <c r="JE157" s="248">
        <f t="shared" ca="1" si="579"/>
        <v>1</v>
      </c>
      <c r="JF157" s="246">
        <f t="shared" ca="1" si="585"/>
        <v>1</v>
      </c>
      <c r="JG157" s="248">
        <f t="shared" ca="1" si="586"/>
        <v>0.75</v>
      </c>
      <c r="JH157" s="248">
        <f t="shared" ca="1" si="586"/>
        <v>0.8</v>
      </c>
      <c r="JI157" s="248">
        <f t="shared" ca="1" si="586"/>
        <v>0.82499999999999996</v>
      </c>
      <c r="JJ157" s="248">
        <f t="shared" ca="1" si="586"/>
        <v>0.875</v>
      </c>
      <c r="JK157" s="248">
        <f t="shared" ca="1" si="586"/>
        <v>0.9</v>
      </c>
      <c r="JL157" s="246">
        <f t="shared" ca="1" si="587"/>
        <v>1</v>
      </c>
      <c r="JM157" s="248">
        <f t="shared" ca="1" si="579"/>
        <v>0</v>
      </c>
      <c r="JN157" s="248">
        <f t="shared" ca="1" si="579"/>
        <v>0</v>
      </c>
      <c r="JO157" s="248">
        <f t="shared" ca="1" si="579"/>
        <v>0</v>
      </c>
      <c r="JP157" s="248">
        <f t="shared" ca="1" si="579"/>
        <v>0</v>
      </c>
      <c r="JQ157" s="248">
        <f t="shared" ca="1" si="579"/>
        <v>0</v>
      </c>
      <c r="JR157" s="248">
        <f t="shared" ca="1" si="579"/>
        <v>0</v>
      </c>
      <c r="JS157" s="248" t="str">
        <f t="shared" ca="1" si="579"/>
        <v>-</v>
      </c>
      <c r="JT157" s="248">
        <f t="shared" ca="1" si="579"/>
        <v>0</v>
      </c>
      <c r="JU157" s="27">
        <v>0</v>
      </c>
    </row>
    <row r="158" spans="1:281" s="228" customFormat="1" outlineLevel="1">
      <c r="A158" s="202">
        <f t="shared" si="12"/>
        <v>153</v>
      </c>
      <c r="B158" s="202">
        <f t="shared" si="590"/>
        <v>13</v>
      </c>
      <c r="C158" s="228">
        <v>600</v>
      </c>
      <c r="D158" s="228" t="s">
        <v>941</v>
      </c>
      <c r="E158" s="228" t="b">
        <f t="shared" ca="1" si="591"/>
        <v>1</v>
      </c>
      <c r="F158" s="228" t="b">
        <v>0</v>
      </c>
      <c r="G158" s="228" t="b">
        <v>1</v>
      </c>
      <c r="H158" s="298" cm="1">
        <f t="array" aca="1" ref="H158" ca="1">IF(AND($I158:$T158=DataMaster!$R$70:$AC$70),1,IF(AND($I158:$T158=DataMaster!$R$71:$AC$71),2,IF(AND($I158:$T158=DataMaster!$R$72:$AC$72),3,IF(AND($I158:$T158=DataMaster!$R$73:$AC$73),4,IF(AND($I158:$T158=DataMaster!$R$74:$AC$74),5,IF(AND($I158:$T158=DataMaster!$R$75:$AC$75),6,IF(AND($I158:$T158=DataMaster!$R$76:$AC$76),7,IF(AND($I158:$T158=DataMaster!$R$77:$AC$77),8,0))))))))</f>
        <v>0</v>
      </c>
      <c r="I158" s="225">
        <f t="shared" ca="1" si="588"/>
        <v>3</v>
      </c>
      <c r="J158" s="225">
        <f t="shared" ca="1" si="588"/>
        <v>2</v>
      </c>
      <c r="K158" s="225">
        <f t="shared" ca="1" si="588"/>
        <v>1</v>
      </c>
      <c r="L158" s="225">
        <f t="shared" ca="1" si="588"/>
        <v>1</v>
      </c>
      <c r="M158" s="225">
        <f t="shared" ca="1" si="588"/>
        <v>1</v>
      </c>
      <c r="N158" s="32">
        <v>1</v>
      </c>
      <c r="O158" s="225">
        <f t="shared" ca="1" si="588"/>
        <v>1</v>
      </c>
      <c r="P158" s="32">
        <v>2</v>
      </c>
      <c r="Q158" s="225">
        <f t="shared" ca="1" si="588"/>
        <v>1</v>
      </c>
      <c r="R158" s="225">
        <f t="shared" ca="1" si="588"/>
        <v>9</v>
      </c>
      <c r="S158" s="225">
        <f t="shared" ca="1" si="588"/>
        <v>1</v>
      </c>
      <c r="T158" s="225">
        <f t="shared" ca="1" si="588"/>
        <v>9</v>
      </c>
      <c r="V158" s="242" t="str" cm="1">
        <f t="array" aca="1" ref="V158" ca="1">TEXT(LEFT(OFFSET(V158,-1,0),5)+1,"00000")&amp;MID(OFFSET(V158,-1,0),6,FIND(" ",OFFSET(V158,-1,0),7)-5)
&amp;IF($H158=0,"",INDEX(DataMaster!$Q$70:$Q$77,Experiment!H158))
 &amp; " Day"&amp;_xlfn.SINGLE(INDEX(i.DOY,$I158,1))                   &amp; IF($FE158=0," FWM","")&amp;IF($FE158=1," MWM","")&amp;IF($FE158=5," Mat","")&amp;IF($FJ158=TRUE,"&amp;BBT","")
&amp;" Confine"&amp;$P158-1       &amp;IF($R158&gt;1," PasArea"&amp;GQ158,"")     &amp;IF($T158&gt;1," SR"&amp;GT158,"")     &amp;IF($S158&gt;1," E_PGR"&amp;JG158,"")
&amp; " WP"&amp;TEXT($IZ158*100,"000p")                &amp; " MP"&amp;TEXT($JA158*100,"000p")                      &amp; " GP"&amp;TEXT($JB158*100,"000p")
&amp; " (F"&amp;3+IFERROR(1*$CZ158,0)+IFERROR(1*$DA158,0)&amp;3-IFERROR(1*NOT($DC158),0)&amp;"N"&amp;$DV158&amp;$DW158&amp;")"</f>
        <v>00007 General_SA  Day204 MWM Confine1 PasArea1224.75 SR13.5 WP100p MP100p GP100p (F33N11)</v>
      </c>
      <c r="W158" s="10" t="str">
        <f ca="1">IF(COUNTIF(V$5:V158,V158)=1,"-","Dup")</f>
        <v>-</v>
      </c>
      <c r="X158" s="10"/>
      <c r="Y158" s="248" t="str">
        <f t="shared" ca="1" si="562"/>
        <v>-</v>
      </c>
      <c r="Z158" s="248" t="str">
        <f t="shared" ca="1" si="562"/>
        <v>-</v>
      </c>
      <c r="AA158" s="248" t="str">
        <f t="shared" ca="1" si="562"/>
        <v>-</v>
      </c>
      <c r="AB158" s="248" t="str">
        <f t="shared" ca="1" si="562"/>
        <v>-</v>
      </c>
      <c r="AC158" s="248" t="str">
        <f t="shared" ca="1" si="562"/>
        <v>-</v>
      </c>
      <c r="AD158" s="248" t="b">
        <f t="shared" ca="1" si="562"/>
        <v>1</v>
      </c>
      <c r="AE158" s="10"/>
      <c r="AF158" s="248" t="b">
        <f t="shared" ca="1" si="563"/>
        <v>1</v>
      </c>
      <c r="AG158" s="248" t="str">
        <f t="shared" ca="1" si="563"/>
        <v>-</v>
      </c>
      <c r="AH158" s="248" t="str">
        <f t="shared" ca="1" si="563"/>
        <v>-</v>
      </c>
      <c r="AI158" s="248" t="str">
        <f t="shared" ca="1" si="563"/>
        <v>-</v>
      </c>
      <c r="AJ158" s="248" t="b">
        <f t="shared" ca="1" si="563"/>
        <v>0</v>
      </c>
      <c r="AK158" s="248" t="str">
        <f t="shared" ca="1" si="563"/>
        <v>-</v>
      </c>
      <c r="AL158" s="248" t="str">
        <f t="shared" ref="AL158:AU158" ca="1" si="598">OFFSET(AL$5,$B158,0)</f>
        <v>-</v>
      </c>
      <c r="AM158" s="248" t="str">
        <f t="shared" ca="1" si="598"/>
        <v>-</v>
      </c>
      <c r="AN158" s="248" t="b">
        <f t="shared" ca="1" si="598"/>
        <v>0</v>
      </c>
      <c r="AO158" s="10"/>
      <c r="AP158" s="248" t="b">
        <f t="shared" ca="1" si="598"/>
        <v>1</v>
      </c>
      <c r="AQ158" s="248" t="b">
        <f t="shared" ca="1" si="564"/>
        <v>1</v>
      </c>
      <c r="AR158" s="248" t="b">
        <f t="shared" ca="1" si="564"/>
        <v>1</v>
      </c>
      <c r="AS158" s="297">
        <f t="shared" ca="1" si="565"/>
        <v>32209</v>
      </c>
      <c r="AT158" s="248" t="b">
        <f t="shared" ca="1" si="598"/>
        <v>0</v>
      </c>
      <c r="AU158" s="248" t="str">
        <f t="shared" ca="1" si="598"/>
        <v>-</v>
      </c>
      <c r="AV158" s="248" t="str">
        <f t="shared" ca="1" si="564"/>
        <v>-</v>
      </c>
      <c r="AW158" s="248" t="str">
        <f t="shared" ca="1" si="564"/>
        <v>-</v>
      </c>
      <c r="AX158" s="248" t="str">
        <f t="shared" ca="1" si="564"/>
        <v>-</v>
      </c>
      <c r="AY158" s="248">
        <f t="shared" ca="1" si="564"/>
        <v>1</v>
      </c>
      <c r="AZ158" s="248">
        <f t="shared" ca="1" si="564"/>
        <v>1</v>
      </c>
      <c r="BA158" s="248" t="b">
        <f t="shared" ca="1" si="564"/>
        <v>1</v>
      </c>
      <c r="BB158" s="248">
        <f t="shared" ca="1" si="564"/>
        <v>0.2</v>
      </c>
      <c r="BC158" s="248" t="str">
        <f t="shared" ca="1" si="566"/>
        <v>-</v>
      </c>
      <c r="BD158" s="248" t="str">
        <f t="shared" ca="1" si="566"/>
        <v>-</v>
      </c>
      <c r="BE158" s="248" t="b">
        <f t="shared" ca="1" si="564"/>
        <v>1</v>
      </c>
      <c r="BF158" s="248" t="b">
        <f t="shared" ca="1" si="564"/>
        <v>0</v>
      </c>
      <c r="BG158" s="246" t="b" cm="1">
        <f t="array" ref="BG158">INDEX(i.dams_confinement_P,$P158,BG$17)</f>
        <v>1</v>
      </c>
      <c r="BH158" s="246" t="b" cm="1">
        <f t="array" ref="BH158">INDEX(i.dams_confinement_P,$P158,BH$17)</f>
        <v>1</v>
      </c>
      <c r="BI158" s="246" t="b" cm="1">
        <f t="array" ref="BI158">INDEX(i.dams_confinement_P,$P158,BI$17)</f>
        <v>1</v>
      </c>
      <c r="BJ158" s="246" t="b" cm="1">
        <f t="array" ref="BJ158">INDEX(i.dams_confinement_P,$P158,BJ$17)</f>
        <v>1</v>
      </c>
      <c r="BK158" s="246" t="b" cm="1">
        <f t="array" ref="BK158">INDEX(i.dams_confinement_P,$P158,BK$17)</f>
        <v>1</v>
      </c>
      <c r="BL158" s="246" t="b" cm="1">
        <f t="array" ref="BL158">INDEX(i.dams_confinement_P,$P158,BL$17)</f>
        <v>1</v>
      </c>
      <c r="BM158" s="246" t="str" cm="1">
        <f t="array" ref="BM158">INDEX(i.dams_confinement_P,$P158,BM$17)</f>
        <v>-</v>
      </c>
      <c r="BN158" s="246" t="str" cm="1">
        <f t="array" ref="BN158">INDEX(i.dams_confinement_P,$P158,BN$17)</f>
        <v>-</v>
      </c>
      <c r="BO158" s="246" t="str" cm="1">
        <f t="array" ref="BO158">INDEX(i.dams_confinement_P,$P158,BO$17)</f>
        <v>-</v>
      </c>
      <c r="BP158" s="246" t="str" cm="1">
        <f t="array" ref="BP158">INDEX(i.dams_confinement_P,$P158,BP$17)</f>
        <v>-</v>
      </c>
      <c r="BQ158" s="246" t="str" cm="1">
        <f t="array" ref="BQ158">INDEX(i.dams_confinement_P,$P158,BQ$17)</f>
        <v>-</v>
      </c>
      <c r="BR158" s="246" t="str" cm="1">
        <f t="array" ref="BR158">INDEX(i.dams_confinement_P,$P158,BR$17)</f>
        <v>-</v>
      </c>
      <c r="BS158" s="246" t="str" cm="1">
        <f t="array" ref="BS158">INDEX(i.dams_confinement_P,$P158,BS$17)</f>
        <v>-</v>
      </c>
      <c r="BT158" s="246" t="str" cm="1">
        <f t="array" ref="BT158">INDEX(i.dams_confinement_P,$P158,BT$17)</f>
        <v>-</v>
      </c>
      <c r="BU158" s="246" t="str" cm="1">
        <f t="array" ref="BU158">INDEX(i.dams_confinement_P,$P158,BU$17)</f>
        <v>-</v>
      </c>
      <c r="BV158" s="246" t="str" cm="1">
        <f t="array" ref="BV158">INDEX(i.dams_confinement_P,$P158,BV$17)</f>
        <v>-</v>
      </c>
      <c r="BW158" s="246" t="str" cm="1">
        <f t="array" ref="BW158">INDEX(i.dams_confinement_P,$P158,BW$17)</f>
        <v>-</v>
      </c>
      <c r="BX158" s="246" t="str" cm="1">
        <f t="array" ref="BX158">INDEX(i.dams_confinement_P,$P158,BX$17)</f>
        <v>-</v>
      </c>
      <c r="BY158" s="248" t="str">
        <f t="shared" ref="BY158:CV160" ca="1" si="599">OFFSET(BY$5,$B158,0)</f>
        <v>-</v>
      </c>
      <c r="BZ158" s="248" t="str">
        <f t="shared" ca="1" si="599"/>
        <v>-</v>
      </c>
      <c r="CA158" s="10"/>
      <c r="CB158" s="248" t="str">
        <f t="shared" ca="1" si="599"/>
        <v>-</v>
      </c>
      <c r="CC158" s="248" t="str">
        <f t="shared" ca="1" si="599"/>
        <v>-</v>
      </c>
      <c r="CD158" s="248" t="str">
        <f t="shared" ca="1" si="599"/>
        <v>-</v>
      </c>
      <c r="CE158" s="248" t="str">
        <f t="shared" ca="1" si="599"/>
        <v>-</v>
      </c>
      <c r="CF158" s="248" t="str">
        <f t="shared" ca="1" si="599"/>
        <v>-</v>
      </c>
      <c r="CG158" s="248" t="str">
        <f t="shared" ca="1" si="599"/>
        <v>-</v>
      </c>
      <c r="CH158" s="248" t="str">
        <f t="shared" ca="1" si="599"/>
        <v>-</v>
      </c>
      <c r="CI158" s="248" t="str">
        <f t="shared" ca="1" si="599"/>
        <v>-</v>
      </c>
      <c r="CJ158" s="248" t="str">
        <f t="shared" ca="1" si="599"/>
        <v>-</v>
      </c>
      <c r="CK158" s="248" t="str">
        <f t="shared" ca="1" si="599"/>
        <v>-</v>
      </c>
      <c r="CL158" s="248" t="str">
        <f t="shared" ca="1" si="599"/>
        <v>-</v>
      </c>
      <c r="CM158" s="248" t="str">
        <f t="shared" ca="1" si="599"/>
        <v>-</v>
      </c>
      <c r="CN158" s="248" t="str">
        <f t="shared" ca="1" si="599"/>
        <v>-</v>
      </c>
      <c r="CO158" s="248" t="str">
        <f t="shared" ca="1" si="599"/>
        <v>-</v>
      </c>
      <c r="CP158" s="248" t="str">
        <f t="shared" ca="1" si="599"/>
        <v>-</v>
      </c>
      <c r="CQ158" s="248" t="str">
        <f t="shared" ca="1" si="599"/>
        <v>-</v>
      </c>
      <c r="CR158" s="248" t="str">
        <f t="shared" ca="1" si="599"/>
        <v>-</v>
      </c>
      <c r="CS158" s="248" t="str">
        <f t="shared" ca="1" si="599"/>
        <v>-</v>
      </c>
      <c r="CT158" s="248" t="str">
        <f t="shared" ca="1" si="599"/>
        <v>-</v>
      </c>
      <c r="CU158" s="248" t="str">
        <f t="shared" ca="1" si="599"/>
        <v>-</v>
      </c>
      <c r="CV158" s="248" t="str">
        <f t="shared" ca="1" si="599"/>
        <v>-</v>
      </c>
      <c r="CW158" s="10"/>
      <c r="CX158" s="246" t="str" cm="1">
        <f t="array" aca="1" ref="CX158" ca="1">IF(AND($CZ158:$DA158),INDEX(i.dam_user_fvp0_date,$P158),"-")</f>
        <v>-</v>
      </c>
      <c r="CY158" s="246" t="str" cm="1">
        <f t="array" aca="1" ref="CY158" ca="1">IF(AND($CZ158:$DA158),INDEX(i.dam_user_fvp1_date,$P158),"-")</f>
        <v>-</v>
      </c>
      <c r="CZ158" s="248" t="b">
        <f t="shared" ref="CZ158:FI160" ca="1" si="600">OFFSET(CZ$5,$B158,0)</f>
        <v>0</v>
      </c>
      <c r="DA158" s="248" t="b">
        <f t="shared" ca="1" si="600"/>
        <v>0</v>
      </c>
      <c r="DB158" s="248" t="str">
        <f t="shared" ca="1" si="600"/>
        <v>-</v>
      </c>
      <c r="DC158" s="248" t="str">
        <f t="shared" ca="1" si="600"/>
        <v>-</v>
      </c>
      <c r="DD158" s="248" t="str">
        <f t="shared" ca="1" si="600"/>
        <v>-</v>
      </c>
      <c r="DE158" s="248" t="str">
        <f t="shared" ca="1" si="600"/>
        <v>-</v>
      </c>
      <c r="DF158" s="248" t="str">
        <f t="shared" ca="1" si="600"/>
        <v>-</v>
      </c>
      <c r="DG158" s="248" t="str">
        <f t="shared" ca="1" si="600"/>
        <v>-</v>
      </c>
      <c r="DH158" s="248" t="str">
        <f t="shared" ca="1" si="600"/>
        <v>-</v>
      </c>
      <c r="DI158" s="248" t="str">
        <f t="shared" ca="1" si="600"/>
        <v>-</v>
      </c>
      <c r="DJ158" s="248">
        <f t="shared" ca="1" si="600"/>
        <v>0.125</v>
      </c>
      <c r="DK158" s="248">
        <f t="shared" ca="1" si="600"/>
        <v>0.3</v>
      </c>
      <c r="DL158" s="248">
        <f t="shared" ca="1" si="600"/>
        <v>-0.05</v>
      </c>
      <c r="DM158" s="248">
        <f t="shared" ca="1" si="600"/>
        <v>0.1</v>
      </c>
      <c r="DN158" s="248">
        <f t="shared" ca="1" si="600"/>
        <v>0.25</v>
      </c>
      <c r="DO158" s="248">
        <f t="shared" ca="1" si="600"/>
        <v>-0.05</v>
      </c>
      <c r="DP158" s="248">
        <f t="shared" ca="1" si="600"/>
        <v>0.05</v>
      </c>
      <c r="DQ158" s="248">
        <f t="shared" ca="1" si="600"/>
        <v>0.1</v>
      </c>
      <c r="DR158" s="248">
        <f t="shared" ca="1" si="600"/>
        <v>-0.02</v>
      </c>
      <c r="DS158" s="248">
        <f t="shared" ca="1" si="600"/>
        <v>0.1</v>
      </c>
      <c r="DT158" s="248">
        <f t="shared" ca="1" si="600"/>
        <v>0.25</v>
      </c>
      <c r="DU158" s="248">
        <f t="shared" ca="1" si="600"/>
        <v>-0.05</v>
      </c>
      <c r="DV158" s="248">
        <f t="shared" ca="1" si="600"/>
        <v>1</v>
      </c>
      <c r="DW158" s="248">
        <f t="shared" ca="1" si="600"/>
        <v>1</v>
      </c>
      <c r="DX158" s="248">
        <f t="shared" ca="1" si="600"/>
        <v>0</v>
      </c>
      <c r="DY158" s="248" t="str">
        <f t="shared" ca="1" si="600"/>
        <v>-</v>
      </c>
      <c r="DZ158" s="248" t="str">
        <f t="shared" ca="1" si="600"/>
        <v>-</v>
      </c>
      <c r="EA158" s="248" t="str">
        <f t="shared" ca="1" si="600"/>
        <v>-</v>
      </c>
      <c r="EB158" s="248" t="str">
        <f t="shared" ca="1" si="600"/>
        <v>-</v>
      </c>
      <c r="EC158" s="248" t="str">
        <f t="shared" ca="1" si="600"/>
        <v>-</v>
      </c>
      <c r="ED158" s="248" t="str">
        <f t="shared" ca="1" si="600"/>
        <v>-</v>
      </c>
      <c r="EE158" s="248" t="str">
        <f t="shared" ca="1" si="600"/>
        <v>-</v>
      </c>
      <c r="EF158" s="248">
        <f t="shared" ca="1" si="600"/>
        <v>0</v>
      </c>
      <c r="EG158" s="248" t="str">
        <f t="shared" ca="1" si="600"/>
        <v>-</v>
      </c>
      <c r="EH158" s="248" t="str">
        <f t="shared" ca="1" si="600"/>
        <v>-</v>
      </c>
      <c r="EI158" s="248" t="str">
        <f t="shared" ca="1" si="600"/>
        <v>-</v>
      </c>
      <c r="EJ158" s="248" t="str">
        <f t="shared" ca="1" si="600"/>
        <v>-</v>
      </c>
      <c r="EK158" s="248" t="str">
        <f t="shared" ca="1" si="600"/>
        <v>-</v>
      </c>
      <c r="EL158" s="248">
        <f t="shared" ca="1" si="600"/>
        <v>0</v>
      </c>
      <c r="EM158" s="248">
        <f t="shared" ca="1" si="600"/>
        <v>0</v>
      </c>
      <c r="EN158" s="248">
        <f t="shared" ca="1" si="600"/>
        <v>0</v>
      </c>
      <c r="EO158" s="248">
        <f t="shared" ca="1" si="600"/>
        <v>0</v>
      </c>
      <c r="EP158" s="248">
        <f t="shared" ca="1" si="600"/>
        <v>0</v>
      </c>
      <c r="EQ158" s="248">
        <f t="shared" ca="1" si="600"/>
        <v>0</v>
      </c>
      <c r="ER158" s="248">
        <f t="shared" ca="1" si="600"/>
        <v>0</v>
      </c>
      <c r="ES158" s="248" t="str">
        <f t="shared" ca="1" si="600"/>
        <v>-</v>
      </c>
      <c r="ET158" s="248" t="str">
        <f t="shared" ca="1" si="600"/>
        <v>-</v>
      </c>
      <c r="EU158" s="248" t="str">
        <f t="shared" ca="1" si="600"/>
        <v>-</v>
      </c>
      <c r="EV158" s="248" t="str">
        <f t="shared" ca="1" si="600"/>
        <v>-</v>
      </c>
      <c r="EW158" s="248" t="str">
        <f t="shared" ca="1" si="600"/>
        <v>-</v>
      </c>
      <c r="EX158" s="248" t="str">
        <f t="shared" ca="1" si="600"/>
        <v>-</v>
      </c>
      <c r="EY158" s="248" t="str">
        <f t="shared" ca="1" si="600"/>
        <v>-</v>
      </c>
      <c r="EZ158" s="248" t="str">
        <f t="shared" ca="1" si="600"/>
        <v>-</v>
      </c>
      <c r="FA158" s="248" t="str">
        <f t="shared" ca="1" si="600"/>
        <v>-</v>
      </c>
      <c r="FB158" s="248" t="str">
        <f t="shared" ca="1" si="600"/>
        <v>-</v>
      </c>
      <c r="FC158" s="248" t="str">
        <f t="shared" ca="1" si="600"/>
        <v>-</v>
      </c>
      <c r="FD158" s="10"/>
      <c r="FE158" s="246">
        <f t="shared" ca="1" si="569"/>
        <v>1</v>
      </c>
      <c r="FF158" s="248" t="str">
        <f t="shared" ca="1" si="600"/>
        <v>-</v>
      </c>
      <c r="FG158" s="248" t="str">
        <f t="shared" ca="1" si="600"/>
        <v>-</v>
      </c>
      <c r="FH158" s="248" t="str">
        <f t="shared" ca="1" si="600"/>
        <v>-</v>
      </c>
      <c r="FI158" s="248" t="str">
        <f t="shared" ca="1" si="600"/>
        <v>-</v>
      </c>
      <c r="FJ158" s="246" t="b">
        <f t="shared" ca="1" si="570"/>
        <v>0</v>
      </c>
      <c r="FK158" s="248" t="str">
        <f t="shared" ref="FK158:GN160" ca="1" si="601">OFFSET(FK$5,$B158,0)</f>
        <v>-</v>
      </c>
      <c r="FL158" s="248">
        <f t="shared" ca="1" si="601"/>
        <v>0</v>
      </c>
      <c r="FM158" s="248" t="str">
        <f t="shared" ca="1" si="601"/>
        <v>-</v>
      </c>
      <c r="FN158" s="248">
        <f t="shared" ca="1" si="601"/>
        <v>1</v>
      </c>
      <c r="FO158" s="248">
        <f t="shared" ca="1" si="601"/>
        <v>0</v>
      </c>
      <c r="FP158" s="248">
        <f t="shared" ca="1" si="601"/>
        <v>1</v>
      </c>
      <c r="FQ158" s="248">
        <f t="shared" ca="1" si="601"/>
        <v>0</v>
      </c>
      <c r="FR158" s="248">
        <f t="shared" ca="1" si="601"/>
        <v>1</v>
      </c>
      <c r="FS158" s="248">
        <f t="shared" ca="1" si="601"/>
        <v>1</v>
      </c>
      <c r="FT158" s="248">
        <f t="shared" ca="1" si="601"/>
        <v>1</v>
      </c>
      <c r="FU158" s="248">
        <f t="shared" ca="1" si="601"/>
        <v>0</v>
      </c>
      <c r="FV158" s="248">
        <f t="shared" ca="1" si="601"/>
        <v>0</v>
      </c>
      <c r="FW158" s="248">
        <f t="shared" ca="1" si="601"/>
        <v>0</v>
      </c>
      <c r="FX158" s="248">
        <f t="shared" ca="1" si="601"/>
        <v>0</v>
      </c>
      <c r="FY158" s="248">
        <f t="shared" ca="1" si="601"/>
        <v>0</v>
      </c>
      <c r="FZ158" s="248">
        <f t="shared" ca="1" si="601"/>
        <v>0</v>
      </c>
      <c r="GA158" s="248">
        <f t="shared" ca="1" si="601"/>
        <v>0</v>
      </c>
      <c r="GB158" s="248">
        <f t="shared" ca="1" si="601"/>
        <v>0</v>
      </c>
      <c r="GC158" s="248">
        <f t="shared" ca="1" si="601"/>
        <v>0</v>
      </c>
      <c r="GD158" s="248">
        <f t="shared" ca="1" si="601"/>
        <v>0</v>
      </c>
      <c r="GE158" s="248">
        <f t="shared" ca="1" si="601"/>
        <v>0</v>
      </c>
      <c r="GF158" s="248">
        <f t="shared" ca="1" si="601"/>
        <v>0</v>
      </c>
      <c r="GG158" s="248">
        <f t="shared" ca="1" si="601"/>
        <v>1</v>
      </c>
      <c r="GH158" s="248">
        <f t="shared" ca="1" si="601"/>
        <v>0</v>
      </c>
      <c r="GI158" s="248">
        <f t="shared" ca="1" si="601"/>
        <v>0</v>
      </c>
      <c r="GJ158" s="248">
        <f t="shared" ca="1" si="601"/>
        <v>0</v>
      </c>
      <c r="GK158" s="248">
        <f t="shared" ca="1" si="601"/>
        <v>0</v>
      </c>
      <c r="GL158" s="248">
        <f t="shared" ca="1" si="601"/>
        <v>0</v>
      </c>
      <c r="GM158" s="248">
        <f t="shared" ca="1" si="601"/>
        <v>0</v>
      </c>
      <c r="GN158" s="248">
        <f t="shared" ca="1" si="601"/>
        <v>0</v>
      </c>
      <c r="GO158" s="10"/>
      <c r="GP158" s="246" t="b">
        <f t="shared" ref="GP158:GP160" ca="1" si="602">IF(GQ158&lt;&gt;"-",TRUE,FALSE)</f>
        <v>1</v>
      </c>
      <c r="GQ158" s="246" cm="1">
        <f t="array" aca="1" ref="GQ158" ca="1">INDEX(i.bnd_total_pas_area,$R158,1)</f>
        <v>1224.7500000000002</v>
      </c>
      <c r="GR158" s="248" t="str">
        <f t="shared" ca="1" si="572"/>
        <v>-</v>
      </c>
      <c r="GS158" s="246" t="b">
        <f t="shared" ref="GS158:GS160" ca="1" si="603">IF(GT158&lt;&gt;"-",TRUE,FALSE)</f>
        <v>1</v>
      </c>
      <c r="GT158" s="246" cm="1">
        <f t="array" aca="1" ref="GT158" ca="1">INDEX(i.bnd_sr_t,$T158,1)</f>
        <v>13.5</v>
      </c>
      <c r="GU158" s="246" t="b">
        <f t="shared" ca="1" si="574"/>
        <v>0</v>
      </c>
      <c r="GV158" s="246" t="b">
        <f t="shared" ca="1" si="574"/>
        <v>0</v>
      </c>
      <c r="GW158" s="246" t="b">
        <f t="shared" ca="1" si="574"/>
        <v>1</v>
      </c>
      <c r="GX158" s="248">
        <f t="shared" ref="GX158:HT160" ca="1" si="604">OFFSET(GX$5,$B158,0)</f>
        <v>0</v>
      </c>
      <c r="GY158" s="248">
        <f t="shared" ca="1" si="604"/>
        <v>2</v>
      </c>
      <c r="GZ158" s="248">
        <f t="shared" ca="1" si="604"/>
        <v>2</v>
      </c>
      <c r="HA158" s="248" t="str">
        <f t="shared" ca="1" si="604"/>
        <v>-</v>
      </c>
      <c r="HB158" s="248" t="str">
        <f t="shared" ca="1" si="604"/>
        <v>-</v>
      </c>
      <c r="HC158" s="248" t="str">
        <f t="shared" ca="1" si="604"/>
        <v>-</v>
      </c>
      <c r="HD158" s="248" t="str">
        <f t="shared" ca="1" si="604"/>
        <v>-</v>
      </c>
      <c r="HE158" s="248" t="str">
        <f t="shared" ca="1" si="604"/>
        <v>-</v>
      </c>
      <c r="HF158" s="248" t="str">
        <f t="shared" ca="1" si="604"/>
        <v>-</v>
      </c>
      <c r="HG158" s="248" t="str">
        <f t="shared" ca="1" si="604"/>
        <v>-</v>
      </c>
      <c r="HH158" s="248" t="str">
        <f t="shared" ca="1" si="604"/>
        <v>-</v>
      </c>
      <c r="HI158" s="248" t="str">
        <f t="shared" ca="1" si="604"/>
        <v>-</v>
      </c>
      <c r="HJ158" s="248" t="str">
        <f t="shared" ca="1" si="604"/>
        <v>-</v>
      </c>
      <c r="HK158" s="248" t="b">
        <f t="shared" ca="1" si="604"/>
        <v>1</v>
      </c>
      <c r="HL158" s="248">
        <f t="shared" ca="1" si="604"/>
        <v>0</v>
      </c>
      <c r="HM158" s="288" t="str">
        <f t="shared" ca="1" si="604"/>
        <v>-</v>
      </c>
      <c r="HN158" s="288" t="str">
        <f t="shared" ca="1" si="604"/>
        <v>-</v>
      </c>
      <c r="HO158" s="288" t="str">
        <f t="shared" ca="1" si="604"/>
        <v>-</v>
      </c>
      <c r="HP158" s="288" t="str">
        <f t="shared" ca="1" si="604"/>
        <v>-</v>
      </c>
      <c r="HQ158" s="288" t="str">
        <f t="shared" ca="1" si="604"/>
        <v>-</v>
      </c>
      <c r="HR158" s="288" t="str">
        <f t="shared" ca="1" si="604"/>
        <v>-</v>
      </c>
      <c r="HS158" s="248" t="str">
        <f t="shared" ca="1" si="604"/>
        <v>-</v>
      </c>
      <c r="HT158" s="248" t="str">
        <f t="shared" ca="1" si="604"/>
        <v>-</v>
      </c>
      <c r="HU158" s="248" t="b">
        <f t="shared" ca="1" si="577"/>
        <v>1</v>
      </c>
      <c r="HV158" s="248">
        <f t="shared" ca="1" si="577"/>
        <v>0</v>
      </c>
      <c r="HW158" s="246" t="str">
        <f t="shared" ca="1" si="578"/>
        <v>-</v>
      </c>
      <c r="HX158" s="246" t="str">
        <f t="shared" ca="1" si="578"/>
        <v>-</v>
      </c>
      <c r="HY158" s="246" t="str">
        <f t="shared" ca="1" si="578"/>
        <v>-</v>
      </c>
      <c r="HZ158" s="246" t="str">
        <f t="shared" ca="1" si="578"/>
        <v>-</v>
      </c>
      <c r="IA158" s="248" t="str">
        <f t="shared" ref="IA158:JT167" ca="1" si="605">OFFSET(IA$5,$B158,0)</f>
        <v>-</v>
      </c>
      <c r="IB158" s="248" t="str">
        <f t="shared" ca="1" si="605"/>
        <v>-</v>
      </c>
      <c r="IC158" s="248" t="str">
        <f t="shared" ca="1" si="605"/>
        <v>-</v>
      </c>
      <c r="ID158" s="248" t="str">
        <f t="shared" ca="1" si="605"/>
        <v>-</v>
      </c>
      <c r="IE158" s="248">
        <f t="shared" ca="1" si="605"/>
        <v>0</v>
      </c>
      <c r="IF158" s="248" t="str">
        <f t="shared" ca="1" si="605"/>
        <v>-</v>
      </c>
      <c r="IG158" s="248">
        <f t="shared" ca="1" si="605"/>
        <v>0</v>
      </c>
      <c r="IH158" s="246" t="str">
        <f t="shared" ca="1" si="580"/>
        <v>-</v>
      </c>
      <c r="II158" s="246">
        <f t="shared" ca="1" si="580"/>
        <v>500</v>
      </c>
      <c r="IJ158" s="246">
        <f t="shared" ca="1" si="580"/>
        <v>500</v>
      </c>
      <c r="IK158" s="246">
        <f t="shared" ca="1" si="580"/>
        <v>865</v>
      </c>
      <c r="IL158" s="246" t="str">
        <f t="shared" ca="1" si="580"/>
        <v>-</v>
      </c>
      <c r="IM158" s="246" t="str">
        <f t="shared" ca="1" si="580"/>
        <v>-</v>
      </c>
      <c r="IN158" s="248" t="str">
        <f t="shared" ca="1" si="581"/>
        <v>-</v>
      </c>
      <c r="IO158" s="248" t="str">
        <f t="shared" ca="1" si="581"/>
        <v>-</v>
      </c>
      <c r="IP158" s="10"/>
      <c r="IQ158" s="248">
        <f t="shared" ca="1" si="605"/>
        <v>1</v>
      </c>
      <c r="IR158" s="248">
        <f t="shared" ca="1" si="605"/>
        <v>0</v>
      </c>
      <c r="IS158" s="248">
        <f t="shared" ca="1" si="605"/>
        <v>1</v>
      </c>
      <c r="IT158" s="248">
        <f t="shared" ca="1" si="605"/>
        <v>1</v>
      </c>
      <c r="IU158" s="248">
        <f t="shared" ca="1" si="605"/>
        <v>0</v>
      </c>
      <c r="IV158" s="248">
        <f t="shared" ca="1" si="605"/>
        <v>70</v>
      </c>
      <c r="IW158" s="248">
        <f t="shared" ca="1" si="605"/>
        <v>50</v>
      </c>
      <c r="IX158" s="248">
        <f t="shared" ca="1" si="605"/>
        <v>85</v>
      </c>
      <c r="IY158" s="248">
        <f t="shared" ca="1" si="605"/>
        <v>70</v>
      </c>
      <c r="IZ158" s="246">
        <f t="shared" ca="1" si="582"/>
        <v>1</v>
      </c>
      <c r="JA158" s="246">
        <f t="shared" si="583"/>
        <v>1</v>
      </c>
      <c r="JB158" s="246">
        <f t="shared" ca="1" si="584"/>
        <v>1</v>
      </c>
      <c r="JC158" s="248">
        <f t="shared" ca="1" si="605"/>
        <v>1</v>
      </c>
      <c r="JD158" s="10"/>
      <c r="JE158" s="248">
        <f t="shared" ca="1" si="605"/>
        <v>1</v>
      </c>
      <c r="JF158" s="246">
        <f t="shared" ca="1" si="585"/>
        <v>1</v>
      </c>
      <c r="JG158" s="248">
        <f t="shared" ca="1" si="586"/>
        <v>0.75</v>
      </c>
      <c r="JH158" s="248">
        <f t="shared" ca="1" si="586"/>
        <v>0.8</v>
      </c>
      <c r="JI158" s="248">
        <f t="shared" ca="1" si="586"/>
        <v>0.82499999999999996</v>
      </c>
      <c r="JJ158" s="248">
        <f t="shared" ca="1" si="586"/>
        <v>0.875</v>
      </c>
      <c r="JK158" s="248">
        <f t="shared" ca="1" si="586"/>
        <v>0.9</v>
      </c>
      <c r="JL158" s="246">
        <f t="shared" ca="1" si="587"/>
        <v>1</v>
      </c>
      <c r="JM158" s="248">
        <f t="shared" ca="1" si="605"/>
        <v>0</v>
      </c>
      <c r="JN158" s="248">
        <f t="shared" ca="1" si="605"/>
        <v>0</v>
      </c>
      <c r="JO158" s="248">
        <f t="shared" ca="1" si="605"/>
        <v>0</v>
      </c>
      <c r="JP158" s="248">
        <f t="shared" ca="1" si="605"/>
        <v>0</v>
      </c>
      <c r="JQ158" s="248">
        <f t="shared" ca="1" si="605"/>
        <v>0</v>
      </c>
      <c r="JR158" s="248">
        <f t="shared" ca="1" si="605"/>
        <v>0</v>
      </c>
      <c r="JS158" s="248" t="str">
        <f t="shared" ca="1" si="605"/>
        <v>-</v>
      </c>
      <c r="JT158" s="248">
        <f t="shared" ca="1" si="605"/>
        <v>0</v>
      </c>
      <c r="JU158" s="27">
        <v>0</v>
      </c>
    </row>
    <row r="159" spans="1:281" s="228" customFormat="1" outlineLevel="1">
      <c r="A159" s="202">
        <f t="shared" si="12"/>
        <v>154</v>
      </c>
      <c r="B159" s="202">
        <f t="shared" si="590"/>
        <v>13</v>
      </c>
      <c r="C159" s="228">
        <v>600</v>
      </c>
      <c r="D159" s="228" t="s">
        <v>941</v>
      </c>
      <c r="E159" s="228" t="b">
        <f t="shared" ca="1" si="591"/>
        <v>1</v>
      </c>
      <c r="F159" s="228" t="b">
        <v>0</v>
      </c>
      <c r="G159" s="228" t="b">
        <v>1</v>
      </c>
      <c r="H159" s="298" cm="1">
        <f t="array" aca="1" ref="H159" ca="1">IF(AND($I159:$T159=DataMaster!$R$70:$AC$70),1,IF(AND($I159:$T159=DataMaster!$R$71:$AC$71),2,IF(AND($I159:$T159=DataMaster!$R$72:$AC$72),3,IF(AND($I159:$T159=DataMaster!$R$73:$AC$73),4,IF(AND($I159:$T159=DataMaster!$R$74:$AC$74),5,IF(AND($I159:$T159=DataMaster!$R$75:$AC$75),6,IF(AND($I159:$T159=DataMaster!$R$76:$AC$76),7,IF(AND($I159:$T159=DataMaster!$R$77:$AC$77),8,0))))))))</f>
        <v>0</v>
      </c>
      <c r="I159" s="225">
        <f t="shared" ca="1" si="588"/>
        <v>3</v>
      </c>
      <c r="J159" s="225">
        <f t="shared" ca="1" si="588"/>
        <v>2</v>
      </c>
      <c r="K159" s="225">
        <f t="shared" ca="1" si="588"/>
        <v>1</v>
      </c>
      <c r="L159" s="225">
        <f t="shared" ca="1" si="588"/>
        <v>1</v>
      </c>
      <c r="M159" s="225">
        <f t="shared" ca="1" si="588"/>
        <v>1</v>
      </c>
      <c r="N159" s="32">
        <v>2</v>
      </c>
      <c r="O159" s="225">
        <f t="shared" ca="1" si="588"/>
        <v>1</v>
      </c>
      <c r="P159" s="225">
        <f t="shared" ca="1" si="588"/>
        <v>2</v>
      </c>
      <c r="Q159" s="225">
        <f t="shared" ca="1" si="588"/>
        <v>1</v>
      </c>
      <c r="R159" s="225">
        <f t="shared" ca="1" si="588"/>
        <v>9</v>
      </c>
      <c r="S159" s="225">
        <f t="shared" ca="1" si="588"/>
        <v>1</v>
      </c>
      <c r="T159" s="225">
        <f t="shared" ca="1" si="588"/>
        <v>9</v>
      </c>
      <c r="V159" s="242" t="str" cm="1">
        <f t="array" aca="1" ref="V159" ca="1">TEXT(LEFT(OFFSET(V159,-1,0),5)+1,"00000")&amp;MID(OFFSET(V159,-1,0),6,FIND(" ",OFFSET(V159,-1,0),7)-5)
&amp;IF($H159=0,"",INDEX(DataMaster!$Q$70:$Q$77,Experiment!H159))
 &amp; " Day"&amp;_xlfn.SINGLE(INDEX(i.DOY,$I159,1))                   &amp; IF($FE159=0," FWM","")&amp;IF($FE159=1," MWM","")&amp;IF($FE159=5," Mat","")&amp;IF($FJ159=TRUE,"&amp;BBT","")
&amp;" Confine"&amp;$P159-1       &amp;IF($R159&gt;1," PasArea"&amp;GQ159,"")     &amp;IF($T159&gt;1," SR"&amp;GT159,"")     &amp;IF($S159&gt;1," E_PGR"&amp;JG159,"")
&amp; " WP"&amp;TEXT($IZ159*100,"000p")                &amp; " MP"&amp;TEXT($JA159*100,"000p")                      &amp; " GP"&amp;TEXT($JB159*100,"000p")
&amp; " (F"&amp;3+IFERROR(1*$CZ159,0)+IFERROR(1*$DA159,0)&amp;3-IFERROR(1*NOT($DC159),0)&amp;"N"&amp;$DV159&amp;$DW159&amp;")"</f>
        <v>00008 General_SA  Day204 MWM Confine1 PasArea1224.75 SR13.5 WP100p MP075p GP100p (F33N11)</v>
      </c>
      <c r="W159" s="10" t="str">
        <f ca="1">IF(COUNTIF(V$5:V159,V159)=1,"-","Dup")</f>
        <v>-</v>
      </c>
      <c r="X159" s="10"/>
      <c r="Y159" s="248" t="str">
        <f t="shared" ca="1" si="562"/>
        <v>-</v>
      </c>
      <c r="Z159" s="248" t="str">
        <f t="shared" ca="1" si="562"/>
        <v>-</v>
      </c>
      <c r="AA159" s="248" t="str">
        <f t="shared" ca="1" si="562"/>
        <v>-</v>
      </c>
      <c r="AB159" s="248" t="str">
        <f t="shared" ca="1" si="562"/>
        <v>-</v>
      </c>
      <c r="AC159" s="248" t="str">
        <f t="shared" ca="1" si="562"/>
        <v>-</v>
      </c>
      <c r="AD159" s="248" t="b">
        <f t="shared" ca="1" si="562"/>
        <v>1</v>
      </c>
      <c r="AE159" s="10"/>
      <c r="AF159" s="248" t="b">
        <f t="shared" ref="AF159:AU160" ca="1" si="606">OFFSET(AF$5,$B159,0)</f>
        <v>1</v>
      </c>
      <c r="AG159" s="248" t="str">
        <f t="shared" ca="1" si="606"/>
        <v>-</v>
      </c>
      <c r="AH159" s="248" t="str">
        <f t="shared" ca="1" si="606"/>
        <v>-</v>
      </c>
      <c r="AI159" s="248" t="str">
        <f t="shared" ca="1" si="606"/>
        <v>-</v>
      </c>
      <c r="AJ159" s="248" t="b">
        <f t="shared" ca="1" si="606"/>
        <v>0</v>
      </c>
      <c r="AK159" s="248" t="str">
        <f t="shared" ca="1" si="606"/>
        <v>-</v>
      </c>
      <c r="AL159" s="248" t="str">
        <f t="shared" ca="1" si="606"/>
        <v>-</v>
      </c>
      <c r="AM159" s="248" t="str">
        <f t="shared" ca="1" si="606"/>
        <v>-</v>
      </c>
      <c r="AN159" s="248" t="b">
        <f t="shared" ca="1" si="606"/>
        <v>0</v>
      </c>
      <c r="AO159" s="10"/>
      <c r="AP159" s="248" t="b">
        <f t="shared" ca="1" si="606"/>
        <v>1</v>
      </c>
      <c r="AQ159" s="248" t="b">
        <f t="shared" ca="1" si="564"/>
        <v>1</v>
      </c>
      <c r="AR159" s="248" t="b">
        <f t="shared" ca="1" si="564"/>
        <v>1</v>
      </c>
      <c r="AS159" s="297">
        <f t="shared" ca="1" si="565"/>
        <v>32209</v>
      </c>
      <c r="AT159" s="248" t="b">
        <f t="shared" ca="1" si="606"/>
        <v>0</v>
      </c>
      <c r="AU159" s="248" t="str">
        <f t="shared" ca="1" si="606"/>
        <v>-</v>
      </c>
      <c r="AV159" s="248" t="str">
        <f t="shared" ca="1" si="564"/>
        <v>-</v>
      </c>
      <c r="AW159" s="248" t="str">
        <f t="shared" ca="1" si="564"/>
        <v>-</v>
      </c>
      <c r="AX159" s="248" t="str">
        <f t="shared" ca="1" si="564"/>
        <v>-</v>
      </c>
      <c r="AY159" s="248">
        <f t="shared" ca="1" si="564"/>
        <v>1</v>
      </c>
      <c r="AZ159" s="248">
        <f t="shared" ca="1" si="564"/>
        <v>1</v>
      </c>
      <c r="BA159" s="248" t="b">
        <f t="shared" ca="1" si="564"/>
        <v>1</v>
      </c>
      <c r="BB159" s="248">
        <f t="shared" ca="1" si="564"/>
        <v>0.2</v>
      </c>
      <c r="BC159" s="248" t="str">
        <f t="shared" ca="1" si="566"/>
        <v>-</v>
      </c>
      <c r="BD159" s="248" t="str">
        <f t="shared" ca="1" si="566"/>
        <v>-</v>
      </c>
      <c r="BE159" s="248" t="b">
        <f t="shared" ca="1" si="564"/>
        <v>1</v>
      </c>
      <c r="BF159" s="248" t="b">
        <f t="shared" ref="BF159" ca="1" si="607">OFFSET(BF$5,$B159,0)</f>
        <v>0</v>
      </c>
      <c r="BG159" s="246" t="b" cm="1">
        <f t="array" aca="1" ref="BG159" ca="1">INDEX(i.dams_confinement_P,$P159,BG$17)</f>
        <v>1</v>
      </c>
      <c r="BH159" s="246" t="b" cm="1">
        <f t="array" aca="1" ref="BH159" ca="1">INDEX(i.dams_confinement_P,$P159,BH$17)</f>
        <v>1</v>
      </c>
      <c r="BI159" s="246" t="b" cm="1">
        <f t="array" aca="1" ref="BI159" ca="1">INDEX(i.dams_confinement_P,$P159,BI$17)</f>
        <v>1</v>
      </c>
      <c r="BJ159" s="246" t="b" cm="1">
        <f t="array" aca="1" ref="BJ159" ca="1">INDEX(i.dams_confinement_P,$P159,BJ$17)</f>
        <v>1</v>
      </c>
      <c r="BK159" s="246" t="b" cm="1">
        <f t="array" aca="1" ref="BK159" ca="1">INDEX(i.dams_confinement_P,$P159,BK$17)</f>
        <v>1</v>
      </c>
      <c r="BL159" s="246" t="b" cm="1">
        <f t="array" aca="1" ref="BL159" ca="1">INDEX(i.dams_confinement_P,$P159,BL$17)</f>
        <v>1</v>
      </c>
      <c r="BM159" s="246" t="str" cm="1">
        <f t="array" aca="1" ref="BM159" ca="1">INDEX(i.dams_confinement_P,$P159,BM$17)</f>
        <v>-</v>
      </c>
      <c r="BN159" s="246" t="str" cm="1">
        <f t="array" aca="1" ref="BN159" ca="1">INDEX(i.dams_confinement_P,$P159,BN$17)</f>
        <v>-</v>
      </c>
      <c r="BO159" s="246" t="str" cm="1">
        <f t="array" aca="1" ref="BO159" ca="1">INDEX(i.dams_confinement_P,$P159,BO$17)</f>
        <v>-</v>
      </c>
      <c r="BP159" s="246" t="str" cm="1">
        <f t="array" aca="1" ref="BP159" ca="1">INDEX(i.dams_confinement_P,$P159,BP$17)</f>
        <v>-</v>
      </c>
      <c r="BQ159" s="246" t="str" cm="1">
        <f t="array" aca="1" ref="BQ159" ca="1">INDEX(i.dams_confinement_P,$P159,BQ$17)</f>
        <v>-</v>
      </c>
      <c r="BR159" s="246" t="str" cm="1">
        <f t="array" aca="1" ref="BR159" ca="1">INDEX(i.dams_confinement_P,$P159,BR$17)</f>
        <v>-</v>
      </c>
      <c r="BS159" s="246" t="str" cm="1">
        <f t="array" aca="1" ref="BS159" ca="1">INDEX(i.dams_confinement_P,$P159,BS$17)</f>
        <v>-</v>
      </c>
      <c r="BT159" s="246" t="str" cm="1">
        <f t="array" aca="1" ref="BT159" ca="1">INDEX(i.dams_confinement_P,$P159,BT$17)</f>
        <v>-</v>
      </c>
      <c r="BU159" s="246" t="str" cm="1">
        <f t="array" aca="1" ref="BU159" ca="1">INDEX(i.dams_confinement_P,$P159,BU$17)</f>
        <v>-</v>
      </c>
      <c r="BV159" s="246" t="str" cm="1">
        <f t="array" aca="1" ref="BV159" ca="1">INDEX(i.dams_confinement_P,$P159,BV$17)</f>
        <v>-</v>
      </c>
      <c r="BW159" s="246" t="str" cm="1">
        <f t="array" aca="1" ref="BW159" ca="1">INDEX(i.dams_confinement_P,$P159,BW$17)</f>
        <v>-</v>
      </c>
      <c r="BX159" s="246" t="str" cm="1">
        <f t="array" aca="1" ref="BX159" ca="1">INDEX(i.dams_confinement_P,$P159,BX$17)</f>
        <v>-</v>
      </c>
      <c r="BY159" s="248" t="str">
        <f t="shared" ca="1" si="599"/>
        <v>-</v>
      </c>
      <c r="BZ159" s="248" t="str">
        <f t="shared" ca="1" si="599"/>
        <v>-</v>
      </c>
      <c r="CA159" s="10"/>
      <c r="CB159" s="248" t="str">
        <f t="shared" ca="1" si="599"/>
        <v>-</v>
      </c>
      <c r="CC159" s="248" t="str">
        <f t="shared" ca="1" si="599"/>
        <v>-</v>
      </c>
      <c r="CD159" s="248" t="str">
        <f t="shared" ca="1" si="599"/>
        <v>-</v>
      </c>
      <c r="CE159" s="248" t="str">
        <f t="shared" ca="1" si="599"/>
        <v>-</v>
      </c>
      <c r="CF159" s="248" t="str">
        <f t="shared" ca="1" si="599"/>
        <v>-</v>
      </c>
      <c r="CG159" s="248" t="str">
        <f t="shared" ca="1" si="599"/>
        <v>-</v>
      </c>
      <c r="CH159" s="248" t="str">
        <f t="shared" ca="1" si="599"/>
        <v>-</v>
      </c>
      <c r="CI159" s="248" t="str">
        <f t="shared" ca="1" si="599"/>
        <v>-</v>
      </c>
      <c r="CJ159" s="248" t="str">
        <f t="shared" ca="1" si="599"/>
        <v>-</v>
      </c>
      <c r="CK159" s="248" t="str">
        <f t="shared" ca="1" si="599"/>
        <v>-</v>
      </c>
      <c r="CL159" s="248" t="str">
        <f t="shared" ca="1" si="599"/>
        <v>-</v>
      </c>
      <c r="CM159" s="248" t="str">
        <f t="shared" ca="1" si="599"/>
        <v>-</v>
      </c>
      <c r="CN159" s="248" t="str">
        <f t="shared" ca="1" si="599"/>
        <v>-</v>
      </c>
      <c r="CO159" s="248" t="str">
        <f t="shared" ca="1" si="599"/>
        <v>-</v>
      </c>
      <c r="CP159" s="248" t="str">
        <f t="shared" ca="1" si="599"/>
        <v>-</v>
      </c>
      <c r="CQ159" s="248" t="str">
        <f t="shared" ca="1" si="599"/>
        <v>-</v>
      </c>
      <c r="CR159" s="248" t="str">
        <f t="shared" ca="1" si="599"/>
        <v>-</v>
      </c>
      <c r="CS159" s="248" t="str">
        <f t="shared" ca="1" si="599"/>
        <v>-</v>
      </c>
      <c r="CT159" s="248" t="str">
        <f t="shared" ca="1" si="599"/>
        <v>-</v>
      </c>
      <c r="CU159" s="248" t="str">
        <f t="shared" ca="1" si="599"/>
        <v>-</v>
      </c>
      <c r="CV159" s="248" t="str">
        <f t="shared" ca="1" si="599"/>
        <v>-</v>
      </c>
      <c r="CW159" s="10"/>
      <c r="CX159" s="246" t="str" cm="1">
        <f t="array" aca="1" ref="CX159" ca="1">IF(AND($CZ159:$DA159),INDEX(i.dam_user_fvp0_date,$P159),"-")</f>
        <v>-</v>
      </c>
      <c r="CY159" s="246" t="str" cm="1">
        <f t="array" aca="1" ref="CY159" ca="1">IF(AND($CZ159:$DA159),INDEX(i.dam_user_fvp1_date,$P159),"-")</f>
        <v>-</v>
      </c>
      <c r="CZ159" s="248" t="b">
        <f t="shared" ca="1" si="600"/>
        <v>0</v>
      </c>
      <c r="DA159" s="248" t="b">
        <f t="shared" ca="1" si="600"/>
        <v>0</v>
      </c>
      <c r="DB159" s="248" t="str">
        <f t="shared" ca="1" si="600"/>
        <v>-</v>
      </c>
      <c r="DC159" s="248" t="str">
        <f t="shared" ca="1" si="600"/>
        <v>-</v>
      </c>
      <c r="DD159" s="248" t="str">
        <f t="shared" ca="1" si="600"/>
        <v>-</v>
      </c>
      <c r="DE159" s="248" t="str">
        <f t="shared" ca="1" si="600"/>
        <v>-</v>
      </c>
      <c r="DF159" s="248" t="str">
        <f t="shared" ca="1" si="600"/>
        <v>-</v>
      </c>
      <c r="DG159" s="248" t="str">
        <f t="shared" ca="1" si="600"/>
        <v>-</v>
      </c>
      <c r="DH159" s="248" t="str">
        <f t="shared" ca="1" si="600"/>
        <v>-</v>
      </c>
      <c r="DI159" s="248" t="str">
        <f t="shared" ca="1" si="600"/>
        <v>-</v>
      </c>
      <c r="DJ159" s="248">
        <f t="shared" ca="1" si="600"/>
        <v>0.125</v>
      </c>
      <c r="DK159" s="248">
        <f t="shared" ca="1" si="600"/>
        <v>0.3</v>
      </c>
      <c r="DL159" s="248">
        <f t="shared" ca="1" si="600"/>
        <v>-0.05</v>
      </c>
      <c r="DM159" s="248">
        <f t="shared" ca="1" si="600"/>
        <v>0.1</v>
      </c>
      <c r="DN159" s="248">
        <f t="shared" ca="1" si="600"/>
        <v>0.25</v>
      </c>
      <c r="DO159" s="248">
        <f t="shared" ca="1" si="600"/>
        <v>-0.05</v>
      </c>
      <c r="DP159" s="248">
        <f t="shared" ca="1" si="600"/>
        <v>0.05</v>
      </c>
      <c r="DQ159" s="248">
        <f t="shared" ca="1" si="600"/>
        <v>0.1</v>
      </c>
      <c r="DR159" s="248">
        <f t="shared" ca="1" si="600"/>
        <v>-0.02</v>
      </c>
      <c r="DS159" s="248">
        <f t="shared" ca="1" si="600"/>
        <v>0.1</v>
      </c>
      <c r="DT159" s="248">
        <f t="shared" ca="1" si="600"/>
        <v>0.25</v>
      </c>
      <c r="DU159" s="248">
        <f t="shared" ca="1" si="600"/>
        <v>-0.05</v>
      </c>
      <c r="DV159" s="248">
        <f t="shared" ca="1" si="600"/>
        <v>1</v>
      </c>
      <c r="DW159" s="248">
        <f t="shared" ca="1" si="600"/>
        <v>1</v>
      </c>
      <c r="DX159" s="248">
        <f t="shared" ca="1" si="600"/>
        <v>0</v>
      </c>
      <c r="DY159" s="248" t="str">
        <f t="shared" ca="1" si="600"/>
        <v>-</v>
      </c>
      <c r="DZ159" s="248" t="str">
        <f t="shared" ca="1" si="600"/>
        <v>-</v>
      </c>
      <c r="EA159" s="248" t="str">
        <f t="shared" ca="1" si="600"/>
        <v>-</v>
      </c>
      <c r="EB159" s="248" t="str">
        <f t="shared" ca="1" si="600"/>
        <v>-</v>
      </c>
      <c r="EC159" s="248" t="str">
        <f t="shared" ca="1" si="600"/>
        <v>-</v>
      </c>
      <c r="ED159" s="248" t="str">
        <f t="shared" ca="1" si="600"/>
        <v>-</v>
      </c>
      <c r="EE159" s="248" t="str">
        <f t="shared" ca="1" si="600"/>
        <v>-</v>
      </c>
      <c r="EF159" s="248">
        <f t="shared" ca="1" si="600"/>
        <v>0</v>
      </c>
      <c r="EG159" s="248" t="str">
        <f t="shared" ca="1" si="600"/>
        <v>-</v>
      </c>
      <c r="EH159" s="248" t="str">
        <f t="shared" ca="1" si="600"/>
        <v>-</v>
      </c>
      <c r="EI159" s="248" t="str">
        <f t="shared" ca="1" si="600"/>
        <v>-</v>
      </c>
      <c r="EJ159" s="248" t="str">
        <f t="shared" ca="1" si="600"/>
        <v>-</v>
      </c>
      <c r="EK159" s="248" t="str">
        <f t="shared" ca="1" si="600"/>
        <v>-</v>
      </c>
      <c r="EL159" s="248">
        <f t="shared" ca="1" si="600"/>
        <v>0</v>
      </c>
      <c r="EM159" s="248">
        <f t="shared" ca="1" si="600"/>
        <v>0</v>
      </c>
      <c r="EN159" s="248">
        <f t="shared" ca="1" si="600"/>
        <v>0</v>
      </c>
      <c r="EO159" s="248">
        <f t="shared" ca="1" si="600"/>
        <v>0</v>
      </c>
      <c r="EP159" s="248">
        <f t="shared" ca="1" si="600"/>
        <v>0</v>
      </c>
      <c r="EQ159" s="248">
        <f t="shared" ca="1" si="600"/>
        <v>0</v>
      </c>
      <c r="ER159" s="248">
        <f t="shared" ca="1" si="600"/>
        <v>0</v>
      </c>
      <c r="ES159" s="248" t="str">
        <f t="shared" ca="1" si="600"/>
        <v>-</v>
      </c>
      <c r="ET159" s="248" t="str">
        <f t="shared" ca="1" si="600"/>
        <v>-</v>
      </c>
      <c r="EU159" s="248" t="str">
        <f t="shared" ca="1" si="596"/>
        <v>-</v>
      </c>
      <c r="EV159" s="248" t="str">
        <f t="shared" ca="1" si="596"/>
        <v>-</v>
      </c>
      <c r="EW159" s="248" t="str">
        <f t="shared" ca="1" si="596"/>
        <v>-</v>
      </c>
      <c r="EX159" s="248" t="str">
        <f t="shared" ca="1" si="596"/>
        <v>-</v>
      </c>
      <c r="EY159" s="248" t="str">
        <f t="shared" ca="1" si="596"/>
        <v>-</v>
      </c>
      <c r="EZ159" s="248" t="str">
        <f t="shared" ca="1" si="596"/>
        <v>-</v>
      </c>
      <c r="FA159" s="248" t="str">
        <f t="shared" ca="1" si="596"/>
        <v>-</v>
      </c>
      <c r="FB159" s="248" t="str">
        <f t="shared" ca="1" si="596"/>
        <v>-</v>
      </c>
      <c r="FC159" s="248" t="str">
        <f t="shared" ca="1" si="596"/>
        <v>-</v>
      </c>
      <c r="FD159" s="10"/>
      <c r="FE159" s="246">
        <f t="shared" ca="1" si="569"/>
        <v>1</v>
      </c>
      <c r="FF159" s="248" t="str">
        <f t="shared" ca="1" si="596"/>
        <v>-</v>
      </c>
      <c r="FG159" s="248" t="str">
        <f t="shared" ca="1" si="596"/>
        <v>-</v>
      </c>
      <c r="FH159" s="248" t="str">
        <f t="shared" ca="1" si="596"/>
        <v>-</v>
      </c>
      <c r="FI159" s="248" t="str">
        <f t="shared" ca="1" si="596"/>
        <v>-</v>
      </c>
      <c r="FJ159" s="246" t="b">
        <f t="shared" ca="1" si="570"/>
        <v>0</v>
      </c>
      <c r="FK159" s="248" t="str">
        <f t="shared" ca="1" si="601"/>
        <v>-</v>
      </c>
      <c r="FL159" s="248">
        <f t="shared" ca="1" si="601"/>
        <v>0</v>
      </c>
      <c r="FM159" s="248" t="str">
        <f t="shared" ca="1" si="601"/>
        <v>-</v>
      </c>
      <c r="FN159" s="248">
        <f t="shared" ca="1" si="601"/>
        <v>1</v>
      </c>
      <c r="FO159" s="248">
        <f t="shared" ca="1" si="601"/>
        <v>0</v>
      </c>
      <c r="FP159" s="248">
        <f t="shared" ca="1" si="601"/>
        <v>1</v>
      </c>
      <c r="FQ159" s="248">
        <f t="shared" ca="1" si="601"/>
        <v>0</v>
      </c>
      <c r="FR159" s="248">
        <f t="shared" ca="1" si="601"/>
        <v>1</v>
      </c>
      <c r="FS159" s="248">
        <f t="shared" ca="1" si="601"/>
        <v>1</v>
      </c>
      <c r="FT159" s="248">
        <f t="shared" ca="1" si="601"/>
        <v>1</v>
      </c>
      <c r="FU159" s="248">
        <f t="shared" ca="1" si="601"/>
        <v>0</v>
      </c>
      <c r="FV159" s="248">
        <f t="shared" ca="1" si="601"/>
        <v>0</v>
      </c>
      <c r="FW159" s="248">
        <f t="shared" ca="1" si="601"/>
        <v>0</v>
      </c>
      <c r="FX159" s="248">
        <f t="shared" ca="1" si="601"/>
        <v>0</v>
      </c>
      <c r="FY159" s="248">
        <f t="shared" ca="1" si="601"/>
        <v>0</v>
      </c>
      <c r="FZ159" s="248">
        <f t="shared" ca="1" si="601"/>
        <v>0</v>
      </c>
      <c r="GA159" s="248">
        <f t="shared" ca="1" si="601"/>
        <v>0</v>
      </c>
      <c r="GB159" s="248">
        <f t="shared" ca="1" si="601"/>
        <v>0</v>
      </c>
      <c r="GC159" s="248">
        <f t="shared" ca="1" si="601"/>
        <v>0</v>
      </c>
      <c r="GD159" s="248">
        <f t="shared" ca="1" si="601"/>
        <v>0</v>
      </c>
      <c r="GE159" s="248">
        <f t="shared" ca="1" si="601"/>
        <v>0</v>
      </c>
      <c r="GF159" s="248">
        <f t="shared" ca="1" si="601"/>
        <v>0</v>
      </c>
      <c r="GG159" s="248">
        <f t="shared" ca="1" si="601"/>
        <v>1</v>
      </c>
      <c r="GH159" s="248">
        <f t="shared" ca="1" si="601"/>
        <v>0</v>
      </c>
      <c r="GI159" s="248">
        <f t="shared" ca="1" si="601"/>
        <v>0</v>
      </c>
      <c r="GJ159" s="248">
        <f t="shared" ca="1" si="601"/>
        <v>0</v>
      </c>
      <c r="GK159" s="248">
        <f t="shared" ca="1" si="601"/>
        <v>0</v>
      </c>
      <c r="GL159" s="248">
        <f t="shared" ca="1" si="601"/>
        <v>0</v>
      </c>
      <c r="GM159" s="248">
        <f t="shared" ca="1" si="601"/>
        <v>0</v>
      </c>
      <c r="GN159" s="248">
        <f t="shared" ca="1" si="601"/>
        <v>0</v>
      </c>
      <c r="GO159" s="10"/>
      <c r="GP159" s="246" t="b">
        <f t="shared" ca="1" si="602"/>
        <v>1</v>
      </c>
      <c r="GQ159" s="246" cm="1">
        <f t="array" aca="1" ref="GQ159" ca="1">INDEX(i.bnd_total_pas_area,$R159,1)</f>
        <v>1224.7500000000002</v>
      </c>
      <c r="GR159" s="248" t="str">
        <f t="shared" ca="1" si="572"/>
        <v>-</v>
      </c>
      <c r="GS159" s="246" t="b">
        <f t="shared" ca="1" si="603"/>
        <v>1</v>
      </c>
      <c r="GT159" s="246" cm="1">
        <f t="array" aca="1" ref="GT159" ca="1">INDEX(i.bnd_sr_t,$T159,1)</f>
        <v>13.5</v>
      </c>
      <c r="GU159" s="246" t="b">
        <f t="shared" ca="1" si="574"/>
        <v>0</v>
      </c>
      <c r="GV159" s="246" t="b">
        <f t="shared" ca="1" si="574"/>
        <v>0</v>
      </c>
      <c r="GW159" s="246" t="b">
        <f t="shared" ca="1" si="574"/>
        <v>1</v>
      </c>
      <c r="GX159" s="248">
        <f t="shared" ca="1" si="604"/>
        <v>0</v>
      </c>
      <c r="GY159" s="248">
        <f t="shared" ca="1" si="604"/>
        <v>2</v>
      </c>
      <c r="GZ159" s="248">
        <f t="shared" ca="1" si="604"/>
        <v>2</v>
      </c>
      <c r="HA159" s="248" t="str">
        <f t="shared" ca="1" si="604"/>
        <v>-</v>
      </c>
      <c r="HB159" s="248" t="str">
        <f t="shared" ca="1" si="604"/>
        <v>-</v>
      </c>
      <c r="HC159" s="248" t="str">
        <f t="shared" ca="1" si="604"/>
        <v>-</v>
      </c>
      <c r="HD159" s="248" t="str">
        <f t="shared" ca="1" si="604"/>
        <v>-</v>
      </c>
      <c r="HE159" s="248" t="str">
        <f t="shared" ca="1" si="604"/>
        <v>-</v>
      </c>
      <c r="HF159" s="248" t="str">
        <f t="shared" ca="1" si="604"/>
        <v>-</v>
      </c>
      <c r="HG159" s="248" t="str">
        <f t="shared" ca="1" si="604"/>
        <v>-</v>
      </c>
      <c r="HH159" s="248" t="str">
        <f t="shared" ca="1" si="604"/>
        <v>-</v>
      </c>
      <c r="HI159" s="248" t="str">
        <f t="shared" ca="1" si="604"/>
        <v>-</v>
      </c>
      <c r="HJ159" s="248" t="str">
        <f t="shared" ca="1" si="604"/>
        <v>-</v>
      </c>
      <c r="HK159" s="248" t="b">
        <f t="shared" ca="1" si="604"/>
        <v>1</v>
      </c>
      <c r="HL159" s="248">
        <f t="shared" ca="1" si="604"/>
        <v>0</v>
      </c>
      <c r="HM159" s="288" t="str">
        <f t="shared" ca="1" si="604"/>
        <v>-</v>
      </c>
      <c r="HN159" s="288" t="str">
        <f t="shared" ca="1" si="604"/>
        <v>-</v>
      </c>
      <c r="HO159" s="288" t="str">
        <f t="shared" ca="1" si="604"/>
        <v>-</v>
      </c>
      <c r="HP159" s="288" t="str">
        <f t="shared" ca="1" si="604"/>
        <v>-</v>
      </c>
      <c r="HQ159" s="288" t="str">
        <f t="shared" ca="1" si="604"/>
        <v>-</v>
      </c>
      <c r="HR159" s="288" t="str">
        <f t="shared" ca="1" si="604"/>
        <v>-</v>
      </c>
      <c r="HS159" s="248" t="str">
        <f t="shared" ca="1" si="604"/>
        <v>-</v>
      </c>
      <c r="HT159" s="248" t="str">
        <f t="shared" ca="1" si="604"/>
        <v>-</v>
      </c>
      <c r="HU159" s="248" t="b">
        <f t="shared" ca="1" si="577"/>
        <v>1</v>
      </c>
      <c r="HV159" s="248">
        <f t="shared" ca="1" si="577"/>
        <v>0</v>
      </c>
      <c r="HW159" s="246" t="str">
        <f t="shared" ca="1" si="578"/>
        <v>-</v>
      </c>
      <c r="HX159" s="246" t="str">
        <f t="shared" ca="1" si="578"/>
        <v>-</v>
      </c>
      <c r="HY159" s="246" t="str">
        <f t="shared" ca="1" si="578"/>
        <v>-</v>
      </c>
      <c r="HZ159" s="246" t="str">
        <f t="shared" ca="1" si="578"/>
        <v>-</v>
      </c>
      <c r="IA159" s="248" t="str">
        <f t="shared" ca="1" si="605"/>
        <v>-</v>
      </c>
      <c r="IB159" s="248" t="str">
        <f t="shared" ca="1" si="605"/>
        <v>-</v>
      </c>
      <c r="IC159" s="248" t="str">
        <f t="shared" ca="1" si="605"/>
        <v>-</v>
      </c>
      <c r="ID159" s="248" t="str">
        <f t="shared" ca="1" si="605"/>
        <v>-</v>
      </c>
      <c r="IE159" s="248">
        <f t="shared" ca="1" si="605"/>
        <v>0</v>
      </c>
      <c r="IF159" s="248" t="str">
        <f t="shared" ca="1" si="605"/>
        <v>-</v>
      </c>
      <c r="IG159" s="248">
        <f t="shared" ca="1" si="605"/>
        <v>0</v>
      </c>
      <c r="IH159" s="246" t="str">
        <f t="shared" ca="1" si="580"/>
        <v>-</v>
      </c>
      <c r="II159" s="246">
        <f t="shared" ca="1" si="580"/>
        <v>500</v>
      </c>
      <c r="IJ159" s="246">
        <f t="shared" ca="1" si="580"/>
        <v>500</v>
      </c>
      <c r="IK159" s="246">
        <f t="shared" ca="1" si="580"/>
        <v>865</v>
      </c>
      <c r="IL159" s="246" t="str">
        <f t="shared" ca="1" si="580"/>
        <v>-</v>
      </c>
      <c r="IM159" s="246" t="str">
        <f t="shared" ca="1" si="580"/>
        <v>-</v>
      </c>
      <c r="IN159" s="248" t="str">
        <f t="shared" ca="1" si="581"/>
        <v>-</v>
      </c>
      <c r="IO159" s="248" t="str">
        <f t="shared" ca="1" si="581"/>
        <v>-</v>
      </c>
      <c r="IP159" s="10"/>
      <c r="IQ159" s="248">
        <f t="shared" ca="1" si="605"/>
        <v>1</v>
      </c>
      <c r="IR159" s="248">
        <f t="shared" ca="1" si="605"/>
        <v>0</v>
      </c>
      <c r="IS159" s="248">
        <f t="shared" ca="1" si="605"/>
        <v>1</v>
      </c>
      <c r="IT159" s="248">
        <f t="shared" ca="1" si="605"/>
        <v>1</v>
      </c>
      <c r="IU159" s="248">
        <f t="shared" ca="1" si="605"/>
        <v>0</v>
      </c>
      <c r="IV159" s="248">
        <f t="shared" ca="1" si="605"/>
        <v>70</v>
      </c>
      <c r="IW159" s="248">
        <f t="shared" ca="1" si="605"/>
        <v>50</v>
      </c>
      <c r="IX159" s="248">
        <f t="shared" ca="1" si="605"/>
        <v>85</v>
      </c>
      <c r="IY159" s="248">
        <f t="shared" ca="1" si="605"/>
        <v>70</v>
      </c>
      <c r="IZ159" s="246">
        <f t="shared" ca="1" si="582"/>
        <v>1</v>
      </c>
      <c r="JA159" s="246">
        <f t="shared" si="583"/>
        <v>0.75</v>
      </c>
      <c r="JB159" s="246">
        <f t="shared" ca="1" si="584"/>
        <v>1</v>
      </c>
      <c r="JC159" s="248">
        <f t="shared" ca="1" si="605"/>
        <v>1</v>
      </c>
      <c r="JD159" s="10"/>
      <c r="JE159" s="248">
        <f t="shared" ca="1" si="605"/>
        <v>1</v>
      </c>
      <c r="JF159" s="246">
        <f t="shared" ca="1" si="585"/>
        <v>1</v>
      </c>
      <c r="JG159" s="248">
        <f t="shared" ca="1" si="586"/>
        <v>0.75</v>
      </c>
      <c r="JH159" s="248">
        <f t="shared" ca="1" si="586"/>
        <v>0.8</v>
      </c>
      <c r="JI159" s="248">
        <f t="shared" ca="1" si="586"/>
        <v>0.82499999999999996</v>
      </c>
      <c r="JJ159" s="248">
        <f t="shared" ca="1" si="586"/>
        <v>0.875</v>
      </c>
      <c r="JK159" s="248">
        <f t="shared" ca="1" si="586"/>
        <v>0.9</v>
      </c>
      <c r="JL159" s="246">
        <f t="shared" ca="1" si="587"/>
        <v>1</v>
      </c>
      <c r="JM159" s="248">
        <f t="shared" ca="1" si="605"/>
        <v>0</v>
      </c>
      <c r="JN159" s="248">
        <f t="shared" ca="1" si="605"/>
        <v>0</v>
      </c>
      <c r="JO159" s="248">
        <f t="shared" ca="1" si="605"/>
        <v>0</v>
      </c>
      <c r="JP159" s="248">
        <f t="shared" ca="1" si="605"/>
        <v>0</v>
      </c>
      <c r="JQ159" s="248">
        <f t="shared" ca="1" si="605"/>
        <v>0</v>
      </c>
      <c r="JR159" s="248">
        <f t="shared" ca="1" si="605"/>
        <v>0</v>
      </c>
      <c r="JS159" s="248" t="str">
        <f t="shared" ca="1" si="605"/>
        <v>-</v>
      </c>
      <c r="JT159" s="248">
        <f t="shared" ca="1" si="605"/>
        <v>0</v>
      </c>
      <c r="JU159" s="27">
        <v>0</v>
      </c>
    </row>
    <row r="160" spans="1:281" s="228" customFormat="1" outlineLevel="1">
      <c r="A160" s="202">
        <f t="shared" si="12"/>
        <v>155</v>
      </c>
      <c r="B160" s="202">
        <f t="shared" si="590"/>
        <v>13</v>
      </c>
      <c r="C160" s="228">
        <v>600</v>
      </c>
      <c r="D160" s="228" t="s">
        <v>941</v>
      </c>
      <c r="E160" s="228" t="b">
        <f t="shared" ca="1" si="591"/>
        <v>1</v>
      </c>
      <c r="F160" s="228" t="b">
        <v>0</v>
      </c>
      <c r="G160" s="228" t="b">
        <v>1</v>
      </c>
      <c r="H160" s="298" cm="1">
        <f t="array" aca="1" ref="H160" ca="1">IF(AND($I160:$T160=DataMaster!$R$70:$AC$70),1,IF(AND($I160:$T160=DataMaster!$R$71:$AC$71),2,IF(AND($I160:$T160=DataMaster!$R$72:$AC$72),3,IF(AND($I160:$T160=DataMaster!$R$73:$AC$73),4,IF(AND($I160:$T160=DataMaster!$R$74:$AC$74),5,IF(AND($I160:$T160=DataMaster!$R$75:$AC$75),6,IF(AND($I160:$T160=DataMaster!$R$76:$AC$76),7,IF(AND($I160:$T160=DataMaster!$R$77:$AC$77),8,0))))))))</f>
        <v>0</v>
      </c>
      <c r="I160" s="225">
        <f t="shared" ca="1" si="588"/>
        <v>3</v>
      </c>
      <c r="J160" s="225">
        <f t="shared" ca="1" si="588"/>
        <v>2</v>
      </c>
      <c r="K160" s="225">
        <f t="shared" ca="1" si="588"/>
        <v>1</v>
      </c>
      <c r="L160" s="225">
        <f t="shared" ca="1" si="588"/>
        <v>1</v>
      </c>
      <c r="M160" s="225">
        <f t="shared" ca="1" si="588"/>
        <v>1</v>
      </c>
      <c r="N160" s="32">
        <v>3</v>
      </c>
      <c r="O160" s="225">
        <f t="shared" ca="1" si="588"/>
        <v>1</v>
      </c>
      <c r="P160" s="225">
        <f t="shared" ca="1" si="588"/>
        <v>2</v>
      </c>
      <c r="Q160" s="225">
        <f t="shared" ca="1" si="588"/>
        <v>1</v>
      </c>
      <c r="R160" s="225">
        <f t="shared" ca="1" si="588"/>
        <v>9</v>
      </c>
      <c r="S160" s="225">
        <f t="shared" ca="1" si="588"/>
        <v>1</v>
      </c>
      <c r="T160" s="225">
        <f t="shared" ca="1" si="588"/>
        <v>9</v>
      </c>
      <c r="V160" s="242" t="str" cm="1">
        <f t="array" aca="1" ref="V160" ca="1">TEXT(LEFT(OFFSET(V160,-1,0),5)+1,"00000")&amp;MID(OFFSET(V160,-1,0),6,FIND(" ",OFFSET(V160,-1,0),7)-5)
&amp;IF($H160=0,"",INDEX(DataMaster!$Q$70:$Q$77,Experiment!H160))
 &amp; " Day"&amp;_xlfn.SINGLE(INDEX(i.DOY,$I160,1))                   &amp; IF($FE160=0," FWM","")&amp;IF($FE160=1," MWM","")&amp;IF($FE160=5," Mat","")&amp;IF($FJ160=TRUE,"&amp;BBT","")
&amp;" Confine"&amp;$P160-1       &amp;IF($R160&gt;1," PasArea"&amp;GQ160,"")     &amp;IF($T160&gt;1," SR"&amp;GT160,"")     &amp;IF($S160&gt;1," E_PGR"&amp;JG160,"")
&amp; " WP"&amp;TEXT($IZ160*100,"000p")                &amp; " MP"&amp;TEXT($JA160*100,"000p")                      &amp; " GP"&amp;TEXT($JB160*100,"000p")
&amp; " (F"&amp;3+IFERROR(1*$CZ160,0)+IFERROR(1*$DA160,0)&amp;3-IFERROR(1*NOT($DC160),0)&amp;"N"&amp;$DV160&amp;$DW160&amp;")"</f>
        <v>00009 General_SA  Day204 MWM Confine1 PasArea1224.75 SR13.5 WP100p MP125p GP100p (F33N11)</v>
      </c>
      <c r="W160" s="10" t="str">
        <f ca="1">IF(COUNTIF(V$5:V160,V160)=1,"-","Dup")</f>
        <v>-</v>
      </c>
      <c r="X160" s="10"/>
      <c r="Y160" s="248" t="str">
        <f t="shared" ca="1" si="562"/>
        <v>-</v>
      </c>
      <c r="Z160" s="248" t="str">
        <f t="shared" ca="1" si="562"/>
        <v>-</v>
      </c>
      <c r="AA160" s="248" t="str">
        <f t="shared" ca="1" si="562"/>
        <v>-</v>
      </c>
      <c r="AB160" s="248" t="str">
        <f t="shared" ca="1" si="562"/>
        <v>-</v>
      </c>
      <c r="AC160" s="248" t="str">
        <f t="shared" ca="1" si="562"/>
        <v>-</v>
      </c>
      <c r="AD160" s="248" t="b">
        <f t="shared" ca="1" si="562"/>
        <v>1</v>
      </c>
      <c r="AE160" s="10"/>
      <c r="AF160" s="248" t="b">
        <f t="shared" ca="1" si="606"/>
        <v>1</v>
      </c>
      <c r="AG160" s="248" t="str">
        <f t="shared" ca="1" si="606"/>
        <v>-</v>
      </c>
      <c r="AH160" s="248" t="str">
        <f t="shared" ca="1" si="606"/>
        <v>-</v>
      </c>
      <c r="AI160" s="248" t="str">
        <f t="shared" ca="1" si="606"/>
        <v>-</v>
      </c>
      <c r="AJ160" s="248" t="b">
        <f t="shared" ca="1" si="606"/>
        <v>0</v>
      </c>
      <c r="AK160" s="248" t="str">
        <f t="shared" ca="1" si="606"/>
        <v>-</v>
      </c>
      <c r="AL160" s="248" t="str">
        <f t="shared" ca="1" si="606"/>
        <v>-</v>
      </c>
      <c r="AM160" s="248" t="str">
        <f t="shared" ca="1" si="606"/>
        <v>-</v>
      </c>
      <c r="AN160" s="248" t="b">
        <f t="shared" ca="1" si="606"/>
        <v>0</v>
      </c>
      <c r="AO160" s="10"/>
      <c r="AP160" s="248" t="b">
        <f t="shared" ca="1" si="606"/>
        <v>1</v>
      </c>
      <c r="AQ160" s="248" t="b">
        <f t="shared" ca="1" si="606"/>
        <v>1</v>
      </c>
      <c r="AR160" s="248" t="b">
        <f t="shared" ca="1" si="606"/>
        <v>1</v>
      </c>
      <c r="AS160" s="297">
        <f t="shared" ca="1" si="565"/>
        <v>32209</v>
      </c>
      <c r="AT160" s="248" t="b">
        <f t="shared" ca="1" si="606"/>
        <v>0</v>
      </c>
      <c r="AU160" s="248" t="str">
        <f t="shared" ca="1" si="606"/>
        <v>-</v>
      </c>
      <c r="AV160" s="248" t="str">
        <f t="shared" ref="AV160:BF160" ca="1" si="608">OFFSET(AV$5,$B160,0)</f>
        <v>-</v>
      </c>
      <c r="AW160" s="248" t="str">
        <f t="shared" ca="1" si="608"/>
        <v>-</v>
      </c>
      <c r="AX160" s="248" t="str">
        <f t="shared" ca="1" si="608"/>
        <v>-</v>
      </c>
      <c r="AY160" s="248">
        <f t="shared" ca="1" si="608"/>
        <v>1</v>
      </c>
      <c r="AZ160" s="248">
        <f t="shared" ca="1" si="608"/>
        <v>1</v>
      </c>
      <c r="BA160" s="248" t="b">
        <f t="shared" ca="1" si="608"/>
        <v>1</v>
      </c>
      <c r="BB160" s="248">
        <f t="shared" ca="1" si="608"/>
        <v>0.2</v>
      </c>
      <c r="BC160" s="248" t="str">
        <f t="shared" ca="1" si="608"/>
        <v>-</v>
      </c>
      <c r="BD160" s="248" t="str">
        <f t="shared" ca="1" si="608"/>
        <v>-</v>
      </c>
      <c r="BE160" s="248" t="b">
        <f t="shared" ca="1" si="608"/>
        <v>1</v>
      </c>
      <c r="BF160" s="248" t="b">
        <f t="shared" ca="1" si="608"/>
        <v>0</v>
      </c>
      <c r="BG160" s="246" t="b" cm="1">
        <f t="array" aca="1" ref="BG160" ca="1">INDEX(i.dams_confinement_P,$P160,BG$17)</f>
        <v>1</v>
      </c>
      <c r="BH160" s="246" t="b" cm="1">
        <f t="array" aca="1" ref="BH160" ca="1">INDEX(i.dams_confinement_P,$P160,BH$17)</f>
        <v>1</v>
      </c>
      <c r="BI160" s="246" t="b" cm="1">
        <f t="array" aca="1" ref="BI160" ca="1">INDEX(i.dams_confinement_P,$P160,BI$17)</f>
        <v>1</v>
      </c>
      <c r="BJ160" s="246" t="b" cm="1">
        <f t="array" aca="1" ref="BJ160" ca="1">INDEX(i.dams_confinement_P,$P160,BJ$17)</f>
        <v>1</v>
      </c>
      <c r="BK160" s="246" t="b" cm="1">
        <f t="array" aca="1" ref="BK160" ca="1">INDEX(i.dams_confinement_P,$P160,BK$17)</f>
        <v>1</v>
      </c>
      <c r="BL160" s="246" t="b" cm="1">
        <f t="array" aca="1" ref="BL160" ca="1">INDEX(i.dams_confinement_P,$P160,BL$17)</f>
        <v>1</v>
      </c>
      <c r="BM160" s="246" t="str" cm="1">
        <f t="array" aca="1" ref="BM160" ca="1">INDEX(i.dams_confinement_P,$P160,BM$17)</f>
        <v>-</v>
      </c>
      <c r="BN160" s="246" t="str" cm="1">
        <f t="array" aca="1" ref="BN160" ca="1">INDEX(i.dams_confinement_P,$P160,BN$17)</f>
        <v>-</v>
      </c>
      <c r="BO160" s="246" t="str" cm="1">
        <f t="array" aca="1" ref="BO160" ca="1">INDEX(i.dams_confinement_P,$P160,BO$17)</f>
        <v>-</v>
      </c>
      <c r="BP160" s="246" t="str" cm="1">
        <f t="array" aca="1" ref="BP160" ca="1">INDEX(i.dams_confinement_P,$P160,BP$17)</f>
        <v>-</v>
      </c>
      <c r="BQ160" s="246" t="str" cm="1">
        <f t="array" aca="1" ref="BQ160" ca="1">INDEX(i.dams_confinement_P,$P160,BQ$17)</f>
        <v>-</v>
      </c>
      <c r="BR160" s="246" t="str" cm="1">
        <f t="array" aca="1" ref="BR160" ca="1">INDEX(i.dams_confinement_P,$P160,BR$17)</f>
        <v>-</v>
      </c>
      <c r="BS160" s="246" t="str" cm="1">
        <f t="array" aca="1" ref="BS160" ca="1">INDEX(i.dams_confinement_P,$P160,BS$17)</f>
        <v>-</v>
      </c>
      <c r="BT160" s="246" t="str" cm="1">
        <f t="array" aca="1" ref="BT160" ca="1">INDEX(i.dams_confinement_P,$P160,BT$17)</f>
        <v>-</v>
      </c>
      <c r="BU160" s="246" t="str" cm="1">
        <f t="array" aca="1" ref="BU160" ca="1">INDEX(i.dams_confinement_P,$P160,BU$17)</f>
        <v>-</v>
      </c>
      <c r="BV160" s="246" t="str" cm="1">
        <f t="array" aca="1" ref="BV160" ca="1">INDEX(i.dams_confinement_P,$P160,BV$17)</f>
        <v>-</v>
      </c>
      <c r="BW160" s="246" t="str" cm="1">
        <f t="array" aca="1" ref="BW160" ca="1">INDEX(i.dams_confinement_P,$P160,BW$17)</f>
        <v>-</v>
      </c>
      <c r="BX160" s="246" t="str" cm="1">
        <f t="array" aca="1" ref="BX160" ca="1">INDEX(i.dams_confinement_P,$P160,BX$17)</f>
        <v>-</v>
      </c>
      <c r="BY160" s="248" t="str">
        <f t="shared" ca="1" si="599"/>
        <v>-</v>
      </c>
      <c r="BZ160" s="248" t="str">
        <f t="shared" ca="1" si="599"/>
        <v>-</v>
      </c>
      <c r="CA160" s="10"/>
      <c r="CB160" s="248" t="str">
        <f t="shared" ca="1" si="599"/>
        <v>-</v>
      </c>
      <c r="CC160" s="248" t="str">
        <f t="shared" ca="1" si="599"/>
        <v>-</v>
      </c>
      <c r="CD160" s="248" t="str">
        <f t="shared" ca="1" si="599"/>
        <v>-</v>
      </c>
      <c r="CE160" s="248" t="str">
        <f t="shared" ca="1" si="599"/>
        <v>-</v>
      </c>
      <c r="CF160" s="248" t="str">
        <f t="shared" ca="1" si="599"/>
        <v>-</v>
      </c>
      <c r="CG160" s="248" t="str">
        <f t="shared" ca="1" si="599"/>
        <v>-</v>
      </c>
      <c r="CH160" s="248" t="str">
        <f t="shared" ca="1" si="599"/>
        <v>-</v>
      </c>
      <c r="CI160" s="248" t="str">
        <f t="shared" ca="1" si="599"/>
        <v>-</v>
      </c>
      <c r="CJ160" s="248" t="str">
        <f t="shared" ca="1" si="599"/>
        <v>-</v>
      </c>
      <c r="CK160" s="248" t="str">
        <f t="shared" ca="1" si="599"/>
        <v>-</v>
      </c>
      <c r="CL160" s="248" t="str">
        <f t="shared" ca="1" si="599"/>
        <v>-</v>
      </c>
      <c r="CM160" s="248" t="str">
        <f t="shared" ca="1" si="599"/>
        <v>-</v>
      </c>
      <c r="CN160" s="248" t="str">
        <f t="shared" ca="1" si="599"/>
        <v>-</v>
      </c>
      <c r="CO160" s="248" t="str">
        <f t="shared" ca="1" si="599"/>
        <v>-</v>
      </c>
      <c r="CP160" s="248" t="str">
        <f t="shared" ca="1" si="599"/>
        <v>-</v>
      </c>
      <c r="CQ160" s="248" t="str">
        <f t="shared" ca="1" si="599"/>
        <v>-</v>
      </c>
      <c r="CR160" s="248" t="str">
        <f t="shared" ca="1" si="599"/>
        <v>-</v>
      </c>
      <c r="CS160" s="248" t="str">
        <f t="shared" ca="1" si="599"/>
        <v>-</v>
      </c>
      <c r="CT160" s="248" t="str">
        <f t="shared" ca="1" si="599"/>
        <v>-</v>
      </c>
      <c r="CU160" s="248" t="str">
        <f t="shared" ca="1" si="599"/>
        <v>-</v>
      </c>
      <c r="CV160" s="248" t="str">
        <f t="shared" ca="1" si="599"/>
        <v>-</v>
      </c>
      <c r="CW160" s="10"/>
      <c r="CX160" s="246" t="str" cm="1">
        <f t="array" aca="1" ref="CX160" ca="1">IF(AND($CZ160:$DA160),INDEX(i.dam_user_fvp0_date,$P160),"-")</f>
        <v>-</v>
      </c>
      <c r="CY160" s="246" t="str" cm="1">
        <f t="array" aca="1" ref="CY160" ca="1">IF(AND($CZ160:$DA160),INDEX(i.dam_user_fvp1_date,$P160),"-")</f>
        <v>-</v>
      </c>
      <c r="CZ160" s="248" t="b">
        <f t="shared" ca="1" si="600"/>
        <v>0</v>
      </c>
      <c r="DA160" s="248" t="b">
        <f t="shared" ca="1" si="600"/>
        <v>0</v>
      </c>
      <c r="DB160" s="248" t="str">
        <f t="shared" ca="1" si="600"/>
        <v>-</v>
      </c>
      <c r="DC160" s="248" t="str">
        <f t="shared" ca="1" si="600"/>
        <v>-</v>
      </c>
      <c r="DD160" s="248" t="str">
        <f t="shared" ca="1" si="600"/>
        <v>-</v>
      </c>
      <c r="DE160" s="248" t="str">
        <f t="shared" ca="1" si="600"/>
        <v>-</v>
      </c>
      <c r="DF160" s="248" t="str">
        <f t="shared" ca="1" si="600"/>
        <v>-</v>
      </c>
      <c r="DG160" s="248" t="str">
        <f t="shared" ca="1" si="600"/>
        <v>-</v>
      </c>
      <c r="DH160" s="248" t="str">
        <f t="shared" ca="1" si="600"/>
        <v>-</v>
      </c>
      <c r="DI160" s="248" t="str">
        <f t="shared" ca="1" si="600"/>
        <v>-</v>
      </c>
      <c r="DJ160" s="248">
        <f t="shared" ca="1" si="600"/>
        <v>0.125</v>
      </c>
      <c r="DK160" s="248">
        <f t="shared" ca="1" si="600"/>
        <v>0.3</v>
      </c>
      <c r="DL160" s="248">
        <f t="shared" ca="1" si="600"/>
        <v>-0.05</v>
      </c>
      <c r="DM160" s="248">
        <f t="shared" ca="1" si="600"/>
        <v>0.1</v>
      </c>
      <c r="DN160" s="248">
        <f t="shared" ca="1" si="600"/>
        <v>0.25</v>
      </c>
      <c r="DO160" s="248">
        <f t="shared" ca="1" si="600"/>
        <v>-0.05</v>
      </c>
      <c r="DP160" s="248">
        <f t="shared" ca="1" si="600"/>
        <v>0.05</v>
      </c>
      <c r="DQ160" s="248">
        <f t="shared" ca="1" si="600"/>
        <v>0.1</v>
      </c>
      <c r="DR160" s="248">
        <f t="shared" ca="1" si="600"/>
        <v>-0.02</v>
      </c>
      <c r="DS160" s="248">
        <f t="shared" ca="1" si="600"/>
        <v>0.1</v>
      </c>
      <c r="DT160" s="248">
        <f t="shared" ca="1" si="600"/>
        <v>0.25</v>
      </c>
      <c r="DU160" s="248">
        <f t="shared" ca="1" si="600"/>
        <v>-0.05</v>
      </c>
      <c r="DV160" s="248">
        <f t="shared" ca="1" si="600"/>
        <v>1</v>
      </c>
      <c r="DW160" s="248">
        <f t="shared" ca="1" si="600"/>
        <v>1</v>
      </c>
      <c r="DX160" s="248">
        <f t="shared" ca="1" si="600"/>
        <v>0</v>
      </c>
      <c r="DY160" s="248" t="str">
        <f t="shared" ca="1" si="600"/>
        <v>-</v>
      </c>
      <c r="DZ160" s="248" t="str">
        <f t="shared" ca="1" si="600"/>
        <v>-</v>
      </c>
      <c r="EA160" s="248" t="str">
        <f t="shared" ca="1" si="600"/>
        <v>-</v>
      </c>
      <c r="EB160" s="248" t="str">
        <f t="shared" ca="1" si="600"/>
        <v>-</v>
      </c>
      <c r="EC160" s="248" t="str">
        <f t="shared" ca="1" si="600"/>
        <v>-</v>
      </c>
      <c r="ED160" s="248" t="str">
        <f t="shared" ca="1" si="600"/>
        <v>-</v>
      </c>
      <c r="EE160" s="248" t="str">
        <f t="shared" ca="1" si="600"/>
        <v>-</v>
      </c>
      <c r="EF160" s="248">
        <f t="shared" ca="1" si="600"/>
        <v>0</v>
      </c>
      <c r="EG160" s="248" t="str">
        <f t="shared" ca="1" si="600"/>
        <v>-</v>
      </c>
      <c r="EH160" s="248" t="str">
        <f t="shared" ca="1" si="600"/>
        <v>-</v>
      </c>
      <c r="EI160" s="248" t="str">
        <f t="shared" ca="1" si="600"/>
        <v>-</v>
      </c>
      <c r="EJ160" s="248" t="str">
        <f t="shared" ca="1" si="600"/>
        <v>-</v>
      </c>
      <c r="EK160" s="248" t="str">
        <f t="shared" ca="1" si="600"/>
        <v>-</v>
      </c>
      <c r="EL160" s="248">
        <f t="shared" ca="1" si="600"/>
        <v>0</v>
      </c>
      <c r="EM160" s="248">
        <f t="shared" ca="1" si="600"/>
        <v>0</v>
      </c>
      <c r="EN160" s="248">
        <f t="shared" ca="1" si="600"/>
        <v>0</v>
      </c>
      <c r="EO160" s="248">
        <f t="shared" ca="1" si="600"/>
        <v>0</v>
      </c>
      <c r="EP160" s="248">
        <f t="shared" ca="1" si="600"/>
        <v>0</v>
      </c>
      <c r="EQ160" s="248">
        <f t="shared" ca="1" si="600"/>
        <v>0</v>
      </c>
      <c r="ER160" s="248">
        <f t="shared" ca="1" si="600"/>
        <v>0</v>
      </c>
      <c r="ES160" s="248" t="str">
        <f t="shared" ca="1" si="600"/>
        <v>-</v>
      </c>
      <c r="ET160" s="248" t="str">
        <f t="shared" ca="1" si="600"/>
        <v>-</v>
      </c>
      <c r="EU160" s="248" t="str">
        <f t="shared" ca="1" si="596"/>
        <v>-</v>
      </c>
      <c r="EV160" s="248" t="str">
        <f t="shared" ca="1" si="596"/>
        <v>-</v>
      </c>
      <c r="EW160" s="248" t="str">
        <f t="shared" ca="1" si="596"/>
        <v>-</v>
      </c>
      <c r="EX160" s="248" t="str">
        <f t="shared" ca="1" si="596"/>
        <v>-</v>
      </c>
      <c r="EY160" s="248" t="str">
        <f t="shared" ca="1" si="596"/>
        <v>-</v>
      </c>
      <c r="EZ160" s="248" t="str">
        <f t="shared" ca="1" si="596"/>
        <v>-</v>
      </c>
      <c r="FA160" s="248" t="str">
        <f t="shared" ca="1" si="596"/>
        <v>-</v>
      </c>
      <c r="FB160" s="248" t="str">
        <f t="shared" ca="1" si="596"/>
        <v>-</v>
      </c>
      <c r="FC160" s="248" t="str">
        <f t="shared" ca="1" si="596"/>
        <v>-</v>
      </c>
      <c r="FD160" s="10"/>
      <c r="FE160" s="246">
        <f t="shared" ca="1" si="569"/>
        <v>1</v>
      </c>
      <c r="FF160" s="248" t="str">
        <f t="shared" ca="1" si="596"/>
        <v>-</v>
      </c>
      <c r="FG160" s="248" t="str">
        <f t="shared" ca="1" si="596"/>
        <v>-</v>
      </c>
      <c r="FH160" s="248" t="str">
        <f t="shared" ca="1" si="596"/>
        <v>-</v>
      </c>
      <c r="FI160" s="248" t="str">
        <f t="shared" ca="1" si="596"/>
        <v>-</v>
      </c>
      <c r="FJ160" s="246" t="b">
        <f t="shared" ca="1" si="570"/>
        <v>0</v>
      </c>
      <c r="FK160" s="248" t="str">
        <f t="shared" ca="1" si="601"/>
        <v>-</v>
      </c>
      <c r="FL160" s="248">
        <f t="shared" ca="1" si="601"/>
        <v>0</v>
      </c>
      <c r="FM160" s="248" t="str">
        <f t="shared" ca="1" si="601"/>
        <v>-</v>
      </c>
      <c r="FN160" s="248">
        <f t="shared" ca="1" si="601"/>
        <v>1</v>
      </c>
      <c r="FO160" s="248">
        <f t="shared" ca="1" si="601"/>
        <v>0</v>
      </c>
      <c r="FP160" s="248">
        <f t="shared" ca="1" si="601"/>
        <v>1</v>
      </c>
      <c r="FQ160" s="248">
        <f t="shared" ca="1" si="601"/>
        <v>0</v>
      </c>
      <c r="FR160" s="248">
        <f t="shared" ca="1" si="601"/>
        <v>1</v>
      </c>
      <c r="FS160" s="248">
        <f t="shared" ca="1" si="601"/>
        <v>1</v>
      </c>
      <c r="FT160" s="248">
        <f t="shared" ca="1" si="601"/>
        <v>1</v>
      </c>
      <c r="FU160" s="248">
        <f t="shared" ca="1" si="601"/>
        <v>0</v>
      </c>
      <c r="FV160" s="248">
        <f t="shared" ca="1" si="601"/>
        <v>0</v>
      </c>
      <c r="FW160" s="248">
        <f t="shared" ca="1" si="601"/>
        <v>0</v>
      </c>
      <c r="FX160" s="248">
        <f t="shared" ca="1" si="601"/>
        <v>0</v>
      </c>
      <c r="FY160" s="248">
        <f t="shared" ca="1" si="601"/>
        <v>0</v>
      </c>
      <c r="FZ160" s="248">
        <f t="shared" ca="1" si="601"/>
        <v>0</v>
      </c>
      <c r="GA160" s="248">
        <f t="shared" ca="1" si="601"/>
        <v>0</v>
      </c>
      <c r="GB160" s="248">
        <f t="shared" ca="1" si="601"/>
        <v>0</v>
      </c>
      <c r="GC160" s="248">
        <f t="shared" ca="1" si="601"/>
        <v>0</v>
      </c>
      <c r="GD160" s="248">
        <f t="shared" ca="1" si="601"/>
        <v>0</v>
      </c>
      <c r="GE160" s="248">
        <f t="shared" ca="1" si="601"/>
        <v>0</v>
      </c>
      <c r="GF160" s="248">
        <f t="shared" ca="1" si="601"/>
        <v>0</v>
      </c>
      <c r="GG160" s="248">
        <f t="shared" ca="1" si="601"/>
        <v>1</v>
      </c>
      <c r="GH160" s="248">
        <f t="shared" ca="1" si="601"/>
        <v>0</v>
      </c>
      <c r="GI160" s="248">
        <f t="shared" ca="1" si="601"/>
        <v>0</v>
      </c>
      <c r="GJ160" s="248">
        <f t="shared" ca="1" si="601"/>
        <v>0</v>
      </c>
      <c r="GK160" s="248">
        <f t="shared" ca="1" si="601"/>
        <v>0</v>
      </c>
      <c r="GL160" s="248">
        <f t="shared" ca="1" si="601"/>
        <v>0</v>
      </c>
      <c r="GM160" s="248">
        <f t="shared" ca="1" si="601"/>
        <v>0</v>
      </c>
      <c r="GN160" s="248">
        <f t="shared" ca="1" si="601"/>
        <v>0</v>
      </c>
      <c r="GO160" s="10"/>
      <c r="GP160" s="246" t="b">
        <f t="shared" ca="1" si="602"/>
        <v>1</v>
      </c>
      <c r="GQ160" s="246" cm="1">
        <f t="array" aca="1" ref="GQ160" ca="1">INDEX(i.bnd_total_pas_area,$R160,1)</f>
        <v>1224.7500000000002</v>
      </c>
      <c r="GR160" s="248" t="str">
        <f t="shared" ca="1" si="572"/>
        <v>-</v>
      </c>
      <c r="GS160" s="246" t="b">
        <f t="shared" ca="1" si="603"/>
        <v>1</v>
      </c>
      <c r="GT160" s="246" cm="1">
        <f t="array" aca="1" ref="GT160" ca="1">INDEX(i.bnd_sr_t,$T160,1)</f>
        <v>13.5</v>
      </c>
      <c r="GU160" s="246" t="b">
        <f t="shared" ca="1" si="574"/>
        <v>0</v>
      </c>
      <c r="GV160" s="246" t="b">
        <f t="shared" ca="1" si="574"/>
        <v>0</v>
      </c>
      <c r="GW160" s="246" t="b">
        <f t="shared" ca="1" si="574"/>
        <v>1</v>
      </c>
      <c r="GX160" s="248">
        <f t="shared" ca="1" si="604"/>
        <v>0</v>
      </c>
      <c r="GY160" s="248">
        <f t="shared" ca="1" si="604"/>
        <v>2</v>
      </c>
      <c r="GZ160" s="248">
        <f t="shared" ca="1" si="604"/>
        <v>2</v>
      </c>
      <c r="HA160" s="248" t="str">
        <f t="shared" ca="1" si="604"/>
        <v>-</v>
      </c>
      <c r="HB160" s="248" t="str">
        <f t="shared" ca="1" si="604"/>
        <v>-</v>
      </c>
      <c r="HC160" s="248" t="str">
        <f t="shared" ca="1" si="604"/>
        <v>-</v>
      </c>
      <c r="HD160" s="248" t="str">
        <f t="shared" ca="1" si="604"/>
        <v>-</v>
      </c>
      <c r="HE160" s="248" t="str">
        <f t="shared" ca="1" si="604"/>
        <v>-</v>
      </c>
      <c r="HF160" s="248" t="str">
        <f t="shared" ca="1" si="604"/>
        <v>-</v>
      </c>
      <c r="HG160" s="248" t="str">
        <f t="shared" ca="1" si="604"/>
        <v>-</v>
      </c>
      <c r="HH160" s="248" t="str">
        <f t="shared" ca="1" si="604"/>
        <v>-</v>
      </c>
      <c r="HI160" s="248" t="str">
        <f t="shared" ca="1" si="604"/>
        <v>-</v>
      </c>
      <c r="HJ160" s="248" t="str">
        <f t="shared" ca="1" si="604"/>
        <v>-</v>
      </c>
      <c r="HK160" s="248" t="b">
        <f t="shared" ca="1" si="604"/>
        <v>1</v>
      </c>
      <c r="HL160" s="248">
        <f t="shared" ca="1" si="604"/>
        <v>0</v>
      </c>
      <c r="HM160" s="288" t="str">
        <f t="shared" ca="1" si="604"/>
        <v>-</v>
      </c>
      <c r="HN160" s="288" t="str">
        <f t="shared" ca="1" si="604"/>
        <v>-</v>
      </c>
      <c r="HO160" s="288" t="str">
        <f t="shared" ca="1" si="604"/>
        <v>-</v>
      </c>
      <c r="HP160" s="288" t="str">
        <f t="shared" ca="1" si="604"/>
        <v>-</v>
      </c>
      <c r="HQ160" s="288" t="str">
        <f t="shared" ca="1" si="604"/>
        <v>-</v>
      </c>
      <c r="HR160" s="288" t="str">
        <f t="shared" ca="1" si="604"/>
        <v>-</v>
      </c>
      <c r="HS160" s="248" t="str">
        <f t="shared" ca="1" si="604"/>
        <v>-</v>
      </c>
      <c r="HT160" s="248" t="str">
        <f t="shared" ca="1" si="604"/>
        <v>-</v>
      </c>
      <c r="HU160" s="248" t="b">
        <f t="shared" ca="1" si="577"/>
        <v>1</v>
      </c>
      <c r="HV160" s="248">
        <f t="shared" ca="1" si="577"/>
        <v>0</v>
      </c>
      <c r="HW160" s="246" t="str">
        <f t="shared" ca="1" si="578"/>
        <v>-</v>
      </c>
      <c r="HX160" s="246" t="str">
        <f t="shared" ca="1" si="578"/>
        <v>-</v>
      </c>
      <c r="HY160" s="246" t="str">
        <f t="shared" ca="1" si="578"/>
        <v>-</v>
      </c>
      <c r="HZ160" s="246" t="str">
        <f t="shared" ca="1" si="578"/>
        <v>-</v>
      </c>
      <c r="IA160" s="248" t="str">
        <f t="shared" ca="1" si="605"/>
        <v>-</v>
      </c>
      <c r="IB160" s="248" t="str">
        <f t="shared" ca="1" si="605"/>
        <v>-</v>
      </c>
      <c r="IC160" s="248" t="str">
        <f t="shared" ca="1" si="605"/>
        <v>-</v>
      </c>
      <c r="ID160" s="248" t="str">
        <f t="shared" ca="1" si="605"/>
        <v>-</v>
      </c>
      <c r="IE160" s="248">
        <f t="shared" ca="1" si="605"/>
        <v>0</v>
      </c>
      <c r="IF160" s="248" t="str">
        <f t="shared" ca="1" si="605"/>
        <v>-</v>
      </c>
      <c r="IG160" s="248">
        <f t="shared" ca="1" si="605"/>
        <v>0</v>
      </c>
      <c r="IH160" s="246" t="str">
        <f t="shared" ca="1" si="580"/>
        <v>-</v>
      </c>
      <c r="II160" s="246">
        <f t="shared" ca="1" si="580"/>
        <v>500</v>
      </c>
      <c r="IJ160" s="246">
        <f t="shared" ca="1" si="580"/>
        <v>500</v>
      </c>
      <c r="IK160" s="246">
        <f t="shared" ca="1" si="580"/>
        <v>865</v>
      </c>
      <c r="IL160" s="246" t="str">
        <f t="shared" ca="1" si="580"/>
        <v>-</v>
      </c>
      <c r="IM160" s="246" t="str">
        <f t="shared" ca="1" si="580"/>
        <v>-</v>
      </c>
      <c r="IN160" s="248" t="str">
        <f t="shared" ca="1" si="581"/>
        <v>-</v>
      </c>
      <c r="IO160" s="248" t="str">
        <f t="shared" ca="1" si="581"/>
        <v>-</v>
      </c>
      <c r="IP160" s="10"/>
      <c r="IQ160" s="248">
        <f t="shared" ca="1" si="605"/>
        <v>1</v>
      </c>
      <c r="IR160" s="248">
        <f t="shared" ca="1" si="605"/>
        <v>0</v>
      </c>
      <c r="IS160" s="248">
        <f t="shared" ca="1" si="605"/>
        <v>1</v>
      </c>
      <c r="IT160" s="248">
        <f t="shared" ca="1" si="605"/>
        <v>1</v>
      </c>
      <c r="IU160" s="248">
        <f t="shared" ca="1" si="605"/>
        <v>0</v>
      </c>
      <c r="IV160" s="248">
        <f t="shared" ca="1" si="605"/>
        <v>70</v>
      </c>
      <c r="IW160" s="248">
        <f t="shared" ca="1" si="605"/>
        <v>50</v>
      </c>
      <c r="IX160" s="248">
        <f t="shared" ca="1" si="605"/>
        <v>85</v>
      </c>
      <c r="IY160" s="248">
        <f t="shared" ca="1" si="605"/>
        <v>70</v>
      </c>
      <c r="IZ160" s="246">
        <f t="shared" ca="1" si="582"/>
        <v>1</v>
      </c>
      <c r="JA160" s="246">
        <f t="shared" si="583"/>
        <v>1.25</v>
      </c>
      <c r="JB160" s="246">
        <f t="shared" ca="1" si="584"/>
        <v>1</v>
      </c>
      <c r="JC160" s="248">
        <f t="shared" ca="1" si="605"/>
        <v>1</v>
      </c>
      <c r="JD160" s="10"/>
      <c r="JE160" s="248">
        <f t="shared" ca="1" si="605"/>
        <v>1</v>
      </c>
      <c r="JF160" s="246">
        <f t="shared" ca="1" si="585"/>
        <v>1</v>
      </c>
      <c r="JG160" s="248">
        <f t="shared" ca="1" si="586"/>
        <v>0.75</v>
      </c>
      <c r="JH160" s="248">
        <f t="shared" ca="1" si="586"/>
        <v>0.8</v>
      </c>
      <c r="JI160" s="248">
        <f t="shared" ca="1" si="586"/>
        <v>0.82499999999999996</v>
      </c>
      <c r="JJ160" s="248">
        <f t="shared" ca="1" si="586"/>
        <v>0.875</v>
      </c>
      <c r="JK160" s="248">
        <f t="shared" ca="1" si="586"/>
        <v>0.9</v>
      </c>
      <c r="JL160" s="246">
        <f t="shared" ca="1" si="587"/>
        <v>1</v>
      </c>
      <c r="JM160" s="248">
        <f t="shared" ca="1" si="605"/>
        <v>0</v>
      </c>
      <c r="JN160" s="248">
        <f t="shared" ca="1" si="605"/>
        <v>0</v>
      </c>
      <c r="JO160" s="248">
        <f t="shared" ca="1" si="605"/>
        <v>0</v>
      </c>
      <c r="JP160" s="248">
        <f t="shared" ca="1" si="605"/>
        <v>0</v>
      </c>
      <c r="JQ160" s="248">
        <f t="shared" ca="1" si="605"/>
        <v>0</v>
      </c>
      <c r="JR160" s="248">
        <f t="shared" ca="1" si="605"/>
        <v>0</v>
      </c>
      <c r="JS160" s="248" t="str">
        <f t="shared" ca="1" si="605"/>
        <v>-</v>
      </c>
      <c r="JT160" s="248">
        <f t="shared" ca="1" si="605"/>
        <v>0</v>
      </c>
      <c r="JU160" s="27">
        <v>0</v>
      </c>
    </row>
    <row r="161" spans="1:281" s="228" customFormat="1" outlineLevel="1">
      <c r="A161" s="202">
        <f t="shared" si="12"/>
        <v>156</v>
      </c>
      <c r="B161" s="202">
        <f t="shared" si="590"/>
        <v>13</v>
      </c>
      <c r="C161" s="228">
        <v>600</v>
      </c>
      <c r="D161" s="228" t="s">
        <v>941</v>
      </c>
      <c r="E161" s="228" t="b">
        <f t="shared" ca="1" si="591"/>
        <v>1</v>
      </c>
      <c r="F161" s="228" t="b">
        <v>0</v>
      </c>
      <c r="G161" s="228" t="b">
        <v>1</v>
      </c>
      <c r="H161" s="298" cm="1">
        <f t="array" aca="1" ref="H161" ca="1">IF(AND($I161:$T161=DataMaster!$R$70:$AC$70),1,IF(AND($I161:$T161=DataMaster!$R$71:$AC$71),2,IF(AND($I161:$T161=DataMaster!$R$72:$AC$72),3,IF(AND($I161:$T161=DataMaster!$R$73:$AC$73),4,IF(AND($I161:$T161=DataMaster!$R$74:$AC$74),5,IF(AND($I161:$T161=DataMaster!$R$75:$AC$75),6,IF(AND($I161:$T161=DataMaster!$R$76:$AC$76),7,IF(AND($I161:$T161=DataMaster!$R$77:$AC$77),8,0))))))))</f>
        <v>0</v>
      </c>
      <c r="I161" s="225">
        <f t="shared" ca="1" si="588"/>
        <v>3</v>
      </c>
      <c r="J161" s="225">
        <f t="shared" ca="1" si="588"/>
        <v>2</v>
      </c>
      <c r="K161" s="225">
        <f t="shared" ca="1" si="588"/>
        <v>1</v>
      </c>
      <c r="L161" s="225">
        <f t="shared" ca="1" si="588"/>
        <v>1</v>
      </c>
      <c r="M161" s="225">
        <f t="shared" ca="1" si="588"/>
        <v>1</v>
      </c>
      <c r="N161" s="32">
        <v>1</v>
      </c>
      <c r="O161" s="225">
        <f t="shared" ca="1" si="588"/>
        <v>1</v>
      </c>
      <c r="P161" s="32">
        <v>1</v>
      </c>
      <c r="Q161" s="225">
        <f t="shared" ca="1" si="588"/>
        <v>1</v>
      </c>
      <c r="R161" s="225">
        <f t="shared" ca="1" si="588"/>
        <v>9</v>
      </c>
      <c r="S161" s="32">
        <v>1</v>
      </c>
      <c r="T161" s="225">
        <f t="shared" ca="1" si="588"/>
        <v>9</v>
      </c>
      <c r="V161" s="242" t="str" cm="1">
        <f t="array" aca="1" ref="V161" ca="1">TEXT(LEFT(OFFSET(V161,-1,0),5)+1,"00000")&amp;MID(OFFSET(V161,-1,0),6,FIND(" ",OFFSET(V161,-1,0),7)-5)
&amp;IF($H161=0,"",INDEX(DataMaster!$Q$70:$Q$77,Experiment!H161))
 &amp; " Day"&amp;_xlfn.SINGLE(INDEX(i.DOY,$I161,1))                   &amp; IF($FE161=0," FWM","")&amp;IF($FE161=1," MWM","")&amp;IF($FE161=5," Mat","")&amp;IF($FJ161=TRUE,"&amp;BBT","")
&amp;" Confine"&amp;$P161-1       &amp;IF($R161&gt;1," PasArea"&amp;GQ161,"")     &amp;IF($T161&gt;1," SR"&amp;GT161,"")     &amp;IF($S161&gt;1," E_PGR"&amp;JG161,"")
&amp; " WP"&amp;TEXT($IZ161*100,"000p")                &amp; " MP"&amp;TEXT($JA161*100,"000p")                      &amp; " GP"&amp;TEXT($JB161*100,"000p")
&amp; " (F"&amp;3+IFERROR(1*$CZ161,0)+IFERROR(1*$DA161,0)&amp;3-IFERROR(1*NOT($DC161),0)&amp;"N"&amp;$DV161&amp;$DW161&amp;")"</f>
        <v>00010 General_SA  Day204 MWM Confine0 PasArea1224.75 SR13.5 WP100p MP100p GP100p (F33N11)</v>
      </c>
      <c r="W161" s="10" t="str">
        <f ca="1">IF(COUNTIF(V$5:V161,V161)=1,"-","Dup")</f>
        <v>-</v>
      </c>
      <c r="X161" s="10"/>
      <c r="Y161" s="248" t="str">
        <f t="shared" ca="1" si="562"/>
        <v>-</v>
      </c>
      <c r="Z161" s="248" t="str">
        <f t="shared" ca="1" si="562"/>
        <v>-</v>
      </c>
      <c r="AA161" s="248" t="str">
        <f t="shared" ca="1" si="562"/>
        <v>-</v>
      </c>
      <c r="AB161" s="248" t="str">
        <f t="shared" ca="1" si="562"/>
        <v>-</v>
      </c>
      <c r="AC161" s="248" t="str">
        <f t="shared" ca="1" si="562"/>
        <v>-</v>
      </c>
      <c r="AD161" s="248" t="b">
        <f t="shared" ca="1" si="562"/>
        <v>1</v>
      </c>
      <c r="AE161" s="10"/>
      <c r="AF161" s="248" t="b">
        <f t="shared" ca="1" si="563"/>
        <v>1</v>
      </c>
      <c r="AG161" s="248" t="str">
        <f t="shared" ca="1" si="563"/>
        <v>-</v>
      </c>
      <c r="AH161" s="248" t="str">
        <f t="shared" ca="1" si="563"/>
        <v>-</v>
      </c>
      <c r="AI161" s="248" t="str">
        <f t="shared" ca="1" si="563"/>
        <v>-</v>
      </c>
      <c r="AJ161" s="248" t="b">
        <f t="shared" ca="1" si="563"/>
        <v>0</v>
      </c>
      <c r="AK161" s="248" t="str">
        <f t="shared" ca="1" si="563"/>
        <v>-</v>
      </c>
      <c r="AL161" s="248" t="str">
        <f t="shared" ca="1" si="563"/>
        <v>-</v>
      </c>
      <c r="AM161" s="248" t="str">
        <f t="shared" ca="1" si="563"/>
        <v>-</v>
      </c>
      <c r="AN161" s="248" t="b">
        <f t="shared" ca="1" si="563"/>
        <v>0</v>
      </c>
      <c r="AO161" s="10"/>
      <c r="AP161" s="248" t="b">
        <f t="shared" ca="1" si="563"/>
        <v>1</v>
      </c>
      <c r="AQ161" s="248" t="b">
        <f t="shared" ca="1" si="564"/>
        <v>1</v>
      </c>
      <c r="AR161" s="248" t="b">
        <f t="shared" ca="1" si="564"/>
        <v>1</v>
      </c>
      <c r="AS161" s="297">
        <f t="shared" ca="1" si="565"/>
        <v>32109</v>
      </c>
      <c r="AT161" s="248" t="b">
        <f t="shared" ca="1" si="563"/>
        <v>0</v>
      </c>
      <c r="AU161" s="248" t="str">
        <f t="shared" ca="1" si="563"/>
        <v>-</v>
      </c>
      <c r="AV161" s="248" t="str">
        <f t="shared" ca="1" si="564"/>
        <v>-</v>
      </c>
      <c r="AW161" s="248" t="str">
        <f t="shared" ca="1" si="564"/>
        <v>-</v>
      </c>
      <c r="AX161" s="248" t="str">
        <f t="shared" ca="1" si="564"/>
        <v>-</v>
      </c>
      <c r="AY161" s="248">
        <f t="shared" ca="1" si="564"/>
        <v>1</v>
      </c>
      <c r="AZ161" s="248">
        <f t="shared" ca="1" si="564"/>
        <v>1</v>
      </c>
      <c r="BA161" s="248" t="b">
        <f t="shared" ca="1" si="564"/>
        <v>1</v>
      </c>
      <c r="BB161" s="248">
        <f t="shared" ca="1" si="564"/>
        <v>0.2</v>
      </c>
      <c r="BC161" s="248" t="str">
        <f t="shared" ca="1" si="566"/>
        <v>-</v>
      </c>
      <c r="BD161" s="248" t="str">
        <f t="shared" ca="1" si="566"/>
        <v>-</v>
      </c>
      <c r="BE161" s="248" t="b">
        <f t="shared" ca="1" si="564"/>
        <v>1</v>
      </c>
      <c r="BF161" s="248" t="b">
        <f t="shared" ca="1" si="564"/>
        <v>0</v>
      </c>
      <c r="BG161" s="246" t="b" cm="1">
        <f t="array" ref="BG161">INDEX(i.dams_confinement_P,$P161,BG$17)</f>
        <v>0</v>
      </c>
      <c r="BH161" s="246" t="b" cm="1">
        <f t="array" ref="BH161">INDEX(i.dams_confinement_P,$P161,BH$17)</f>
        <v>0</v>
      </c>
      <c r="BI161" s="246" t="b" cm="1">
        <f t="array" ref="BI161">INDEX(i.dams_confinement_P,$P161,BI$17)</f>
        <v>0</v>
      </c>
      <c r="BJ161" s="246" t="b" cm="1">
        <f t="array" ref="BJ161">INDEX(i.dams_confinement_P,$P161,BJ$17)</f>
        <v>0</v>
      </c>
      <c r="BK161" s="246" t="b" cm="1">
        <f t="array" ref="BK161">INDEX(i.dams_confinement_P,$P161,BK$17)</f>
        <v>0</v>
      </c>
      <c r="BL161" s="246" t="b" cm="1">
        <f t="array" ref="BL161">INDEX(i.dams_confinement_P,$P161,BL$17)</f>
        <v>0</v>
      </c>
      <c r="BM161" s="246" t="b" cm="1">
        <f t="array" ref="BM161">INDEX(i.dams_confinement_P,$P161,BM$17)</f>
        <v>0</v>
      </c>
      <c r="BN161" s="246" t="b" cm="1">
        <f t="array" ref="BN161">INDEX(i.dams_confinement_P,$P161,BN$17)</f>
        <v>0</v>
      </c>
      <c r="BO161" s="246" t="b" cm="1">
        <f t="array" ref="BO161">INDEX(i.dams_confinement_P,$P161,BO$17)</f>
        <v>0</v>
      </c>
      <c r="BP161" s="246" t="b" cm="1">
        <f t="array" ref="BP161">INDEX(i.dams_confinement_P,$P161,BP$17)</f>
        <v>0</v>
      </c>
      <c r="BQ161" s="246" t="b" cm="1">
        <f t="array" ref="BQ161">INDEX(i.dams_confinement_P,$P161,BQ$17)</f>
        <v>0</v>
      </c>
      <c r="BR161" s="246" t="b" cm="1">
        <f t="array" ref="BR161">INDEX(i.dams_confinement_P,$P161,BR$17)</f>
        <v>0</v>
      </c>
      <c r="BS161" s="246" t="b" cm="1">
        <f t="array" ref="BS161">INDEX(i.dams_confinement_P,$P161,BS$17)</f>
        <v>0</v>
      </c>
      <c r="BT161" s="246" t="b" cm="1">
        <f t="array" ref="BT161">INDEX(i.dams_confinement_P,$P161,BT$17)</f>
        <v>0</v>
      </c>
      <c r="BU161" s="246" t="b" cm="1">
        <f t="array" ref="BU161">INDEX(i.dams_confinement_P,$P161,BU$17)</f>
        <v>0</v>
      </c>
      <c r="BV161" s="246" t="b" cm="1">
        <f t="array" ref="BV161">INDEX(i.dams_confinement_P,$P161,BV$17)</f>
        <v>0</v>
      </c>
      <c r="BW161" s="246" t="b" cm="1">
        <f t="array" ref="BW161">INDEX(i.dams_confinement_P,$P161,BW$17)</f>
        <v>0</v>
      </c>
      <c r="BX161" s="246" t="b" cm="1">
        <f t="array" ref="BX161">INDEX(i.dams_confinement_P,$P161,BX$17)</f>
        <v>0</v>
      </c>
      <c r="BY161" s="248" t="str">
        <f t="shared" ca="1" si="567"/>
        <v>-</v>
      </c>
      <c r="BZ161" s="248" t="str">
        <f t="shared" ca="1" si="567"/>
        <v>-</v>
      </c>
      <c r="CA161" s="10"/>
      <c r="CB161" s="248" t="str">
        <f t="shared" ca="1" si="567"/>
        <v>-</v>
      </c>
      <c r="CC161" s="248" t="str">
        <f t="shared" ca="1" si="567"/>
        <v>-</v>
      </c>
      <c r="CD161" s="248" t="str">
        <f t="shared" ca="1" si="567"/>
        <v>-</v>
      </c>
      <c r="CE161" s="248" t="str">
        <f t="shared" ca="1" si="567"/>
        <v>-</v>
      </c>
      <c r="CF161" s="248" t="str">
        <f t="shared" ca="1" si="567"/>
        <v>-</v>
      </c>
      <c r="CG161" s="248" t="str">
        <f t="shared" ca="1" si="567"/>
        <v>-</v>
      </c>
      <c r="CH161" s="248" t="str">
        <f t="shared" ca="1" si="567"/>
        <v>-</v>
      </c>
      <c r="CI161" s="248" t="str">
        <f t="shared" ca="1" si="567"/>
        <v>-</v>
      </c>
      <c r="CJ161" s="248" t="str">
        <f t="shared" ca="1" si="567"/>
        <v>-</v>
      </c>
      <c r="CK161" s="248" t="str">
        <f t="shared" ca="1" si="567"/>
        <v>-</v>
      </c>
      <c r="CL161" s="248" t="str">
        <f t="shared" ca="1" si="567"/>
        <v>-</v>
      </c>
      <c r="CM161" s="248" t="str">
        <f t="shared" ca="1" si="567"/>
        <v>-</v>
      </c>
      <c r="CN161" s="248" t="str">
        <f t="shared" ca="1" si="567"/>
        <v>-</v>
      </c>
      <c r="CO161" s="248" t="str">
        <f t="shared" ca="1" si="567"/>
        <v>-</v>
      </c>
      <c r="CP161" s="248" t="str">
        <f t="shared" ca="1" si="567"/>
        <v>-</v>
      </c>
      <c r="CQ161" s="248" t="str">
        <f t="shared" ca="1" si="567"/>
        <v>-</v>
      </c>
      <c r="CR161" s="248" t="str">
        <f t="shared" ca="1" si="567"/>
        <v>-</v>
      </c>
      <c r="CS161" s="248" t="str">
        <f t="shared" ca="1" si="567"/>
        <v>-</v>
      </c>
      <c r="CT161" s="248" t="str">
        <f t="shared" ca="1" si="567"/>
        <v>-</v>
      </c>
      <c r="CU161" s="248" t="str">
        <f t="shared" ca="1" si="567"/>
        <v>-</v>
      </c>
      <c r="CV161" s="248" t="str">
        <f t="shared" ca="1" si="567"/>
        <v>-</v>
      </c>
      <c r="CW161" s="10"/>
      <c r="CX161" s="246" t="str" cm="1">
        <f t="array" aca="1" ref="CX161" ca="1">IF(AND($CZ161:$DA161),INDEX(i.dam_user_fvp0_date,$P161),"-")</f>
        <v>-</v>
      </c>
      <c r="CY161" s="246" t="str" cm="1">
        <f t="array" aca="1" ref="CY161" ca="1">IF(AND($CZ161:$DA161),INDEX(i.dam_user_fvp1_date,$P161),"-")</f>
        <v>-</v>
      </c>
      <c r="CZ161" s="248" t="b">
        <f t="shared" ca="1" si="597"/>
        <v>0</v>
      </c>
      <c r="DA161" s="248" t="b">
        <f t="shared" ca="1" si="597"/>
        <v>0</v>
      </c>
      <c r="DB161" s="248" t="str">
        <f t="shared" ca="1" si="597"/>
        <v>-</v>
      </c>
      <c r="DC161" s="248" t="str">
        <f t="shared" ca="1" si="597"/>
        <v>-</v>
      </c>
      <c r="DD161" s="248" t="str">
        <f t="shared" ca="1" si="597"/>
        <v>-</v>
      </c>
      <c r="DE161" s="248" t="str">
        <f t="shared" ca="1" si="597"/>
        <v>-</v>
      </c>
      <c r="DF161" s="248" t="str">
        <f t="shared" ca="1" si="597"/>
        <v>-</v>
      </c>
      <c r="DG161" s="248" t="str">
        <f t="shared" ca="1" si="597"/>
        <v>-</v>
      </c>
      <c r="DH161" s="248" t="str">
        <f t="shared" ca="1" si="597"/>
        <v>-</v>
      </c>
      <c r="DI161" s="248" t="str">
        <f t="shared" ca="1" si="597"/>
        <v>-</v>
      </c>
      <c r="DJ161" s="248">
        <f t="shared" ca="1" si="597"/>
        <v>0.125</v>
      </c>
      <c r="DK161" s="248">
        <f t="shared" ca="1" si="597"/>
        <v>0.3</v>
      </c>
      <c r="DL161" s="248">
        <f t="shared" ca="1" si="597"/>
        <v>-0.05</v>
      </c>
      <c r="DM161" s="248">
        <f t="shared" ca="1" si="597"/>
        <v>0.1</v>
      </c>
      <c r="DN161" s="248">
        <f t="shared" ca="1" si="597"/>
        <v>0.25</v>
      </c>
      <c r="DO161" s="248">
        <f t="shared" ca="1" si="597"/>
        <v>-0.05</v>
      </c>
      <c r="DP161" s="248">
        <f t="shared" ca="1" si="594"/>
        <v>0.05</v>
      </c>
      <c r="DQ161" s="248">
        <f t="shared" ca="1" si="594"/>
        <v>0.1</v>
      </c>
      <c r="DR161" s="248">
        <f t="shared" ca="1" si="594"/>
        <v>-0.02</v>
      </c>
      <c r="DS161" s="248">
        <f t="shared" ca="1" si="594"/>
        <v>0.1</v>
      </c>
      <c r="DT161" s="248">
        <f t="shared" ca="1" si="594"/>
        <v>0.25</v>
      </c>
      <c r="DU161" s="248">
        <f t="shared" ca="1" si="594"/>
        <v>-0.05</v>
      </c>
      <c r="DV161" s="248">
        <f t="shared" ca="1" si="594"/>
        <v>1</v>
      </c>
      <c r="DW161" s="248">
        <f t="shared" ca="1" si="594"/>
        <v>1</v>
      </c>
      <c r="DX161" s="248">
        <f t="shared" ca="1" si="594"/>
        <v>0</v>
      </c>
      <c r="DY161" s="248" t="str">
        <f t="shared" ca="1" si="594"/>
        <v>-</v>
      </c>
      <c r="DZ161" s="248" t="str">
        <f t="shared" ca="1" si="594"/>
        <v>-</v>
      </c>
      <c r="EA161" s="248" t="str">
        <f t="shared" ca="1" si="594"/>
        <v>-</v>
      </c>
      <c r="EB161" s="248" t="str">
        <f t="shared" ca="1" si="594"/>
        <v>-</v>
      </c>
      <c r="EC161" s="248" t="str">
        <f t="shared" ca="1" si="594"/>
        <v>-</v>
      </c>
      <c r="ED161" s="248" t="str">
        <f t="shared" ca="1" si="594"/>
        <v>-</v>
      </c>
      <c r="EE161" s="248" t="str">
        <f t="shared" ca="1" si="595"/>
        <v>-</v>
      </c>
      <c r="EF161" s="248">
        <f t="shared" ca="1" si="595"/>
        <v>0</v>
      </c>
      <c r="EG161" s="248" t="str">
        <f t="shared" ca="1" si="595"/>
        <v>-</v>
      </c>
      <c r="EH161" s="248" t="str">
        <f t="shared" ca="1" si="595"/>
        <v>-</v>
      </c>
      <c r="EI161" s="248" t="str">
        <f t="shared" ca="1" si="595"/>
        <v>-</v>
      </c>
      <c r="EJ161" s="248" t="str">
        <f t="shared" ca="1" si="595"/>
        <v>-</v>
      </c>
      <c r="EK161" s="248" t="str">
        <f t="shared" ca="1" si="595"/>
        <v>-</v>
      </c>
      <c r="EL161" s="248">
        <f t="shared" ca="1" si="595"/>
        <v>0</v>
      </c>
      <c r="EM161" s="248">
        <f t="shared" ca="1" si="595"/>
        <v>0</v>
      </c>
      <c r="EN161" s="248">
        <f t="shared" ca="1" si="595"/>
        <v>0</v>
      </c>
      <c r="EO161" s="248">
        <f t="shared" ca="1" si="595"/>
        <v>0</v>
      </c>
      <c r="EP161" s="248">
        <f t="shared" ca="1" si="595"/>
        <v>0</v>
      </c>
      <c r="EQ161" s="248">
        <f t="shared" ca="1" si="595"/>
        <v>0</v>
      </c>
      <c r="ER161" s="248">
        <f t="shared" ca="1" si="595"/>
        <v>0</v>
      </c>
      <c r="ES161" s="248" t="str">
        <f t="shared" ca="1" si="595"/>
        <v>-</v>
      </c>
      <c r="ET161" s="248" t="str">
        <f t="shared" ca="1" si="595"/>
        <v>-</v>
      </c>
      <c r="EU161" s="248" t="str">
        <f t="shared" ca="1" si="596"/>
        <v>-</v>
      </c>
      <c r="EV161" s="248" t="str">
        <f t="shared" ca="1" si="596"/>
        <v>-</v>
      </c>
      <c r="EW161" s="248" t="str">
        <f t="shared" ca="1" si="596"/>
        <v>-</v>
      </c>
      <c r="EX161" s="248" t="str">
        <f t="shared" ca="1" si="596"/>
        <v>-</v>
      </c>
      <c r="EY161" s="248" t="str">
        <f t="shared" ca="1" si="596"/>
        <v>-</v>
      </c>
      <c r="EZ161" s="248" t="str">
        <f t="shared" ca="1" si="596"/>
        <v>-</v>
      </c>
      <c r="FA161" s="248" t="str">
        <f t="shared" ca="1" si="596"/>
        <v>-</v>
      </c>
      <c r="FB161" s="248" t="str">
        <f t="shared" ca="1" si="596"/>
        <v>-</v>
      </c>
      <c r="FC161" s="248" t="str">
        <f t="shared" ca="1" si="596"/>
        <v>-</v>
      </c>
      <c r="FD161" s="10"/>
      <c r="FE161" s="246">
        <f t="shared" ca="1" si="569"/>
        <v>1</v>
      </c>
      <c r="FF161" s="248" t="str">
        <f t="shared" ca="1" si="596"/>
        <v>-</v>
      </c>
      <c r="FG161" s="248" t="str">
        <f t="shared" ca="1" si="596"/>
        <v>-</v>
      </c>
      <c r="FH161" s="248" t="str">
        <f t="shared" ca="1" si="596"/>
        <v>-</v>
      </c>
      <c r="FI161" s="248" t="str">
        <f t="shared" ca="1" si="596"/>
        <v>-</v>
      </c>
      <c r="FJ161" s="246" t="b">
        <f t="shared" ca="1" si="570"/>
        <v>0</v>
      </c>
      <c r="FK161" s="248" t="str">
        <f t="shared" ca="1" si="571"/>
        <v>-</v>
      </c>
      <c r="FL161" s="248">
        <f t="shared" ca="1" si="571"/>
        <v>0</v>
      </c>
      <c r="FM161" s="248" t="str">
        <f t="shared" ca="1" si="571"/>
        <v>-</v>
      </c>
      <c r="FN161" s="248">
        <f t="shared" ca="1" si="571"/>
        <v>1</v>
      </c>
      <c r="FO161" s="248">
        <f t="shared" ca="1" si="571"/>
        <v>0</v>
      </c>
      <c r="FP161" s="248">
        <f t="shared" ca="1" si="571"/>
        <v>1</v>
      </c>
      <c r="FQ161" s="248">
        <f t="shared" ca="1" si="571"/>
        <v>0</v>
      </c>
      <c r="FR161" s="248">
        <f t="shared" ca="1" si="571"/>
        <v>1</v>
      </c>
      <c r="FS161" s="248">
        <f t="shared" ca="1" si="571"/>
        <v>1</v>
      </c>
      <c r="FT161" s="248">
        <f t="shared" ca="1" si="571"/>
        <v>1</v>
      </c>
      <c r="FU161" s="248">
        <f t="shared" ca="1" si="571"/>
        <v>0</v>
      </c>
      <c r="FV161" s="248">
        <f t="shared" ca="1" si="571"/>
        <v>0</v>
      </c>
      <c r="FW161" s="248">
        <f t="shared" ca="1" si="571"/>
        <v>0</v>
      </c>
      <c r="FX161" s="248">
        <f t="shared" ca="1" si="571"/>
        <v>0</v>
      </c>
      <c r="FY161" s="248">
        <f t="shared" ca="1" si="571"/>
        <v>0</v>
      </c>
      <c r="FZ161" s="248">
        <f t="shared" ca="1" si="571"/>
        <v>0</v>
      </c>
      <c r="GA161" s="248">
        <f t="shared" ca="1" si="571"/>
        <v>0</v>
      </c>
      <c r="GB161" s="248">
        <f t="shared" ca="1" si="571"/>
        <v>0</v>
      </c>
      <c r="GC161" s="248">
        <f t="shared" ca="1" si="571"/>
        <v>0</v>
      </c>
      <c r="GD161" s="248">
        <f t="shared" ca="1" si="571"/>
        <v>0</v>
      </c>
      <c r="GE161" s="248">
        <f t="shared" ca="1" si="571"/>
        <v>0</v>
      </c>
      <c r="GF161" s="248">
        <f t="shared" ca="1" si="571"/>
        <v>0</v>
      </c>
      <c r="GG161" s="248">
        <f t="shared" ca="1" si="571"/>
        <v>1</v>
      </c>
      <c r="GH161" s="248">
        <f t="shared" ca="1" si="571"/>
        <v>0</v>
      </c>
      <c r="GI161" s="248">
        <f t="shared" ca="1" si="571"/>
        <v>0</v>
      </c>
      <c r="GJ161" s="248">
        <f t="shared" ca="1" si="571"/>
        <v>0</v>
      </c>
      <c r="GK161" s="248">
        <f t="shared" ca="1" si="571"/>
        <v>0</v>
      </c>
      <c r="GL161" s="248">
        <f t="shared" ca="1" si="571"/>
        <v>0</v>
      </c>
      <c r="GM161" s="248">
        <f t="shared" ca="1" si="571"/>
        <v>0</v>
      </c>
      <c r="GN161" s="248">
        <f t="shared" ca="1" si="571"/>
        <v>0</v>
      </c>
      <c r="GO161" s="10"/>
      <c r="GP161" s="246" t="b">
        <f t="shared" ca="1" si="592"/>
        <v>1</v>
      </c>
      <c r="GQ161" s="246" cm="1">
        <f t="array" aca="1" ref="GQ161" ca="1">INDEX(i.bnd_total_pas_area,$R161,1)</f>
        <v>1224.7500000000002</v>
      </c>
      <c r="GR161" s="248" t="str">
        <f t="shared" ca="1" si="572"/>
        <v>-</v>
      </c>
      <c r="GS161" s="246" t="b">
        <f t="shared" ca="1" si="593"/>
        <v>1</v>
      </c>
      <c r="GT161" s="246" cm="1">
        <f t="array" aca="1" ref="GT161" ca="1">INDEX(i.bnd_sr_t,$T161,1)</f>
        <v>13.5</v>
      </c>
      <c r="GU161" s="246" t="b">
        <f t="shared" ca="1" si="574"/>
        <v>0</v>
      </c>
      <c r="GV161" s="246" t="b">
        <f t="shared" ca="1" si="574"/>
        <v>0</v>
      </c>
      <c r="GW161" s="246" t="b">
        <f t="shared" ca="1" si="574"/>
        <v>1</v>
      </c>
      <c r="GX161" s="248">
        <f t="shared" ca="1" si="575"/>
        <v>0</v>
      </c>
      <c r="GY161" s="248">
        <f t="shared" ca="1" si="575"/>
        <v>2</v>
      </c>
      <c r="GZ161" s="248">
        <f t="shared" ca="1" si="575"/>
        <v>2</v>
      </c>
      <c r="HA161" s="248" t="str">
        <f t="shared" ca="1" si="575"/>
        <v>-</v>
      </c>
      <c r="HB161" s="248" t="str">
        <f t="shared" ca="1" si="575"/>
        <v>-</v>
      </c>
      <c r="HC161" s="248" t="str">
        <f t="shared" ca="1" si="575"/>
        <v>-</v>
      </c>
      <c r="HD161" s="248" t="str">
        <f t="shared" ca="1" si="575"/>
        <v>-</v>
      </c>
      <c r="HE161" s="248" t="str">
        <f t="shared" ca="1" si="575"/>
        <v>-</v>
      </c>
      <c r="HF161" s="248" t="str">
        <f t="shared" ca="1" si="575"/>
        <v>-</v>
      </c>
      <c r="HG161" s="248" t="str">
        <f t="shared" ca="1" si="575"/>
        <v>-</v>
      </c>
      <c r="HH161" s="248" t="str">
        <f t="shared" ca="1" si="575"/>
        <v>-</v>
      </c>
      <c r="HI161" s="248" t="str">
        <f t="shared" ca="1" si="575"/>
        <v>-</v>
      </c>
      <c r="HJ161" s="248" t="str">
        <f t="shared" ca="1" si="575"/>
        <v>-</v>
      </c>
      <c r="HK161" s="248" t="b">
        <f t="shared" ca="1" si="575"/>
        <v>1</v>
      </c>
      <c r="HL161" s="248">
        <f t="shared" ca="1" si="575"/>
        <v>0</v>
      </c>
      <c r="HM161" s="288" t="str">
        <f t="shared" ca="1" si="575"/>
        <v>-</v>
      </c>
      <c r="HN161" s="288" t="str">
        <f t="shared" ca="1" si="575"/>
        <v>-</v>
      </c>
      <c r="HO161" s="288" t="str">
        <f t="shared" ca="1" si="575"/>
        <v>-</v>
      </c>
      <c r="HP161" s="288" t="str">
        <f t="shared" ca="1" si="575"/>
        <v>-</v>
      </c>
      <c r="HQ161" s="288" t="str">
        <f t="shared" ca="1" si="575"/>
        <v>-</v>
      </c>
      <c r="HR161" s="288" t="str">
        <f t="shared" ca="1" si="575"/>
        <v>-</v>
      </c>
      <c r="HS161" s="248" t="str">
        <f t="shared" ca="1" si="575"/>
        <v>-</v>
      </c>
      <c r="HT161" s="248" t="str">
        <f t="shared" ca="1" si="575"/>
        <v>-</v>
      </c>
      <c r="HU161" s="248" t="b">
        <f t="shared" ca="1" si="577"/>
        <v>1</v>
      </c>
      <c r="HV161" s="248">
        <f t="shared" ca="1" si="577"/>
        <v>0</v>
      </c>
      <c r="HW161" s="246" t="str">
        <f t="shared" ca="1" si="578"/>
        <v>-</v>
      </c>
      <c r="HX161" s="246" t="str">
        <f t="shared" ca="1" si="578"/>
        <v>-</v>
      </c>
      <c r="HY161" s="246" t="str">
        <f t="shared" ca="1" si="578"/>
        <v>-</v>
      </c>
      <c r="HZ161" s="246" t="str">
        <f t="shared" ca="1" si="578"/>
        <v>-</v>
      </c>
      <c r="IA161" s="248" t="str">
        <f t="shared" ca="1" si="579"/>
        <v>-</v>
      </c>
      <c r="IB161" s="248" t="str">
        <f t="shared" ca="1" si="579"/>
        <v>-</v>
      </c>
      <c r="IC161" s="248" t="str">
        <f t="shared" ca="1" si="579"/>
        <v>-</v>
      </c>
      <c r="ID161" s="248" t="str">
        <f t="shared" ca="1" si="579"/>
        <v>-</v>
      </c>
      <c r="IE161" s="248">
        <f t="shared" ca="1" si="579"/>
        <v>0</v>
      </c>
      <c r="IF161" s="248" t="str">
        <f t="shared" ca="1" si="579"/>
        <v>-</v>
      </c>
      <c r="IG161" s="248">
        <f t="shared" ca="1" si="579"/>
        <v>0</v>
      </c>
      <c r="IH161" s="246" t="str">
        <f t="shared" ca="1" si="580"/>
        <v>-</v>
      </c>
      <c r="II161" s="246">
        <f t="shared" ca="1" si="580"/>
        <v>500</v>
      </c>
      <c r="IJ161" s="246">
        <f t="shared" ca="1" si="580"/>
        <v>500</v>
      </c>
      <c r="IK161" s="246">
        <f t="shared" ca="1" si="580"/>
        <v>865</v>
      </c>
      <c r="IL161" s="246" t="str">
        <f t="shared" ca="1" si="580"/>
        <v>-</v>
      </c>
      <c r="IM161" s="246" t="str">
        <f t="shared" ca="1" si="580"/>
        <v>-</v>
      </c>
      <c r="IN161" s="248" t="str">
        <f t="shared" ca="1" si="581"/>
        <v>-</v>
      </c>
      <c r="IO161" s="248" t="str">
        <f t="shared" ca="1" si="581"/>
        <v>-</v>
      </c>
      <c r="IP161" s="10"/>
      <c r="IQ161" s="248">
        <f t="shared" ca="1" si="579"/>
        <v>1</v>
      </c>
      <c r="IR161" s="248">
        <f t="shared" ca="1" si="579"/>
        <v>0</v>
      </c>
      <c r="IS161" s="248">
        <f t="shared" ca="1" si="579"/>
        <v>1</v>
      </c>
      <c r="IT161" s="248">
        <f t="shared" ca="1" si="579"/>
        <v>1</v>
      </c>
      <c r="IU161" s="248">
        <f t="shared" ca="1" si="579"/>
        <v>0</v>
      </c>
      <c r="IV161" s="248">
        <f t="shared" ca="1" si="579"/>
        <v>70</v>
      </c>
      <c r="IW161" s="248">
        <f t="shared" ca="1" si="579"/>
        <v>50</v>
      </c>
      <c r="IX161" s="248">
        <f t="shared" ca="1" si="579"/>
        <v>85</v>
      </c>
      <c r="IY161" s="248">
        <f t="shared" ca="1" si="579"/>
        <v>70</v>
      </c>
      <c r="IZ161" s="246">
        <f t="shared" ca="1" si="582"/>
        <v>1</v>
      </c>
      <c r="JA161" s="246">
        <f t="shared" si="583"/>
        <v>1</v>
      </c>
      <c r="JB161" s="246">
        <f t="shared" ca="1" si="584"/>
        <v>1</v>
      </c>
      <c r="JC161" s="248">
        <f t="shared" ca="1" si="579"/>
        <v>1</v>
      </c>
      <c r="JD161" s="10"/>
      <c r="JE161" s="248">
        <f t="shared" ca="1" si="579"/>
        <v>1</v>
      </c>
      <c r="JF161" s="246">
        <f t="shared" si="585"/>
        <v>1</v>
      </c>
      <c r="JG161" s="248">
        <f t="shared" ca="1" si="586"/>
        <v>0.75</v>
      </c>
      <c r="JH161" s="248">
        <f t="shared" ca="1" si="586"/>
        <v>0.8</v>
      </c>
      <c r="JI161" s="248">
        <f t="shared" ca="1" si="586"/>
        <v>0.82499999999999996</v>
      </c>
      <c r="JJ161" s="248">
        <f t="shared" ca="1" si="586"/>
        <v>0.875</v>
      </c>
      <c r="JK161" s="248">
        <f t="shared" ca="1" si="586"/>
        <v>0.9</v>
      </c>
      <c r="JL161" s="246">
        <f t="shared" si="587"/>
        <v>1</v>
      </c>
      <c r="JM161" s="248">
        <f t="shared" ca="1" si="579"/>
        <v>0</v>
      </c>
      <c r="JN161" s="248">
        <f t="shared" ca="1" si="605"/>
        <v>0</v>
      </c>
      <c r="JO161" s="248">
        <f t="shared" ca="1" si="605"/>
        <v>0</v>
      </c>
      <c r="JP161" s="248">
        <f t="shared" ca="1" si="605"/>
        <v>0</v>
      </c>
      <c r="JQ161" s="248">
        <f t="shared" ca="1" si="605"/>
        <v>0</v>
      </c>
      <c r="JR161" s="248">
        <f t="shared" ca="1" si="605"/>
        <v>0</v>
      </c>
      <c r="JS161" s="248" t="str">
        <f t="shared" ca="1" si="579"/>
        <v>-</v>
      </c>
      <c r="JT161" s="248">
        <f t="shared" ca="1" si="579"/>
        <v>0</v>
      </c>
      <c r="JU161" s="27">
        <v>0</v>
      </c>
    </row>
    <row r="162" spans="1:281" s="228" customFormat="1" outlineLevel="1">
      <c r="A162" s="202">
        <f t="shared" si="12"/>
        <v>157</v>
      </c>
      <c r="B162" s="202">
        <f t="shared" si="590"/>
        <v>13</v>
      </c>
      <c r="C162" s="228">
        <v>600</v>
      </c>
      <c r="D162" s="228" t="s">
        <v>941</v>
      </c>
      <c r="E162" s="228" t="b">
        <f t="shared" ca="1" si="591"/>
        <v>1</v>
      </c>
      <c r="F162" s="228" t="b">
        <v>0</v>
      </c>
      <c r="G162" s="228" t="b">
        <v>1</v>
      </c>
      <c r="H162" s="298" cm="1">
        <f t="array" aca="1" ref="H162" ca="1">IF(AND($I162:$T162=DataMaster!$R$70:$AC$70),1,IF(AND($I162:$T162=DataMaster!$R$71:$AC$71),2,IF(AND($I162:$T162=DataMaster!$R$72:$AC$72),3,IF(AND($I162:$T162=DataMaster!$R$73:$AC$73),4,IF(AND($I162:$T162=DataMaster!$R$74:$AC$74),5,IF(AND($I162:$T162=DataMaster!$R$75:$AC$75),6,IF(AND($I162:$T162=DataMaster!$R$76:$AC$76),7,IF(AND($I162:$T162=DataMaster!$R$77:$AC$77),8,0))))))))</f>
        <v>0</v>
      </c>
      <c r="I162" s="225">
        <f t="shared" ca="1" si="588"/>
        <v>3</v>
      </c>
      <c r="J162" s="225">
        <f t="shared" ca="1" si="588"/>
        <v>2</v>
      </c>
      <c r="K162" s="225">
        <f t="shared" ca="1" si="588"/>
        <v>1</v>
      </c>
      <c r="L162" s="225">
        <f t="shared" ca="1" si="588"/>
        <v>1</v>
      </c>
      <c r="M162" s="225">
        <f t="shared" ca="1" si="588"/>
        <v>1</v>
      </c>
      <c r="N162" s="225">
        <f t="shared" ca="1" si="588"/>
        <v>1</v>
      </c>
      <c r="O162" s="225">
        <f t="shared" ca="1" si="588"/>
        <v>1</v>
      </c>
      <c r="P162" s="225">
        <f t="shared" ca="1" si="588"/>
        <v>1</v>
      </c>
      <c r="Q162" s="225">
        <f t="shared" ca="1" si="588"/>
        <v>1</v>
      </c>
      <c r="R162" s="225">
        <f t="shared" ca="1" si="588"/>
        <v>9</v>
      </c>
      <c r="S162" s="32">
        <v>2</v>
      </c>
      <c r="T162" s="225">
        <f t="shared" ca="1" si="588"/>
        <v>9</v>
      </c>
      <c r="V162" s="242" t="str" cm="1">
        <f t="array" aca="1" ref="V162" ca="1">TEXT(LEFT(OFFSET(V162,-1,0),5)+1,"00000")&amp;MID(OFFSET(V162,-1,0),6,FIND(" ",OFFSET(V162,-1,0),7)-5)
&amp;IF($H162=0,"",INDEX(DataMaster!$Q$70:$Q$77,Experiment!H162))
 &amp; " Day"&amp;_xlfn.SINGLE(INDEX(i.DOY,$I162,1))                   &amp; IF($FE162=0," FWM","")&amp;IF($FE162=1," MWM","")&amp;IF($FE162=5," Mat","")&amp;IF($FJ162=TRUE,"&amp;BBT","")
&amp;" Confine"&amp;$P162-1       &amp;IF($R162&gt;1," PasArea"&amp;GQ162,"")     &amp;IF($T162&gt;1," SR"&amp;GT162,"")     &amp;IF($S162&gt;1," E_PGR"&amp;JG162,"")
&amp; " WP"&amp;TEXT($IZ162*100,"000p")                &amp; " MP"&amp;TEXT($JA162*100,"000p")                      &amp; " GP"&amp;TEXT($JB162*100,"000p")
&amp; " (F"&amp;3+IFERROR(1*$CZ162,0)+IFERROR(1*$DA162,0)&amp;3-IFERROR(1*NOT($DC162),0)&amp;"N"&amp;$DV162&amp;$DW162&amp;")"</f>
        <v>00011 General_SA  Day204 MWM Confine0 PasArea1224.75 SR13.5 E_PGR0.75 WP100p MP100p GP100p (F33N11)</v>
      </c>
      <c r="W162" s="10" t="str">
        <f ca="1">IF(COUNTIF(V$5:V162,V162)=1,"-","Dup")</f>
        <v>-</v>
      </c>
      <c r="X162" s="10"/>
      <c r="Y162" s="248" t="str">
        <f t="shared" ca="1" si="562"/>
        <v>-</v>
      </c>
      <c r="Z162" s="248" t="str">
        <f t="shared" ca="1" si="562"/>
        <v>-</v>
      </c>
      <c r="AA162" s="248" t="str">
        <f t="shared" ca="1" si="562"/>
        <v>-</v>
      </c>
      <c r="AB162" s="248" t="str">
        <f t="shared" ca="1" si="562"/>
        <v>-</v>
      </c>
      <c r="AC162" s="248" t="str">
        <f t="shared" ca="1" si="562"/>
        <v>-</v>
      </c>
      <c r="AD162" s="248" t="b">
        <f t="shared" ca="1" si="562"/>
        <v>1</v>
      </c>
      <c r="AE162" s="10"/>
      <c r="AF162" s="248" t="b">
        <f t="shared" ca="1" si="563"/>
        <v>1</v>
      </c>
      <c r="AG162" s="248" t="str">
        <f t="shared" ca="1" si="563"/>
        <v>-</v>
      </c>
      <c r="AH162" s="248" t="str">
        <f t="shared" ca="1" si="563"/>
        <v>-</v>
      </c>
      <c r="AI162" s="248" t="str">
        <f t="shared" ca="1" si="563"/>
        <v>-</v>
      </c>
      <c r="AJ162" s="248" t="b">
        <f t="shared" ca="1" si="563"/>
        <v>0</v>
      </c>
      <c r="AK162" s="248" t="str">
        <f t="shared" ca="1" si="563"/>
        <v>-</v>
      </c>
      <c r="AL162" s="248" t="str">
        <f t="shared" ca="1" si="563"/>
        <v>-</v>
      </c>
      <c r="AM162" s="248" t="str">
        <f t="shared" ca="1" si="563"/>
        <v>-</v>
      </c>
      <c r="AN162" s="248" t="b">
        <f t="shared" ca="1" si="563"/>
        <v>0</v>
      </c>
      <c r="AO162" s="10"/>
      <c r="AP162" s="248" t="b">
        <f t="shared" ca="1" si="563"/>
        <v>1</v>
      </c>
      <c r="AQ162" s="248" t="b">
        <f t="shared" ca="1" si="564"/>
        <v>1</v>
      </c>
      <c r="AR162" s="248" t="b">
        <f t="shared" ca="1" si="564"/>
        <v>1</v>
      </c>
      <c r="AS162" s="297">
        <f t="shared" ca="1" si="565"/>
        <v>32109</v>
      </c>
      <c r="AT162" s="248" t="b">
        <f t="shared" ca="1" si="563"/>
        <v>0</v>
      </c>
      <c r="AU162" s="248" t="str">
        <f t="shared" ca="1" si="563"/>
        <v>-</v>
      </c>
      <c r="AV162" s="248" t="str">
        <f t="shared" ca="1" si="564"/>
        <v>-</v>
      </c>
      <c r="AW162" s="248" t="str">
        <f t="shared" ca="1" si="564"/>
        <v>-</v>
      </c>
      <c r="AX162" s="248" t="str">
        <f t="shared" ca="1" si="564"/>
        <v>-</v>
      </c>
      <c r="AY162" s="248">
        <f t="shared" ca="1" si="564"/>
        <v>1</v>
      </c>
      <c r="AZ162" s="248">
        <f t="shared" ca="1" si="564"/>
        <v>1</v>
      </c>
      <c r="BA162" s="248" t="b">
        <f t="shared" ca="1" si="564"/>
        <v>1</v>
      </c>
      <c r="BB162" s="248">
        <f t="shared" ca="1" si="564"/>
        <v>0.2</v>
      </c>
      <c r="BC162" s="248" t="str">
        <f t="shared" ca="1" si="566"/>
        <v>-</v>
      </c>
      <c r="BD162" s="248" t="str">
        <f t="shared" ca="1" si="566"/>
        <v>-</v>
      </c>
      <c r="BE162" s="248" t="b">
        <f t="shared" ca="1" si="564"/>
        <v>1</v>
      </c>
      <c r="BF162" s="248" t="b">
        <f t="shared" ca="1" si="564"/>
        <v>0</v>
      </c>
      <c r="BG162" s="246" t="b" cm="1">
        <f t="array" aca="1" ref="BG162" ca="1">INDEX(i.dams_confinement_P,$P162,BG$17)</f>
        <v>0</v>
      </c>
      <c r="BH162" s="246" t="b" cm="1">
        <f t="array" aca="1" ref="BH162" ca="1">INDEX(i.dams_confinement_P,$P162,BH$17)</f>
        <v>0</v>
      </c>
      <c r="BI162" s="246" t="b" cm="1">
        <f t="array" aca="1" ref="BI162" ca="1">INDEX(i.dams_confinement_P,$P162,BI$17)</f>
        <v>0</v>
      </c>
      <c r="BJ162" s="246" t="b" cm="1">
        <f t="array" aca="1" ref="BJ162" ca="1">INDEX(i.dams_confinement_P,$P162,BJ$17)</f>
        <v>0</v>
      </c>
      <c r="BK162" s="246" t="b" cm="1">
        <f t="array" aca="1" ref="BK162" ca="1">INDEX(i.dams_confinement_P,$P162,BK$17)</f>
        <v>0</v>
      </c>
      <c r="BL162" s="246" t="b" cm="1">
        <f t="array" aca="1" ref="BL162" ca="1">INDEX(i.dams_confinement_P,$P162,BL$17)</f>
        <v>0</v>
      </c>
      <c r="BM162" s="246" t="b" cm="1">
        <f t="array" aca="1" ref="BM162" ca="1">INDEX(i.dams_confinement_P,$P162,BM$17)</f>
        <v>0</v>
      </c>
      <c r="BN162" s="246" t="b" cm="1">
        <f t="array" aca="1" ref="BN162" ca="1">INDEX(i.dams_confinement_P,$P162,BN$17)</f>
        <v>0</v>
      </c>
      <c r="BO162" s="246" t="b" cm="1">
        <f t="array" aca="1" ref="BO162" ca="1">INDEX(i.dams_confinement_P,$P162,BO$17)</f>
        <v>0</v>
      </c>
      <c r="BP162" s="246" t="b" cm="1">
        <f t="array" aca="1" ref="BP162" ca="1">INDEX(i.dams_confinement_P,$P162,BP$17)</f>
        <v>0</v>
      </c>
      <c r="BQ162" s="246" t="b" cm="1">
        <f t="array" aca="1" ref="BQ162" ca="1">INDEX(i.dams_confinement_P,$P162,BQ$17)</f>
        <v>0</v>
      </c>
      <c r="BR162" s="246" t="b" cm="1">
        <f t="array" aca="1" ref="BR162" ca="1">INDEX(i.dams_confinement_P,$P162,BR$17)</f>
        <v>0</v>
      </c>
      <c r="BS162" s="246" t="b" cm="1">
        <f t="array" aca="1" ref="BS162" ca="1">INDEX(i.dams_confinement_P,$P162,BS$17)</f>
        <v>0</v>
      </c>
      <c r="BT162" s="246" t="b" cm="1">
        <f t="array" aca="1" ref="BT162" ca="1">INDEX(i.dams_confinement_P,$P162,BT$17)</f>
        <v>0</v>
      </c>
      <c r="BU162" s="246" t="b" cm="1">
        <f t="array" aca="1" ref="BU162" ca="1">INDEX(i.dams_confinement_P,$P162,BU$17)</f>
        <v>0</v>
      </c>
      <c r="BV162" s="246" t="b" cm="1">
        <f t="array" aca="1" ref="BV162" ca="1">INDEX(i.dams_confinement_P,$P162,BV$17)</f>
        <v>0</v>
      </c>
      <c r="BW162" s="246" t="b" cm="1">
        <f t="array" aca="1" ref="BW162" ca="1">INDEX(i.dams_confinement_P,$P162,BW$17)</f>
        <v>0</v>
      </c>
      <c r="BX162" s="246" t="b" cm="1">
        <f t="array" aca="1" ref="BX162" ca="1">INDEX(i.dams_confinement_P,$P162,BX$17)</f>
        <v>0</v>
      </c>
      <c r="BY162" s="248" t="str">
        <f t="shared" ca="1" si="567"/>
        <v>-</v>
      </c>
      <c r="BZ162" s="248" t="str">
        <f t="shared" ca="1" si="567"/>
        <v>-</v>
      </c>
      <c r="CA162" s="10"/>
      <c r="CB162" s="248" t="str">
        <f t="shared" ca="1" si="567"/>
        <v>-</v>
      </c>
      <c r="CC162" s="248" t="str">
        <f t="shared" ca="1" si="567"/>
        <v>-</v>
      </c>
      <c r="CD162" s="248" t="str">
        <f t="shared" ca="1" si="567"/>
        <v>-</v>
      </c>
      <c r="CE162" s="248" t="str">
        <f t="shared" ca="1" si="567"/>
        <v>-</v>
      </c>
      <c r="CF162" s="248" t="str">
        <f t="shared" ca="1" si="567"/>
        <v>-</v>
      </c>
      <c r="CG162" s="248" t="str">
        <f t="shared" ca="1" si="567"/>
        <v>-</v>
      </c>
      <c r="CH162" s="248" t="str">
        <f t="shared" ca="1" si="567"/>
        <v>-</v>
      </c>
      <c r="CI162" s="248" t="str">
        <f t="shared" ca="1" si="567"/>
        <v>-</v>
      </c>
      <c r="CJ162" s="248" t="str">
        <f t="shared" ca="1" si="567"/>
        <v>-</v>
      </c>
      <c r="CK162" s="248" t="str">
        <f t="shared" ca="1" si="567"/>
        <v>-</v>
      </c>
      <c r="CL162" s="248" t="str">
        <f t="shared" ca="1" si="567"/>
        <v>-</v>
      </c>
      <c r="CM162" s="248" t="str">
        <f t="shared" ca="1" si="567"/>
        <v>-</v>
      </c>
      <c r="CN162" s="248" t="str">
        <f t="shared" ca="1" si="567"/>
        <v>-</v>
      </c>
      <c r="CO162" s="248" t="str">
        <f t="shared" ca="1" si="567"/>
        <v>-</v>
      </c>
      <c r="CP162" s="248" t="str">
        <f t="shared" ca="1" si="567"/>
        <v>-</v>
      </c>
      <c r="CQ162" s="248" t="str">
        <f t="shared" ca="1" si="567"/>
        <v>-</v>
      </c>
      <c r="CR162" s="248" t="str">
        <f t="shared" ca="1" si="567"/>
        <v>-</v>
      </c>
      <c r="CS162" s="248" t="str">
        <f t="shared" ca="1" si="567"/>
        <v>-</v>
      </c>
      <c r="CT162" s="248" t="str">
        <f t="shared" ca="1" si="567"/>
        <v>-</v>
      </c>
      <c r="CU162" s="248" t="str">
        <f t="shared" ca="1" si="567"/>
        <v>-</v>
      </c>
      <c r="CV162" s="248" t="str">
        <f t="shared" ca="1" si="567"/>
        <v>-</v>
      </c>
      <c r="CW162" s="10"/>
      <c r="CX162" s="246" t="str" cm="1">
        <f t="array" aca="1" ref="CX162" ca="1">IF(AND($CZ162:$DA162),INDEX(i.dam_user_fvp0_date,$P162),"-")</f>
        <v>-</v>
      </c>
      <c r="CY162" s="246" t="str" cm="1">
        <f t="array" aca="1" ref="CY162" ca="1">IF(AND($CZ162:$DA162),INDEX(i.dam_user_fvp1_date,$P162),"-")</f>
        <v>-</v>
      </c>
      <c r="CZ162" s="248" t="b">
        <f t="shared" ca="1" si="597"/>
        <v>0</v>
      </c>
      <c r="DA162" s="248" t="b">
        <f t="shared" ca="1" si="597"/>
        <v>0</v>
      </c>
      <c r="DB162" s="248" t="str">
        <f t="shared" ca="1" si="597"/>
        <v>-</v>
      </c>
      <c r="DC162" s="248" t="str">
        <f t="shared" ca="1" si="597"/>
        <v>-</v>
      </c>
      <c r="DD162" s="248" t="str">
        <f t="shared" ca="1" si="597"/>
        <v>-</v>
      </c>
      <c r="DE162" s="248" t="str">
        <f t="shared" ca="1" si="597"/>
        <v>-</v>
      </c>
      <c r="DF162" s="248" t="str">
        <f t="shared" ca="1" si="597"/>
        <v>-</v>
      </c>
      <c r="DG162" s="248" t="str">
        <f t="shared" ca="1" si="597"/>
        <v>-</v>
      </c>
      <c r="DH162" s="248" t="str">
        <f t="shared" ca="1" si="597"/>
        <v>-</v>
      </c>
      <c r="DI162" s="248" t="str">
        <f t="shared" ca="1" si="597"/>
        <v>-</v>
      </c>
      <c r="DJ162" s="248">
        <f t="shared" ca="1" si="597"/>
        <v>0.125</v>
      </c>
      <c r="DK162" s="248">
        <f t="shared" ca="1" si="597"/>
        <v>0.3</v>
      </c>
      <c r="DL162" s="248">
        <f t="shared" ca="1" si="597"/>
        <v>-0.05</v>
      </c>
      <c r="DM162" s="248">
        <f t="shared" ca="1" si="597"/>
        <v>0.1</v>
      </c>
      <c r="DN162" s="248">
        <f t="shared" ca="1" si="597"/>
        <v>0.25</v>
      </c>
      <c r="DO162" s="248">
        <f t="shared" ca="1" si="597"/>
        <v>-0.05</v>
      </c>
      <c r="DP162" s="248">
        <f t="shared" ca="1" si="594"/>
        <v>0.05</v>
      </c>
      <c r="DQ162" s="248">
        <f t="shared" ca="1" si="594"/>
        <v>0.1</v>
      </c>
      <c r="DR162" s="248">
        <f t="shared" ca="1" si="594"/>
        <v>-0.02</v>
      </c>
      <c r="DS162" s="248">
        <f t="shared" ca="1" si="594"/>
        <v>0.1</v>
      </c>
      <c r="DT162" s="248">
        <f t="shared" ca="1" si="594"/>
        <v>0.25</v>
      </c>
      <c r="DU162" s="248">
        <f t="shared" ca="1" si="594"/>
        <v>-0.05</v>
      </c>
      <c r="DV162" s="248">
        <f t="shared" ca="1" si="594"/>
        <v>1</v>
      </c>
      <c r="DW162" s="248">
        <f t="shared" ca="1" si="594"/>
        <v>1</v>
      </c>
      <c r="DX162" s="248">
        <f t="shared" ca="1" si="594"/>
        <v>0</v>
      </c>
      <c r="DY162" s="248" t="str">
        <f t="shared" ca="1" si="594"/>
        <v>-</v>
      </c>
      <c r="DZ162" s="248" t="str">
        <f t="shared" ca="1" si="594"/>
        <v>-</v>
      </c>
      <c r="EA162" s="248" t="str">
        <f t="shared" ca="1" si="594"/>
        <v>-</v>
      </c>
      <c r="EB162" s="248" t="str">
        <f t="shared" ca="1" si="594"/>
        <v>-</v>
      </c>
      <c r="EC162" s="248" t="str">
        <f t="shared" ca="1" si="594"/>
        <v>-</v>
      </c>
      <c r="ED162" s="248" t="str">
        <f t="shared" ca="1" si="594"/>
        <v>-</v>
      </c>
      <c r="EE162" s="248" t="str">
        <f t="shared" ca="1" si="595"/>
        <v>-</v>
      </c>
      <c r="EF162" s="248">
        <f t="shared" ca="1" si="595"/>
        <v>0</v>
      </c>
      <c r="EG162" s="248" t="str">
        <f t="shared" ca="1" si="595"/>
        <v>-</v>
      </c>
      <c r="EH162" s="248" t="str">
        <f t="shared" ca="1" si="595"/>
        <v>-</v>
      </c>
      <c r="EI162" s="248" t="str">
        <f t="shared" ca="1" si="595"/>
        <v>-</v>
      </c>
      <c r="EJ162" s="248" t="str">
        <f t="shared" ca="1" si="595"/>
        <v>-</v>
      </c>
      <c r="EK162" s="248" t="str">
        <f t="shared" ca="1" si="595"/>
        <v>-</v>
      </c>
      <c r="EL162" s="248">
        <f t="shared" ca="1" si="595"/>
        <v>0</v>
      </c>
      <c r="EM162" s="248">
        <f t="shared" ca="1" si="595"/>
        <v>0</v>
      </c>
      <c r="EN162" s="248">
        <f t="shared" ca="1" si="595"/>
        <v>0</v>
      </c>
      <c r="EO162" s="248">
        <f t="shared" ca="1" si="595"/>
        <v>0</v>
      </c>
      <c r="EP162" s="248">
        <f t="shared" ca="1" si="595"/>
        <v>0</v>
      </c>
      <c r="EQ162" s="248">
        <f t="shared" ca="1" si="595"/>
        <v>0</v>
      </c>
      <c r="ER162" s="248">
        <f t="shared" ca="1" si="595"/>
        <v>0</v>
      </c>
      <c r="ES162" s="248" t="str">
        <f t="shared" ca="1" si="595"/>
        <v>-</v>
      </c>
      <c r="ET162" s="248" t="str">
        <f t="shared" ca="1" si="595"/>
        <v>-</v>
      </c>
      <c r="EU162" s="248" t="str">
        <f t="shared" ca="1" si="596"/>
        <v>-</v>
      </c>
      <c r="EV162" s="248" t="str">
        <f t="shared" ca="1" si="596"/>
        <v>-</v>
      </c>
      <c r="EW162" s="248" t="str">
        <f t="shared" ca="1" si="596"/>
        <v>-</v>
      </c>
      <c r="EX162" s="248" t="str">
        <f t="shared" ca="1" si="596"/>
        <v>-</v>
      </c>
      <c r="EY162" s="248" t="str">
        <f t="shared" ca="1" si="596"/>
        <v>-</v>
      </c>
      <c r="EZ162" s="248" t="str">
        <f t="shared" ca="1" si="596"/>
        <v>-</v>
      </c>
      <c r="FA162" s="248" t="str">
        <f t="shared" ca="1" si="596"/>
        <v>-</v>
      </c>
      <c r="FB162" s="248" t="str">
        <f t="shared" ca="1" si="596"/>
        <v>-</v>
      </c>
      <c r="FC162" s="248" t="str">
        <f t="shared" ca="1" si="596"/>
        <v>-</v>
      </c>
      <c r="FD162" s="10"/>
      <c r="FE162" s="246">
        <f t="shared" ca="1" si="569"/>
        <v>1</v>
      </c>
      <c r="FF162" s="248" t="str">
        <f t="shared" ca="1" si="596"/>
        <v>-</v>
      </c>
      <c r="FG162" s="248" t="str">
        <f t="shared" ca="1" si="596"/>
        <v>-</v>
      </c>
      <c r="FH162" s="248" t="str">
        <f t="shared" ca="1" si="596"/>
        <v>-</v>
      </c>
      <c r="FI162" s="248" t="str">
        <f t="shared" ca="1" si="596"/>
        <v>-</v>
      </c>
      <c r="FJ162" s="246" t="b">
        <f t="shared" ca="1" si="570"/>
        <v>0</v>
      </c>
      <c r="FK162" s="248" t="str">
        <f t="shared" ca="1" si="571"/>
        <v>-</v>
      </c>
      <c r="FL162" s="248">
        <f t="shared" ca="1" si="571"/>
        <v>0</v>
      </c>
      <c r="FM162" s="248" t="str">
        <f t="shared" ca="1" si="571"/>
        <v>-</v>
      </c>
      <c r="FN162" s="248">
        <f t="shared" ca="1" si="571"/>
        <v>1</v>
      </c>
      <c r="FO162" s="248">
        <f t="shared" ca="1" si="571"/>
        <v>0</v>
      </c>
      <c r="FP162" s="248">
        <f t="shared" ca="1" si="571"/>
        <v>1</v>
      </c>
      <c r="FQ162" s="248">
        <f t="shared" ca="1" si="571"/>
        <v>0</v>
      </c>
      <c r="FR162" s="248">
        <f t="shared" ca="1" si="571"/>
        <v>1</v>
      </c>
      <c r="FS162" s="248">
        <f t="shared" ca="1" si="571"/>
        <v>1</v>
      </c>
      <c r="FT162" s="248">
        <f t="shared" ca="1" si="571"/>
        <v>1</v>
      </c>
      <c r="FU162" s="248">
        <f t="shared" ca="1" si="571"/>
        <v>0</v>
      </c>
      <c r="FV162" s="248">
        <f t="shared" ca="1" si="571"/>
        <v>0</v>
      </c>
      <c r="FW162" s="248">
        <f t="shared" ca="1" si="571"/>
        <v>0</v>
      </c>
      <c r="FX162" s="248">
        <f t="shared" ca="1" si="571"/>
        <v>0</v>
      </c>
      <c r="FY162" s="248">
        <f t="shared" ca="1" si="571"/>
        <v>0</v>
      </c>
      <c r="FZ162" s="248">
        <f t="shared" ca="1" si="571"/>
        <v>0</v>
      </c>
      <c r="GA162" s="248">
        <f t="shared" ca="1" si="571"/>
        <v>0</v>
      </c>
      <c r="GB162" s="248">
        <f t="shared" ca="1" si="571"/>
        <v>0</v>
      </c>
      <c r="GC162" s="248">
        <f t="shared" ca="1" si="571"/>
        <v>0</v>
      </c>
      <c r="GD162" s="248">
        <f t="shared" ca="1" si="571"/>
        <v>0</v>
      </c>
      <c r="GE162" s="248">
        <f t="shared" ca="1" si="571"/>
        <v>0</v>
      </c>
      <c r="GF162" s="248">
        <f t="shared" ca="1" si="571"/>
        <v>0</v>
      </c>
      <c r="GG162" s="248">
        <f t="shared" ca="1" si="571"/>
        <v>1</v>
      </c>
      <c r="GH162" s="248">
        <f t="shared" ca="1" si="571"/>
        <v>0</v>
      </c>
      <c r="GI162" s="248">
        <f t="shared" ca="1" si="571"/>
        <v>0</v>
      </c>
      <c r="GJ162" s="248">
        <f t="shared" ca="1" si="571"/>
        <v>0</v>
      </c>
      <c r="GK162" s="248">
        <f t="shared" ca="1" si="571"/>
        <v>0</v>
      </c>
      <c r="GL162" s="248">
        <f t="shared" ca="1" si="571"/>
        <v>0</v>
      </c>
      <c r="GM162" s="248">
        <f t="shared" ca="1" si="571"/>
        <v>0</v>
      </c>
      <c r="GN162" s="248">
        <f t="shared" ca="1" si="571"/>
        <v>0</v>
      </c>
      <c r="GO162" s="10"/>
      <c r="GP162" s="246" t="b">
        <f t="shared" ca="1" si="592"/>
        <v>1</v>
      </c>
      <c r="GQ162" s="246" cm="1">
        <f t="array" aca="1" ref="GQ162" ca="1">INDEX(i.bnd_total_pas_area,$R162,1)</f>
        <v>1224.7500000000002</v>
      </c>
      <c r="GR162" s="248" t="str">
        <f t="shared" ca="1" si="572"/>
        <v>-</v>
      </c>
      <c r="GS162" s="246" t="b">
        <f t="shared" ca="1" si="593"/>
        <v>1</v>
      </c>
      <c r="GT162" s="246" cm="1">
        <f t="array" aca="1" ref="GT162" ca="1">INDEX(i.bnd_sr_t,$T162,1)</f>
        <v>13.5</v>
      </c>
      <c r="GU162" s="246" t="b">
        <f t="shared" ca="1" si="574"/>
        <v>0</v>
      </c>
      <c r="GV162" s="246" t="b">
        <f t="shared" ca="1" si="574"/>
        <v>0</v>
      </c>
      <c r="GW162" s="246" t="b">
        <f t="shared" ca="1" si="574"/>
        <v>1</v>
      </c>
      <c r="GX162" s="248">
        <f t="shared" ca="1" si="575"/>
        <v>0</v>
      </c>
      <c r="GY162" s="248">
        <f t="shared" ca="1" si="575"/>
        <v>2</v>
      </c>
      <c r="GZ162" s="248">
        <f t="shared" ca="1" si="575"/>
        <v>2</v>
      </c>
      <c r="HA162" s="248" t="str">
        <f t="shared" ca="1" si="575"/>
        <v>-</v>
      </c>
      <c r="HB162" s="248" t="str">
        <f t="shared" ca="1" si="575"/>
        <v>-</v>
      </c>
      <c r="HC162" s="248" t="str">
        <f t="shared" ca="1" si="575"/>
        <v>-</v>
      </c>
      <c r="HD162" s="248" t="str">
        <f t="shared" ca="1" si="575"/>
        <v>-</v>
      </c>
      <c r="HE162" s="248" t="str">
        <f t="shared" ca="1" si="575"/>
        <v>-</v>
      </c>
      <c r="HF162" s="248" t="str">
        <f t="shared" ca="1" si="575"/>
        <v>-</v>
      </c>
      <c r="HG162" s="248" t="str">
        <f t="shared" ca="1" si="575"/>
        <v>-</v>
      </c>
      <c r="HH162" s="248" t="str">
        <f t="shared" ca="1" si="575"/>
        <v>-</v>
      </c>
      <c r="HI162" s="248" t="str">
        <f t="shared" ca="1" si="575"/>
        <v>-</v>
      </c>
      <c r="HJ162" s="248" t="str">
        <f t="shared" ca="1" si="575"/>
        <v>-</v>
      </c>
      <c r="HK162" s="248" t="b">
        <f t="shared" ca="1" si="575"/>
        <v>1</v>
      </c>
      <c r="HL162" s="248">
        <f t="shared" ca="1" si="575"/>
        <v>0</v>
      </c>
      <c r="HM162" s="288" t="str">
        <f t="shared" ca="1" si="575"/>
        <v>-</v>
      </c>
      <c r="HN162" s="288" t="str">
        <f t="shared" ca="1" si="575"/>
        <v>-</v>
      </c>
      <c r="HO162" s="288" t="str">
        <f t="shared" ca="1" si="575"/>
        <v>-</v>
      </c>
      <c r="HP162" s="288" t="str">
        <f t="shared" ca="1" si="575"/>
        <v>-</v>
      </c>
      <c r="HQ162" s="288" t="str">
        <f t="shared" ca="1" si="575"/>
        <v>-</v>
      </c>
      <c r="HR162" s="288" t="str">
        <f t="shared" ca="1" si="575"/>
        <v>-</v>
      </c>
      <c r="HS162" s="248" t="str">
        <f t="shared" ca="1" si="575"/>
        <v>-</v>
      </c>
      <c r="HT162" s="248" t="str">
        <f t="shared" ca="1" si="575"/>
        <v>-</v>
      </c>
      <c r="HU162" s="248" t="b">
        <f t="shared" ca="1" si="577"/>
        <v>1</v>
      </c>
      <c r="HV162" s="248">
        <f t="shared" ca="1" si="577"/>
        <v>0</v>
      </c>
      <c r="HW162" s="246" t="str">
        <f t="shared" ca="1" si="578"/>
        <v>-</v>
      </c>
      <c r="HX162" s="246" t="str">
        <f t="shared" ca="1" si="578"/>
        <v>-</v>
      </c>
      <c r="HY162" s="246" t="str">
        <f t="shared" ca="1" si="578"/>
        <v>-</v>
      </c>
      <c r="HZ162" s="246" t="str">
        <f t="shared" ca="1" si="578"/>
        <v>-</v>
      </c>
      <c r="IA162" s="248" t="str">
        <f t="shared" ca="1" si="579"/>
        <v>-</v>
      </c>
      <c r="IB162" s="248" t="str">
        <f t="shared" ca="1" si="579"/>
        <v>-</v>
      </c>
      <c r="IC162" s="248" t="str">
        <f t="shared" ca="1" si="579"/>
        <v>-</v>
      </c>
      <c r="ID162" s="248" t="str">
        <f t="shared" ca="1" si="579"/>
        <v>-</v>
      </c>
      <c r="IE162" s="248">
        <f t="shared" ca="1" si="579"/>
        <v>0</v>
      </c>
      <c r="IF162" s="248" t="str">
        <f t="shared" ca="1" si="579"/>
        <v>-</v>
      </c>
      <c r="IG162" s="248">
        <f t="shared" ca="1" si="579"/>
        <v>0</v>
      </c>
      <c r="IH162" s="246" t="str">
        <f t="shared" ca="1" si="580"/>
        <v>-</v>
      </c>
      <c r="II162" s="246">
        <f t="shared" ca="1" si="580"/>
        <v>500</v>
      </c>
      <c r="IJ162" s="246">
        <f t="shared" ca="1" si="580"/>
        <v>500</v>
      </c>
      <c r="IK162" s="246">
        <f t="shared" ca="1" si="580"/>
        <v>865</v>
      </c>
      <c r="IL162" s="246" t="str">
        <f t="shared" ca="1" si="580"/>
        <v>-</v>
      </c>
      <c r="IM162" s="246" t="str">
        <f t="shared" ca="1" si="580"/>
        <v>-</v>
      </c>
      <c r="IN162" s="248" t="str">
        <f t="shared" ca="1" si="581"/>
        <v>-</v>
      </c>
      <c r="IO162" s="248" t="str">
        <f t="shared" ca="1" si="581"/>
        <v>-</v>
      </c>
      <c r="IP162" s="10"/>
      <c r="IQ162" s="248">
        <f t="shared" ca="1" si="579"/>
        <v>1</v>
      </c>
      <c r="IR162" s="248">
        <f t="shared" ca="1" si="579"/>
        <v>0</v>
      </c>
      <c r="IS162" s="248">
        <f t="shared" ca="1" si="579"/>
        <v>1</v>
      </c>
      <c r="IT162" s="248">
        <f t="shared" ca="1" si="579"/>
        <v>1</v>
      </c>
      <c r="IU162" s="248">
        <f t="shared" ca="1" si="579"/>
        <v>0</v>
      </c>
      <c r="IV162" s="248">
        <f t="shared" ca="1" si="579"/>
        <v>70</v>
      </c>
      <c r="IW162" s="248">
        <f t="shared" ca="1" si="579"/>
        <v>50</v>
      </c>
      <c r="IX162" s="248">
        <f t="shared" ca="1" si="579"/>
        <v>85</v>
      </c>
      <c r="IY162" s="248">
        <f t="shared" ca="1" si="579"/>
        <v>70</v>
      </c>
      <c r="IZ162" s="246">
        <f t="shared" ca="1" si="582"/>
        <v>1</v>
      </c>
      <c r="JA162" s="246">
        <f t="shared" ca="1" si="583"/>
        <v>1</v>
      </c>
      <c r="JB162" s="246">
        <f t="shared" ca="1" si="584"/>
        <v>1</v>
      </c>
      <c r="JC162" s="248">
        <f t="shared" ca="1" si="579"/>
        <v>1</v>
      </c>
      <c r="JD162" s="10"/>
      <c r="JE162" s="248">
        <f t="shared" ca="1" si="579"/>
        <v>1</v>
      </c>
      <c r="JF162" s="246">
        <f t="shared" si="585"/>
        <v>1.25</v>
      </c>
      <c r="JG162" s="248">
        <f t="shared" ca="1" si="586"/>
        <v>0.75</v>
      </c>
      <c r="JH162" s="248">
        <f t="shared" ca="1" si="586"/>
        <v>0.8</v>
      </c>
      <c r="JI162" s="248">
        <f t="shared" ca="1" si="586"/>
        <v>0.82499999999999996</v>
      </c>
      <c r="JJ162" s="248">
        <f t="shared" ca="1" si="586"/>
        <v>0.875</v>
      </c>
      <c r="JK162" s="248">
        <f t="shared" ca="1" si="586"/>
        <v>0.9</v>
      </c>
      <c r="JL162" s="246">
        <f t="shared" si="587"/>
        <v>1.25</v>
      </c>
      <c r="JM162" s="248">
        <f t="shared" ca="1" si="579"/>
        <v>0</v>
      </c>
      <c r="JN162" s="248">
        <f t="shared" ca="1" si="605"/>
        <v>0</v>
      </c>
      <c r="JO162" s="248">
        <f t="shared" ca="1" si="605"/>
        <v>0</v>
      </c>
      <c r="JP162" s="248">
        <f t="shared" ca="1" si="605"/>
        <v>0</v>
      </c>
      <c r="JQ162" s="248">
        <f t="shared" ca="1" si="605"/>
        <v>0</v>
      </c>
      <c r="JR162" s="248">
        <f t="shared" ca="1" si="605"/>
        <v>0</v>
      </c>
      <c r="JS162" s="248" t="str">
        <f t="shared" ca="1" si="579"/>
        <v>-</v>
      </c>
      <c r="JT162" s="248">
        <f t="shared" ca="1" si="579"/>
        <v>0</v>
      </c>
      <c r="JU162" s="27">
        <v>0</v>
      </c>
    </row>
    <row r="163" spans="1:281" s="228" customFormat="1" outlineLevel="1">
      <c r="A163" s="202">
        <f t="shared" si="12"/>
        <v>158</v>
      </c>
      <c r="B163" s="202">
        <f t="shared" si="590"/>
        <v>13</v>
      </c>
      <c r="C163" s="228">
        <v>600</v>
      </c>
      <c r="D163" s="228" t="s">
        <v>941</v>
      </c>
      <c r="E163" s="228" t="b">
        <f t="shared" ca="1" si="591"/>
        <v>1</v>
      </c>
      <c r="F163" s="228" t="b">
        <v>0</v>
      </c>
      <c r="G163" s="228" t="b">
        <v>1</v>
      </c>
      <c r="H163" s="298" cm="1">
        <f t="array" aca="1" ref="H163" ca="1">IF(AND($I163:$T163=DataMaster!$R$70:$AC$70),1,IF(AND($I163:$T163=DataMaster!$R$71:$AC$71),2,IF(AND($I163:$T163=DataMaster!$R$72:$AC$72),3,IF(AND($I163:$T163=DataMaster!$R$73:$AC$73),4,IF(AND($I163:$T163=DataMaster!$R$74:$AC$74),5,IF(AND($I163:$T163=DataMaster!$R$75:$AC$75),6,IF(AND($I163:$T163=DataMaster!$R$76:$AC$76),7,IF(AND($I163:$T163=DataMaster!$R$77:$AC$77),8,0))))))))</f>
        <v>0</v>
      </c>
      <c r="I163" s="225">
        <f t="shared" ca="1" si="588"/>
        <v>3</v>
      </c>
      <c r="J163" s="225">
        <f t="shared" ca="1" si="588"/>
        <v>2</v>
      </c>
      <c r="K163" s="225">
        <f t="shared" ca="1" si="588"/>
        <v>1</v>
      </c>
      <c r="L163" s="225">
        <f t="shared" ca="1" si="588"/>
        <v>1</v>
      </c>
      <c r="M163" s="225">
        <f t="shared" ca="1" si="588"/>
        <v>1</v>
      </c>
      <c r="N163" s="225">
        <f t="shared" ca="1" si="588"/>
        <v>1</v>
      </c>
      <c r="O163" s="225">
        <f t="shared" ca="1" si="588"/>
        <v>1</v>
      </c>
      <c r="P163" s="225">
        <f t="shared" ca="1" si="588"/>
        <v>1</v>
      </c>
      <c r="Q163" s="225">
        <f t="shared" ca="1" si="588"/>
        <v>1</v>
      </c>
      <c r="R163" s="225">
        <f t="shared" ca="1" si="588"/>
        <v>9</v>
      </c>
      <c r="S163" s="32">
        <v>3</v>
      </c>
      <c r="T163" s="225">
        <f t="shared" ca="1" si="588"/>
        <v>9</v>
      </c>
      <c r="V163" s="242" t="str" cm="1">
        <f t="array" aca="1" ref="V163" ca="1">TEXT(LEFT(OFFSET(V163,-1,0),5)+1,"00000")&amp;MID(OFFSET(V163,-1,0),6,FIND(" ",OFFSET(V163,-1,0),7)-5)
&amp;IF($H163=0,"",INDEX(DataMaster!$Q$70:$Q$77,Experiment!H163))
 &amp; " Day"&amp;_xlfn.SINGLE(INDEX(i.DOY,$I163,1))                   &amp; IF($FE163=0," FWM","")&amp;IF($FE163=1," MWM","")&amp;IF($FE163=5," Mat","")&amp;IF($FJ163=TRUE,"&amp;BBT","")
&amp;" Confine"&amp;$P163-1       &amp;IF($R163&gt;1," PasArea"&amp;GQ163,"")     &amp;IF($T163&gt;1," SR"&amp;GT163,"")     &amp;IF($S163&gt;1," E_PGR"&amp;JG163,"")
&amp; " WP"&amp;TEXT($IZ163*100,"000p")                &amp; " MP"&amp;TEXT($JA163*100,"000p")                      &amp; " GP"&amp;TEXT($JB163*100,"000p")
&amp; " (F"&amp;3+IFERROR(1*$CZ163,0)+IFERROR(1*$DA163,0)&amp;3-IFERROR(1*NOT($DC163),0)&amp;"N"&amp;$DV163&amp;$DW163&amp;")"</f>
        <v>00012 General_SA  Day204 MWM Confine0 PasArea1224.75 SR13.5 E_PGR0.75 WP100p MP100p GP100p (F33N11)</v>
      </c>
      <c r="W163" s="10" t="str">
        <f ca="1">IF(COUNTIF(V$5:V163,V163)=1,"-","Dup")</f>
        <v>-</v>
      </c>
      <c r="X163" s="10"/>
      <c r="Y163" s="248" t="str">
        <f t="shared" ca="1" si="562"/>
        <v>-</v>
      </c>
      <c r="Z163" s="248" t="str">
        <f t="shared" ca="1" si="562"/>
        <v>-</v>
      </c>
      <c r="AA163" s="248" t="str">
        <f t="shared" ca="1" si="562"/>
        <v>-</v>
      </c>
      <c r="AB163" s="248" t="str">
        <f t="shared" ca="1" si="562"/>
        <v>-</v>
      </c>
      <c r="AC163" s="248" t="str">
        <f t="shared" ca="1" si="562"/>
        <v>-</v>
      </c>
      <c r="AD163" s="248" t="b">
        <f t="shared" ca="1" si="562"/>
        <v>1</v>
      </c>
      <c r="AE163" s="10"/>
      <c r="AF163" s="248" t="b">
        <f t="shared" ca="1" si="563"/>
        <v>1</v>
      </c>
      <c r="AG163" s="248" t="str">
        <f t="shared" ca="1" si="563"/>
        <v>-</v>
      </c>
      <c r="AH163" s="248" t="str">
        <f t="shared" ca="1" si="563"/>
        <v>-</v>
      </c>
      <c r="AI163" s="248" t="str">
        <f t="shared" ca="1" si="563"/>
        <v>-</v>
      </c>
      <c r="AJ163" s="248" t="b">
        <f t="shared" ca="1" si="563"/>
        <v>0</v>
      </c>
      <c r="AK163" s="248" t="str">
        <f t="shared" ca="1" si="563"/>
        <v>-</v>
      </c>
      <c r="AL163" s="248" t="str">
        <f t="shared" ca="1" si="563"/>
        <v>-</v>
      </c>
      <c r="AM163" s="248" t="str">
        <f t="shared" ca="1" si="563"/>
        <v>-</v>
      </c>
      <c r="AN163" s="248" t="b">
        <f t="shared" ca="1" si="563"/>
        <v>0</v>
      </c>
      <c r="AO163" s="10"/>
      <c r="AP163" s="248" t="b">
        <f t="shared" ca="1" si="563"/>
        <v>1</v>
      </c>
      <c r="AQ163" s="248" t="b">
        <f t="shared" ca="1" si="564"/>
        <v>1</v>
      </c>
      <c r="AR163" s="248" t="b">
        <f t="shared" ca="1" si="564"/>
        <v>1</v>
      </c>
      <c r="AS163" s="297">
        <f t="shared" ca="1" si="565"/>
        <v>32109</v>
      </c>
      <c r="AT163" s="248" t="b">
        <f t="shared" ca="1" si="563"/>
        <v>0</v>
      </c>
      <c r="AU163" s="248" t="str">
        <f t="shared" ca="1" si="563"/>
        <v>-</v>
      </c>
      <c r="AV163" s="248" t="str">
        <f t="shared" ca="1" si="564"/>
        <v>-</v>
      </c>
      <c r="AW163" s="248" t="str">
        <f t="shared" ca="1" si="564"/>
        <v>-</v>
      </c>
      <c r="AX163" s="248" t="str">
        <f t="shared" ca="1" si="564"/>
        <v>-</v>
      </c>
      <c r="AY163" s="248">
        <f t="shared" ca="1" si="564"/>
        <v>1</v>
      </c>
      <c r="AZ163" s="248">
        <f t="shared" ca="1" si="564"/>
        <v>1</v>
      </c>
      <c r="BA163" s="248" t="b">
        <f t="shared" ca="1" si="564"/>
        <v>1</v>
      </c>
      <c r="BB163" s="248">
        <f t="shared" ca="1" si="564"/>
        <v>0.2</v>
      </c>
      <c r="BC163" s="248" t="str">
        <f t="shared" ca="1" si="566"/>
        <v>-</v>
      </c>
      <c r="BD163" s="248" t="str">
        <f t="shared" ca="1" si="566"/>
        <v>-</v>
      </c>
      <c r="BE163" s="248" t="b">
        <f t="shared" ca="1" si="564"/>
        <v>1</v>
      </c>
      <c r="BF163" s="248" t="b">
        <f t="shared" ca="1" si="564"/>
        <v>0</v>
      </c>
      <c r="BG163" s="246" t="b" cm="1">
        <f t="array" aca="1" ref="BG163" ca="1">INDEX(i.dams_confinement_P,$P163,BG$17)</f>
        <v>0</v>
      </c>
      <c r="BH163" s="246" t="b" cm="1">
        <f t="array" aca="1" ref="BH163" ca="1">INDEX(i.dams_confinement_P,$P163,BH$17)</f>
        <v>0</v>
      </c>
      <c r="BI163" s="246" t="b" cm="1">
        <f t="array" aca="1" ref="BI163" ca="1">INDEX(i.dams_confinement_P,$P163,BI$17)</f>
        <v>0</v>
      </c>
      <c r="BJ163" s="246" t="b" cm="1">
        <f t="array" aca="1" ref="BJ163" ca="1">INDEX(i.dams_confinement_P,$P163,BJ$17)</f>
        <v>0</v>
      </c>
      <c r="BK163" s="246" t="b" cm="1">
        <f t="array" aca="1" ref="BK163" ca="1">INDEX(i.dams_confinement_P,$P163,BK$17)</f>
        <v>0</v>
      </c>
      <c r="BL163" s="246" t="b" cm="1">
        <f t="array" aca="1" ref="BL163" ca="1">INDEX(i.dams_confinement_P,$P163,BL$17)</f>
        <v>0</v>
      </c>
      <c r="BM163" s="246" t="b" cm="1">
        <f t="array" aca="1" ref="BM163" ca="1">INDEX(i.dams_confinement_P,$P163,BM$17)</f>
        <v>0</v>
      </c>
      <c r="BN163" s="246" t="b" cm="1">
        <f t="array" aca="1" ref="BN163" ca="1">INDEX(i.dams_confinement_P,$P163,BN$17)</f>
        <v>0</v>
      </c>
      <c r="BO163" s="246" t="b" cm="1">
        <f t="array" aca="1" ref="BO163" ca="1">INDEX(i.dams_confinement_P,$P163,BO$17)</f>
        <v>0</v>
      </c>
      <c r="BP163" s="246" t="b" cm="1">
        <f t="array" aca="1" ref="BP163" ca="1">INDEX(i.dams_confinement_P,$P163,BP$17)</f>
        <v>0</v>
      </c>
      <c r="BQ163" s="246" t="b" cm="1">
        <f t="array" aca="1" ref="BQ163" ca="1">INDEX(i.dams_confinement_P,$P163,BQ$17)</f>
        <v>0</v>
      </c>
      <c r="BR163" s="246" t="b" cm="1">
        <f t="array" aca="1" ref="BR163" ca="1">INDEX(i.dams_confinement_P,$P163,BR$17)</f>
        <v>0</v>
      </c>
      <c r="BS163" s="246" t="b" cm="1">
        <f t="array" aca="1" ref="BS163" ca="1">INDEX(i.dams_confinement_P,$P163,BS$17)</f>
        <v>0</v>
      </c>
      <c r="BT163" s="246" t="b" cm="1">
        <f t="array" aca="1" ref="BT163" ca="1">INDEX(i.dams_confinement_P,$P163,BT$17)</f>
        <v>0</v>
      </c>
      <c r="BU163" s="246" t="b" cm="1">
        <f t="array" aca="1" ref="BU163" ca="1">INDEX(i.dams_confinement_P,$P163,BU$17)</f>
        <v>0</v>
      </c>
      <c r="BV163" s="246" t="b" cm="1">
        <f t="array" aca="1" ref="BV163" ca="1">INDEX(i.dams_confinement_P,$P163,BV$17)</f>
        <v>0</v>
      </c>
      <c r="BW163" s="246" t="b" cm="1">
        <f t="array" aca="1" ref="BW163" ca="1">INDEX(i.dams_confinement_P,$P163,BW$17)</f>
        <v>0</v>
      </c>
      <c r="BX163" s="246" t="b" cm="1">
        <f t="array" aca="1" ref="BX163" ca="1">INDEX(i.dams_confinement_P,$P163,BX$17)</f>
        <v>0</v>
      </c>
      <c r="BY163" s="248" t="str">
        <f t="shared" ca="1" si="567"/>
        <v>-</v>
      </c>
      <c r="BZ163" s="248" t="str">
        <f t="shared" ca="1" si="567"/>
        <v>-</v>
      </c>
      <c r="CA163" s="10"/>
      <c r="CB163" s="248" t="str">
        <f t="shared" ca="1" si="567"/>
        <v>-</v>
      </c>
      <c r="CC163" s="248" t="str">
        <f t="shared" ca="1" si="567"/>
        <v>-</v>
      </c>
      <c r="CD163" s="248" t="str">
        <f t="shared" ca="1" si="567"/>
        <v>-</v>
      </c>
      <c r="CE163" s="248" t="str">
        <f t="shared" ca="1" si="567"/>
        <v>-</v>
      </c>
      <c r="CF163" s="248" t="str">
        <f t="shared" ca="1" si="567"/>
        <v>-</v>
      </c>
      <c r="CG163" s="248" t="str">
        <f t="shared" ca="1" si="567"/>
        <v>-</v>
      </c>
      <c r="CH163" s="248" t="str">
        <f t="shared" ca="1" si="567"/>
        <v>-</v>
      </c>
      <c r="CI163" s="248" t="str">
        <f t="shared" ca="1" si="567"/>
        <v>-</v>
      </c>
      <c r="CJ163" s="248" t="str">
        <f t="shared" ca="1" si="567"/>
        <v>-</v>
      </c>
      <c r="CK163" s="248" t="str">
        <f t="shared" ca="1" si="567"/>
        <v>-</v>
      </c>
      <c r="CL163" s="248" t="str">
        <f t="shared" ca="1" si="567"/>
        <v>-</v>
      </c>
      <c r="CM163" s="248" t="str">
        <f t="shared" ca="1" si="567"/>
        <v>-</v>
      </c>
      <c r="CN163" s="248" t="str">
        <f t="shared" ca="1" si="567"/>
        <v>-</v>
      </c>
      <c r="CO163" s="248" t="str">
        <f t="shared" ca="1" si="567"/>
        <v>-</v>
      </c>
      <c r="CP163" s="248" t="str">
        <f t="shared" ca="1" si="567"/>
        <v>-</v>
      </c>
      <c r="CQ163" s="248" t="str">
        <f t="shared" ca="1" si="567"/>
        <v>-</v>
      </c>
      <c r="CR163" s="248" t="str">
        <f t="shared" ca="1" si="567"/>
        <v>-</v>
      </c>
      <c r="CS163" s="248" t="str">
        <f t="shared" ca="1" si="567"/>
        <v>-</v>
      </c>
      <c r="CT163" s="248" t="str">
        <f t="shared" ca="1" si="567"/>
        <v>-</v>
      </c>
      <c r="CU163" s="248" t="str">
        <f t="shared" ca="1" si="567"/>
        <v>-</v>
      </c>
      <c r="CV163" s="248" t="str">
        <f t="shared" ca="1" si="567"/>
        <v>-</v>
      </c>
      <c r="CW163" s="10"/>
      <c r="CX163" s="246" t="str" cm="1">
        <f t="array" aca="1" ref="CX163" ca="1">IF(AND($CZ163:$DA163),INDEX(i.dam_user_fvp0_date,$P163),"-")</f>
        <v>-</v>
      </c>
      <c r="CY163" s="246" t="str" cm="1">
        <f t="array" aca="1" ref="CY163" ca="1">IF(AND($CZ163:$DA163),INDEX(i.dam_user_fvp1_date,$P163),"-")</f>
        <v>-</v>
      </c>
      <c r="CZ163" s="248" t="b">
        <f t="shared" ca="1" si="597"/>
        <v>0</v>
      </c>
      <c r="DA163" s="248" t="b">
        <f t="shared" ca="1" si="597"/>
        <v>0</v>
      </c>
      <c r="DB163" s="248" t="str">
        <f t="shared" ca="1" si="597"/>
        <v>-</v>
      </c>
      <c r="DC163" s="248" t="str">
        <f t="shared" ca="1" si="597"/>
        <v>-</v>
      </c>
      <c r="DD163" s="248" t="str">
        <f t="shared" ca="1" si="597"/>
        <v>-</v>
      </c>
      <c r="DE163" s="248" t="str">
        <f t="shared" ca="1" si="597"/>
        <v>-</v>
      </c>
      <c r="DF163" s="248" t="str">
        <f t="shared" ca="1" si="597"/>
        <v>-</v>
      </c>
      <c r="DG163" s="248" t="str">
        <f t="shared" ca="1" si="597"/>
        <v>-</v>
      </c>
      <c r="DH163" s="248" t="str">
        <f t="shared" ca="1" si="597"/>
        <v>-</v>
      </c>
      <c r="DI163" s="248" t="str">
        <f t="shared" ca="1" si="597"/>
        <v>-</v>
      </c>
      <c r="DJ163" s="248">
        <f t="shared" ca="1" si="597"/>
        <v>0.125</v>
      </c>
      <c r="DK163" s="248">
        <f t="shared" ca="1" si="597"/>
        <v>0.3</v>
      </c>
      <c r="DL163" s="248">
        <f t="shared" ca="1" si="597"/>
        <v>-0.05</v>
      </c>
      <c r="DM163" s="248">
        <f t="shared" ca="1" si="597"/>
        <v>0.1</v>
      </c>
      <c r="DN163" s="248">
        <f t="shared" ca="1" si="597"/>
        <v>0.25</v>
      </c>
      <c r="DO163" s="248">
        <f t="shared" ca="1" si="597"/>
        <v>-0.05</v>
      </c>
      <c r="DP163" s="248">
        <f t="shared" ca="1" si="594"/>
        <v>0.05</v>
      </c>
      <c r="DQ163" s="248">
        <f t="shared" ca="1" si="594"/>
        <v>0.1</v>
      </c>
      <c r="DR163" s="248">
        <f t="shared" ca="1" si="594"/>
        <v>-0.02</v>
      </c>
      <c r="DS163" s="248">
        <f t="shared" ca="1" si="594"/>
        <v>0.1</v>
      </c>
      <c r="DT163" s="248">
        <f t="shared" ca="1" si="594"/>
        <v>0.25</v>
      </c>
      <c r="DU163" s="248">
        <f t="shared" ca="1" si="594"/>
        <v>-0.05</v>
      </c>
      <c r="DV163" s="248">
        <f t="shared" ca="1" si="594"/>
        <v>1</v>
      </c>
      <c r="DW163" s="248">
        <f t="shared" ca="1" si="594"/>
        <v>1</v>
      </c>
      <c r="DX163" s="248">
        <f t="shared" ca="1" si="594"/>
        <v>0</v>
      </c>
      <c r="DY163" s="248" t="str">
        <f t="shared" ca="1" si="594"/>
        <v>-</v>
      </c>
      <c r="DZ163" s="248" t="str">
        <f t="shared" ca="1" si="594"/>
        <v>-</v>
      </c>
      <c r="EA163" s="248" t="str">
        <f t="shared" ca="1" si="594"/>
        <v>-</v>
      </c>
      <c r="EB163" s="248" t="str">
        <f t="shared" ca="1" si="594"/>
        <v>-</v>
      </c>
      <c r="EC163" s="248" t="str">
        <f t="shared" ca="1" si="594"/>
        <v>-</v>
      </c>
      <c r="ED163" s="248" t="str">
        <f t="shared" ca="1" si="594"/>
        <v>-</v>
      </c>
      <c r="EE163" s="248" t="str">
        <f t="shared" ca="1" si="595"/>
        <v>-</v>
      </c>
      <c r="EF163" s="248">
        <f t="shared" ca="1" si="595"/>
        <v>0</v>
      </c>
      <c r="EG163" s="248" t="str">
        <f t="shared" ca="1" si="595"/>
        <v>-</v>
      </c>
      <c r="EH163" s="248" t="str">
        <f t="shared" ca="1" si="595"/>
        <v>-</v>
      </c>
      <c r="EI163" s="248" t="str">
        <f t="shared" ca="1" si="595"/>
        <v>-</v>
      </c>
      <c r="EJ163" s="248" t="str">
        <f t="shared" ca="1" si="595"/>
        <v>-</v>
      </c>
      <c r="EK163" s="248" t="str">
        <f t="shared" ca="1" si="595"/>
        <v>-</v>
      </c>
      <c r="EL163" s="248">
        <f t="shared" ca="1" si="595"/>
        <v>0</v>
      </c>
      <c r="EM163" s="248">
        <f t="shared" ca="1" si="595"/>
        <v>0</v>
      </c>
      <c r="EN163" s="248">
        <f t="shared" ca="1" si="595"/>
        <v>0</v>
      </c>
      <c r="EO163" s="248">
        <f t="shared" ca="1" si="595"/>
        <v>0</v>
      </c>
      <c r="EP163" s="248">
        <f t="shared" ca="1" si="595"/>
        <v>0</v>
      </c>
      <c r="EQ163" s="248">
        <f t="shared" ca="1" si="595"/>
        <v>0</v>
      </c>
      <c r="ER163" s="248">
        <f t="shared" ca="1" si="595"/>
        <v>0</v>
      </c>
      <c r="ES163" s="248" t="str">
        <f t="shared" ca="1" si="595"/>
        <v>-</v>
      </c>
      <c r="ET163" s="248" t="str">
        <f t="shared" ca="1" si="595"/>
        <v>-</v>
      </c>
      <c r="EU163" s="248" t="str">
        <f t="shared" ca="1" si="596"/>
        <v>-</v>
      </c>
      <c r="EV163" s="248" t="str">
        <f t="shared" ca="1" si="596"/>
        <v>-</v>
      </c>
      <c r="EW163" s="248" t="str">
        <f t="shared" ca="1" si="596"/>
        <v>-</v>
      </c>
      <c r="EX163" s="248" t="str">
        <f t="shared" ca="1" si="596"/>
        <v>-</v>
      </c>
      <c r="EY163" s="248" t="str">
        <f t="shared" ca="1" si="596"/>
        <v>-</v>
      </c>
      <c r="EZ163" s="248" t="str">
        <f t="shared" ca="1" si="596"/>
        <v>-</v>
      </c>
      <c r="FA163" s="248" t="str">
        <f t="shared" ca="1" si="596"/>
        <v>-</v>
      </c>
      <c r="FB163" s="248" t="str">
        <f t="shared" ca="1" si="596"/>
        <v>-</v>
      </c>
      <c r="FC163" s="248" t="str">
        <f t="shared" ca="1" si="596"/>
        <v>-</v>
      </c>
      <c r="FD163" s="10"/>
      <c r="FE163" s="246">
        <f t="shared" ca="1" si="569"/>
        <v>1</v>
      </c>
      <c r="FF163" s="248" t="str">
        <f t="shared" ca="1" si="596"/>
        <v>-</v>
      </c>
      <c r="FG163" s="248" t="str">
        <f t="shared" ca="1" si="596"/>
        <v>-</v>
      </c>
      <c r="FH163" s="248" t="str">
        <f t="shared" ca="1" si="596"/>
        <v>-</v>
      </c>
      <c r="FI163" s="248" t="str">
        <f t="shared" ca="1" si="596"/>
        <v>-</v>
      </c>
      <c r="FJ163" s="246" t="b">
        <f t="shared" ca="1" si="570"/>
        <v>0</v>
      </c>
      <c r="FK163" s="248" t="str">
        <f t="shared" ca="1" si="571"/>
        <v>-</v>
      </c>
      <c r="FL163" s="248">
        <f t="shared" ca="1" si="571"/>
        <v>0</v>
      </c>
      <c r="FM163" s="248" t="str">
        <f t="shared" ca="1" si="571"/>
        <v>-</v>
      </c>
      <c r="FN163" s="248">
        <f t="shared" ca="1" si="571"/>
        <v>1</v>
      </c>
      <c r="FO163" s="248">
        <f t="shared" ca="1" si="571"/>
        <v>0</v>
      </c>
      <c r="FP163" s="248">
        <f t="shared" ca="1" si="571"/>
        <v>1</v>
      </c>
      <c r="FQ163" s="248">
        <f t="shared" ca="1" si="571"/>
        <v>0</v>
      </c>
      <c r="FR163" s="248">
        <f t="shared" ca="1" si="571"/>
        <v>1</v>
      </c>
      <c r="FS163" s="248">
        <f t="shared" ca="1" si="571"/>
        <v>1</v>
      </c>
      <c r="FT163" s="248">
        <f t="shared" ca="1" si="571"/>
        <v>1</v>
      </c>
      <c r="FU163" s="248">
        <f t="shared" ca="1" si="571"/>
        <v>0</v>
      </c>
      <c r="FV163" s="248">
        <f t="shared" ca="1" si="571"/>
        <v>0</v>
      </c>
      <c r="FW163" s="248">
        <f t="shared" ca="1" si="571"/>
        <v>0</v>
      </c>
      <c r="FX163" s="248">
        <f t="shared" ca="1" si="571"/>
        <v>0</v>
      </c>
      <c r="FY163" s="248">
        <f t="shared" ca="1" si="571"/>
        <v>0</v>
      </c>
      <c r="FZ163" s="248">
        <f t="shared" ref="FZ163:GN184" ca="1" si="609">OFFSET(FZ$5,$B163,0)</f>
        <v>0</v>
      </c>
      <c r="GA163" s="248">
        <f t="shared" ca="1" si="609"/>
        <v>0</v>
      </c>
      <c r="GB163" s="248">
        <f t="shared" ca="1" si="609"/>
        <v>0</v>
      </c>
      <c r="GC163" s="248">
        <f t="shared" ca="1" si="609"/>
        <v>0</v>
      </c>
      <c r="GD163" s="248">
        <f t="shared" ca="1" si="609"/>
        <v>0</v>
      </c>
      <c r="GE163" s="248">
        <f t="shared" ca="1" si="609"/>
        <v>0</v>
      </c>
      <c r="GF163" s="248">
        <f t="shared" ca="1" si="609"/>
        <v>0</v>
      </c>
      <c r="GG163" s="248">
        <f t="shared" ca="1" si="609"/>
        <v>1</v>
      </c>
      <c r="GH163" s="248">
        <f t="shared" ca="1" si="609"/>
        <v>0</v>
      </c>
      <c r="GI163" s="248">
        <f t="shared" ca="1" si="609"/>
        <v>0</v>
      </c>
      <c r="GJ163" s="248">
        <f t="shared" ca="1" si="609"/>
        <v>0</v>
      </c>
      <c r="GK163" s="248">
        <f t="shared" ca="1" si="609"/>
        <v>0</v>
      </c>
      <c r="GL163" s="248">
        <f t="shared" ca="1" si="609"/>
        <v>0</v>
      </c>
      <c r="GM163" s="248">
        <f t="shared" ca="1" si="609"/>
        <v>0</v>
      </c>
      <c r="GN163" s="248">
        <f t="shared" ca="1" si="609"/>
        <v>0</v>
      </c>
      <c r="GO163" s="10"/>
      <c r="GP163" s="246" t="b">
        <f t="shared" ca="1" si="592"/>
        <v>1</v>
      </c>
      <c r="GQ163" s="246" cm="1">
        <f t="array" aca="1" ref="GQ163" ca="1">INDEX(i.bnd_total_pas_area,$R163,1)</f>
        <v>1224.7500000000002</v>
      </c>
      <c r="GR163" s="248" t="str">
        <f t="shared" ca="1" si="572"/>
        <v>-</v>
      </c>
      <c r="GS163" s="246" t="b">
        <f t="shared" ca="1" si="593"/>
        <v>1</v>
      </c>
      <c r="GT163" s="246" cm="1">
        <f t="array" aca="1" ref="GT163" ca="1">INDEX(i.bnd_sr_t,$T163,1)</f>
        <v>13.5</v>
      </c>
      <c r="GU163" s="246" t="b">
        <f t="shared" ca="1" si="574"/>
        <v>0</v>
      </c>
      <c r="GV163" s="246" t="b">
        <f t="shared" ca="1" si="574"/>
        <v>0</v>
      </c>
      <c r="GW163" s="246" t="b">
        <f t="shared" ca="1" si="574"/>
        <v>1</v>
      </c>
      <c r="GX163" s="248">
        <f t="shared" ca="1" si="575"/>
        <v>0</v>
      </c>
      <c r="GY163" s="248">
        <f t="shared" ca="1" si="575"/>
        <v>2</v>
      </c>
      <c r="GZ163" s="248">
        <f t="shared" ca="1" si="575"/>
        <v>2</v>
      </c>
      <c r="HA163" s="248" t="str">
        <f t="shared" ca="1" si="575"/>
        <v>-</v>
      </c>
      <c r="HB163" s="248" t="str">
        <f t="shared" ca="1" si="575"/>
        <v>-</v>
      </c>
      <c r="HC163" s="248" t="str">
        <f t="shared" ca="1" si="575"/>
        <v>-</v>
      </c>
      <c r="HD163" s="248" t="str">
        <f t="shared" ca="1" si="575"/>
        <v>-</v>
      </c>
      <c r="HE163" s="248" t="str">
        <f t="shared" ca="1" si="575"/>
        <v>-</v>
      </c>
      <c r="HF163" s="248" t="str">
        <f t="shared" ca="1" si="575"/>
        <v>-</v>
      </c>
      <c r="HG163" s="248" t="str">
        <f t="shared" ca="1" si="575"/>
        <v>-</v>
      </c>
      <c r="HH163" s="248" t="str">
        <f t="shared" ca="1" si="575"/>
        <v>-</v>
      </c>
      <c r="HI163" s="248" t="str">
        <f t="shared" ca="1" si="575"/>
        <v>-</v>
      </c>
      <c r="HJ163" s="248" t="str">
        <f t="shared" ca="1" si="575"/>
        <v>-</v>
      </c>
      <c r="HK163" s="248" t="b">
        <f t="shared" ca="1" si="575"/>
        <v>1</v>
      </c>
      <c r="HL163" s="248">
        <f t="shared" ca="1" si="575"/>
        <v>0</v>
      </c>
      <c r="HM163" s="288" t="str">
        <f t="shared" ca="1" si="575"/>
        <v>-</v>
      </c>
      <c r="HN163" s="288" t="str">
        <f t="shared" ca="1" si="575"/>
        <v>-</v>
      </c>
      <c r="HO163" s="288" t="str">
        <f t="shared" ca="1" si="575"/>
        <v>-</v>
      </c>
      <c r="HP163" s="288" t="str">
        <f t="shared" ca="1" si="575"/>
        <v>-</v>
      </c>
      <c r="HQ163" s="288" t="str">
        <f t="shared" ca="1" si="575"/>
        <v>-</v>
      </c>
      <c r="HR163" s="288" t="str">
        <f t="shared" ca="1" si="575"/>
        <v>-</v>
      </c>
      <c r="HS163" s="248" t="str">
        <f t="shared" ca="1" si="575"/>
        <v>-</v>
      </c>
      <c r="HT163" s="248" t="str">
        <f t="shared" ca="1" si="575"/>
        <v>-</v>
      </c>
      <c r="HU163" s="248" t="b">
        <f t="shared" ca="1" si="577"/>
        <v>1</v>
      </c>
      <c r="HV163" s="248">
        <f t="shared" ca="1" si="577"/>
        <v>0</v>
      </c>
      <c r="HW163" s="246" t="str">
        <f t="shared" ca="1" si="578"/>
        <v>-</v>
      </c>
      <c r="HX163" s="246" t="str">
        <f t="shared" ca="1" si="578"/>
        <v>-</v>
      </c>
      <c r="HY163" s="246" t="str">
        <f t="shared" ca="1" si="578"/>
        <v>-</v>
      </c>
      <c r="HZ163" s="246" t="str">
        <f t="shared" ca="1" si="578"/>
        <v>-</v>
      </c>
      <c r="IA163" s="248" t="str">
        <f t="shared" ca="1" si="579"/>
        <v>-</v>
      </c>
      <c r="IB163" s="248" t="str">
        <f t="shared" ca="1" si="579"/>
        <v>-</v>
      </c>
      <c r="IC163" s="248" t="str">
        <f t="shared" ca="1" si="579"/>
        <v>-</v>
      </c>
      <c r="ID163" s="248" t="str">
        <f t="shared" ca="1" si="579"/>
        <v>-</v>
      </c>
      <c r="IE163" s="248">
        <f t="shared" ca="1" si="579"/>
        <v>0</v>
      </c>
      <c r="IF163" s="248" t="str">
        <f t="shared" ca="1" si="579"/>
        <v>-</v>
      </c>
      <c r="IG163" s="248">
        <f t="shared" ca="1" si="579"/>
        <v>0</v>
      </c>
      <c r="IH163" s="246" t="str">
        <f t="shared" ca="1" si="580"/>
        <v>-</v>
      </c>
      <c r="II163" s="246">
        <f t="shared" ca="1" si="580"/>
        <v>500</v>
      </c>
      <c r="IJ163" s="246">
        <f t="shared" ca="1" si="580"/>
        <v>500</v>
      </c>
      <c r="IK163" s="246">
        <f t="shared" ca="1" si="580"/>
        <v>865</v>
      </c>
      <c r="IL163" s="246" t="str">
        <f t="shared" ca="1" si="580"/>
        <v>-</v>
      </c>
      <c r="IM163" s="246" t="str">
        <f t="shared" ca="1" si="580"/>
        <v>-</v>
      </c>
      <c r="IN163" s="248" t="str">
        <f t="shared" ca="1" si="581"/>
        <v>-</v>
      </c>
      <c r="IO163" s="248" t="str">
        <f t="shared" ca="1" si="581"/>
        <v>-</v>
      </c>
      <c r="IP163" s="10"/>
      <c r="IQ163" s="248">
        <f t="shared" ca="1" si="579"/>
        <v>1</v>
      </c>
      <c r="IR163" s="248">
        <f t="shared" ca="1" si="579"/>
        <v>0</v>
      </c>
      <c r="IS163" s="248">
        <f t="shared" ca="1" si="579"/>
        <v>1</v>
      </c>
      <c r="IT163" s="248">
        <f t="shared" ca="1" si="579"/>
        <v>1</v>
      </c>
      <c r="IU163" s="248">
        <f t="shared" ca="1" si="579"/>
        <v>0</v>
      </c>
      <c r="IV163" s="248">
        <f t="shared" ca="1" si="579"/>
        <v>70</v>
      </c>
      <c r="IW163" s="248">
        <f t="shared" ca="1" si="579"/>
        <v>50</v>
      </c>
      <c r="IX163" s="248">
        <f t="shared" ca="1" si="579"/>
        <v>85</v>
      </c>
      <c r="IY163" s="248">
        <f t="shared" ca="1" si="579"/>
        <v>70</v>
      </c>
      <c r="IZ163" s="246">
        <f t="shared" ca="1" si="582"/>
        <v>1</v>
      </c>
      <c r="JA163" s="246">
        <f t="shared" ca="1" si="583"/>
        <v>1</v>
      </c>
      <c r="JB163" s="246">
        <f t="shared" ca="1" si="584"/>
        <v>1</v>
      </c>
      <c r="JC163" s="248">
        <f t="shared" ca="1" si="579"/>
        <v>1</v>
      </c>
      <c r="JD163" s="10"/>
      <c r="JE163" s="248">
        <f t="shared" ca="1" si="579"/>
        <v>1</v>
      </c>
      <c r="JF163" s="246">
        <f t="shared" si="585"/>
        <v>0.75</v>
      </c>
      <c r="JG163" s="248">
        <f t="shared" ca="1" si="586"/>
        <v>0.75</v>
      </c>
      <c r="JH163" s="248">
        <f t="shared" ca="1" si="586"/>
        <v>0.8</v>
      </c>
      <c r="JI163" s="248">
        <f t="shared" ca="1" si="586"/>
        <v>0.82499999999999996</v>
      </c>
      <c r="JJ163" s="248">
        <f t="shared" ca="1" si="586"/>
        <v>0.875</v>
      </c>
      <c r="JK163" s="248">
        <f t="shared" ca="1" si="586"/>
        <v>0.9</v>
      </c>
      <c r="JL163" s="246">
        <f t="shared" si="587"/>
        <v>0.75</v>
      </c>
      <c r="JM163" s="248">
        <f t="shared" ca="1" si="579"/>
        <v>0</v>
      </c>
      <c r="JN163" s="248">
        <f t="shared" ca="1" si="605"/>
        <v>0</v>
      </c>
      <c r="JO163" s="248">
        <f t="shared" ca="1" si="605"/>
        <v>0</v>
      </c>
      <c r="JP163" s="248">
        <f t="shared" ca="1" si="605"/>
        <v>0</v>
      </c>
      <c r="JQ163" s="248">
        <f t="shared" ca="1" si="605"/>
        <v>0</v>
      </c>
      <c r="JR163" s="248">
        <f t="shared" ca="1" si="605"/>
        <v>0</v>
      </c>
      <c r="JS163" s="248" t="str">
        <f t="shared" ca="1" si="579"/>
        <v>-</v>
      </c>
      <c r="JT163" s="248">
        <f t="shared" ca="1" si="579"/>
        <v>0</v>
      </c>
      <c r="JU163" s="27">
        <v>0</v>
      </c>
    </row>
    <row r="164" spans="1:281" s="228" customFormat="1" outlineLevel="1">
      <c r="A164" s="202">
        <f t="shared" si="12"/>
        <v>159</v>
      </c>
      <c r="B164" s="202">
        <f t="shared" si="590"/>
        <v>13</v>
      </c>
      <c r="C164" s="228">
        <v>600</v>
      </c>
      <c r="D164" s="228" t="s">
        <v>941</v>
      </c>
      <c r="E164" s="228" t="b">
        <f t="shared" ca="1" si="591"/>
        <v>1</v>
      </c>
      <c r="F164" s="228" t="b">
        <v>0</v>
      </c>
      <c r="G164" s="228" t="b">
        <v>1</v>
      </c>
      <c r="H164" s="298" cm="1">
        <f t="array" aca="1" ref="H164" ca="1">IF(AND($I164:$T164=DataMaster!$R$70:$AC$70),1,IF(AND($I164:$T164=DataMaster!$R$71:$AC$71),2,IF(AND($I164:$T164=DataMaster!$R$72:$AC$72),3,IF(AND($I164:$T164=DataMaster!$R$73:$AC$73),4,IF(AND($I164:$T164=DataMaster!$R$74:$AC$74),5,IF(AND($I164:$T164=DataMaster!$R$75:$AC$75),6,IF(AND($I164:$T164=DataMaster!$R$76:$AC$76),7,IF(AND($I164:$T164=DataMaster!$R$77:$AC$77),8,0))))))))</f>
        <v>0</v>
      </c>
      <c r="I164" s="225">
        <f t="shared" ca="1" si="588"/>
        <v>3</v>
      </c>
      <c r="J164" s="225">
        <f t="shared" ca="1" si="588"/>
        <v>2</v>
      </c>
      <c r="K164" s="225">
        <f t="shared" ca="1" si="588"/>
        <v>1</v>
      </c>
      <c r="L164" s="225">
        <f t="shared" ca="1" si="588"/>
        <v>1</v>
      </c>
      <c r="M164" s="225">
        <f t="shared" ca="1" si="588"/>
        <v>1</v>
      </c>
      <c r="N164" s="225">
        <f t="shared" ref="N164" ca="1" si="610">OFFSET(N164,-1,0)</f>
        <v>1</v>
      </c>
      <c r="O164" s="225">
        <f t="shared" ca="1" si="588"/>
        <v>1</v>
      </c>
      <c r="P164" s="32">
        <v>2</v>
      </c>
      <c r="Q164" s="225">
        <f t="shared" ca="1" si="588"/>
        <v>1</v>
      </c>
      <c r="R164" s="225">
        <f t="shared" ref="R164:T164" ca="1" si="611">OFFSET(R164,-1,0)</f>
        <v>9</v>
      </c>
      <c r="S164" s="32">
        <v>1</v>
      </c>
      <c r="T164" s="225">
        <f t="shared" ca="1" si="611"/>
        <v>9</v>
      </c>
      <c r="V164" s="242" t="str" cm="1">
        <f t="array" aca="1" ref="V164" ca="1">TEXT(LEFT(OFFSET(V164,-1,0),5)+1,"00000")&amp;MID(OFFSET(V164,-1,0),6,FIND(" ",OFFSET(V164,-1,0),7)-5)
&amp;IF($H164=0,"",INDEX(DataMaster!$Q$70:$Q$77,Experiment!H164))
 &amp; " Day"&amp;_xlfn.SINGLE(INDEX(i.DOY,$I164,1))                   &amp; IF($FE164=0," FWM","")&amp;IF($FE164=1," MWM","")&amp;IF($FE164=5," Mat","")&amp;IF($FJ164=TRUE,"&amp;BBT","")
&amp;" Confine"&amp;$P164-1       &amp;IF($R164&gt;1," PasArea"&amp;GQ164,"")     &amp;IF($T164&gt;1," SR"&amp;GT164,"")     &amp;IF($S164&gt;1," E_PGR"&amp;JG164,"")
&amp; " WP"&amp;TEXT($IZ164*100,"000p")                &amp; " MP"&amp;TEXT($JA164*100,"000p")                      &amp; " GP"&amp;TEXT($JB164*100,"000p")
&amp; " (F"&amp;3+IFERROR(1*$CZ164,0)+IFERROR(1*$DA164,0)&amp;3-IFERROR(1*NOT($DC164),0)&amp;"N"&amp;$DV164&amp;$DW164&amp;")"</f>
        <v>00013 General_SA  Day204 MWM Confine1 PasArea1224.75 SR13.5 WP100p MP100p GP100p (F33N11)</v>
      </c>
      <c r="W164" s="10" t="str">
        <f ca="1">IF(COUNTIF(V$5:V164,V164)=1,"-","Dup")</f>
        <v>-</v>
      </c>
      <c r="X164" s="10"/>
      <c r="Y164" s="248" t="str">
        <f t="shared" ca="1" si="562"/>
        <v>-</v>
      </c>
      <c r="Z164" s="248" t="str">
        <f t="shared" ca="1" si="562"/>
        <v>-</v>
      </c>
      <c r="AA164" s="248" t="str">
        <f t="shared" ca="1" si="562"/>
        <v>-</v>
      </c>
      <c r="AB164" s="248" t="str">
        <f t="shared" ca="1" si="562"/>
        <v>-</v>
      </c>
      <c r="AC164" s="248" t="str">
        <f t="shared" ca="1" si="562"/>
        <v>-</v>
      </c>
      <c r="AD164" s="248" t="b">
        <f t="shared" ca="1" si="562"/>
        <v>1</v>
      </c>
      <c r="AE164" s="10"/>
      <c r="AF164" s="248" t="b">
        <f t="shared" ref="AF164:AU166" ca="1" si="612">OFFSET(AF$5,$B164,0)</f>
        <v>1</v>
      </c>
      <c r="AG164" s="248" t="str">
        <f t="shared" ca="1" si="612"/>
        <v>-</v>
      </c>
      <c r="AH164" s="248" t="str">
        <f t="shared" ca="1" si="612"/>
        <v>-</v>
      </c>
      <c r="AI164" s="248" t="str">
        <f t="shared" ca="1" si="612"/>
        <v>-</v>
      </c>
      <c r="AJ164" s="248" t="b">
        <f t="shared" ca="1" si="612"/>
        <v>0</v>
      </c>
      <c r="AK164" s="248" t="str">
        <f t="shared" ca="1" si="612"/>
        <v>-</v>
      </c>
      <c r="AL164" s="248" t="str">
        <f t="shared" ca="1" si="612"/>
        <v>-</v>
      </c>
      <c r="AM164" s="248" t="str">
        <f t="shared" ca="1" si="612"/>
        <v>-</v>
      </c>
      <c r="AN164" s="248" t="b">
        <f t="shared" ca="1" si="612"/>
        <v>0</v>
      </c>
      <c r="AO164" s="10"/>
      <c r="AP164" s="248" t="b">
        <f t="shared" ca="1" si="612"/>
        <v>1</v>
      </c>
      <c r="AQ164" s="248" t="b">
        <f t="shared" ca="1" si="612"/>
        <v>1</v>
      </c>
      <c r="AR164" s="248" t="b">
        <f t="shared" ca="1" si="612"/>
        <v>1</v>
      </c>
      <c r="AS164" s="297">
        <f t="shared" ca="1" si="565"/>
        <v>32209</v>
      </c>
      <c r="AT164" s="248" t="b">
        <f t="shared" ca="1" si="612"/>
        <v>0</v>
      </c>
      <c r="AU164" s="248" t="str">
        <f t="shared" ca="1" si="612"/>
        <v>-</v>
      </c>
      <c r="AV164" s="248" t="str">
        <f t="shared" ref="AV164:BF166" ca="1" si="613">OFFSET(AV$5,$B164,0)</f>
        <v>-</v>
      </c>
      <c r="AW164" s="248" t="str">
        <f t="shared" ca="1" si="613"/>
        <v>-</v>
      </c>
      <c r="AX164" s="248" t="str">
        <f t="shared" ca="1" si="613"/>
        <v>-</v>
      </c>
      <c r="AY164" s="248">
        <f t="shared" ca="1" si="613"/>
        <v>1</v>
      </c>
      <c r="AZ164" s="248">
        <f t="shared" ca="1" si="613"/>
        <v>1</v>
      </c>
      <c r="BA164" s="248" t="b">
        <f t="shared" ca="1" si="613"/>
        <v>1</v>
      </c>
      <c r="BB164" s="248">
        <f t="shared" ca="1" si="613"/>
        <v>0.2</v>
      </c>
      <c r="BC164" s="248" t="str">
        <f t="shared" ca="1" si="613"/>
        <v>-</v>
      </c>
      <c r="BD164" s="248" t="str">
        <f t="shared" ca="1" si="613"/>
        <v>-</v>
      </c>
      <c r="BE164" s="248" t="b">
        <f t="shared" ca="1" si="613"/>
        <v>1</v>
      </c>
      <c r="BF164" s="248" t="b">
        <f t="shared" ca="1" si="613"/>
        <v>0</v>
      </c>
      <c r="BG164" s="246" t="b" cm="1">
        <f t="array" ref="BG164">INDEX(i.dams_confinement_P,$P164,BG$17)</f>
        <v>1</v>
      </c>
      <c r="BH164" s="246" t="b" cm="1">
        <f t="array" ref="BH164">INDEX(i.dams_confinement_P,$P164,BH$17)</f>
        <v>1</v>
      </c>
      <c r="BI164" s="246" t="b" cm="1">
        <f t="array" ref="BI164">INDEX(i.dams_confinement_P,$P164,BI$17)</f>
        <v>1</v>
      </c>
      <c r="BJ164" s="246" t="b" cm="1">
        <f t="array" ref="BJ164">INDEX(i.dams_confinement_P,$P164,BJ$17)</f>
        <v>1</v>
      </c>
      <c r="BK164" s="246" t="b" cm="1">
        <f t="array" ref="BK164">INDEX(i.dams_confinement_P,$P164,BK$17)</f>
        <v>1</v>
      </c>
      <c r="BL164" s="246" t="b" cm="1">
        <f t="array" ref="BL164">INDEX(i.dams_confinement_P,$P164,BL$17)</f>
        <v>1</v>
      </c>
      <c r="BM164" s="246" t="str" cm="1">
        <f t="array" ref="BM164">INDEX(i.dams_confinement_P,$P164,BM$17)</f>
        <v>-</v>
      </c>
      <c r="BN164" s="246" t="str" cm="1">
        <f t="array" ref="BN164">INDEX(i.dams_confinement_P,$P164,BN$17)</f>
        <v>-</v>
      </c>
      <c r="BO164" s="246" t="str" cm="1">
        <f t="array" ref="BO164">INDEX(i.dams_confinement_P,$P164,BO$17)</f>
        <v>-</v>
      </c>
      <c r="BP164" s="246" t="str" cm="1">
        <f t="array" ref="BP164">INDEX(i.dams_confinement_P,$P164,BP$17)</f>
        <v>-</v>
      </c>
      <c r="BQ164" s="246" t="str" cm="1">
        <f t="array" ref="BQ164">INDEX(i.dams_confinement_P,$P164,BQ$17)</f>
        <v>-</v>
      </c>
      <c r="BR164" s="246" t="str" cm="1">
        <f t="array" ref="BR164">INDEX(i.dams_confinement_P,$P164,BR$17)</f>
        <v>-</v>
      </c>
      <c r="BS164" s="246" t="str" cm="1">
        <f t="array" ref="BS164">INDEX(i.dams_confinement_P,$P164,BS$17)</f>
        <v>-</v>
      </c>
      <c r="BT164" s="246" t="str" cm="1">
        <f t="array" ref="BT164">INDEX(i.dams_confinement_P,$P164,BT$17)</f>
        <v>-</v>
      </c>
      <c r="BU164" s="246" t="str" cm="1">
        <f t="array" ref="BU164">INDEX(i.dams_confinement_P,$P164,BU$17)</f>
        <v>-</v>
      </c>
      <c r="BV164" s="246" t="str" cm="1">
        <f t="array" ref="BV164">INDEX(i.dams_confinement_P,$P164,BV$17)</f>
        <v>-</v>
      </c>
      <c r="BW164" s="246" t="str" cm="1">
        <f t="array" ref="BW164">INDEX(i.dams_confinement_P,$P164,BW$17)</f>
        <v>-</v>
      </c>
      <c r="BX164" s="246" t="str" cm="1">
        <f t="array" ref="BX164">INDEX(i.dams_confinement_P,$P164,BX$17)</f>
        <v>-</v>
      </c>
      <c r="BY164" s="248" t="str">
        <f t="shared" ref="BY164:CV166" ca="1" si="614">OFFSET(BY$5,$B164,0)</f>
        <v>-</v>
      </c>
      <c r="BZ164" s="248" t="str">
        <f t="shared" ca="1" si="614"/>
        <v>-</v>
      </c>
      <c r="CA164" s="10"/>
      <c r="CB164" s="248" t="str">
        <f t="shared" ca="1" si="614"/>
        <v>-</v>
      </c>
      <c r="CC164" s="248" t="str">
        <f t="shared" ca="1" si="614"/>
        <v>-</v>
      </c>
      <c r="CD164" s="248" t="str">
        <f t="shared" ca="1" si="614"/>
        <v>-</v>
      </c>
      <c r="CE164" s="248" t="str">
        <f t="shared" ca="1" si="614"/>
        <v>-</v>
      </c>
      <c r="CF164" s="248" t="str">
        <f t="shared" ca="1" si="614"/>
        <v>-</v>
      </c>
      <c r="CG164" s="248" t="str">
        <f t="shared" ca="1" si="614"/>
        <v>-</v>
      </c>
      <c r="CH164" s="248" t="str">
        <f t="shared" ca="1" si="614"/>
        <v>-</v>
      </c>
      <c r="CI164" s="248" t="str">
        <f t="shared" ca="1" si="614"/>
        <v>-</v>
      </c>
      <c r="CJ164" s="248" t="str">
        <f t="shared" ca="1" si="614"/>
        <v>-</v>
      </c>
      <c r="CK164" s="248" t="str">
        <f t="shared" ca="1" si="614"/>
        <v>-</v>
      </c>
      <c r="CL164" s="248" t="str">
        <f t="shared" ca="1" si="614"/>
        <v>-</v>
      </c>
      <c r="CM164" s="248" t="str">
        <f t="shared" ca="1" si="614"/>
        <v>-</v>
      </c>
      <c r="CN164" s="248" t="str">
        <f t="shared" ca="1" si="614"/>
        <v>-</v>
      </c>
      <c r="CO164" s="248" t="str">
        <f t="shared" ca="1" si="614"/>
        <v>-</v>
      </c>
      <c r="CP164" s="248" t="str">
        <f t="shared" ca="1" si="614"/>
        <v>-</v>
      </c>
      <c r="CQ164" s="248" t="str">
        <f t="shared" ca="1" si="614"/>
        <v>-</v>
      </c>
      <c r="CR164" s="248" t="str">
        <f t="shared" ca="1" si="614"/>
        <v>-</v>
      </c>
      <c r="CS164" s="248" t="str">
        <f t="shared" ca="1" si="614"/>
        <v>-</v>
      </c>
      <c r="CT164" s="248" t="str">
        <f t="shared" ca="1" si="614"/>
        <v>-</v>
      </c>
      <c r="CU164" s="248" t="str">
        <f t="shared" ca="1" si="614"/>
        <v>-</v>
      </c>
      <c r="CV164" s="248" t="str">
        <f t="shared" ca="1" si="614"/>
        <v>-</v>
      </c>
      <c r="CW164" s="10"/>
      <c r="CX164" s="246" t="str" cm="1">
        <f t="array" aca="1" ref="CX164" ca="1">IF(AND($CZ164:$DA164),INDEX(i.dam_user_fvp0_date,$P164),"-")</f>
        <v>-</v>
      </c>
      <c r="CY164" s="246" t="str" cm="1">
        <f t="array" aca="1" ref="CY164" ca="1">IF(AND($CZ164:$DA164),INDEX(i.dam_user_fvp1_date,$P164),"-")</f>
        <v>-</v>
      </c>
      <c r="CZ164" s="248" t="b">
        <f t="shared" ref="CZ164:DO166" ca="1" si="615">OFFSET(CZ$5,$B164,0)</f>
        <v>0</v>
      </c>
      <c r="DA164" s="248" t="b">
        <f t="shared" ca="1" si="615"/>
        <v>0</v>
      </c>
      <c r="DB164" s="248" t="str">
        <f t="shared" ca="1" si="615"/>
        <v>-</v>
      </c>
      <c r="DC164" s="248" t="str">
        <f t="shared" ca="1" si="615"/>
        <v>-</v>
      </c>
      <c r="DD164" s="248" t="str">
        <f t="shared" ca="1" si="615"/>
        <v>-</v>
      </c>
      <c r="DE164" s="248" t="str">
        <f t="shared" ca="1" si="615"/>
        <v>-</v>
      </c>
      <c r="DF164" s="248" t="str">
        <f t="shared" ca="1" si="615"/>
        <v>-</v>
      </c>
      <c r="DG164" s="248" t="str">
        <f t="shared" ca="1" si="615"/>
        <v>-</v>
      </c>
      <c r="DH164" s="248" t="str">
        <f t="shared" ca="1" si="615"/>
        <v>-</v>
      </c>
      <c r="DI164" s="248" t="str">
        <f t="shared" ca="1" si="615"/>
        <v>-</v>
      </c>
      <c r="DJ164" s="248">
        <f t="shared" ca="1" si="615"/>
        <v>0.125</v>
      </c>
      <c r="DK164" s="248">
        <f t="shared" ca="1" si="615"/>
        <v>0.3</v>
      </c>
      <c r="DL164" s="248">
        <f t="shared" ca="1" si="615"/>
        <v>-0.05</v>
      </c>
      <c r="DM164" s="248">
        <f t="shared" ca="1" si="615"/>
        <v>0.1</v>
      </c>
      <c r="DN164" s="248">
        <f t="shared" ca="1" si="615"/>
        <v>0.25</v>
      </c>
      <c r="DO164" s="248">
        <f t="shared" ca="1" si="615"/>
        <v>-0.05</v>
      </c>
      <c r="DP164" s="248">
        <f t="shared" ref="DP164:EE166" ca="1" si="616">OFFSET(DP$5,$B164,0)</f>
        <v>0.05</v>
      </c>
      <c r="DQ164" s="248">
        <f t="shared" ca="1" si="616"/>
        <v>0.1</v>
      </c>
      <c r="DR164" s="248">
        <f t="shared" ca="1" si="616"/>
        <v>-0.02</v>
      </c>
      <c r="DS164" s="248">
        <f t="shared" ca="1" si="616"/>
        <v>0.1</v>
      </c>
      <c r="DT164" s="248">
        <f t="shared" ca="1" si="616"/>
        <v>0.25</v>
      </c>
      <c r="DU164" s="248">
        <f t="shared" ca="1" si="616"/>
        <v>-0.05</v>
      </c>
      <c r="DV164" s="248">
        <f t="shared" ca="1" si="616"/>
        <v>1</v>
      </c>
      <c r="DW164" s="248">
        <f t="shared" ca="1" si="616"/>
        <v>1</v>
      </c>
      <c r="DX164" s="248">
        <f t="shared" ca="1" si="616"/>
        <v>0</v>
      </c>
      <c r="DY164" s="248" t="str">
        <f t="shared" ca="1" si="616"/>
        <v>-</v>
      </c>
      <c r="DZ164" s="248" t="str">
        <f t="shared" ca="1" si="616"/>
        <v>-</v>
      </c>
      <c r="EA164" s="248" t="str">
        <f t="shared" ca="1" si="616"/>
        <v>-</v>
      </c>
      <c r="EB164" s="248" t="str">
        <f t="shared" ca="1" si="616"/>
        <v>-</v>
      </c>
      <c r="EC164" s="248" t="str">
        <f t="shared" ca="1" si="616"/>
        <v>-</v>
      </c>
      <c r="ED164" s="248" t="str">
        <f t="shared" ca="1" si="616"/>
        <v>-</v>
      </c>
      <c r="EE164" s="248" t="str">
        <f t="shared" ca="1" si="616"/>
        <v>-</v>
      </c>
      <c r="EF164" s="248">
        <f t="shared" ref="EF164:EU166" ca="1" si="617">OFFSET(EF$5,$B164,0)</f>
        <v>0</v>
      </c>
      <c r="EG164" s="248" t="str">
        <f t="shared" ca="1" si="617"/>
        <v>-</v>
      </c>
      <c r="EH164" s="248" t="str">
        <f t="shared" ca="1" si="617"/>
        <v>-</v>
      </c>
      <c r="EI164" s="248" t="str">
        <f t="shared" ca="1" si="617"/>
        <v>-</v>
      </c>
      <c r="EJ164" s="248" t="str">
        <f t="shared" ca="1" si="617"/>
        <v>-</v>
      </c>
      <c r="EK164" s="248" t="str">
        <f t="shared" ca="1" si="617"/>
        <v>-</v>
      </c>
      <c r="EL164" s="248">
        <f t="shared" ca="1" si="617"/>
        <v>0</v>
      </c>
      <c r="EM164" s="248">
        <f t="shared" ca="1" si="617"/>
        <v>0</v>
      </c>
      <c r="EN164" s="248">
        <f t="shared" ca="1" si="617"/>
        <v>0</v>
      </c>
      <c r="EO164" s="248">
        <f t="shared" ca="1" si="617"/>
        <v>0</v>
      </c>
      <c r="EP164" s="248">
        <f t="shared" ca="1" si="617"/>
        <v>0</v>
      </c>
      <c r="EQ164" s="248">
        <f t="shared" ca="1" si="617"/>
        <v>0</v>
      </c>
      <c r="ER164" s="248">
        <f t="shared" ca="1" si="617"/>
        <v>0</v>
      </c>
      <c r="ES164" s="248" t="str">
        <f t="shared" ca="1" si="617"/>
        <v>-</v>
      </c>
      <c r="ET164" s="248" t="str">
        <f t="shared" ca="1" si="617"/>
        <v>-</v>
      </c>
      <c r="EU164" s="248" t="str">
        <f t="shared" ca="1" si="596"/>
        <v>-</v>
      </c>
      <c r="EV164" s="248" t="str">
        <f t="shared" ca="1" si="596"/>
        <v>-</v>
      </c>
      <c r="EW164" s="248" t="str">
        <f t="shared" ca="1" si="596"/>
        <v>-</v>
      </c>
      <c r="EX164" s="248" t="str">
        <f t="shared" ca="1" si="596"/>
        <v>-</v>
      </c>
      <c r="EY164" s="248" t="str">
        <f t="shared" ca="1" si="596"/>
        <v>-</v>
      </c>
      <c r="EZ164" s="248" t="str">
        <f t="shared" ca="1" si="596"/>
        <v>-</v>
      </c>
      <c r="FA164" s="248" t="str">
        <f t="shared" ca="1" si="596"/>
        <v>-</v>
      </c>
      <c r="FB164" s="248" t="str">
        <f t="shared" ca="1" si="596"/>
        <v>-</v>
      </c>
      <c r="FC164" s="248" t="str">
        <f t="shared" ref="FC164:FI164" ca="1" si="618">OFFSET(FC$5,$B164,0)</f>
        <v>-</v>
      </c>
      <c r="FD164" s="10"/>
      <c r="FE164" s="246">
        <f t="shared" ca="1" si="569"/>
        <v>1</v>
      </c>
      <c r="FF164" s="248" t="str">
        <f t="shared" ca="1" si="618"/>
        <v>-</v>
      </c>
      <c r="FG164" s="248" t="str">
        <f t="shared" ca="1" si="618"/>
        <v>-</v>
      </c>
      <c r="FH164" s="248" t="str">
        <f t="shared" ca="1" si="618"/>
        <v>-</v>
      </c>
      <c r="FI164" s="248" t="str">
        <f t="shared" ca="1" si="618"/>
        <v>-</v>
      </c>
      <c r="FJ164" s="246" t="b">
        <f t="shared" ca="1" si="570"/>
        <v>0</v>
      </c>
      <c r="FK164" s="248" t="str">
        <f t="shared" ref="FK164:GN166" ca="1" si="619">OFFSET(FK$5,$B164,0)</f>
        <v>-</v>
      </c>
      <c r="FL164" s="248">
        <f t="shared" ca="1" si="619"/>
        <v>0</v>
      </c>
      <c r="FM164" s="248" t="str">
        <f t="shared" ca="1" si="619"/>
        <v>-</v>
      </c>
      <c r="FN164" s="248">
        <f t="shared" ca="1" si="619"/>
        <v>1</v>
      </c>
      <c r="FO164" s="248">
        <f t="shared" ca="1" si="619"/>
        <v>0</v>
      </c>
      <c r="FP164" s="248">
        <f t="shared" ca="1" si="619"/>
        <v>1</v>
      </c>
      <c r="FQ164" s="248">
        <f t="shared" ca="1" si="619"/>
        <v>0</v>
      </c>
      <c r="FR164" s="248">
        <f t="shared" ca="1" si="619"/>
        <v>1</v>
      </c>
      <c r="FS164" s="248">
        <f t="shared" ca="1" si="619"/>
        <v>1</v>
      </c>
      <c r="FT164" s="248">
        <f t="shared" ca="1" si="619"/>
        <v>1</v>
      </c>
      <c r="FU164" s="248">
        <f t="shared" ca="1" si="619"/>
        <v>0</v>
      </c>
      <c r="FV164" s="248">
        <f t="shared" ca="1" si="619"/>
        <v>0</v>
      </c>
      <c r="FW164" s="248">
        <f t="shared" ca="1" si="619"/>
        <v>0</v>
      </c>
      <c r="FX164" s="248">
        <f t="shared" ca="1" si="619"/>
        <v>0</v>
      </c>
      <c r="FY164" s="248">
        <f t="shared" ca="1" si="619"/>
        <v>0</v>
      </c>
      <c r="FZ164" s="248">
        <f t="shared" ca="1" si="619"/>
        <v>0</v>
      </c>
      <c r="GA164" s="248">
        <f t="shared" ca="1" si="619"/>
        <v>0</v>
      </c>
      <c r="GB164" s="248">
        <f t="shared" ca="1" si="619"/>
        <v>0</v>
      </c>
      <c r="GC164" s="248">
        <f t="shared" ca="1" si="619"/>
        <v>0</v>
      </c>
      <c r="GD164" s="248">
        <f t="shared" ca="1" si="619"/>
        <v>0</v>
      </c>
      <c r="GE164" s="248">
        <f t="shared" ca="1" si="619"/>
        <v>0</v>
      </c>
      <c r="GF164" s="248">
        <f t="shared" ca="1" si="619"/>
        <v>0</v>
      </c>
      <c r="GG164" s="248">
        <f t="shared" ca="1" si="619"/>
        <v>1</v>
      </c>
      <c r="GH164" s="248">
        <f t="shared" ca="1" si="619"/>
        <v>0</v>
      </c>
      <c r="GI164" s="248">
        <f t="shared" ca="1" si="619"/>
        <v>0</v>
      </c>
      <c r="GJ164" s="248">
        <f t="shared" ca="1" si="619"/>
        <v>0</v>
      </c>
      <c r="GK164" s="248">
        <f t="shared" ca="1" si="619"/>
        <v>0</v>
      </c>
      <c r="GL164" s="248">
        <f t="shared" ca="1" si="619"/>
        <v>0</v>
      </c>
      <c r="GM164" s="248">
        <f t="shared" ca="1" si="619"/>
        <v>0</v>
      </c>
      <c r="GN164" s="248">
        <f t="shared" ca="1" si="619"/>
        <v>0</v>
      </c>
      <c r="GO164" s="10"/>
      <c r="GP164" s="246" t="b">
        <f t="shared" ref="GP164:GP166" ca="1" si="620">IF(GQ164&lt;&gt;"-",TRUE,FALSE)</f>
        <v>1</v>
      </c>
      <c r="GQ164" s="246" cm="1">
        <f t="array" aca="1" ref="GQ164" ca="1">INDEX(i.bnd_total_pas_area,$R164,1)</f>
        <v>1224.7500000000002</v>
      </c>
      <c r="GR164" s="248" t="str">
        <f t="shared" ca="1" si="572"/>
        <v>-</v>
      </c>
      <c r="GS164" s="246" t="b">
        <f t="shared" ref="GS164:GS166" ca="1" si="621">IF(GT164&lt;&gt;"-",TRUE,FALSE)</f>
        <v>1</v>
      </c>
      <c r="GT164" s="246" cm="1">
        <f t="array" aca="1" ref="GT164" ca="1">INDEX(i.bnd_sr_t,$T164,1)</f>
        <v>13.5</v>
      </c>
      <c r="GU164" s="246" t="b">
        <f t="shared" ca="1" si="574"/>
        <v>0</v>
      </c>
      <c r="GV164" s="246" t="b">
        <f t="shared" ca="1" si="574"/>
        <v>0</v>
      </c>
      <c r="GW164" s="246" t="b">
        <f t="shared" ca="1" si="574"/>
        <v>1</v>
      </c>
      <c r="GX164" s="248">
        <f t="shared" ref="GX164:HT166" ca="1" si="622">OFFSET(GX$5,$B164,0)</f>
        <v>0</v>
      </c>
      <c r="GY164" s="248">
        <f t="shared" ca="1" si="622"/>
        <v>2</v>
      </c>
      <c r="GZ164" s="248">
        <f t="shared" ca="1" si="622"/>
        <v>2</v>
      </c>
      <c r="HA164" s="248" t="str">
        <f t="shared" ca="1" si="622"/>
        <v>-</v>
      </c>
      <c r="HB164" s="248" t="str">
        <f t="shared" ca="1" si="622"/>
        <v>-</v>
      </c>
      <c r="HC164" s="248" t="str">
        <f t="shared" ca="1" si="622"/>
        <v>-</v>
      </c>
      <c r="HD164" s="248" t="str">
        <f t="shared" ca="1" si="622"/>
        <v>-</v>
      </c>
      <c r="HE164" s="248" t="str">
        <f t="shared" ca="1" si="622"/>
        <v>-</v>
      </c>
      <c r="HF164" s="248" t="str">
        <f t="shared" ca="1" si="622"/>
        <v>-</v>
      </c>
      <c r="HG164" s="248" t="str">
        <f t="shared" ca="1" si="622"/>
        <v>-</v>
      </c>
      <c r="HH164" s="248" t="str">
        <f t="shared" ca="1" si="622"/>
        <v>-</v>
      </c>
      <c r="HI164" s="248" t="str">
        <f t="shared" ca="1" si="622"/>
        <v>-</v>
      </c>
      <c r="HJ164" s="248" t="str">
        <f t="shared" ca="1" si="622"/>
        <v>-</v>
      </c>
      <c r="HK164" s="248" t="b">
        <f t="shared" ca="1" si="622"/>
        <v>1</v>
      </c>
      <c r="HL164" s="248">
        <f t="shared" ca="1" si="622"/>
        <v>0</v>
      </c>
      <c r="HM164" s="288" t="str">
        <f t="shared" ca="1" si="622"/>
        <v>-</v>
      </c>
      <c r="HN164" s="288" t="str">
        <f t="shared" ca="1" si="622"/>
        <v>-</v>
      </c>
      <c r="HO164" s="288" t="str">
        <f t="shared" ca="1" si="622"/>
        <v>-</v>
      </c>
      <c r="HP164" s="288" t="str">
        <f t="shared" ca="1" si="622"/>
        <v>-</v>
      </c>
      <c r="HQ164" s="288" t="str">
        <f t="shared" ca="1" si="622"/>
        <v>-</v>
      </c>
      <c r="HR164" s="288" t="str">
        <f t="shared" ca="1" si="622"/>
        <v>-</v>
      </c>
      <c r="HS164" s="248" t="str">
        <f t="shared" ca="1" si="622"/>
        <v>-</v>
      </c>
      <c r="HT164" s="248" t="str">
        <f t="shared" ca="1" si="622"/>
        <v>-</v>
      </c>
      <c r="HU164" s="248" t="b">
        <f t="shared" ca="1" si="577"/>
        <v>1</v>
      </c>
      <c r="HV164" s="248">
        <f t="shared" ca="1" si="577"/>
        <v>0</v>
      </c>
      <c r="HW164" s="246" t="str">
        <f t="shared" ca="1" si="578"/>
        <v>-</v>
      </c>
      <c r="HX164" s="246" t="str">
        <f t="shared" ca="1" si="578"/>
        <v>-</v>
      </c>
      <c r="HY164" s="246" t="str">
        <f t="shared" ca="1" si="578"/>
        <v>-</v>
      </c>
      <c r="HZ164" s="246" t="str">
        <f t="shared" ca="1" si="578"/>
        <v>-</v>
      </c>
      <c r="IA164" s="248" t="str">
        <f t="shared" ref="IA164:JT166" ca="1" si="623">OFFSET(IA$5,$B164,0)</f>
        <v>-</v>
      </c>
      <c r="IB164" s="248" t="str">
        <f t="shared" ca="1" si="623"/>
        <v>-</v>
      </c>
      <c r="IC164" s="248" t="str">
        <f t="shared" ca="1" si="623"/>
        <v>-</v>
      </c>
      <c r="ID164" s="248" t="str">
        <f t="shared" ca="1" si="623"/>
        <v>-</v>
      </c>
      <c r="IE164" s="248">
        <f t="shared" ca="1" si="623"/>
        <v>0</v>
      </c>
      <c r="IF164" s="248" t="str">
        <f t="shared" ca="1" si="623"/>
        <v>-</v>
      </c>
      <c r="IG164" s="248">
        <f t="shared" ca="1" si="623"/>
        <v>0</v>
      </c>
      <c r="IH164" s="246" t="str">
        <f t="shared" ca="1" si="580"/>
        <v>-</v>
      </c>
      <c r="II164" s="246">
        <f t="shared" ca="1" si="580"/>
        <v>500</v>
      </c>
      <c r="IJ164" s="246">
        <f t="shared" ca="1" si="580"/>
        <v>500</v>
      </c>
      <c r="IK164" s="246">
        <f t="shared" ca="1" si="580"/>
        <v>865</v>
      </c>
      <c r="IL164" s="246" t="str">
        <f t="shared" ca="1" si="580"/>
        <v>-</v>
      </c>
      <c r="IM164" s="246" t="str">
        <f t="shared" ca="1" si="580"/>
        <v>-</v>
      </c>
      <c r="IN164" s="248" t="str">
        <f t="shared" ca="1" si="581"/>
        <v>-</v>
      </c>
      <c r="IO164" s="248" t="str">
        <f t="shared" ca="1" si="581"/>
        <v>-</v>
      </c>
      <c r="IP164" s="10"/>
      <c r="IQ164" s="248">
        <f t="shared" ca="1" si="623"/>
        <v>1</v>
      </c>
      <c r="IR164" s="248">
        <f t="shared" ca="1" si="623"/>
        <v>0</v>
      </c>
      <c r="IS164" s="248">
        <f t="shared" ca="1" si="623"/>
        <v>1</v>
      </c>
      <c r="IT164" s="248">
        <f t="shared" ca="1" si="623"/>
        <v>1</v>
      </c>
      <c r="IU164" s="248">
        <f t="shared" ca="1" si="623"/>
        <v>0</v>
      </c>
      <c r="IV164" s="248">
        <f t="shared" ca="1" si="623"/>
        <v>70</v>
      </c>
      <c r="IW164" s="248">
        <f t="shared" ca="1" si="623"/>
        <v>50</v>
      </c>
      <c r="IX164" s="248">
        <f t="shared" ca="1" si="623"/>
        <v>85</v>
      </c>
      <c r="IY164" s="248">
        <f t="shared" ca="1" si="623"/>
        <v>70</v>
      </c>
      <c r="IZ164" s="246">
        <f t="shared" ca="1" si="582"/>
        <v>1</v>
      </c>
      <c r="JA164" s="246">
        <f t="shared" ca="1" si="583"/>
        <v>1</v>
      </c>
      <c r="JB164" s="246">
        <f t="shared" ca="1" si="584"/>
        <v>1</v>
      </c>
      <c r="JC164" s="248">
        <f t="shared" ca="1" si="623"/>
        <v>1</v>
      </c>
      <c r="JD164" s="10"/>
      <c r="JE164" s="248">
        <f t="shared" ca="1" si="623"/>
        <v>1</v>
      </c>
      <c r="JF164" s="246">
        <f t="shared" si="585"/>
        <v>1</v>
      </c>
      <c r="JG164" s="248">
        <f t="shared" ca="1" si="586"/>
        <v>0.75</v>
      </c>
      <c r="JH164" s="248">
        <f t="shared" ca="1" si="586"/>
        <v>0.8</v>
      </c>
      <c r="JI164" s="248">
        <f t="shared" ca="1" si="586"/>
        <v>0.82499999999999996</v>
      </c>
      <c r="JJ164" s="248">
        <f t="shared" ca="1" si="586"/>
        <v>0.875</v>
      </c>
      <c r="JK164" s="248">
        <f t="shared" ca="1" si="586"/>
        <v>0.9</v>
      </c>
      <c r="JL164" s="246">
        <f t="shared" si="587"/>
        <v>1</v>
      </c>
      <c r="JM164" s="248">
        <f t="shared" ca="1" si="623"/>
        <v>0</v>
      </c>
      <c r="JN164" s="248">
        <f t="shared" ca="1" si="623"/>
        <v>0</v>
      </c>
      <c r="JO164" s="248">
        <f t="shared" ca="1" si="623"/>
        <v>0</v>
      </c>
      <c r="JP164" s="248">
        <f t="shared" ca="1" si="623"/>
        <v>0</v>
      </c>
      <c r="JQ164" s="248">
        <f t="shared" ca="1" si="623"/>
        <v>0</v>
      </c>
      <c r="JR164" s="248">
        <f t="shared" ca="1" si="623"/>
        <v>0</v>
      </c>
      <c r="JS164" s="248" t="str">
        <f t="shared" ca="1" si="623"/>
        <v>-</v>
      </c>
      <c r="JT164" s="248">
        <f t="shared" ca="1" si="623"/>
        <v>0</v>
      </c>
      <c r="JU164" s="27">
        <v>0</v>
      </c>
    </row>
    <row r="165" spans="1:281" s="228" customFormat="1" outlineLevel="1">
      <c r="A165" s="202">
        <f t="shared" si="12"/>
        <v>160</v>
      </c>
      <c r="B165" s="202">
        <f t="shared" si="590"/>
        <v>13</v>
      </c>
      <c r="C165" s="228">
        <v>600</v>
      </c>
      <c r="D165" s="228" t="s">
        <v>941</v>
      </c>
      <c r="E165" s="228" t="b">
        <f t="shared" ca="1" si="591"/>
        <v>1</v>
      </c>
      <c r="F165" s="228" t="b">
        <v>0</v>
      </c>
      <c r="G165" s="228" t="b">
        <v>1</v>
      </c>
      <c r="H165" s="298" cm="1">
        <f t="array" aca="1" ref="H165" ca="1">IF(AND($I165:$T165=DataMaster!$R$70:$AC$70),1,IF(AND($I165:$T165=DataMaster!$R$71:$AC$71),2,IF(AND($I165:$T165=DataMaster!$R$72:$AC$72),3,IF(AND($I165:$T165=DataMaster!$R$73:$AC$73),4,IF(AND($I165:$T165=DataMaster!$R$74:$AC$74),5,IF(AND($I165:$T165=DataMaster!$R$75:$AC$75),6,IF(AND($I165:$T165=DataMaster!$R$76:$AC$76),7,IF(AND($I165:$T165=DataMaster!$R$77:$AC$77),8,0))))))))</f>
        <v>0</v>
      </c>
      <c r="I165" s="225">
        <f t="shared" ref="I165:T166" ca="1" si="624">OFFSET(I165,-1,0)</f>
        <v>3</v>
      </c>
      <c r="J165" s="225">
        <f t="shared" ca="1" si="624"/>
        <v>2</v>
      </c>
      <c r="K165" s="225">
        <f t="shared" ca="1" si="624"/>
        <v>1</v>
      </c>
      <c r="L165" s="225">
        <f t="shared" ca="1" si="624"/>
        <v>1</v>
      </c>
      <c r="M165" s="225">
        <f t="shared" ca="1" si="624"/>
        <v>1</v>
      </c>
      <c r="N165" s="225">
        <f t="shared" ca="1" si="624"/>
        <v>1</v>
      </c>
      <c r="O165" s="225">
        <f t="shared" ca="1" si="624"/>
        <v>1</v>
      </c>
      <c r="P165" s="225">
        <f t="shared" ca="1" si="624"/>
        <v>2</v>
      </c>
      <c r="Q165" s="225">
        <f t="shared" ca="1" si="588"/>
        <v>1</v>
      </c>
      <c r="R165" s="225">
        <f t="shared" ca="1" si="624"/>
        <v>9</v>
      </c>
      <c r="S165" s="32">
        <v>2</v>
      </c>
      <c r="T165" s="225">
        <f t="shared" ca="1" si="624"/>
        <v>9</v>
      </c>
      <c r="V165" s="242" t="str" cm="1">
        <f t="array" aca="1" ref="V165" ca="1">TEXT(LEFT(OFFSET(V165,-1,0),5)+1,"00000")&amp;MID(OFFSET(V165,-1,0),6,FIND(" ",OFFSET(V165,-1,0),7)-5)
&amp;IF($H165=0,"",INDEX(DataMaster!$Q$70:$Q$77,Experiment!H165))
 &amp; " Day"&amp;_xlfn.SINGLE(INDEX(i.DOY,$I165,1))                   &amp; IF($FE165=0," FWM","")&amp;IF($FE165=1," MWM","")&amp;IF($FE165=5," Mat","")&amp;IF($FJ165=TRUE,"&amp;BBT","")
&amp;" Confine"&amp;$P165-1       &amp;IF($R165&gt;1," PasArea"&amp;GQ165,"")     &amp;IF($T165&gt;1," SR"&amp;GT165,"")     &amp;IF($S165&gt;1," E_PGR"&amp;JG165,"")
&amp; " WP"&amp;TEXT($IZ165*100,"000p")                &amp; " MP"&amp;TEXT($JA165*100,"000p")                      &amp; " GP"&amp;TEXT($JB165*100,"000p")
&amp; " (F"&amp;3+IFERROR(1*$CZ165,0)+IFERROR(1*$DA165,0)&amp;3-IFERROR(1*NOT($DC165),0)&amp;"N"&amp;$DV165&amp;$DW165&amp;")"</f>
        <v>00014 General_SA  Day204 MWM Confine1 PasArea1224.75 SR13.5 E_PGR0.75 WP100p MP100p GP100p (F33N11)</v>
      </c>
      <c r="W165" s="10" t="str">
        <f ca="1">IF(COUNTIF(V$5:V165,V165)=1,"-","Dup")</f>
        <v>-</v>
      </c>
      <c r="X165" s="10"/>
      <c r="Y165" s="248" t="str">
        <f t="shared" ca="1" si="562"/>
        <v>-</v>
      </c>
      <c r="Z165" s="248" t="str">
        <f t="shared" ca="1" si="562"/>
        <v>-</v>
      </c>
      <c r="AA165" s="248" t="str">
        <f t="shared" ca="1" si="562"/>
        <v>-</v>
      </c>
      <c r="AB165" s="248" t="str">
        <f t="shared" ca="1" si="562"/>
        <v>-</v>
      </c>
      <c r="AC165" s="248" t="str">
        <f t="shared" ca="1" si="562"/>
        <v>-</v>
      </c>
      <c r="AD165" s="248" t="b">
        <f t="shared" ca="1" si="562"/>
        <v>1</v>
      </c>
      <c r="AE165" s="10"/>
      <c r="AF165" s="248" t="b">
        <f t="shared" ca="1" si="612"/>
        <v>1</v>
      </c>
      <c r="AG165" s="248" t="str">
        <f t="shared" ca="1" si="612"/>
        <v>-</v>
      </c>
      <c r="AH165" s="248" t="str">
        <f t="shared" ca="1" si="612"/>
        <v>-</v>
      </c>
      <c r="AI165" s="248" t="str">
        <f t="shared" ca="1" si="612"/>
        <v>-</v>
      </c>
      <c r="AJ165" s="248" t="b">
        <f t="shared" ca="1" si="612"/>
        <v>0</v>
      </c>
      <c r="AK165" s="248" t="str">
        <f t="shared" ca="1" si="612"/>
        <v>-</v>
      </c>
      <c r="AL165" s="248" t="str">
        <f t="shared" ca="1" si="612"/>
        <v>-</v>
      </c>
      <c r="AM165" s="248" t="str">
        <f t="shared" ca="1" si="612"/>
        <v>-</v>
      </c>
      <c r="AN165" s="248" t="b">
        <f t="shared" ca="1" si="612"/>
        <v>0</v>
      </c>
      <c r="AO165" s="10"/>
      <c r="AP165" s="248" t="b">
        <f t="shared" ca="1" si="612"/>
        <v>1</v>
      </c>
      <c r="AQ165" s="248" t="b">
        <f t="shared" ca="1" si="612"/>
        <v>1</v>
      </c>
      <c r="AR165" s="248" t="b">
        <f t="shared" ca="1" si="612"/>
        <v>1</v>
      </c>
      <c r="AS165" s="297">
        <f t="shared" ca="1" si="565"/>
        <v>32209</v>
      </c>
      <c r="AT165" s="248" t="b">
        <f t="shared" ca="1" si="612"/>
        <v>0</v>
      </c>
      <c r="AU165" s="248" t="str">
        <f t="shared" ca="1" si="612"/>
        <v>-</v>
      </c>
      <c r="AV165" s="248" t="str">
        <f t="shared" ca="1" si="613"/>
        <v>-</v>
      </c>
      <c r="AW165" s="248" t="str">
        <f t="shared" ca="1" si="613"/>
        <v>-</v>
      </c>
      <c r="AX165" s="248" t="str">
        <f t="shared" ca="1" si="613"/>
        <v>-</v>
      </c>
      <c r="AY165" s="248">
        <f t="shared" ca="1" si="613"/>
        <v>1</v>
      </c>
      <c r="AZ165" s="248">
        <f t="shared" ca="1" si="613"/>
        <v>1</v>
      </c>
      <c r="BA165" s="248" t="b">
        <f t="shared" ca="1" si="613"/>
        <v>1</v>
      </c>
      <c r="BB165" s="248">
        <f t="shared" ca="1" si="613"/>
        <v>0.2</v>
      </c>
      <c r="BC165" s="248" t="str">
        <f t="shared" ca="1" si="613"/>
        <v>-</v>
      </c>
      <c r="BD165" s="248" t="str">
        <f t="shared" ca="1" si="613"/>
        <v>-</v>
      </c>
      <c r="BE165" s="248" t="b">
        <f t="shared" ca="1" si="613"/>
        <v>1</v>
      </c>
      <c r="BF165" s="248" t="b">
        <f t="shared" ca="1" si="613"/>
        <v>0</v>
      </c>
      <c r="BG165" s="246" t="b" cm="1">
        <f t="array" aca="1" ref="BG165" ca="1">INDEX(i.dams_confinement_P,$P165,BG$17)</f>
        <v>1</v>
      </c>
      <c r="BH165" s="246" t="b" cm="1">
        <f t="array" aca="1" ref="BH165" ca="1">INDEX(i.dams_confinement_P,$P165,BH$17)</f>
        <v>1</v>
      </c>
      <c r="BI165" s="246" t="b" cm="1">
        <f t="array" aca="1" ref="BI165" ca="1">INDEX(i.dams_confinement_P,$P165,BI$17)</f>
        <v>1</v>
      </c>
      <c r="BJ165" s="246" t="b" cm="1">
        <f t="array" aca="1" ref="BJ165" ca="1">INDEX(i.dams_confinement_P,$P165,BJ$17)</f>
        <v>1</v>
      </c>
      <c r="BK165" s="246" t="b" cm="1">
        <f t="array" aca="1" ref="BK165" ca="1">INDEX(i.dams_confinement_P,$P165,BK$17)</f>
        <v>1</v>
      </c>
      <c r="BL165" s="246" t="b" cm="1">
        <f t="array" aca="1" ref="BL165" ca="1">INDEX(i.dams_confinement_P,$P165,BL$17)</f>
        <v>1</v>
      </c>
      <c r="BM165" s="246" t="str" cm="1">
        <f t="array" aca="1" ref="BM165" ca="1">INDEX(i.dams_confinement_P,$P165,BM$17)</f>
        <v>-</v>
      </c>
      <c r="BN165" s="246" t="str" cm="1">
        <f t="array" aca="1" ref="BN165" ca="1">INDEX(i.dams_confinement_P,$P165,BN$17)</f>
        <v>-</v>
      </c>
      <c r="BO165" s="246" t="str" cm="1">
        <f t="array" aca="1" ref="BO165" ca="1">INDEX(i.dams_confinement_P,$P165,BO$17)</f>
        <v>-</v>
      </c>
      <c r="BP165" s="246" t="str" cm="1">
        <f t="array" aca="1" ref="BP165" ca="1">INDEX(i.dams_confinement_P,$P165,BP$17)</f>
        <v>-</v>
      </c>
      <c r="BQ165" s="246" t="str" cm="1">
        <f t="array" aca="1" ref="BQ165" ca="1">INDEX(i.dams_confinement_P,$P165,BQ$17)</f>
        <v>-</v>
      </c>
      <c r="BR165" s="246" t="str" cm="1">
        <f t="array" aca="1" ref="BR165" ca="1">INDEX(i.dams_confinement_P,$P165,BR$17)</f>
        <v>-</v>
      </c>
      <c r="BS165" s="246" t="str" cm="1">
        <f t="array" aca="1" ref="BS165" ca="1">INDEX(i.dams_confinement_P,$P165,BS$17)</f>
        <v>-</v>
      </c>
      <c r="BT165" s="246" t="str" cm="1">
        <f t="array" aca="1" ref="BT165" ca="1">INDEX(i.dams_confinement_P,$P165,BT$17)</f>
        <v>-</v>
      </c>
      <c r="BU165" s="246" t="str" cm="1">
        <f t="array" aca="1" ref="BU165" ca="1">INDEX(i.dams_confinement_P,$P165,BU$17)</f>
        <v>-</v>
      </c>
      <c r="BV165" s="246" t="str" cm="1">
        <f t="array" aca="1" ref="BV165" ca="1">INDEX(i.dams_confinement_P,$P165,BV$17)</f>
        <v>-</v>
      </c>
      <c r="BW165" s="246" t="str" cm="1">
        <f t="array" aca="1" ref="BW165" ca="1">INDEX(i.dams_confinement_P,$P165,BW$17)</f>
        <v>-</v>
      </c>
      <c r="BX165" s="246" t="str" cm="1">
        <f t="array" aca="1" ref="BX165" ca="1">INDEX(i.dams_confinement_P,$P165,BX$17)</f>
        <v>-</v>
      </c>
      <c r="BY165" s="248" t="str">
        <f t="shared" ca="1" si="614"/>
        <v>-</v>
      </c>
      <c r="BZ165" s="248" t="str">
        <f t="shared" ca="1" si="614"/>
        <v>-</v>
      </c>
      <c r="CA165" s="10"/>
      <c r="CB165" s="248" t="str">
        <f t="shared" ca="1" si="614"/>
        <v>-</v>
      </c>
      <c r="CC165" s="248" t="str">
        <f t="shared" ca="1" si="614"/>
        <v>-</v>
      </c>
      <c r="CD165" s="248" t="str">
        <f t="shared" ca="1" si="614"/>
        <v>-</v>
      </c>
      <c r="CE165" s="248" t="str">
        <f t="shared" ca="1" si="614"/>
        <v>-</v>
      </c>
      <c r="CF165" s="248" t="str">
        <f t="shared" ca="1" si="614"/>
        <v>-</v>
      </c>
      <c r="CG165" s="248" t="str">
        <f t="shared" ca="1" si="614"/>
        <v>-</v>
      </c>
      <c r="CH165" s="248" t="str">
        <f t="shared" ca="1" si="614"/>
        <v>-</v>
      </c>
      <c r="CI165" s="248" t="str">
        <f t="shared" ca="1" si="614"/>
        <v>-</v>
      </c>
      <c r="CJ165" s="248" t="str">
        <f t="shared" ca="1" si="614"/>
        <v>-</v>
      </c>
      <c r="CK165" s="248" t="str">
        <f t="shared" ca="1" si="614"/>
        <v>-</v>
      </c>
      <c r="CL165" s="248" t="str">
        <f t="shared" ca="1" si="614"/>
        <v>-</v>
      </c>
      <c r="CM165" s="248" t="str">
        <f t="shared" ca="1" si="614"/>
        <v>-</v>
      </c>
      <c r="CN165" s="248" t="str">
        <f t="shared" ca="1" si="614"/>
        <v>-</v>
      </c>
      <c r="CO165" s="248" t="str">
        <f t="shared" ca="1" si="614"/>
        <v>-</v>
      </c>
      <c r="CP165" s="248" t="str">
        <f t="shared" ca="1" si="614"/>
        <v>-</v>
      </c>
      <c r="CQ165" s="248" t="str">
        <f t="shared" ca="1" si="614"/>
        <v>-</v>
      </c>
      <c r="CR165" s="248" t="str">
        <f t="shared" ca="1" si="614"/>
        <v>-</v>
      </c>
      <c r="CS165" s="248" t="str">
        <f t="shared" ca="1" si="614"/>
        <v>-</v>
      </c>
      <c r="CT165" s="248" t="str">
        <f t="shared" ca="1" si="614"/>
        <v>-</v>
      </c>
      <c r="CU165" s="248" t="str">
        <f t="shared" ca="1" si="614"/>
        <v>-</v>
      </c>
      <c r="CV165" s="248" t="str">
        <f t="shared" ca="1" si="614"/>
        <v>-</v>
      </c>
      <c r="CW165" s="10"/>
      <c r="CX165" s="246" t="str" cm="1">
        <f t="array" aca="1" ref="CX165" ca="1">IF(AND($CZ165:$DA165),INDEX(i.dam_user_fvp0_date,$P165),"-")</f>
        <v>-</v>
      </c>
      <c r="CY165" s="246" t="str" cm="1">
        <f t="array" aca="1" ref="CY165" ca="1">IF(AND($CZ165:$DA165),INDEX(i.dam_user_fvp1_date,$P165),"-")</f>
        <v>-</v>
      </c>
      <c r="CZ165" s="248" t="b">
        <f t="shared" ca="1" si="615"/>
        <v>0</v>
      </c>
      <c r="DA165" s="248" t="b">
        <f t="shared" ca="1" si="615"/>
        <v>0</v>
      </c>
      <c r="DB165" s="248" t="str">
        <f t="shared" ca="1" si="615"/>
        <v>-</v>
      </c>
      <c r="DC165" s="248" t="str">
        <f t="shared" ca="1" si="615"/>
        <v>-</v>
      </c>
      <c r="DD165" s="248" t="str">
        <f t="shared" ca="1" si="615"/>
        <v>-</v>
      </c>
      <c r="DE165" s="248" t="str">
        <f t="shared" ca="1" si="615"/>
        <v>-</v>
      </c>
      <c r="DF165" s="248" t="str">
        <f t="shared" ca="1" si="615"/>
        <v>-</v>
      </c>
      <c r="DG165" s="248" t="str">
        <f t="shared" ca="1" si="615"/>
        <v>-</v>
      </c>
      <c r="DH165" s="248" t="str">
        <f t="shared" ca="1" si="615"/>
        <v>-</v>
      </c>
      <c r="DI165" s="248" t="str">
        <f t="shared" ca="1" si="615"/>
        <v>-</v>
      </c>
      <c r="DJ165" s="248">
        <f t="shared" ca="1" si="615"/>
        <v>0.125</v>
      </c>
      <c r="DK165" s="248">
        <f t="shared" ca="1" si="615"/>
        <v>0.3</v>
      </c>
      <c r="DL165" s="248">
        <f t="shared" ca="1" si="615"/>
        <v>-0.05</v>
      </c>
      <c r="DM165" s="248">
        <f t="shared" ca="1" si="615"/>
        <v>0.1</v>
      </c>
      <c r="DN165" s="248">
        <f t="shared" ca="1" si="615"/>
        <v>0.25</v>
      </c>
      <c r="DO165" s="248">
        <f t="shared" ca="1" si="615"/>
        <v>-0.05</v>
      </c>
      <c r="DP165" s="248">
        <f t="shared" ca="1" si="616"/>
        <v>0.05</v>
      </c>
      <c r="DQ165" s="248">
        <f t="shared" ca="1" si="616"/>
        <v>0.1</v>
      </c>
      <c r="DR165" s="248">
        <f t="shared" ca="1" si="616"/>
        <v>-0.02</v>
      </c>
      <c r="DS165" s="248">
        <f t="shared" ca="1" si="616"/>
        <v>0.1</v>
      </c>
      <c r="DT165" s="248">
        <f t="shared" ca="1" si="616"/>
        <v>0.25</v>
      </c>
      <c r="DU165" s="248">
        <f t="shared" ca="1" si="616"/>
        <v>-0.05</v>
      </c>
      <c r="DV165" s="248">
        <f t="shared" ca="1" si="616"/>
        <v>1</v>
      </c>
      <c r="DW165" s="248">
        <f t="shared" ca="1" si="616"/>
        <v>1</v>
      </c>
      <c r="DX165" s="248">
        <f t="shared" ca="1" si="616"/>
        <v>0</v>
      </c>
      <c r="DY165" s="248" t="str">
        <f t="shared" ca="1" si="616"/>
        <v>-</v>
      </c>
      <c r="DZ165" s="248" t="str">
        <f t="shared" ca="1" si="616"/>
        <v>-</v>
      </c>
      <c r="EA165" s="248" t="str">
        <f t="shared" ca="1" si="616"/>
        <v>-</v>
      </c>
      <c r="EB165" s="248" t="str">
        <f t="shared" ca="1" si="616"/>
        <v>-</v>
      </c>
      <c r="EC165" s="248" t="str">
        <f t="shared" ca="1" si="616"/>
        <v>-</v>
      </c>
      <c r="ED165" s="248" t="str">
        <f t="shared" ca="1" si="616"/>
        <v>-</v>
      </c>
      <c r="EE165" s="248" t="str">
        <f t="shared" ca="1" si="616"/>
        <v>-</v>
      </c>
      <c r="EF165" s="248">
        <f t="shared" ca="1" si="617"/>
        <v>0</v>
      </c>
      <c r="EG165" s="248" t="str">
        <f t="shared" ca="1" si="617"/>
        <v>-</v>
      </c>
      <c r="EH165" s="248" t="str">
        <f t="shared" ca="1" si="617"/>
        <v>-</v>
      </c>
      <c r="EI165" s="248" t="str">
        <f t="shared" ca="1" si="617"/>
        <v>-</v>
      </c>
      <c r="EJ165" s="248" t="str">
        <f t="shared" ca="1" si="617"/>
        <v>-</v>
      </c>
      <c r="EK165" s="248" t="str">
        <f t="shared" ca="1" si="617"/>
        <v>-</v>
      </c>
      <c r="EL165" s="248">
        <f t="shared" ca="1" si="617"/>
        <v>0</v>
      </c>
      <c r="EM165" s="248">
        <f t="shared" ca="1" si="617"/>
        <v>0</v>
      </c>
      <c r="EN165" s="248">
        <f t="shared" ca="1" si="617"/>
        <v>0</v>
      </c>
      <c r="EO165" s="248">
        <f t="shared" ca="1" si="617"/>
        <v>0</v>
      </c>
      <c r="EP165" s="248">
        <f t="shared" ca="1" si="617"/>
        <v>0</v>
      </c>
      <c r="EQ165" s="248">
        <f t="shared" ca="1" si="617"/>
        <v>0</v>
      </c>
      <c r="ER165" s="248">
        <f t="shared" ca="1" si="617"/>
        <v>0</v>
      </c>
      <c r="ES165" s="248" t="str">
        <f t="shared" ca="1" si="617"/>
        <v>-</v>
      </c>
      <c r="ET165" s="248" t="str">
        <f t="shared" ca="1" si="617"/>
        <v>-</v>
      </c>
      <c r="EU165" s="248" t="str">
        <f t="shared" ca="1" si="617"/>
        <v>-</v>
      </c>
      <c r="EV165" s="248" t="str">
        <f t="shared" ref="EV165:FI166" ca="1" si="625">OFFSET(EV$5,$B165,0)</f>
        <v>-</v>
      </c>
      <c r="EW165" s="248" t="str">
        <f t="shared" ca="1" si="625"/>
        <v>-</v>
      </c>
      <c r="EX165" s="248" t="str">
        <f t="shared" ca="1" si="625"/>
        <v>-</v>
      </c>
      <c r="EY165" s="248" t="str">
        <f t="shared" ca="1" si="625"/>
        <v>-</v>
      </c>
      <c r="EZ165" s="248" t="str">
        <f t="shared" ca="1" si="625"/>
        <v>-</v>
      </c>
      <c r="FA165" s="248" t="str">
        <f t="shared" ca="1" si="625"/>
        <v>-</v>
      </c>
      <c r="FB165" s="248" t="str">
        <f t="shared" ca="1" si="625"/>
        <v>-</v>
      </c>
      <c r="FC165" s="248" t="str">
        <f t="shared" ca="1" si="625"/>
        <v>-</v>
      </c>
      <c r="FD165" s="10"/>
      <c r="FE165" s="246">
        <f t="shared" ca="1" si="569"/>
        <v>1</v>
      </c>
      <c r="FF165" s="248" t="str">
        <f t="shared" ca="1" si="625"/>
        <v>-</v>
      </c>
      <c r="FG165" s="248" t="str">
        <f t="shared" ca="1" si="625"/>
        <v>-</v>
      </c>
      <c r="FH165" s="248" t="str">
        <f t="shared" ca="1" si="625"/>
        <v>-</v>
      </c>
      <c r="FI165" s="248" t="str">
        <f t="shared" ca="1" si="625"/>
        <v>-</v>
      </c>
      <c r="FJ165" s="246" t="b">
        <f t="shared" ca="1" si="570"/>
        <v>0</v>
      </c>
      <c r="FK165" s="248" t="str">
        <f t="shared" ca="1" si="619"/>
        <v>-</v>
      </c>
      <c r="FL165" s="248">
        <f t="shared" ca="1" si="619"/>
        <v>0</v>
      </c>
      <c r="FM165" s="248" t="str">
        <f t="shared" ca="1" si="619"/>
        <v>-</v>
      </c>
      <c r="FN165" s="248">
        <f t="shared" ca="1" si="619"/>
        <v>1</v>
      </c>
      <c r="FO165" s="248">
        <f t="shared" ca="1" si="619"/>
        <v>0</v>
      </c>
      <c r="FP165" s="248">
        <f t="shared" ca="1" si="619"/>
        <v>1</v>
      </c>
      <c r="FQ165" s="248">
        <f t="shared" ca="1" si="619"/>
        <v>0</v>
      </c>
      <c r="FR165" s="248">
        <f t="shared" ca="1" si="619"/>
        <v>1</v>
      </c>
      <c r="FS165" s="248">
        <f t="shared" ca="1" si="619"/>
        <v>1</v>
      </c>
      <c r="FT165" s="248">
        <f t="shared" ca="1" si="619"/>
        <v>1</v>
      </c>
      <c r="FU165" s="248">
        <f t="shared" ca="1" si="619"/>
        <v>0</v>
      </c>
      <c r="FV165" s="248">
        <f t="shared" ca="1" si="619"/>
        <v>0</v>
      </c>
      <c r="FW165" s="248">
        <f t="shared" ca="1" si="619"/>
        <v>0</v>
      </c>
      <c r="FX165" s="248">
        <f t="shared" ca="1" si="619"/>
        <v>0</v>
      </c>
      <c r="FY165" s="248">
        <f t="shared" ca="1" si="619"/>
        <v>0</v>
      </c>
      <c r="FZ165" s="248">
        <f t="shared" ca="1" si="619"/>
        <v>0</v>
      </c>
      <c r="GA165" s="248">
        <f t="shared" ca="1" si="619"/>
        <v>0</v>
      </c>
      <c r="GB165" s="248">
        <f t="shared" ca="1" si="619"/>
        <v>0</v>
      </c>
      <c r="GC165" s="248">
        <f t="shared" ca="1" si="619"/>
        <v>0</v>
      </c>
      <c r="GD165" s="248">
        <f t="shared" ca="1" si="619"/>
        <v>0</v>
      </c>
      <c r="GE165" s="248">
        <f t="shared" ca="1" si="619"/>
        <v>0</v>
      </c>
      <c r="GF165" s="248">
        <f t="shared" ca="1" si="619"/>
        <v>0</v>
      </c>
      <c r="GG165" s="248">
        <f t="shared" ca="1" si="619"/>
        <v>1</v>
      </c>
      <c r="GH165" s="248">
        <f t="shared" ca="1" si="619"/>
        <v>0</v>
      </c>
      <c r="GI165" s="248">
        <f t="shared" ca="1" si="619"/>
        <v>0</v>
      </c>
      <c r="GJ165" s="248">
        <f t="shared" ca="1" si="619"/>
        <v>0</v>
      </c>
      <c r="GK165" s="248">
        <f t="shared" ca="1" si="619"/>
        <v>0</v>
      </c>
      <c r="GL165" s="248">
        <f t="shared" ca="1" si="619"/>
        <v>0</v>
      </c>
      <c r="GM165" s="248">
        <f t="shared" ca="1" si="619"/>
        <v>0</v>
      </c>
      <c r="GN165" s="248">
        <f t="shared" ca="1" si="619"/>
        <v>0</v>
      </c>
      <c r="GO165" s="10"/>
      <c r="GP165" s="246" t="b">
        <f t="shared" ca="1" si="620"/>
        <v>1</v>
      </c>
      <c r="GQ165" s="246" cm="1">
        <f t="array" aca="1" ref="GQ165" ca="1">INDEX(i.bnd_total_pas_area,$R165,1)</f>
        <v>1224.7500000000002</v>
      </c>
      <c r="GR165" s="248" t="str">
        <f t="shared" ca="1" si="572"/>
        <v>-</v>
      </c>
      <c r="GS165" s="246" t="b">
        <f t="shared" ca="1" si="621"/>
        <v>1</v>
      </c>
      <c r="GT165" s="246" cm="1">
        <f t="array" aca="1" ref="GT165" ca="1">INDEX(i.bnd_sr_t,$T165,1)</f>
        <v>13.5</v>
      </c>
      <c r="GU165" s="246" t="b">
        <f t="shared" ca="1" si="574"/>
        <v>0</v>
      </c>
      <c r="GV165" s="246" t="b">
        <f t="shared" ca="1" si="574"/>
        <v>0</v>
      </c>
      <c r="GW165" s="246" t="b">
        <f t="shared" ca="1" si="574"/>
        <v>1</v>
      </c>
      <c r="GX165" s="248">
        <f t="shared" ca="1" si="622"/>
        <v>0</v>
      </c>
      <c r="GY165" s="248">
        <f t="shared" ca="1" si="622"/>
        <v>2</v>
      </c>
      <c r="GZ165" s="248">
        <f t="shared" ca="1" si="622"/>
        <v>2</v>
      </c>
      <c r="HA165" s="248" t="str">
        <f t="shared" ca="1" si="622"/>
        <v>-</v>
      </c>
      <c r="HB165" s="248" t="str">
        <f t="shared" ca="1" si="622"/>
        <v>-</v>
      </c>
      <c r="HC165" s="248" t="str">
        <f t="shared" ca="1" si="622"/>
        <v>-</v>
      </c>
      <c r="HD165" s="248" t="str">
        <f t="shared" ca="1" si="622"/>
        <v>-</v>
      </c>
      <c r="HE165" s="248" t="str">
        <f t="shared" ca="1" si="622"/>
        <v>-</v>
      </c>
      <c r="HF165" s="248" t="str">
        <f t="shared" ca="1" si="622"/>
        <v>-</v>
      </c>
      <c r="HG165" s="248" t="str">
        <f t="shared" ca="1" si="622"/>
        <v>-</v>
      </c>
      <c r="HH165" s="248" t="str">
        <f t="shared" ca="1" si="622"/>
        <v>-</v>
      </c>
      <c r="HI165" s="248" t="str">
        <f t="shared" ca="1" si="622"/>
        <v>-</v>
      </c>
      <c r="HJ165" s="248" t="str">
        <f t="shared" ca="1" si="622"/>
        <v>-</v>
      </c>
      <c r="HK165" s="248" t="b">
        <f t="shared" ca="1" si="622"/>
        <v>1</v>
      </c>
      <c r="HL165" s="248">
        <f t="shared" ca="1" si="622"/>
        <v>0</v>
      </c>
      <c r="HM165" s="288" t="str">
        <f t="shared" ca="1" si="622"/>
        <v>-</v>
      </c>
      <c r="HN165" s="288" t="str">
        <f t="shared" ca="1" si="622"/>
        <v>-</v>
      </c>
      <c r="HO165" s="288" t="str">
        <f t="shared" ca="1" si="622"/>
        <v>-</v>
      </c>
      <c r="HP165" s="288" t="str">
        <f t="shared" ca="1" si="622"/>
        <v>-</v>
      </c>
      <c r="HQ165" s="288" t="str">
        <f t="shared" ca="1" si="622"/>
        <v>-</v>
      </c>
      <c r="HR165" s="288" t="str">
        <f t="shared" ca="1" si="622"/>
        <v>-</v>
      </c>
      <c r="HS165" s="248" t="str">
        <f t="shared" ca="1" si="622"/>
        <v>-</v>
      </c>
      <c r="HT165" s="248" t="str">
        <f t="shared" ca="1" si="622"/>
        <v>-</v>
      </c>
      <c r="HU165" s="248" t="b">
        <f t="shared" ca="1" si="577"/>
        <v>1</v>
      </c>
      <c r="HV165" s="248">
        <f t="shared" ca="1" si="577"/>
        <v>0</v>
      </c>
      <c r="HW165" s="246" t="str">
        <f t="shared" ca="1" si="578"/>
        <v>-</v>
      </c>
      <c r="HX165" s="246" t="str">
        <f t="shared" ca="1" si="578"/>
        <v>-</v>
      </c>
      <c r="HY165" s="246" t="str">
        <f t="shared" ca="1" si="578"/>
        <v>-</v>
      </c>
      <c r="HZ165" s="246" t="str">
        <f t="shared" ca="1" si="578"/>
        <v>-</v>
      </c>
      <c r="IA165" s="248" t="str">
        <f t="shared" ca="1" si="623"/>
        <v>-</v>
      </c>
      <c r="IB165" s="248" t="str">
        <f t="shared" ca="1" si="623"/>
        <v>-</v>
      </c>
      <c r="IC165" s="248" t="str">
        <f t="shared" ca="1" si="623"/>
        <v>-</v>
      </c>
      <c r="ID165" s="248" t="str">
        <f t="shared" ca="1" si="623"/>
        <v>-</v>
      </c>
      <c r="IE165" s="248">
        <f t="shared" ca="1" si="623"/>
        <v>0</v>
      </c>
      <c r="IF165" s="248" t="str">
        <f t="shared" ca="1" si="623"/>
        <v>-</v>
      </c>
      <c r="IG165" s="248">
        <f t="shared" ca="1" si="623"/>
        <v>0</v>
      </c>
      <c r="IH165" s="246" t="str">
        <f t="shared" ca="1" si="580"/>
        <v>-</v>
      </c>
      <c r="II165" s="246">
        <f t="shared" ca="1" si="580"/>
        <v>500</v>
      </c>
      <c r="IJ165" s="246">
        <f t="shared" ca="1" si="580"/>
        <v>500</v>
      </c>
      <c r="IK165" s="246">
        <f t="shared" ca="1" si="580"/>
        <v>865</v>
      </c>
      <c r="IL165" s="246" t="str">
        <f t="shared" ca="1" si="580"/>
        <v>-</v>
      </c>
      <c r="IM165" s="246" t="str">
        <f t="shared" ca="1" si="580"/>
        <v>-</v>
      </c>
      <c r="IN165" s="248" t="str">
        <f t="shared" ca="1" si="581"/>
        <v>-</v>
      </c>
      <c r="IO165" s="248" t="str">
        <f t="shared" ca="1" si="581"/>
        <v>-</v>
      </c>
      <c r="IP165" s="10"/>
      <c r="IQ165" s="248">
        <f t="shared" ca="1" si="623"/>
        <v>1</v>
      </c>
      <c r="IR165" s="248">
        <f t="shared" ca="1" si="623"/>
        <v>0</v>
      </c>
      <c r="IS165" s="248">
        <f t="shared" ca="1" si="623"/>
        <v>1</v>
      </c>
      <c r="IT165" s="248">
        <f t="shared" ca="1" si="623"/>
        <v>1</v>
      </c>
      <c r="IU165" s="248">
        <f t="shared" ca="1" si="623"/>
        <v>0</v>
      </c>
      <c r="IV165" s="248">
        <f t="shared" ca="1" si="623"/>
        <v>70</v>
      </c>
      <c r="IW165" s="248">
        <f t="shared" ca="1" si="623"/>
        <v>50</v>
      </c>
      <c r="IX165" s="248">
        <f t="shared" ca="1" si="623"/>
        <v>85</v>
      </c>
      <c r="IY165" s="248">
        <f t="shared" ca="1" si="623"/>
        <v>70</v>
      </c>
      <c r="IZ165" s="246">
        <f t="shared" ca="1" si="582"/>
        <v>1</v>
      </c>
      <c r="JA165" s="246">
        <f t="shared" ca="1" si="583"/>
        <v>1</v>
      </c>
      <c r="JB165" s="246">
        <f t="shared" ca="1" si="584"/>
        <v>1</v>
      </c>
      <c r="JC165" s="248">
        <f t="shared" ca="1" si="623"/>
        <v>1</v>
      </c>
      <c r="JD165" s="10"/>
      <c r="JE165" s="248">
        <f t="shared" ca="1" si="623"/>
        <v>1</v>
      </c>
      <c r="JF165" s="246">
        <f t="shared" si="585"/>
        <v>1.25</v>
      </c>
      <c r="JG165" s="248">
        <f t="shared" ca="1" si="586"/>
        <v>0.75</v>
      </c>
      <c r="JH165" s="248">
        <f t="shared" ca="1" si="586"/>
        <v>0.8</v>
      </c>
      <c r="JI165" s="248">
        <f t="shared" ca="1" si="586"/>
        <v>0.82499999999999996</v>
      </c>
      <c r="JJ165" s="248">
        <f t="shared" ca="1" si="586"/>
        <v>0.875</v>
      </c>
      <c r="JK165" s="248">
        <f t="shared" ca="1" si="586"/>
        <v>0.9</v>
      </c>
      <c r="JL165" s="246">
        <f t="shared" si="587"/>
        <v>1.25</v>
      </c>
      <c r="JM165" s="248">
        <f t="shared" ca="1" si="623"/>
        <v>0</v>
      </c>
      <c r="JN165" s="248">
        <f t="shared" ca="1" si="623"/>
        <v>0</v>
      </c>
      <c r="JO165" s="248">
        <f t="shared" ca="1" si="623"/>
        <v>0</v>
      </c>
      <c r="JP165" s="248">
        <f t="shared" ca="1" si="623"/>
        <v>0</v>
      </c>
      <c r="JQ165" s="248">
        <f t="shared" ca="1" si="623"/>
        <v>0</v>
      </c>
      <c r="JR165" s="248">
        <f t="shared" ca="1" si="623"/>
        <v>0</v>
      </c>
      <c r="JS165" s="248" t="str">
        <f t="shared" ca="1" si="623"/>
        <v>-</v>
      </c>
      <c r="JT165" s="248">
        <f t="shared" ca="1" si="623"/>
        <v>0</v>
      </c>
      <c r="JU165" s="27">
        <v>0</v>
      </c>
    </row>
    <row r="166" spans="1:281" s="228" customFormat="1" outlineLevel="1">
      <c r="A166" s="202">
        <f t="shared" si="12"/>
        <v>161</v>
      </c>
      <c r="B166" s="202">
        <f t="shared" si="590"/>
        <v>13</v>
      </c>
      <c r="C166" s="228">
        <v>600</v>
      </c>
      <c r="D166" s="228" t="s">
        <v>941</v>
      </c>
      <c r="E166" s="228" t="b">
        <f t="shared" ca="1" si="591"/>
        <v>1</v>
      </c>
      <c r="F166" s="228" t="b">
        <v>0</v>
      </c>
      <c r="G166" s="228" t="b">
        <v>1</v>
      </c>
      <c r="H166" s="298" cm="1">
        <f t="array" aca="1" ref="H166" ca="1">IF(AND($I166:$T166=DataMaster!$R$70:$AC$70),1,IF(AND($I166:$T166=DataMaster!$R$71:$AC$71),2,IF(AND($I166:$T166=DataMaster!$R$72:$AC$72),3,IF(AND($I166:$T166=DataMaster!$R$73:$AC$73),4,IF(AND($I166:$T166=DataMaster!$R$74:$AC$74),5,IF(AND($I166:$T166=DataMaster!$R$75:$AC$75),6,IF(AND($I166:$T166=DataMaster!$R$76:$AC$76),7,IF(AND($I166:$T166=DataMaster!$R$77:$AC$77),8,0))))))))</f>
        <v>0</v>
      </c>
      <c r="I166" s="225">
        <f t="shared" ca="1" si="624"/>
        <v>3</v>
      </c>
      <c r="J166" s="225">
        <f t="shared" ca="1" si="624"/>
        <v>2</v>
      </c>
      <c r="K166" s="225">
        <f t="shared" ca="1" si="624"/>
        <v>1</v>
      </c>
      <c r="L166" s="225">
        <f t="shared" ca="1" si="624"/>
        <v>1</v>
      </c>
      <c r="M166" s="225">
        <f t="shared" ca="1" si="624"/>
        <v>1</v>
      </c>
      <c r="N166" s="225">
        <f t="shared" ca="1" si="624"/>
        <v>1</v>
      </c>
      <c r="O166" s="225">
        <f t="shared" ca="1" si="624"/>
        <v>1</v>
      </c>
      <c r="P166" s="225">
        <f t="shared" ca="1" si="624"/>
        <v>2</v>
      </c>
      <c r="Q166" s="225">
        <f t="shared" ca="1" si="588"/>
        <v>1</v>
      </c>
      <c r="R166" s="225">
        <f t="shared" ca="1" si="624"/>
        <v>9</v>
      </c>
      <c r="S166" s="32">
        <v>3</v>
      </c>
      <c r="T166" s="225">
        <f t="shared" ca="1" si="624"/>
        <v>9</v>
      </c>
      <c r="V166" s="242" t="str" cm="1">
        <f t="array" aca="1" ref="V166" ca="1">TEXT(LEFT(OFFSET(V166,-1,0),5)+1,"00000")&amp;MID(OFFSET(V166,-1,0),6,FIND(" ",OFFSET(V166,-1,0),7)-5)
&amp;IF($H166=0,"",INDEX(DataMaster!$Q$70:$Q$77,Experiment!H166))
 &amp; " Day"&amp;_xlfn.SINGLE(INDEX(i.DOY,$I166,1))                   &amp; IF($FE166=0," FWM","")&amp;IF($FE166=1," MWM","")&amp;IF($FE166=5," Mat","")&amp;IF($FJ166=TRUE,"&amp;BBT","")
&amp;" Confine"&amp;$P166-1       &amp;IF($R166&gt;1," PasArea"&amp;GQ166,"")     &amp;IF($T166&gt;1," SR"&amp;GT166,"")     &amp;IF($S166&gt;1," E_PGR"&amp;JG166,"")
&amp; " WP"&amp;TEXT($IZ166*100,"000p")                &amp; " MP"&amp;TEXT($JA166*100,"000p")                      &amp; " GP"&amp;TEXT($JB166*100,"000p")
&amp; " (F"&amp;3+IFERROR(1*$CZ166,0)+IFERROR(1*$DA166,0)&amp;3-IFERROR(1*NOT($DC166),0)&amp;"N"&amp;$DV166&amp;$DW166&amp;")"</f>
        <v>00015 General_SA  Day204 MWM Confine1 PasArea1224.75 SR13.5 E_PGR0.75 WP100p MP100p GP100p (F33N11)</v>
      </c>
      <c r="W166" s="10" t="str">
        <f ca="1">IF(COUNTIF(V$5:V166,V166)=1,"-","Dup")</f>
        <v>-</v>
      </c>
      <c r="X166" s="10"/>
      <c r="Y166" s="248" t="str">
        <f t="shared" ca="1" si="562"/>
        <v>-</v>
      </c>
      <c r="Z166" s="248" t="str">
        <f t="shared" ca="1" si="562"/>
        <v>-</v>
      </c>
      <c r="AA166" s="248" t="str">
        <f t="shared" ca="1" si="562"/>
        <v>-</v>
      </c>
      <c r="AB166" s="248" t="str">
        <f t="shared" ca="1" si="562"/>
        <v>-</v>
      </c>
      <c r="AC166" s="248" t="str">
        <f t="shared" ca="1" si="562"/>
        <v>-</v>
      </c>
      <c r="AD166" s="248" t="b">
        <f t="shared" ca="1" si="562"/>
        <v>1</v>
      </c>
      <c r="AE166" s="10"/>
      <c r="AF166" s="248" t="b">
        <f t="shared" ca="1" si="612"/>
        <v>1</v>
      </c>
      <c r="AG166" s="248" t="str">
        <f t="shared" ca="1" si="612"/>
        <v>-</v>
      </c>
      <c r="AH166" s="248" t="str">
        <f t="shared" ca="1" si="612"/>
        <v>-</v>
      </c>
      <c r="AI166" s="248" t="str">
        <f t="shared" ca="1" si="612"/>
        <v>-</v>
      </c>
      <c r="AJ166" s="248" t="b">
        <f t="shared" ca="1" si="612"/>
        <v>0</v>
      </c>
      <c r="AK166" s="248" t="str">
        <f t="shared" ca="1" si="612"/>
        <v>-</v>
      </c>
      <c r="AL166" s="248" t="str">
        <f t="shared" ca="1" si="612"/>
        <v>-</v>
      </c>
      <c r="AM166" s="248" t="str">
        <f t="shared" ca="1" si="612"/>
        <v>-</v>
      </c>
      <c r="AN166" s="248" t="b">
        <f t="shared" ca="1" si="612"/>
        <v>0</v>
      </c>
      <c r="AO166" s="10"/>
      <c r="AP166" s="248" t="b">
        <f t="shared" ca="1" si="612"/>
        <v>1</v>
      </c>
      <c r="AQ166" s="248" t="b">
        <f t="shared" ca="1" si="612"/>
        <v>1</v>
      </c>
      <c r="AR166" s="248" t="b">
        <f t="shared" ca="1" si="612"/>
        <v>1</v>
      </c>
      <c r="AS166" s="297">
        <f t="shared" ca="1" si="565"/>
        <v>32209</v>
      </c>
      <c r="AT166" s="248" t="b">
        <f t="shared" ca="1" si="612"/>
        <v>0</v>
      </c>
      <c r="AU166" s="248" t="str">
        <f t="shared" ca="1" si="612"/>
        <v>-</v>
      </c>
      <c r="AV166" s="248" t="str">
        <f t="shared" ca="1" si="613"/>
        <v>-</v>
      </c>
      <c r="AW166" s="248" t="str">
        <f t="shared" ca="1" si="613"/>
        <v>-</v>
      </c>
      <c r="AX166" s="248" t="str">
        <f t="shared" ca="1" si="613"/>
        <v>-</v>
      </c>
      <c r="AY166" s="248">
        <f t="shared" ca="1" si="613"/>
        <v>1</v>
      </c>
      <c r="AZ166" s="248">
        <f t="shared" ca="1" si="613"/>
        <v>1</v>
      </c>
      <c r="BA166" s="248" t="b">
        <f t="shared" ca="1" si="613"/>
        <v>1</v>
      </c>
      <c r="BB166" s="248">
        <f t="shared" ca="1" si="613"/>
        <v>0.2</v>
      </c>
      <c r="BC166" s="248" t="str">
        <f t="shared" ca="1" si="613"/>
        <v>-</v>
      </c>
      <c r="BD166" s="248" t="str">
        <f t="shared" ca="1" si="613"/>
        <v>-</v>
      </c>
      <c r="BE166" s="248" t="b">
        <f t="shared" ca="1" si="613"/>
        <v>1</v>
      </c>
      <c r="BF166" s="248" t="b">
        <f t="shared" ca="1" si="613"/>
        <v>0</v>
      </c>
      <c r="BG166" s="246" t="b" cm="1">
        <f t="array" aca="1" ref="BG166" ca="1">INDEX(i.dams_confinement_P,$P166,BG$17)</f>
        <v>1</v>
      </c>
      <c r="BH166" s="246" t="b" cm="1">
        <f t="array" aca="1" ref="BH166" ca="1">INDEX(i.dams_confinement_P,$P166,BH$17)</f>
        <v>1</v>
      </c>
      <c r="BI166" s="246" t="b" cm="1">
        <f t="array" aca="1" ref="BI166" ca="1">INDEX(i.dams_confinement_P,$P166,BI$17)</f>
        <v>1</v>
      </c>
      <c r="BJ166" s="246" t="b" cm="1">
        <f t="array" aca="1" ref="BJ166" ca="1">INDEX(i.dams_confinement_P,$P166,BJ$17)</f>
        <v>1</v>
      </c>
      <c r="BK166" s="246" t="b" cm="1">
        <f t="array" aca="1" ref="BK166" ca="1">INDEX(i.dams_confinement_P,$P166,BK$17)</f>
        <v>1</v>
      </c>
      <c r="BL166" s="246" t="b" cm="1">
        <f t="array" aca="1" ref="BL166" ca="1">INDEX(i.dams_confinement_P,$P166,BL$17)</f>
        <v>1</v>
      </c>
      <c r="BM166" s="246" t="str" cm="1">
        <f t="array" aca="1" ref="BM166" ca="1">INDEX(i.dams_confinement_P,$P166,BM$17)</f>
        <v>-</v>
      </c>
      <c r="BN166" s="246" t="str" cm="1">
        <f t="array" aca="1" ref="BN166" ca="1">INDEX(i.dams_confinement_P,$P166,BN$17)</f>
        <v>-</v>
      </c>
      <c r="BO166" s="246" t="str" cm="1">
        <f t="array" aca="1" ref="BO166" ca="1">INDEX(i.dams_confinement_P,$P166,BO$17)</f>
        <v>-</v>
      </c>
      <c r="BP166" s="246" t="str" cm="1">
        <f t="array" aca="1" ref="BP166" ca="1">INDEX(i.dams_confinement_P,$P166,BP$17)</f>
        <v>-</v>
      </c>
      <c r="BQ166" s="246" t="str" cm="1">
        <f t="array" aca="1" ref="BQ166" ca="1">INDEX(i.dams_confinement_P,$P166,BQ$17)</f>
        <v>-</v>
      </c>
      <c r="BR166" s="246" t="str" cm="1">
        <f t="array" aca="1" ref="BR166" ca="1">INDEX(i.dams_confinement_P,$P166,BR$17)</f>
        <v>-</v>
      </c>
      <c r="BS166" s="246" t="str" cm="1">
        <f t="array" aca="1" ref="BS166" ca="1">INDEX(i.dams_confinement_P,$P166,BS$17)</f>
        <v>-</v>
      </c>
      <c r="BT166" s="246" t="str" cm="1">
        <f t="array" aca="1" ref="BT166" ca="1">INDEX(i.dams_confinement_P,$P166,BT$17)</f>
        <v>-</v>
      </c>
      <c r="BU166" s="246" t="str" cm="1">
        <f t="array" aca="1" ref="BU166" ca="1">INDEX(i.dams_confinement_P,$P166,BU$17)</f>
        <v>-</v>
      </c>
      <c r="BV166" s="246" t="str" cm="1">
        <f t="array" aca="1" ref="BV166" ca="1">INDEX(i.dams_confinement_P,$P166,BV$17)</f>
        <v>-</v>
      </c>
      <c r="BW166" s="246" t="str" cm="1">
        <f t="array" aca="1" ref="BW166" ca="1">INDEX(i.dams_confinement_P,$P166,BW$17)</f>
        <v>-</v>
      </c>
      <c r="BX166" s="246" t="str" cm="1">
        <f t="array" aca="1" ref="BX166" ca="1">INDEX(i.dams_confinement_P,$P166,BX$17)</f>
        <v>-</v>
      </c>
      <c r="BY166" s="248" t="str">
        <f t="shared" ca="1" si="614"/>
        <v>-</v>
      </c>
      <c r="BZ166" s="248" t="str">
        <f t="shared" ca="1" si="614"/>
        <v>-</v>
      </c>
      <c r="CA166" s="10"/>
      <c r="CB166" s="248" t="str">
        <f t="shared" ca="1" si="614"/>
        <v>-</v>
      </c>
      <c r="CC166" s="248" t="str">
        <f t="shared" ca="1" si="614"/>
        <v>-</v>
      </c>
      <c r="CD166" s="248" t="str">
        <f t="shared" ca="1" si="614"/>
        <v>-</v>
      </c>
      <c r="CE166" s="248" t="str">
        <f t="shared" ca="1" si="614"/>
        <v>-</v>
      </c>
      <c r="CF166" s="248" t="str">
        <f t="shared" ca="1" si="614"/>
        <v>-</v>
      </c>
      <c r="CG166" s="248" t="str">
        <f t="shared" ca="1" si="614"/>
        <v>-</v>
      </c>
      <c r="CH166" s="248" t="str">
        <f t="shared" ca="1" si="614"/>
        <v>-</v>
      </c>
      <c r="CI166" s="248" t="str">
        <f t="shared" ca="1" si="614"/>
        <v>-</v>
      </c>
      <c r="CJ166" s="248" t="str">
        <f t="shared" ca="1" si="614"/>
        <v>-</v>
      </c>
      <c r="CK166" s="248" t="str">
        <f t="shared" ca="1" si="614"/>
        <v>-</v>
      </c>
      <c r="CL166" s="248" t="str">
        <f t="shared" ca="1" si="614"/>
        <v>-</v>
      </c>
      <c r="CM166" s="248" t="str">
        <f t="shared" ca="1" si="614"/>
        <v>-</v>
      </c>
      <c r="CN166" s="248" t="str">
        <f t="shared" ca="1" si="614"/>
        <v>-</v>
      </c>
      <c r="CO166" s="248" t="str">
        <f t="shared" ca="1" si="614"/>
        <v>-</v>
      </c>
      <c r="CP166" s="248" t="str">
        <f t="shared" ca="1" si="614"/>
        <v>-</v>
      </c>
      <c r="CQ166" s="248" t="str">
        <f t="shared" ca="1" si="614"/>
        <v>-</v>
      </c>
      <c r="CR166" s="248" t="str">
        <f t="shared" ca="1" si="614"/>
        <v>-</v>
      </c>
      <c r="CS166" s="248" t="str">
        <f t="shared" ca="1" si="614"/>
        <v>-</v>
      </c>
      <c r="CT166" s="248" t="str">
        <f t="shared" ca="1" si="614"/>
        <v>-</v>
      </c>
      <c r="CU166" s="248" t="str">
        <f t="shared" ca="1" si="614"/>
        <v>-</v>
      </c>
      <c r="CV166" s="248" t="str">
        <f t="shared" ca="1" si="614"/>
        <v>-</v>
      </c>
      <c r="CW166" s="10"/>
      <c r="CX166" s="246" t="str" cm="1">
        <f t="array" aca="1" ref="CX166" ca="1">IF(AND($CZ166:$DA166),INDEX(i.dam_user_fvp0_date,$P166),"-")</f>
        <v>-</v>
      </c>
      <c r="CY166" s="246" t="str" cm="1">
        <f t="array" aca="1" ref="CY166" ca="1">IF(AND($CZ166:$DA166),INDEX(i.dam_user_fvp1_date,$P166),"-")</f>
        <v>-</v>
      </c>
      <c r="CZ166" s="248" t="b">
        <f t="shared" ca="1" si="615"/>
        <v>0</v>
      </c>
      <c r="DA166" s="248" t="b">
        <f t="shared" ca="1" si="615"/>
        <v>0</v>
      </c>
      <c r="DB166" s="248" t="str">
        <f t="shared" ca="1" si="615"/>
        <v>-</v>
      </c>
      <c r="DC166" s="248" t="str">
        <f t="shared" ca="1" si="615"/>
        <v>-</v>
      </c>
      <c r="DD166" s="248" t="str">
        <f t="shared" ca="1" si="615"/>
        <v>-</v>
      </c>
      <c r="DE166" s="248" t="str">
        <f t="shared" ca="1" si="615"/>
        <v>-</v>
      </c>
      <c r="DF166" s="248" t="str">
        <f t="shared" ca="1" si="615"/>
        <v>-</v>
      </c>
      <c r="DG166" s="248" t="str">
        <f t="shared" ca="1" si="615"/>
        <v>-</v>
      </c>
      <c r="DH166" s="248" t="str">
        <f t="shared" ca="1" si="615"/>
        <v>-</v>
      </c>
      <c r="DI166" s="248" t="str">
        <f t="shared" ca="1" si="615"/>
        <v>-</v>
      </c>
      <c r="DJ166" s="248">
        <f t="shared" ca="1" si="615"/>
        <v>0.125</v>
      </c>
      <c r="DK166" s="248">
        <f t="shared" ca="1" si="615"/>
        <v>0.3</v>
      </c>
      <c r="DL166" s="248">
        <f t="shared" ca="1" si="615"/>
        <v>-0.05</v>
      </c>
      <c r="DM166" s="248">
        <f t="shared" ca="1" si="615"/>
        <v>0.1</v>
      </c>
      <c r="DN166" s="248">
        <f t="shared" ca="1" si="615"/>
        <v>0.25</v>
      </c>
      <c r="DO166" s="248">
        <f t="shared" ca="1" si="615"/>
        <v>-0.05</v>
      </c>
      <c r="DP166" s="248">
        <f t="shared" ca="1" si="616"/>
        <v>0.05</v>
      </c>
      <c r="DQ166" s="248">
        <f t="shared" ca="1" si="616"/>
        <v>0.1</v>
      </c>
      <c r="DR166" s="248">
        <f t="shared" ca="1" si="616"/>
        <v>-0.02</v>
      </c>
      <c r="DS166" s="248">
        <f t="shared" ca="1" si="616"/>
        <v>0.1</v>
      </c>
      <c r="DT166" s="248">
        <f t="shared" ca="1" si="616"/>
        <v>0.25</v>
      </c>
      <c r="DU166" s="248">
        <f t="shared" ca="1" si="616"/>
        <v>-0.05</v>
      </c>
      <c r="DV166" s="248">
        <f t="shared" ca="1" si="616"/>
        <v>1</v>
      </c>
      <c r="DW166" s="248">
        <f t="shared" ca="1" si="616"/>
        <v>1</v>
      </c>
      <c r="DX166" s="248">
        <f t="shared" ca="1" si="616"/>
        <v>0</v>
      </c>
      <c r="DY166" s="248" t="str">
        <f t="shared" ca="1" si="616"/>
        <v>-</v>
      </c>
      <c r="DZ166" s="248" t="str">
        <f t="shared" ca="1" si="616"/>
        <v>-</v>
      </c>
      <c r="EA166" s="248" t="str">
        <f t="shared" ca="1" si="616"/>
        <v>-</v>
      </c>
      <c r="EB166" s="248" t="str">
        <f t="shared" ca="1" si="616"/>
        <v>-</v>
      </c>
      <c r="EC166" s="248" t="str">
        <f t="shared" ca="1" si="616"/>
        <v>-</v>
      </c>
      <c r="ED166" s="248" t="str">
        <f t="shared" ca="1" si="616"/>
        <v>-</v>
      </c>
      <c r="EE166" s="248" t="str">
        <f t="shared" ca="1" si="616"/>
        <v>-</v>
      </c>
      <c r="EF166" s="248">
        <f t="shared" ca="1" si="617"/>
        <v>0</v>
      </c>
      <c r="EG166" s="248" t="str">
        <f t="shared" ca="1" si="617"/>
        <v>-</v>
      </c>
      <c r="EH166" s="248" t="str">
        <f t="shared" ca="1" si="617"/>
        <v>-</v>
      </c>
      <c r="EI166" s="248" t="str">
        <f t="shared" ca="1" si="617"/>
        <v>-</v>
      </c>
      <c r="EJ166" s="248" t="str">
        <f t="shared" ca="1" si="617"/>
        <v>-</v>
      </c>
      <c r="EK166" s="248" t="str">
        <f t="shared" ca="1" si="617"/>
        <v>-</v>
      </c>
      <c r="EL166" s="248">
        <f t="shared" ca="1" si="617"/>
        <v>0</v>
      </c>
      <c r="EM166" s="248">
        <f t="shared" ca="1" si="617"/>
        <v>0</v>
      </c>
      <c r="EN166" s="248">
        <f t="shared" ca="1" si="617"/>
        <v>0</v>
      </c>
      <c r="EO166" s="248">
        <f t="shared" ca="1" si="617"/>
        <v>0</v>
      </c>
      <c r="EP166" s="248">
        <f t="shared" ca="1" si="617"/>
        <v>0</v>
      </c>
      <c r="EQ166" s="248">
        <f t="shared" ca="1" si="617"/>
        <v>0</v>
      </c>
      <c r="ER166" s="248">
        <f t="shared" ca="1" si="617"/>
        <v>0</v>
      </c>
      <c r="ES166" s="248" t="str">
        <f t="shared" ca="1" si="617"/>
        <v>-</v>
      </c>
      <c r="ET166" s="248" t="str">
        <f t="shared" ca="1" si="617"/>
        <v>-</v>
      </c>
      <c r="EU166" s="248" t="str">
        <f t="shared" ca="1" si="617"/>
        <v>-</v>
      </c>
      <c r="EV166" s="248" t="str">
        <f t="shared" ca="1" si="625"/>
        <v>-</v>
      </c>
      <c r="EW166" s="248" t="str">
        <f t="shared" ca="1" si="625"/>
        <v>-</v>
      </c>
      <c r="EX166" s="248" t="str">
        <f t="shared" ca="1" si="625"/>
        <v>-</v>
      </c>
      <c r="EY166" s="248" t="str">
        <f t="shared" ca="1" si="625"/>
        <v>-</v>
      </c>
      <c r="EZ166" s="248" t="str">
        <f t="shared" ca="1" si="625"/>
        <v>-</v>
      </c>
      <c r="FA166" s="248" t="str">
        <f t="shared" ca="1" si="625"/>
        <v>-</v>
      </c>
      <c r="FB166" s="248" t="str">
        <f t="shared" ca="1" si="625"/>
        <v>-</v>
      </c>
      <c r="FC166" s="248" t="str">
        <f t="shared" ca="1" si="625"/>
        <v>-</v>
      </c>
      <c r="FD166" s="10"/>
      <c r="FE166" s="246">
        <f t="shared" ca="1" si="569"/>
        <v>1</v>
      </c>
      <c r="FF166" s="248" t="str">
        <f t="shared" ca="1" si="625"/>
        <v>-</v>
      </c>
      <c r="FG166" s="248" t="str">
        <f t="shared" ca="1" si="625"/>
        <v>-</v>
      </c>
      <c r="FH166" s="248" t="str">
        <f t="shared" ca="1" si="625"/>
        <v>-</v>
      </c>
      <c r="FI166" s="248" t="str">
        <f t="shared" ca="1" si="625"/>
        <v>-</v>
      </c>
      <c r="FJ166" s="246" t="b">
        <f t="shared" ca="1" si="570"/>
        <v>0</v>
      </c>
      <c r="FK166" s="248" t="str">
        <f t="shared" ca="1" si="619"/>
        <v>-</v>
      </c>
      <c r="FL166" s="248">
        <f t="shared" ca="1" si="619"/>
        <v>0</v>
      </c>
      <c r="FM166" s="248" t="str">
        <f t="shared" ca="1" si="619"/>
        <v>-</v>
      </c>
      <c r="FN166" s="248">
        <f t="shared" ca="1" si="619"/>
        <v>1</v>
      </c>
      <c r="FO166" s="248">
        <f t="shared" ca="1" si="619"/>
        <v>0</v>
      </c>
      <c r="FP166" s="248">
        <f t="shared" ca="1" si="619"/>
        <v>1</v>
      </c>
      <c r="FQ166" s="248">
        <f t="shared" ca="1" si="619"/>
        <v>0</v>
      </c>
      <c r="FR166" s="248">
        <f t="shared" ca="1" si="619"/>
        <v>1</v>
      </c>
      <c r="FS166" s="248">
        <f t="shared" ca="1" si="619"/>
        <v>1</v>
      </c>
      <c r="FT166" s="248">
        <f t="shared" ca="1" si="619"/>
        <v>1</v>
      </c>
      <c r="FU166" s="248">
        <f t="shared" ca="1" si="619"/>
        <v>0</v>
      </c>
      <c r="FV166" s="248">
        <f t="shared" ca="1" si="619"/>
        <v>0</v>
      </c>
      <c r="FW166" s="248">
        <f t="shared" ca="1" si="619"/>
        <v>0</v>
      </c>
      <c r="FX166" s="248">
        <f t="shared" ca="1" si="619"/>
        <v>0</v>
      </c>
      <c r="FY166" s="248">
        <f t="shared" ca="1" si="619"/>
        <v>0</v>
      </c>
      <c r="FZ166" s="248">
        <f t="shared" ca="1" si="609"/>
        <v>0</v>
      </c>
      <c r="GA166" s="248">
        <f t="shared" ca="1" si="609"/>
        <v>0</v>
      </c>
      <c r="GB166" s="248">
        <f t="shared" ca="1" si="609"/>
        <v>0</v>
      </c>
      <c r="GC166" s="248">
        <f t="shared" ca="1" si="609"/>
        <v>0</v>
      </c>
      <c r="GD166" s="248">
        <f t="shared" ca="1" si="609"/>
        <v>0</v>
      </c>
      <c r="GE166" s="248">
        <f t="shared" ca="1" si="609"/>
        <v>0</v>
      </c>
      <c r="GF166" s="248">
        <f t="shared" ca="1" si="609"/>
        <v>0</v>
      </c>
      <c r="GG166" s="248">
        <f t="shared" ca="1" si="609"/>
        <v>1</v>
      </c>
      <c r="GH166" s="248">
        <f t="shared" ca="1" si="609"/>
        <v>0</v>
      </c>
      <c r="GI166" s="248">
        <f t="shared" ca="1" si="609"/>
        <v>0</v>
      </c>
      <c r="GJ166" s="248">
        <f t="shared" ca="1" si="609"/>
        <v>0</v>
      </c>
      <c r="GK166" s="248">
        <f t="shared" ca="1" si="609"/>
        <v>0</v>
      </c>
      <c r="GL166" s="248">
        <f t="shared" ca="1" si="609"/>
        <v>0</v>
      </c>
      <c r="GM166" s="248">
        <f t="shared" ca="1" si="609"/>
        <v>0</v>
      </c>
      <c r="GN166" s="248">
        <f t="shared" ca="1" si="609"/>
        <v>0</v>
      </c>
      <c r="GO166" s="10"/>
      <c r="GP166" s="246" t="b">
        <f t="shared" ca="1" si="620"/>
        <v>1</v>
      </c>
      <c r="GQ166" s="246" cm="1">
        <f t="array" aca="1" ref="GQ166" ca="1">INDEX(i.bnd_total_pas_area,$R166,1)</f>
        <v>1224.7500000000002</v>
      </c>
      <c r="GR166" s="248" t="str">
        <f t="shared" ca="1" si="572"/>
        <v>-</v>
      </c>
      <c r="GS166" s="246" t="b">
        <f t="shared" ca="1" si="621"/>
        <v>1</v>
      </c>
      <c r="GT166" s="246" cm="1">
        <f t="array" aca="1" ref="GT166" ca="1">INDEX(i.bnd_sr_t,$T166,1)</f>
        <v>13.5</v>
      </c>
      <c r="GU166" s="246" t="b">
        <f t="shared" ca="1" si="574"/>
        <v>0</v>
      </c>
      <c r="GV166" s="246" t="b">
        <f t="shared" ca="1" si="574"/>
        <v>0</v>
      </c>
      <c r="GW166" s="246" t="b">
        <f t="shared" ca="1" si="574"/>
        <v>1</v>
      </c>
      <c r="GX166" s="248">
        <f t="shared" ca="1" si="622"/>
        <v>0</v>
      </c>
      <c r="GY166" s="248">
        <f t="shared" ca="1" si="622"/>
        <v>2</v>
      </c>
      <c r="GZ166" s="248">
        <f t="shared" ca="1" si="622"/>
        <v>2</v>
      </c>
      <c r="HA166" s="248" t="str">
        <f t="shared" ca="1" si="622"/>
        <v>-</v>
      </c>
      <c r="HB166" s="248" t="str">
        <f t="shared" ca="1" si="622"/>
        <v>-</v>
      </c>
      <c r="HC166" s="248" t="str">
        <f t="shared" ca="1" si="622"/>
        <v>-</v>
      </c>
      <c r="HD166" s="248" t="str">
        <f t="shared" ca="1" si="622"/>
        <v>-</v>
      </c>
      <c r="HE166" s="248" t="str">
        <f t="shared" ca="1" si="622"/>
        <v>-</v>
      </c>
      <c r="HF166" s="248" t="str">
        <f t="shared" ca="1" si="622"/>
        <v>-</v>
      </c>
      <c r="HG166" s="248" t="str">
        <f t="shared" ca="1" si="622"/>
        <v>-</v>
      </c>
      <c r="HH166" s="248" t="str">
        <f t="shared" ca="1" si="622"/>
        <v>-</v>
      </c>
      <c r="HI166" s="248" t="str">
        <f t="shared" ca="1" si="622"/>
        <v>-</v>
      </c>
      <c r="HJ166" s="248" t="str">
        <f t="shared" ca="1" si="622"/>
        <v>-</v>
      </c>
      <c r="HK166" s="248" t="b">
        <f t="shared" ca="1" si="622"/>
        <v>1</v>
      </c>
      <c r="HL166" s="248">
        <f t="shared" ca="1" si="622"/>
        <v>0</v>
      </c>
      <c r="HM166" s="288" t="str">
        <f t="shared" ca="1" si="622"/>
        <v>-</v>
      </c>
      <c r="HN166" s="288" t="str">
        <f t="shared" ca="1" si="622"/>
        <v>-</v>
      </c>
      <c r="HO166" s="288" t="str">
        <f t="shared" ca="1" si="622"/>
        <v>-</v>
      </c>
      <c r="HP166" s="288" t="str">
        <f t="shared" ca="1" si="622"/>
        <v>-</v>
      </c>
      <c r="HQ166" s="288" t="str">
        <f t="shared" ca="1" si="622"/>
        <v>-</v>
      </c>
      <c r="HR166" s="288" t="str">
        <f t="shared" ca="1" si="622"/>
        <v>-</v>
      </c>
      <c r="HS166" s="248" t="str">
        <f t="shared" ca="1" si="622"/>
        <v>-</v>
      </c>
      <c r="HT166" s="248" t="str">
        <f t="shared" ca="1" si="622"/>
        <v>-</v>
      </c>
      <c r="HU166" s="248" t="b">
        <f t="shared" ca="1" si="577"/>
        <v>1</v>
      </c>
      <c r="HV166" s="248">
        <f t="shared" ca="1" si="577"/>
        <v>0</v>
      </c>
      <c r="HW166" s="246" t="str">
        <f t="shared" ca="1" si="578"/>
        <v>-</v>
      </c>
      <c r="HX166" s="246" t="str">
        <f t="shared" ca="1" si="578"/>
        <v>-</v>
      </c>
      <c r="HY166" s="246" t="str">
        <f t="shared" ca="1" si="578"/>
        <v>-</v>
      </c>
      <c r="HZ166" s="246" t="str">
        <f t="shared" ca="1" si="578"/>
        <v>-</v>
      </c>
      <c r="IA166" s="248" t="str">
        <f t="shared" ca="1" si="623"/>
        <v>-</v>
      </c>
      <c r="IB166" s="248" t="str">
        <f t="shared" ca="1" si="623"/>
        <v>-</v>
      </c>
      <c r="IC166" s="248" t="str">
        <f t="shared" ca="1" si="623"/>
        <v>-</v>
      </c>
      <c r="ID166" s="248" t="str">
        <f t="shared" ca="1" si="623"/>
        <v>-</v>
      </c>
      <c r="IE166" s="248">
        <f t="shared" ca="1" si="623"/>
        <v>0</v>
      </c>
      <c r="IF166" s="248" t="str">
        <f t="shared" ca="1" si="623"/>
        <v>-</v>
      </c>
      <c r="IG166" s="248">
        <f t="shared" ca="1" si="623"/>
        <v>0</v>
      </c>
      <c r="IH166" s="246" t="str">
        <f t="shared" ca="1" si="580"/>
        <v>-</v>
      </c>
      <c r="II166" s="246">
        <f t="shared" ca="1" si="580"/>
        <v>500</v>
      </c>
      <c r="IJ166" s="246">
        <f t="shared" ca="1" si="580"/>
        <v>500</v>
      </c>
      <c r="IK166" s="246">
        <f t="shared" ca="1" si="580"/>
        <v>865</v>
      </c>
      <c r="IL166" s="246" t="str">
        <f t="shared" ca="1" si="580"/>
        <v>-</v>
      </c>
      <c r="IM166" s="246" t="str">
        <f t="shared" ca="1" si="580"/>
        <v>-</v>
      </c>
      <c r="IN166" s="248" t="str">
        <f t="shared" ca="1" si="581"/>
        <v>-</v>
      </c>
      <c r="IO166" s="248" t="str">
        <f t="shared" ca="1" si="581"/>
        <v>-</v>
      </c>
      <c r="IP166" s="10"/>
      <c r="IQ166" s="248">
        <f t="shared" ca="1" si="623"/>
        <v>1</v>
      </c>
      <c r="IR166" s="248">
        <f t="shared" ca="1" si="623"/>
        <v>0</v>
      </c>
      <c r="IS166" s="248">
        <f t="shared" ca="1" si="623"/>
        <v>1</v>
      </c>
      <c r="IT166" s="248">
        <f t="shared" ca="1" si="623"/>
        <v>1</v>
      </c>
      <c r="IU166" s="248">
        <f t="shared" ca="1" si="623"/>
        <v>0</v>
      </c>
      <c r="IV166" s="248">
        <f t="shared" ca="1" si="623"/>
        <v>70</v>
      </c>
      <c r="IW166" s="248">
        <f t="shared" ca="1" si="623"/>
        <v>50</v>
      </c>
      <c r="IX166" s="248">
        <f t="shared" ca="1" si="623"/>
        <v>85</v>
      </c>
      <c r="IY166" s="248">
        <f t="shared" ca="1" si="623"/>
        <v>70</v>
      </c>
      <c r="IZ166" s="246">
        <f t="shared" ca="1" si="582"/>
        <v>1</v>
      </c>
      <c r="JA166" s="246">
        <f t="shared" ca="1" si="583"/>
        <v>1</v>
      </c>
      <c r="JB166" s="246">
        <f t="shared" ca="1" si="584"/>
        <v>1</v>
      </c>
      <c r="JC166" s="248">
        <f t="shared" ca="1" si="623"/>
        <v>1</v>
      </c>
      <c r="JD166" s="10"/>
      <c r="JE166" s="248">
        <f t="shared" ca="1" si="623"/>
        <v>1</v>
      </c>
      <c r="JF166" s="246">
        <f t="shared" si="585"/>
        <v>0.75</v>
      </c>
      <c r="JG166" s="248">
        <f t="shared" ca="1" si="586"/>
        <v>0.75</v>
      </c>
      <c r="JH166" s="248">
        <f t="shared" ca="1" si="586"/>
        <v>0.8</v>
      </c>
      <c r="JI166" s="248">
        <f t="shared" ca="1" si="586"/>
        <v>0.82499999999999996</v>
      </c>
      <c r="JJ166" s="248">
        <f t="shared" ca="1" si="586"/>
        <v>0.875</v>
      </c>
      <c r="JK166" s="248">
        <f t="shared" ca="1" si="586"/>
        <v>0.9</v>
      </c>
      <c r="JL166" s="246">
        <f t="shared" si="587"/>
        <v>0.75</v>
      </c>
      <c r="JM166" s="248">
        <f t="shared" ca="1" si="623"/>
        <v>0</v>
      </c>
      <c r="JN166" s="248">
        <f t="shared" ca="1" si="623"/>
        <v>0</v>
      </c>
      <c r="JO166" s="248">
        <f t="shared" ca="1" si="623"/>
        <v>0</v>
      </c>
      <c r="JP166" s="248">
        <f t="shared" ca="1" si="623"/>
        <v>0</v>
      </c>
      <c r="JQ166" s="248">
        <f t="shared" ca="1" si="623"/>
        <v>0</v>
      </c>
      <c r="JR166" s="248">
        <f t="shared" ca="1" si="623"/>
        <v>0</v>
      </c>
      <c r="JS166" s="248" t="str">
        <f t="shared" ca="1" si="623"/>
        <v>-</v>
      </c>
      <c r="JT166" s="248">
        <f t="shared" ca="1" si="623"/>
        <v>0</v>
      </c>
      <c r="JU166" s="27">
        <v>0</v>
      </c>
    </row>
    <row r="167" spans="1:281" s="228" customFormat="1" outlineLevel="1">
      <c r="A167" s="202">
        <f t="shared" si="12"/>
        <v>162</v>
      </c>
      <c r="B167" s="202">
        <f t="shared" si="590"/>
        <v>13</v>
      </c>
      <c r="C167" s="228">
        <v>600</v>
      </c>
      <c r="D167" s="228" t="s">
        <v>941</v>
      </c>
      <c r="E167" s="228" t="b">
        <f t="shared" ca="1" si="591"/>
        <v>1</v>
      </c>
      <c r="F167" s="228" t="b">
        <v>0</v>
      </c>
      <c r="G167" s="228" t="b">
        <v>1</v>
      </c>
      <c r="H167" s="298" cm="1">
        <f t="array" aca="1" ref="H167" ca="1">IF(AND($I167:$T167=DataMaster!$R$70:$AC$70),1,IF(AND($I167:$T167=DataMaster!$R$71:$AC$71),2,IF(AND($I167:$T167=DataMaster!$R$72:$AC$72),3,IF(AND($I167:$T167=DataMaster!$R$73:$AC$73),4,IF(AND($I167:$T167=DataMaster!$R$74:$AC$74),5,IF(AND($I167:$T167=DataMaster!$R$75:$AC$75),6,IF(AND($I167:$T167=DataMaster!$R$76:$AC$76),7,IF(AND($I167:$T167=DataMaster!$R$77:$AC$77),8,0))))))))</f>
        <v>0</v>
      </c>
      <c r="I167" s="225">
        <f t="shared" ca="1" si="588"/>
        <v>3</v>
      </c>
      <c r="J167" s="225">
        <f t="shared" ca="1" si="588"/>
        <v>2</v>
      </c>
      <c r="K167" s="225">
        <f t="shared" ca="1" si="588"/>
        <v>1</v>
      </c>
      <c r="L167" s="225">
        <f t="shared" ca="1" si="588"/>
        <v>1</v>
      </c>
      <c r="M167" s="225">
        <f t="shared" ca="1" si="588"/>
        <v>1</v>
      </c>
      <c r="N167" s="225">
        <f t="shared" ca="1" si="588"/>
        <v>1</v>
      </c>
      <c r="O167" s="225">
        <f t="shared" ca="1" si="588"/>
        <v>1</v>
      </c>
      <c r="P167" s="32">
        <v>1</v>
      </c>
      <c r="Q167" s="225">
        <f t="shared" ca="1" si="588"/>
        <v>1</v>
      </c>
      <c r="R167" s="32">
        <v>6</v>
      </c>
      <c r="S167" s="32">
        <v>1</v>
      </c>
      <c r="T167" s="225">
        <f t="shared" ca="1" si="588"/>
        <v>9</v>
      </c>
      <c r="V167" s="242" t="str" cm="1">
        <f t="array" aca="1" ref="V167" ca="1">TEXT(LEFT(OFFSET(V167,-1,0),5)+1,"00000")&amp;MID(OFFSET(V167,-1,0),6,FIND(" ",OFFSET(V167,-1,0),7)-5)
&amp;IF($H167=0,"",INDEX(DataMaster!$Q$70:$Q$77,Experiment!H167))
 &amp; " Day"&amp;_xlfn.SINGLE(INDEX(i.DOY,$I167,1))                   &amp; IF($FE167=0," FWM","")&amp;IF($FE167=1," MWM","")&amp;IF($FE167=5," Mat","")&amp;IF($FJ167=TRUE,"&amp;BBT","")
&amp;" Confine"&amp;$P167-1       &amp;IF($R167&gt;1," PasArea"&amp;GQ167,"")     &amp;IF($T167&gt;1," SR"&amp;GT167,"")     &amp;IF($S167&gt;1," E_PGR"&amp;JG167,"")
&amp; " WP"&amp;TEXT($IZ167*100,"000p")                &amp; " MP"&amp;TEXT($JA167*100,"000p")                      &amp; " GP"&amp;TEXT($JB167*100,"000p")
&amp; " (F"&amp;3+IFERROR(1*$CZ167,0)+IFERROR(1*$DA167,0)&amp;3-IFERROR(1*NOT($DC167),0)&amp;"N"&amp;$DV167&amp;$DW167&amp;")"</f>
        <v>00016 General_SA  Day204 MWM Confine0 PasArea266.25 SR13.5 WP100p MP100p GP100p (F33N11)</v>
      </c>
      <c r="W167" s="10" t="str">
        <f ca="1">IF(COUNTIF(V$5:V167,V167)=1,"-","Dup")</f>
        <v>-</v>
      </c>
      <c r="X167" s="10"/>
      <c r="Y167" s="248" t="str">
        <f t="shared" ca="1" si="562"/>
        <v>-</v>
      </c>
      <c r="Z167" s="248" t="str">
        <f t="shared" ca="1" si="562"/>
        <v>-</v>
      </c>
      <c r="AA167" s="248" t="str">
        <f t="shared" ca="1" si="562"/>
        <v>-</v>
      </c>
      <c r="AB167" s="248" t="str">
        <f t="shared" ca="1" si="562"/>
        <v>-</v>
      </c>
      <c r="AC167" s="248" t="str">
        <f t="shared" ca="1" si="562"/>
        <v>-</v>
      </c>
      <c r="AD167" s="248" t="b">
        <f t="shared" ca="1" si="562"/>
        <v>1</v>
      </c>
      <c r="AE167" s="10"/>
      <c r="AF167" s="248" t="b">
        <f t="shared" ca="1" si="563"/>
        <v>1</v>
      </c>
      <c r="AG167" s="248" t="str">
        <f t="shared" ca="1" si="563"/>
        <v>-</v>
      </c>
      <c r="AH167" s="248" t="str">
        <f t="shared" ca="1" si="563"/>
        <v>-</v>
      </c>
      <c r="AI167" s="248" t="str">
        <f t="shared" ca="1" si="563"/>
        <v>-</v>
      </c>
      <c r="AJ167" s="248" t="b">
        <f t="shared" ca="1" si="563"/>
        <v>0</v>
      </c>
      <c r="AK167" s="248" t="str">
        <f t="shared" ca="1" si="563"/>
        <v>-</v>
      </c>
      <c r="AL167" s="248" t="str">
        <f t="shared" ca="1" si="563"/>
        <v>-</v>
      </c>
      <c r="AM167" s="248" t="str">
        <f t="shared" ca="1" si="563"/>
        <v>-</v>
      </c>
      <c r="AN167" s="248" t="b">
        <f t="shared" ca="1" si="563"/>
        <v>0</v>
      </c>
      <c r="AO167" s="10"/>
      <c r="AP167" s="248" t="b">
        <f t="shared" ca="1" si="563"/>
        <v>1</v>
      </c>
      <c r="AQ167" s="248" t="b">
        <f t="shared" ca="1" si="564"/>
        <v>1</v>
      </c>
      <c r="AR167" s="248" t="b">
        <f t="shared" ca="1" si="564"/>
        <v>1</v>
      </c>
      <c r="AS167" s="297">
        <f t="shared" ca="1" si="565"/>
        <v>32109</v>
      </c>
      <c r="AT167" s="248" t="b">
        <f t="shared" ca="1" si="563"/>
        <v>0</v>
      </c>
      <c r="AU167" s="248" t="str">
        <f t="shared" ca="1" si="563"/>
        <v>-</v>
      </c>
      <c r="AV167" s="248" t="str">
        <f t="shared" ca="1" si="564"/>
        <v>-</v>
      </c>
      <c r="AW167" s="248" t="str">
        <f t="shared" ca="1" si="564"/>
        <v>-</v>
      </c>
      <c r="AX167" s="248" t="str">
        <f t="shared" ca="1" si="564"/>
        <v>-</v>
      </c>
      <c r="AY167" s="248">
        <f t="shared" ca="1" si="564"/>
        <v>1</v>
      </c>
      <c r="AZ167" s="248">
        <f t="shared" ca="1" si="564"/>
        <v>1</v>
      </c>
      <c r="BA167" s="248" t="b">
        <f t="shared" ca="1" si="564"/>
        <v>1</v>
      </c>
      <c r="BB167" s="248">
        <f t="shared" ca="1" si="564"/>
        <v>0.2</v>
      </c>
      <c r="BC167" s="248" t="str">
        <f t="shared" ca="1" si="566"/>
        <v>-</v>
      </c>
      <c r="BD167" s="248" t="str">
        <f t="shared" ca="1" si="566"/>
        <v>-</v>
      </c>
      <c r="BE167" s="248" t="b">
        <f t="shared" ca="1" si="564"/>
        <v>1</v>
      </c>
      <c r="BF167" s="248" t="b">
        <f t="shared" ca="1" si="564"/>
        <v>0</v>
      </c>
      <c r="BG167" s="246" t="b" cm="1">
        <f t="array" ref="BG167">INDEX(i.dams_confinement_P,$P167,BG$17)</f>
        <v>0</v>
      </c>
      <c r="BH167" s="246" t="b" cm="1">
        <f t="array" ref="BH167">INDEX(i.dams_confinement_P,$P167,BH$17)</f>
        <v>0</v>
      </c>
      <c r="BI167" s="246" t="b" cm="1">
        <f t="array" ref="BI167">INDEX(i.dams_confinement_P,$P167,BI$17)</f>
        <v>0</v>
      </c>
      <c r="BJ167" s="246" t="b" cm="1">
        <f t="array" ref="BJ167">INDEX(i.dams_confinement_P,$P167,BJ$17)</f>
        <v>0</v>
      </c>
      <c r="BK167" s="246" t="b" cm="1">
        <f t="array" ref="BK167">INDEX(i.dams_confinement_P,$P167,BK$17)</f>
        <v>0</v>
      </c>
      <c r="BL167" s="246" t="b" cm="1">
        <f t="array" ref="BL167">INDEX(i.dams_confinement_P,$P167,BL$17)</f>
        <v>0</v>
      </c>
      <c r="BM167" s="246" t="b" cm="1">
        <f t="array" ref="BM167">INDEX(i.dams_confinement_P,$P167,BM$17)</f>
        <v>0</v>
      </c>
      <c r="BN167" s="246" t="b" cm="1">
        <f t="array" ref="BN167">INDEX(i.dams_confinement_P,$P167,BN$17)</f>
        <v>0</v>
      </c>
      <c r="BO167" s="246" t="b" cm="1">
        <f t="array" ref="BO167">INDEX(i.dams_confinement_P,$P167,BO$17)</f>
        <v>0</v>
      </c>
      <c r="BP167" s="246" t="b" cm="1">
        <f t="array" ref="BP167">INDEX(i.dams_confinement_P,$P167,BP$17)</f>
        <v>0</v>
      </c>
      <c r="BQ167" s="246" t="b" cm="1">
        <f t="array" ref="BQ167">INDEX(i.dams_confinement_P,$P167,BQ$17)</f>
        <v>0</v>
      </c>
      <c r="BR167" s="246" t="b" cm="1">
        <f t="array" ref="BR167">INDEX(i.dams_confinement_P,$P167,BR$17)</f>
        <v>0</v>
      </c>
      <c r="BS167" s="246" t="b" cm="1">
        <f t="array" ref="BS167">INDEX(i.dams_confinement_P,$P167,BS$17)</f>
        <v>0</v>
      </c>
      <c r="BT167" s="246" t="b" cm="1">
        <f t="array" ref="BT167">INDEX(i.dams_confinement_P,$P167,BT$17)</f>
        <v>0</v>
      </c>
      <c r="BU167" s="246" t="b" cm="1">
        <f t="array" ref="BU167">INDEX(i.dams_confinement_P,$P167,BU$17)</f>
        <v>0</v>
      </c>
      <c r="BV167" s="246" t="b" cm="1">
        <f t="array" ref="BV167">INDEX(i.dams_confinement_P,$P167,BV$17)</f>
        <v>0</v>
      </c>
      <c r="BW167" s="246" t="b" cm="1">
        <f t="array" ref="BW167">INDEX(i.dams_confinement_P,$P167,BW$17)</f>
        <v>0</v>
      </c>
      <c r="BX167" s="246" t="b" cm="1">
        <f t="array" ref="BX167">INDEX(i.dams_confinement_P,$P167,BX$17)</f>
        <v>0</v>
      </c>
      <c r="BY167" s="248" t="str">
        <f t="shared" ca="1" si="567"/>
        <v>-</v>
      </c>
      <c r="BZ167" s="248" t="str">
        <f t="shared" ca="1" si="567"/>
        <v>-</v>
      </c>
      <c r="CA167" s="10"/>
      <c r="CB167" s="248" t="str">
        <f t="shared" ca="1" si="567"/>
        <v>-</v>
      </c>
      <c r="CC167" s="248" t="str">
        <f t="shared" ca="1" si="567"/>
        <v>-</v>
      </c>
      <c r="CD167" s="248" t="str">
        <f t="shared" ca="1" si="567"/>
        <v>-</v>
      </c>
      <c r="CE167" s="248" t="str">
        <f t="shared" ca="1" si="567"/>
        <v>-</v>
      </c>
      <c r="CF167" s="248" t="str">
        <f t="shared" ca="1" si="567"/>
        <v>-</v>
      </c>
      <c r="CG167" s="248" t="str">
        <f t="shared" ca="1" si="567"/>
        <v>-</v>
      </c>
      <c r="CH167" s="248" t="str">
        <f t="shared" ca="1" si="567"/>
        <v>-</v>
      </c>
      <c r="CI167" s="248" t="str">
        <f t="shared" ca="1" si="567"/>
        <v>-</v>
      </c>
      <c r="CJ167" s="248" t="str">
        <f t="shared" ca="1" si="567"/>
        <v>-</v>
      </c>
      <c r="CK167" s="248" t="str">
        <f t="shared" ca="1" si="567"/>
        <v>-</v>
      </c>
      <c r="CL167" s="248" t="str">
        <f t="shared" ca="1" si="567"/>
        <v>-</v>
      </c>
      <c r="CM167" s="248" t="str">
        <f t="shared" ca="1" si="567"/>
        <v>-</v>
      </c>
      <c r="CN167" s="248" t="str">
        <f t="shared" ca="1" si="567"/>
        <v>-</v>
      </c>
      <c r="CO167" s="248" t="str">
        <f t="shared" ca="1" si="567"/>
        <v>-</v>
      </c>
      <c r="CP167" s="248" t="str">
        <f t="shared" ca="1" si="567"/>
        <v>-</v>
      </c>
      <c r="CQ167" s="248" t="str">
        <f t="shared" ca="1" si="567"/>
        <v>-</v>
      </c>
      <c r="CR167" s="248" t="str">
        <f t="shared" ca="1" si="567"/>
        <v>-</v>
      </c>
      <c r="CS167" s="248" t="str">
        <f t="shared" ca="1" si="567"/>
        <v>-</v>
      </c>
      <c r="CT167" s="248" t="str">
        <f t="shared" ca="1" si="567"/>
        <v>-</v>
      </c>
      <c r="CU167" s="248" t="str">
        <f t="shared" ca="1" si="567"/>
        <v>-</v>
      </c>
      <c r="CV167" s="248" t="str">
        <f t="shared" ca="1" si="567"/>
        <v>-</v>
      </c>
      <c r="CW167" s="10"/>
      <c r="CX167" s="246" t="str" cm="1">
        <f t="array" aca="1" ref="CX167" ca="1">IF(AND($CZ167:$DA167),INDEX(i.dam_user_fvp0_date,$P167),"-")</f>
        <v>-</v>
      </c>
      <c r="CY167" s="246" t="str" cm="1">
        <f t="array" aca="1" ref="CY167" ca="1">IF(AND($CZ167:$DA167),INDEX(i.dam_user_fvp1_date,$P167),"-")</f>
        <v>-</v>
      </c>
      <c r="CZ167" s="248" t="b">
        <f t="shared" ca="1" si="597"/>
        <v>0</v>
      </c>
      <c r="DA167" s="248" t="b">
        <f t="shared" ca="1" si="597"/>
        <v>0</v>
      </c>
      <c r="DB167" s="248" t="str">
        <f t="shared" ca="1" si="597"/>
        <v>-</v>
      </c>
      <c r="DC167" s="248" t="str">
        <f t="shared" ca="1" si="597"/>
        <v>-</v>
      </c>
      <c r="DD167" s="248" t="str">
        <f t="shared" ca="1" si="597"/>
        <v>-</v>
      </c>
      <c r="DE167" s="248" t="str">
        <f t="shared" ca="1" si="597"/>
        <v>-</v>
      </c>
      <c r="DF167" s="248" t="str">
        <f t="shared" ca="1" si="597"/>
        <v>-</v>
      </c>
      <c r="DG167" s="248" t="str">
        <f t="shared" ca="1" si="597"/>
        <v>-</v>
      </c>
      <c r="DH167" s="248" t="str">
        <f t="shared" ca="1" si="597"/>
        <v>-</v>
      </c>
      <c r="DI167" s="248" t="str">
        <f t="shared" ca="1" si="597"/>
        <v>-</v>
      </c>
      <c r="DJ167" s="248">
        <f t="shared" ca="1" si="597"/>
        <v>0.125</v>
      </c>
      <c r="DK167" s="248">
        <f t="shared" ca="1" si="597"/>
        <v>0.3</v>
      </c>
      <c r="DL167" s="248">
        <f t="shared" ca="1" si="597"/>
        <v>-0.05</v>
      </c>
      <c r="DM167" s="248">
        <f t="shared" ca="1" si="597"/>
        <v>0.1</v>
      </c>
      <c r="DN167" s="248">
        <f t="shared" ca="1" si="597"/>
        <v>0.25</v>
      </c>
      <c r="DO167" s="248">
        <f t="shared" ca="1" si="597"/>
        <v>-0.05</v>
      </c>
      <c r="DP167" s="248">
        <f t="shared" ca="1" si="594"/>
        <v>0.05</v>
      </c>
      <c r="DQ167" s="248">
        <f t="shared" ca="1" si="594"/>
        <v>0.1</v>
      </c>
      <c r="DR167" s="248">
        <f t="shared" ca="1" si="594"/>
        <v>-0.02</v>
      </c>
      <c r="DS167" s="248">
        <f t="shared" ca="1" si="594"/>
        <v>0.1</v>
      </c>
      <c r="DT167" s="248">
        <f t="shared" ca="1" si="594"/>
        <v>0.25</v>
      </c>
      <c r="DU167" s="248">
        <f t="shared" ca="1" si="594"/>
        <v>-0.05</v>
      </c>
      <c r="DV167" s="248">
        <f t="shared" ca="1" si="594"/>
        <v>1</v>
      </c>
      <c r="DW167" s="248">
        <f t="shared" ca="1" si="594"/>
        <v>1</v>
      </c>
      <c r="DX167" s="248">
        <f t="shared" ca="1" si="594"/>
        <v>0</v>
      </c>
      <c r="DY167" s="248" t="str">
        <f t="shared" ca="1" si="594"/>
        <v>-</v>
      </c>
      <c r="DZ167" s="248" t="str">
        <f t="shared" ca="1" si="594"/>
        <v>-</v>
      </c>
      <c r="EA167" s="248" t="str">
        <f t="shared" ca="1" si="594"/>
        <v>-</v>
      </c>
      <c r="EB167" s="248" t="str">
        <f t="shared" ca="1" si="594"/>
        <v>-</v>
      </c>
      <c r="EC167" s="248" t="str">
        <f t="shared" ca="1" si="594"/>
        <v>-</v>
      </c>
      <c r="ED167" s="248" t="str">
        <f t="shared" ca="1" si="594"/>
        <v>-</v>
      </c>
      <c r="EE167" s="248" t="str">
        <f t="shared" ca="1" si="595"/>
        <v>-</v>
      </c>
      <c r="EF167" s="248">
        <f t="shared" ca="1" si="595"/>
        <v>0</v>
      </c>
      <c r="EG167" s="248" t="str">
        <f t="shared" ca="1" si="595"/>
        <v>-</v>
      </c>
      <c r="EH167" s="248" t="str">
        <f t="shared" ca="1" si="595"/>
        <v>-</v>
      </c>
      <c r="EI167" s="248" t="str">
        <f t="shared" ca="1" si="595"/>
        <v>-</v>
      </c>
      <c r="EJ167" s="248" t="str">
        <f t="shared" ca="1" si="595"/>
        <v>-</v>
      </c>
      <c r="EK167" s="248" t="str">
        <f t="shared" ca="1" si="595"/>
        <v>-</v>
      </c>
      <c r="EL167" s="248">
        <f t="shared" ca="1" si="595"/>
        <v>0</v>
      </c>
      <c r="EM167" s="248">
        <f t="shared" ca="1" si="595"/>
        <v>0</v>
      </c>
      <c r="EN167" s="248">
        <f t="shared" ca="1" si="595"/>
        <v>0</v>
      </c>
      <c r="EO167" s="248">
        <f t="shared" ca="1" si="595"/>
        <v>0</v>
      </c>
      <c r="EP167" s="248">
        <f t="shared" ca="1" si="595"/>
        <v>0</v>
      </c>
      <c r="EQ167" s="248">
        <f t="shared" ca="1" si="595"/>
        <v>0</v>
      </c>
      <c r="ER167" s="248">
        <f t="shared" ca="1" si="595"/>
        <v>0</v>
      </c>
      <c r="ES167" s="248" t="str">
        <f t="shared" ca="1" si="595"/>
        <v>-</v>
      </c>
      <c r="ET167" s="248" t="str">
        <f t="shared" ca="1" si="595"/>
        <v>-</v>
      </c>
      <c r="EU167" s="248" t="str">
        <f t="shared" ca="1" si="596"/>
        <v>-</v>
      </c>
      <c r="EV167" s="248" t="str">
        <f t="shared" ca="1" si="596"/>
        <v>-</v>
      </c>
      <c r="EW167" s="248" t="str">
        <f t="shared" ca="1" si="596"/>
        <v>-</v>
      </c>
      <c r="EX167" s="248" t="str">
        <f t="shared" ca="1" si="596"/>
        <v>-</v>
      </c>
      <c r="EY167" s="248" t="str">
        <f t="shared" ca="1" si="596"/>
        <v>-</v>
      </c>
      <c r="EZ167" s="248" t="str">
        <f t="shared" ca="1" si="596"/>
        <v>-</v>
      </c>
      <c r="FA167" s="248" t="str">
        <f t="shared" ca="1" si="596"/>
        <v>-</v>
      </c>
      <c r="FB167" s="248" t="str">
        <f t="shared" ca="1" si="596"/>
        <v>-</v>
      </c>
      <c r="FC167" s="248" t="str">
        <f t="shared" ca="1" si="596"/>
        <v>-</v>
      </c>
      <c r="FD167" s="10"/>
      <c r="FE167" s="246">
        <f t="shared" ca="1" si="569"/>
        <v>1</v>
      </c>
      <c r="FF167" s="248" t="str">
        <f t="shared" ca="1" si="596"/>
        <v>-</v>
      </c>
      <c r="FG167" s="248" t="str">
        <f t="shared" ca="1" si="596"/>
        <v>-</v>
      </c>
      <c r="FH167" s="248" t="str">
        <f t="shared" ca="1" si="596"/>
        <v>-</v>
      </c>
      <c r="FI167" s="248" t="str">
        <f t="shared" ca="1" si="596"/>
        <v>-</v>
      </c>
      <c r="FJ167" s="246" t="b">
        <f t="shared" ca="1" si="570"/>
        <v>0</v>
      </c>
      <c r="FK167" s="248" t="str">
        <f t="shared" ref="FK167:FZ184" ca="1" si="626">OFFSET(FK$5,$B167,0)</f>
        <v>-</v>
      </c>
      <c r="FL167" s="248">
        <f t="shared" ca="1" si="626"/>
        <v>0</v>
      </c>
      <c r="FM167" s="248" t="str">
        <f t="shared" ca="1" si="626"/>
        <v>-</v>
      </c>
      <c r="FN167" s="248">
        <f t="shared" ca="1" si="626"/>
        <v>1</v>
      </c>
      <c r="FO167" s="248">
        <f t="shared" ca="1" si="626"/>
        <v>0</v>
      </c>
      <c r="FP167" s="248">
        <f t="shared" ca="1" si="626"/>
        <v>1</v>
      </c>
      <c r="FQ167" s="248">
        <f t="shared" ca="1" si="626"/>
        <v>0</v>
      </c>
      <c r="FR167" s="248">
        <f t="shared" ca="1" si="626"/>
        <v>1</v>
      </c>
      <c r="FS167" s="248">
        <f t="shared" ca="1" si="626"/>
        <v>1</v>
      </c>
      <c r="FT167" s="248">
        <f t="shared" ca="1" si="626"/>
        <v>1</v>
      </c>
      <c r="FU167" s="248">
        <f t="shared" ca="1" si="626"/>
        <v>0</v>
      </c>
      <c r="FV167" s="248">
        <f t="shared" ca="1" si="626"/>
        <v>0</v>
      </c>
      <c r="FW167" s="248">
        <f t="shared" ca="1" si="626"/>
        <v>0</v>
      </c>
      <c r="FX167" s="248">
        <f t="shared" ca="1" si="626"/>
        <v>0</v>
      </c>
      <c r="FY167" s="248">
        <f t="shared" ca="1" si="626"/>
        <v>0</v>
      </c>
      <c r="FZ167" s="248">
        <f t="shared" ca="1" si="626"/>
        <v>0</v>
      </c>
      <c r="GA167" s="248">
        <f t="shared" ca="1" si="609"/>
        <v>0</v>
      </c>
      <c r="GB167" s="248">
        <f t="shared" ca="1" si="609"/>
        <v>0</v>
      </c>
      <c r="GC167" s="248">
        <f t="shared" ca="1" si="609"/>
        <v>0</v>
      </c>
      <c r="GD167" s="248">
        <f t="shared" ca="1" si="609"/>
        <v>0</v>
      </c>
      <c r="GE167" s="248">
        <f t="shared" ca="1" si="609"/>
        <v>0</v>
      </c>
      <c r="GF167" s="248">
        <f t="shared" ca="1" si="609"/>
        <v>0</v>
      </c>
      <c r="GG167" s="248">
        <f t="shared" ca="1" si="609"/>
        <v>1</v>
      </c>
      <c r="GH167" s="248">
        <f t="shared" ca="1" si="609"/>
        <v>0</v>
      </c>
      <c r="GI167" s="248">
        <f t="shared" ca="1" si="609"/>
        <v>0</v>
      </c>
      <c r="GJ167" s="248">
        <f t="shared" ca="1" si="609"/>
        <v>0</v>
      </c>
      <c r="GK167" s="248">
        <f t="shared" ca="1" si="609"/>
        <v>0</v>
      </c>
      <c r="GL167" s="248">
        <f t="shared" ca="1" si="609"/>
        <v>0</v>
      </c>
      <c r="GM167" s="248">
        <f t="shared" ca="1" si="609"/>
        <v>0</v>
      </c>
      <c r="GN167" s="248">
        <f t="shared" ca="1" si="609"/>
        <v>0</v>
      </c>
      <c r="GO167" s="10"/>
      <c r="GP167" s="246" t="b">
        <f t="shared" si="592"/>
        <v>1</v>
      </c>
      <c r="GQ167" s="246" cm="1">
        <f t="array" ref="GQ167">INDEX(i.bnd_total_pas_area,$R167,1)</f>
        <v>266.25</v>
      </c>
      <c r="GR167" s="248" t="str">
        <f t="shared" ca="1" si="572"/>
        <v>-</v>
      </c>
      <c r="GS167" s="246" t="b">
        <f t="shared" ca="1" si="593"/>
        <v>1</v>
      </c>
      <c r="GT167" s="246" cm="1">
        <f t="array" aca="1" ref="GT167" ca="1">INDEX(i.bnd_sr_t,$T167,1)</f>
        <v>13.5</v>
      </c>
      <c r="GU167" s="246" t="b">
        <f t="shared" ca="1" si="574"/>
        <v>0</v>
      </c>
      <c r="GV167" s="246" t="b">
        <f t="shared" ca="1" si="574"/>
        <v>0</v>
      </c>
      <c r="GW167" s="246" t="b">
        <f t="shared" ca="1" si="574"/>
        <v>1</v>
      </c>
      <c r="GX167" s="248">
        <f t="shared" ca="1" si="575"/>
        <v>0</v>
      </c>
      <c r="GY167" s="248">
        <f t="shared" ca="1" si="575"/>
        <v>2</v>
      </c>
      <c r="GZ167" s="248">
        <f t="shared" ca="1" si="575"/>
        <v>2</v>
      </c>
      <c r="HA167" s="248" t="str">
        <f t="shared" ca="1" si="575"/>
        <v>-</v>
      </c>
      <c r="HB167" s="248" t="str">
        <f t="shared" ca="1" si="575"/>
        <v>-</v>
      </c>
      <c r="HC167" s="248" t="str">
        <f t="shared" ca="1" si="575"/>
        <v>-</v>
      </c>
      <c r="HD167" s="248" t="str">
        <f t="shared" ca="1" si="575"/>
        <v>-</v>
      </c>
      <c r="HE167" s="248" t="str">
        <f t="shared" ca="1" si="575"/>
        <v>-</v>
      </c>
      <c r="HF167" s="248" t="str">
        <f t="shared" ca="1" si="575"/>
        <v>-</v>
      </c>
      <c r="HG167" s="248" t="str">
        <f t="shared" ca="1" si="575"/>
        <v>-</v>
      </c>
      <c r="HH167" s="248" t="str">
        <f t="shared" ca="1" si="575"/>
        <v>-</v>
      </c>
      <c r="HI167" s="248" t="str">
        <f t="shared" ca="1" si="575"/>
        <v>-</v>
      </c>
      <c r="HJ167" s="248" t="str">
        <f t="shared" ca="1" si="575"/>
        <v>-</v>
      </c>
      <c r="HK167" s="248" t="b">
        <f t="shared" ca="1" si="575"/>
        <v>1</v>
      </c>
      <c r="HL167" s="248">
        <f t="shared" ca="1" si="575"/>
        <v>0</v>
      </c>
      <c r="HM167" s="288" t="str">
        <f t="shared" ca="1" si="575"/>
        <v>-</v>
      </c>
      <c r="HN167" s="288" t="str">
        <f t="shared" ca="1" si="575"/>
        <v>-</v>
      </c>
      <c r="HO167" s="288" t="str">
        <f t="shared" ca="1" si="575"/>
        <v>-</v>
      </c>
      <c r="HP167" s="288" t="str">
        <f t="shared" ca="1" si="575"/>
        <v>-</v>
      </c>
      <c r="HQ167" s="288" t="str">
        <f t="shared" ca="1" si="575"/>
        <v>-</v>
      </c>
      <c r="HR167" s="288" t="str">
        <f t="shared" ca="1" si="575"/>
        <v>-</v>
      </c>
      <c r="HS167" s="248" t="str">
        <f t="shared" ca="1" si="575"/>
        <v>-</v>
      </c>
      <c r="HT167" s="248" t="str">
        <f t="shared" ca="1" si="575"/>
        <v>-</v>
      </c>
      <c r="HU167" s="248" t="b">
        <f t="shared" ca="1" si="577"/>
        <v>1</v>
      </c>
      <c r="HV167" s="248">
        <f t="shared" ca="1" si="577"/>
        <v>0</v>
      </c>
      <c r="HW167" s="246" t="str">
        <f t="shared" ca="1" si="578"/>
        <v>-</v>
      </c>
      <c r="HX167" s="246" t="str">
        <f t="shared" ca="1" si="578"/>
        <v>-</v>
      </c>
      <c r="HY167" s="246" t="str">
        <f t="shared" ca="1" si="578"/>
        <v>-</v>
      </c>
      <c r="HZ167" s="246" t="str">
        <f t="shared" ca="1" si="578"/>
        <v>-</v>
      </c>
      <c r="IA167" s="248" t="str">
        <f t="shared" ca="1" si="579"/>
        <v>-</v>
      </c>
      <c r="IB167" s="248" t="str">
        <f t="shared" ca="1" si="579"/>
        <v>-</v>
      </c>
      <c r="IC167" s="248" t="str">
        <f t="shared" ca="1" si="579"/>
        <v>-</v>
      </c>
      <c r="ID167" s="248" t="str">
        <f t="shared" ca="1" si="579"/>
        <v>-</v>
      </c>
      <c r="IE167" s="248">
        <f t="shared" ca="1" si="579"/>
        <v>0</v>
      </c>
      <c r="IF167" s="248" t="str">
        <f t="shared" ca="1" si="579"/>
        <v>-</v>
      </c>
      <c r="IG167" s="248">
        <f t="shared" ca="1" si="579"/>
        <v>0</v>
      </c>
      <c r="IH167" s="246" t="str">
        <f t="shared" ca="1" si="580"/>
        <v>-</v>
      </c>
      <c r="II167" s="246">
        <f t="shared" ca="1" si="580"/>
        <v>500</v>
      </c>
      <c r="IJ167" s="246">
        <f t="shared" ca="1" si="580"/>
        <v>500</v>
      </c>
      <c r="IK167" s="246">
        <f t="shared" ca="1" si="580"/>
        <v>865</v>
      </c>
      <c r="IL167" s="246" t="str">
        <f t="shared" ca="1" si="580"/>
        <v>-</v>
      </c>
      <c r="IM167" s="246" t="str">
        <f t="shared" ca="1" si="580"/>
        <v>-</v>
      </c>
      <c r="IN167" s="248" t="str">
        <f t="shared" ca="1" si="581"/>
        <v>-</v>
      </c>
      <c r="IO167" s="248" t="str">
        <f t="shared" ca="1" si="581"/>
        <v>-</v>
      </c>
      <c r="IP167" s="10"/>
      <c r="IQ167" s="248">
        <f t="shared" ca="1" si="579"/>
        <v>1</v>
      </c>
      <c r="IR167" s="248">
        <f t="shared" ca="1" si="579"/>
        <v>0</v>
      </c>
      <c r="IS167" s="248">
        <f t="shared" ca="1" si="579"/>
        <v>1</v>
      </c>
      <c r="IT167" s="248">
        <f t="shared" ca="1" si="579"/>
        <v>1</v>
      </c>
      <c r="IU167" s="248">
        <f t="shared" ca="1" si="579"/>
        <v>0</v>
      </c>
      <c r="IV167" s="248">
        <f t="shared" ca="1" si="579"/>
        <v>70</v>
      </c>
      <c r="IW167" s="248">
        <f t="shared" ca="1" si="579"/>
        <v>50</v>
      </c>
      <c r="IX167" s="248">
        <f t="shared" ca="1" si="579"/>
        <v>85</v>
      </c>
      <c r="IY167" s="248">
        <f t="shared" ca="1" si="579"/>
        <v>70</v>
      </c>
      <c r="IZ167" s="246">
        <f t="shared" ca="1" si="582"/>
        <v>1</v>
      </c>
      <c r="JA167" s="246">
        <f t="shared" ca="1" si="583"/>
        <v>1</v>
      </c>
      <c r="JB167" s="246">
        <f t="shared" ca="1" si="584"/>
        <v>1</v>
      </c>
      <c r="JC167" s="248">
        <f t="shared" ca="1" si="579"/>
        <v>1</v>
      </c>
      <c r="JD167" s="10"/>
      <c r="JE167" s="248">
        <f t="shared" ca="1" si="579"/>
        <v>1</v>
      </c>
      <c r="JF167" s="246">
        <f t="shared" si="585"/>
        <v>1</v>
      </c>
      <c r="JG167" s="248">
        <f t="shared" ca="1" si="586"/>
        <v>0.75</v>
      </c>
      <c r="JH167" s="248">
        <f t="shared" ca="1" si="586"/>
        <v>0.8</v>
      </c>
      <c r="JI167" s="248">
        <f t="shared" ca="1" si="586"/>
        <v>0.82499999999999996</v>
      </c>
      <c r="JJ167" s="248">
        <f t="shared" ca="1" si="586"/>
        <v>0.875</v>
      </c>
      <c r="JK167" s="248">
        <f t="shared" ca="1" si="586"/>
        <v>0.9</v>
      </c>
      <c r="JL167" s="246">
        <f t="shared" si="587"/>
        <v>1</v>
      </c>
      <c r="JM167" s="248">
        <f t="shared" ca="1" si="579"/>
        <v>0</v>
      </c>
      <c r="JN167" s="248">
        <f t="shared" ca="1" si="605"/>
        <v>0</v>
      </c>
      <c r="JO167" s="248">
        <f t="shared" ca="1" si="605"/>
        <v>0</v>
      </c>
      <c r="JP167" s="248">
        <f t="shared" ca="1" si="605"/>
        <v>0</v>
      </c>
      <c r="JQ167" s="248">
        <f t="shared" ca="1" si="605"/>
        <v>0</v>
      </c>
      <c r="JR167" s="248">
        <f t="shared" ca="1" si="605"/>
        <v>0</v>
      </c>
      <c r="JS167" s="248" t="str">
        <f t="shared" ca="1" si="579"/>
        <v>-</v>
      </c>
      <c r="JT167" s="248">
        <f t="shared" ca="1" si="579"/>
        <v>0</v>
      </c>
      <c r="JU167" s="27">
        <v>0</v>
      </c>
    </row>
    <row r="168" spans="1:281" s="228" customFormat="1" outlineLevel="1">
      <c r="A168" s="202">
        <f t="shared" si="12"/>
        <v>163</v>
      </c>
      <c r="B168" s="202">
        <f t="shared" si="590"/>
        <v>13</v>
      </c>
      <c r="C168" s="228">
        <v>600</v>
      </c>
      <c r="D168" s="228" t="s">
        <v>941</v>
      </c>
      <c r="E168" s="228" t="b">
        <f t="shared" ca="1" si="591"/>
        <v>1</v>
      </c>
      <c r="F168" s="228" t="b">
        <v>0</v>
      </c>
      <c r="G168" s="228" t="b">
        <v>1</v>
      </c>
      <c r="H168" s="298" cm="1">
        <f t="array" aca="1" ref="H168" ca="1">IF(AND($I168:$T168=DataMaster!$R$70:$AC$70),1,IF(AND($I168:$T168=DataMaster!$R$71:$AC$71),2,IF(AND($I168:$T168=DataMaster!$R$72:$AC$72),3,IF(AND($I168:$T168=DataMaster!$R$73:$AC$73),4,IF(AND($I168:$T168=DataMaster!$R$74:$AC$74),5,IF(AND($I168:$T168=DataMaster!$R$75:$AC$75),6,IF(AND($I168:$T168=DataMaster!$R$76:$AC$76),7,IF(AND($I168:$T168=DataMaster!$R$77:$AC$77),8,0))))))))</f>
        <v>0</v>
      </c>
      <c r="I168" s="225">
        <f t="shared" ca="1" si="588"/>
        <v>3</v>
      </c>
      <c r="J168" s="225">
        <f t="shared" ca="1" si="588"/>
        <v>2</v>
      </c>
      <c r="K168" s="225">
        <f t="shared" ca="1" si="588"/>
        <v>1</v>
      </c>
      <c r="L168" s="225">
        <f t="shared" ca="1" si="588"/>
        <v>1</v>
      </c>
      <c r="M168" s="225">
        <f t="shared" ca="1" si="588"/>
        <v>1</v>
      </c>
      <c r="N168" s="225">
        <f t="shared" ca="1" si="588"/>
        <v>1</v>
      </c>
      <c r="O168" s="225">
        <f t="shared" ca="1" si="588"/>
        <v>1</v>
      </c>
      <c r="P168" s="225">
        <f t="shared" ca="1" si="588"/>
        <v>1</v>
      </c>
      <c r="Q168" s="225">
        <f t="shared" ca="1" si="588"/>
        <v>1</v>
      </c>
      <c r="R168" s="32">
        <v>7</v>
      </c>
      <c r="S168" s="225">
        <f t="shared" ca="1" si="588"/>
        <v>1</v>
      </c>
      <c r="T168" s="225">
        <f t="shared" ca="1" si="588"/>
        <v>9</v>
      </c>
      <c r="V168" s="242" t="str" cm="1">
        <f t="array" aca="1" ref="V168" ca="1">TEXT(LEFT(OFFSET(V168,-1,0),5)+1,"00000")&amp;MID(OFFSET(V168,-1,0),6,FIND(" ",OFFSET(V168,-1,0),7)-5)
&amp;IF($H168=0,"",INDEX(DataMaster!$Q$70:$Q$77,Experiment!H168))
 &amp; " Day"&amp;_xlfn.SINGLE(INDEX(i.DOY,$I168,1))                   &amp; IF($FE168=0," FWM","")&amp;IF($FE168=1," MWM","")&amp;IF($FE168=5," Mat","")&amp;IF($FJ168=TRUE,"&amp;BBT","")
&amp;" Confine"&amp;$P168-1       &amp;IF($R168&gt;1," PasArea"&amp;GQ168,"")     &amp;IF($T168&gt;1," SR"&amp;GT168,"")     &amp;IF($S168&gt;1," E_PGR"&amp;JG168,"")
&amp; " WP"&amp;TEXT($IZ168*100,"000p")                &amp; " MP"&amp;TEXT($JA168*100,"000p")                      &amp; " GP"&amp;TEXT($JB168*100,"000p")
&amp; " (F"&amp;3+IFERROR(1*$CZ168,0)+IFERROR(1*$DA168,0)&amp;3-IFERROR(1*NOT($DC168),0)&amp;"N"&amp;$DV168&amp;$DW168&amp;")"</f>
        <v>00017 General_SA  Day204 MWM Confine0 PasArea585.75 SR13.5 WP100p MP100p GP100p (F33N11)</v>
      </c>
      <c r="W168" s="10" t="str">
        <f ca="1">IF(COUNTIF(V$5:V168,V168)=1,"-","Dup")</f>
        <v>-</v>
      </c>
      <c r="X168" s="10"/>
      <c r="Y168" s="248" t="str">
        <f t="shared" ca="1" si="562"/>
        <v>-</v>
      </c>
      <c r="Z168" s="248" t="str">
        <f t="shared" ca="1" si="562"/>
        <v>-</v>
      </c>
      <c r="AA168" s="248" t="str">
        <f t="shared" ca="1" si="562"/>
        <v>-</v>
      </c>
      <c r="AB168" s="248" t="str">
        <f t="shared" ca="1" si="562"/>
        <v>-</v>
      </c>
      <c r="AC168" s="248" t="str">
        <f t="shared" ca="1" si="562"/>
        <v>-</v>
      </c>
      <c r="AD168" s="248" t="b">
        <f t="shared" ca="1" si="562"/>
        <v>1</v>
      </c>
      <c r="AE168" s="10"/>
      <c r="AF168" s="248" t="b">
        <f t="shared" ca="1" si="563"/>
        <v>1</v>
      </c>
      <c r="AG168" s="248" t="str">
        <f t="shared" ca="1" si="563"/>
        <v>-</v>
      </c>
      <c r="AH168" s="248" t="str">
        <f t="shared" ca="1" si="563"/>
        <v>-</v>
      </c>
      <c r="AI168" s="248" t="str">
        <f t="shared" ca="1" si="563"/>
        <v>-</v>
      </c>
      <c r="AJ168" s="248" t="b">
        <f t="shared" ca="1" si="563"/>
        <v>0</v>
      </c>
      <c r="AK168" s="248" t="str">
        <f t="shared" ca="1" si="563"/>
        <v>-</v>
      </c>
      <c r="AL168" s="248" t="str">
        <f t="shared" ca="1" si="563"/>
        <v>-</v>
      </c>
      <c r="AM168" s="248" t="str">
        <f t="shared" ca="1" si="563"/>
        <v>-</v>
      </c>
      <c r="AN168" s="248" t="b">
        <f t="shared" ca="1" si="563"/>
        <v>0</v>
      </c>
      <c r="AO168" s="10"/>
      <c r="AP168" s="248" t="b">
        <f t="shared" ca="1" si="563"/>
        <v>1</v>
      </c>
      <c r="AQ168" s="248" t="b">
        <f t="shared" ca="1" si="564"/>
        <v>1</v>
      </c>
      <c r="AR168" s="248" t="b">
        <f t="shared" ca="1" si="564"/>
        <v>1</v>
      </c>
      <c r="AS168" s="297">
        <f t="shared" ca="1" si="565"/>
        <v>32109</v>
      </c>
      <c r="AT168" s="248" t="b">
        <f t="shared" ca="1" si="563"/>
        <v>0</v>
      </c>
      <c r="AU168" s="248" t="str">
        <f t="shared" ca="1" si="563"/>
        <v>-</v>
      </c>
      <c r="AV168" s="248" t="str">
        <f t="shared" ca="1" si="564"/>
        <v>-</v>
      </c>
      <c r="AW168" s="248" t="str">
        <f t="shared" ca="1" si="564"/>
        <v>-</v>
      </c>
      <c r="AX168" s="248" t="str">
        <f t="shared" ca="1" si="564"/>
        <v>-</v>
      </c>
      <c r="AY168" s="248">
        <f t="shared" ca="1" si="564"/>
        <v>1</v>
      </c>
      <c r="AZ168" s="248">
        <f t="shared" ca="1" si="564"/>
        <v>1</v>
      </c>
      <c r="BA168" s="248" t="b">
        <f t="shared" ca="1" si="564"/>
        <v>1</v>
      </c>
      <c r="BB168" s="248">
        <f t="shared" ca="1" si="564"/>
        <v>0.2</v>
      </c>
      <c r="BC168" s="248" t="str">
        <f t="shared" ref="BC168:BD183" ca="1" si="627">OFFSET(BC$5,$B168,0)</f>
        <v>-</v>
      </c>
      <c r="BD168" s="248" t="str">
        <f t="shared" ca="1" si="627"/>
        <v>-</v>
      </c>
      <c r="BE168" s="248" t="b">
        <f t="shared" ca="1" si="564"/>
        <v>1</v>
      </c>
      <c r="BF168" s="248" t="b">
        <f t="shared" ca="1" si="564"/>
        <v>0</v>
      </c>
      <c r="BG168" s="246" t="b" cm="1">
        <f t="array" aca="1" ref="BG168" ca="1">INDEX(i.dams_confinement_P,$P168,BG$17)</f>
        <v>0</v>
      </c>
      <c r="BH168" s="246" t="b" cm="1">
        <f t="array" aca="1" ref="BH168" ca="1">INDEX(i.dams_confinement_P,$P168,BH$17)</f>
        <v>0</v>
      </c>
      <c r="BI168" s="246" t="b" cm="1">
        <f t="array" aca="1" ref="BI168" ca="1">INDEX(i.dams_confinement_P,$P168,BI$17)</f>
        <v>0</v>
      </c>
      <c r="BJ168" s="246" t="b" cm="1">
        <f t="array" aca="1" ref="BJ168" ca="1">INDEX(i.dams_confinement_P,$P168,BJ$17)</f>
        <v>0</v>
      </c>
      <c r="BK168" s="246" t="b" cm="1">
        <f t="array" aca="1" ref="BK168" ca="1">INDEX(i.dams_confinement_P,$P168,BK$17)</f>
        <v>0</v>
      </c>
      <c r="BL168" s="246" t="b" cm="1">
        <f t="array" aca="1" ref="BL168" ca="1">INDEX(i.dams_confinement_P,$P168,BL$17)</f>
        <v>0</v>
      </c>
      <c r="BM168" s="246" t="b" cm="1">
        <f t="array" aca="1" ref="BM168" ca="1">INDEX(i.dams_confinement_P,$P168,BM$17)</f>
        <v>0</v>
      </c>
      <c r="BN168" s="246" t="b" cm="1">
        <f t="array" aca="1" ref="BN168" ca="1">INDEX(i.dams_confinement_P,$P168,BN$17)</f>
        <v>0</v>
      </c>
      <c r="BO168" s="246" t="b" cm="1">
        <f t="array" aca="1" ref="BO168" ca="1">INDEX(i.dams_confinement_P,$P168,BO$17)</f>
        <v>0</v>
      </c>
      <c r="BP168" s="246" t="b" cm="1">
        <f t="array" aca="1" ref="BP168" ca="1">INDEX(i.dams_confinement_P,$P168,BP$17)</f>
        <v>0</v>
      </c>
      <c r="BQ168" s="246" t="b" cm="1">
        <f t="array" aca="1" ref="BQ168" ca="1">INDEX(i.dams_confinement_P,$P168,BQ$17)</f>
        <v>0</v>
      </c>
      <c r="BR168" s="246" t="b" cm="1">
        <f t="array" aca="1" ref="BR168" ca="1">INDEX(i.dams_confinement_P,$P168,BR$17)</f>
        <v>0</v>
      </c>
      <c r="BS168" s="246" t="b" cm="1">
        <f t="array" aca="1" ref="BS168" ca="1">INDEX(i.dams_confinement_P,$P168,BS$17)</f>
        <v>0</v>
      </c>
      <c r="BT168" s="246" t="b" cm="1">
        <f t="array" aca="1" ref="BT168" ca="1">INDEX(i.dams_confinement_P,$P168,BT$17)</f>
        <v>0</v>
      </c>
      <c r="BU168" s="246" t="b" cm="1">
        <f t="array" aca="1" ref="BU168" ca="1">INDEX(i.dams_confinement_P,$P168,BU$17)</f>
        <v>0</v>
      </c>
      <c r="BV168" s="246" t="b" cm="1">
        <f t="array" aca="1" ref="BV168" ca="1">INDEX(i.dams_confinement_P,$P168,BV$17)</f>
        <v>0</v>
      </c>
      <c r="BW168" s="246" t="b" cm="1">
        <f t="array" aca="1" ref="BW168" ca="1">INDEX(i.dams_confinement_P,$P168,BW$17)</f>
        <v>0</v>
      </c>
      <c r="BX168" s="246" t="b" cm="1">
        <f t="array" aca="1" ref="BX168" ca="1">INDEX(i.dams_confinement_P,$P168,BX$17)</f>
        <v>0</v>
      </c>
      <c r="BY168" s="248" t="str">
        <f t="shared" ca="1" si="567"/>
        <v>-</v>
      </c>
      <c r="BZ168" s="248" t="str">
        <f t="shared" ca="1" si="567"/>
        <v>-</v>
      </c>
      <c r="CA168" s="10"/>
      <c r="CB168" s="248" t="str">
        <f t="shared" ca="1" si="567"/>
        <v>-</v>
      </c>
      <c r="CC168" s="248" t="str">
        <f t="shared" ca="1" si="567"/>
        <v>-</v>
      </c>
      <c r="CD168" s="248" t="str">
        <f t="shared" ca="1" si="567"/>
        <v>-</v>
      </c>
      <c r="CE168" s="248" t="str">
        <f t="shared" ca="1" si="567"/>
        <v>-</v>
      </c>
      <c r="CF168" s="248" t="str">
        <f t="shared" ca="1" si="567"/>
        <v>-</v>
      </c>
      <c r="CG168" s="248" t="str">
        <f t="shared" ca="1" si="567"/>
        <v>-</v>
      </c>
      <c r="CH168" s="248" t="str">
        <f t="shared" ca="1" si="567"/>
        <v>-</v>
      </c>
      <c r="CI168" s="248" t="str">
        <f t="shared" ca="1" si="567"/>
        <v>-</v>
      </c>
      <c r="CJ168" s="248" t="str">
        <f t="shared" ca="1" si="567"/>
        <v>-</v>
      </c>
      <c r="CK168" s="248" t="str">
        <f t="shared" ca="1" si="567"/>
        <v>-</v>
      </c>
      <c r="CL168" s="248" t="str">
        <f t="shared" ca="1" si="567"/>
        <v>-</v>
      </c>
      <c r="CM168" s="248" t="str">
        <f t="shared" ca="1" si="567"/>
        <v>-</v>
      </c>
      <c r="CN168" s="248" t="str">
        <f t="shared" ca="1" si="567"/>
        <v>-</v>
      </c>
      <c r="CO168" s="248" t="str">
        <f t="shared" ca="1" si="567"/>
        <v>-</v>
      </c>
      <c r="CP168" s="248" t="str">
        <f t="shared" ca="1" si="567"/>
        <v>-</v>
      </c>
      <c r="CQ168" s="248" t="str">
        <f t="shared" ca="1" si="567"/>
        <v>-</v>
      </c>
      <c r="CR168" s="248" t="str">
        <f t="shared" ca="1" si="567"/>
        <v>-</v>
      </c>
      <c r="CS168" s="248" t="str">
        <f t="shared" ca="1" si="567"/>
        <v>-</v>
      </c>
      <c r="CT168" s="248" t="str">
        <f t="shared" ca="1" si="567"/>
        <v>-</v>
      </c>
      <c r="CU168" s="248" t="str">
        <f t="shared" ca="1" si="567"/>
        <v>-</v>
      </c>
      <c r="CV168" s="248" t="str">
        <f t="shared" ca="1" si="567"/>
        <v>-</v>
      </c>
      <c r="CW168" s="10"/>
      <c r="CX168" s="246" t="str" cm="1">
        <f t="array" aca="1" ref="CX168" ca="1">IF(AND($CZ168:$DA168),INDEX(i.dam_user_fvp0_date,$P168),"-")</f>
        <v>-</v>
      </c>
      <c r="CY168" s="246" t="str" cm="1">
        <f t="array" aca="1" ref="CY168" ca="1">IF(AND($CZ168:$DA168),INDEX(i.dam_user_fvp1_date,$P168),"-")</f>
        <v>-</v>
      </c>
      <c r="CZ168" s="248" t="b">
        <f t="shared" ca="1" si="597"/>
        <v>0</v>
      </c>
      <c r="DA168" s="248" t="b">
        <f t="shared" ca="1" si="597"/>
        <v>0</v>
      </c>
      <c r="DB168" s="248" t="str">
        <f t="shared" ca="1" si="597"/>
        <v>-</v>
      </c>
      <c r="DC168" s="248" t="str">
        <f t="shared" ca="1" si="597"/>
        <v>-</v>
      </c>
      <c r="DD168" s="248" t="str">
        <f t="shared" ca="1" si="597"/>
        <v>-</v>
      </c>
      <c r="DE168" s="248" t="str">
        <f t="shared" ca="1" si="597"/>
        <v>-</v>
      </c>
      <c r="DF168" s="248" t="str">
        <f t="shared" ca="1" si="597"/>
        <v>-</v>
      </c>
      <c r="DG168" s="248" t="str">
        <f t="shared" ca="1" si="597"/>
        <v>-</v>
      </c>
      <c r="DH168" s="248" t="str">
        <f t="shared" ca="1" si="597"/>
        <v>-</v>
      </c>
      <c r="DI168" s="248" t="str">
        <f t="shared" ca="1" si="597"/>
        <v>-</v>
      </c>
      <c r="DJ168" s="248">
        <f t="shared" ca="1" si="597"/>
        <v>0.125</v>
      </c>
      <c r="DK168" s="248">
        <f t="shared" ca="1" si="597"/>
        <v>0.3</v>
      </c>
      <c r="DL168" s="248">
        <f t="shared" ca="1" si="597"/>
        <v>-0.05</v>
      </c>
      <c r="DM168" s="248">
        <f t="shared" ca="1" si="597"/>
        <v>0.1</v>
      </c>
      <c r="DN168" s="248">
        <f t="shared" ca="1" si="597"/>
        <v>0.25</v>
      </c>
      <c r="DO168" s="248">
        <f t="shared" ca="1" si="597"/>
        <v>-0.05</v>
      </c>
      <c r="DP168" s="248">
        <f t="shared" ca="1" si="594"/>
        <v>0.05</v>
      </c>
      <c r="DQ168" s="248">
        <f t="shared" ca="1" si="594"/>
        <v>0.1</v>
      </c>
      <c r="DR168" s="248">
        <f t="shared" ca="1" si="594"/>
        <v>-0.02</v>
      </c>
      <c r="DS168" s="248">
        <f t="shared" ca="1" si="594"/>
        <v>0.1</v>
      </c>
      <c r="DT168" s="248">
        <f t="shared" ca="1" si="594"/>
        <v>0.25</v>
      </c>
      <c r="DU168" s="248">
        <f t="shared" ca="1" si="594"/>
        <v>-0.05</v>
      </c>
      <c r="DV168" s="248">
        <f t="shared" ca="1" si="594"/>
        <v>1</v>
      </c>
      <c r="DW168" s="248">
        <f t="shared" ca="1" si="594"/>
        <v>1</v>
      </c>
      <c r="DX168" s="248">
        <f t="shared" ca="1" si="594"/>
        <v>0</v>
      </c>
      <c r="DY168" s="248" t="str">
        <f t="shared" ca="1" si="594"/>
        <v>-</v>
      </c>
      <c r="DZ168" s="248" t="str">
        <f t="shared" ca="1" si="594"/>
        <v>-</v>
      </c>
      <c r="EA168" s="248" t="str">
        <f t="shared" ca="1" si="594"/>
        <v>-</v>
      </c>
      <c r="EB168" s="248" t="str">
        <f t="shared" ca="1" si="594"/>
        <v>-</v>
      </c>
      <c r="EC168" s="248" t="str">
        <f t="shared" ca="1" si="594"/>
        <v>-</v>
      </c>
      <c r="ED168" s="248" t="str">
        <f t="shared" ca="1" si="594"/>
        <v>-</v>
      </c>
      <c r="EE168" s="248" t="str">
        <f t="shared" ca="1" si="595"/>
        <v>-</v>
      </c>
      <c r="EF168" s="248">
        <f t="shared" ca="1" si="595"/>
        <v>0</v>
      </c>
      <c r="EG168" s="248" t="str">
        <f t="shared" ca="1" si="595"/>
        <v>-</v>
      </c>
      <c r="EH168" s="248" t="str">
        <f t="shared" ca="1" si="595"/>
        <v>-</v>
      </c>
      <c r="EI168" s="248" t="str">
        <f t="shared" ca="1" si="595"/>
        <v>-</v>
      </c>
      <c r="EJ168" s="248" t="str">
        <f t="shared" ca="1" si="595"/>
        <v>-</v>
      </c>
      <c r="EK168" s="248" t="str">
        <f t="shared" ca="1" si="595"/>
        <v>-</v>
      </c>
      <c r="EL168" s="248">
        <f t="shared" ca="1" si="595"/>
        <v>0</v>
      </c>
      <c r="EM168" s="248">
        <f t="shared" ca="1" si="595"/>
        <v>0</v>
      </c>
      <c r="EN168" s="248">
        <f t="shared" ca="1" si="595"/>
        <v>0</v>
      </c>
      <c r="EO168" s="248">
        <f t="shared" ca="1" si="595"/>
        <v>0</v>
      </c>
      <c r="EP168" s="248">
        <f t="shared" ca="1" si="595"/>
        <v>0</v>
      </c>
      <c r="EQ168" s="248">
        <f t="shared" ca="1" si="595"/>
        <v>0</v>
      </c>
      <c r="ER168" s="248">
        <f t="shared" ca="1" si="595"/>
        <v>0</v>
      </c>
      <c r="ES168" s="248" t="str">
        <f t="shared" ca="1" si="595"/>
        <v>-</v>
      </c>
      <c r="ET168" s="248" t="str">
        <f t="shared" ca="1" si="595"/>
        <v>-</v>
      </c>
      <c r="EU168" s="248" t="str">
        <f t="shared" ca="1" si="596"/>
        <v>-</v>
      </c>
      <c r="EV168" s="248" t="str">
        <f t="shared" ca="1" si="596"/>
        <v>-</v>
      </c>
      <c r="EW168" s="248" t="str">
        <f t="shared" ca="1" si="596"/>
        <v>-</v>
      </c>
      <c r="EX168" s="248" t="str">
        <f t="shared" ca="1" si="596"/>
        <v>-</v>
      </c>
      <c r="EY168" s="248" t="str">
        <f t="shared" ca="1" si="596"/>
        <v>-</v>
      </c>
      <c r="EZ168" s="248" t="str">
        <f t="shared" ca="1" si="596"/>
        <v>-</v>
      </c>
      <c r="FA168" s="248" t="str">
        <f t="shared" ca="1" si="596"/>
        <v>-</v>
      </c>
      <c r="FB168" s="248" t="str">
        <f t="shared" ca="1" si="596"/>
        <v>-</v>
      </c>
      <c r="FC168" s="248" t="str">
        <f t="shared" ca="1" si="596"/>
        <v>-</v>
      </c>
      <c r="FD168" s="10"/>
      <c r="FE168" s="246">
        <f t="shared" ca="1" si="569"/>
        <v>1</v>
      </c>
      <c r="FF168" s="248" t="str">
        <f t="shared" ca="1" si="596"/>
        <v>-</v>
      </c>
      <c r="FG168" s="248" t="str">
        <f t="shared" ca="1" si="596"/>
        <v>-</v>
      </c>
      <c r="FH168" s="248" t="str">
        <f t="shared" ca="1" si="596"/>
        <v>-</v>
      </c>
      <c r="FI168" s="248" t="str">
        <f t="shared" ca="1" si="596"/>
        <v>-</v>
      </c>
      <c r="FJ168" s="246" t="b">
        <f t="shared" ca="1" si="570"/>
        <v>0</v>
      </c>
      <c r="FK168" s="248" t="str">
        <f t="shared" ca="1" si="626"/>
        <v>-</v>
      </c>
      <c r="FL168" s="248">
        <f t="shared" ca="1" si="626"/>
        <v>0</v>
      </c>
      <c r="FM168" s="248" t="str">
        <f t="shared" ca="1" si="626"/>
        <v>-</v>
      </c>
      <c r="FN168" s="248">
        <f t="shared" ca="1" si="626"/>
        <v>1</v>
      </c>
      <c r="FO168" s="248">
        <f t="shared" ca="1" si="626"/>
        <v>0</v>
      </c>
      <c r="FP168" s="248">
        <f t="shared" ca="1" si="626"/>
        <v>1</v>
      </c>
      <c r="FQ168" s="248">
        <f t="shared" ca="1" si="626"/>
        <v>0</v>
      </c>
      <c r="FR168" s="248">
        <f t="shared" ca="1" si="626"/>
        <v>1</v>
      </c>
      <c r="FS168" s="248">
        <f t="shared" ca="1" si="626"/>
        <v>1</v>
      </c>
      <c r="FT168" s="248">
        <f t="shared" ca="1" si="626"/>
        <v>1</v>
      </c>
      <c r="FU168" s="248">
        <f t="shared" ca="1" si="626"/>
        <v>0</v>
      </c>
      <c r="FV168" s="248">
        <f t="shared" ca="1" si="626"/>
        <v>0</v>
      </c>
      <c r="FW168" s="248">
        <f t="shared" ca="1" si="626"/>
        <v>0</v>
      </c>
      <c r="FX168" s="248">
        <f t="shared" ca="1" si="626"/>
        <v>0</v>
      </c>
      <c r="FY168" s="248">
        <f t="shared" ca="1" si="626"/>
        <v>0</v>
      </c>
      <c r="FZ168" s="248">
        <f t="shared" ca="1" si="626"/>
        <v>0</v>
      </c>
      <c r="GA168" s="248">
        <f t="shared" ca="1" si="609"/>
        <v>0</v>
      </c>
      <c r="GB168" s="248">
        <f t="shared" ca="1" si="609"/>
        <v>0</v>
      </c>
      <c r="GC168" s="248">
        <f t="shared" ca="1" si="609"/>
        <v>0</v>
      </c>
      <c r="GD168" s="248">
        <f t="shared" ca="1" si="609"/>
        <v>0</v>
      </c>
      <c r="GE168" s="248">
        <f t="shared" ca="1" si="609"/>
        <v>0</v>
      </c>
      <c r="GF168" s="248">
        <f t="shared" ca="1" si="609"/>
        <v>0</v>
      </c>
      <c r="GG168" s="248">
        <f t="shared" ca="1" si="609"/>
        <v>1</v>
      </c>
      <c r="GH168" s="248">
        <f t="shared" ca="1" si="609"/>
        <v>0</v>
      </c>
      <c r="GI168" s="248">
        <f t="shared" ca="1" si="609"/>
        <v>0</v>
      </c>
      <c r="GJ168" s="248">
        <f t="shared" ca="1" si="609"/>
        <v>0</v>
      </c>
      <c r="GK168" s="248">
        <f t="shared" ca="1" si="609"/>
        <v>0</v>
      </c>
      <c r="GL168" s="248">
        <f t="shared" ca="1" si="609"/>
        <v>0</v>
      </c>
      <c r="GM168" s="248">
        <f t="shared" ca="1" si="609"/>
        <v>0</v>
      </c>
      <c r="GN168" s="248">
        <f t="shared" ca="1" si="609"/>
        <v>0</v>
      </c>
      <c r="GO168" s="10"/>
      <c r="GP168" s="246" t="b">
        <f t="shared" si="592"/>
        <v>1</v>
      </c>
      <c r="GQ168" s="246" cm="1">
        <f t="array" ref="GQ168">INDEX(i.bnd_total_pas_area,$R168,1)</f>
        <v>585.75</v>
      </c>
      <c r="GR168" s="248" t="str">
        <f t="shared" ca="1" si="572"/>
        <v>-</v>
      </c>
      <c r="GS168" s="246" t="b">
        <f t="shared" ca="1" si="593"/>
        <v>1</v>
      </c>
      <c r="GT168" s="246" cm="1">
        <f t="array" aca="1" ref="GT168" ca="1">INDEX(i.bnd_sr_t,$T168,1)</f>
        <v>13.5</v>
      </c>
      <c r="GU168" s="246" t="b">
        <f t="shared" ca="1" si="574"/>
        <v>0</v>
      </c>
      <c r="GV168" s="246" t="b">
        <f t="shared" ca="1" si="574"/>
        <v>0</v>
      </c>
      <c r="GW168" s="246" t="b">
        <f t="shared" ca="1" si="574"/>
        <v>1</v>
      </c>
      <c r="GX168" s="248">
        <f t="shared" ca="1" si="575"/>
        <v>0</v>
      </c>
      <c r="GY168" s="248">
        <f t="shared" ca="1" si="575"/>
        <v>2</v>
      </c>
      <c r="GZ168" s="248">
        <f t="shared" ca="1" si="575"/>
        <v>2</v>
      </c>
      <c r="HA168" s="248" t="str">
        <f t="shared" ca="1" si="575"/>
        <v>-</v>
      </c>
      <c r="HB168" s="248" t="str">
        <f t="shared" ca="1" si="575"/>
        <v>-</v>
      </c>
      <c r="HC168" s="248" t="str">
        <f t="shared" ca="1" si="575"/>
        <v>-</v>
      </c>
      <c r="HD168" s="248" t="str">
        <f t="shared" ca="1" si="575"/>
        <v>-</v>
      </c>
      <c r="HE168" s="248" t="str">
        <f t="shared" ca="1" si="575"/>
        <v>-</v>
      </c>
      <c r="HF168" s="248" t="str">
        <f t="shared" ca="1" si="575"/>
        <v>-</v>
      </c>
      <c r="HG168" s="248" t="str">
        <f t="shared" ca="1" si="575"/>
        <v>-</v>
      </c>
      <c r="HH168" s="248" t="str">
        <f t="shared" ca="1" si="575"/>
        <v>-</v>
      </c>
      <c r="HI168" s="248" t="str">
        <f t="shared" ca="1" si="575"/>
        <v>-</v>
      </c>
      <c r="HJ168" s="248" t="str">
        <f t="shared" ca="1" si="575"/>
        <v>-</v>
      </c>
      <c r="HK168" s="248" t="b">
        <f t="shared" ca="1" si="575"/>
        <v>1</v>
      </c>
      <c r="HL168" s="248">
        <f t="shared" ca="1" si="575"/>
        <v>0</v>
      </c>
      <c r="HM168" s="288" t="str">
        <f t="shared" ca="1" si="575"/>
        <v>-</v>
      </c>
      <c r="HN168" s="288" t="str">
        <f t="shared" ca="1" si="575"/>
        <v>-</v>
      </c>
      <c r="HO168" s="288" t="str">
        <f t="shared" ca="1" si="575"/>
        <v>-</v>
      </c>
      <c r="HP168" s="288" t="str">
        <f t="shared" ca="1" si="575"/>
        <v>-</v>
      </c>
      <c r="HQ168" s="288" t="str">
        <f t="shared" ca="1" si="575"/>
        <v>-</v>
      </c>
      <c r="HR168" s="288" t="str">
        <f t="shared" ca="1" si="575"/>
        <v>-</v>
      </c>
      <c r="HS168" s="248" t="str">
        <f t="shared" ca="1" si="575"/>
        <v>-</v>
      </c>
      <c r="HT168" s="248" t="str">
        <f t="shared" ca="1" si="575"/>
        <v>-</v>
      </c>
      <c r="HU168" s="248" t="b">
        <f t="shared" ca="1" si="577"/>
        <v>1</v>
      </c>
      <c r="HV168" s="248">
        <f t="shared" ca="1" si="577"/>
        <v>0</v>
      </c>
      <c r="HW168" s="246" t="str">
        <f t="shared" ca="1" si="578"/>
        <v>-</v>
      </c>
      <c r="HX168" s="246" t="str">
        <f t="shared" ca="1" si="578"/>
        <v>-</v>
      </c>
      <c r="HY168" s="246" t="str">
        <f t="shared" ca="1" si="578"/>
        <v>-</v>
      </c>
      <c r="HZ168" s="246" t="str">
        <f t="shared" ca="1" si="578"/>
        <v>-</v>
      </c>
      <c r="IA168" s="248" t="str">
        <f t="shared" ca="1" si="579"/>
        <v>-</v>
      </c>
      <c r="IB168" s="248" t="str">
        <f t="shared" ca="1" si="579"/>
        <v>-</v>
      </c>
      <c r="IC168" s="248" t="str">
        <f t="shared" ca="1" si="579"/>
        <v>-</v>
      </c>
      <c r="ID168" s="248" t="str">
        <f t="shared" ca="1" si="579"/>
        <v>-</v>
      </c>
      <c r="IE168" s="248">
        <f t="shared" ca="1" si="579"/>
        <v>0</v>
      </c>
      <c r="IF168" s="248" t="str">
        <f t="shared" ca="1" si="579"/>
        <v>-</v>
      </c>
      <c r="IG168" s="248">
        <f t="shared" ca="1" si="579"/>
        <v>0</v>
      </c>
      <c r="IH168" s="246" t="str">
        <f t="shared" ca="1" si="580"/>
        <v>-</v>
      </c>
      <c r="II168" s="246">
        <f t="shared" ca="1" si="580"/>
        <v>500</v>
      </c>
      <c r="IJ168" s="246">
        <f t="shared" ca="1" si="580"/>
        <v>500</v>
      </c>
      <c r="IK168" s="246">
        <f t="shared" ca="1" si="580"/>
        <v>865</v>
      </c>
      <c r="IL168" s="246" t="str">
        <f t="shared" ca="1" si="580"/>
        <v>-</v>
      </c>
      <c r="IM168" s="246" t="str">
        <f t="shared" ca="1" si="580"/>
        <v>-</v>
      </c>
      <c r="IN168" s="248" t="str">
        <f t="shared" ca="1" si="581"/>
        <v>-</v>
      </c>
      <c r="IO168" s="248" t="str">
        <f t="shared" ca="1" si="581"/>
        <v>-</v>
      </c>
      <c r="IP168" s="10"/>
      <c r="IQ168" s="248">
        <f t="shared" ca="1" si="579"/>
        <v>1</v>
      </c>
      <c r="IR168" s="248">
        <f t="shared" ca="1" si="579"/>
        <v>0</v>
      </c>
      <c r="IS168" s="248">
        <f t="shared" ca="1" si="579"/>
        <v>1</v>
      </c>
      <c r="IT168" s="248">
        <f t="shared" ca="1" si="579"/>
        <v>1</v>
      </c>
      <c r="IU168" s="248">
        <f t="shared" ca="1" si="579"/>
        <v>0</v>
      </c>
      <c r="IV168" s="248">
        <f t="shared" ca="1" si="579"/>
        <v>70</v>
      </c>
      <c r="IW168" s="248">
        <f t="shared" ca="1" si="579"/>
        <v>50</v>
      </c>
      <c r="IX168" s="248">
        <f t="shared" ca="1" si="579"/>
        <v>85</v>
      </c>
      <c r="IY168" s="248">
        <f t="shared" ref="IY168:JT190" ca="1" si="628">OFFSET(IY$5,$B168,0)</f>
        <v>70</v>
      </c>
      <c r="IZ168" s="246">
        <f t="shared" ca="1" si="582"/>
        <v>1</v>
      </c>
      <c r="JA168" s="246">
        <f t="shared" ca="1" si="583"/>
        <v>1</v>
      </c>
      <c r="JB168" s="246">
        <f t="shared" ca="1" si="584"/>
        <v>1</v>
      </c>
      <c r="JC168" s="248">
        <f t="shared" ca="1" si="628"/>
        <v>1</v>
      </c>
      <c r="JD168" s="10"/>
      <c r="JE168" s="248">
        <f t="shared" ca="1" si="628"/>
        <v>1</v>
      </c>
      <c r="JF168" s="246">
        <f t="shared" ca="1" si="585"/>
        <v>1</v>
      </c>
      <c r="JG168" s="248">
        <f t="shared" ref="JG168:JK190" ca="1" si="629">OFFSET(JG$5,$B168,0)</f>
        <v>0.75</v>
      </c>
      <c r="JH168" s="248">
        <f t="shared" ca="1" si="629"/>
        <v>0.8</v>
      </c>
      <c r="JI168" s="248">
        <f t="shared" ca="1" si="629"/>
        <v>0.82499999999999996</v>
      </c>
      <c r="JJ168" s="248">
        <f t="shared" ca="1" si="629"/>
        <v>0.875</v>
      </c>
      <c r="JK168" s="248">
        <f t="shared" ca="1" si="629"/>
        <v>0.9</v>
      </c>
      <c r="JL168" s="246">
        <f t="shared" ca="1" si="587"/>
        <v>1</v>
      </c>
      <c r="JM168" s="248">
        <f t="shared" ca="1" si="628"/>
        <v>0</v>
      </c>
      <c r="JN168" s="248">
        <f t="shared" ca="1" si="628"/>
        <v>0</v>
      </c>
      <c r="JO168" s="248">
        <f t="shared" ca="1" si="628"/>
        <v>0</v>
      </c>
      <c r="JP168" s="248">
        <f t="shared" ca="1" si="628"/>
        <v>0</v>
      </c>
      <c r="JQ168" s="248">
        <f t="shared" ca="1" si="628"/>
        <v>0</v>
      </c>
      <c r="JR168" s="248">
        <f t="shared" ca="1" si="628"/>
        <v>0</v>
      </c>
      <c r="JS168" s="248" t="str">
        <f t="shared" ca="1" si="628"/>
        <v>-</v>
      </c>
      <c r="JT168" s="248">
        <f t="shared" ca="1" si="628"/>
        <v>0</v>
      </c>
      <c r="JU168" s="27">
        <v>0</v>
      </c>
    </row>
    <row r="169" spans="1:281" s="228" customFormat="1" outlineLevel="1">
      <c r="A169" s="202">
        <f t="shared" si="12"/>
        <v>164</v>
      </c>
      <c r="B169" s="202">
        <f t="shared" si="590"/>
        <v>13</v>
      </c>
      <c r="C169" s="228">
        <v>600</v>
      </c>
      <c r="D169" s="228" t="s">
        <v>941</v>
      </c>
      <c r="E169" s="228" t="b">
        <f t="shared" ca="1" si="591"/>
        <v>1</v>
      </c>
      <c r="F169" s="228" t="b">
        <v>0</v>
      </c>
      <c r="G169" s="228" t="b">
        <v>1</v>
      </c>
      <c r="H169" s="298" cm="1">
        <f t="array" aca="1" ref="H169" ca="1">IF(AND($I169:$T169=DataMaster!$R$70:$AC$70),1,IF(AND($I169:$T169=DataMaster!$R$71:$AC$71),2,IF(AND($I169:$T169=DataMaster!$R$72:$AC$72),3,IF(AND($I169:$T169=DataMaster!$R$73:$AC$73),4,IF(AND($I169:$T169=DataMaster!$R$74:$AC$74),5,IF(AND($I169:$T169=DataMaster!$R$75:$AC$75),6,IF(AND($I169:$T169=DataMaster!$R$76:$AC$76),7,IF(AND($I169:$T169=DataMaster!$R$77:$AC$77),8,0))))))))</f>
        <v>0</v>
      </c>
      <c r="I169" s="225">
        <f t="shared" ca="1" si="588"/>
        <v>3</v>
      </c>
      <c r="J169" s="225">
        <f t="shared" ca="1" si="588"/>
        <v>2</v>
      </c>
      <c r="K169" s="225">
        <f t="shared" ca="1" si="588"/>
        <v>1</v>
      </c>
      <c r="L169" s="225">
        <f t="shared" ca="1" si="588"/>
        <v>1</v>
      </c>
      <c r="M169" s="225">
        <f t="shared" ca="1" si="588"/>
        <v>1</v>
      </c>
      <c r="N169" s="225">
        <f t="shared" ca="1" si="588"/>
        <v>1</v>
      </c>
      <c r="O169" s="225">
        <f t="shared" ca="1" si="588"/>
        <v>1</v>
      </c>
      <c r="P169" s="225">
        <f t="shared" ca="1" si="588"/>
        <v>1</v>
      </c>
      <c r="Q169" s="225">
        <f t="shared" ca="1" si="588"/>
        <v>1</v>
      </c>
      <c r="R169" s="32">
        <v>8</v>
      </c>
      <c r="S169" s="225">
        <f t="shared" ca="1" si="588"/>
        <v>1</v>
      </c>
      <c r="T169" s="225">
        <f t="shared" ca="1" si="588"/>
        <v>9</v>
      </c>
      <c r="V169" s="242" t="str" cm="1">
        <f t="array" aca="1" ref="V169" ca="1">TEXT(LEFT(OFFSET(V169,-1,0),5)+1,"00000")&amp;MID(OFFSET(V169,-1,0),6,FIND(" ",OFFSET(V169,-1,0),7)-5)
&amp;IF($H169=0,"",INDEX(DataMaster!$Q$70:$Q$77,Experiment!H169))
 &amp; " Day"&amp;_xlfn.SINGLE(INDEX(i.DOY,$I169,1))                   &amp; IF($FE169=0," FWM","")&amp;IF($FE169=1," MWM","")&amp;IF($FE169=5," Mat","")&amp;IF($FJ169=TRUE,"&amp;BBT","")
&amp;" Confine"&amp;$P169-1       &amp;IF($R169&gt;1," PasArea"&amp;GQ169,"")     &amp;IF($T169&gt;1," SR"&amp;GT169,"")     &amp;IF($S169&gt;1," E_PGR"&amp;JG169,"")
&amp; " WP"&amp;TEXT($IZ169*100,"000p")                &amp; " MP"&amp;TEXT($JA169*100,"000p")                      &amp; " GP"&amp;TEXT($JB169*100,"000p")
&amp; " (F"&amp;3+IFERROR(1*$CZ169,0)+IFERROR(1*$DA169,0)&amp;3-IFERROR(1*NOT($DC169),0)&amp;"N"&amp;$DV169&amp;$DW169&amp;")"</f>
        <v>00018 General_SA  Day204 MWM Confine0 PasArea905.25 SR13.5 WP100p MP100p GP100p (F33N11)</v>
      </c>
      <c r="W169" s="10" t="str">
        <f ca="1">IF(COUNTIF(V$5:V169,V169)=1,"-","Dup")</f>
        <v>-</v>
      </c>
      <c r="X169" s="10"/>
      <c r="Y169" s="248" t="str">
        <f t="shared" ca="1" si="562"/>
        <v>-</v>
      </c>
      <c r="Z169" s="248" t="str">
        <f t="shared" ca="1" si="562"/>
        <v>-</v>
      </c>
      <c r="AA169" s="248" t="str">
        <f t="shared" ca="1" si="562"/>
        <v>-</v>
      </c>
      <c r="AB169" s="248" t="str">
        <f t="shared" ca="1" si="562"/>
        <v>-</v>
      </c>
      <c r="AC169" s="248" t="str">
        <f t="shared" ca="1" si="562"/>
        <v>-</v>
      </c>
      <c r="AD169" s="248" t="b">
        <f t="shared" ca="1" si="562"/>
        <v>1</v>
      </c>
      <c r="AE169" s="10"/>
      <c r="AF169" s="248" t="b">
        <f t="shared" ca="1" si="563"/>
        <v>1</v>
      </c>
      <c r="AG169" s="248" t="str">
        <f t="shared" ca="1" si="563"/>
        <v>-</v>
      </c>
      <c r="AH169" s="248" t="str">
        <f t="shared" ca="1" si="563"/>
        <v>-</v>
      </c>
      <c r="AI169" s="248" t="str">
        <f t="shared" ca="1" si="563"/>
        <v>-</v>
      </c>
      <c r="AJ169" s="248" t="b">
        <f t="shared" ca="1" si="563"/>
        <v>0</v>
      </c>
      <c r="AK169" s="248" t="str">
        <f t="shared" ca="1" si="563"/>
        <v>-</v>
      </c>
      <c r="AL169" s="248" t="str">
        <f t="shared" ca="1" si="563"/>
        <v>-</v>
      </c>
      <c r="AM169" s="248" t="str">
        <f t="shared" ca="1" si="563"/>
        <v>-</v>
      </c>
      <c r="AN169" s="248" t="b">
        <f t="shared" ca="1" si="563"/>
        <v>0</v>
      </c>
      <c r="AO169" s="10"/>
      <c r="AP169" s="248" t="b">
        <f t="shared" ca="1" si="563"/>
        <v>1</v>
      </c>
      <c r="AQ169" s="248" t="b">
        <f t="shared" ca="1" si="564"/>
        <v>1</v>
      </c>
      <c r="AR169" s="248" t="b">
        <f t="shared" ca="1" si="564"/>
        <v>1</v>
      </c>
      <c r="AS169" s="297">
        <f t="shared" ca="1" si="565"/>
        <v>32109</v>
      </c>
      <c r="AT169" s="248" t="b">
        <f t="shared" ca="1" si="563"/>
        <v>0</v>
      </c>
      <c r="AU169" s="248" t="str">
        <f t="shared" ca="1" si="563"/>
        <v>-</v>
      </c>
      <c r="AV169" s="248" t="str">
        <f t="shared" ca="1" si="564"/>
        <v>-</v>
      </c>
      <c r="AW169" s="248" t="str">
        <f t="shared" ca="1" si="564"/>
        <v>-</v>
      </c>
      <c r="AX169" s="248" t="str">
        <f t="shared" ca="1" si="564"/>
        <v>-</v>
      </c>
      <c r="AY169" s="248">
        <f t="shared" ca="1" si="564"/>
        <v>1</v>
      </c>
      <c r="AZ169" s="248">
        <f t="shared" ca="1" si="564"/>
        <v>1</v>
      </c>
      <c r="BA169" s="248" t="b">
        <f t="shared" ca="1" si="564"/>
        <v>1</v>
      </c>
      <c r="BB169" s="248">
        <f t="shared" ca="1" si="564"/>
        <v>0.2</v>
      </c>
      <c r="BC169" s="248" t="str">
        <f t="shared" ca="1" si="627"/>
        <v>-</v>
      </c>
      <c r="BD169" s="248" t="str">
        <f t="shared" ca="1" si="627"/>
        <v>-</v>
      </c>
      <c r="BE169" s="248" t="b">
        <f t="shared" ca="1" si="564"/>
        <v>1</v>
      </c>
      <c r="BF169" s="248" t="b">
        <f t="shared" ca="1" si="564"/>
        <v>0</v>
      </c>
      <c r="BG169" s="246" t="b" cm="1">
        <f t="array" aca="1" ref="BG169" ca="1">INDEX(i.dams_confinement_P,$P169,BG$17)</f>
        <v>0</v>
      </c>
      <c r="BH169" s="246" t="b" cm="1">
        <f t="array" aca="1" ref="BH169" ca="1">INDEX(i.dams_confinement_P,$P169,BH$17)</f>
        <v>0</v>
      </c>
      <c r="BI169" s="246" t="b" cm="1">
        <f t="array" aca="1" ref="BI169" ca="1">INDEX(i.dams_confinement_P,$P169,BI$17)</f>
        <v>0</v>
      </c>
      <c r="BJ169" s="246" t="b" cm="1">
        <f t="array" aca="1" ref="BJ169" ca="1">INDEX(i.dams_confinement_P,$P169,BJ$17)</f>
        <v>0</v>
      </c>
      <c r="BK169" s="246" t="b" cm="1">
        <f t="array" aca="1" ref="BK169" ca="1">INDEX(i.dams_confinement_P,$P169,BK$17)</f>
        <v>0</v>
      </c>
      <c r="BL169" s="246" t="b" cm="1">
        <f t="array" aca="1" ref="BL169" ca="1">INDEX(i.dams_confinement_P,$P169,BL$17)</f>
        <v>0</v>
      </c>
      <c r="BM169" s="246" t="b" cm="1">
        <f t="array" aca="1" ref="BM169" ca="1">INDEX(i.dams_confinement_P,$P169,BM$17)</f>
        <v>0</v>
      </c>
      <c r="BN169" s="246" t="b" cm="1">
        <f t="array" aca="1" ref="BN169" ca="1">INDEX(i.dams_confinement_P,$P169,BN$17)</f>
        <v>0</v>
      </c>
      <c r="BO169" s="246" t="b" cm="1">
        <f t="array" aca="1" ref="BO169" ca="1">INDEX(i.dams_confinement_P,$P169,BO$17)</f>
        <v>0</v>
      </c>
      <c r="BP169" s="246" t="b" cm="1">
        <f t="array" aca="1" ref="BP169" ca="1">INDEX(i.dams_confinement_P,$P169,BP$17)</f>
        <v>0</v>
      </c>
      <c r="BQ169" s="246" t="b" cm="1">
        <f t="array" aca="1" ref="BQ169" ca="1">INDEX(i.dams_confinement_P,$P169,BQ$17)</f>
        <v>0</v>
      </c>
      <c r="BR169" s="246" t="b" cm="1">
        <f t="array" aca="1" ref="BR169" ca="1">INDEX(i.dams_confinement_P,$P169,BR$17)</f>
        <v>0</v>
      </c>
      <c r="BS169" s="246" t="b" cm="1">
        <f t="array" aca="1" ref="BS169" ca="1">INDEX(i.dams_confinement_P,$P169,BS$17)</f>
        <v>0</v>
      </c>
      <c r="BT169" s="246" t="b" cm="1">
        <f t="array" aca="1" ref="BT169" ca="1">INDEX(i.dams_confinement_P,$P169,BT$17)</f>
        <v>0</v>
      </c>
      <c r="BU169" s="246" t="b" cm="1">
        <f t="array" aca="1" ref="BU169" ca="1">INDEX(i.dams_confinement_P,$P169,BU$17)</f>
        <v>0</v>
      </c>
      <c r="BV169" s="246" t="b" cm="1">
        <f t="array" aca="1" ref="BV169" ca="1">INDEX(i.dams_confinement_P,$P169,BV$17)</f>
        <v>0</v>
      </c>
      <c r="BW169" s="246" t="b" cm="1">
        <f t="array" aca="1" ref="BW169" ca="1">INDEX(i.dams_confinement_P,$P169,BW$17)</f>
        <v>0</v>
      </c>
      <c r="BX169" s="246" t="b" cm="1">
        <f t="array" aca="1" ref="BX169" ca="1">INDEX(i.dams_confinement_P,$P169,BX$17)</f>
        <v>0</v>
      </c>
      <c r="BY169" s="248" t="str">
        <f t="shared" ca="1" si="567"/>
        <v>-</v>
      </c>
      <c r="BZ169" s="248" t="str">
        <f t="shared" ca="1" si="567"/>
        <v>-</v>
      </c>
      <c r="CA169" s="10"/>
      <c r="CB169" s="248" t="str">
        <f t="shared" ref="CB169:CV190" ca="1" si="630">OFFSET(CB$5,$B169,0)</f>
        <v>-</v>
      </c>
      <c r="CC169" s="248" t="str">
        <f t="shared" ca="1" si="630"/>
        <v>-</v>
      </c>
      <c r="CD169" s="248" t="str">
        <f t="shared" ca="1" si="630"/>
        <v>-</v>
      </c>
      <c r="CE169" s="248" t="str">
        <f t="shared" ca="1" si="630"/>
        <v>-</v>
      </c>
      <c r="CF169" s="248" t="str">
        <f t="shared" ca="1" si="630"/>
        <v>-</v>
      </c>
      <c r="CG169" s="248" t="str">
        <f t="shared" ca="1" si="630"/>
        <v>-</v>
      </c>
      <c r="CH169" s="248" t="str">
        <f t="shared" ca="1" si="630"/>
        <v>-</v>
      </c>
      <c r="CI169" s="248" t="str">
        <f t="shared" ca="1" si="630"/>
        <v>-</v>
      </c>
      <c r="CJ169" s="248" t="str">
        <f t="shared" ca="1" si="630"/>
        <v>-</v>
      </c>
      <c r="CK169" s="248" t="str">
        <f t="shared" ca="1" si="630"/>
        <v>-</v>
      </c>
      <c r="CL169" s="248" t="str">
        <f t="shared" ca="1" si="630"/>
        <v>-</v>
      </c>
      <c r="CM169" s="248" t="str">
        <f t="shared" ca="1" si="630"/>
        <v>-</v>
      </c>
      <c r="CN169" s="248" t="str">
        <f t="shared" ca="1" si="630"/>
        <v>-</v>
      </c>
      <c r="CO169" s="248" t="str">
        <f t="shared" ca="1" si="630"/>
        <v>-</v>
      </c>
      <c r="CP169" s="248" t="str">
        <f t="shared" ca="1" si="630"/>
        <v>-</v>
      </c>
      <c r="CQ169" s="248" t="str">
        <f t="shared" ca="1" si="630"/>
        <v>-</v>
      </c>
      <c r="CR169" s="248" t="str">
        <f t="shared" ca="1" si="630"/>
        <v>-</v>
      </c>
      <c r="CS169" s="248" t="str">
        <f t="shared" ca="1" si="630"/>
        <v>-</v>
      </c>
      <c r="CT169" s="248" t="str">
        <f t="shared" ca="1" si="630"/>
        <v>-</v>
      </c>
      <c r="CU169" s="248" t="str">
        <f t="shared" ca="1" si="630"/>
        <v>-</v>
      </c>
      <c r="CV169" s="248" t="str">
        <f t="shared" ca="1" si="630"/>
        <v>-</v>
      </c>
      <c r="CW169" s="10"/>
      <c r="CX169" s="246" t="str" cm="1">
        <f t="array" aca="1" ref="CX169" ca="1">IF(AND($CZ169:$DA169),INDEX(i.dam_user_fvp0_date,$P169),"-")</f>
        <v>-</v>
      </c>
      <c r="CY169" s="246" t="str" cm="1">
        <f t="array" aca="1" ref="CY169" ca="1">IF(AND($CZ169:$DA169),INDEX(i.dam_user_fvp1_date,$P169),"-")</f>
        <v>-</v>
      </c>
      <c r="CZ169" s="248" t="b">
        <f t="shared" ca="1" si="597"/>
        <v>0</v>
      </c>
      <c r="DA169" s="248" t="b">
        <f t="shared" ca="1" si="597"/>
        <v>0</v>
      </c>
      <c r="DB169" s="248" t="str">
        <f t="shared" ca="1" si="597"/>
        <v>-</v>
      </c>
      <c r="DC169" s="248" t="str">
        <f t="shared" ca="1" si="597"/>
        <v>-</v>
      </c>
      <c r="DD169" s="248" t="str">
        <f t="shared" ca="1" si="597"/>
        <v>-</v>
      </c>
      <c r="DE169" s="248" t="str">
        <f t="shared" ca="1" si="597"/>
        <v>-</v>
      </c>
      <c r="DF169" s="248" t="str">
        <f t="shared" ca="1" si="597"/>
        <v>-</v>
      </c>
      <c r="DG169" s="248" t="str">
        <f t="shared" ca="1" si="597"/>
        <v>-</v>
      </c>
      <c r="DH169" s="248" t="str">
        <f t="shared" ca="1" si="597"/>
        <v>-</v>
      </c>
      <c r="DI169" s="248" t="str">
        <f t="shared" ca="1" si="597"/>
        <v>-</v>
      </c>
      <c r="DJ169" s="248">
        <f t="shared" ca="1" si="597"/>
        <v>0.125</v>
      </c>
      <c r="DK169" s="248">
        <f t="shared" ca="1" si="597"/>
        <v>0.3</v>
      </c>
      <c r="DL169" s="248">
        <f t="shared" ca="1" si="597"/>
        <v>-0.05</v>
      </c>
      <c r="DM169" s="248">
        <f t="shared" ca="1" si="597"/>
        <v>0.1</v>
      </c>
      <c r="DN169" s="248">
        <f t="shared" ca="1" si="597"/>
        <v>0.25</v>
      </c>
      <c r="DO169" s="248">
        <f t="shared" ca="1" si="597"/>
        <v>-0.05</v>
      </c>
      <c r="DP169" s="248">
        <f t="shared" ca="1" si="594"/>
        <v>0.05</v>
      </c>
      <c r="DQ169" s="248">
        <f t="shared" ca="1" si="594"/>
        <v>0.1</v>
      </c>
      <c r="DR169" s="248">
        <f t="shared" ca="1" si="594"/>
        <v>-0.02</v>
      </c>
      <c r="DS169" s="248">
        <f t="shared" ca="1" si="594"/>
        <v>0.1</v>
      </c>
      <c r="DT169" s="248">
        <f t="shared" ca="1" si="594"/>
        <v>0.25</v>
      </c>
      <c r="DU169" s="248">
        <f t="shared" ca="1" si="594"/>
        <v>-0.05</v>
      </c>
      <c r="DV169" s="248">
        <f t="shared" ca="1" si="594"/>
        <v>1</v>
      </c>
      <c r="DW169" s="248">
        <f t="shared" ca="1" si="594"/>
        <v>1</v>
      </c>
      <c r="DX169" s="248">
        <f t="shared" ca="1" si="594"/>
        <v>0</v>
      </c>
      <c r="DY169" s="248" t="str">
        <f t="shared" ca="1" si="594"/>
        <v>-</v>
      </c>
      <c r="DZ169" s="248" t="str">
        <f t="shared" ca="1" si="594"/>
        <v>-</v>
      </c>
      <c r="EA169" s="248" t="str">
        <f t="shared" ca="1" si="594"/>
        <v>-</v>
      </c>
      <c r="EB169" s="248" t="str">
        <f t="shared" ca="1" si="594"/>
        <v>-</v>
      </c>
      <c r="EC169" s="248" t="str">
        <f t="shared" ca="1" si="594"/>
        <v>-</v>
      </c>
      <c r="ED169" s="248" t="str">
        <f t="shared" ca="1" si="594"/>
        <v>-</v>
      </c>
      <c r="EE169" s="248" t="str">
        <f t="shared" ca="1" si="595"/>
        <v>-</v>
      </c>
      <c r="EF169" s="248">
        <f t="shared" ca="1" si="595"/>
        <v>0</v>
      </c>
      <c r="EG169" s="248" t="str">
        <f t="shared" ca="1" si="595"/>
        <v>-</v>
      </c>
      <c r="EH169" s="248" t="str">
        <f t="shared" ca="1" si="595"/>
        <v>-</v>
      </c>
      <c r="EI169" s="248" t="str">
        <f t="shared" ca="1" si="595"/>
        <v>-</v>
      </c>
      <c r="EJ169" s="248" t="str">
        <f t="shared" ca="1" si="595"/>
        <v>-</v>
      </c>
      <c r="EK169" s="248" t="str">
        <f t="shared" ca="1" si="595"/>
        <v>-</v>
      </c>
      <c r="EL169" s="248">
        <f t="shared" ca="1" si="595"/>
        <v>0</v>
      </c>
      <c r="EM169" s="248">
        <f t="shared" ca="1" si="595"/>
        <v>0</v>
      </c>
      <c r="EN169" s="248">
        <f t="shared" ca="1" si="595"/>
        <v>0</v>
      </c>
      <c r="EO169" s="248">
        <f t="shared" ca="1" si="595"/>
        <v>0</v>
      </c>
      <c r="EP169" s="248">
        <f t="shared" ca="1" si="595"/>
        <v>0</v>
      </c>
      <c r="EQ169" s="248">
        <f t="shared" ca="1" si="595"/>
        <v>0</v>
      </c>
      <c r="ER169" s="248">
        <f t="shared" ca="1" si="595"/>
        <v>0</v>
      </c>
      <c r="ES169" s="248" t="str">
        <f t="shared" ca="1" si="595"/>
        <v>-</v>
      </c>
      <c r="ET169" s="248" t="str">
        <f t="shared" ca="1" si="595"/>
        <v>-</v>
      </c>
      <c r="EU169" s="248" t="str">
        <f t="shared" ca="1" si="596"/>
        <v>-</v>
      </c>
      <c r="EV169" s="248" t="str">
        <f t="shared" ca="1" si="596"/>
        <v>-</v>
      </c>
      <c r="EW169" s="248" t="str">
        <f t="shared" ca="1" si="596"/>
        <v>-</v>
      </c>
      <c r="EX169" s="248" t="str">
        <f t="shared" ca="1" si="596"/>
        <v>-</v>
      </c>
      <c r="EY169" s="248" t="str">
        <f t="shared" ca="1" si="596"/>
        <v>-</v>
      </c>
      <c r="EZ169" s="248" t="str">
        <f t="shared" ca="1" si="596"/>
        <v>-</v>
      </c>
      <c r="FA169" s="248" t="str">
        <f t="shared" ca="1" si="596"/>
        <v>-</v>
      </c>
      <c r="FB169" s="248" t="str">
        <f t="shared" ca="1" si="596"/>
        <v>-</v>
      </c>
      <c r="FC169" s="248" t="str">
        <f t="shared" ca="1" si="596"/>
        <v>-</v>
      </c>
      <c r="FD169" s="10"/>
      <c r="FE169" s="246">
        <f t="shared" ca="1" si="569"/>
        <v>1</v>
      </c>
      <c r="FF169" s="248" t="str">
        <f t="shared" ca="1" si="596"/>
        <v>-</v>
      </c>
      <c r="FG169" s="248" t="str">
        <f t="shared" ca="1" si="596"/>
        <v>-</v>
      </c>
      <c r="FH169" s="248" t="str">
        <f t="shared" ca="1" si="596"/>
        <v>-</v>
      </c>
      <c r="FI169" s="248" t="str">
        <f t="shared" ca="1" si="596"/>
        <v>-</v>
      </c>
      <c r="FJ169" s="246" t="b">
        <f t="shared" ca="1" si="570"/>
        <v>0</v>
      </c>
      <c r="FK169" s="248" t="str">
        <f t="shared" ca="1" si="626"/>
        <v>-</v>
      </c>
      <c r="FL169" s="248">
        <f t="shared" ca="1" si="626"/>
        <v>0</v>
      </c>
      <c r="FM169" s="248" t="str">
        <f t="shared" ca="1" si="626"/>
        <v>-</v>
      </c>
      <c r="FN169" s="248">
        <f t="shared" ca="1" si="626"/>
        <v>1</v>
      </c>
      <c r="FO169" s="248">
        <f t="shared" ca="1" si="626"/>
        <v>0</v>
      </c>
      <c r="FP169" s="248">
        <f t="shared" ca="1" si="626"/>
        <v>1</v>
      </c>
      <c r="FQ169" s="248">
        <f t="shared" ca="1" si="626"/>
        <v>0</v>
      </c>
      <c r="FR169" s="248">
        <f t="shared" ca="1" si="626"/>
        <v>1</v>
      </c>
      <c r="FS169" s="248">
        <f t="shared" ca="1" si="626"/>
        <v>1</v>
      </c>
      <c r="FT169" s="248">
        <f t="shared" ca="1" si="626"/>
        <v>1</v>
      </c>
      <c r="FU169" s="248">
        <f t="shared" ca="1" si="626"/>
        <v>0</v>
      </c>
      <c r="FV169" s="248">
        <f t="shared" ca="1" si="626"/>
        <v>0</v>
      </c>
      <c r="FW169" s="248">
        <f t="shared" ca="1" si="626"/>
        <v>0</v>
      </c>
      <c r="FX169" s="248">
        <f t="shared" ca="1" si="626"/>
        <v>0</v>
      </c>
      <c r="FY169" s="248">
        <f t="shared" ca="1" si="626"/>
        <v>0</v>
      </c>
      <c r="FZ169" s="248">
        <f t="shared" ca="1" si="626"/>
        <v>0</v>
      </c>
      <c r="GA169" s="248">
        <f t="shared" ca="1" si="609"/>
        <v>0</v>
      </c>
      <c r="GB169" s="248">
        <f t="shared" ca="1" si="609"/>
        <v>0</v>
      </c>
      <c r="GC169" s="248">
        <f t="shared" ca="1" si="609"/>
        <v>0</v>
      </c>
      <c r="GD169" s="248">
        <f t="shared" ca="1" si="609"/>
        <v>0</v>
      </c>
      <c r="GE169" s="248">
        <f t="shared" ca="1" si="609"/>
        <v>0</v>
      </c>
      <c r="GF169" s="248">
        <f t="shared" ca="1" si="609"/>
        <v>0</v>
      </c>
      <c r="GG169" s="248">
        <f t="shared" ca="1" si="609"/>
        <v>1</v>
      </c>
      <c r="GH169" s="248">
        <f t="shared" ca="1" si="609"/>
        <v>0</v>
      </c>
      <c r="GI169" s="248">
        <f t="shared" ca="1" si="609"/>
        <v>0</v>
      </c>
      <c r="GJ169" s="248">
        <f t="shared" ca="1" si="609"/>
        <v>0</v>
      </c>
      <c r="GK169" s="248">
        <f t="shared" ca="1" si="609"/>
        <v>0</v>
      </c>
      <c r="GL169" s="248">
        <f t="shared" ca="1" si="609"/>
        <v>0</v>
      </c>
      <c r="GM169" s="248">
        <f t="shared" ca="1" si="609"/>
        <v>0</v>
      </c>
      <c r="GN169" s="248">
        <f t="shared" ca="1" si="609"/>
        <v>0</v>
      </c>
      <c r="GO169" s="10"/>
      <c r="GP169" s="246" t="b">
        <f t="shared" si="592"/>
        <v>1</v>
      </c>
      <c r="GQ169" s="246" cm="1">
        <f t="array" ref="GQ169">INDEX(i.bnd_total_pas_area,$R169,1)</f>
        <v>905.25000000000011</v>
      </c>
      <c r="GR169" s="248" t="str">
        <f t="shared" ca="1" si="572"/>
        <v>-</v>
      </c>
      <c r="GS169" s="246" t="b">
        <f t="shared" ca="1" si="593"/>
        <v>1</v>
      </c>
      <c r="GT169" s="246" cm="1">
        <f t="array" aca="1" ref="GT169" ca="1">INDEX(i.bnd_sr_t,$T169,1)</f>
        <v>13.5</v>
      </c>
      <c r="GU169" s="246" t="b">
        <f t="shared" ca="1" si="574"/>
        <v>0</v>
      </c>
      <c r="GV169" s="246" t="b">
        <f t="shared" ca="1" si="574"/>
        <v>0</v>
      </c>
      <c r="GW169" s="246" t="b">
        <f t="shared" ca="1" si="574"/>
        <v>1</v>
      </c>
      <c r="GX169" s="248">
        <f t="shared" ca="1" si="575"/>
        <v>0</v>
      </c>
      <c r="GY169" s="248">
        <f t="shared" ca="1" si="575"/>
        <v>2</v>
      </c>
      <c r="GZ169" s="248">
        <f t="shared" ca="1" si="575"/>
        <v>2</v>
      </c>
      <c r="HA169" s="248" t="str">
        <f t="shared" ca="1" si="575"/>
        <v>-</v>
      </c>
      <c r="HB169" s="248" t="str">
        <f t="shared" ref="HB169:HT190" ca="1" si="631">OFFSET(HB$5,$B169,0)</f>
        <v>-</v>
      </c>
      <c r="HC169" s="248" t="str">
        <f t="shared" ca="1" si="631"/>
        <v>-</v>
      </c>
      <c r="HD169" s="248" t="str">
        <f t="shared" ca="1" si="631"/>
        <v>-</v>
      </c>
      <c r="HE169" s="248" t="str">
        <f t="shared" ca="1" si="631"/>
        <v>-</v>
      </c>
      <c r="HF169" s="248" t="str">
        <f t="shared" ca="1" si="631"/>
        <v>-</v>
      </c>
      <c r="HG169" s="248" t="str">
        <f t="shared" ca="1" si="631"/>
        <v>-</v>
      </c>
      <c r="HH169" s="248" t="str">
        <f t="shared" ca="1" si="631"/>
        <v>-</v>
      </c>
      <c r="HI169" s="248" t="str">
        <f t="shared" ca="1" si="631"/>
        <v>-</v>
      </c>
      <c r="HJ169" s="248" t="str">
        <f t="shared" ca="1" si="631"/>
        <v>-</v>
      </c>
      <c r="HK169" s="248" t="b">
        <f t="shared" ca="1" si="631"/>
        <v>1</v>
      </c>
      <c r="HL169" s="248">
        <f t="shared" ca="1" si="631"/>
        <v>0</v>
      </c>
      <c r="HM169" s="288" t="str">
        <f t="shared" ca="1" si="631"/>
        <v>-</v>
      </c>
      <c r="HN169" s="288" t="str">
        <f t="shared" ca="1" si="631"/>
        <v>-</v>
      </c>
      <c r="HO169" s="288" t="str">
        <f t="shared" ca="1" si="631"/>
        <v>-</v>
      </c>
      <c r="HP169" s="288" t="str">
        <f t="shared" ca="1" si="631"/>
        <v>-</v>
      </c>
      <c r="HQ169" s="288" t="str">
        <f t="shared" ca="1" si="631"/>
        <v>-</v>
      </c>
      <c r="HR169" s="288" t="str">
        <f t="shared" ca="1" si="631"/>
        <v>-</v>
      </c>
      <c r="HS169" s="248" t="str">
        <f t="shared" ca="1" si="631"/>
        <v>-</v>
      </c>
      <c r="HT169" s="248" t="str">
        <f t="shared" ca="1" si="631"/>
        <v>-</v>
      </c>
      <c r="HU169" s="248" t="b">
        <f t="shared" ca="1" si="577"/>
        <v>1</v>
      </c>
      <c r="HV169" s="248">
        <f t="shared" ca="1" si="577"/>
        <v>0</v>
      </c>
      <c r="HW169" s="246" t="str">
        <f t="shared" ca="1" si="578"/>
        <v>-</v>
      </c>
      <c r="HX169" s="246" t="str">
        <f t="shared" ca="1" si="578"/>
        <v>-</v>
      </c>
      <c r="HY169" s="246" t="str">
        <f t="shared" ca="1" si="578"/>
        <v>-</v>
      </c>
      <c r="HZ169" s="246" t="str">
        <f t="shared" ca="1" si="578"/>
        <v>-</v>
      </c>
      <c r="IA169" s="248" t="str">
        <f t="shared" ref="IA169:JT184" ca="1" si="632">OFFSET(IA$5,$B169,0)</f>
        <v>-</v>
      </c>
      <c r="IB169" s="248" t="str">
        <f t="shared" ca="1" si="632"/>
        <v>-</v>
      </c>
      <c r="IC169" s="248" t="str">
        <f t="shared" ca="1" si="632"/>
        <v>-</v>
      </c>
      <c r="ID169" s="248" t="str">
        <f t="shared" ca="1" si="632"/>
        <v>-</v>
      </c>
      <c r="IE169" s="248">
        <f t="shared" ca="1" si="632"/>
        <v>0</v>
      </c>
      <c r="IF169" s="248" t="str">
        <f t="shared" ca="1" si="632"/>
        <v>-</v>
      </c>
      <c r="IG169" s="248">
        <f t="shared" ca="1" si="632"/>
        <v>0</v>
      </c>
      <c r="IH169" s="246" t="str">
        <f t="shared" ca="1" si="580"/>
        <v>-</v>
      </c>
      <c r="II169" s="246">
        <f t="shared" ca="1" si="580"/>
        <v>500</v>
      </c>
      <c r="IJ169" s="246">
        <f t="shared" ca="1" si="580"/>
        <v>500</v>
      </c>
      <c r="IK169" s="246">
        <f t="shared" ca="1" si="580"/>
        <v>865</v>
      </c>
      <c r="IL169" s="246" t="str">
        <f t="shared" ca="1" si="580"/>
        <v>-</v>
      </c>
      <c r="IM169" s="246" t="str">
        <f t="shared" ca="1" si="580"/>
        <v>-</v>
      </c>
      <c r="IN169" s="248" t="str">
        <f t="shared" ca="1" si="581"/>
        <v>-</v>
      </c>
      <c r="IO169" s="248" t="str">
        <f t="shared" ca="1" si="581"/>
        <v>-</v>
      </c>
      <c r="IP169" s="10"/>
      <c r="IQ169" s="248">
        <f t="shared" ca="1" si="632"/>
        <v>1</v>
      </c>
      <c r="IR169" s="248">
        <f t="shared" ca="1" si="632"/>
        <v>0</v>
      </c>
      <c r="IS169" s="248">
        <f t="shared" ca="1" si="632"/>
        <v>1</v>
      </c>
      <c r="IT169" s="248">
        <f t="shared" ca="1" si="632"/>
        <v>1</v>
      </c>
      <c r="IU169" s="248">
        <f t="shared" ca="1" si="632"/>
        <v>0</v>
      </c>
      <c r="IV169" s="248">
        <f t="shared" ca="1" si="632"/>
        <v>70</v>
      </c>
      <c r="IW169" s="248">
        <f t="shared" ca="1" si="632"/>
        <v>50</v>
      </c>
      <c r="IX169" s="248">
        <f t="shared" ca="1" si="632"/>
        <v>85</v>
      </c>
      <c r="IY169" s="248">
        <f t="shared" ca="1" si="632"/>
        <v>70</v>
      </c>
      <c r="IZ169" s="246">
        <f t="shared" ca="1" si="582"/>
        <v>1</v>
      </c>
      <c r="JA169" s="246">
        <f t="shared" ca="1" si="583"/>
        <v>1</v>
      </c>
      <c r="JB169" s="246">
        <f t="shared" ca="1" si="584"/>
        <v>1</v>
      </c>
      <c r="JC169" s="248">
        <f t="shared" ca="1" si="632"/>
        <v>1</v>
      </c>
      <c r="JD169" s="10"/>
      <c r="JE169" s="248">
        <f t="shared" ca="1" si="632"/>
        <v>1</v>
      </c>
      <c r="JF169" s="246">
        <f t="shared" ca="1" si="585"/>
        <v>1</v>
      </c>
      <c r="JG169" s="248">
        <f t="shared" ca="1" si="629"/>
        <v>0.75</v>
      </c>
      <c r="JH169" s="248">
        <f t="shared" ca="1" si="629"/>
        <v>0.8</v>
      </c>
      <c r="JI169" s="248">
        <f t="shared" ca="1" si="629"/>
        <v>0.82499999999999996</v>
      </c>
      <c r="JJ169" s="248">
        <f t="shared" ca="1" si="629"/>
        <v>0.875</v>
      </c>
      <c r="JK169" s="248">
        <f t="shared" ca="1" si="629"/>
        <v>0.9</v>
      </c>
      <c r="JL169" s="246">
        <f t="shared" ca="1" si="587"/>
        <v>1</v>
      </c>
      <c r="JM169" s="248">
        <f t="shared" ca="1" si="632"/>
        <v>0</v>
      </c>
      <c r="JN169" s="248">
        <f t="shared" ca="1" si="632"/>
        <v>0</v>
      </c>
      <c r="JO169" s="248">
        <f t="shared" ca="1" si="632"/>
        <v>0</v>
      </c>
      <c r="JP169" s="248">
        <f t="shared" ca="1" si="632"/>
        <v>0</v>
      </c>
      <c r="JQ169" s="248">
        <f t="shared" ca="1" si="632"/>
        <v>0</v>
      </c>
      <c r="JR169" s="248">
        <f t="shared" ca="1" si="632"/>
        <v>0</v>
      </c>
      <c r="JS169" s="248" t="str">
        <f t="shared" ca="1" si="632"/>
        <v>-</v>
      </c>
      <c r="JT169" s="248">
        <f t="shared" ca="1" si="632"/>
        <v>0</v>
      </c>
      <c r="JU169" s="27">
        <v>0</v>
      </c>
    </row>
    <row r="170" spans="1:281" s="228" customFormat="1" outlineLevel="1">
      <c r="A170" s="202">
        <f t="shared" si="12"/>
        <v>165</v>
      </c>
      <c r="B170" s="202">
        <f t="shared" si="590"/>
        <v>13</v>
      </c>
      <c r="C170" s="228">
        <v>600</v>
      </c>
      <c r="D170" s="228" t="s">
        <v>941</v>
      </c>
      <c r="E170" s="228" t="b">
        <f t="shared" ca="1" si="591"/>
        <v>1</v>
      </c>
      <c r="F170" s="228" t="b">
        <v>0</v>
      </c>
      <c r="G170" s="228" t="b">
        <v>1</v>
      </c>
      <c r="H170" s="298" cm="1">
        <f t="array" aca="1" ref="H170" ca="1">IF(AND($I170:$T170=DataMaster!$R$70:$AC$70),1,IF(AND($I170:$T170=DataMaster!$R$71:$AC$71),2,IF(AND($I170:$T170=DataMaster!$R$72:$AC$72),3,IF(AND($I170:$T170=DataMaster!$R$73:$AC$73),4,IF(AND($I170:$T170=DataMaster!$R$74:$AC$74),5,IF(AND($I170:$T170=DataMaster!$R$75:$AC$75),6,IF(AND($I170:$T170=DataMaster!$R$76:$AC$76),7,IF(AND($I170:$T170=DataMaster!$R$77:$AC$77),8,0))))))))</f>
        <v>0</v>
      </c>
      <c r="I170" s="225">
        <f t="shared" ca="1" si="588"/>
        <v>3</v>
      </c>
      <c r="J170" s="225">
        <f t="shared" ca="1" si="588"/>
        <v>2</v>
      </c>
      <c r="K170" s="225">
        <f t="shared" ca="1" si="588"/>
        <v>1</v>
      </c>
      <c r="L170" s="225">
        <f t="shared" ca="1" si="588"/>
        <v>1</v>
      </c>
      <c r="M170" s="225">
        <f t="shared" ca="1" si="588"/>
        <v>1</v>
      </c>
      <c r="N170" s="225">
        <f t="shared" ca="1" si="588"/>
        <v>1</v>
      </c>
      <c r="O170" s="225">
        <f t="shared" ca="1" si="588"/>
        <v>1</v>
      </c>
      <c r="P170" s="225">
        <f t="shared" ca="1" si="588"/>
        <v>1</v>
      </c>
      <c r="Q170" s="225">
        <f t="shared" ca="1" si="588"/>
        <v>1</v>
      </c>
      <c r="R170" s="32">
        <v>9</v>
      </c>
      <c r="S170" s="225">
        <f t="shared" ca="1" si="588"/>
        <v>1</v>
      </c>
      <c r="T170" s="225">
        <f t="shared" ca="1" si="588"/>
        <v>9</v>
      </c>
      <c r="V170" s="242" t="str" cm="1">
        <f t="array" aca="1" ref="V170" ca="1">TEXT(LEFT(OFFSET(V170,-1,0),5)+1,"00000")&amp;MID(OFFSET(V170,-1,0),6,FIND(" ",OFFSET(V170,-1,0),7)-5)
&amp;IF($H170=0,"",INDEX(DataMaster!$Q$70:$Q$77,Experiment!H170))
 &amp; " Day"&amp;_xlfn.SINGLE(INDEX(i.DOY,$I170,1))                   &amp; IF($FE170=0," FWM","")&amp;IF($FE170=1," MWM","")&amp;IF($FE170=5," Mat","")&amp;IF($FJ170=TRUE,"&amp;BBT","")
&amp;" Confine"&amp;$P170-1       &amp;IF($R170&gt;1," PasArea"&amp;GQ170,"")     &amp;IF($T170&gt;1," SR"&amp;GT170,"")     &amp;IF($S170&gt;1," E_PGR"&amp;JG170,"")
&amp; " WP"&amp;TEXT($IZ170*100,"000p")                &amp; " MP"&amp;TEXT($JA170*100,"000p")                      &amp; " GP"&amp;TEXT($JB170*100,"000p")
&amp; " (F"&amp;3+IFERROR(1*$CZ170,0)+IFERROR(1*$DA170,0)&amp;3-IFERROR(1*NOT($DC170),0)&amp;"N"&amp;$DV170&amp;$DW170&amp;")"</f>
        <v>00019 General_SA  Day204 MWM Confine0 PasArea1224.75 SR13.5 WP100p MP100p GP100p (F33N11)</v>
      </c>
      <c r="W170" s="10" t="str">
        <f ca="1">IF(COUNTIF(V$5:V170,V170)=1,"-","Dup")</f>
        <v>-</v>
      </c>
      <c r="X170" s="10"/>
      <c r="Y170" s="248" t="str">
        <f t="shared" ca="1" si="562"/>
        <v>-</v>
      </c>
      <c r="Z170" s="248" t="str">
        <f t="shared" ca="1" si="562"/>
        <v>-</v>
      </c>
      <c r="AA170" s="248" t="str">
        <f t="shared" ca="1" si="562"/>
        <v>-</v>
      </c>
      <c r="AB170" s="248" t="str">
        <f t="shared" ca="1" si="562"/>
        <v>-</v>
      </c>
      <c r="AC170" s="248" t="str">
        <f t="shared" ca="1" si="562"/>
        <v>-</v>
      </c>
      <c r="AD170" s="248" t="b">
        <f t="shared" ca="1" si="562"/>
        <v>1</v>
      </c>
      <c r="AE170" s="10"/>
      <c r="AF170" s="248" t="b">
        <f t="shared" ca="1" si="563"/>
        <v>1</v>
      </c>
      <c r="AG170" s="248" t="str">
        <f t="shared" ca="1" si="563"/>
        <v>-</v>
      </c>
      <c r="AH170" s="248" t="str">
        <f t="shared" ca="1" si="563"/>
        <v>-</v>
      </c>
      <c r="AI170" s="248" t="str">
        <f t="shared" ca="1" si="563"/>
        <v>-</v>
      </c>
      <c r="AJ170" s="248" t="b">
        <f t="shared" ca="1" si="563"/>
        <v>0</v>
      </c>
      <c r="AK170" s="248" t="str">
        <f t="shared" ca="1" si="563"/>
        <v>-</v>
      </c>
      <c r="AL170" s="248" t="str">
        <f t="shared" ca="1" si="563"/>
        <v>-</v>
      </c>
      <c r="AM170" s="248" t="str">
        <f t="shared" ca="1" si="563"/>
        <v>-</v>
      </c>
      <c r="AN170" s="248" t="b">
        <f t="shared" ca="1" si="563"/>
        <v>0</v>
      </c>
      <c r="AO170" s="10"/>
      <c r="AP170" s="248" t="b">
        <f t="shared" ca="1" si="563"/>
        <v>1</v>
      </c>
      <c r="AQ170" s="248" t="b">
        <f t="shared" ca="1" si="564"/>
        <v>1</v>
      </c>
      <c r="AR170" s="248" t="b">
        <f t="shared" ca="1" si="564"/>
        <v>1</v>
      </c>
      <c r="AS170" s="297">
        <f t="shared" ca="1" si="565"/>
        <v>32109</v>
      </c>
      <c r="AT170" s="248" t="b">
        <f t="shared" ca="1" si="563"/>
        <v>0</v>
      </c>
      <c r="AU170" s="248" t="str">
        <f t="shared" ca="1" si="563"/>
        <v>-</v>
      </c>
      <c r="AV170" s="248" t="str">
        <f t="shared" ca="1" si="564"/>
        <v>-</v>
      </c>
      <c r="AW170" s="248" t="str">
        <f t="shared" ca="1" si="564"/>
        <v>-</v>
      </c>
      <c r="AX170" s="248" t="str">
        <f t="shared" ca="1" si="564"/>
        <v>-</v>
      </c>
      <c r="AY170" s="248">
        <f t="shared" ca="1" si="564"/>
        <v>1</v>
      </c>
      <c r="AZ170" s="248">
        <f t="shared" ca="1" si="564"/>
        <v>1</v>
      </c>
      <c r="BA170" s="248" t="b">
        <f t="shared" ca="1" si="564"/>
        <v>1</v>
      </c>
      <c r="BB170" s="248">
        <f t="shared" ca="1" si="564"/>
        <v>0.2</v>
      </c>
      <c r="BC170" s="248" t="str">
        <f t="shared" ca="1" si="627"/>
        <v>-</v>
      </c>
      <c r="BD170" s="248" t="str">
        <f t="shared" ca="1" si="627"/>
        <v>-</v>
      </c>
      <c r="BE170" s="248" t="b">
        <f t="shared" ca="1" si="564"/>
        <v>1</v>
      </c>
      <c r="BF170" s="248" t="b">
        <f t="shared" ca="1" si="564"/>
        <v>0</v>
      </c>
      <c r="BG170" s="246" t="b" cm="1">
        <f t="array" aca="1" ref="BG170" ca="1">INDEX(i.dams_confinement_P,$P170,BG$17)</f>
        <v>0</v>
      </c>
      <c r="BH170" s="246" t="b" cm="1">
        <f t="array" aca="1" ref="BH170" ca="1">INDEX(i.dams_confinement_P,$P170,BH$17)</f>
        <v>0</v>
      </c>
      <c r="BI170" s="246" t="b" cm="1">
        <f t="array" aca="1" ref="BI170" ca="1">INDEX(i.dams_confinement_P,$P170,BI$17)</f>
        <v>0</v>
      </c>
      <c r="BJ170" s="246" t="b" cm="1">
        <f t="array" aca="1" ref="BJ170" ca="1">INDEX(i.dams_confinement_P,$P170,BJ$17)</f>
        <v>0</v>
      </c>
      <c r="BK170" s="246" t="b" cm="1">
        <f t="array" aca="1" ref="BK170" ca="1">INDEX(i.dams_confinement_P,$P170,BK$17)</f>
        <v>0</v>
      </c>
      <c r="BL170" s="246" t="b" cm="1">
        <f t="array" aca="1" ref="BL170" ca="1">INDEX(i.dams_confinement_P,$P170,BL$17)</f>
        <v>0</v>
      </c>
      <c r="BM170" s="246" t="b" cm="1">
        <f t="array" aca="1" ref="BM170" ca="1">INDEX(i.dams_confinement_P,$P170,BM$17)</f>
        <v>0</v>
      </c>
      <c r="BN170" s="246" t="b" cm="1">
        <f t="array" aca="1" ref="BN170" ca="1">INDEX(i.dams_confinement_P,$P170,BN$17)</f>
        <v>0</v>
      </c>
      <c r="BO170" s="246" t="b" cm="1">
        <f t="array" aca="1" ref="BO170" ca="1">INDEX(i.dams_confinement_P,$P170,BO$17)</f>
        <v>0</v>
      </c>
      <c r="BP170" s="246" t="b" cm="1">
        <f t="array" aca="1" ref="BP170" ca="1">INDEX(i.dams_confinement_P,$P170,BP$17)</f>
        <v>0</v>
      </c>
      <c r="BQ170" s="246" t="b" cm="1">
        <f t="array" aca="1" ref="BQ170" ca="1">INDEX(i.dams_confinement_P,$P170,BQ$17)</f>
        <v>0</v>
      </c>
      <c r="BR170" s="246" t="b" cm="1">
        <f t="array" aca="1" ref="BR170" ca="1">INDEX(i.dams_confinement_P,$P170,BR$17)</f>
        <v>0</v>
      </c>
      <c r="BS170" s="246" t="b" cm="1">
        <f t="array" aca="1" ref="BS170" ca="1">INDEX(i.dams_confinement_P,$P170,BS$17)</f>
        <v>0</v>
      </c>
      <c r="BT170" s="246" t="b" cm="1">
        <f t="array" aca="1" ref="BT170" ca="1">INDEX(i.dams_confinement_P,$P170,BT$17)</f>
        <v>0</v>
      </c>
      <c r="BU170" s="246" t="b" cm="1">
        <f t="array" aca="1" ref="BU170" ca="1">INDEX(i.dams_confinement_P,$P170,BU$17)</f>
        <v>0</v>
      </c>
      <c r="BV170" s="246" t="b" cm="1">
        <f t="array" aca="1" ref="BV170" ca="1">INDEX(i.dams_confinement_P,$P170,BV$17)</f>
        <v>0</v>
      </c>
      <c r="BW170" s="246" t="b" cm="1">
        <f t="array" aca="1" ref="BW170" ca="1">INDEX(i.dams_confinement_P,$P170,BW$17)</f>
        <v>0</v>
      </c>
      <c r="BX170" s="246" t="b" cm="1">
        <f t="array" aca="1" ref="BX170" ca="1">INDEX(i.dams_confinement_P,$P170,BX$17)</f>
        <v>0</v>
      </c>
      <c r="BY170" s="248" t="str">
        <f t="shared" ref="BY170:CN187" ca="1" si="633">OFFSET(BY$5,$B170,0)</f>
        <v>-</v>
      </c>
      <c r="BZ170" s="248" t="str">
        <f t="shared" ca="1" si="633"/>
        <v>-</v>
      </c>
      <c r="CA170" s="10"/>
      <c r="CB170" s="248" t="str">
        <f t="shared" ca="1" si="633"/>
        <v>-</v>
      </c>
      <c r="CC170" s="248" t="str">
        <f t="shared" ca="1" si="633"/>
        <v>-</v>
      </c>
      <c r="CD170" s="248" t="str">
        <f t="shared" ca="1" si="633"/>
        <v>-</v>
      </c>
      <c r="CE170" s="248" t="str">
        <f t="shared" ca="1" si="633"/>
        <v>-</v>
      </c>
      <c r="CF170" s="248" t="str">
        <f t="shared" ca="1" si="633"/>
        <v>-</v>
      </c>
      <c r="CG170" s="248" t="str">
        <f t="shared" ca="1" si="633"/>
        <v>-</v>
      </c>
      <c r="CH170" s="248" t="str">
        <f t="shared" ca="1" si="633"/>
        <v>-</v>
      </c>
      <c r="CI170" s="248" t="str">
        <f t="shared" ca="1" si="633"/>
        <v>-</v>
      </c>
      <c r="CJ170" s="248" t="str">
        <f t="shared" ca="1" si="633"/>
        <v>-</v>
      </c>
      <c r="CK170" s="248" t="str">
        <f t="shared" ca="1" si="633"/>
        <v>-</v>
      </c>
      <c r="CL170" s="248" t="str">
        <f t="shared" ca="1" si="633"/>
        <v>-</v>
      </c>
      <c r="CM170" s="248" t="str">
        <f t="shared" ca="1" si="633"/>
        <v>-</v>
      </c>
      <c r="CN170" s="248" t="str">
        <f t="shared" ca="1" si="633"/>
        <v>-</v>
      </c>
      <c r="CO170" s="248" t="str">
        <f t="shared" ca="1" si="630"/>
        <v>-</v>
      </c>
      <c r="CP170" s="248" t="str">
        <f t="shared" ca="1" si="630"/>
        <v>-</v>
      </c>
      <c r="CQ170" s="248" t="str">
        <f t="shared" ca="1" si="630"/>
        <v>-</v>
      </c>
      <c r="CR170" s="248" t="str">
        <f t="shared" ca="1" si="630"/>
        <v>-</v>
      </c>
      <c r="CS170" s="248" t="str">
        <f t="shared" ca="1" si="630"/>
        <v>-</v>
      </c>
      <c r="CT170" s="248" t="str">
        <f t="shared" ca="1" si="630"/>
        <v>-</v>
      </c>
      <c r="CU170" s="248" t="str">
        <f t="shared" ca="1" si="630"/>
        <v>-</v>
      </c>
      <c r="CV170" s="248" t="str">
        <f t="shared" ca="1" si="630"/>
        <v>-</v>
      </c>
      <c r="CW170" s="10"/>
      <c r="CX170" s="246" t="str" cm="1">
        <f t="array" aca="1" ref="CX170" ca="1">IF(AND($CZ170:$DA170),INDEX(i.dam_user_fvp0_date,$P170),"-")</f>
        <v>-</v>
      </c>
      <c r="CY170" s="246" t="str" cm="1">
        <f t="array" aca="1" ref="CY170" ca="1">IF(AND($CZ170:$DA170),INDEX(i.dam_user_fvp1_date,$P170),"-")</f>
        <v>-</v>
      </c>
      <c r="CZ170" s="248" t="b">
        <f t="shared" ca="1" si="597"/>
        <v>0</v>
      </c>
      <c r="DA170" s="248" t="b">
        <f t="shared" ca="1" si="597"/>
        <v>0</v>
      </c>
      <c r="DB170" s="248" t="str">
        <f t="shared" ca="1" si="597"/>
        <v>-</v>
      </c>
      <c r="DC170" s="248" t="str">
        <f t="shared" ca="1" si="597"/>
        <v>-</v>
      </c>
      <c r="DD170" s="248" t="str">
        <f t="shared" ca="1" si="597"/>
        <v>-</v>
      </c>
      <c r="DE170" s="248" t="str">
        <f t="shared" ca="1" si="597"/>
        <v>-</v>
      </c>
      <c r="DF170" s="248" t="str">
        <f t="shared" ca="1" si="597"/>
        <v>-</v>
      </c>
      <c r="DG170" s="248" t="str">
        <f t="shared" ca="1" si="597"/>
        <v>-</v>
      </c>
      <c r="DH170" s="248" t="str">
        <f t="shared" ca="1" si="597"/>
        <v>-</v>
      </c>
      <c r="DI170" s="248" t="str">
        <f t="shared" ca="1" si="597"/>
        <v>-</v>
      </c>
      <c r="DJ170" s="248">
        <f t="shared" ca="1" si="597"/>
        <v>0.125</v>
      </c>
      <c r="DK170" s="248">
        <f t="shared" ca="1" si="597"/>
        <v>0.3</v>
      </c>
      <c r="DL170" s="248">
        <f t="shared" ca="1" si="597"/>
        <v>-0.05</v>
      </c>
      <c r="DM170" s="248">
        <f t="shared" ca="1" si="597"/>
        <v>0.1</v>
      </c>
      <c r="DN170" s="248">
        <f t="shared" ca="1" si="597"/>
        <v>0.25</v>
      </c>
      <c r="DO170" s="248">
        <f t="shared" ca="1" si="597"/>
        <v>-0.05</v>
      </c>
      <c r="DP170" s="248">
        <f t="shared" ca="1" si="594"/>
        <v>0.05</v>
      </c>
      <c r="DQ170" s="248">
        <f t="shared" ca="1" si="594"/>
        <v>0.1</v>
      </c>
      <c r="DR170" s="248">
        <f t="shared" ca="1" si="594"/>
        <v>-0.02</v>
      </c>
      <c r="DS170" s="248">
        <f t="shared" ca="1" si="594"/>
        <v>0.1</v>
      </c>
      <c r="DT170" s="248">
        <f t="shared" ca="1" si="594"/>
        <v>0.25</v>
      </c>
      <c r="DU170" s="248">
        <f t="shared" ca="1" si="594"/>
        <v>-0.05</v>
      </c>
      <c r="DV170" s="248">
        <f t="shared" ca="1" si="594"/>
        <v>1</v>
      </c>
      <c r="DW170" s="248">
        <f t="shared" ca="1" si="594"/>
        <v>1</v>
      </c>
      <c r="DX170" s="248">
        <f t="shared" ca="1" si="594"/>
        <v>0</v>
      </c>
      <c r="DY170" s="248" t="str">
        <f t="shared" ca="1" si="594"/>
        <v>-</v>
      </c>
      <c r="DZ170" s="248" t="str">
        <f t="shared" ca="1" si="594"/>
        <v>-</v>
      </c>
      <c r="EA170" s="248" t="str">
        <f t="shared" ca="1" si="594"/>
        <v>-</v>
      </c>
      <c r="EB170" s="248" t="str">
        <f t="shared" ca="1" si="594"/>
        <v>-</v>
      </c>
      <c r="EC170" s="248" t="str">
        <f t="shared" ca="1" si="594"/>
        <v>-</v>
      </c>
      <c r="ED170" s="248" t="str">
        <f t="shared" ca="1" si="594"/>
        <v>-</v>
      </c>
      <c r="EE170" s="248" t="str">
        <f t="shared" ca="1" si="595"/>
        <v>-</v>
      </c>
      <c r="EF170" s="248">
        <f t="shared" ca="1" si="595"/>
        <v>0</v>
      </c>
      <c r="EG170" s="248" t="str">
        <f t="shared" ca="1" si="595"/>
        <v>-</v>
      </c>
      <c r="EH170" s="248" t="str">
        <f t="shared" ca="1" si="595"/>
        <v>-</v>
      </c>
      <c r="EI170" s="248" t="str">
        <f t="shared" ca="1" si="595"/>
        <v>-</v>
      </c>
      <c r="EJ170" s="248" t="str">
        <f t="shared" ca="1" si="595"/>
        <v>-</v>
      </c>
      <c r="EK170" s="248" t="str">
        <f t="shared" ca="1" si="595"/>
        <v>-</v>
      </c>
      <c r="EL170" s="248">
        <f t="shared" ca="1" si="595"/>
        <v>0</v>
      </c>
      <c r="EM170" s="248">
        <f t="shared" ca="1" si="595"/>
        <v>0</v>
      </c>
      <c r="EN170" s="248">
        <f t="shared" ca="1" si="595"/>
        <v>0</v>
      </c>
      <c r="EO170" s="248">
        <f t="shared" ca="1" si="595"/>
        <v>0</v>
      </c>
      <c r="EP170" s="248">
        <f t="shared" ca="1" si="595"/>
        <v>0</v>
      </c>
      <c r="EQ170" s="248">
        <f t="shared" ca="1" si="595"/>
        <v>0</v>
      </c>
      <c r="ER170" s="248">
        <f t="shared" ca="1" si="595"/>
        <v>0</v>
      </c>
      <c r="ES170" s="248" t="str">
        <f t="shared" ca="1" si="595"/>
        <v>-</v>
      </c>
      <c r="ET170" s="248" t="str">
        <f t="shared" ca="1" si="595"/>
        <v>-</v>
      </c>
      <c r="EU170" s="248" t="str">
        <f t="shared" ca="1" si="596"/>
        <v>-</v>
      </c>
      <c r="EV170" s="248" t="str">
        <f t="shared" ca="1" si="596"/>
        <v>-</v>
      </c>
      <c r="EW170" s="248" t="str">
        <f t="shared" ca="1" si="596"/>
        <v>-</v>
      </c>
      <c r="EX170" s="248" t="str">
        <f t="shared" ca="1" si="596"/>
        <v>-</v>
      </c>
      <c r="EY170" s="248" t="str">
        <f t="shared" ca="1" si="596"/>
        <v>-</v>
      </c>
      <c r="EZ170" s="248" t="str">
        <f t="shared" ca="1" si="596"/>
        <v>-</v>
      </c>
      <c r="FA170" s="248" t="str">
        <f t="shared" ca="1" si="596"/>
        <v>-</v>
      </c>
      <c r="FB170" s="248" t="str">
        <f t="shared" ca="1" si="596"/>
        <v>-</v>
      </c>
      <c r="FC170" s="248" t="str">
        <f t="shared" ca="1" si="596"/>
        <v>-</v>
      </c>
      <c r="FD170" s="10"/>
      <c r="FE170" s="246">
        <f t="shared" ca="1" si="569"/>
        <v>1</v>
      </c>
      <c r="FF170" s="248" t="str">
        <f t="shared" ca="1" si="596"/>
        <v>-</v>
      </c>
      <c r="FG170" s="248" t="str">
        <f t="shared" ca="1" si="596"/>
        <v>-</v>
      </c>
      <c r="FH170" s="248" t="str">
        <f t="shared" ca="1" si="596"/>
        <v>-</v>
      </c>
      <c r="FI170" s="248" t="str">
        <f t="shared" ca="1" si="596"/>
        <v>-</v>
      </c>
      <c r="FJ170" s="246" t="b">
        <f t="shared" ca="1" si="570"/>
        <v>0</v>
      </c>
      <c r="FK170" s="248" t="str">
        <f t="shared" ca="1" si="626"/>
        <v>-</v>
      </c>
      <c r="FL170" s="248">
        <f t="shared" ca="1" si="626"/>
        <v>0</v>
      </c>
      <c r="FM170" s="248" t="str">
        <f t="shared" ca="1" si="626"/>
        <v>-</v>
      </c>
      <c r="FN170" s="248">
        <f t="shared" ca="1" si="626"/>
        <v>1</v>
      </c>
      <c r="FO170" s="248">
        <f t="shared" ca="1" si="626"/>
        <v>0</v>
      </c>
      <c r="FP170" s="248">
        <f t="shared" ca="1" si="626"/>
        <v>1</v>
      </c>
      <c r="FQ170" s="248">
        <f t="shared" ca="1" si="626"/>
        <v>0</v>
      </c>
      <c r="FR170" s="248">
        <f t="shared" ca="1" si="626"/>
        <v>1</v>
      </c>
      <c r="FS170" s="248">
        <f t="shared" ca="1" si="626"/>
        <v>1</v>
      </c>
      <c r="FT170" s="248">
        <f t="shared" ca="1" si="626"/>
        <v>1</v>
      </c>
      <c r="FU170" s="248">
        <f t="shared" ca="1" si="626"/>
        <v>0</v>
      </c>
      <c r="FV170" s="248">
        <f t="shared" ca="1" si="626"/>
        <v>0</v>
      </c>
      <c r="FW170" s="248">
        <f t="shared" ca="1" si="626"/>
        <v>0</v>
      </c>
      <c r="FX170" s="248">
        <f t="shared" ca="1" si="626"/>
        <v>0</v>
      </c>
      <c r="FY170" s="248">
        <f t="shared" ca="1" si="626"/>
        <v>0</v>
      </c>
      <c r="FZ170" s="248">
        <f t="shared" ca="1" si="626"/>
        <v>0</v>
      </c>
      <c r="GA170" s="248">
        <f t="shared" ca="1" si="609"/>
        <v>0</v>
      </c>
      <c r="GB170" s="248">
        <f t="shared" ca="1" si="609"/>
        <v>0</v>
      </c>
      <c r="GC170" s="248">
        <f t="shared" ca="1" si="609"/>
        <v>0</v>
      </c>
      <c r="GD170" s="248">
        <f t="shared" ca="1" si="609"/>
        <v>0</v>
      </c>
      <c r="GE170" s="248">
        <f t="shared" ca="1" si="609"/>
        <v>0</v>
      </c>
      <c r="GF170" s="248">
        <f t="shared" ca="1" si="609"/>
        <v>0</v>
      </c>
      <c r="GG170" s="248">
        <f t="shared" ca="1" si="609"/>
        <v>1</v>
      </c>
      <c r="GH170" s="248">
        <f t="shared" ca="1" si="609"/>
        <v>0</v>
      </c>
      <c r="GI170" s="248">
        <f t="shared" ca="1" si="609"/>
        <v>0</v>
      </c>
      <c r="GJ170" s="248">
        <f t="shared" ca="1" si="609"/>
        <v>0</v>
      </c>
      <c r="GK170" s="248">
        <f t="shared" ca="1" si="609"/>
        <v>0</v>
      </c>
      <c r="GL170" s="248">
        <f t="shared" ca="1" si="609"/>
        <v>0</v>
      </c>
      <c r="GM170" s="248">
        <f t="shared" ca="1" si="609"/>
        <v>0</v>
      </c>
      <c r="GN170" s="248">
        <f t="shared" ca="1" si="609"/>
        <v>0</v>
      </c>
      <c r="GO170" s="10"/>
      <c r="GP170" s="246" t="b">
        <f t="shared" ref="GP170:GP179" si="634">IF(GQ170&lt;&gt;"-",TRUE,FALSE)</f>
        <v>1</v>
      </c>
      <c r="GQ170" s="246" cm="1">
        <f t="array" ref="GQ170">INDEX(i.bnd_total_pas_area,$R170,1)</f>
        <v>1224.7500000000002</v>
      </c>
      <c r="GR170" s="248" t="str">
        <f t="shared" ca="1" si="572"/>
        <v>-</v>
      </c>
      <c r="GS170" s="246" t="b">
        <f t="shared" ref="GS170:GS179" ca="1" si="635">IF(GT170&lt;&gt;"-",TRUE,FALSE)</f>
        <v>1</v>
      </c>
      <c r="GT170" s="246" cm="1">
        <f t="array" aca="1" ref="GT170" ca="1">INDEX(i.bnd_sr_t,$T170,1)</f>
        <v>13.5</v>
      </c>
      <c r="GU170" s="246" t="b">
        <f t="shared" ca="1" si="574"/>
        <v>0</v>
      </c>
      <c r="GV170" s="246" t="b">
        <f t="shared" ca="1" si="574"/>
        <v>0</v>
      </c>
      <c r="GW170" s="246" t="b">
        <f t="shared" ca="1" si="574"/>
        <v>1</v>
      </c>
      <c r="GX170" s="248">
        <f t="shared" ref="GX170:HM186" ca="1" si="636">OFFSET(GX$5,$B170,0)</f>
        <v>0</v>
      </c>
      <c r="GY170" s="248">
        <f t="shared" ca="1" si="636"/>
        <v>2</v>
      </c>
      <c r="GZ170" s="248">
        <f t="shared" ca="1" si="636"/>
        <v>2</v>
      </c>
      <c r="HA170" s="248" t="str">
        <f t="shared" ca="1" si="636"/>
        <v>-</v>
      </c>
      <c r="HB170" s="248" t="str">
        <f t="shared" ca="1" si="636"/>
        <v>-</v>
      </c>
      <c r="HC170" s="248" t="str">
        <f t="shared" ca="1" si="636"/>
        <v>-</v>
      </c>
      <c r="HD170" s="248" t="str">
        <f t="shared" ca="1" si="636"/>
        <v>-</v>
      </c>
      <c r="HE170" s="248" t="str">
        <f t="shared" ca="1" si="636"/>
        <v>-</v>
      </c>
      <c r="HF170" s="248" t="str">
        <f t="shared" ca="1" si="636"/>
        <v>-</v>
      </c>
      <c r="HG170" s="248" t="str">
        <f t="shared" ca="1" si="636"/>
        <v>-</v>
      </c>
      <c r="HH170" s="248" t="str">
        <f t="shared" ca="1" si="636"/>
        <v>-</v>
      </c>
      <c r="HI170" s="248" t="str">
        <f t="shared" ca="1" si="636"/>
        <v>-</v>
      </c>
      <c r="HJ170" s="248" t="str">
        <f t="shared" ca="1" si="636"/>
        <v>-</v>
      </c>
      <c r="HK170" s="248" t="b">
        <f t="shared" ca="1" si="636"/>
        <v>1</v>
      </c>
      <c r="HL170" s="248">
        <f t="shared" ca="1" si="636"/>
        <v>0</v>
      </c>
      <c r="HM170" s="288" t="str">
        <f t="shared" ca="1" si="636"/>
        <v>-</v>
      </c>
      <c r="HN170" s="288" t="str">
        <f t="shared" ca="1" si="631"/>
        <v>-</v>
      </c>
      <c r="HO170" s="288" t="str">
        <f t="shared" ca="1" si="631"/>
        <v>-</v>
      </c>
      <c r="HP170" s="288" t="str">
        <f t="shared" ca="1" si="631"/>
        <v>-</v>
      </c>
      <c r="HQ170" s="288" t="str">
        <f t="shared" ca="1" si="631"/>
        <v>-</v>
      </c>
      <c r="HR170" s="288" t="str">
        <f t="shared" ca="1" si="631"/>
        <v>-</v>
      </c>
      <c r="HS170" s="248" t="str">
        <f t="shared" ca="1" si="631"/>
        <v>-</v>
      </c>
      <c r="HT170" s="248" t="str">
        <f t="shared" ca="1" si="631"/>
        <v>-</v>
      </c>
      <c r="HU170" s="248" t="b">
        <f t="shared" ca="1" si="577"/>
        <v>1</v>
      </c>
      <c r="HV170" s="248">
        <f t="shared" ca="1" si="577"/>
        <v>0</v>
      </c>
      <c r="HW170" s="246" t="str">
        <f t="shared" ca="1" si="578"/>
        <v>-</v>
      </c>
      <c r="HX170" s="246" t="str">
        <f t="shared" ca="1" si="578"/>
        <v>-</v>
      </c>
      <c r="HY170" s="246" t="str">
        <f t="shared" ca="1" si="578"/>
        <v>-</v>
      </c>
      <c r="HZ170" s="246" t="str">
        <f t="shared" ca="1" si="578"/>
        <v>-</v>
      </c>
      <c r="IA170" s="248" t="str">
        <f t="shared" ca="1" si="632"/>
        <v>-</v>
      </c>
      <c r="IB170" s="248" t="str">
        <f t="shared" ca="1" si="632"/>
        <v>-</v>
      </c>
      <c r="IC170" s="248" t="str">
        <f t="shared" ca="1" si="632"/>
        <v>-</v>
      </c>
      <c r="ID170" s="248" t="str">
        <f t="shared" ca="1" si="632"/>
        <v>-</v>
      </c>
      <c r="IE170" s="248">
        <f t="shared" ca="1" si="632"/>
        <v>0</v>
      </c>
      <c r="IF170" s="248" t="str">
        <f t="shared" ca="1" si="632"/>
        <v>-</v>
      </c>
      <c r="IG170" s="248">
        <f t="shared" ca="1" si="632"/>
        <v>0</v>
      </c>
      <c r="IH170" s="246" t="str">
        <f t="shared" ca="1" si="580"/>
        <v>-</v>
      </c>
      <c r="II170" s="246">
        <f t="shared" ca="1" si="580"/>
        <v>500</v>
      </c>
      <c r="IJ170" s="246">
        <f t="shared" ca="1" si="580"/>
        <v>500</v>
      </c>
      <c r="IK170" s="246">
        <f t="shared" ca="1" si="580"/>
        <v>865</v>
      </c>
      <c r="IL170" s="246" t="str">
        <f t="shared" ca="1" si="580"/>
        <v>-</v>
      </c>
      <c r="IM170" s="246" t="str">
        <f t="shared" ca="1" si="580"/>
        <v>-</v>
      </c>
      <c r="IN170" s="248" t="str">
        <f t="shared" ca="1" si="581"/>
        <v>-</v>
      </c>
      <c r="IO170" s="248" t="str">
        <f t="shared" ca="1" si="581"/>
        <v>-</v>
      </c>
      <c r="IP170" s="10"/>
      <c r="IQ170" s="248">
        <f t="shared" ca="1" si="632"/>
        <v>1</v>
      </c>
      <c r="IR170" s="248">
        <f t="shared" ca="1" si="632"/>
        <v>0</v>
      </c>
      <c r="IS170" s="248">
        <f t="shared" ca="1" si="632"/>
        <v>1</v>
      </c>
      <c r="IT170" s="248">
        <f t="shared" ca="1" si="632"/>
        <v>1</v>
      </c>
      <c r="IU170" s="248">
        <f t="shared" ca="1" si="632"/>
        <v>0</v>
      </c>
      <c r="IV170" s="248">
        <f t="shared" ca="1" si="632"/>
        <v>70</v>
      </c>
      <c r="IW170" s="248">
        <f t="shared" ca="1" si="632"/>
        <v>50</v>
      </c>
      <c r="IX170" s="248">
        <f t="shared" ca="1" si="632"/>
        <v>85</v>
      </c>
      <c r="IY170" s="248">
        <f t="shared" ca="1" si="628"/>
        <v>70</v>
      </c>
      <c r="IZ170" s="246">
        <f t="shared" ca="1" si="582"/>
        <v>1</v>
      </c>
      <c r="JA170" s="246">
        <f t="shared" ca="1" si="583"/>
        <v>1</v>
      </c>
      <c r="JB170" s="246">
        <f t="shared" ca="1" si="584"/>
        <v>1</v>
      </c>
      <c r="JC170" s="248">
        <f t="shared" ca="1" si="628"/>
        <v>1</v>
      </c>
      <c r="JD170" s="10"/>
      <c r="JE170" s="248">
        <f t="shared" ca="1" si="628"/>
        <v>1</v>
      </c>
      <c r="JF170" s="246">
        <f t="shared" ca="1" si="585"/>
        <v>1</v>
      </c>
      <c r="JG170" s="248">
        <f t="shared" ca="1" si="629"/>
        <v>0.75</v>
      </c>
      <c r="JH170" s="248">
        <f t="shared" ca="1" si="629"/>
        <v>0.8</v>
      </c>
      <c r="JI170" s="248">
        <f t="shared" ca="1" si="629"/>
        <v>0.82499999999999996</v>
      </c>
      <c r="JJ170" s="248">
        <f t="shared" ca="1" si="629"/>
        <v>0.875</v>
      </c>
      <c r="JK170" s="248">
        <f t="shared" ca="1" si="629"/>
        <v>0.9</v>
      </c>
      <c r="JL170" s="246">
        <f t="shared" ca="1" si="587"/>
        <v>1</v>
      </c>
      <c r="JM170" s="248">
        <f t="shared" ca="1" si="628"/>
        <v>0</v>
      </c>
      <c r="JN170" s="248">
        <f t="shared" ca="1" si="628"/>
        <v>0</v>
      </c>
      <c r="JO170" s="248">
        <f t="shared" ca="1" si="628"/>
        <v>0</v>
      </c>
      <c r="JP170" s="248">
        <f t="shared" ca="1" si="628"/>
        <v>0</v>
      </c>
      <c r="JQ170" s="248">
        <f t="shared" ca="1" si="628"/>
        <v>0</v>
      </c>
      <c r="JR170" s="248">
        <f t="shared" ca="1" si="628"/>
        <v>0</v>
      </c>
      <c r="JS170" s="248" t="str">
        <f t="shared" ca="1" si="628"/>
        <v>-</v>
      </c>
      <c r="JT170" s="248">
        <f t="shared" ca="1" si="628"/>
        <v>0</v>
      </c>
      <c r="JU170" s="27">
        <v>0</v>
      </c>
    </row>
    <row r="171" spans="1:281" s="228" customFormat="1" outlineLevel="1">
      <c r="A171" s="202">
        <f t="shared" si="12"/>
        <v>166</v>
      </c>
      <c r="B171" s="202">
        <f t="shared" si="590"/>
        <v>13</v>
      </c>
      <c r="C171" s="228">
        <v>600</v>
      </c>
      <c r="D171" s="228" t="s">
        <v>941</v>
      </c>
      <c r="E171" s="228" t="b">
        <f t="shared" ca="1" si="591"/>
        <v>1</v>
      </c>
      <c r="F171" s="228" t="b">
        <v>0</v>
      </c>
      <c r="G171" s="228" t="b">
        <v>1</v>
      </c>
      <c r="H171" s="298" cm="1">
        <f t="array" aca="1" ref="H171" ca="1">IF(AND($I171:$T171=DataMaster!$R$70:$AC$70),1,IF(AND($I171:$T171=DataMaster!$R$71:$AC$71),2,IF(AND($I171:$T171=DataMaster!$R$72:$AC$72),3,IF(AND($I171:$T171=DataMaster!$R$73:$AC$73),4,IF(AND($I171:$T171=DataMaster!$R$74:$AC$74),5,IF(AND($I171:$T171=DataMaster!$R$75:$AC$75),6,IF(AND($I171:$T171=DataMaster!$R$76:$AC$76),7,IF(AND($I171:$T171=DataMaster!$R$77:$AC$77),8,0))))))))</f>
        <v>0</v>
      </c>
      <c r="I171" s="225">
        <f t="shared" ca="1" si="588"/>
        <v>3</v>
      </c>
      <c r="J171" s="225">
        <f t="shared" ca="1" si="588"/>
        <v>2</v>
      </c>
      <c r="K171" s="225">
        <f t="shared" ca="1" si="588"/>
        <v>1</v>
      </c>
      <c r="L171" s="225">
        <f t="shared" ca="1" si="588"/>
        <v>1</v>
      </c>
      <c r="M171" s="225">
        <f t="shared" ca="1" si="588"/>
        <v>1</v>
      </c>
      <c r="N171" s="225">
        <f t="shared" ca="1" si="588"/>
        <v>1</v>
      </c>
      <c r="O171" s="225">
        <f t="shared" ca="1" si="588"/>
        <v>1</v>
      </c>
      <c r="P171" s="225">
        <f t="shared" ca="1" si="588"/>
        <v>1</v>
      </c>
      <c r="Q171" s="225">
        <f t="shared" ca="1" si="588"/>
        <v>1</v>
      </c>
      <c r="R171" s="32">
        <v>10</v>
      </c>
      <c r="S171" s="225">
        <f t="shared" ca="1" si="588"/>
        <v>1</v>
      </c>
      <c r="T171" s="225">
        <f t="shared" ca="1" si="588"/>
        <v>9</v>
      </c>
      <c r="V171" s="242" t="str" cm="1">
        <f t="array" aca="1" ref="V171" ca="1">TEXT(LEFT(OFFSET(V171,-1,0),5)+1,"00000")&amp;MID(OFFSET(V171,-1,0),6,FIND(" ",OFFSET(V171,-1,0),7)-5)
&amp;IF($H171=0,"",INDEX(DataMaster!$Q$70:$Q$77,Experiment!H171))
 &amp; " Day"&amp;_xlfn.SINGLE(INDEX(i.DOY,$I171,1))                   &amp; IF($FE171=0," FWM","")&amp;IF($FE171=1," MWM","")&amp;IF($FE171=5," Mat","")&amp;IF($FJ171=TRUE,"&amp;BBT","")
&amp;" Confine"&amp;$P171-1       &amp;IF($R171&gt;1," PasArea"&amp;GQ171,"")     &amp;IF($T171&gt;1," SR"&amp;GT171,"")     &amp;IF($S171&gt;1," E_PGR"&amp;JG171,"")
&amp; " WP"&amp;TEXT($IZ171*100,"000p")                &amp; " MP"&amp;TEXT($JA171*100,"000p")                      &amp; " GP"&amp;TEXT($JB171*100,"000p")
&amp; " (F"&amp;3+IFERROR(1*$CZ171,0)+IFERROR(1*$DA171,0)&amp;3-IFERROR(1*NOT($DC171),0)&amp;"N"&amp;$DV171&amp;$DW171&amp;")"</f>
        <v>00020 General_SA  Day204 MWM Confine0 PasArea1544.25 SR13.5 WP100p MP100p GP100p (F33N11)</v>
      </c>
      <c r="W171" s="10" t="str">
        <f ca="1">IF(COUNTIF(V$5:V171,V171)=1,"-","Dup")</f>
        <v>-</v>
      </c>
      <c r="X171" s="10"/>
      <c r="Y171" s="248" t="str">
        <f t="shared" ca="1" si="562"/>
        <v>-</v>
      </c>
      <c r="Z171" s="248" t="str">
        <f t="shared" ca="1" si="562"/>
        <v>-</v>
      </c>
      <c r="AA171" s="248" t="str">
        <f t="shared" ca="1" si="562"/>
        <v>-</v>
      </c>
      <c r="AB171" s="248" t="str">
        <f t="shared" ca="1" si="562"/>
        <v>-</v>
      </c>
      <c r="AC171" s="248" t="str">
        <f t="shared" ca="1" si="562"/>
        <v>-</v>
      </c>
      <c r="AD171" s="248" t="b">
        <f t="shared" ca="1" si="562"/>
        <v>1</v>
      </c>
      <c r="AE171" s="10"/>
      <c r="AF171" s="248" t="b">
        <f t="shared" ca="1" si="563"/>
        <v>1</v>
      </c>
      <c r="AG171" s="248" t="str">
        <f t="shared" ca="1" si="563"/>
        <v>-</v>
      </c>
      <c r="AH171" s="248" t="str">
        <f t="shared" ca="1" si="563"/>
        <v>-</v>
      </c>
      <c r="AI171" s="248" t="str">
        <f t="shared" ca="1" si="563"/>
        <v>-</v>
      </c>
      <c r="AJ171" s="248" t="b">
        <f t="shared" ca="1" si="563"/>
        <v>0</v>
      </c>
      <c r="AK171" s="248" t="str">
        <f t="shared" ca="1" si="563"/>
        <v>-</v>
      </c>
      <c r="AL171" s="248" t="str">
        <f t="shared" ca="1" si="563"/>
        <v>-</v>
      </c>
      <c r="AM171" s="248" t="str">
        <f t="shared" ca="1" si="563"/>
        <v>-</v>
      </c>
      <c r="AN171" s="248" t="b">
        <f t="shared" ca="1" si="563"/>
        <v>0</v>
      </c>
      <c r="AO171" s="10"/>
      <c r="AP171" s="248" t="b">
        <f t="shared" ca="1" si="563"/>
        <v>1</v>
      </c>
      <c r="AQ171" s="248" t="b">
        <f t="shared" ca="1" si="564"/>
        <v>1</v>
      </c>
      <c r="AR171" s="248" t="b">
        <f t="shared" ca="1" si="564"/>
        <v>1</v>
      </c>
      <c r="AS171" s="297">
        <f t="shared" ca="1" si="565"/>
        <v>32109</v>
      </c>
      <c r="AT171" s="248" t="b">
        <f t="shared" ca="1" si="563"/>
        <v>0</v>
      </c>
      <c r="AU171" s="248" t="str">
        <f t="shared" ca="1" si="563"/>
        <v>-</v>
      </c>
      <c r="AV171" s="248" t="str">
        <f t="shared" ca="1" si="564"/>
        <v>-</v>
      </c>
      <c r="AW171" s="248" t="str">
        <f t="shared" ca="1" si="564"/>
        <v>-</v>
      </c>
      <c r="AX171" s="248" t="str">
        <f t="shared" ca="1" si="564"/>
        <v>-</v>
      </c>
      <c r="AY171" s="248">
        <f t="shared" ca="1" si="564"/>
        <v>1</v>
      </c>
      <c r="AZ171" s="248">
        <f t="shared" ca="1" si="564"/>
        <v>1</v>
      </c>
      <c r="BA171" s="248" t="b">
        <f t="shared" ca="1" si="564"/>
        <v>1</v>
      </c>
      <c r="BB171" s="248">
        <f t="shared" ca="1" si="564"/>
        <v>0.2</v>
      </c>
      <c r="BC171" s="248" t="str">
        <f t="shared" ca="1" si="627"/>
        <v>-</v>
      </c>
      <c r="BD171" s="248" t="str">
        <f t="shared" ca="1" si="627"/>
        <v>-</v>
      </c>
      <c r="BE171" s="248" t="b">
        <f t="shared" ca="1" si="564"/>
        <v>1</v>
      </c>
      <c r="BF171" s="248" t="b">
        <f t="shared" ca="1" si="564"/>
        <v>0</v>
      </c>
      <c r="BG171" s="246" t="b" cm="1">
        <f t="array" aca="1" ref="BG171" ca="1">INDEX(i.dams_confinement_P,$P171,BG$17)</f>
        <v>0</v>
      </c>
      <c r="BH171" s="246" t="b" cm="1">
        <f t="array" aca="1" ref="BH171" ca="1">INDEX(i.dams_confinement_P,$P171,BH$17)</f>
        <v>0</v>
      </c>
      <c r="BI171" s="246" t="b" cm="1">
        <f t="array" aca="1" ref="BI171" ca="1">INDEX(i.dams_confinement_P,$P171,BI$17)</f>
        <v>0</v>
      </c>
      <c r="BJ171" s="246" t="b" cm="1">
        <f t="array" aca="1" ref="BJ171" ca="1">INDEX(i.dams_confinement_P,$P171,BJ$17)</f>
        <v>0</v>
      </c>
      <c r="BK171" s="246" t="b" cm="1">
        <f t="array" aca="1" ref="BK171" ca="1">INDEX(i.dams_confinement_P,$P171,BK$17)</f>
        <v>0</v>
      </c>
      <c r="BL171" s="246" t="b" cm="1">
        <f t="array" aca="1" ref="BL171" ca="1">INDEX(i.dams_confinement_P,$P171,BL$17)</f>
        <v>0</v>
      </c>
      <c r="BM171" s="246" t="b" cm="1">
        <f t="array" aca="1" ref="BM171" ca="1">INDEX(i.dams_confinement_P,$P171,BM$17)</f>
        <v>0</v>
      </c>
      <c r="BN171" s="246" t="b" cm="1">
        <f t="array" aca="1" ref="BN171" ca="1">INDEX(i.dams_confinement_P,$P171,BN$17)</f>
        <v>0</v>
      </c>
      <c r="BO171" s="246" t="b" cm="1">
        <f t="array" aca="1" ref="BO171" ca="1">INDEX(i.dams_confinement_P,$P171,BO$17)</f>
        <v>0</v>
      </c>
      <c r="BP171" s="246" t="b" cm="1">
        <f t="array" aca="1" ref="BP171" ca="1">INDEX(i.dams_confinement_P,$P171,BP$17)</f>
        <v>0</v>
      </c>
      <c r="BQ171" s="246" t="b" cm="1">
        <f t="array" aca="1" ref="BQ171" ca="1">INDEX(i.dams_confinement_P,$P171,BQ$17)</f>
        <v>0</v>
      </c>
      <c r="BR171" s="246" t="b" cm="1">
        <f t="array" aca="1" ref="BR171" ca="1">INDEX(i.dams_confinement_P,$P171,BR$17)</f>
        <v>0</v>
      </c>
      <c r="BS171" s="246" t="b" cm="1">
        <f t="array" aca="1" ref="BS171" ca="1">INDEX(i.dams_confinement_P,$P171,BS$17)</f>
        <v>0</v>
      </c>
      <c r="BT171" s="246" t="b" cm="1">
        <f t="array" aca="1" ref="BT171" ca="1">INDEX(i.dams_confinement_P,$P171,BT$17)</f>
        <v>0</v>
      </c>
      <c r="BU171" s="246" t="b" cm="1">
        <f t="array" aca="1" ref="BU171" ca="1">INDEX(i.dams_confinement_P,$P171,BU$17)</f>
        <v>0</v>
      </c>
      <c r="BV171" s="246" t="b" cm="1">
        <f t="array" aca="1" ref="BV171" ca="1">INDEX(i.dams_confinement_P,$P171,BV$17)</f>
        <v>0</v>
      </c>
      <c r="BW171" s="246" t="b" cm="1">
        <f t="array" aca="1" ref="BW171" ca="1">INDEX(i.dams_confinement_P,$P171,BW$17)</f>
        <v>0</v>
      </c>
      <c r="BX171" s="246" t="b" cm="1">
        <f t="array" aca="1" ref="BX171" ca="1">INDEX(i.dams_confinement_P,$P171,BX$17)</f>
        <v>0</v>
      </c>
      <c r="BY171" s="248" t="str">
        <f t="shared" ca="1" si="633"/>
        <v>-</v>
      </c>
      <c r="BZ171" s="248" t="str">
        <f t="shared" ca="1" si="633"/>
        <v>-</v>
      </c>
      <c r="CA171" s="10"/>
      <c r="CB171" s="248" t="str">
        <f t="shared" ca="1" si="633"/>
        <v>-</v>
      </c>
      <c r="CC171" s="248" t="str">
        <f t="shared" ca="1" si="633"/>
        <v>-</v>
      </c>
      <c r="CD171" s="248" t="str">
        <f t="shared" ca="1" si="633"/>
        <v>-</v>
      </c>
      <c r="CE171" s="248" t="str">
        <f t="shared" ca="1" si="633"/>
        <v>-</v>
      </c>
      <c r="CF171" s="248" t="str">
        <f t="shared" ca="1" si="633"/>
        <v>-</v>
      </c>
      <c r="CG171" s="248" t="str">
        <f t="shared" ca="1" si="633"/>
        <v>-</v>
      </c>
      <c r="CH171" s="248" t="str">
        <f t="shared" ca="1" si="633"/>
        <v>-</v>
      </c>
      <c r="CI171" s="248" t="str">
        <f t="shared" ca="1" si="633"/>
        <v>-</v>
      </c>
      <c r="CJ171" s="248" t="str">
        <f t="shared" ca="1" si="633"/>
        <v>-</v>
      </c>
      <c r="CK171" s="248" t="str">
        <f t="shared" ca="1" si="633"/>
        <v>-</v>
      </c>
      <c r="CL171" s="248" t="str">
        <f t="shared" ca="1" si="633"/>
        <v>-</v>
      </c>
      <c r="CM171" s="248" t="str">
        <f t="shared" ca="1" si="633"/>
        <v>-</v>
      </c>
      <c r="CN171" s="248" t="str">
        <f t="shared" ca="1" si="633"/>
        <v>-</v>
      </c>
      <c r="CO171" s="248" t="str">
        <f t="shared" ca="1" si="630"/>
        <v>-</v>
      </c>
      <c r="CP171" s="248" t="str">
        <f t="shared" ca="1" si="630"/>
        <v>-</v>
      </c>
      <c r="CQ171" s="248" t="str">
        <f t="shared" ca="1" si="630"/>
        <v>-</v>
      </c>
      <c r="CR171" s="248" t="str">
        <f t="shared" ca="1" si="630"/>
        <v>-</v>
      </c>
      <c r="CS171" s="248" t="str">
        <f t="shared" ca="1" si="630"/>
        <v>-</v>
      </c>
      <c r="CT171" s="248" t="str">
        <f t="shared" ca="1" si="630"/>
        <v>-</v>
      </c>
      <c r="CU171" s="248" t="str">
        <f t="shared" ca="1" si="630"/>
        <v>-</v>
      </c>
      <c r="CV171" s="248" t="str">
        <f t="shared" ca="1" si="630"/>
        <v>-</v>
      </c>
      <c r="CW171" s="10"/>
      <c r="CX171" s="246" t="str" cm="1">
        <f t="array" aca="1" ref="CX171" ca="1">IF(AND($CZ171:$DA171),INDEX(i.dam_user_fvp0_date,$P171),"-")</f>
        <v>-</v>
      </c>
      <c r="CY171" s="246" t="str" cm="1">
        <f t="array" aca="1" ref="CY171" ca="1">IF(AND($CZ171:$DA171),INDEX(i.dam_user_fvp1_date,$P171),"-")</f>
        <v>-</v>
      </c>
      <c r="CZ171" s="248" t="b">
        <f t="shared" ca="1" si="597"/>
        <v>0</v>
      </c>
      <c r="DA171" s="248" t="b">
        <f t="shared" ca="1" si="597"/>
        <v>0</v>
      </c>
      <c r="DB171" s="248" t="str">
        <f t="shared" ca="1" si="597"/>
        <v>-</v>
      </c>
      <c r="DC171" s="248" t="str">
        <f t="shared" ca="1" si="597"/>
        <v>-</v>
      </c>
      <c r="DD171" s="248" t="str">
        <f t="shared" ca="1" si="597"/>
        <v>-</v>
      </c>
      <c r="DE171" s="248" t="str">
        <f t="shared" ca="1" si="597"/>
        <v>-</v>
      </c>
      <c r="DF171" s="248" t="str">
        <f t="shared" ca="1" si="597"/>
        <v>-</v>
      </c>
      <c r="DG171" s="248" t="str">
        <f t="shared" ca="1" si="597"/>
        <v>-</v>
      </c>
      <c r="DH171" s="248" t="str">
        <f t="shared" ca="1" si="597"/>
        <v>-</v>
      </c>
      <c r="DI171" s="248" t="str">
        <f t="shared" ca="1" si="597"/>
        <v>-</v>
      </c>
      <c r="DJ171" s="248">
        <f t="shared" ca="1" si="597"/>
        <v>0.125</v>
      </c>
      <c r="DK171" s="248">
        <f t="shared" ca="1" si="597"/>
        <v>0.3</v>
      </c>
      <c r="DL171" s="248">
        <f t="shared" ca="1" si="597"/>
        <v>-0.05</v>
      </c>
      <c r="DM171" s="248">
        <f t="shared" ca="1" si="597"/>
        <v>0.1</v>
      </c>
      <c r="DN171" s="248">
        <f t="shared" ca="1" si="597"/>
        <v>0.25</v>
      </c>
      <c r="DO171" s="248">
        <f t="shared" ca="1" si="597"/>
        <v>-0.05</v>
      </c>
      <c r="DP171" s="248">
        <f t="shared" ca="1" si="594"/>
        <v>0.05</v>
      </c>
      <c r="DQ171" s="248">
        <f t="shared" ca="1" si="594"/>
        <v>0.1</v>
      </c>
      <c r="DR171" s="248">
        <f t="shared" ca="1" si="594"/>
        <v>-0.02</v>
      </c>
      <c r="DS171" s="248">
        <f t="shared" ca="1" si="594"/>
        <v>0.1</v>
      </c>
      <c r="DT171" s="248">
        <f t="shared" ca="1" si="594"/>
        <v>0.25</v>
      </c>
      <c r="DU171" s="248">
        <f t="shared" ca="1" si="594"/>
        <v>-0.05</v>
      </c>
      <c r="DV171" s="248">
        <f t="shared" ca="1" si="594"/>
        <v>1</v>
      </c>
      <c r="DW171" s="248">
        <f t="shared" ca="1" si="594"/>
        <v>1</v>
      </c>
      <c r="DX171" s="248">
        <f t="shared" ca="1" si="594"/>
        <v>0</v>
      </c>
      <c r="DY171" s="248" t="str">
        <f t="shared" ca="1" si="594"/>
        <v>-</v>
      </c>
      <c r="DZ171" s="248" t="str">
        <f t="shared" ca="1" si="594"/>
        <v>-</v>
      </c>
      <c r="EA171" s="248" t="str">
        <f t="shared" ca="1" si="594"/>
        <v>-</v>
      </c>
      <c r="EB171" s="248" t="str">
        <f t="shared" ca="1" si="594"/>
        <v>-</v>
      </c>
      <c r="EC171" s="248" t="str">
        <f t="shared" ca="1" si="594"/>
        <v>-</v>
      </c>
      <c r="ED171" s="248" t="str">
        <f t="shared" ca="1" si="594"/>
        <v>-</v>
      </c>
      <c r="EE171" s="248" t="str">
        <f t="shared" ca="1" si="595"/>
        <v>-</v>
      </c>
      <c r="EF171" s="248">
        <f t="shared" ca="1" si="595"/>
        <v>0</v>
      </c>
      <c r="EG171" s="248" t="str">
        <f t="shared" ca="1" si="595"/>
        <v>-</v>
      </c>
      <c r="EH171" s="248" t="str">
        <f t="shared" ca="1" si="595"/>
        <v>-</v>
      </c>
      <c r="EI171" s="248" t="str">
        <f t="shared" ca="1" si="595"/>
        <v>-</v>
      </c>
      <c r="EJ171" s="248" t="str">
        <f t="shared" ca="1" si="595"/>
        <v>-</v>
      </c>
      <c r="EK171" s="248" t="str">
        <f t="shared" ca="1" si="595"/>
        <v>-</v>
      </c>
      <c r="EL171" s="248">
        <f t="shared" ca="1" si="595"/>
        <v>0</v>
      </c>
      <c r="EM171" s="248">
        <f t="shared" ca="1" si="595"/>
        <v>0</v>
      </c>
      <c r="EN171" s="248">
        <f t="shared" ca="1" si="595"/>
        <v>0</v>
      </c>
      <c r="EO171" s="248">
        <f t="shared" ca="1" si="595"/>
        <v>0</v>
      </c>
      <c r="EP171" s="248">
        <f t="shared" ca="1" si="595"/>
        <v>0</v>
      </c>
      <c r="EQ171" s="248">
        <f t="shared" ca="1" si="595"/>
        <v>0</v>
      </c>
      <c r="ER171" s="248">
        <f t="shared" ca="1" si="595"/>
        <v>0</v>
      </c>
      <c r="ES171" s="248" t="str">
        <f t="shared" ca="1" si="595"/>
        <v>-</v>
      </c>
      <c r="ET171" s="248" t="str">
        <f t="shared" ca="1" si="595"/>
        <v>-</v>
      </c>
      <c r="EU171" s="248" t="str">
        <f t="shared" ca="1" si="596"/>
        <v>-</v>
      </c>
      <c r="EV171" s="248" t="str">
        <f t="shared" ca="1" si="596"/>
        <v>-</v>
      </c>
      <c r="EW171" s="248" t="str">
        <f t="shared" ca="1" si="596"/>
        <v>-</v>
      </c>
      <c r="EX171" s="248" t="str">
        <f t="shared" ca="1" si="596"/>
        <v>-</v>
      </c>
      <c r="EY171" s="248" t="str">
        <f t="shared" ca="1" si="596"/>
        <v>-</v>
      </c>
      <c r="EZ171" s="248" t="str">
        <f t="shared" ca="1" si="596"/>
        <v>-</v>
      </c>
      <c r="FA171" s="248" t="str">
        <f t="shared" ca="1" si="596"/>
        <v>-</v>
      </c>
      <c r="FB171" s="248" t="str">
        <f t="shared" ca="1" si="596"/>
        <v>-</v>
      </c>
      <c r="FC171" s="248" t="str">
        <f t="shared" ca="1" si="596"/>
        <v>-</v>
      </c>
      <c r="FD171" s="10"/>
      <c r="FE171" s="246">
        <f t="shared" ca="1" si="569"/>
        <v>1</v>
      </c>
      <c r="FF171" s="248" t="str">
        <f t="shared" ca="1" si="596"/>
        <v>-</v>
      </c>
      <c r="FG171" s="248" t="str">
        <f t="shared" ca="1" si="596"/>
        <v>-</v>
      </c>
      <c r="FH171" s="248" t="str">
        <f t="shared" ca="1" si="596"/>
        <v>-</v>
      </c>
      <c r="FI171" s="248" t="str">
        <f t="shared" ca="1" si="596"/>
        <v>-</v>
      </c>
      <c r="FJ171" s="246" t="b">
        <f t="shared" ca="1" si="570"/>
        <v>0</v>
      </c>
      <c r="FK171" s="248" t="str">
        <f t="shared" ca="1" si="626"/>
        <v>-</v>
      </c>
      <c r="FL171" s="248">
        <f t="shared" ca="1" si="626"/>
        <v>0</v>
      </c>
      <c r="FM171" s="248" t="str">
        <f t="shared" ca="1" si="626"/>
        <v>-</v>
      </c>
      <c r="FN171" s="248">
        <f t="shared" ca="1" si="626"/>
        <v>1</v>
      </c>
      <c r="FO171" s="248">
        <f t="shared" ca="1" si="626"/>
        <v>0</v>
      </c>
      <c r="FP171" s="248">
        <f t="shared" ca="1" si="626"/>
        <v>1</v>
      </c>
      <c r="FQ171" s="248">
        <f t="shared" ca="1" si="626"/>
        <v>0</v>
      </c>
      <c r="FR171" s="248">
        <f t="shared" ca="1" si="626"/>
        <v>1</v>
      </c>
      <c r="FS171" s="248">
        <f t="shared" ca="1" si="626"/>
        <v>1</v>
      </c>
      <c r="FT171" s="248">
        <f t="shared" ca="1" si="626"/>
        <v>1</v>
      </c>
      <c r="FU171" s="248">
        <f t="shared" ca="1" si="626"/>
        <v>0</v>
      </c>
      <c r="FV171" s="248">
        <f t="shared" ca="1" si="626"/>
        <v>0</v>
      </c>
      <c r="FW171" s="248">
        <f t="shared" ca="1" si="626"/>
        <v>0</v>
      </c>
      <c r="FX171" s="248">
        <f t="shared" ca="1" si="626"/>
        <v>0</v>
      </c>
      <c r="FY171" s="248">
        <f t="shared" ca="1" si="626"/>
        <v>0</v>
      </c>
      <c r="FZ171" s="248">
        <f t="shared" ca="1" si="626"/>
        <v>0</v>
      </c>
      <c r="GA171" s="248">
        <f t="shared" ca="1" si="609"/>
        <v>0</v>
      </c>
      <c r="GB171" s="248">
        <f t="shared" ca="1" si="609"/>
        <v>0</v>
      </c>
      <c r="GC171" s="248">
        <f t="shared" ca="1" si="609"/>
        <v>0</v>
      </c>
      <c r="GD171" s="248">
        <f t="shared" ca="1" si="609"/>
        <v>0</v>
      </c>
      <c r="GE171" s="248">
        <f t="shared" ca="1" si="609"/>
        <v>0</v>
      </c>
      <c r="GF171" s="248">
        <f t="shared" ca="1" si="609"/>
        <v>0</v>
      </c>
      <c r="GG171" s="248">
        <f t="shared" ca="1" si="609"/>
        <v>1</v>
      </c>
      <c r="GH171" s="248">
        <f t="shared" ca="1" si="609"/>
        <v>0</v>
      </c>
      <c r="GI171" s="248">
        <f t="shared" ca="1" si="609"/>
        <v>0</v>
      </c>
      <c r="GJ171" s="248">
        <f t="shared" ca="1" si="609"/>
        <v>0</v>
      </c>
      <c r="GK171" s="248">
        <f t="shared" ca="1" si="609"/>
        <v>0</v>
      </c>
      <c r="GL171" s="248">
        <f t="shared" ca="1" si="609"/>
        <v>0</v>
      </c>
      <c r="GM171" s="248">
        <f t="shared" ca="1" si="609"/>
        <v>0</v>
      </c>
      <c r="GN171" s="248">
        <f t="shared" ca="1" si="609"/>
        <v>0</v>
      </c>
      <c r="GO171" s="10"/>
      <c r="GP171" s="246" t="b">
        <f t="shared" si="634"/>
        <v>1</v>
      </c>
      <c r="GQ171" s="246" cm="1">
        <f t="array" ref="GQ171">INDEX(i.bnd_total_pas_area,$R171,1)</f>
        <v>1544.2500000000002</v>
      </c>
      <c r="GR171" s="248" t="str">
        <f t="shared" ca="1" si="572"/>
        <v>-</v>
      </c>
      <c r="GS171" s="246" t="b">
        <f t="shared" ca="1" si="635"/>
        <v>1</v>
      </c>
      <c r="GT171" s="246" cm="1">
        <f t="array" aca="1" ref="GT171" ca="1">INDEX(i.bnd_sr_t,$T171,1)</f>
        <v>13.5</v>
      </c>
      <c r="GU171" s="246" t="b">
        <f t="shared" ca="1" si="574"/>
        <v>0</v>
      </c>
      <c r="GV171" s="246" t="b">
        <f t="shared" ca="1" si="574"/>
        <v>0</v>
      </c>
      <c r="GW171" s="246" t="b">
        <f t="shared" ca="1" si="574"/>
        <v>1</v>
      </c>
      <c r="GX171" s="248">
        <f t="shared" ca="1" si="636"/>
        <v>0</v>
      </c>
      <c r="GY171" s="248">
        <f t="shared" ca="1" si="636"/>
        <v>2</v>
      </c>
      <c r="GZ171" s="248">
        <f t="shared" ca="1" si="636"/>
        <v>2</v>
      </c>
      <c r="HA171" s="248" t="str">
        <f t="shared" ca="1" si="636"/>
        <v>-</v>
      </c>
      <c r="HB171" s="248" t="str">
        <f t="shared" ca="1" si="636"/>
        <v>-</v>
      </c>
      <c r="HC171" s="248" t="str">
        <f t="shared" ca="1" si="636"/>
        <v>-</v>
      </c>
      <c r="HD171" s="248" t="str">
        <f t="shared" ca="1" si="636"/>
        <v>-</v>
      </c>
      <c r="HE171" s="248" t="str">
        <f t="shared" ca="1" si="636"/>
        <v>-</v>
      </c>
      <c r="HF171" s="248" t="str">
        <f t="shared" ca="1" si="636"/>
        <v>-</v>
      </c>
      <c r="HG171" s="248" t="str">
        <f t="shared" ca="1" si="636"/>
        <v>-</v>
      </c>
      <c r="HH171" s="248" t="str">
        <f t="shared" ca="1" si="636"/>
        <v>-</v>
      </c>
      <c r="HI171" s="248" t="str">
        <f t="shared" ca="1" si="636"/>
        <v>-</v>
      </c>
      <c r="HJ171" s="248" t="str">
        <f t="shared" ca="1" si="636"/>
        <v>-</v>
      </c>
      <c r="HK171" s="248" t="b">
        <f t="shared" ca="1" si="636"/>
        <v>1</v>
      </c>
      <c r="HL171" s="248">
        <f t="shared" ca="1" si="636"/>
        <v>0</v>
      </c>
      <c r="HM171" s="288" t="str">
        <f t="shared" ca="1" si="636"/>
        <v>-</v>
      </c>
      <c r="HN171" s="288" t="str">
        <f t="shared" ca="1" si="631"/>
        <v>-</v>
      </c>
      <c r="HO171" s="288" t="str">
        <f t="shared" ca="1" si="631"/>
        <v>-</v>
      </c>
      <c r="HP171" s="288" t="str">
        <f t="shared" ca="1" si="631"/>
        <v>-</v>
      </c>
      <c r="HQ171" s="288" t="str">
        <f t="shared" ca="1" si="631"/>
        <v>-</v>
      </c>
      <c r="HR171" s="288" t="str">
        <f t="shared" ca="1" si="631"/>
        <v>-</v>
      </c>
      <c r="HS171" s="248" t="str">
        <f t="shared" ca="1" si="631"/>
        <v>-</v>
      </c>
      <c r="HT171" s="248" t="str">
        <f t="shared" ca="1" si="631"/>
        <v>-</v>
      </c>
      <c r="HU171" s="248" t="b">
        <f t="shared" ca="1" si="577"/>
        <v>1</v>
      </c>
      <c r="HV171" s="248">
        <f t="shared" ca="1" si="577"/>
        <v>0</v>
      </c>
      <c r="HW171" s="246" t="str">
        <f t="shared" ca="1" si="578"/>
        <v>-</v>
      </c>
      <c r="HX171" s="246" t="str">
        <f t="shared" ca="1" si="578"/>
        <v>-</v>
      </c>
      <c r="HY171" s="246" t="str">
        <f t="shared" ca="1" si="578"/>
        <v>-</v>
      </c>
      <c r="HZ171" s="246" t="str">
        <f t="shared" ca="1" si="578"/>
        <v>-</v>
      </c>
      <c r="IA171" s="248" t="str">
        <f t="shared" ca="1" si="632"/>
        <v>-</v>
      </c>
      <c r="IB171" s="248" t="str">
        <f t="shared" ca="1" si="632"/>
        <v>-</v>
      </c>
      <c r="IC171" s="248" t="str">
        <f t="shared" ca="1" si="632"/>
        <v>-</v>
      </c>
      <c r="ID171" s="248" t="str">
        <f t="shared" ca="1" si="632"/>
        <v>-</v>
      </c>
      <c r="IE171" s="248">
        <f t="shared" ca="1" si="632"/>
        <v>0</v>
      </c>
      <c r="IF171" s="248" t="str">
        <f t="shared" ca="1" si="632"/>
        <v>-</v>
      </c>
      <c r="IG171" s="248">
        <f t="shared" ca="1" si="632"/>
        <v>0</v>
      </c>
      <c r="IH171" s="246" t="str">
        <f t="shared" ca="1" si="580"/>
        <v>-</v>
      </c>
      <c r="II171" s="246">
        <f t="shared" ca="1" si="580"/>
        <v>500</v>
      </c>
      <c r="IJ171" s="246">
        <f t="shared" ca="1" si="580"/>
        <v>500</v>
      </c>
      <c r="IK171" s="246">
        <f t="shared" ca="1" si="580"/>
        <v>865</v>
      </c>
      <c r="IL171" s="246" t="str">
        <f t="shared" ca="1" si="580"/>
        <v>-</v>
      </c>
      <c r="IM171" s="246" t="str">
        <f t="shared" ca="1" si="580"/>
        <v>-</v>
      </c>
      <c r="IN171" s="248" t="str">
        <f t="shared" ca="1" si="581"/>
        <v>-</v>
      </c>
      <c r="IO171" s="248" t="str">
        <f t="shared" ca="1" si="581"/>
        <v>-</v>
      </c>
      <c r="IP171" s="10"/>
      <c r="IQ171" s="248">
        <f t="shared" ca="1" si="632"/>
        <v>1</v>
      </c>
      <c r="IR171" s="248">
        <f t="shared" ca="1" si="632"/>
        <v>0</v>
      </c>
      <c r="IS171" s="248">
        <f t="shared" ca="1" si="632"/>
        <v>1</v>
      </c>
      <c r="IT171" s="248">
        <f t="shared" ca="1" si="632"/>
        <v>1</v>
      </c>
      <c r="IU171" s="248">
        <f t="shared" ca="1" si="632"/>
        <v>0</v>
      </c>
      <c r="IV171" s="248">
        <f t="shared" ca="1" si="632"/>
        <v>70</v>
      </c>
      <c r="IW171" s="248">
        <f t="shared" ca="1" si="632"/>
        <v>50</v>
      </c>
      <c r="IX171" s="248">
        <f t="shared" ca="1" si="632"/>
        <v>85</v>
      </c>
      <c r="IY171" s="248">
        <f t="shared" ca="1" si="628"/>
        <v>70</v>
      </c>
      <c r="IZ171" s="246">
        <f t="shared" ca="1" si="582"/>
        <v>1</v>
      </c>
      <c r="JA171" s="246">
        <f t="shared" ca="1" si="583"/>
        <v>1</v>
      </c>
      <c r="JB171" s="246">
        <f t="shared" ca="1" si="584"/>
        <v>1</v>
      </c>
      <c r="JC171" s="248">
        <f t="shared" ca="1" si="628"/>
        <v>1</v>
      </c>
      <c r="JD171" s="10"/>
      <c r="JE171" s="248">
        <f t="shared" ca="1" si="628"/>
        <v>1</v>
      </c>
      <c r="JF171" s="246">
        <f t="shared" ca="1" si="585"/>
        <v>1</v>
      </c>
      <c r="JG171" s="248">
        <f t="shared" ca="1" si="629"/>
        <v>0.75</v>
      </c>
      <c r="JH171" s="248">
        <f t="shared" ca="1" si="629"/>
        <v>0.8</v>
      </c>
      <c r="JI171" s="248">
        <f t="shared" ca="1" si="629"/>
        <v>0.82499999999999996</v>
      </c>
      <c r="JJ171" s="248">
        <f t="shared" ca="1" si="629"/>
        <v>0.875</v>
      </c>
      <c r="JK171" s="248">
        <f t="shared" ca="1" si="629"/>
        <v>0.9</v>
      </c>
      <c r="JL171" s="246">
        <f t="shared" ca="1" si="587"/>
        <v>1</v>
      </c>
      <c r="JM171" s="248">
        <f t="shared" ca="1" si="628"/>
        <v>0</v>
      </c>
      <c r="JN171" s="248">
        <f t="shared" ca="1" si="628"/>
        <v>0</v>
      </c>
      <c r="JO171" s="248">
        <f t="shared" ca="1" si="628"/>
        <v>0</v>
      </c>
      <c r="JP171" s="248">
        <f t="shared" ca="1" si="628"/>
        <v>0</v>
      </c>
      <c r="JQ171" s="248">
        <f t="shared" ca="1" si="628"/>
        <v>0</v>
      </c>
      <c r="JR171" s="248">
        <f t="shared" ca="1" si="628"/>
        <v>0</v>
      </c>
      <c r="JS171" s="248" t="str">
        <f t="shared" ca="1" si="628"/>
        <v>-</v>
      </c>
      <c r="JT171" s="248">
        <f t="shared" ca="1" si="628"/>
        <v>0</v>
      </c>
      <c r="JU171" s="27">
        <v>0</v>
      </c>
    </row>
    <row r="172" spans="1:281" s="228" customFormat="1" outlineLevel="1">
      <c r="A172" s="202">
        <f t="shared" si="12"/>
        <v>167</v>
      </c>
      <c r="B172" s="202">
        <f t="shared" si="590"/>
        <v>13</v>
      </c>
      <c r="C172" s="228">
        <v>600</v>
      </c>
      <c r="D172" s="228" t="s">
        <v>941</v>
      </c>
      <c r="E172" s="228" t="b">
        <f t="shared" ca="1" si="591"/>
        <v>1</v>
      </c>
      <c r="F172" s="228" t="b">
        <v>0</v>
      </c>
      <c r="G172" s="228" t="b">
        <v>1</v>
      </c>
      <c r="H172" s="298" cm="1">
        <f t="array" aca="1" ref="H172" ca="1">IF(AND($I172:$T172=DataMaster!$R$70:$AC$70),1,IF(AND($I172:$T172=DataMaster!$R$71:$AC$71),2,IF(AND($I172:$T172=DataMaster!$R$72:$AC$72),3,IF(AND($I172:$T172=DataMaster!$R$73:$AC$73),4,IF(AND($I172:$T172=DataMaster!$R$74:$AC$74),5,IF(AND($I172:$T172=DataMaster!$R$75:$AC$75),6,IF(AND($I172:$T172=DataMaster!$R$76:$AC$76),7,IF(AND($I172:$T172=DataMaster!$R$77:$AC$77),8,0))))))))</f>
        <v>0</v>
      </c>
      <c r="I172" s="225">
        <f t="shared" ca="1" si="588"/>
        <v>3</v>
      </c>
      <c r="J172" s="225">
        <f t="shared" ca="1" si="588"/>
        <v>2</v>
      </c>
      <c r="K172" s="225">
        <f t="shared" ca="1" si="588"/>
        <v>1</v>
      </c>
      <c r="L172" s="225">
        <f t="shared" ca="1" si="588"/>
        <v>1</v>
      </c>
      <c r="M172" s="225">
        <f t="shared" ca="1" si="588"/>
        <v>1</v>
      </c>
      <c r="N172" s="225">
        <f t="shared" ca="1" si="588"/>
        <v>1</v>
      </c>
      <c r="O172" s="225">
        <f t="shared" ca="1" si="588"/>
        <v>1</v>
      </c>
      <c r="P172" s="225">
        <f t="shared" ca="1" si="588"/>
        <v>1</v>
      </c>
      <c r="Q172" s="225">
        <f t="shared" ca="1" si="588"/>
        <v>1</v>
      </c>
      <c r="R172" s="32">
        <v>11</v>
      </c>
      <c r="S172" s="225">
        <f t="shared" ca="1" si="588"/>
        <v>1</v>
      </c>
      <c r="T172" s="225">
        <f t="shared" ca="1" si="588"/>
        <v>9</v>
      </c>
      <c r="V172" s="242" t="str" cm="1">
        <f t="array" aca="1" ref="V172" ca="1">TEXT(LEFT(OFFSET(V172,-1,0),5)+1,"00000")&amp;MID(OFFSET(V172,-1,0),6,FIND(" ",OFFSET(V172,-1,0),7)-5)
&amp;IF($H172=0,"",INDEX(DataMaster!$Q$70:$Q$77,Experiment!H172))
 &amp; " Day"&amp;_xlfn.SINGLE(INDEX(i.DOY,$I172,1))                   &amp; IF($FE172=0," FWM","")&amp;IF($FE172=1," MWM","")&amp;IF($FE172=5," Mat","")&amp;IF($FJ172=TRUE,"&amp;BBT","")
&amp;" Confine"&amp;$P172-1       &amp;IF($R172&gt;1," PasArea"&amp;GQ172,"")     &amp;IF($T172&gt;1," SR"&amp;GT172,"")     &amp;IF($S172&gt;1," E_PGR"&amp;JG172,"")
&amp; " WP"&amp;TEXT($IZ172*100,"000p")                &amp; " MP"&amp;TEXT($JA172*100,"000p")                      &amp; " GP"&amp;TEXT($JB172*100,"000p")
&amp; " (F"&amp;3+IFERROR(1*$CZ172,0)+IFERROR(1*$DA172,0)&amp;3-IFERROR(1*NOT($DC172),0)&amp;"N"&amp;$DV172&amp;$DW172&amp;")"</f>
        <v>00021 General_SA  Day204 MWM Confine0 PasArea1863.75 SR13.5 WP100p MP100p GP100p (F33N11)</v>
      </c>
      <c r="W172" s="10" t="str">
        <f ca="1">IF(COUNTIF(V$5:V172,V172)=1,"-","Dup")</f>
        <v>-</v>
      </c>
      <c r="X172" s="10"/>
      <c r="Y172" s="248" t="str">
        <f t="shared" ca="1" si="562"/>
        <v>-</v>
      </c>
      <c r="Z172" s="248" t="str">
        <f t="shared" ca="1" si="562"/>
        <v>-</v>
      </c>
      <c r="AA172" s="248" t="str">
        <f t="shared" ca="1" si="562"/>
        <v>-</v>
      </c>
      <c r="AB172" s="248" t="str">
        <f t="shared" ca="1" si="562"/>
        <v>-</v>
      </c>
      <c r="AC172" s="248" t="str">
        <f t="shared" ca="1" si="562"/>
        <v>-</v>
      </c>
      <c r="AD172" s="248" t="b">
        <f t="shared" ca="1" si="562"/>
        <v>1</v>
      </c>
      <c r="AE172" s="10"/>
      <c r="AF172" s="248" t="b">
        <f t="shared" ca="1" si="563"/>
        <v>1</v>
      </c>
      <c r="AG172" s="248" t="str">
        <f t="shared" ca="1" si="563"/>
        <v>-</v>
      </c>
      <c r="AH172" s="248" t="str">
        <f t="shared" ca="1" si="563"/>
        <v>-</v>
      </c>
      <c r="AI172" s="248" t="str">
        <f t="shared" ca="1" si="563"/>
        <v>-</v>
      </c>
      <c r="AJ172" s="248" t="b">
        <f t="shared" ca="1" si="563"/>
        <v>0</v>
      </c>
      <c r="AK172" s="248" t="str">
        <f t="shared" ca="1" si="563"/>
        <v>-</v>
      </c>
      <c r="AL172" s="248" t="str">
        <f t="shared" ca="1" si="563"/>
        <v>-</v>
      </c>
      <c r="AM172" s="248" t="str">
        <f t="shared" ca="1" si="563"/>
        <v>-</v>
      </c>
      <c r="AN172" s="248" t="b">
        <f t="shared" ca="1" si="563"/>
        <v>0</v>
      </c>
      <c r="AO172" s="10"/>
      <c r="AP172" s="248" t="b">
        <f t="shared" ca="1" si="563"/>
        <v>1</v>
      </c>
      <c r="AQ172" s="248" t="b">
        <f t="shared" ca="1" si="564"/>
        <v>1</v>
      </c>
      <c r="AR172" s="248" t="b">
        <f t="shared" ca="1" si="564"/>
        <v>1</v>
      </c>
      <c r="AS172" s="297">
        <f t="shared" ca="1" si="565"/>
        <v>32109</v>
      </c>
      <c r="AT172" s="248" t="b">
        <f t="shared" ca="1" si="563"/>
        <v>0</v>
      </c>
      <c r="AU172" s="248" t="str">
        <f t="shared" ca="1" si="563"/>
        <v>-</v>
      </c>
      <c r="AV172" s="248" t="str">
        <f t="shared" ca="1" si="564"/>
        <v>-</v>
      </c>
      <c r="AW172" s="248" t="str">
        <f t="shared" ca="1" si="564"/>
        <v>-</v>
      </c>
      <c r="AX172" s="248" t="str">
        <f t="shared" ca="1" si="564"/>
        <v>-</v>
      </c>
      <c r="AY172" s="248">
        <f t="shared" ca="1" si="564"/>
        <v>1</v>
      </c>
      <c r="AZ172" s="248">
        <f t="shared" ca="1" si="564"/>
        <v>1</v>
      </c>
      <c r="BA172" s="248" t="b">
        <f t="shared" ca="1" si="564"/>
        <v>1</v>
      </c>
      <c r="BB172" s="248">
        <f t="shared" ca="1" si="564"/>
        <v>0.2</v>
      </c>
      <c r="BC172" s="248" t="str">
        <f t="shared" ca="1" si="627"/>
        <v>-</v>
      </c>
      <c r="BD172" s="248" t="str">
        <f t="shared" ca="1" si="627"/>
        <v>-</v>
      </c>
      <c r="BE172" s="248" t="b">
        <f t="shared" ca="1" si="564"/>
        <v>1</v>
      </c>
      <c r="BF172" s="248" t="b">
        <f t="shared" ca="1" si="564"/>
        <v>0</v>
      </c>
      <c r="BG172" s="246" t="b" cm="1">
        <f t="array" aca="1" ref="BG172" ca="1">INDEX(i.dams_confinement_P,$P172,BG$17)</f>
        <v>0</v>
      </c>
      <c r="BH172" s="246" t="b" cm="1">
        <f t="array" aca="1" ref="BH172" ca="1">INDEX(i.dams_confinement_P,$P172,BH$17)</f>
        <v>0</v>
      </c>
      <c r="BI172" s="246" t="b" cm="1">
        <f t="array" aca="1" ref="BI172" ca="1">INDEX(i.dams_confinement_P,$P172,BI$17)</f>
        <v>0</v>
      </c>
      <c r="BJ172" s="246" t="b" cm="1">
        <f t="array" aca="1" ref="BJ172" ca="1">INDEX(i.dams_confinement_P,$P172,BJ$17)</f>
        <v>0</v>
      </c>
      <c r="BK172" s="246" t="b" cm="1">
        <f t="array" aca="1" ref="BK172" ca="1">INDEX(i.dams_confinement_P,$P172,BK$17)</f>
        <v>0</v>
      </c>
      <c r="BL172" s="246" t="b" cm="1">
        <f t="array" aca="1" ref="BL172" ca="1">INDEX(i.dams_confinement_P,$P172,BL$17)</f>
        <v>0</v>
      </c>
      <c r="BM172" s="246" t="b" cm="1">
        <f t="array" aca="1" ref="BM172" ca="1">INDEX(i.dams_confinement_P,$P172,BM$17)</f>
        <v>0</v>
      </c>
      <c r="BN172" s="246" t="b" cm="1">
        <f t="array" aca="1" ref="BN172" ca="1">INDEX(i.dams_confinement_P,$P172,BN$17)</f>
        <v>0</v>
      </c>
      <c r="BO172" s="246" t="b" cm="1">
        <f t="array" aca="1" ref="BO172" ca="1">INDEX(i.dams_confinement_P,$P172,BO$17)</f>
        <v>0</v>
      </c>
      <c r="BP172" s="246" t="b" cm="1">
        <f t="array" aca="1" ref="BP172" ca="1">INDEX(i.dams_confinement_P,$P172,BP$17)</f>
        <v>0</v>
      </c>
      <c r="BQ172" s="246" t="b" cm="1">
        <f t="array" aca="1" ref="BQ172" ca="1">INDEX(i.dams_confinement_P,$P172,BQ$17)</f>
        <v>0</v>
      </c>
      <c r="BR172" s="246" t="b" cm="1">
        <f t="array" aca="1" ref="BR172" ca="1">INDEX(i.dams_confinement_P,$P172,BR$17)</f>
        <v>0</v>
      </c>
      <c r="BS172" s="246" t="b" cm="1">
        <f t="array" aca="1" ref="BS172" ca="1">INDEX(i.dams_confinement_P,$P172,BS$17)</f>
        <v>0</v>
      </c>
      <c r="BT172" s="246" t="b" cm="1">
        <f t="array" aca="1" ref="BT172" ca="1">INDEX(i.dams_confinement_P,$P172,BT$17)</f>
        <v>0</v>
      </c>
      <c r="BU172" s="246" t="b" cm="1">
        <f t="array" aca="1" ref="BU172" ca="1">INDEX(i.dams_confinement_P,$P172,BU$17)</f>
        <v>0</v>
      </c>
      <c r="BV172" s="246" t="b" cm="1">
        <f t="array" aca="1" ref="BV172" ca="1">INDEX(i.dams_confinement_P,$P172,BV$17)</f>
        <v>0</v>
      </c>
      <c r="BW172" s="246" t="b" cm="1">
        <f t="array" aca="1" ref="BW172" ca="1">INDEX(i.dams_confinement_P,$P172,BW$17)</f>
        <v>0</v>
      </c>
      <c r="BX172" s="246" t="b" cm="1">
        <f t="array" aca="1" ref="BX172" ca="1">INDEX(i.dams_confinement_P,$P172,BX$17)</f>
        <v>0</v>
      </c>
      <c r="BY172" s="248" t="str">
        <f t="shared" ca="1" si="633"/>
        <v>-</v>
      </c>
      <c r="BZ172" s="248" t="str">
        <f t="shared" ca="1" si="633"/>
        <v>-</v>
      </c>
      <c r="CA172" s="10"/>
      <c r="CB172" s="248" t="str">
        <f t="shared" ca="1" si="633"/>
        <v>-</v>
      </c>
      <c r="CC172" s="248" t="str">
        <f t="shared" ca="1" si="633"/>
        <v>-</v>
      </c>
      <c r="CD172" s="248" t="str">
        <f t="shared" ca="1" si="633"/>
        <v>-</v>
      </c>
      <c r="CE172" s="248" t="str">
        <f t="shared" ca="1" si="633"/>
        <v>-</v>
      </c>
      <c r="CF172" s="248" t="str">
        <f t="shared" ca="1" si="633"/>
        <v>-</v>
      </c>
      <c r="CG172" s="248" t="str">
        <f t="shared" ca="1" si="633"/>
        <v>-</v>
      </c>
      <c r="CH172" s="248" t="str">
        <f t="shared" ca="1" si="633"/>
        <v>-</v>
      </c>
      <c r="CI172" s="248" t="str">
        <f t="shared" ca="1" si="633"/>
        <v>-</v>
      </c>
      <c r="CJ172" s="248" t="str">
        <f t="shared" ca="1" si="633"/>
        <v>-</v>
      </c>
      <c r="CK172" s="248" t="str">
        <f t="shared" ca="1" si="633"/>
        <v>-</v>
      </c>
      <c r="CL172" s="248" t="str">
        <f t="shared" ca="1" si="633"/>
        <v>-</v>
      </c>
      <c r="CM172" s="248" t="str">
        <f t="shared" ca="1" si="633"/>
        <v>-</v>
      </c>
      <c r="CN172" s="248" t="str">
        <f t="shared" ca="1" si="633"/>
        <v>-</v>
      </c>
      <c r="CO172" s="248" t="str">
        <f t="shared" ca="1" si="630"/>
        <v>-</v>
      </c>
      <c r="CP172" s="248" t="str">
        <f t="shared" ca="1" si="630"/>
        <v>-</v>
      </c>
      <c r="CQ172" s="248" t="str">
        <f t="shared" ca="1" si="630"/>
        <v>-</v>
      </c>
      <c r="CR172" s="248" t="str">
        <f t="shared" ca="1" si="630"/>
        <v>-</v>
      </c>
      <c r="CS172" s="248" t="str">
        <f t="shared" ca="1" si="630"/>
        <v>-</v>
      </c>
      <c r="CT172" s="248" t="str">
        <f t="shared" ca="1" si="630"/>
        <v>-</v>
      </c>
      <c r="CU172" s="248" t="str">
        <f t="shared" ca="1" si="630"/>
        <v>-</v>
      </c>
      <c r="CV172" s="248" t="str">
        <f t="shared" ca="1" si="630"/>
        <v>-</v>
      </c>
      <c r="CW172" s="10"/>
      <c r="CX172" s="246" t="str" cm="1">
        <f t="array" aca="1" ref="CX172" ca="1">IF(AND($CZ172:$DA172),INDEX(i.dam_user_fvp0_date,$P172),"-")</f>
        <v>-</v>
      </c>
      <c r="CY172" s="246" t="str" cm="1">
        <f t="array" aca="1" ref="CY172" ca="1">IF(AND($CZ172:$DA172),INDEX(i.dam_user_fvp1_date,$P172),"-")</f>
        <v>-</v>
      </c>
      <c r="CZ172" s="248" t="b">
        <f t="shared" ca="1" si="597"/>
        <v>0</v>
      </c>
      <c r="DA172" s="248" t="b">
        <f t="shared" ca="1" si="597"/>
        <v>0</v>
      </c>
      <c r="DB172" s="248" t="str">
        <f t="shared" ca="1" si="597"/>
        <v>-</v>
      </c>
      <c r="DC172" s="248" t="str">
        <f t="shared" ca="1" si="597"/>
        <v>-</v>
      </c>
      <c r="DD172" s="248" t="str">
        <f t="shared" ca="1" si="597"/>
        <v>-</v>
      </c>
      <c r="DE172" s="248" t="str">
        <f t="shared" ca="1" si="597"/>
        <v>-</v>
      </c>
      <c r="DF172" s="248" t="str">
        <f t="shared" ca="1" si="597"/>
        <v>-</v>
      </c>
      <c r="DG172" s="248" t="str">
        <f t="shared" ca="1" si="597"/>
        <v>-</v>
      </c>
      <c r="DH172" s="248" t="str">
        <f t="shared" ca="1" si="597"/>
        <v>-</v>
      </c>
      <c r="DI172" s="248" t="str">
        <f t="shared" ca="1" si="597"/>
        <v>-</v>
      </c>
      <c r="DJ172" s="248">
        <f t="shared" ca="1" si="597"/>
        <v>0.125</v>
      </c>
      <c r="DK172" s="248">
        <f t="shared" ca="1" si="597"/>
        <v>0.3</v>
      </c>
      <c r="DL172" s="248">
        <f t="shared" ca="1" si="597"/>
        <v>-0.05</v>
      </c>
      <c r="DM172" s="248">
        <f t="shared" ca="1" si="597"/>
        <v>0.1</v>
      </c>
      <c r="DN172" s="248">
        <f t="shared" ca="1" si="597"/>
        <v>0.25</v>
      </c>
      <c r="DO172" s="248">
        <f t="shared" ca="1" si="597"/>
        <v>-0.05</v>
      </c>
      <c r="DP172" s="248">
        <f t="shared" ca="1" si="594"/>
        <v>0.05</v>
      </c>
      <c r="DQ172" s="248">
        <f t="shared" ca="1" si="594"/>
        <v>0.1</v>
      </c>
      <c r="DR172" s="248">
        <f t="shared" ca="1" si="594"/>
        <v>-0.02</v>
      </c>
      <c r="DS172" s="248">
        <f t="shared" ca="1" si="594"/>
        <v>0.1</v>
      </c>
      <c r="DT172" s="248">
        <f t="shared" ca="1" si="594"/>
        <v>0.25</v>
      </c>
      <c r="DU172" s="248">
        <f t="shared" ca="1" si="594"/>
        <v>-0.05</v>
      </c>
      <c r="DV172" s="248">
        <f t="shared" ca="1" si="594"/>
        <v>1</v>
      </c>
      <c r="DW172" s="248">
        <f t="shared" ca="1" si="594"/>
        <v>1</v>
      </c>
      <c r="DX172" s="248">
        <f t="shared" ca="1" si="594"/>
        <v>0</v>
      </c>
      <c r="DY172" s="248" t="str">
        <f t="shared" ca="1" si="594"/>
        <v>-</v>
      </c>
      <c r="DZ172" s="248" t="str">
        <f t="shared" ca="1" si="594"/>
        <v>-</v>
      </c>
      <c r="EA172" s="248" t="str">
        <f t="shared" ca="1" si="594"/>
        <v>-</v>
      </c>
      <c r="EB172" s="248" t="str">
        <f t="shared" ca="1" si="594"/>
        <v>-</v>
      </c>
      <c r="EC172" s="248" t="str">
        <f t="shared" ca="1" si="594"/>
        <v>-</v>
      </c>
      <c r="ED172" s="248" t="str">
        <f t="shared" ca="1" si="594"/>
        <v>-</v>
      </c>
      <c r="EE172" s="248" t="str">
        <f t="shared" ca="1" si="595"/>
        <v>-</v>
      </c>
      <c r="EF172" s="248">
        <f t="shared" ca="1" si="595"/>
        <v>0</v>
      </c>
      <c r="EG172" s="248" t="str">
        <f t="shared" ca="1" si="595"/>
        <v>-</v>
      </c>
      <c r="EH172" s="248" t="str">
        <f t="shared" ca="1" si="595"/>
        <v>-</v>
      </c>
      <c r="EI172" s="248" t="str">
        <f t="shared" ca="1" si="595"/>
        <v>-</v>
      </c>
      <c r="EJ172" s="248" t="str">
        <f t="shared" ca="1" si="595"/>
        <v>-</v>
      </c>
      <c r="EK172" s="248" t="str">
        <f t="shared" ca="1" si="595"/>
        <v>-</v>
      </c>
      <c r="EL172" s="248">
        <f t="shared" ca="1" si="595"/>
        <v>0</v>
      </c>
      <c r="EM172" s="248">
        <f t="shared" ca="1" si="595"/>
        <v>0</v>
      </c>
      <c r="EN172" s="248">
        <f t="shared" ca="1" si="595"/>
        <v>0</v>
      </c>
      <c r="EO172" s="248">
        <f t="shared" ca="1" si="595"/>
        <v>0</v>
      </c>
      <c r="EP172" s="248">
        <f t="shared" ca="1" si="595"/>
        <v>0</v>
      </c>
      <c r="EQ172" s="248">
        <f t="shared" ca="1" si="595"/>
        <v>0</v>
      </c>
      <c r="ER172" s="248">
        <f t="shared" ca="1" si="595"/>
        <v>0</v>
      </c>
      <c r="ES172" s="248" t="str">
        <f t="shared" ca="1" si="595"/>
        <v>-</v>
      </c>
      <c r="ET172" s="248" t="str">
        <f t="shared" ca="1" si="595"/>
        <v>-</v>
      </c>
      <c r="EU172" s="248" t="str">
        <f t="shared" ca="1" si="596"/>
        <v>-</v>
      </c>
      <c r="EV172" s="248" t="str">
        <f t="shared" ca="1" si="596"/>
        <v>-</v>
      </c>
      <c r="EW172" s="248" t="str">
        <f t="shared" ca="1" si="596"/>
        <v>-</v>
      </c>
      <c r="EX172" s="248" t="str">
        <f t="shared" ca="1" si="596"/>
        <v>-</v>
      </c>
      <c r="EY172" s="248" t="str">
        <f t="shared" ca="1" si="596"/>
        <v>-</v>
      </c>
      <c r="EZ172" s="248" t="str">
        <f t="shared" ca="1" si="596"/>
        <v>-</v>
      </c>
      <c r="FA172" s="248" t="str">
        <f t="shared" ca="1" si="596"/>
        <v>-</v>
      </c>
      <c r="FB172" s="248" t="str">
        <f t="shared" ca="1" si="596"/>
        <v>-</v>
      </c>
      <c r="FC172" s="248" t="str">
        <f t="shared" ca="1" si="596"/>
        <v>-</v>
      </c>
      <c r="FD172" s="10"/>
      <c r="FE172" s="246">
        <f t="shared" ca="1" si="569"/>
        <v>1</v>
      </c>
      <c r="FF172" s="248" t="str">
        <f t="shared" ca="1" si="596"/>
        <v>-</v>
      </c>
      <c r="FG172" s="248" t="str">
        <f t="shared" ca="1" si="596"/>
        <v>-</v>
      </c>
      <c r="FH172" s="248" t="str">
        <f t="shared" ca="1" si="596"/>
        <v>-</v>
      </c>
      <c r="FI172" s="248" t="str">
        <f t="shared" ca="1" si="596"/>
        <v>-</v>
      </c>
      <c r="FJ172" s="246" t="b">
        <f t="shared" ca="1" si="570"/>
        <v>0</v>
      </c>
      <c r="FK172" s="248" t="str">
        <f t="shared" ca="1" si="626"/>
        <v>-</v>
      </c>
      <c r="FL172" s="248">
        <f t="shared" ca="1" si="626"/>
        <v>0</v>
      </c>
      <c r="FM172" s="248" t="str">
        <f t="shared" ca="1" si="626"/>
        <v>-</v>
      </c>
      <c r="FN172" s="248">
        <f t="shared" ca="1" si="626"/>
        <v>1</v>
      </c>
      <c r="FO172" s="248">
        <f t="shared" ca="1" si="626"/>
        <v>0</v>
      </c>
      <c r="FP172" s="248">
        <f t="shared" ca="1" si="626"/>
        <v>1</v>
      </c>
      <c r="FQ172" s="248">
        <f t="shared" ca="1" si="626"/>
        <v>0</v>
      </c>
      <c r="FR172" s="248">
        <f t="shared" ca="1" si="626"/>
        <v>1</v>
      </c>
      <c r="FS172" s="248">
        <f t="shared" ca="1" si="626"/>
        <v>1</v>
      </c>
      <c r="FT172" s="248">
        <f t="shared" ca="1" si="626"/>
        <v>1</v>
      </c>
      <c r="FU172" s="248">
        <f t="shared" ca="1" si="626"/>
        <v>0</v>
      </c>
      <c r="FV172" s="248">
        <f t="shared" ca="1" si="626"/>
        <v>0</v>
      </c>
      <c r="FW172" s="248">
        <f t="shared" ca="1" si="626"/>
        <v>0</v>
      </c>
      <c r="FX172" s="248">
        <f t="shared" ca="1" si="626"/>
        <v>0</v>
      </c>
      <c r="FY172" s="248">
        <f t="shared" ca="1" si="626"/>
        <v>0</v>
      </c>
      <c r="FZ172" s="248">
        <f t="shared" ca="1" si="626"/>
        <v>0</v>
      </c>
      <c r="GA172" s="248">
        <f t="shared" ca="1" si="609"/>
        <v>0</v>
      </c>
      <c r="GB172" s="248">
        <f t="shared" ca="1" si="609"/>
        <v>0</v>
      </c>
      <c r="GC172" s="248">
        <f t="shared" ca="1" si="609"/>
        <v>0</v>
      </c>
      <c r="GD172" s="248">
        <f t="shared" ca="1" si="609"/>
        <v>0</v>
      </c>
      <c r="GE172" s="248">
        <f t="shared" ca="1" si="609"/>
        <v>0</v>
      </c>
      <c r="GF172" s="248">
        <f t="shared" ca="1" si="609"/>
        <v>0</v>
      </c>
      <c r="GG172" s="248">
        <f t="shared" ca="1" si="609"/>
        <v>1</v>
      </c>
      <c r="GH172" s="248">
        <f t="shared" ca="1" si="609"/>
        <v>0</v>
      </c>
      <c r="GI172" s="248">
        <f t="shared" ca="1" si="609"/>
        <v>0</v>
      </c>
      <c r="GJ172" s="248">
        <f t="shared" ca="1" si="609"/>
        <v>0</v>
      </c>
      <c r="GK172" s="248">
        <f t="shared" ca="1" si="609"/>
        <v>0</v>
      </c>
      <c r="GL172" s="248">
        <f t="shared" ca="1" si="609"/>
        <v>0</v>
      </c>
      <c r="GM172" s="248">
        <f t="shared" ca="1" si="609"/>
        <v>0</v>
      </c>
      <c r="GN172" s="248">
        <f t="shared" ca="1" si="609"/>
        <v>0</v>
      </c>
      <c r="GO172" s="10"/>
      <c r="GP172" s="246" t="b">
        <f t="shared" si="634"/>
        <v>1</v>
      </c>
      <c r="GQ172" s="246" cm="1">
        <f t="array" ref="GQ172">INDEX(i.bnd_total_pas_area,$R172,1)</f>
        <v>1863.7500000000002</v>
      </c>
      <c r="GR172" s="248" t="str">
        <f t="shared" ca="1" si="572"/>
        <v>-</v>
      </c>
      <c r="GS172" s="246" t="b">
        <f t="shared" ca="1" si="635"/>
        <v>1</v>
      </c>
      <c r="GT172" s="246" cm="1">
        <f t="array" aca="1" ref="GT172" ca="1">INDEX(i.bnd_sr_t,$T172,1)</f>
        <v>13.5</v>
      </c>
      <c r="GU172" s="246" t="b">
        <f t="shared" ca="1" si="574"/>
        <v>0</v>
      </c>
      <c r="GV172" s="246" t="b">
        <f t="shared" ca="1" si="574"/>
        <v>0</v>
      </c>
      <c r="GW172" s="246" t="b">
        <f t="shared" ca="1" si="574"/>
        <v>1</v>
      </c>
      <c r="GX172" s="248">
        <f t="shared" ca="1" si="636"/>
        <v>0</v>
      </c>
      <c r="GY172" s="248">
        <f t="shared" ca="1" si="636"/>
        <v>2</v>
      </c>
      <c r="GZ172" s="248">
        <f t="shared" ca="1" si="636"/>
        <v>2</v>
      </c>
      <c r="HA172" s="248" t="str">
        <f t="shared" ca="1" si="636"/>
        <v>-</v>
      </c>
      <c r="HB172" s="248" t="str">
        <f t="shared" ca="1" si="636"/>
        <v>-</v>
      </c>
      <c r="HC172" s="248" t="str">
        <f t="shared" ca="1" si="636"/>
        <v>-</v>
      </c>
      <c r="HD172" s="248" t="str">
        <f t="shared" ca="1" si="636"/>
        <v>-</v>
      </c>
      <c r="HE172" s="248" t="str">
        <f t="shared" ca="1" si="636"/>
        <v>-</v>
      </c>
      <c r="HF172" s="248" t="str">
        <f t="shared" ca="1" si="636"/>
        <v>-</v>
      </c>
      <c r="HG172" s="248" t="str">
        <f t="shared" ca="1" si="636"/>
        <v>-</v>
      </c>
      <c r="HH172" s="248" t="str">
        <f t="shared" ca="1" si="636"/>
        <v>-</v>
      </c>
      <c r="HI172" s="248" t="str">
        <f t="shared" ca="1" si="636"/>
        <v>-</v>
      </c>
      <c r="HJ172" s="248" t="str">
        <f t="shared" ca="1" si="636"/>
        <v>-</v>
      </c>
      <c r="HK172" s="248" t="b">
        <f t="shared" ca="1" si="636"/>
        <v>1</v>
      </c>
      <c r="HL172" s="248">
        <f t="shared" ca="1" si="636"/>
        <v>0</v>
      </c>
      <c r="HM172" s="288" t="str">
        <f t="shared" ca="1" si="636"/>
        <v>-</v>
      </c>
      <c r="HN172" s="288" t="str">
        <f t="shared" ca="1" si="631"/>
        <v>-</v>
      </c>
      <c r="HO172" s="288" t="str">
        <f t="shared" ca="1" si="631"/>
        <v>-</v>
      </c>
      <c r="HP172" s="288" t="str">
        <f t="shared" ca="1" si="631"/>
        <v>-</v>
      </c>
      <c r="HQ172" s="288" t="str">
        <f t="shared" ca="1" si="631"/>
        <v>-</v>
      </c>
      <c r="HR172" s="288" t="str">
        <f t="shared" ca="1" si="631"/>
        <v>-</v>
      </c>
      <c r="HS172" s="248" t="str">
        <f t="shared" ca="1" si="631"/>
        <v>-</v>
      </c>
      <c r="HT172" s="248" t="str">
        <f t="shared" ca="1" si="631"/>
        <v>-</v>
      </c>
      <c r="HU172" s="248" t="b">
        <f t="shared" ca="1" si="577"/>
        <v>1</v>
      </c>
      <c r="HV172" s="248">
        <f t="shared" ca="1" si="577"/>
        <v>0</v>
      </c>
      <c r="HW172" s="246" t="str">
        <f t="shared" ca="1" si="578"/>
        <v>-</v>
      </c>
      <c r="HX172" s="246" t="str">
        <f t="shared" ca="1" si="578"/>
        <v>-</v>
      </c>
      <c r="HY172" s="246" t="str">
        <f t="shared" ca="1" si="578"/>
        <v>-</v>
      </c>
      <c r="HZ172" s="246" t="str">
        <f t="shared" ca="1" si="578"/>
        <v>-</v>
      </c>
      <c r="IA172" s="248" t="str">
        <f t="shared" ca="1" si="632"/>
        <v>-</v>
      </c>
      <c r="IB172" s="248" t="str">
        <f t="shared" ca="1" si="632"/>
        <v>-</v>
      </c>
      <c r="IC172" s="248" t="str">
        <f t="shared" ca="1" si="632"/>
        <v>-</v>
      </c>
      <c r="ID172" s="248" t="str">
        <f t="shared" ca="1" si="632"/>
        <v>-</v>
      </c>
      <c r="IE172" s="248">
        <f t="shared" ca="1" si="632"/>
        <v>0</v>
      </c>
      <c r="IF172" s="248" t="str">
        <f t="shared" ca="1" si="632"/>
        <v>-</v>
      </c>
      <c r="IG172" s="248">
        <f t="shared" ca="1" si="632"/>
        <v>0</v>
      </c>
      <c r="IH172" s="246" t="str">
        <f t="shared" ca="1" si="580"/>
        <v>-</v>
      </c>
      <c r="II172" s="246">
        <f t="shared" ca="1" si="580"/>
        <v>500</v>
      </c>
      <c r="IJ172" s="246">
        <f t="shared" ca="1" si="580"/>
        <v>500</v>
      </c>
      <c r="IK172" s="246">
        <f t="shared" ca="1" si="580"/>
        <v>865</v>
      </c>
      <c r="IL172" s="246" t="str">
        <f t="shared" ca="1" si="580"/>
        <v>-</v>
      </c>
      <c r="IM172" s="246" t="str">
        <f t="shared" ca="1" si="580"/>
        <v>-</v>
      </c>
      <c r="IN172" s="248" t="str">
        <f t="shared" ca="1" si="581"/>
        <v>-</v>
      </c>
      <c r="IO172" s="248" t="str">
        <f t="shared" ca="1" si="581"/>
        <v>-</v>
      </c>
      <c r="IP172" s="10"/>
      <c r="IQ172" s="248">
        <f t="shared" ca="1" si="632"/>
        <v>1</v>
      </c>
      <c r="IR172" s="248">
        <f t="shared" ca="1" si="632"/>
        <v>0</v>
      </c>
      <c r="IS172" s="248">
        <f t="shared" ca="1" si="632"/>
        <v>1</v>
      </c>
      <c r="IT172" s="248">
        <f t="shared" ca="1" si="632"/>
        <v>1</v>
      </c>
      <c r="IU172" s="248">
        <f t="shared" ca="1" si="632"/>
        <v>0</v>
      </c>
      <c r="IV172" s="248">
        <f t="shared" ca="1" si="632"/>
        <v>70</v>
      </c>
      <c r="IW172" s="248">
        <f t="shared" ca="1" si="632"/>
        <v>50</v>
      </c>
      <c r="IX172" s="248">
        <f t="shared" ca="1" si="632"/>
        <v>85</v>
      </c>
      <c r="IY172" s="248">
        <f t="shared" ca="1" si="628"/>
        <v>70</v>
      </c>
      <c r="IZ172" s="246">
        <f t="shared" ca="1" si="582"/>
        <v>1</v>
      </c>
      <c r="JA172" s="246">
        <f t="shared" ca="1" si="583"/>
        <v>1</v>
      </c>
      <c r="JB172" s="246">
        <f t="shared" ca="1" si="584"/>
        <v>1</v>
      </c>
      <c r="JC172" s="248">
        <f t="shared" ca="1" si="628"/>
        <v>1</v>
      </c>
      <c r="JD172" s="10"/>
      <c r="JE172" s="248">
        <f t="shared" ca="1" si="628"/>
        <v>1</v>
      </c>
      <c r="JF172" s="246">
        <f t="shared" ca="1" si="585"/>
        <v>1</v>
      </c>
      <c r="JG172" s="248">
        <f t="shared" ca="1" si="629"/>
        <v>0.75</v>
      </c>
      <c r="JH172" s="248">
        <f t="shared" ca="1" si="629"/>
        <v>0.8</v>
      </c>
      <c r="JI172" s="248">
        <f t="shared" ca="1" si="629"/>
        <v>0.82499999999999996</v>
      </c>
      <c r="JJ172" s="248">
        <f t="shared" ca="1" si="629"/>
        <v>0.875</v>
      </c>
      <c r="JK172" s="248">
        <f t="shared" ca="1" si="629"/>
        <v>0.9</v>
      </c>
      <c r="JL172" s="246">
        <f t="shared" ca="1" si="587"/>
        <v>1</v>
      </c>
      <c r="JM172" s="248">
        <f t="shared" ca="1" si="628"/>
        <v>0</v>
      </c>
      <c r="JN172" s="248">
        <f t="shared" ca="1" si="628"/>
        <v>0</v>
      </c>
      <c r="JO172" s="248">
        <f t="shared" ca="1" si="628"/>
        <v>0</v>
      </c>
      <c r="JP172" s="248">
        <f t="shared" ca="1" si="628"/>
        <v>0</v>
      </c>
      <c r="JQ172" s="248">
        <f t="shared" ca="1" si="628"/>
        <v>0</v>
      </c>
      <c r="JR172" s="248">
        <f t="shared" ca="1" si="628"/>
        <v>0</v>
      </c>
      <c r="JS172" s="248" t="str">
        <f t="shared" ca="1" si="628"/>
        <v>-</v>
      </c>
      <c r="JT172" s="248">
        <f t="shared" ca="1" si="628"/>
        <v>0</v>
      </c>
      <c r="JU172" s="27">
        <v>0</v>
      </c>
    </row>
    <row r="173" spans="1:281" s="228" customFormat="1" outlineLevel="1">
      <c r="A173" s="202">
        <f t="shared" si="12"/>
        <v>168</v>
      </c>
      <c r="B173" s="202">
        <f t="shared" si="590"/>
        <v>13</v>
      </c>
      <c r="C173" s="228">
        <v>600</v>
      </c>
      <c r="D173" s="228" t="s">
        <v>941</v>
      </c>
      <c r="E173" s="228" t="b">
        <f t="shared" ca="1" si="591"/>
        <v>1</v>
      </c>
      <c r="F173" s="228" t="b">
        <v>0</v>
      </c>
      <c r="G173" s="228" t="b">
        <v>1</v>
      </c>
      <c r="H173" s="298" cm="1">
        <f t="array" aca="1" ref="H173" ca="1">IF(AND($I173:$T173=DataMaster!$R$70:$AC$70),1,IF(AND($I173:$T173=DataMaster!$R$71:$AC$71),2,IF(AND($I173:$T173=DataMaster!$R$72:$AC$72),3,IF(AND($I173:$T173=DataMaster!$R$73:$AC$73),4,IF(AND($I173:$T173=DataMaster!$R$74:$AC$74),5,IF(AND($I173:$T173=DataMaster!$R$75:$AC$75),6,IF(AND($I173:$T173=DataMaster!$R$76:$AC$76),7,IF(AND($I173:$T173=DataMaster!$R$77:$AC$77),8,0))))))))</f>
        <v>0</v>
      </c>
      <c r="I173" s="225">
        <f t="shared" ref="I173:T188" ca="1" si="637">OFFSET(I173,-1,0)</f>
        <v>3</v>
      </c>
      <c r="J173" s="225">
        <f t="shared" ca="1" si="637"/>
        <v>2</v>
      </c>
      <c r="K173" s="225">
        <f t="shared" ca="1" si="637"/>
        <v>1</v>
      </c>
      <c r="L173" s="225">
        <f t="shared" ca="1" si="637"/>
        <v>1</v>
      </c>
      <c r="M173" s="225">
        <f t="shared" ca="1" si="637"/>
        <v>1</v>
      </c>
      <c r="N173" s="225">
        <f t="shared" ca="1" si="637"/>
        <v>1</v>
      </c>
      <c r="O173" s="225">
        <f t="shared" ca="1" si="637"/>
        <v>1</v>
      </c>
      <c r="P173" s="32">
        <v>2</v>
      </c>
      <c r="Q173" s="225">
        <f t="shared" ca="1" si="588"/>
        <v>1</v>
      </c>
      <c r="R173" s="32">
        <v>6</v>
      </c>
      <c r="S173" s="225">
        <f t="shared" ref="S173" ca="1" si="638">OFFSET(S173,-1,0)</f>
        <v>1</v>
      </c>
      <c r="T173" s="225">
        <f t="shared" ca="1" si="637"/>
        <v>9</v>
      </c>
      <c r="V173" s="242" t="str" cm="1">
        <f t="array" aca="1" ref="V173" ca="1">TEXT(LEFT(OFFSET(V173,-1,0),5)+1,"00000")&amp;MID(OFFSET(V173,-1,0),6,FIND(" ",OFFSET(V173,-1,0),7)-5)
&amp;IF($H173=0,"",INDEX(DataMaster!$Q$70:$Q$77,Experiment!H173))
 &amp; " Day"&amp;_xlfn.SINGLE(INDEX(i.DOY,$I173,1))                   &amp; IF($FE173=0," FWM","")&amp;IF($FE173=1," MWM","")&amp;IF($FE173=5," Mat","")&amp;IF($FJ173=TRUE,"&amp;BBT","")
&amp;" Confine"&amp;$P173-1       &amp;IF($R173&gt;1," PasArea"&amp;GQ173,"")     &amp;IF($T173&gt;1," SR"&amp;GT173,"")     &amp;IF($S173&gt;1," E_PGR"&amp;JG173,"")
&amp; " WP"&amp;TEXT($IZ173*100,"000p")                &amp; " MP"&amp;TEXT($JA173*100,"000p")                      &amp; " GP"&amp;TEXT($JB173*100,"000p")
&amp; " (F"&amp;3+IFERROR(1*$CZ173,0)+IFERROR(1*$DA173,0)&amp;3-IFERROR(1*NOT($DC173),0)&amp;"N"&amp;$DV173&amp;$DW173&amp;")"</f>
        <v>00022 General_SA  Day204 MWM Confine1 PasArea266.25 SR13.5 WP100p MP100p GP100p (F33N11)</v>
      </c>
      <c r="W173" s="10" t="str">
        <f ca="1">IF(COUNTIF(V$5:V173,V173)=1,"-","Dup")</f>
        <v>-</v>
      </c>
      <c r="X173" s="10"/>
      <c r="Y173" s="248" t="str">
        <f t="shared" ca="1" si="562"/>
        <v>-</v>
      </c>
      <c r="Z173" s="248" t="str">
        <f t="shared" ca="1" si="562"/>
        <v>-</v>
      </c>
      <c r="AA173" s="248" t="str">
        <f t="shared" ca="1" si="562"/>
        <v>-</v>
      </c>
      <c r="AB173" s="248" t="str">
        <f t="shared" ca="1" si="562"/>
        <v>-</v>
      </c>
      <c r="AC173" s="248" t="str">
        <f t="shared" ca="1" si="562"/>
        <v>-</v>
      </c>
      <c r="AD173" s="248" t="b">
        <f t="shared" ca="1" si="562"/>
        <v>1</v>
      </c>
      <c r="AE173" s="10"/>
      <c r="AF173" s="248" t="b">
        <f t="shared" ref="AF173:AU178" ca="1" si="639">OFFSET(AF$5,$B173,0)</f>
        <v>1</v>
      </c>
      <c r="AG173" s="248" t="str">
        <f t="shared" ca="1" si="639"/>
        <v>-</v>
      </c>
      <c r="AH173" s="248" t="str">
        <f t="shared" ca="1" si="639"/>
        <v>-</v>
      </c>
      <c r="AI173" s="248" t="str">
        <f t="shared" ca="1" si="639"/>
        <v>-</v>
      </c>
      <c r="AJ173" s="248" t="b">
        <f t="shared" ca="1" si="639"/>
        <v>0</v>
      </c>
      <c r="AK173" s="248" t="str">
        <f t="shared" ca="1" si="639"/>
        <v>-</v>
      </c>
      <c r="AL173" s="248" t="str">
        <f t="shared" ca="1" si="639"/>
        <v>-</v>
      </c>
      <c r="AM173" s="248" t="str">
        <f t="shared" ca="1" si="639"/>
        <v>-</v>
      </c>
      <c r="AN173" s="248" t="b">
        <f t="shared" ca="1" si="639"/>
        <v>0</v>
      </c>
      <c r="AO173" s="10"/>
      <c r="AP173" s="248" t="b">
        <f t="shared" ca="1" si="639"/>
        <v>1</v>
      </c>
      <c r="AQ173" s="248" t="b">
        <f t="shared" ca="1" si="639"/>
        <v>1</v>
      </c>
      <c r="AR173" s="248" t="b">
        <f t="shared" ca="1" si="639"/>
        <v>1</v>
      </c>
      <c r="AS173" s="297">
        <f t="shared" ca="1" si="565"/>
        <v>32209</v>
      </c>
      <c r="AT173" s="248" t="b">
        <f t="shared" ca="1" si="639"/>
        <v>0</v>
      </c>
      <c r="AU173" s="248" t="str">
        <f t="shared" ca="1" si="639"/>
        <v>-</v>
      </c>
      <c r="AV173" s="248" t="str">
        <f t="shared" ref="AV173:BF178" ca="1" si="640">OFFSET(AV$5,$B173,0)</f>
        <v>-</v>
      </c>
      <c r="AW173" s="248" t="str">
        <f t="shared" ca="1" si="640"/>
        <v>-</v>
      </c>
      <c r="AX173" s="248" t="str">
        <f t="shared" ca="1" si="640"/>
        <v>-</v>
      </c>
      <c r="AY173" s="248">
        <f t="shared" ca="1" si="640"/>
        <v>1</v>
      </c>
      <c r="AZ173" s="248">
        <f t="shared" ca="1" si="640"/>
        <v>1</v>
      </c>
      <c r="BA173" s="248" t="b">
        <f t="shared" ca="1" si="640"/>
        <v>1</v>
      </c>
      <c r="BB173" s="248">
        <f t="shared" ca="1" si="640"/>
        <v>0.2</v>
      </c>
      <c r="BC173" s="248" t="str">
        <f t="shared" ca="1" si="640"/>
        <v>-</v>
      </c>
      <c r="BD173" s="248" t="str">
        <f t="shared" ca="1" si="640"/>
        <v>-</v>
      </c>
      <c r="BE173" s="248" t="b">
        <f t="shared" ca="1" si="640"/>
        <v>1</v>
      </c>
      <c r="BF173" s="248" t="b">
        <f t="shared" ca="1" si="640"/>
        <v>0</v>
      </c>
      <c r="BG173" s="246" t="b" cm="1">
        <f t="array" ref="BG173">INDEX(i.dams_confinement_P,$P173,BG$17)</f>
        <v>1</v>
      </c>
      <c r="BH173" s="246" t="b" cm="1">
        <f t="array" ref="BH173">INDEX(i.dams_confinement_P,$P173,BH$17)</f>
        <v>1</v>
      </c>
      <c r="BI173" s="246" t="b" cm="1">
        <f t="array" ref="BI173">INDEX(i.dams_confinement_P,$P173,BI$17)</f>
        <v>1</v>
      </c>
      <c r="BJ173" s="246" t="b" cm="1">
        <f t="array" ref="BJ173">INDEX(i.dams_confinement_P,$P173,BJ$17)</f>
        <v>1</v>
      </c>
      <c r="BK173" s="246" t="b" cm="1">
        <f t="array" ref="BK173">INDEX(i.dams_confinement_P,$P173,BK$17)</f>
        <v>1</v>
      </c>
      <c r="BL173" s="246" t="b" cm="1">
        <f t="array" ref="BL173">INDEX(i.dams_confinement_P,$P173,BL$17)</f>
        <v>1</v>
      </c>
      <c r="BM173" s="246" t="str" cm="1">
        <f t="array" ref="BM173">INDEX(i.dams_confinement_P,$P173,BM$17)</f>
        <v>-</v>
      </c>
      <c r="BN173" s="246" t="str" cm="1">
        <f t="array" ref="BN173">INDEX(i.dams_confinement_P,$P173,BN$17)</f>
        <v>-</v>
      </c>
      <c r="BO173" s="246" t="str" cm="1">
        <f t="array" ref="BO173">INDEX(i.dams_confinement_P,$P173,BO$17)</f>
        <v>-</v>
      </c>
      <c r="BP173" s="246" t="str" cm="1">
        <f t="array" ref="BP173">INDEX(i.dams_confinement_P,$P173,BP$17)</f>
        <v>-</v>
      </c>
      <c r="BQ173" s="246" t="str" cm="1">
        <f t="array" ref="BQ173">INDEX(i.dams_confinement_P,$P173,BQ$17)</f>
        <v>-</v>
      </c>
      <c r="BR173" s="246" t="str" cm="1">
        <f t="array" ref="BR173">INDEX(i.dams_confinement_P,$P173,BR$17)</f>
        <v>-</v>
      </c>
      <c r="BS173" s="246" t="str" cm="1">
        <f t="array" ref="BS173">INDEX(i.dams_confinement_P,$P173,BS$17)</f>
        <v>-</v>
      </c>
      <c r="BT173" s="246" t="str" cm="1">
        <f t="array" ref="BT173">INDEX(i.dams_confinement_P,$P173,BT$17)</f>
        <v>-</v>
      </c>
      <c r="BU173" s="246" t="str" cm="1">
        <f t="array" ref="BU173">INDEX(i.dams_confinement_P,$P173,BU$17)</f>
        <v>-</v>
      </c>
      <c r="BV173" s="246" t="str" cm="1">
        <f t="array" ref="BV173">INDEX(i.dams_confinement_P,$P173,BV$17)</f>
        <v>-</v>
      </c>
      <c r="BW173" s="246" t="str" cm="1">
        <f t="array" ref="BW173">INDEX(i.dams_confinement_P,$P173,BW$17)</f>
        <v>-</v>
      </c>
      <c r="BX173" s="246" t="str" cm="1">
        <f t="array" ref="BX173">INDEX(i.dams_confinement_P,$P173,BX$17)</f>
        <v>-</v>
      </c>
      <c r="BY173" s="248" t="str">
        <f t="shared" ca="1" si="633"/>
        <v>-</v>
      </c>
      <c r="BZ173" s="248" t="str">
        <f t="shared" ca="1" si="633"/>
        <v>-</v>
      </c>
      <c r="CA173" s="10"/>
      <c r="CB173" s="248" t="str">
        <f t="shared" ca="1" si="633"/>
        <v>-</v>
      </c>
      <c r="CC173" s="248" t="str">
        <f t="shared" ca="1" si="633"/>
        <v>-</v>
      </c>
      <c r="CD173" s="248" t="str">
        <f t="shared" ca="1" si="633"/>
        <v>-</v>
      </c>
      <c r="CE173" s="248" t="str">
        <f t="shared" ca="1" si="633"/>
        <v>-</v>
      </c>
      <c r="CF173" s="248" t="str">
        <f t="shared" ca="1" si="633"/>
        <v>-</v>
      </c>
      <c r="CG173" s="248" t="str">
        <f t="shared" ca="1" si="633"/>
        <v>-</v>
      </c>
      <c r="CH173" s="248" t="str">
        <f t="shared" ca="1" si="633"/>
        <v>-</v>
      </c>
      <c r="CI173" s="248" t="str">
        <f t="shared" ca="1" si="633"/>
        <v>-</v>
      </c>
      <c r="CJ173" s="248" t="str">
        <f t="shared" ca="1" si="633"/>
        <v>-</v>
      </c>
      <c r="CK173" s="248" t="str">
        <f t="shared" ca="1" si="633"/>
        <v>-</v>
      </c>
      <c r="CL173" s="248" t="str">
        <f t="shared" ca="1" si="633"/>
        <v>-</v>
      </c>
      <c r="CM173" s="248" t="str">
        <f t="shared" ca="1" si="633"/>
        <v>-</v>
      </c>
      <c r="CN173" s="248" t="str">
        <f t="shared" ca="1" si="633"/>
        <v>-</v>
      </c>
      <c r="CO173" s="248" t="str">
        <f t="shared" ca="1" si="630"/>
        <v>-</v>
      </c>
      <c r="CP173" s="248" t="str">
        <f t="shared" ca="1" si="630"/>
        <v>-</v>
      </c>
      <c r="CQ173" s="248" t="str">
        <f t="shared" ca="1" si="630"/>
        <v>-</v>
      </c>
      <c r="CR173" s="248" t="str">
        <f t="shared" ca="1" si="630"/>
        <v>-</v>
      </c>
      <c r="CS173" s="248" t="str">
        <f t="shared" ca="1" si="630"/>
        <v>-</v>
      </c>
      <c r="CT173" s="248" t="str">
        <f t="shared" ca="1" si="630"/>
        <v>-</v>
      </c>
      <c r="CU173" s="248" t="str">
        <f t="shared" ca="1" si="630"/>
        <v>-</v>
      </c>
      <c r="CV173" s="248" t="str">
        <f t="shared" ca="1" si="630"/>
        <v>-</v>
      </c>
      <c r="CW173" s="10"/>
      <c r="CX173" s="246" t="str" cm="1">
        <f t="array" aca="1" ref="CX173" ca="1">IF(AND($CZ173:$DA173),INDEX(i.dam_user_fvp0_date,$P173),"-")</f>
        <v>-</v>
      </c>
      <c r="CY173" s="246" t="str" cm="1">
        <f t="array" aca="1" ref="CY173" ca="1">IF(AND($CZ173:$DA173),INDEX(i.dam_user_fvp1_date,$P173),"-")</f>
        <v>-</v>
      </c>
      <c r="CZ173" s="248" t="b">
        <f t="shared" ref="CZ173:DO178" ca="1" si="641">OFFSET(CZ$5,$B173,0)</f>
        <v>0</v>
      </c>
      <c r="DA173" s="248" t="b">
        <f t="shared" ca="1" si="641"/>
        <v>0</v>
      </c>
      <c r="DB173" s="248" t="str">
        <f t="shared" ca="1" si="641"/>
        <v>-</v>
      </c>
      <c r="DC173" s="248" t="str">
        <f t="shared" ca="1" si="641"/>
        <v>-</v>
      </c>
      <c r="DD173" s="248" t="str">
        <f t="shared" ca="1" si="641"/>
        <v>-</v>
      </c>
      <c r="DE173" s="248" t="str">
        <f t="shared" ca="1" si="641"/>
        <v>-</v>
      </c>
      <c r="DF173" s="248" t="str">
        <f t="shared" ca="1" si="641"/>
        <v>-</v>
      </c>
      <c r="DG173" s="248" t="str">
        <f t="shared" ca="1" si="641"/>
        <v>-</v>
      </c>
      <c r="DH173" s="248" t="str">
        <f t="shared" ca="1" si="641"/>
        <v>-</v>
      </c>
      <c r="DI173" s="248" t="str">
        <f t="shared" ca="1" si="641"/>
        <v>-</v>
      </c>
      <c r="DJ173" s="248">
        <f t="shared" ca="1" si="641"/>
        <v>0.125</v>
      </c>
      <c r="DK173" s="248">
        <f t="shared" ca="1" si="641"/>
        <v>0.3</v>
      </c>
      <c r="DL173" s="248">
        <f t="shared" ca="1" si="641"/>
        <v>-0.05</v>
      </c>
      <c r="DM173" s="248">
        <f t="shared" ca="1" si="641"/>
        <v>0.1</v>
      </c>
      <c r="DN173" s="248">
        <f t="shared" ca="1" si="641"/>
        <v>0.25</v>
      </c>
      <c r="DO173" s="248">
        <f t="shared" ca="1" si="641"/>
        <v>-0.05</v>
      </c>
      <c r="DP173" s="248">
        <f t="shared" ref="DP173:EE178" ca="1" si="642">OFFSET(DP$5,$B173,0)</f>
        <v>0.05</v>
      </c>
      <c r="DQ173" s="248">
        <f t="shared" ca="1" si="642"/>
        <v>0.1</v>
      </c>
      <c r="DR173" s="248">
        <f t="shared" ca="1" si="642"/>
        <v>-0.02</v>
      </c>
      <c r="DS173" s="248">
        <f t="shared" ca="1" si="642"/>
        <v>0.1</v>
      </c>
      <c r="DT173" s="248">
        <f t="shared" ca="1" si="642"/>
        <v>0.25</v>
      </c>
      <c r="DU173" s="248">
        <f t="shared" ca="1" si="642"/>
        <v>-0.05</v>
      </c>
      <c r="DV173" s="248">
        <f t="shared" ca="1" si="642"/>
        <v>1</v>
      </c>
      <c r="DW173" s="248">
        <f t="shared" ca="1" si="642"/>
        <v>1</v>
      </c>
      <c r="DX173" s="248">
        <f t="shared" ca="1" si="642"/>
        <v>0</v>
      </c>
      <c r="DY173" s="248" t="str">
        <f t="shared" ca="1" si="642"/>
        <v>-</v>
      </c>
      <c r="DZ173" s="248" t="str">
        <f t="shared" ca="1" si="642"/>
        <v>-</v>
      </c>
      <c r="EA173" s="248" t="str">
        <f t="shared" ca="1" si="642"/>
        <v>-</v>
      </c>
      <c r="EB173" s="248" t="str">
        <f t="shared" ca="1" si="642"/>
        <v>-</v>
      </c>
      <c r="EC173" s="248" t="str">
        <f t="shared" ca="1" si="642"/>
        <v>-</v>
      </c>
      <c r="ED173" s="248" t="str">
        <f t="shared" ca="1" si="642"/>
        <v>-</v>
      </c>
      <c r="EE173" s="248" t="str">
        <f t="shared" ca="1" si="642"/>
        <v>-</v>
      </c>
      <c r="EF173" s="248">
        <f t="shared" ref="EF173:EU178" ca="1" si="643">OFFSET(EF$5,$B173,0)</f>
        <v>0</v>
      </c>
      <c r="EG173" s="248" t="str">
        <f t="shared" ca="1" si="643"/>
        <v>-</v>
      </c>
      <c r="EH173" s="248" t="str">
        <f t="shared" ca="1" si="643"/>
        <v>-</v>
      </c>
      <c r="EI173" s="248" t="str">
        <f t="shared" ca="1" si="643"/>
        <v>-</v>
      </c>
      <c r="EJ173" s="248" t="str">
        <f t="shared" ca="1" si="643"/>
        <v>-</v>
      </c>
      <c r="EK173" s="248" t="str">
        <f t="shared" ca="1" si="643"/>
        <v>-</v>
      </c>
      <c r="EL173" s="248">
        <f t="shared" ca="1" si="643"/>
        <v>0</v>
      </c>
      <c r="EM173" s="248">
        <f t="shared" ca="1" si="643"/>
        <v>0</v>
      </c>
      <c r="EN173" s="248">
        <f t="shared" ca="1" si="643"/>
        <v>0</v>
      </c>
      <c r="EO173" s="248">
        <f t="shared" ca="1" si="643"/>
        <v>0</v>
      </c>
      <c r="EP173" s="248">
        <f t="shared" ca="1" si="643"/>
        <v>0</v>
      </c>
      <c r="EQ173" s="248">
        <f t="shared" ca="1" si="643"/>
        <v>0</v>
      </c>
      <c r="ER173" s="248">
        <f t="shared" ca="1" si="643"/>
        <v>0</v>
      </c>
      <c r="ES173" s="248" t="str">
        <f t="shared" ca="1" si="643"/>
        <v>-</v>
      </c>
      <c r="ET173" s="248" t="str">
        <f t="shared" ca="1" si="643"/>
        <v>-</v>
      </c>
      <c r="EU173" s="248" t="str">
        <f t="shared" ca="1" si="643"/>
        <v>-</v>
      </c>
      <c r="EV173" s="248" t="str">
        <f t="shared" ref="EV173:FI178" ca="1" si="644">OFFSET(EV$5,$B173,0)</f>
        <v>-</v>
      </c>
      <c r="EW173" s="248" t="str">
        <f t="shared" ca="1" si="644"/>
        <v>-</v>
      </c>
      <c r="EX173" s="248" t="str">
        <f t="shared" ca="1" si="644"/>
        <v>-</v>
      </c>
      <c r="EY173" s="248" t="str">
        <f t="shared" ca="1" si="644"/>
        <v>-</v>
      </c>
      <c r="EZ173" s="248" t="str">
        <f t="shared" ca="1" si="644"/>
        <v>-</v>
      </c>
      <c r="FA173" s="248" t="str">
        <f t="shared" ca="1" si="644"/>
        <v>-</v>
      </c>
      <c r="FB173" s="248" t="str">
        <f t="shared" ca="1" si="644"/>
        <v>-</v>
      </c>
      <c r="FC173" s="248" t="str">
        <f t="shared" ca="1" si="644"/>
        <v>-</v>
      </c>
      <c r="FD173" s="10"/>
      <c r="FE173" s="246">
        <f t="shared" ca="1" si="569"/>
        <v>1</v>
      </c>
      <c r="FF173" s="248" t="str">
        <f t="shared" ca="1" si="644"/>
        <v>-</v>
      </c>
      <c r="FG173" s="248" t="str">
        <f t="shared" ca="1" si="644"/>
        <v>-</v>
      </c>
      <c r="FH173" s="248" t="str">
        <f t="shared" ca="1" si="644"/>
        <v>-</v>
      </c>
      <c r="FI173" s="248" t="str">
        <f t="shared" ca="1" si="644"/>
        <v>-</v>
      </c>
      <c r="FJ173" s="246" t="b">
        <f t="shared" ca="1" si="570"/>
        <v>0</v>
      </c>
      <c r="FK173" s="248" t="str">
        <f t="shared" ca="1" si="626"/>
        <v>-</v>
      </c>
      <c r="FL173" s="248">
        <f t="shared" ca="1" si="626"/>
        <v>0</v>
      </c>
      <c r="FM173" s="248" t="str">
        <f t="shared" ca="1" si="626"/>
        <v>-</v>
      </c>
      <c r="FN173" s="248">
        <f t="shared" ca="1" si="626"/>
        <v>1</v>
      </c>
      <c r="FO173" s="248">
        <f t="shared" ca="1" si="626"/>
        <v>0</v>
      </c>
      <c r="FP173" s="248">
        <f t="shared" ca="1" si="626"/>
        <v>1</v>
      </c>
      <c r="FQ173" s="248">
        <f t="shared" ca="1" si="626"/>
        <v>0</v>
      </c>
      <c r="FR173" s="248">
        <f t="shared" ca="1" si="626"/>
        <v>1</v>
      </c>
      <c r="FS173" s="248">
        <f t="shared" ca="1" si="626"/>
        <v>1</v>
      </c>
      <c r="FT173" s="248">
        <f t="shared" ca="1" si="626"/>
        <v>1</v>
      </c>
      <c r="FU173" s="248">
        <f t="shared" ca="1" si="626"/>
        <v>0</v>
      </c>
      <c r="FV173" s="248">
        <f t="shared" ca="1" si="626"/>
        <v>0</v>
      </c>
      <c r="FW173" s="248">
        <f t="shared" ca="1" si="626"/>
        <v>0</v>
      </c>
      <c r="FX173" s="248">
        <f t="shared" ca="1" si="626"/>
        <v>0</v>
      </c>
      <c r="FY173" s="248">
        <f t="shared" ca="1" si="626"/>
        <v>0</v>
      </c>
      <c r="FZ173" s="248">
        <f t="shared" ca="1" si="626"/>
        <v>0</v>
      </c>
      <c r="GA173" s="248">
        <f t="shared" ca="1" si="609"/>
        <v>0</v>
      </c>
      <c r="GB173" s="248">
        <f t="shared" ca="1" si="609"/>
        <v>0</v>
      </c>
      <c r="GC173" s="248">
        <f t="shared" ca="1" si="609"/>
        <v>0</v>
      </c>
      <c r="GD173" s="248">
        <f t="shared" ca="1" si="609"/>
        <v>0</v>
      </c>
      <c r="GE173" s="248">
        <f t="shared" ca="1" si="609"/>
        <v>0</v>
      </c>
      <c r="GF173" s="248">
        <f t="shared" ca="1" si="609"/>
        <v>0</v>
      </c>
      <c r="GG173" s="248">
        <f t="shared" ca="1" si="609"/>
        <v>1</v>
      </c>
      <c r="GH173" s="248">
        <f t="shared" ca="1" si="609"/>
        <v>0</v>
      </c>
      <c r="GI173" s="248">
        <f t="shared" ca="1" si="609"/>
        <v>0</v>
      </c>
      <c r="GJ173" s="248">
        <f t="shared" ca="1" si="609"/>
        <v>0</v>
      </c>
      <c r="GK173" s="248">
        <f t="shared" ca="1" si="609"/>
        <v>0</v>
      </c>
      <c r="GL173" s="248">
        <f t="shared" ca="1" si="609"/>
        <v>0</v>
      </c>
      <c r="GM173" s="248">
        <f t="shared" ca="1" si="609"/>
        <v>0</v>
      </c>
      <c r="GN173" s="248">
        <f t="shared" ca="1" si="609"/>
        <v>0</v>
      </c>
      <c r="GO173" s="10"/>
      <c r="GP173" s="246" t="b">
        <f t="shared" si="634"/>
        <v>1</v>
      </c>
      <c r="GQ173" s="246" cm="1">
        <f t="array" ref="GQ173">INDEX(i.bnd_total_pas_area,$R173,1)</f>
        <v>266.25</v>
      </c>
      <c r="GR173" s="248" t="str">
        <f t="shared" ca="1" si="572"/>
        <v>-</v>
      </c>
      <c r="GS173" s="246" t="b">
        <f t="shared" ca="1" si="635"/>
        <v>1</v>
      </c>
      <c r="GT173" s="246" cm="1">
        <f t="array" aca="1" ref="GT173" ca="1">INDEX(i.bnd_sr_t,$T173,1)</f>
        <v>13.5</v>
      </c>
      <c r="GU173" s="246" t="b">
        <f t="shared" ca="1" si="574"/>
        <v>0</v>
      </c>
      <c r="GV173" s="246" t="b">
        <f t="shared" ca="1" si="574"/>
        <v>0</v>
      </c>
      <c r="GW173" s="246" t="b">
        <f t="shared" ca="1" si="574"/>
        <v>1</v>
      </c>
      <c r="GX173" s="248">
        <f t="shared" ca="1" si="636"/>
        <v>0</v>
      </c>
      <c r="GY173" s="248">
        <f t="shared" ca="1" si="636"/>
        <v>2</v>
      </c>
      <c r="GZ173" s="248">
        <f t="shared" ca="1" si="636"/>
        <v>2</v>
      </c>
      <c r="HA173" s="248" t="str">
        <f t="shared" ca="1" si="636"/>
        <v>-</v>
      </c>
      <c r="HB173" s="248" t="str">
        <f t="shared" ca="1" si="636"/>
        <v>-</v>
      </c>
      <c r="HC173" s="248" t="str">
        <f t="shared" ca="1" si="636"/>
        <v>-</v>
      </c>
      <c r="HD173" s="248" t="str">
        <f t="shared" ca="1" si="636"/>
        <v>-</v>
      </c>
      <c r="HE173" s="248" t="str">
        <f t="shared" ca="1" si="636"/>
        <v>-</v>
      </c>
      <c r="HF173" s="248" t="str">
        <f t="shared" ca="1" si="636"/>
        <v>-</v>
      </c>
      <c r="HG173" s="248" t="str">
        <f t="shared" ca="1" si="636"/>
        <v>-</v>
      </c>
      <c r="HH173" s="248" t="str">
        <f t="shared" ca="1" si="636"/>
        <v>-</v>
      </c>
      <c r="HI173" s="248" t="str">
        <f t="shared" ca="1" si="636"/>
        <v>-</v>
      </c>
      <c r="HJ173" s="248" t="str">
        <f t="shared" ca="1" si="636"/>
        <v>-</v>
      </c>
      <c r="HK173" s="248" t="b">
        <f t="shared" ca="1" si="636"/>
        <v>1</v>
      </c>
      <c r="HL173" s="248">
        <f t="shared" ca="1" si="636"/>
        <v>0</v>
      </c>
      <c r="HM173" s="288" t="str">
        <f t="shared" ca="1" si="636"/>
        <v>-</v>
      </c>
      <c r="HN173" s="288" t="str">
        <f t="shared" ca="1" si="631"/>
        <v>-</v>
      </c>
      <c r="HO173" s="288" t="str">
        <f t="shared" ca="1" si="631"/>
        <v>-</v>
      </c>
      <c r="HP173" s="288" t="str">
        <f t="shared" ca="1" si="631"/>
        <v>-</v>
      </c>
      <c r="HQ173" s="288" t="str">
        <f t="shared" ca="1" si="631"/>
        <v>-</v>
      </c>
      <c r="HR173" s="288" t="str">
        <f t="shared" ca="1" si="631"/>
        <v>-</v>
      </c>
      <c r="HS173" s="248" t="str">
        <f t="shared" ca="1" si="631"/>
        <v>-</v>
      </c>
      <c r="HT173" s="248" t="str">
        <f t="shared" ca="1" si="631"/>
        <v>-</v>
      </c>
      <c r="HU173" s="248" t="b">
        <f t="shared" ca="1" si="577"/>
        <v>1</v>
      </c>
      <c r="HV173" s="248">
        <f t="shared" ca="1" si="577"/>
        <v>0</v>
      </c>
      <c r="HW173" s="246" t="str">
        <f t="shared" ca="1" si="578"/>
        <v>-</v>
      </c>
      <c r="HX173" s="246" t="str">
        <f t="shared" ca="1" si="578"/>
        <v>-</v>
      </c>
      <c r="HY173" s="246" t="str">
        <f t="shared" ca="1" si="578"/>
        <v>-</v>
      </c>
      <c r="HZ173" s="246" t="str">
        <f t="shared" ca="1" si="578"/>
        <v>-</v>
      </c>
      <c r="IA173" s="248" t="str">
        <f t="shared" ca="1" si="632"/>
        <v>-</v>
      </c>
      <c r="IB173" s="248" t="str">
        <f t="shared" ca="1" si="632"/>
        <v>-</v>
      </c>
      <c r="IC173" s="248" t="str">
        <f t="shared" ca="1" si="632"/>
        <v>-</v>
      </c>
      <c r="ID173" s="248" t="str">
        <f t="shared" ca="1" si="632"/>
        <v>-</v>
      </c>
      <c r="IE173" s="248">
        <f t="shared" ca="1" si="632"/>
        <v>0</v>
      </c>
      <c r="IF173" s="248" t="str">
        <f t="shared" ca="1" si="632"/>
        <v>-</v>
      </c>
      <c r="IG173" s="248">
        <f t="shared" ca="1" si="632"/>
        <v>0</v>
      </c>
      <c r="IH173" s="246" t="str">
        <f t="shared" ca="1" si="580"/>
        <v>-</v>
      </c>
      <c r="II173" s="246">
        <f t="shared" ca="1" si="580"/>
        <v>500</v>
      </c>
      <c r="IJ173" s="246">
        <f t="shared" ca="1" si="580"/>
        <v>500</v>
      </c>
      <c r="IK173" s="246">
        <f t="shared" ca="1" si="580"/>
        <v>865</v>
      </c>
      <c r="IL173" s="246" t="str">
        <f t="shared" ca="1" si="580"/>
        <v>-</v>
      </c>
      <c r="IM173" s="246" t="str">
        <f t="shared" ca="1" si="580"/>
        <v>-</v>
      </c>
      <c r="IN173" s="248" t="str">
        <f t="shared" ca="1" si="581"/>
        <v>-</v>
      </c>
      <c r="IO173" s="248" t="str">
        <f t="shared" ca="1" si="581"/>
        <v>-</v>
      </c>
      <c r="IP173" s="10"/>
      <c r="IQ173" s="248">
        <f t="shared" ca="1" si="632"/>
        <v>1</v>
      </c>
      <c r="IR173" s="248">
        <f t="shared" ca="1" si="632"/>
        <v>0</v>
      </c>
      <c r="IS173" s="248">
        <f t="shared" ca="1" si="632"/>
        <v>1</v>
      </c>
      <c r="IT173" s="248">
        <f t="shared" ca="1" si="632"/>
        <v>1</v>
      </c>
      <c r="IU173" s="248">
        <f t="shared" ca="1" si="632"/>
        <v>0</v>
      </c>
      <c r="IV173" s="248">
        <f t="shared" ca="1" si="632"/>
        <v>70</v>
      </c>
      <c r="IW173" s="248">
        <f t="shared" ca="1" si="632"/>
        <v>50</v>
      </c>
      <c r="IX173" s="248">
        <f t="shared" ca="1" si="632"/>
        <v>85</v>
      </c>
      <c r="IY173" s="248">
        <f t="shared" ca="1" si="632"/>
        <v>70</v>
      </c>
      <c r="IZ173" s="246">
        <f t="shared" ca="1" si="582"/>
        <v>1</v>
      </c>
      <c r="JA173" s="246">
        <f t="shared" ca="1" si="583"/>
        <v>1</v>
      </c>
      <c r="JB173" s="246">
        <f t="shared" ca="1" si="584"/>
        <v>1</v>
      </c>
      <c r="JC173" s="248">
        <f t="shared" ca="1" si="632"/>
        <v>1</v>
      </c>
      <c r="JD173" s="10"/>
      <c r="JE173" s="248">
        <f t="shared" ca="1" si="632"/>
        <v>1</v>
      </c>
      <c r="JF173" s="246">
        <f t="shared" ca="1" si="585"/>
        <v>1</v>
      </c>
      <c r="JG173" s="248">
        <f t="shared" ca="1" si="629"/>
        <v>0.75</v>
      </c>
      <c r="JH173" s="248">
        <f t="shared" ca="1" si="629"/>
        <v>0.8</v>
      </c>
      <c r="JI173" s="248">
        <f t="shared" ca="1" si="629"/>
        <v>0.82499999999999996</v>
      </c>
      <c r="JJ173" s="248">
        <f t="shared" ca="1" si="629"/>
        <v>0.875</v>
      </c>
      <c r="JK173" s="248">
        <f t="shared" ca="1" si="629"/>
        <v>0.9</v>
      </c>
      <c r="JL173" s="246">
        <f t="shared" ca="1" si="587"/>
        <v>1</v>
      </c>
      <c r="JM173" s="248">
        <f t="shared" ca="1" si="632"/>
        <v>0</v>
      </c>
      <c r="JN173" s="248">
        <f t="shared" ca="1" si="632"/>
        <v>0</v>
      </c>
      <c r="JO173" s="248">
        <f t="shared" ca="1" si="632"/>
        <v>0</v>
      </c>
      <c r="JP173" s="248">
        <f t="shared" ca="1" si="632"/>
        <v>0</v>
      </c>
      <c r="JQ173" s="248">
        <f t="shared" ca="1" si="632"/>
        <v>0</v>
      </c>
      <c r="JR173" s="248">
        <f t="shared" ca="1" si="628"/>
        <v>0</v>
      </c>
      <c r="JS173" s="248" t="str">
        <f t="shared" ca="1" si="632"/>
        <v>-</v>
      </c>
      <c r="JT173" s="248">
        <f t="shared" ca="1" si="632"/>
        <v>0</v>
      </c>
      <c r="JU173" s="27">
        <v>0</v>
      </c>
    </row>
    <row r="174" spans="1:281" s="228" customFormat="1" outlineLevel="1">
      <c r="A174" s="202">
        <f t="shared" si="12"/>
        <v>169</v>
      </c>
      <c r="B174" s="202">
        <f t="shared" si="590"/>
        <v>13</v>
      </c>
      <c r="C174" s="228">
        <v>600</v>
      </c>
      <c r="D174" s="228" t="s">
        <v>941</v>
      </c>
      <c r="E174" s="228" t="b">
        <f t="shared" ca="1" si="591"/>
        <v>1</v>
      </c>
      <c r="F174" s="228" t="b">
        <v>0</v>
      </c>
      <c r="G174" s="228" t="b">
        <v>1</v>
      </c>
      <c r="H174" s="298" cm="1">
        <f t="array" aca="1" ref="H174" ca="1">IF(AND($I174:$T174=DataMaster!$R$70:$AC$70),1,IF(AND($I174:$T174=DataMaster!$R$71:$AC$71),2,IF(AND($I174:$T174=DataMaster!$R$72:$AC$72),3,IF(AND($I174:$T174=DataMaster!$R$73:$AC$73),4,IF(AND($I174:$T174=DataMaster!$R$74:$AC$74),5,IF(AND($I174:$T174=DataMaster!$R$75:$AC$75),6,IF(AND($I174:$T174=DataMaster!$R$76:$AC$76),7,IF(AND($I174:$T174=DataMaster!$R$77:$AC$77),8,0))))))))</f>
        <v>0</v>
      </c>
      <c r="I174" s="225">
        <f t="shared" ca="1" si="637"/>
        <v>3</v>
      </c>
      <c r="J174" s="225">
        <f t="shared" ca="1" si="637"/>
        <v>2</v>
      </c>
      <c r="K174" s="225">
        <f t="shared" ca="1" si="637"/>
        <v>1</v>
      </c>
      <c r="L174" s="225">
        <f t="shared" ca="1" si="637"/>
        <v>1</v>
      </c>
      <c r="M174" s="225">
        <f t="shared" ca="1" si="637"/>
        <v>1</v>
      </c>
      <c r="N174" s="225">
        <f t="shared" ca="1" si="637"/>
        <v>1</v>
      </c>
      <c r="O174" s="225">
        <f t="shared" ca="1" si="637"/>
        <v>1</v>
      </c>
      <c r="P174" s="225">
        <f t="shared" ca="1" si="637"/>
        <v>2</v>
      </c>
      <c r="Q174" s="225">
        <f t="shared" ca="1" si="588"/>
        <v>1</v>
      </c>
      <c r="R174" s="32">
        <v>7</v>
      </c>
      <c r="S174" s="225">
        <f t="shared" ca="1" si="637"/>
        <v>1</v>
      </c>
      <c r="T174" s="225">
        <f t="shared" ca="1" si="637"/>
        <v>9</v>
      </c>
      <c r="V174" s="242" t="str" cm="1">
        <f t="array" aca="1" ref="V174" ca="1">TEXT(LEFT(OFFSET(V174,-1,0),5)+1,"00000")&amp;MID(OFFSET(V174,-1,0),6,FIND(" ",OFFSET(V174,-1,0),7)-5)
&amp;IF($H174=0,"",INDEX(DataMaster!$Q$70:$Q$77,Experiment!H174))
 &amp; " Day"&amp;_xlfn.SINGLE(INDEX(i.DOY,$I174,1))                   &amp; IF($FE174=0," FWM","")&amp;IF($FE174=1," MWM","")&amp;IF($FE174=5," Mat","")&amp;IF($FJ174=TRUE,"&amp;BBT","")
&amp;" Confine"&amp;$P174-1       &amp;IF($R174&gt;1," PasArea"&amp;GQ174,"")     &amp;IF($T174&gt;1," SR"&amp;GT174,"")     &amp;IF($S174&gt;1," E_PGR"&amp;JG174,"")
&amp; " WP"&amp;TEXT($IZ174*100,"000p")                &amp; " MP"&amp;TEXT($JA174*100,"000p")                      &amp; " GP"&amp;TEXT($JB174*100,"000p")
&amp; " (F"&amp;3+IFERROR(1*$CZ174,0)+IFERROR(1*$DA174,0)&amp;3-IFERROR(1*NOT($DC174),0)&amp;"N"&amp;$DV174&amp;$DW174&amp;")"</f>
        <v>00023 General_SA  Day204 MWM Confine1 PasArea585.75 SR13.5 WP100p MP100p GP100p (F33N11)</v>
      </c>
      <c r="W174" s="10" t="str">
        <f ca="1">IF(COUNTIF(V$5:V174,V174)=1,"-","Dup")</f>
        <v>-</v>
      </c>
      <c r="X174" s="10"/>
      <c r="Y174" s="248" t="str">
        <f t="shared" ca="1" si="562"/>
        <v>-</v>
      </c>
      <c r="Z174" s="248" t="str">
        <f t="shared" ca="1" si="562"/>
        <v>-</v>
      </c>
      <c r="AA174" s="248" t="str">
        <f t="shared" ca="1" si="562"/>
        <v>-</v>
      </c>
      <c r="AB174" s="248" t="str">
        <f t="shared" ca="1" si="562"/>
        <v>-</v>
      </c>
      <c r="AC174" s="248" t="str">
        <f t="shared" ca="1" si="562"/>
        <v>-</v>
      </c>
      <c r="AD174" s="248" t="b">
        <f t="shared" ca="1" si="562"/>
        <v>1</v>
      </c>
      <c r="AE174" s="10"/>
      <c r="AF174" s="248" t="b">
        <f t="shared" ca="1" si="639"/>
        <v>1</v>
      </c>
      <c r="AG174" s="248" t="str">
        <f t="shared" ca="1" si="639"/>
        <v>-</v>
      </c>
      <c r="AH174" s="248" t="str">
        <f t="shared" ca="1" si="639"/>
        <v>-</v>
      </c>
      <c r="AI174" s="248" t="str">
        <f t="shared" ca="1" si="639"/>
        <v>-</v>
      </c>
      <c r="AJ174" s="248" t="b">
        <f t="shared" ca="1" si="639"/>
        <v>0</v>
      </c>
      <c r="AK174" s="248" t="str">
        <f t="shared" ca="1" si="639"/>
        <v>-</v>
      </c>
      <c r="AL174" s="248" t="str">
        <f t="shared" ca="1" si="639"/>
        <v>-</v>
      </c>
      <c r="AM174" s="248" t="str">
        <f t="shared" ca="1" si="639"/>
        <v>-</v>
      </c>
      <c r="AN174" s="248" t="b">
        <f t="shared" ca="1" si="639"/>
        <v>0</v>
      </c>
      <c r="AO174" s="10"/>
      <c r="AP174" s="248" t="b">
        <f t="shared" ca="1" si="639"/>
        <v>1</v>
      </c>
      <c r="AQ174" s="248" t="b">
        <f t="shared" ca="1" si="639"/>
        <v>1</v>
      </c>
      <c r="AR174" s="248" t="b">
        <f t="shared" ca="1" si="639"/>
        <v>1</v>
      </c>
      <c r="AS174" s="297">
        <f t="shared" ca="1" si="565"/>
        <v>32209</v>
      </c>
      <c r="AT174" s="248" t="b">
        <f t="shared" ca="1" si="639"/>
        <v>0</v>
      </c>
      <c r="AU174" s="248" t="str">
        <f t="shared" ca="1" si="639"/>
        <v>-</v>
      </c>
      <c r="AV174" s="248" t="str">
        <f t="shared" ca="1" si="640"/>
        <v>-</v>
      </c>
      <c r="AW174" s="248" t="str">
        <f t="shared" ca="1" si="640"/>
        <v>-</v>
      </c>
      <c r="AX174" s="248" t="str">
        <f t="shared" ca="1" si="640"/>
        <v>-</v>
      </c>
      <c r="AY174" s="248">
        <f t="shared" ca="1" si="640"/>
        <v>1</v>
      </c>
      <c r="AZ174" s="248">
        <f t="shared" ca="1" si="640"/>
        <v>1</v>
      </c>
      <c r="BA174" s="248" t="b">
        <f t="shared" ca="1" si="640"/>
        <v>1</v>
      </c>
      <c r="BB174" s="248">
        <f t="shared" ca="1" si="640"/>
        <v>0.2</v>
      </c>
      <c r="BC174" s="248" t="str">
        <f t="shared" ca="1" si="640"/>
        <v>-</v>
      </c>
      <c r="BD174" s="248" t="str">
        <f t="shared" ca="1" si="640"/>
        <v>-</v>
      </c>
      <c r="BE174" s="248" t="b">
        <f t="shared" ca="1" si="640"/>
        <v>1</v>
      </c>
      <c r="BF174" s="248" t="b">
        <f t="shared" ca="1" si="640"/>
        <v>0</v>
      </c>
      <c r="BG174" s="246" t="b" cm="1">
        <f t="array" aca="1" ref="BG174" ca="1">INDEX(i.dams_confinement_P,$P174,BG$17)</f>
        <v>1</v>
      </c>
      <c r="BH174" s="246" t="b" cm="1">
        <f t="array" aca="1" ref="BH174" ca="1">INDEX(i.dams_confinement_P,$P174,BH$17)</f>
        <v>1</v>
      </c>
      <c r="BI174" s="246" t="b" cm="1">
        <f t="array" aca="1" ref="BI174" ca="1">INDEX(i.dams_confinement_P,$P174,BI$17)</f>
        <v>1</v>
      </c>
      <c r="BJ174" s="246" t="b" cm="1">
        <f t="array" aca="1" ref="BJ174" ca="1">INDEX(i.dams_confinement_P,$P174,BJ$17)</f>
        <v>1</v>
      </c>
      <c r="BK174" s="246" t="b" cm="1">
        <f t="array" aca="1" ref="BK174" ca="1">INDEX(i.dams_confinement_P,$P174,BK$17)</f>
        <v>1</v>
      </c>
      <c r="BL174" s="246" t="b" cm="1">
        <f t="array" aca="1" ref="BL174" ca="1">INDEX(i.dams_confinement_P,$P174,BL$17)</f>
        <v>1</v>
      </c>
      <c r="BM174" s="246" t="str" cm="1">
        <f t="array" aca="1" ref="BM174" ca="1">INDEX(i.dams_confinement_P,$P174,BM$17)</f>
        <v>-</v>
      </c>
      <c r="BN174" s="246" t="str" cm="1">
        <f t="array" aca="1" ref="BN174" ca="1">INDEX(i.dams_confinement_P,$P174,BN$17)</f>
        <v>-</v>
      </c>
      <c r="BO174" s="246" t="str" cm="1">
        <f t="array" aca="1" ref="BO174" ca="1">INDEX(i.dams_confinement_P,$P174,BO$17)</f>
        <v>-</v>
      </c>
      <c r="BP174" s="246" t="str" cm="1">
        <f t="array" aca="1" ref="BP174" ca="1">INDEX(i.dams_confinement_P,$P174,BP$17)</f>
        <v>-</v>
      </c>
      <c r="BQ174" s="246" t="str" cm="1">
        <f t="array" aca="1" ref="BQ174" ca="1">INDEX(i.dams_confinement_P,$P174,BQ$17)</f>
        <v>-</v>
      </c>
      <c r="BR174" s="246" t="str" cm="1">
        <f t="array" aca="1" ref="BR174" ca="1">INDEX(i.dams_confinement_P,$P174,BR$17)</f>
        <v>-</v>
      </c>
      <c r="BS174" s="246" t="str" cm="1">
        <f t="array" aca="1" ref="BS174" ca="1">INDEX(i.dams_confinement_P,$P174,BS$17)</f>
        <v>-</v>
      </c>
      <c r="BT174" s="246" t="str" cm="1">
        <f t="array" aca="1" ref="BT174" ca="1">INDEX(i.dams_confinement_P,$P174,BT$17)</f>
        <v>-</v>
      </c>
      <c r="BU174" s="246" t="str" cm="1">
        <f t="array" aca="1" ref="BU174" ca="1">INDEX(i.dams_confinement_P,$P174,BU$17)</f>
        <v>-</v>
      </c>
      <c r="BV174" s="246" t="str" cm="1">
        <f t="array" aca="1" ref="BV174" ca="1">INDEX(i.dams_confinement_P,$P174,BV$17)</f>
        <v>-</v>
      </c>
      <c r="BW174" s="246" t="str" cm="1">
        <f t="array" aca="1" ref="BW174" ca="1">INDEX(i.dams_confinement_P,$P174,BW$17)</f>
        <v>-</v>
      </c>
      <c r="BX174" s="246" t="str" cm="1">
        <f t="array" aca="1" ref="BX174" ca="1">INDEX(i.dams_confinement_P,$P174,BX$17)</f>
        <v>-</v>
      </c>
      <c r="BY174" s="248" t="str">
        <f t="shared" ca="1" si="633"/>
        <v>-</v>
      </c>
      <c r="BZ174" s="248" t="str">
        <f t="shared" ca="1" si="633"/>
        <v>-</v>
      </c>
      <c r="CA174" s="10"/>
      <c r="CB174" s="248" t="str">
        <f t="shared" ca="1" si="633"/>
        <v>-</v>
      </c>
      <c r="CC174" s="248" t="str">
        <f t="shared" ca="1" si="633"/>
        <v>-</v>
      </c>
      <c r="CD174" s="248" t="str">
        <f t="shared" ca="1" si="633"/>
        <v>-</v>
      </c>
      <c r="CE174" s="248" t="str">
        <f t="shared" ca="1" si="633"/>
        <v>-</v>
      </c>
      <c r="CF174" s="248" t="str">
        <f t="shared" ca="1" si="633"/>
        <v>-</v>
      </c>
      <c r="CG174" s="248" t="str">
        <f t="shared" ca="1" si="633"/>
        <v>-</v>
      </c>
      <c r="CH174" s="248" t="str">
        <f t="shared" ca="1" si="633"/>
        <v>-</v>
      </c>
      <c r="CI174" s="248" t="str">
        <f t="shared" ca="1" si="633"/>
        <v>-</v>
      </c>
      <c r="CJ174" s="248" t="str">
        <f t="shared" ca="1" si="633"/>
        <v>-</v>
      </c>
      <c r="CK174" s="248" t="str">
        <f t="shared" ca="1" si="633"/>
        <v>-</v>
      </c>
      <c r="CL174" s="248" t="str">
        <f t="shared" ca="1" si="633"/>
        <v>-</v>
      </c>
      <c r="CM174" s="248" t="str">
        <f t="shared" ca="1" si="633"/>
        <v>-</v>
      </c>
      <c r="CN174" s="248" t="str">
        <f t="shared" ca="1" si="633"/>
        <v>-</v>
      </c>
      <c r="CO174" s="248" t="str">
        <f t="shared" ca="1" si="630"/>
        <v>-</v>
      </c>
      <c r="CP174" s="248" t="str">
        <f t="shared" ca="1" si="630"/>
        <v>-</v>
      </c>
      <c r="CQ174" s="248" t="str">
        <f t="shared" ca="1" si="630"/>
        <v>-</v>
      </c>
      <c r="CR174" s="248" t="str">
        <f t="shared" ca="1" si="630"/>
        <v>-</v>
      </c>
      <c r="CS174" s="248" t="str">
        <f t="shared" ca="1" si="630"/>
        <v>-</v>
      </c>
      <c r="CT174" s="248" t="str">
        <f t="shared" ca="1" si="630"/>
        <v>-</v>
      </c>
      <c r="CU174" s="248" t="str">
        <f t="shared" ca="1" si="630"/>
        <v>-</v>
      </c>
      <c r="CV174" s="248" t="str">
        <f t="shared" ca="1" si="630"/>
        <v>-</v>
      </c>
      <c r="CW174" s="10"/>
      <c r="CX174" s="246" t="str" cm="1">
        <f t="array" aca="1" ref="CX174" ca="1">IF(AND($CZ174:$DA174),INDEX(i.dam_user_fvp0_date,$P174),"-")</f>
        <v>-</v>
      </c>
      <c r="CY174" s="246" t="str" cm="1">
        <f t="array" aca="1" ref="CY174" ca="1">IF(AND($CZ174:$DA174),INDEX(i.dam_user_fvp1_date,$P174),"-")</f>
        <v>-</v>
      </c>
      <c r="CZ174" s="248" t="b">
        <f t="shared" ca="1" si="641"/>
        <v>0</v>
      </c>
      <c r="DA174" s="248" t="b">
        <f t="shared" ca="1" si="641"/>
        <v>0</v>
      </c>
      <c r="DB174" s="248" t="str">
        <f t="shared" ca="1" si="641"/>
        <v>-</v>
      </c>
      <c r="DC174" s="248" t="str">
        <f t="shared" ca="1" si="641"/>
        <v>-</v>
      </c>
      <c r="DD174" s="248" t="str">
        <f t="shared" ca="1" si="641"/>
        <v>-</v>
      </c>
      <c r="DE174" s="248" t="str">
        <f t="shared" ca="1" si="641"/>
        <v>-</v>
      </c>
      <c r="DF174" s="248" t="str">
        <f t="shared" ca="1" si="641"/>
        <v>-</v>
      </c>
      <c r="DG174" s="248" t="str">
        <f t="shared" ca="1" si="641"/>
        <v>-</v>
      </c>
      <c r="DH174" s="248" t="str">
        <f t="shared" ca="1" si="641"/>
        <v>-</v>
      </c>
      <c r="DI174" s="248" t="str">
        <f t="shared" ca="1" si="641"/>
        <v>-</v>
      </c>
      <c r="DJ174" s="248">
        <f t="shared" ca="1" si="641"/>
        <v>0.125</v>
      </c>
      <c r="DK174" s="248">
        <f t="shared" ca="1" si="641"/>
        <v>0.3</v>
      </c>
      <c r="DL174" s="248">
        <f t="shared" ca="1" si="641"/>
        <v>-0.05</v>
      </c>
      <c r="DM174" s="248">
        <f t="shared" ca="1" si="641"/>
        <v>0.1</v>
      </c>
      <c r="DN174" s="248">
        <f t="shared" ca="1" si="641"/>
        <v>0.25</v>
      </c>
      <c r="DO174" s="248">
        <f t="shared" ca="1" si="641"/>
        <v>-0.05</v>
      </c>
      <c r="DP174" s="248">
        <f t="shared" ca="1" si="642"/>
        <v>0.05</v>
      </c>
      <c r="DQ174" s="248">
        <f t="shared" ca="1" si="642"/>
        <v>0.1</v>
      </c>
      <c r="DR174" s="248">
        <f t="shared" ca="1" si="642"/>
        <v>-0.02</v>
      </c>
      <c r="DS174" s="248">
        <f t="shared" ca="1" si="642"/>
        <v>0.1</v>
      </c>
      <c r="DT174" s="248">
        <f t="shared" ca="1" si="642"/>
        <v>0.25</v>
      </c>
      <c r="DU174" s="248">
        <f t="shared" ca="1" si="642"/>
        <v>-0.05</v>
      </c>
      <c r="DV174" s="248">
        <f t="shared" ca="1" si="642"/>
        <v>1</v>
      </c>
      <c r="DW174" s="248">
        <f t="shared" ca="1" si="642"/>
        <v>1</v>
      </c>
      <c r="DX174" s="248">
        <f t="shared" ca="1" si="642"/>
        <v>0</v>
      </c>
      <c r="DY174" s="248" t="str">
        <f t="shared" ca="1" si="642"/>
        <v>-</v>
      </c>
      <c r="DZ174" s="248" t="str">
        <f t="shared" ca="1" si="642"/>
        <v>-</v>
      </c>
      <c r="EA174" s="248" t="str">
        <f t="shared" ca="1" si="642"/>
        <v>-</v>
      </c>
      <c r="EB174" s="248" t="str">
        <f t="shared" ca="1" si="642"/>
        <v>-</v>
      </c>
      <c r="EC174" s="248" t="str">
        <f t="shared" ca="1" si="642"/>
        <v>-</v>
      </c>
      <c r="ED174" s="248" t="str">
        <f t="shared" ca="1" si="642"/>
        <v>-</v>
      </c>
      <c r="EE174" s="248" t="str">
        <f t="shared" ca="1" si="642"/>
        <v>-</v>
      </c>
      <c r="EF174" s="248">
        <f t="shared" ca="1" si="643"/>
        <v>0</v>
      </c>
      <c r="EG174" s="248" t="str">
        <f t="shared" ca="1" si="643"/>
        <v>-</v>
      </c>
      <c r="EH174" s="248" t="str">
        <f t="shared" ca="1" si="643"/>
        <v>-</v>
      </c>
      <c r="EI174" s="248" t="str">
        <f t="shared" ca="1" si="643"/>
        <v>-</v>
      </c>
      <c r="EJ174" s="248" t="str">
        <f t="shared" ca="1" si="643"/>
        <v>-</v>
      </c>
      <c r="EK174" s="248" t="str">
        <f t="shared" ca="1" si="643"/>
        <v>-</v>
      </c>
      <c r="EL174" s="248">
        <f t="shared" ca="1" si="643"/>
        <v>0</v>
      </c>
      <c r="EM174" s="248">
        <f t="shared" ca="1" si="643"/>
        <v>0</v>
      </c>
      <c r="EN174" s="248">
        <f t="shared" ca="1" si="643"/>
        <v>0</v>
      </c>
      <c r="EO174" s="248">
        <f t="shared" ca="1" si="643"/>
        <v>0</v>
      </c>
      <c r="EP174" s="248">
        <f t="shared" ca="1" si="643"/>
        <v>0</v>
      </c>
      <c r="EQ174" s="248">
        <f t="shared" ca="1" si="643"/>
        <v>0</v>
      </c>
      <c r="ER174" s="248">
        <f t="shared" ca="1" si="643"/>
        <v>0</v>
      </c>
      <c r="ES174" s="248" t="str">
        <f t="shared" ca="1" si="643"/>
        <v>-</v>
      </c>
      <c r="ET174" s="248" t="str">
        <f t="shared" ca="1" si="643"/>
        <v>-</v>
      </c>
      <c r="EU174" s="248" t="str">
        <f t="shared" ca="1" si="643"/>
        <v>-</v>
      </c>
      <c r="EV174" s="248" t="str">
        <f t="shared" ca="1" si="644"/>
        <v>-</v>
      </c>
      <c r="EW174" s="248" t="str">
        <f t="shared" ca="1" si="644"/>
        <v>-</v>
      </c>
      <c r="EX174" s="248" t="str">
        <f t="shared" ca="1" si="644"/>
        <v>-</v>
      </c>
      <c r="EY174" s="248" t="str">
        <f t="shared" ca="1" si="644"/>
        <v>-</v>
      </c>
      <c r="EZ174" s="248" t="str">
        <f t="shared" ca="1" si="644"/>
        <v>-</v>
      </c>
      <c r="FA174" s="248" t="str">
        <f t="shared" ca="1" si="644"/>
        <v>-</v>
      </c>
      <c r="FB174" s="248" t="str">
        <f t="shared" ca="1" si="644"/>
        <v>-</v>
      </c>
      <c r="FC174" s="248" t="str">
        <f t="shared" ca="1" si="644"/>
        <v>-</v>
      </c>
      <c r="FD174" s="10"/>
      <c r="FE174" s="246">
        <f t="shared" ca="1" si="569"/>
        <v>1</v>
      </c>
      <c r="FF174" s="248" t="str">
        <f t="shared" ca="1" si="644"/>
        <v>-</v>
      </c>
      <c r="FG174" s="248" t="str">
        <f t="shared" ca="1" si="644"/>
        <v>-</v>
      </c>
      <c r="FH174" s="248" t="str">
        <f t="shared" ca="1" si="644"/>
        <v>-</v>
      </c>
      <c r="FI174" s="248" t="str">
        <f t="shared" ca="1" si="644"/>
        <v>-</v>
      </c>
      <c r="FJ174" s="246" t="b">
        <f t="shared" ca="1" si="570"/>
        <v>0</v>
      </c>
      <c r="FK174" s="248" t="str">
        <f t="shared" ca="1" si="626"/>
        <v>-</v>
      </c>
      <c r="FL174" s="248">
        <f t="shared" ca="1" si="626"/>
        <v>0</v>
      </c>
      <c r="FM174" s="248" t="str">
        <f t="shared" ca="1" si="626"/>
        <v>-</v>
      </c>
      <c r="FN174" s="248">
        <f t="shared" ca="1" si="626"/>
        <v>1</v>
      </c>
      <c r="FO174" s="248">
        <f t="shared" ca="1" si="626"/>
        <v>0</v>
      </c>
      <c r="FP174" s="248">
        <f t="shared" ca="1" si="626"/>
        <v>1</v>
      </c>
      <c r="FQ174" s="248">
        <f t="shared" ca="1" si="626"/>
        <v>0</v>
      </c>
      <c r="FR174" s="248">
        <f t="shared" ca="1" si="626"/>
        <v>1</v>
      </c>
      <c r="FS174" s="248">
        <f t="shared" ca="1" si="626"/>
        <v>1</v>
      </c>
      <c r="FT174" s="248">
        <f t="shared" ca="1" si="626"/>
        <v>1</v>
      </c>
      <c r="FU174" s="248">
        <f t="shared" ca="1" si="626"/>
        <v>0</v>
      </c>
      <c r="FV174" s="248">
        <f t="shared" ca="1" si="626"/>
        <v>0</v>
      </c>
      <c r="FW174" s="248">
        <f t="shared" ca="1" si="626"/>
        <v>0</v>
      </c>
      <c r="FX174" s="248">
        <f t="shared" ca="1" si="626"/>
        <v>0</v>
      </c>
      <c r="FY174" s="248">
        <f t="shared" ca="1" si="626"/>
        <v>0</v>
      </c>
      <c r="FZ174" s="248">
        <f t="shared" ca="1" si="626"/>
        <v>0</v>
      </c>
      <c r="GA174" s="248">
        <f t="shared" ca="1" si="609"/>
        <v>0</v>
      </c>
      <c r="GB174" s="248">
        <f t="shared" ca="1" si="609"/>
        <v>0</v>
      </c>
      <c r="GC174" s="248">
        <f t="shared" ca="1" si="609"/>
        <v>0</v>
      </c>
      <c r="GD174" s="248">
        <f t="shared" ca="1" si="609"/>
        <v>0</v>
      </c>
      <c r="GE174" s="248">
        <f t="shared" ca="1" si="609"/>
        <v>0</v>
      </c>
      <c r="GF174" s="248">
        <f t="shared" ca="1" si="609"/>
        <v>0</v>
      </c>
      <c r="GG174" s="248">
        <f t="shared" ca="1" si="609"/>
        <v>1</v>
      </c>
      <c r="GH174" s="248">
        <f t="shared" ca="1" si="609"/>
        <v>0</v>
      </c>
      <c r="GI174" s="248">
        <f t="shared" ca="1" si="609"/>
        <v>0</v>
      </c>
      <c r="GJ174" s="248">
        <f t="shared" ca="1" si="609"/>
        <v>0</v>
      </c>
      <c r="GK174" s="248">
        <f t="shared" ca="1" si="609"/>
        <v>0</v>
      </c>
      <c r="GL174" s="248">
        <f t="shared" ca="1" si="609"/>
        <v>0</v>
      </c>
      <c r="GM174" s="248">
        <f t="shared" ca="1" si="609"/>
        <v>0</v>
      </c>
      <c r="GN174" s="248">
        <f t="shared" ca="1" si="609"/>
        <v>0</v>
      </c>
      <c r="GO174" s="10"/>
      <c r="GP174" s="246" t="b">
        <f t="shared" si="634"/>
        <v>1</v>
      </c>
      <c r="GQ174" s="246" cm="1">
        <f t="array" ref="GQ174">INDEX(i.bnd_total_pas_area,$R174,1)</f>
        <v>585.75</v>
      </c>
      <c r="GR174" s="248" t="str">
        <f t="shared" ca="1" si="572"/>
        <v>-</v>
      </c>
      <c r="GS174" s="246" t="b">
        <f t="shared" ca="1" si="635"/>
        <v>1</v>
      </c>
      <c r="GT174" s="246" cm="1">
        <f t="array" aca="1" ref="GT174" ca="1">INDEX(i.bnd_sr_t,$T174,1)</f>
        <v>13.5</v>
      </c>
      <c r="GU174" s="246" t="b">
        <f t="shared" ca="1" si="574"/>
        <v>0</v>
      </c>
      <c r="GV174" s="246" t="b">
        <f t="shared" ca="1" si="574"/>
        <v>0</v>
      </c>
      <c r="GW174" s="246" t="b">
        <f t="shared" ca="1" si="574"/>
        <v>1</v>
      </c>
      <c r="GX174" s="248">
        <f t="shared" ca="1" si="636"/>
        <v>0</v>
      </c>
      <c r="GY174" s="248">
        <f t="shared" ca="1" si="636"/>
        <v>2</v>
      </c>
      <c r="GZ174" s="248">
        <f t="shared" ca="1" si="636"/>
        <v>2</v>
      </c>
      <c r="HA174" s="248" t="str">
        <f t="shared" ca="1" si="636"/>
        <v>-</v>
      </c>
      <c r="HB174" s="248" t="str">
        <f t="shared" ca="1" si="636"/>
        <v>-</v>
      </c>
      <c r="HC174" s="248" t="str">
        <f t="shared" ca="1" si="636"/>
        <v>-</v>
      </c>
      <c r="HD174" s="248" t="str">
        <f t="shared" ca="1" si="636"/>
        <v>-</v>
      </c>
      <c r="HE174" s="248" t="str">
        <f t="shared" ca="1" si="636"/>
        <v>-</v>
      </c>
      <c r="HF174" s="248" t="str">
        <f t="shared" ca="1" si="636"/>
        <v>-</v>
      </c>
      <c r="HG174" s="248" t="str">
        <f t="shared" ca="1" si="636"/>
        <v>-</v>
      </c>
      <c r="HH174" s="248" t="str">
        <f t="shared" ca="1" si="636"/>
        <v>-</v>
      </c>
      <c r="HI174" s="248" t="str">
        <f t="shared" ca="1" si="636"/>
        <v>-</v>
      </c>
      <c r="HJ174" s="248" t="str">
        <f t="shared" ca="1" si="636"/>
        <v>-</v>
      </c>
      <c r="HK174" s="248" t="b">
        <f t="shared" ca="1" si="636"/>
        <v>1</v>
      </c>
      <c r="HL174" s="248">
        <f t="shared" ca="1" si="636"/>
        <v>0</v>
      </c>
      <c r="HM174" s="288" t="str">
        <f t="shared" ca="1" si="636"/>
        <v>-</v>
      </c>
      <c r="HN174" s="288" t="str">
        <f t="shared" ca="1" si="631"/>
        <v>-</v>
      </c>
      <c r="HO174" s="288" t="str">
        <f t="shared" ca="1" si="631"/>
        <v>-</v>
      </c>
      <c r="HP174" s="288" t="str">
        <f t="shared" ca="1" si="631"/>
        <v>-</v>
      </c>
      <c r="HQ174" s="288" t="str">
        <f t="shared" ca="1" si="631"/>
        <v>-</v>
      </c>
      <c r="HR174" s="288" t="str">
        <f t="shared" ca="1" si="631"/>
        <v>-</v>
      </c>
      <c r="HS174" s="248" t="str">
        <f t="shared" ca="1" si="631"/>
        <v>-</v>
      </c>
      <c r="HT174" s="248" t="str">
        <f t="shared" ca="1" si="631"/>
        <v>-</v>
      </c>
      <c r="HU174" s="248" t="b">
        <f t="shared" ca="1" si="577"/>
        <v>1</v>
      </c>
      <c r="HV174" s="248">
        <f t="shared" ca="1" si="577"/>
        <v>0</v>
      </c>
      <c r="HW174" s="246" t="str">
        <f t="shared" ca="1" si="578"/>
        <v>-</v>
      </c>
      <c r="HX174" s="246" t="str">
        <f t="shared" ca="1" si="578"/>
        <v>-</v>
      </c>
      <c r="HY174" s="246" t="str">
        <f t="shared" ca="1" si="578"/>
        <v>-</v>
      </c>
      <c r="HZ174" s="246" t="str">
        <f t="shared" ca="1" si="578"/>
        <v>-</v>
      </c>
      <c r="IA174" s="248" t="str">
        <f t="shared" ca="1" si="632"/>
        <v>-</v>
      </c>
      <c r="IB174" s="248" t="str">
        <f t="shared" ca="1" si="632"/>
        <v>-</v>
      </c>
      <c r="IC174" s="248" t="str">
        <f t="shared" ca="1" si="632"/>
        <v>-</v>
      </c>
      <c r="ID174" s="248" t="str">
        <f t="shared" ca="1" si="632"/>
        <v>-</v>
      </c>
      <c r="IE174" s="248">
        <f t="shared" ca="1" si="632"/>
        <v>0</v>
      </c>
      <c r="IF174" s="248" t="str">
        <f t="shared" ca="1" si="632"/>
        <v>-</v>
      </c>
      <c r="IG174" s="248">
        <f t="shared" ca="1" si="632"/>
        <v>0</v>
      </c>
      <c r="IH174" s="246" t="str">
        <f t="shared" ca="1" si="580"/>
        <v>-</v>
      </c>
      <c r="II174" s="246">
        <f t="shared" ca="1" si="580"/>
        <v>500</v>
      </c>
      <c r="IJ174" s="246">
        <f t="shared" ca="1" si="580"/>
        <v>500</v>
      </c>
      <c r="IK174" s="246">
        <f t="shared" ca="1" si="580"/>
        <v>865</v>
      </c>
      <c r="IL174" s="246" t="str">
        <f t="shared" ca="1" si="580"/>
        <v>-</v>
      </c>
      <c r="IM174" s="246" t="str">
        <f t="shared" ca="1" si="580"/>
        <v>-</v>
      </c>
      <c r="IN174" s="248" t="str">
        <f t="shared" ca="1" si="581"/>
        <v>-</v>
      </c>
      <c r="IO174" s="248" t="str">
        <f t="shared" ca="1" si="581"/>
        <v>-</v>
      </c>
      <c r="IP174" s="10"/>
      <c r="IQ174" s="248">
        <f t="shared" ca="1" si="632"/>
        <v>1</v>
      </c>
      <c r="IR174" s="248">
        <f t="shared" ca="1" si="632"/>
        <v>0</v>
      </c>
      <c r="IS174" s="248">
        <f t="shared" ca="1" si="632"/>
        <v>1</v>
      </c>
      <c r="IT174" s="248">
        <f t="shared" ca="1" si="632"/>
        <v>1</v>
      </c>
      <c r="IU174" s="248">
        <f t="shared" ca="1" si="632"/>
        <v>0</v>
      </c>
      <c r="IV174" s="248">
        <f t="shared" ca="1" si="632"/>
        <v>70</v>
      </c>
      <c r="IW174" s="248">
        <f t="shared" ca="1" si="632"/>
        <v>50</v>
      </c>
      <c r="IX174" s="248">
        <f t="shared" ca="1" si="632"/>
        <v>85</v>
      </c>
      <c r="IY174" s="248">
        <f t="shared" ca="1" si="628"/>
        <v>70</v>
      </c>
      <c r="IZ174" s="246">
        <f t="shared" ca="1" si="582"/>
        <v>1</v>
      </c>
      <c r="JA174" s="246">
        <f t="shared" ca="1" si="583"/>
        <v>1</v>
      </c>
      <c r="JB174" s="246">
        <f t="shared" ca="1" si="584"/>
        <v>1</v>
      </c>
      <c r="JC174" s="248">
        <f t="shared" ca="1" si="628"/>
        <v>1</v>
      </c>
      <c r="JD174" s="10"/>
      <c r="JE174" s="248">
        <f t="shared" ca="1" si="628"/>
        <v>1</v>
      </c>
      <c r="JF174" s="246">
        <f t="shared" ca="1" si="585"/>
        <v>1</v>
      </c>
      <c r="JG174" s="248">
        <f t="shared" ca="1" si="629"/>
        <v>0.75</v>
      </c>
      <c r="JH174" s="248">
        <f t="shared" ca="1" si="629"/>
        <v>0.8</v>
      </c>
      <c r="JI174" s="248">
        <f t="shared" ca="1" si="629"/>
        <v>0.82499999999999996</v>
      </c>
      <c r="JJ174" s="248">
        <f t="shared" ca="1" si="629"/>
        <v>0.875</v>
      </c>
      <c r="JK174" s="248">
        <f t="shared" ca="1" si="629"/>
        <v>0.9</v>
      </c>
      <c r="JL174" s="246">
        <f t="shared" ca="1" si="587"/>
        <v>1</v>
      </c>
      <c r="JM174" s="248">
        <f t="shared" ca="1" si="628"/>
        <v>0</v>
      </c>
      <c r="JN174" s="248">
        <f t="shared" ca="1" si="628"/>
        <v>0</v>
      </c>
      <c r="JO174" s="248">
        <f t="shared" ca="1" si="628"/>
        <v>0</v>
      </c>
      <c r="JP174" s="248">
        <f t="shared" ca="1" si="628"/>
        <v>0</v>
      </c>
      <c r="JQ174" s="248">
        <f t="shared" ca="1" si="628"/>
        <v>0</v>
      </c>
      <c r="JR174" s="248">
        <f t="shared" ca="1" si="628"/>
        <v>0</v>
      </c>
      <c r="JS174" s="248" t="str">
        <f t="shared" ca="1" si="628"/>
        <v>-</v>
      </c>
      <c r="JT174" s="248">
        <f t="shared" ca="1" si="628"/>
        <v>0</v>
      </c>
      <c r="JU174" s="27">
        <v>0</v>
      </c>
    </row>
    <row r="175" spans="1:281" s="228" customFormat="1" outlineLevel="1">
      <c r="A175" s="202">
        <f t="shared" si="12"/>
        <v>170</v>
      </c>
      <c r="B175" s="202">
        <f t="shared" si="590"/>
        <v>13</v>
      </c>
      <c r="C175" s="228">
        <v>600</v>
      </c>
      <c r="D175" s="228" t="s">
        <v>941</v>
      </c>
      <c r="E175" s="228" t="b">
        <f t="shared" ca="1" si="591"/>
        <v>1</v>
      </c>
      <c r="F175" s="228" t="b">
        <v>0</v>
      </c>
      <c r="G175" s="228" t="b">
        <v>1</v>
      </c>
      <c r="H175" s="298" cm="1">
        <f t="array" aca="1" ref="H175" ca="1">IF(AND($I175:$T175=DataMaster!$R$70:$AC$70),1,IF(AND($I175:$T175=DataMaster!$R$71:$AC$71),2,IF(AND($I175:$T175=DataMaster!$R$72:$AC$72),3,IF(AND($I175:$T175=DataMaster!$R$73:$AC$73),4,IF(AND($I175:$T175=DataMaster!$R$74:$AC$74),5,IF(AND($I175:$T175=DataMaster!$R$75:$AC$75),6,IF(AND($I175:$T175=DataMaster!$R$76:$AC$76),7,IF(AND($I175:$T175=DataMaster!$R$77:$AC$77),8,0))))))))</f>
        <v>0</v>
      </c>
      <c r="I175" s="225">
        <f t="shared" ca="1" si="637"/>
        <v>3</v>
      </c>
      <c r="J175" s="225">
        <f t="shared" ca="1" si="637"/>
        <v>2</v>
      </c>
      <c r="K175" s="225">
        <f t="shared" ca="1" si="637"/>
        <v>1</v>
      </c>
      <c r="L175" s="225">
        <f t="shared" ca="1" si="637"/>
        <v>1</v>
      </c>
      <c r="M175" s="225">
        <f t="shared" ca="1" si="637"/>
        <v>1</v>
      </c>
      <c r="N175" s="225">
        <f t="shared" ca="1" si="637"/>
        <v>1</v>
      </c>
      <c r="O175" s="225">
        <f t="shared" ca="1" si="637"/>
        <v>1</v>
      </c>
      <c r="P175" s="225">
        <f t="shared" ca="1" si="637"/>
        <v>2</v>
      </c>
      <c r="Q175" s="225">
        <f t="shared" ca="1" si="637"/>
        <v>1</v>
      </c>
      <c r="R175" s="32">
        <v>8</v>
      </c>
      <c r="S175" s="225">
        <f t="shared" ca="1" si="637"/>
        <v>1</v>
      </c>
      <c r="T175" s="225">
        <f t="shared" ca="1" si="637"/>
        <v>9</v>
      </c>
      <c r="V175" s="242" t="str" cm="1">
        <f t="array" aca="1" ref="V175" ca="1">TEXT(LEFT(OFFSET(V175,-1,0),5)+1,"00000")&amp;MID(OFFSET(V175,-1,0),6,FIND(" ",OFFSET(V175,-1,0),7)-5)
&amp;IF($H175=0,"",INDEX(DataMaster!$Q$70:$Q$77,Experiment!H175))
 &amp; " Day"&amp;_xlfn.SINGLE(INDEX(i.DOY,$I175,1))                   &amp; IF($FE175=0," FWM","")&amp;IF($FE175=1," MWM","")&amp;IF($FE175=5," Mat","")&amp;IF($FJ175=TRUE,"&amp;BBT","")
&amp;" Confine"&amp;$P175-1       &amp;IF($R175&gt;1," PasArea"&amp;GQ175,"")     &amp;IF($T175&gt;1," SR"&amp;GT175,"")     &amp;IF($S175&gt;1," E_PGR"&amp;JG175,"")
&amp; " WP"&amp;TEXT($IZ175*100,"000p")                &amp; " MP"&amp;TEXT($JA175*100,"000p")                      &amp; " GP"&amp;TEXT($JB175*100,"000p")
&amp; " (F"&amp;3+IFERROR(1*$CZ175,0)+IFERROR(1*$DA175,0)&amp;3-IFERROR(1*NOT($DC175),0)&amp;"N"&amp;$DV175&amp;$DW175&amp;")"</f>
        <v>00024 General_SA  Day204 MWM Confine1 PasArea905.25 SR13.5 WP100p MP100p GP100p (F33N11)</v>
      </c>
      <c r="W175" s="10" t="str">
        <f ca="1">IF(COUNTIF(V$5:V175,V175)=1,"-","Dup")</f>
        <v>-</v>
      </c>
      <c r="X175" s="10"/>
      <c r="Y175" s="248" t="str">
        <f t="shared" ca="1" si="562"/>
        <v>-</v>
      </c>
      <c r="Z175" s="248" t="str">
        <f t="shared" ca="1" si="562"/>
        <v>-</v>
      </c>
      <c r="AA175" s="248" t="str">
        <f t="shared" ca="1" si="562"/>
        <v>-</v>
      </c>
      <c r="AB175" s="248" t="str">
        <f t="shared" ca="1" si="562"/>
        <v>-</v>
      </c>
      <c r="AC175" s="248" t="str">
        <f t="shared" ca="1" si="562"/>
        <v>-</v>
      </c>
      <c r="AD175" s="248" t="b">
        <f t="shared" ca="1" si="562"/>
        <v>1</v>
      </c>
      <c r="AE175" s="10"/>
      <c r="AF175" s="248" t="b">
        <f t="shared" ca="1" si="639"/>
        <v>1</v>
      </c>
      <c r="AG175" s="248" t="str">
        <f t="shared" ca="1" si="639"/>
        <v>-</v>
      </c>
      <c r="AH175" s="248" t="str">
        <f t="shared" ca="1" si="639"/>
        <v>-</v>
      </c>
      <c r="AI175" s="248" t="str">
        <f t="shared" ca="1" si="639"/>
        <v>-</v>
      </c>
      <c r="AJ175" s="248" t="b">
        <f t="shared" ca="1" si="639"/>
        <v>0</v>
      </c>
      <c r="AK175" s="248" t="str">
        <f t="shared" ca="1" si="639"/>
        <v>-</v>
      </c>
      <c r="AL175" s="248" t="str">
        <f t="shared" ca="1" si="639"/>
        <v>-</v>
      </c>
      <c r="AM175" s="248" t="str">
        <f t="shared" ca="1" si="639"/>
        <v>-</v>
      </c>
      <c r="AN175" s="248" t="b">
        <f t="shared" ca="1" si="639"/>
        <v>0</v>
      </c>
      <c r="AO175" s="10"/>
      <c r="AP175" s="248" t="b">
        <f t="shared" ca="1" si="639"/>
        <v>1</v>
      </c>
      <c r="AQ175" s="248" t="b">
        <f t="shared" ca="1" si="639"/>
        <v>1</v>
      </c>
      <c r="AR175" s="248" t="b">
        <f t="shared" ca="1" si="639"/>
        <v>1</v>
      </c>
      <c r="AS175" s="297">
        <f t="shared" ca="1" si="565"/>
        <v>32209</v>
      </c>
      <c r="AT175" s="248" t="b">
        <f t="shared" ca="1" si="639"/>
        <v>0</v>
      </c>
      <c r="AU175" s="248" t="str">
        <f t="shared" ca="1" si="639"/>
        <v>-</v>
      </c>
      <c r="AV175" s="248" t="str">
        <f t="shared" ca="1" si="640"/>
        <v>-</v>
      </c>
      <c r="AW175" s="248" t="str">
        <f t="shared" ca="1" si="640"/>
        <v>-</v>
      </c>
      <c r="AX175" s="248" t="str">
        <f t="shared" ca="1" si="640"/>
        <v>-</v>
      </c>
      <c r="AY175" s="248">
        <f t="shared" ca="1" si="640"/>
        <v>1</v>
      </c>
      <c r="AZ175" s="248">
        <f t="shared" ca="1" si="640"/>
        <v>1</v>
      </c>
      <c r="BA175" s="248" t="b">
        <f t="shared" ca="1" si="640"/>
        <v>1</v>
      </c>
      <c r="BB175" s="248">
        <f t="shared" ca="1" si="640"/>
        <v>0.2</v>
      </c>
      <c r="BC175" s="248" t="str">
        <f t="shared" ca="1" si="640"/>
        <v>-</v>
      </c>
      <c r="BD175" s="248" t="str">
        <f t="shared" ca="1" si="640"/>
        <v>-</v>
      </c>
      <c r="BE175" s="248" t="b">
        <f t="shared" ca="1" si="640"/>
        <v>1</v>
      </c>
      <c r="BF175" s="248" t="b">
        <f t="shared" ca="1" si="640"/>
        <v>0</v>
      </c>
      <c r="BG175" s="246" t="b" cm="1">
        <f t="array" aca="1" ref="BG175" ca="1">INDEX(i.dams_confinement_P,$P175,BG$17)</f>
        <v>1</v>
      </c>
      <c r="BH175" s="246" t="b" cm="1">
        <f t="array" aca="1" ref="BH175" ca="1">INDEX(i.dams_confinement_P,$P175,BH$17)</f>
        <v>1</v>
      </c>
      <c r="BI175" s="246" t="b" cm="1">
        <f t="array" aca="1" ref="BI175" ca="1">INDEX(i.dams_confinement_P,$P175,BI$17)</f>
        <v>1</v>
      </c>
      <c r="BJ175" s="246" t="b" cm="1">
        <f t="array" aca="1" ref="BJ175" ca="1">INDEX(i.dams_confinement_P,$P175,BJ$17)</f>
        <v>1</v>
      </c>
      <c r="BK175" s="246" t="b" cm="1">
        <f t="array" aca="1" ref="BK175" ca="1">INDEX(i.dams_confinement_P,$P175,BK$17)</f>
        <v>1</v>
      </c>
      <c r="BL175" s="246" t="b" cm="1">
        <f t="array" aca="1" ref="BL175" ca="1">INDEX(i.dams_confinement_P,$P175,BL$17)</f>
        <v>1</v>
      </c>
      <c r="BM175" s="246" t="str" cm="1">
        <f t="array" aca="1" ref="BM175" ca="1">INDEX(i.dams_confinement_P,$P175,BM$17)</f>
        <v>-</v>
      </c>
      <c r="BN175" s="246" t="str" cm="1">
        <f t="array" aca="1" ref="BN175" ca="1">INDEX(i.dams_confinement_P,$P175,BN$17)</f>
        <v>-</v>
      </c>
      <c r="BO175" s="246" t="str" cm="1">
        <f t="array" aca="1" ref="BO175" ca="1">INDEX(i.dams_confinement_P,$P175,BO$17)</f>
        <v>-</v>
      </c>
      <c r="BP175" s="246" t="str" cm="1">
        <f t="array" aca="1" ref="BP175" ca="1">INDEX(i.dams_confinement_P,$P175,BP$17)</f>
        <v>-</v>
      </c>
      <c r="BQ175" s="246" t="str" cm="1">
        <f t="array" aca="1" ref="BQ175" ca="1">INDEX(i.dams_confinement_P,$P175,BQ$17)</f>
        <v>-</v>
      </c>
      <c r="BR175" s="246" t="str" cm="1">
        <f t="array" aca="1" ref="BR175" ca="1">INDEX(i.dams_confinement_P,$P175,BR$17)</f>
        <v>-</v>
      </c>
      <c r="BS175" s="246" t="str" cm="1">
        <f t="array" aca="1" ref="BS175" ca="1">INDEX(i.dams_confinement_P,$P175,BS$17)</f>
        <v>-</v>
      </c>
      <c r="BT175" s="246" t="str" cm="1">
        <f t="array" aca="1" ref="BT175" ca="1">INDEX(i.dams_confinement_P,$P175,BT$17)</f>
        <v>-</v>
      </c>
      <c r="BU175" s="246" t="str" cm="1">
        <f t="array" aca="1" ref="BU175" ca="1">INDEX(i.dams_confinement_P,$P175,BU$17)</f>
        <v>-</v>
      </c>
      <c r="BV175" s="246" t="str" cm="1">
        <f t="array" aca="1" ref="BV175" ca="1">INDEX(i.dams_confinement_P,$P175,BV$17)</f>
        <v>-</v>
      </c>
      <c r="BW175" s="246" t="str" cm="1">
        <f t="array" aca="1" ref="BW175" ca="1">INDEX(i.dams_confinement_P,$P175,BW$17)</f>
        <v>-</v>
      </c>
      <c r="BX175" s="246" t="str" cm="1">
        <f t="array" aca="1" ref="BX175" ca="1">INDEX(i.dams_confinement_P,$P175,BX$17)</f>
        <v>-</v>
      </c>
      <c r="BY175" s="248" t="str">
        <f t="shared" ca="1" si="633"/>
        <v>-</v>
      </c>
      <c r="BZ175" s="248" t="str">
        <f t="shared" ca="1" si="633"/>
        <v>-</v>
      </c>
      <c r="CA175" s="10"/>
      <c r="CB175" s="248" t="str">
        <f t="shared" ca="1" si="630"/>
        <v>-</v>
      </c>
      <c r="CC175" s="248" t="str">
        <f t="shared" ca="1" si="630"/>
        <v>-</v>
      </c>
      <c r="CD175" s="248" t="str">
        <f t="shared" ca="1" si="630"/>
        <v>-</v>
      </c>
      <c r="CE175" s="248" t="str">
        <f t="shared" ca="1" si="630"/>
        <v>-</v>
      </c>
      <c r="CF175" s="248" t="str">
        <f t="shared" ca="1" si="630"/>
        <v>-</v>
      </c>
      <c r="CG175" s="248" t="str">
        <f t="shared" ca="1" si="630"/>
        <v>-</v>
      </c>
      <c r="CH175" s="248" t="str">
        <f t="shared" ca="1" si="630"/>
        <v>-</v>
      </c>
      <c r="CI175" s="248" t="str">
        <f t="shared" ca="1" si="630"/>
        <v>-</v>
      </c>
      <c r="CJ175" s="248" t="str">
        <f t="shared" ca="1" si="630"/>
        <v>-</v>
      </c>
      <c r="CK175" s="248" t="str">
        <f t="shared" ca="1" si="630"/>
        <v>-</v>
      </c>
      <c r="CL175" s="248" t="str">
        <f t="shared" ca="1" si="630"/>
        <v>-</v>
      </c>
      <c r="CM175" s="248" t="str">
        <f t="shared" ca="1" si="630"/>
        <v>-</v>
      </c>
      <c r="CN175" s="248" t="str">
        <f t="shared" ca="1" si="630"/>
        <v>-</v>
      </c>
      <c r="CO175" s="248" t="str">
        <f t="shared" ca="1" si="630"/>
        <v>-</v>
      </c>
      <c r="CP175" s="248" t="str">
        <f t="shared" ca="1" si="630"/>
        <v>-</v>
      </c>
      <c r="CQ175" s="248" t="str">
        <f t="shared" ca="1" si="630"/>
        <v>-</v>
      </c>
      <c r="CR175" s="248" t="str">
        <f t="shared" ca="1" si="630"/>
        <v>-</v>
      </c>
      <c r="CS175" s="248" t="str">
        <f t="shared" ca="1" si="630"/>
        <v>-</v>
      </c>
      <c r="CT175" s="248" t="str">
        <f t="shared" ca="1" si="630"/>
        <v>-</v>
      </c>
      <c r="CU175" s="248" t="str">
        <f t="shared" ca="1" si="630"/>
        <v>-</v>
      </c>
      <c r="CV175" s="248" t="str">
        <f t="shared" ca="1" si="630"/>
        <v>-</v>
      </c>
      <c r="CW175" s="10"/>
      <c r="CX175" s="246" t="str" cm="1">
        <f t="array" aca="1" ref="CX175" ca="1">IF(AND($CZ175:$DA175),INDEX(i.dam_user_fvp0_date,$P175),"-")</f>
        <v>-</v>
      </c>
      <c r="CY175" s="246" t="str" cm="1">
        <f t="array" aca="1" ref="CY175" ca="1">IF(AND($CZ175:$DA175),INDEX(i.dam_user_fvp1_date,$P175),"-")</f>
        <v>-</v>
      </c>
      <c r="CZ175" s="248" t="b">
        <f t="shared" ca="1" si="641"/>
        <v>0</v>
      </c>
      <c r="DA175" s="248" t="b">
        <f t="shared" ca="1" si="641"/>
        <v>0</v>
      </c>
      <c r="DB175" s="248" t="str">
        <f t="shared" ca="1" si="641"/>
        <v>-</v>
      </c>
      <c r="DC175" s="248" t="str">
        <f t="shared" ca="1" si="641"/>
        <v>-</v>
      </c>
      <c r="DD175" s="248" t="str">
        <f t="shared" ca="1" si="641"/>
        <v>-</v>
      </c>
      <c r="DE175" s="248" t="str">
        <f t="shared" ca="1" si="641"/>
        <v>-</v>
      </c>
      <c r="DF175" s="248" t="str">
        <f t="shared" ca="1" si="641"/>
        <v>-</v>
      </c>
      <c r="DG175" s="248" t="str">
        <f t="shared" ca="1" si="641"/>
        <v>-</v>
      </c>
      <c r="DH175" s="248" t="str">
        <f t="shared" ca="1" si="641"/>
        <v>-</v>
      </c>
      <c r="DI175" s="248" t="str">
        <f t="shared" ca="1" si="641"/>
        <v>-</v>
      </c>
      <c r="DJ175" s="248">
        <f t="shared" ca="1" si="641"/>
        <v>0.125</v>
      </c>
      <c r="DK175" s="248">
        <f t="shared" ca="1" si="641"/>
        <v>0.3</v>
      </c>
      <c r="DL175" s="248">
        <f t="shared" ca="1" si="641"/>
        <v>-0.05</v>
      </c>
      <c r="DM175" s="248">
        <f t="shared" ca="1" si="641"/>
        <v>0.1</v>
      </c>
      <c r="DN175" s="248">
        <f t="shared" ca="1" si="641"/>
        <v>0.25</v>
      </c>
      <c r="DO175" s="248">
        <f t="shared" ca="1" si="641"/>
        <v>-0.05</v>
      </c>
      <c r="DP175" s="248">
        <f t="shared" ca="1" si="642"/>
        <v>0.05</v>
      </c>
      <c r="DQ175" s="248">
        <f t="shared" ca="1" si="642"/>
        <v>0.1</v>
      </c>
      <c r="DR175" s="248">
        <f t="shared" ca="1" si="642"/>
        <v>-0.02</v>
      </c>
      <c r="DS175" s="248">
        <f t="shared" ca="1" si="642"/>
        <v>0.1</v>
      </c>
      <c r="DT175" s="248">
        <f t="shared" ca="1" si="642"/>
        <v>0.25</v>
      </c>
      <c r="DU175" s="248">
        <f t="shared" ca="1" si="642"/>
        <v>-0.05</v>
      </c>
      <c r="DV175" s="248">
        <f t="shared" ca="1" si="642"/>
        <v>1</v>
      </c>
      <c r="DW175" s="248">
        <f t="shared" ca="1" si="642"/>
        <v>1</v>
      </c>
      <c r="DX175" s="248">
        <f t="shared" ca="1" si="642"/>
        <v>0</v>
      </c>
      <c r="DY175" s="248" t="str">
        <f t="shared" ca="1" si="642"/>
        <v>-</v>
      </c>
      <c r="DZ175" s="248" t="str">
        <f t="shared" ca="1" si="642"/>
        <v>-</v>
      </c>
      <c r="EA175" s="248" t="str">
        <f t="shared" ca="1" si="642"/>
        <v>-</v>
      </c>
      <c r="EB175" s="248" t="str">
        <f t="shared" ca="1" si="642"/>
        <v>-</v>
      </c>
      <c r="EC175" s="248" t="str">
        <f t="shared" ca="1" si="642"/>
        <v>-</v>
      </c>
      <c r="ED175" s="248" t="str">
        <f t="shared" ca="1" si="642"/>
        <v>-</v>
      </c>
      <c r="EE175" s="248" t="str">
        <f t="shared" ca="1" si="642"/>
        <v>-</v>
      </c>
      <c r="EF175" s="248">
        <f t="shared" ca="1" si="643"/>
        <v>0</v>
      </c>
      <c r="EG175" s="248" t="str">
        <f t="shared" ca="1" si="643"/>
        <v>-</v>
      </c>
      <c r="EH175" s="248" t="str">
        <f t="shared" ca="1" si="643"/>
        <v>-</v>
      </c>
      <c r="EI175" s="248" t="str">
        <f t="shared" ca="1" si="643"/>
        <v>-</v>
      </c>
      <c r="EJ175" s="248" t="str">
        <f t="shared" ca="1" si="643"/>
        <v>-</v>
      </c>
      <c r="EK175" s="248" t="str">
        <f t="shared" ca="1" si="643"/>
        <v>-</v>
      </c>
      <c r="EL175" s="248">
        <f t="shared" ca="1" si="643"/>
        <v>0</v>
      </c>
      <c r="EM175" s="248">
        <f t="shared" ca="1" si="643"/>
        <v>0</v>
      </c>
      <c r="EN175" s="248">
        <f t="shared" ca="1" si="643"/>
        <v>0</v>
      </c>
      <c r="EO175" s="248">
        <f t="shared" ca="1" si="643"/>
        <v>0</v>
      </c>
      <c r="EP175" s="248">
        <f t="shared" ca="1" si="643"/>
        <v>0</v>
      </c>
      <c r="EQ175" s="248">
        <f t="shared" ca="1" si="643"/>
        <v>0</v>
      </c>
      <c r="ER175" s="248">
        <f t="shared" ca="1" si="643"/>
        <v>0</v>
      </c>
      <c r="ES175" s="248" t="str">
        <f t="shared" ca="1" si="643"/>
        <v>-</v>
      </c>
      <c r="ET175" s="248" t="str">
        <f t="shared" ca="1" si="643"/>
        <v>-</v>
      </c>
      <c r="EU175" s="248" t="str">
        <f t="shared" ca="1" si="643"/>
        <v>-</v>
      </c>
      <c r="EV175" s="248" t="str">
        <f t="shared" ca="1" si="644"/>
        <v>-</v>
      </c>
      <c r="EW175" s="248" t="str">
        <f t="shared" ca="1" si="644"/>
        <v>-</v>
      </c>
      <c r="EX175" s="248" t="str">
        <f t="shared" ca="1" si="644"/>
        <v>-</v>
      </c>
      <c r="EY175" s="248" t="str">
        <f t="shared" ca="1" si="644"/>
        <v>-</v>
      </c>
      <c r="EZ175" s="248" t="str">
        <f t="shared" ca="1" si="644"/>
        <v>-</v>
      </c>
      <c r="FA175" s="248" t="str">
        <f t="shared" ca="1" si="644"/>
        <v>-</v>
      </c>
      <c r="FB175" s="248" t="str">
        <f t="shared" ca="1" si="644"/>
        <v>-</v>
      </c>
      <c r="FC175" s="248" t="str">
        <f t="shared" ca="1" si="644"/>
        <v>-</v>
      </c>
      <c r="FD175" s="10"/>
      <c r="FE175" s="246">
        <f t="shared" ca="1" si="569"/>
        <v>1</v>
      </c>
      <c r="FF175" s="248" t="str">
        <f t="shared" ca="1" si="644"/>
        <v>-</v>
      </c>
      <c r="FG175" s="248" t="str">
        <f t="shared" ca="1" si="644"/>
        <v>-</v>
      </c>
      <c r="FH175" s="248" t="str">
        <f t="shared" ca="1" si="644"/>
        <v>-</v>
      </c>
      <c r="FI175" s="248" t="str">
        <f t="shared" ca="1" si="644"/>
        <v>-</v>
      </c>
      <c r="FJ175" s="246" t="b">
        <f t="shared" ca="1" si="570"/>
        <v>0</v>
      </c>
      <c r="FK175" s="248" t="str">
        <f t="shared" ca="1" si="626"/>
        <v>-</v>
      </c>
      <c r="FL175" s="248">
        <f t="shared" ca="1" si="626"/>
        <v>0</v>
      </c>
      <c r="FM175" s="248" t="str">
        <f t="shared" ca="1" si="626"/>
        <v>-</v>
      </c>
      <c r="FN175" s="248">
        <f t="shared" ca="1" si="626"/>
        <v>1</v>
      </c>
      <c r="FO175" s="248">
        <f t="shared" ca="1" si="626"/>
        <v>0</v>
      </c>
      <c r="FP175" s="248">
        <f t="shared" ca="1" si="626"/>
        <v>1</v>
      </c>
      <c r="FQ175" s="248">
        <f t="shared" ca="1" si="626"/>
        <v>0</v>
      </c>
      <c r="FR175" s="248">
        <f t="shared" ca="1" si="626"/>
        <v>1</v>
      </c>
      <c r="FS175" s="248">
        <f t="shared" ca="1" si="626"/>
        <v>1</v>
      </c>
      <c r="FT175" s="248">
        <f t="shared" ca="1" si="626"/>
        <v>1</v>
      </c>
      <c r="FU175" s="248">
        <f t="shared" ca="1" si="626"/>
        <v>0</v>
      </c>
      <c r="FV175" s="248">
        <f t="shared" ca="1" si="626"/>
        <v>0</v>
      </c>
      <c r="FW175" s="248">
        <f t="shared" ca="1" si="626"/>
        <v>0</v>
      </c>
      <c r="FX175" s="248">
        <f t="shared" ca="1" si="626"/>
        <v>0</v>
      </c>
      <c r="FY175" s="248">
        <f t="shared" ca="1" si="626"/>
        <v>0</v>
      </c>
      <c r="FZ175" s="248">
        <f t="shared" ca="1" si="626"/>
        <v>0</v>
      </c>
      <c r="GA175" s="248">
        <f t="shared" ca="1" si="609"/>
        <v>0</v>
      </c>
      <c r="GB175" s="248">
        <f t="shared" ca="1" si="609"/>
        <v>0</v>
      </c>
      <c r="GC175" s="248">
        <f t="shared" ca="1" si="609"/>
        <v>0</v>
      </c>
      <c r="GD175" s="248">
        <f t="shared" ca="1" si="609"/>
        <v>0</v>
      </c>
      <c r="GE175" s="248">
        <f t="shared" ca="1" si="609"/>
        <v>0</v>
      </c>
      <c r="GF175" s="248">
        <f t="shared" ca="1" si="609"/>
        <v>0</v>
      </c>
      <c r="GG175" s="248">
        <f t="shared" ca="1" si="609"/>
        <v>1</v>
      </c>
      <c r="GH175" s="248">
        <f t="shared" ca="1" si="609"/>
        <v>0</v>
      </c>
      <c r="GI175" s="248">
        <f t="shared" ca="1" si="609"/>
        <v>0</v>
      </c>
      <c r="GJ175" s="248">
        <f t="shared" ca="1" si="609"/>
        <v>0</v>
      </c>
      <c r="GK175" s="248">
        <f t="shared" ca="1" si="609"/>
        <v>0</v>
      </c>
      <c r="GL175" s="248">
        <f t="shared" ca="1" si="609"/>
        <v>0</v>
      </c>
      <c r="GM175" s="248">
        <f t="shared" ca="1" si="609"/>
        <v>0</v>
      </c>
      <c r="GN175" s="248">
        <f t="shared" ca="1" si="609"/>
        <v>0</v>
      </c>
      <c r="GO175" s="10"/>
      <c r="GP175" s="246" t="b">
        <f t="shared" si="634"/>
        <v>1</v>
      </c>
      <c r="GQ175" s="246" cm="1">
        <f t="array" ref="GQ175">INDEX(i.bnd_total_pas_area,$R175,1)</f>
        <v>905.25000000000011</v>
      </c>
      <c r="GR175" s="248" t="str">
        <f t="shared" ca="1" si="572"/>
        <v>-</v>
      </c>
      <c r="GS175" s="246" t="b">
        <f t="shared" ca="1" si="635"/>
        <v>1</v>
      </c>
      <c r="GT175" s="246" cm="1">
        <f t="array" aca="1" ref="GT175" ca="1">INDEX(i.bnd_sr_t,$T175,1)</f>
        <v>13.5</v>
      </c>
      <c r="GU175" s="246" t="b">
        <f t="shared" ca="1" si="574"/>
        <v>0</v>
      </c>
      <c r="GV175" s="246" t="b">
        <f t="shared" ca="1" si="574"/>
        <v>0</v>
      </c>
      <c r="GW175" s="246" t="b">
        <f t="shared" ca="1" si="574"/>
        <v>1</v>
      </c>
      <c r="GX175" s="248">
        <f t="shared" ca="1" si="636"/>
        <v>0</v>
      </c>
      <c r="GY175" s="248">
        <f t="shared" ca="1" si="636"/>
        <v>2</v>
      </c>
      <c r="GZ175" s="248">
        <f t="shared" ca="1" si="636"/>
        <v>2</v>
      </c>
      <c r="HA175" s="248" t="str">
        <f t="shared" ca="1" si="636"/>
        <v>-</v>
      </c>
      <c r="HB175" s="248" t="str">
        <f t="shared" ca="1" si="631"/>
        <v>-</v>
      </c>
      <c r="HC175" s="248" t="str">
        <f t="shared" ca="1" si="631"/>
        <v>-</v>
      </c>
      <c r="HD175" s="248" t="str">
        <f t="shared" ca="1" si="631"/>
        <v>-</v>
      </c>
      <c r="HE175" s="248" t="str">
        <f t="shared" ca="1" si="631"/>
        <v>-</v>
      </c>
      <c r="HF175" s="248" t="str">
        <f t="shared" ca="1" si="631"/>
        <v>-</v>
      </c>
      <c r="HG175" s="248" t="str">
        <f t="shared" ca="1" si="631"/>
        <v>-</v>
      </c>
      <c r="HH175" s="248" t="str">
        <f t="shared" ca="1" si="631"/>
        <v>-</v>
      </c>
      <c r="HI175" s="248" t="str">
        <f t="shared" ca="1" si="631"/>
        <v>-</v>
      </c>
      <c r="HJ175" s="248" t="str">
        <f t="shared" ca="1" si="631"/>
        <v>-</v>
      </c>
      <c r="HK175" s="248" t="b">
        <f t="shared" ca="1" si="631"/>
        <v>1</v>
      </c>
      <c r="HL175" s="248">
        <f t="shared" ca="1" si="631"/>
        <v>0</v>
      </c>
      <c r="HM175" s="288" t="str">
        <f t="shared" ca="1" si="631"/>
        <v>-</v>
      </c>
      <c r="HN175" s="288" t="str">
        <f t="shared" ca="1" si="631"/>
        <v>-</v>
      </c>
      <c r="HO175" s="288" t="str">
        <f t="shared" ca="1" si="631"/>
        <v>-</v>
      </c>
      <c r="HP175" s="288" t="str">
        <f t="shared" ca="1" si="631"/>
        <v>-</v>
      </c>
      <c r="HQ175" s="288" t="str">
        <f t="shared" ca="1" si="631"/>
        <v>-</v>
      </c>
      <c r="HR175" s="288" t="str">
        <f t="shared" ca="1" si="631"/>
        <v>-</v>
      </c>
      <c r="HS175" s="248" t="str">
        <f t="shared" ca="1" si="631"/>
        <v>-</v>
      </c>
      <c r="HT175" s="248" t="str">
        <f t="shared" ca="1" si="631"/>
        <v>-</v>
      </c>
      <c r="HU175" s="248" t="b">
        <f t="shared" ca="1" si="577"/>
        <v>1</v>
      </c>
      <c r="HV175" s="248">
        <f t="shared" ca="1" si="577"/>
        <v>0</v>
      </c>
      <c r="HW175" s="246" t="str">
        <f t="shared" ca="1" si="578"/>
        <v>-</v>
      </c>
      <c r="HX175" s="246" t="str">
        <f t="shared" ca="1" si="578"/>
        <v>-</v>
      </c>
      <c r="HY175" s="246" t="str">
        <f t="shared" ca="1" si="578"/>
        <v>-</v>
      </c>
      <c r="HZ175" s="246" t="str">
        <f t="shared" ca="1" si="578"/>
        <v>-</v>
      </c>
      <c r="IA175" s="248" t="str">
        <f t="shared" ca="1" si="632"/>
        <v>-</v>
      </c>
      <c r="IB175" s="248" t="str">
        <f t="shared" ca="1" si="632"/>
        <v>-</v>
      </c>
      <c r="IC175" s="248" t="str">
        <f t="shared" ca="1" si="632"/>
        <v>-</v>
      </c>
      <c r="ID175" s="248" t="str">
        <f t="shared" ca="1" si="632"/>
        <v>-</v>
      </c>
      <c r="IE175" s="248">
        <f t="shared" ca="1" si="632"/>
        <v>0</v>
      </c>
      <c r="IF175" s="248" t="str">
        <f t="shared" ca="1" si="632"/>
        <v>-</v>
      </c>
      <c r="IG175" s="248">
        <f t="shared" ca="1" si="632"/>
        <v>0</v>
      </c>
      <c r="IH175" s="246" t="str">
        <f t="shared" ca="1" si="580"/>
        <v>-</v>
      </c>
      <c r="II175" s="246">
        <f t="shared" ca="1" si="580"/>
        <v>500</v>
      </c>
      <c r="IJ175" s="246">
        <f t="shared" ca="1" si="580"/>
        <v>500</v>
      </c>
      <c r="IK175" s="246">
        <f t="shared" ca="1" si="580"/>
        <v>865</v>
      </c>
      <c r="IL175" s="246" t="str">
        <f t="shared" ca="1" si="580"/>
        <v>-</v>
      </c>
      <c r="IM175" s="246" t="str">
        <f t="shared" ca="1" si="580"/>
        <v>-</v>
      </c>
      <c r="IN175" s="248" t="str">
        <f t="shared" ca="1" si="581"/>
        <v>-</v>
      </c>
      <c r="IO175" s="248" t="str">
        <f t="shared" ca="1" si="581"/>
        <v>-</v>
      </c>
      <c r="IP175" s="10"/>
      <c r="IQ175" s="248">
        <f t="shared" ca="1" si="632"/>
        <v>1</v>
      </c>
      <c r="IR175" s="248">
        <f t="shared" ca="1" si="632"/>
        <v>0</v>
      </c>
      <c r="IS175" s="248">
        <f t="shared" ca="1" si="632"/>
        <v>1</v>
      </c>
      <c r="IT175" s="248">
        <f t="shared" ca="1" si="632"/>
        <v>1</v>
      </c>
      <c r="IU175" s="248">
        <f t="shared" ca="1" si="632"/>
        <v>0</v>
      </c>
      <c r="IV175" s="248">
        <f t="shared" ca="1" si="632"/>
        <v>70</v>
      </c>
      <c r="IW175" s="248">
        <f t="shared" ca="1" si="632"/>
        <v>50</v>
      </c>
      <c r="IX175" s="248">
        <f t="shared" ca="1" si="632"/>
        <v>85</v>
      </c>
      <c r="IY175" s="248">
        <f t="shared" ca="1" si="632"/>
        <v>70</v>
      </c>
      <c r="IZ175" s="246">
        <f t="shared" ca="1" si="582"/>
        <v>1</v>
      </c>
      <c r="JA175" s="246">
        <f t="shared" ca="1" si="583"/>
        <v>1</v>
      </c>
      <c r="JB175" s="246">
        <f t="shared" ca="1" si="584"/>
        <v>1</v>
      </c>
      <c r="JC175" s="248">
        <f t="shared" ca="1" si="632"/>
        <v>1</v>
      </c>
      <c r="JD175" s="10"/>
      <c r="JE175" s="248">
        <f t="shared" ca="1" si="632"/>
        <v>1</v>
      </c>
      <c r="JF175" s="246">
        <f t="shared" ca="1" si="585"/>
        <v>1</v>
      </c>
      <c r="JG175" s="248">
        <f t="shared" ca="1" si="629"/>
        <v>0.75</v>
      </c>
      <c r="JH175" s="248">
        <f t="shared" ca="1" si="629"/>
        <v>0.8</v>
      </c>
      <c r="JI175" s="248">
        <f t="shared" ca="1" si="629"/>
        <v>0.82499999999999996</v>
      </c>
      <c r="JJ175" s="248">
        <f t="shared" ca="1" si="629"/>
        <v>0.875</v>
      </c>
      <c r="JK175" s="248">
        <f t="shared" ca="1" si="629"/>
        <v>0.9</v>
      </c>
      <c r="JL175" s="246">
        <f t="shared" ca="1" si="587"/>
        <v>1</v>
      </c>
      <c r="JM175" s="248">
        <f t="shared" ca="1" si="632"/>
        <v>0</v>
      </c>
      <c r="JN175" s="248">
        <f t="shared" ca="1" si="628"/>
        <v>0</v>
      </c>
      <c r="JO175" s="248">
        <f t="shared" ca="1" si="628"/>
        <v>0</v>
      </c>
      <c r="JP175" s="248">
        <f t="shared" ca="1" si="628"/>
        <v>0</v>
      </c>
      <c r="JQ175" s="248">
        <f t="shared" ca="1" si="628"/>
        <v>0</v>
      </c>
      <c r="JR175" s="248">
        <f t="shared" ca="1" si="628"/>
        <v>0</v>
      </c>
      <c r="JS175" s="248" t="str">
        <f t="shared" ca="1" si="632"/>
        <v>-</v>
      </c>
      <c r="JT175" s="248">
        <f t="shared" ca="1" si="632"/>
        <v>0</v>
      </c>
      <c r="JU175" s="27">
        <v>0</v>
      </c>
    </row>
    <row r="176" spans="1:281" s="228" customFormat="1" outlineLevel="1">
      <c r="A176" s="202">
        <f t="shared" si="12"/>
        <v>171</v>
      </c>
      <c r="B176" s="202">
        <f t="shared" si="590"/>
        <v>13</v>
      </c>
      <c r="C176" s="228">
        <v>600</v>
      </c>
      <c r="D176" s="228" t="s">
        <v>941</v>
      </c>
      <c r="E176" s="228" t="b">
        <f t="shared" ca="1" si="591"/>
        <v>1</v>
      </c>
      <c r="F176" s="228" t="b">
        <v>0</v>
      </c>
      <c r="G176" s="228" t="b">
        <v>1</v>
      </c>
      <c r="H176" s="298" cm="1">
        <f t="array" aca="1" ref="H176" ca="1">IF(AND($I176:$T176=DataMaster!$R$70:$AC$70),1,IF(AND($I176:$T176=DataMaster!$R$71:$AC$71),2,IF(AND($I176:$T176=DataMaster!$R$72:$AC$72),3,IF(AND($I176:$T176=DataMaster!$R$73:$AC$73),4,IF(AND($I176:$T176=DataMaster!$R$74:$AC$74),5,IF(AND($I176:$T176=DataMaster!$R$75:$AC$75),6,IF(AND($I176:$T176=DataMaster!$R$76:$AC$76),7,IF(AND($I176:$T176=DataMaster!$R$77:$AC$77),8,0))))))))</f>
        <v>0</v>
      </c>
      <c r="I176" s="225">
        <f t="shared" ca="1" si="637"/>
        <v>3</v>
      </c>
      <c r="J176" s="225">
        <f t="shared" ca="1" si="637"/>
        <v>2</v>
      </c>
      <c r="K176" s="225">
        <f t="shared" ca="1" si="637"/>
        <v>1</v>
      </c>
      <c r="L176" s="225">
        <f t="shared" ca="1" si="637"/>
        <v>1</v>
      </c>
      <c r="M176" s="225">
        <f t="shared" ca="1" si="637"/>
        <v>1</v>
      </c>
      <c r="N176" s="225">
        <f t="shared" ca="1" si="637"/>
        <v>1</v>
      </c>
      <c r="O176" s="225">
        <f t="shared" ca="1" si="637"/>
        <v>1</v>
      </c>
      <c r="P176" s="225">
        <f t="shared" ca="1" si="637"/>
        <v>2</v>
      </c>
      <c r="Q176" s="225">
        <f t="shared" ca="1" si="637"/>
        <v>1</v>
      </c>
      <c r="R176" s="32">
        <v>9</v>
      </c>
      <c r="S176" s="225">
        <f t="shared" ca="1" si="637"/>
        <v>1</v>
      </c>
      <c r="T176" s="225">
        <f t="shared" ca="1" si="637"/>
        <v>9</v>
      </c>
      <c r="V176" s="242" t="str" cm="1">
        <f t="array" aca="1" ref="V176" ca="1">TEXT(LEFT(OFFSET(V176,-1,0),5)+1,"00000")&amp;MID(OFFSET(V176,-1,0),6,FIND(" ",OFFSET(V176,-1,0),7)-5)
&amp;IF($H176=0,"",INDEX(DataMaster!$Q$70:$Q$77,Experiment!H176))
 &amp; " Day"&amp;_xlfn.SINGLE(INDEX(i.DOY,$I176,1))                   &amp; IF($FE176=0," FWM","")&amp;IF($FE176=1," MWM","")&amp;IF($FE176=5," Mat","")&amp;IF($FJ176=TRUE,"&amp;BBT","")
&amp;" Confine"&amp;$P176-1       &amp;IF($R176&gt;1," PasArea"&amp;GQ176,"")     &amp;IF($T176&gt;1," SR"&amp;GT176,"")     &amp;IF($S176&gt;1," E_PGR"&amp;JG176,"")
&amp; " WP"&amp;TEXT($IZ176*100,"000p")                &amp; " MP"&amp;TEXT($JA176*100,"000p")                      &amp; " GP"&amp;TEXT($JB176*100,"000p")
&amp; " (F"&amp;3+IFERROR(1*$CZ176,0)+IFERROR(1*$DA176,0)&amp;3-IFERROR(1*NOT($DC176),0)&amp;"N"&amp;$DV176&amp;$DW176&amp;")"</f>
        <v>00025 General_SA  Day204 MWM Confine1 PasArea1224.75 SR13.5 WP100p MP100p GP100p (F33N11)</v>
      </c>
      <c r="W176" s="10" t="str">
        <f ca="1">IF(COUNTIF(V$5:V176,V176)=1,"-","Dup")</f>
        <v>-</v>
      </c>
      <c r="X176" s="10"/>
      <c r="Y176" s="248" t="str">
        <f t="shared" ca="1" si="562"/>
        <v>-</v>
      </c>
      <c r="Z176" s="248" t="str">
        <f t="shared" ca="1" si="562"/>
        <v>-</v>
      </c>
      <c r="AA176" s="248" t="str">
        <f t="shared" ca="1" si="562"/>
        <v>-</v>
      </c>
      <c r="AB176" s="248" t="str">
        <f t="shared" ca="1" si="562"/>
        <v>-</v>
      </c>
      <c r="AC176" s="248" t="str">
        <f t="shared" ca="1" si="562"/>
        <v>-</v>
      </c>
      <c r="AD176" s="248" t="b">
        <f t="shared" ca="1" si="562"/>
        <v>1</v>
      </c>
      <c r="AE176" s="10"/>
      <c r="AF176" s="248" t="b">
        <f t="shared" ca="1" si="639"/>
        <v>1</v>
      </c>
      <c r="AG176" s="248" t="str">
        <f t="shared" ca="1" si="639"/>
        <v>-</v>
      </c>
      <c r="AH176" s="248" t="str">
        <f t="shared" ca="1" si="639"/>
        <v>-</v>
      </c>
      <c r="AI176" s="248" t="str">
        <f t="shared" ca="1" si="639"/>
        <v>-</v>
      </c>
      <c r="AJ176" s="248" t="b">
        <f t="shared" ca="1" si="639"/>
        <v>0</v>
      </c>
      <c r="AK176" s="248" t="str">
        <f t="shared" ca="1" si="639"/>
        <v>-</v>
      </c>
      <c r="AL176" s="248" t="str">
        <f t="shared" ca="1" si="639"/>
        <v>-</v>
      </c>
      <c r="AM176" s="248" t="str">
        <f t="shared" ca="1" si="639"/>
        <v>-</v>
      </c>
      <c r="AN176" s="248" t="b">
        <f t="shared" ca="1" si="639"/>
        <v>0</v>
      </c>
      <c r="AO176" s="10"/>
      <c r="AP176" s="248" t="b">
        <f t="shared" ca="1" si="639"/>
        <v>1</v>
      </c>
      <c r="AQ176" s="248" t="b">
        <f t="shared" ca="1" si="639"/>
        <v>1</v>
      </c>
      <c r="AR176" s="248" t="b">
        <f t="shared" ca="1" si="639"/>
        <v>1</v>
      </c>
      <c r="AS176" s="297">
        <f t="shared" ca="1" si="565"/>
        <v>32209</v>
      </c>
      <c r="AT176" s="248" t="b">
        <f t="shared" ca="1" si="639"/>
        <v>0</v>
      </c>
      <c r="AU176" s="248" t="str">
        <f t="shared" ca="1" si="639"/>
        <v>-</v>
      </c>
      <c r="AV176" s="248" t="str">
        <f t="shared" ca="1" si="640"/>
        <v>-</v>
      </c>
      <c r="AW176" s="248" t="str">
        <f t="shared" ca="1" si="640"/>
        <v>-</v>
      </c>
      <c r="AX176" s="248" t="str">
        <f t="shared" ca="1" si="640"/>
        <v>-</v>
      </c>
      <c r="AY176" s="248">
        <f t="shared" ca="1" si="640"/>
        <v>1</v>
      </c>
      <c r="AZ176" s="248">
        <f t="shared" ca="1" si="640"/>
        <v>1</v>
      </c>
      <c r="BA176" s="248" t="b">
        <f t="shared" ca="1" si="640"/>
        <v>1</v>
      </c>
      <c r="BB176" s="248">
        <f t="shared" ca="1" si="640"/>
        <v>0.2</v>
      </c>
      <c r="BC176" s="248" t="str">
        <f t="shared" ca="1" si="640"/>
        <v>-</v>
      </c>
      <c r="BD176" s="248" t="str">
        <f t="shared" ca="1" si="640"/>
        <v>-</v>
      </c>
      <c r="BE176" s="248" t="b">
        <f t="shared" ca="1" si="640"/>
        <v>1</v>
      </c>
      <c r="BF176" s="248" t="b">
        <f t="shared" ca="1" si="640"/>
        <v>0</v>
      </c>
      <c r="BG176" s="246" t="b" cm="1">
        <f t="array" aca="1" ref="BG176" ca="1">INDEX(i.dams_confinement_P,$P176,BG$17)</f>
        <v>1</v>
      </c>
      <c r="BH176" s="246" t="b" cm="1">
        <f t="array" aca="1" ref="BH176" ca="1">INDEX(i.dams_confinement_P,$P176,BH$17)</f>
        <v>1</v>
      </c>
      <c r="BI176" s="246" t="b" cm="1">
        <f t="array" aca="1" ref="BI176" ca="1">INDEX(i.dams_confinement_P,$P176,BI$17)</f>
        <v>1</v>
      </c>
      <c r="BJ176" s="246" t="b" cm="1">
        <f t="array" aca="1" ref="BJ176" ca="1">INDEX(i.dams_confinement_P,$P176,BJ$17)</f>
        <v>1</v>
      </c>
      <c r="BK176" s="246" t="b" cm="1">
        <f t="array" aca="1" ref="BK176" ca="1">INDEX(i.dams_confinement_P,$P176,BK$17)</f>
        <v>1</v>
      </c>
      <c r="BL176" s="246" t="b" cm="1">
        <f t="array" aca="1" ref="BL176" ca="1">INDEX(i.dams_confinement_P,$P176,BL$17)</f>
        <v>1</v>
      </c>
      <c r="BM176" s="246" t="str" cm="1">
        <f t="array" aca="1" ref="BM176" ca="1">INDEX(i.dams_confinement_P,$P176,BM$17)</f>
        <v>-</v>
      </c>
      <c r="BN176" s="246" t="str" cm="1">
        <f t="array" aca="1" ref="BN176" ca="1">INDEX(i.dams_confinement_P,$P176,BN$17)</f>
        <v>-</v>
      </c>
      <c r="BO176" s="246" t="str" cm="1">
        <f t="array" aca="1" ref="BO176" ca="1">INDEX(i.dams_confinement_P,$P176,BO$17)</f>
        <v>-</v>
      </c>
      <c r="BP176" s="246" t="str" cm="1">
        <f t="array" aca="1" ref="BP176" ca="1">INDEX(i.dams_confinement_P,$P176,BP$17)</f>
        <v>-</v>
      </c>
      <c r="BQ176" s="246" t="str" cm="1">
        <f t="array" aca="1" ref="BQ176" ca="1">INDEX(i.dams_confinement_P,$P176,BQ$17)</f>
        <v>-</v>
      </c>
      <c r="BR176" s="246" t="str" cm="1">
        <f t="array" aca="1" ref="BR176" ca="1">INDEX(i.dams_confinement_P,$P176,BR$17)</f>
        <v>-</v>
      </c>
      <c r="BS176" s="246" t="str" cm="1">
        <f t="array" aca="1" ref="BS176" ca="1">INDEX(i.dams_confinement_P,$P176,BS$17)</f>
        <v>-</v>
      </c>
      <c r="BT176" s="246" t="str" cm="1">
        <f t="array" aca="1" ref="BT176" ca="1">INDEX(i.dams_confinement_P,$P176,BT$17)</f>
        <v>-</v>
      </c>
      <c r="BU176" s="246" t="str" cm="1">
        <f t="array" aca="1" ref="BU176" ca="1">INDEX(i.dams_confinement_P,$P176,BU$17)</f>
        <v>-</v>
      </c>
      <c r="BV176" s="246" t="str" cm="1">
        <f t="array" aca="1" ref="BV176" ca="1">INDEX(i.dams_confinement_P,$P176,BV$17)</f>
        <v>-</v>
      </c>
      <c r="BW176" s="246" t="str" cm="1">
        <f t="array" aca="1" ref="BW176" ca="1">INDEX(i.dams_confinement_P,$P176,BW$17)</f>
        <v>-</v>
      </c>
      <c r="BX176" s="246" t="str" cm="1">
        <f t="array" aca="1" ref="BX176" ca="1">INDEX(i.dams_confinement_P,$P176,BX$17)</f>
        <v>-</v>
      </c>
      <c r="BY176" s="248" t="str">
        <f t="shared" ca="1" si="633"/>
        <v>-</v>
      </c>
      <c r="BZ176" s="248" t="str">
        <f t="shared" ca="1" si="633"/>
        <v>-</v>
      </c>
      <c r="CA176" s="10"/>
      <c r="CB176" s="248" t="str">
        <f t="shared" ca="1" si="633"/>
        <v>-</v>
      </c>
      <c r="CC176" s="248" t="str">
        <f t="shared" ca="1" si="633"/>
        <v>-</v>
      </c>
      <c r="CD176" s="248" t="str">
        <f t="shared" ca="1" si="633"/>
        <v>-</v>
      </c>
      <c r="CE176" s="248" t="str">
        <f t="shared" ca="1" si="633"/>
        <v>-</v>
      </c>
      <c r="CF176" s="248" t="str">
        <f t="shared" ca="1" si="633"/>
        <v>-</v>
      </c>
      <c r="CG176" s="248" t="str">
        <f t="shared" ca="1" si="633"/>
        <v>-</v>
      </c>
      <c r="CH176" s="248" t="str">
        <f t="shared" ca="1" si="633"/>
        <v>-</v>
      </c>
      <c r="CI176" s="248" t="str">
        <f t="shared" ca="1" si="633"/>
        <v>-</v>
      </c>
      <c r="CJ176" s="248" t="str">
        <f t="shared" ca="1" si="633"/>
        <v>-</v>
      </c>
      <c r="CK176" s="248" t="str">
        <f t="shared" ca="1" si="633"/>
        <v>-</v>
      </c>
      <c r="CL176" s="248" t="str">
        <f t="shared" ca="1" si="633"/>
        <v>-</v>
      </c>
      <c r="CM176" s="248" t="str">
        <f t="shared" ca="1" si="633"/>
        <v>-</v>
      </c>
      <c r="CN176" s="248" t="str">
        <f t="shared" ca="1" si="633"/>
        <v>-</v>
      </c>
      <c r="CO176" s="248" t="str">
        <f t="shared" ca="1" si="630"/>
        <v>-</v>
      </c>
      <c r="CP176" s="248" t="str">
        <f t="shared" ca="1" si="630"/>
        <v>-</v>
      </c>
      <c r="CQ176" s="248" t="str">
        <f t="shared" ca="1" si="630"/>
        <v>-</v>
      </c>
      <c r="CR176" s="248" t="str">
        <f t="shared" ca="1" si="630"/>
        <v>-</v>
      </c>
      <c r="CS176" s="248" t="str">
        <f t="shared" ca="1" si="630"/>
        <v>-</v>
      </c>
      <c r="CT176" s="248" t="str">
        <f t="shared" ca="1" si="630"/>
        <v>-</v>
      </c>
      <c r="CU176" s="248" t="str">
        <f t="shared" ca="1" si="630"/>
        <v>-</v>
      </c>
      <c r="CV176" s="248" t="str">
        <f t="shared" ca="1" si="630"/>
        <v>-</v>
      </c>
      <c r="CW176" s="10"/>
      <c r="CX176" s="246" t="str" cm="1">
        <f t="array" aca="1" ref="CX176" ca="1">IF(AND($CZ176:$DA176),INDEX(i.dam_user_fvp0_date,$P176),"-")</f>
        <v>-</v>
      </c>
      <c r="CY176" s="246" t="str" cm="1">
        <f t="array" aca="1" ref="CY176" ca="1">IF(AND($CZ176:$DA176),INDEX(i.dam_user_fvp1_date,$P176),"-")</f>
        <v>-</v>
      </c>
      <c r="CZ176" s="248" t="b">
        <f t="shared" ca="1" si="641"/>
        <v>0</v>
      </c>
      <c r="DA176" s="248" t="b">
        <f t="shared" ca="1" si="641"/>
        <v>0</v>
      </c>
      <c r="DB176" s="248" t="str">
        <f t="shared" ca="1" si="641"/>
        <v>-</v>
      </c>
      <c r="DC176" s="248" t="str">
        <f t="shared" ca="1" si="641"/>
        <v>-</v>
      </c>
      <c r="DD176" s="248" t="str">
        <f t="shared" ca="1" si="641"/>
        <v>-</v>
      </c>
      <c r="DE176" s="248" t="str">
        <f t="shared" ca="1" si="641"/>
        <v>-</v>
      </c>
      <c r="DF176" s="248" t="str">
        <f t="shared" ca="1" si="641"/>
        <v>-</v>
      </c>
      <c r="DG176" s="248" t="str">
        <f t="shared" ca="1" si="641"/>
        <v>-</v>
      </c>
      <c r="DH176" s="248" t="str">
        <f t="shared" ca="1" si="641"/>
        <v>-</v>
      </c>
      <c r="DI176" s="248" t="str">
        <f t="shared" ca="1" si="641"/>
        <v>-</v>
      </c>
      <c r="DJ176" s="248">
        <f t="shared" ca="1" si="641"/>
        <v>0.125</v>
      </c>
      <c r="DK176" s="248">
        <f t="shared" ca="1" si="641"/>
        <v>0.3</v>
      </c>
      <c r="DL176" s="248">
        <f t="shared" ca="1" si="641"/>
        <v>-0.05</v>
      </c>
      <c r="DM176" s="248">
        <f t="shared" ca="1" si="641"/>
        <v>0.1</v>
      </c>
      <c r="DN176" s="248">
        <f t="shared" ca="1" si="641"/>
        <v>0.25</v>
      </c>
      <c r="DO176" s="248">
        <f t="shared" ca="1" si="641"/>
        <v>-0.05</v>
      </c>
      <c r="DP176" s="248">
        <f t="shared" ca="1" si="642"/>
        <v>0.05</v>
      </c>
      <c r="DQ176" s="248">
        <f t="shared" ca="1" si="642"/>
        <v>0.1</v>
      </c>
      <c r="DR176" s="248">
        <f t="shared" ca="1" si="642"/>
        <v>-0.02</v>
      </c>
      <c r="DS176" s="248">
        <f t="shared" ca="1" si="642"/>
        <v>0.1</v>
      </c>
      <c r="DT176" s="248">
        <f t="shared" ca="1" si="642"/>
        <v>0.25</v>
      </c>
      <c r="DU176" s="248">
        <f t="shared" ca="1" si="642"/>
        <v>-0.05</v>
      </c>
      <c r="DV176" s="248">
        <f t="shared" ca="1" si="642"/>
        <v>1</v>
      </c>
      <c r="DW176" s="248">
        <f t="shared" ca="1" si="642"/>
        <v>1</v>
      </c>
      <c r="DX176" s="248">
        <f t="shared" ca="1" si="642"/>
        <v>0</v>
      </c>
      <c r="DY176" s="248" t="str">
        <f t="shared" ca="1" si="642"/>
        <v>-</v>
      </c>
      <c r="DZ176" s="248" t="str">
        <f t="shared" ca="1" si="642"/>
        <v>-</v>
      </c>
      <c r="EA176" s="248" t="str">
        <f t="shared" ca="1" si="642"/>
        <v>-</v>
      </c>
      <c r="EB176" s="248" t="str">
        <f t="shared" ca="1" si="642"/>
        <v>-</v>
      </c>
      <c r="EC176" s="248" t="str">
        <f t="shared" ca="1" si="642"/>
        <v>-</v>
      </c>
      <c r="ED176" s="248" t="str">
        <f t="shared" ca="1" si="642"/>
        <v>-</v>
      </c>
      <c r="EE176" s="248" t="str">
        <f t="shared" ca="1" si="642"/>
        <v>-</v>
      </c>
      <c r="EF176" s="248">
        <f t="shared" ca="1" si="643"/>
        <v>0</v>
      </c>
      <c r="EG176" s="248" t="str">
        <f t="shared" ca="1" si="643"/>
        <v>-</v>
      </c>
      <c r="EH176" s="248" t="str">
        <f t="shared" ca="1" si="643"/>
        <v>-</v>
      </c>
      <c r="EI176" s="248" t="str">
        <f t="shared" ca="1" si="643"/>
        <v>-</v>
      </c>
      <c r="EJ176" s="248" t="str">
        <f t="shared" ca="1" si="643"/>
        <v>-</v>
      </c>
      <c r="EK176" s="248" t="str">
        <f t="shared" ca="1" si="643"/>
        <v>-</v>
      </c>
      <c r="EL176" s="248">
        <f t="shared" ca="1" si="643"/>
        <v>0</v>
      </c>
      <c r="EM176" s="248">
        <f t="shared" ca="1" si="643"/>
        <v>0</v>
      </c>
      <c r="EN176" s="248">
        <f t="shared" ca="1" si="643"/>
        <v>0</v>
      </c>
      <c r="EO176" s="248">
        <f t="shared" ca="1" si="643"/>
        <v>0</v>
      </c>
      <c r="EP176" s="248">
        <f t="shared" ca="1" si="643"/>
        <v>0</v>
      </c>
      <c r="EQ176" s="248">
        <f t="shared" ca="1" si="643"/>
        <v>0</v>
      </c>
      <c r="ER176" s="248">
        <f t="shared" ca="1" si="643"/>
        <v>0</v>
      </c>
      <c r="ES176" s="248" t="str">
        <f t="shared" ca="1" si="643"/>
        <v>-</v>
      </c>
      <c r="ET176" s="248" t="str">
        <f t="shared" ca="1" si="643"/>
        <v>-</v>
      </c>
      <c r="EU176" s="248" t="str">
        <f t="shared" ca="1" si="643"/>
        <v>-</v>
      </c>
      <c r="EV176" s="248" t="str">
        <f t="shared" ca="1" si="644"/>
        <v>-</v>
      </c>
      <c r="EW176" s="248" t="str">
        <f t="shared" ca="1" si="644"/>
        <v>-</v>
      </c>
      <c r="EX176" s="248" t="str">
        <f t="shared" ca="1" si="644"/>
        <v>-</v>
      </c>
      <c r="EY176" s="248" t="str">
        <f t="shared" ca="1" si="644"/>
        <v>-</v>
      </c>
      <c r="EZ176" s="248" t="str">
        <f t="shared" ca="1" si="644"/>
        <v>-</v>
      </c>
      <c r="FA176" s="248" t="str">
        <f t="shared" ca="1" si="644"/>
        <v>-</v>
      </c>
      <c r="FB176" s="248" t="str">
        <f t="shared" ca="1" si="644"/>
        <v>-</v>
      </c>
      <c r="FC176" s="248" t="str">
        <f t="shared" ca="1" si="644"/>
        <v>-</v>
      </c>
      <c r="FD176" s="10"/>
      <c r="FE176" s="246">
        <f t="shared" ca="1" si="569"/>
        <v>1</v>
      </c>
      <c r="FF176" s="248" t="str">
        <f t="shared" ca="1" si="644"/>
        <v>-</v>
      </c>
      <c r="FG176" s="248" t="str">
        <f t="shared" ca="1" si="644"/>
        <v>-</v>
      </c>
      <c r="FH176" s="248" t="str">
        <f t="shared" ca="1" si="644"/>
        <v>-</v>
      </c>
      <c r="FI176" s="248" t="str">
        <f t="shared" ca="1" si="644"/>
        <v>-</v>
      </c>
      <c r="FJ176" s="246" t="b">
        <f t="shared" ca="1" si="570"/>
        <v>0</v>
      </c>
      <c r="FK176" s="248" t="str">
        <f t="shared" ca="1" si="626"/>
        <v>-</v>
      </c>
      <c r="FL176" s="248">
        <f t="shared" ca="1" si="626"/>
        <v>0</v>
      </c>
      <c r="FM176" s="248" t="str">
        <f t="shared" ca="1" si="626"/>
        <v>-</v>
      </c>
      <c r="FN176" s="248">
        <f t="shared" ca="1" si="626"/>
        <v>1</v>
      </c>
      <c r="FO176" s="248">
        <f t="shared" ca="1" si="626"/>
        <v>0</v>
      </c>
      <c r="FP176" s="248">
        <f t="shared" ca="1" si="626"/>
        <v>1</v>
      </c>
      <c r="FQ176" s="248">
        <f t="shared" ca="1" si="626"/>
        <v>0</v>
      </c>
      <c r="FR176" s="248">
        <f t="shared" ca="1" si="626"/>
        <v>1</v>
      </c>
      <c r="FS176" s="248">
        <f t="shared" ca="1" si="626"/>
        <v>1</v>
      </c>
      <c r="FT176" s="248">
        <f t="shared" ca="1" si="626"/>
        <v>1</v>
      </c>
      <c r="FU176" s="248">
        <f t="shared" ca="1" si="626"/>
        <v>0</v>
      </c>
      <c r="FV176" s="248">
        <f t="shared" ca="1" si="626"/>
        <v>0</v>
      </c>
      <c r="FW176" s="248">
        <f t="shared" ca="1" si="626"/>
        <v>0</v>
      </c>
      <c r="FX176" s="248">
        <f t="shared" ca="1" si="626"/>
        <v>0</v>
      </c>
      <c r="FY176" s="248">
        <f t="shared" ca="1" si="626"/>
        <v>0</v>
      </c>
      <c r="FZ176" s="248">
        <f t="shared" ref="FZ176" ca="1" si="645">OFFSET(FZ$5,$B176,0)</f>
        <v>0</v>
      </c>
      <c r="GA176" s="248">
        <f t="shared" ca="1" si="609"/>
        <v>0</v>
      </c>
      <c r="GB176" s="248">
        <f t="shared" ca="1" si="609"/>
        <v>0</v>
      </c>
      <c r="GC176" s="248">
        <f t="shared" ca="1" si="609"/>
        <v>0</v>
      </c>
      <c r="GD176" s="248">
        <f t="shared" ca="1" si="609"/>
        <v>0</v>
      </c>
      <c r="GE176" s="248">
        <f t="shared" ca="1" si="609"/>
        <v>0</v>
      </c>
      <c r="GF176" s="248">
        <f t="shared" ca="1" si="609"/>
        <v>0</v>
      </c>
      <c r="GG176" s="248">
        <f t="shared" ca="1" si="609"/>
        <v>1</v>
      </c>
      <c r="GH176" s="248">
        <f t="shared" ca="1" si="609"/>
        <v>0</v>
      </c>
      <c r="GI176" s="248">
        <f t="shared" ca="1" si="609"/>
        <v>0</v>
      </c>
      <c r="GJ176" s="248">
        <f t="shared" ca="1" si="609"/>
        <v>0</v>
      </c>
      <c r="GK176" s="248">
        <f t="shared" ca="1" si="609"/>
        <v>0</v>
      </c>
      <c r="GL176" s="248">
        <f t="shared" ca="1" si="609"/>
        <v>0</v>
      </c>
      <c r="GM176" s="248">
        <f t="shared" ca="1" si="609"/>
        <v>0</v>
      </c>
      <c r="GN176" s="248">
        <f t="shared" ca="1" si="609"/>
        <v>0</v>
      </c>
      <c r="GO176" s="10"/>
      <c r="GP176" s="246" t="b">
        <f t="shared" ref="GP176:GP178" si="646">IF(GQ176&lt;&gt;"-",TRUE,FALSE)</f>
        <v>1</v>
      </c>
      <c r="GQ176" s="246" cm="1">
        <f t="array" ref="GQ176">INDEX(i.bnd_total_pas_area,$R176,1)</f>
        <v>1224.7500000000002</v>
      </c>
      <c r="GR176" s="248" t="str">
        <f t="shared" ca="1" si="572"/>
        <v>-</v>
      </c>
      <c r="GS176" s="246" t="b">
        <f t="shared" ref="GS176:GS178" ca="1" si="647">IF(GT176&lt;&gt;"-",TRUE,FALSE)</f>
        <v>1</v>
      </c>
      <c r="GT176" s="246" cm="1">
        <f t="array" aca="1" ref="GT176" ca="1">INDEX(i.bnd_sr_t,$T176,1)</f>
        <v>13.5</v>
      </c>
      <c r="GU176" s="246" t="b">
        <f t="shared" ca="1" si="574"/>
        <v>0</v>
      </c>
      <c r="GV176" s="246" t="b">
        <f t="shared" ca="1" si="574"/>
        <v>0</v>
      </c>
      <c r="GW176" s="246" t="b">
        <f t="shared" ca="1" si="574"/>
        <v>1</v>
      </c>
      <c r="GX176" s="248">
        <f t="shared" ca="1" si="636"/>
        <v>0</v>
      </c>
      <c r="GY176" s="248">
        <f t="shared" ca="1" si="636"/>
        <v>2</v>
      </c>
      <c r="GZ176" s="248">
        <f t="shared" ca="1" si="636"/>
        <v>2</v>
      </c>
      <c r="HA176" s="248" t="str">
        <f t="shared" ca="1" si="636"/>
        <v>-</v>
      </c>
      <c r="HB176" s="248" t="str">
        <f t="shared" ca="1" si="636"/>
        <v>-</v>
      </c>
      <c r="HC176" s="248" t="str">
        <f t="shared" ca="1" si="636"/>
        <v>-</v>
      </c>
      <c r="HD176" s="248" t="str">
        <f t="shared" ca="1" si="636"/>
        <v>-</v>
      </c>
      <c r="HE176" s="248" t="str">
        <f t="shared" ca="1" si="636"/>
        <v>-</v>
      </c>
      <c r="HF176" s="248" t="str">
        <f t="shared" ca="1" si="636"/>
        <v>-</v>
      </c>
      <c r="HG176" s="248" t="str">
        <f t="shared" ca="1" si="636"/>
        <v>-</v>
      </c>
      <c r="HH176" s="248" t="str">
        <f t="shared" ca="1" si="636"/>
        <v>-</v>
      </c>
      <c r="HI176" s="248" t="str">
        <f t="shared" ca="1" si="636"/>
        <v>-</v>
      </c>
      <c r="HJ176" s="248" t="str">
        <f t="shared" ca="1" si="636"/>
        <v>-</v>
      </c>
      <c r="HK176" s="248" t="b">
        <f t="shared" ca="1" si="636"/>
        <v>1</v>
      </c>
      <c r="HL176" s="248">
        <f t="shared" ca="1" si="636"/>
        <v>0</v>
      </c>
      <c r="HM176" s="288" t="str">
        <f t="shared" ca="1" si="636"/>
        <v>-</v>
      </c>
      <c r="HN176" s="288" t="str">
        <f t="shared" ca="1" si="631"/>
        <v>-</v>
      </c>
      <c r="HO176" s="288" t="str">
        <f t="shared" ca="1" si="631"/>
        <v>-</v>
      </c>
      <c r="HP176" s="288" t="str">
        <f t="shared" ca="1" si="631"/>
        <v>-</v>
      </c>
      <c r="HQ176" s="288" t="str">
        <f t="shared" ca="1" si="631"/>
        <v>-</v>
      </c>
      <c r="HR176" s="288" t="str">
        <f t="shared" ca="1" si="631"/>
        <v>-</v>
      </c>
      <c r="HS176" s="248" t="str">
        <f t="shared" ca="1" si="631"/>
        <v>-</v>
      </c>
      <c r="HT176" s="248" t="str">
        <f t="shared" ca="1" si="631"/>
        <v>-</v>
      </c>
      <c r="HU176" s="248" t="b">
        <f t="shared" ca="1" si="577"/>
        <v>1</v>
      </c>
      <c r="HV176" s="248">
        <f t="shared" ca="1" si="577"/>
        <v>0</v>
      </c>
      <c r="HW176" s="246" t="str">
        <f t="shared" ca="1" si="578"/>
        <v>-</v>
      </c>
      <c r="HX176" s="246" t="str">
        <f t="shared" ca="1" si="578"/>
        <v>-</v>
      </c>
      <c r="HY176" s="246" t="str">
        <f t="shared" ca="1" si="578"/>
        <v>-</v>
      </c>
      <c r="HZ176" s="246" t="str">
        <f t="shared" ca="1" si="578"/>
        <v>-</v>
      </c>
      <c r="IA176" s="248" t="str">
        <f t="shared" ca="1" si="632"/>
        <v>-</v>
      </c>
      <c r="IB176" s="248" t="str">
        <f t="shared" ca="1" si="632"/>
        <v>-</v>
      </c>
      <c r="IC176" s="248" t="str">
        <f t="shared" ca="1" si="632"/>
        <v>-</v>
      </c>
      <c r="ID176" s="248" t="str">
        <f t="shared" ca="1" si="632"/>
        <v>-</v>
      </c>
      <c r="IE176" s="248">
        <f t="shared" ca="1" si="632"/>
        <v>0</v>
      </c>
      <c r="IF176" s="248" t="str">
        <f t="shared" ca="1" si="632"/>
        <v>-</v>
      </c>
      <c r="IG176" s="248">
        <f t="shared" ca="1" si="632"/>
        <v>0</v>
      </c>
      <c r="IH176" s="246" t="str">
        <f t="shared" ca="1" si="580"/>
        <v>-</v>
      </c>
      <c r="II176" s="246">
        <f t="shared" ca="1" si="580"/>
        <v>500</v>
      </c>
      <c r="IJ176" s="246">
        <f t="shared" ca="1" si="580"/>
        <v>500</v>
      </c>
      <c r="IK176" s="246">
        <f t="shared" ca="1" si="580"/>
        <v>865</v>
      </c>
      <c r="IL176" s="246" t="str">
        <f t="shared" ca="1" si="580"/>
        <v>-</v>
      </c>
      <c r="IM176" s="246" t="str">
        <f t="shared" ca="1" si="580"/>
        <v>-</v>
      </c>
      <c r="IN176" s="248" t="str">
        <f t="shared" ca="1" si="581"/>
        <v>-</v>
      </c>
      <c r="IO176" s="248" t="str">
        <f t="shared" ca="1" si="581"/>
        <v>-</v>
      </c>
      <c r="IP176" s="10"/>
      <c r="IQ176" s="248">
        <f t="shared" ca="1" si="632"/>
        <v>1</v>
      </c>
      <c r="IR176" s="248">
        <f t="shared" ca="1" si="632"/>
        <v>0</v>
      </c>
      <c r="IS176" s="248">
        <f t="shared" ca="1" si="632"/>
        <v>1</v>
      </c>
      <c r="IT176" s="248">
        <f t="shared" ca="1" si="632"/>
        <v>1</v>
      </c>
      <c r="IU176" s="248">
        <f t="shared" ca="1" si="632"/>
        <v>0</v>
      </c>
      <c r="IV176" s="248">
        <f t="shared" ca="1" si="632"/>
        <v>70</v>
      </c>
      <c r="IW176" s="248">
        <f t="shared" ca="1" si="632"/>
        <v>50</v>
      </c>
      <c r="IX176" s="248">
        <f t="shared" ca="1" si="632"/>
        <v>85</v>
      </c>
      <c r="IY176" s="248">
        <f t="shared" ca="1" si="628"/>
        <v>70</v>
      </c>
      <c r="IZ176" s="246">
        <f t="shared" ca="1" si="582"/>
        <v>1</v>
      </c>
      <c r="JA176" s="246">
        <f t="shared" ca="1" si="583"/>
        <v>1</v>
      </c>
      <c r="JB176" s="246">
        <f t="shared" ca="1" si="584"/>
        <v>1</v>
      </c>
      <c r="JC176" s="248">
        <f t="shared" ca="1" si="628"/>
        <v>1</v>
      </c>
      <c r="JD176" s="10"/>
      <c r="JE176" s="248">
        <f t="shared" ca="1" si="628"/>
        <v>1</v>
      </c>
      <c r="JF176" s="246">
        <f t="shared" ca="1" si="585"/>
        <v>1</v>
      </c>
      <c r="JG176" s="248">
        <f t="shared" ca="1" si="629"/>
        <v>0.75</v>
      </c>
      <c r="JH176" s="248">
        <f t="shared" ca="1" si="629"/>
        <v>0.8</v>
      </c>
      <c r="JI176" s="248">
        <f t="shared" ca="1" si="629"/>
        <v>0.82499999999999996</v>
      </c>
      <c r="JJ176" s="248">
        <f t="shared" ca="1" si="629"/>
        <v>0.875</v>
      </c>
      <c r="JK176" s="248">
        <f t="shared" ca="1" si="629"/>
        <v>0.9</v>
      </c>
      <c r="JL176" s="246">
        <f t="shared" ca="1" si="587"/>
        <v>1</v>
      </c>
      <c r="JM176" s="248">
        <f t="shared" ca="1" si="628"/>
        <v>0</v>
      </c>
      <c r="JN176" s="248">
        <f t="shared" ca="1" si="628"/>
        <v>0</v>
      </c>
      <c r="JO176" s="248">
        <f t="shared" ca="1" si="628"/>
        <v>0</v>
      </c>
      <c r="JP176" s="248">
        <f t="shared" ca="1" si="628"/>
        <v>0</v>
      </c>
      <c r="JQ176" s="248">
        <f t="shared" ca="1" si="628"/>
        <v>0</v>
      </c>
      <c r="JR176" s="248">
        <f t="shared" ca="1" si="628"/>
        <v>0</v>
      </c>
      <c r="JS176" s="248" t="str">
        <f t="shared" ca="1" si="628"/>
        <v>-</v>
      </c>
      <c r="JT176" s="248">
        <f t="shared" ca="1" si="628"/>
        <v>0</v>
      </c>
      <c r="JU176" s="27">
        <v>0</v>
      </c>
    </row>
    <row r="177" spans="1:281" s="228" customFormat="1" outlineLevel="1">
      <c r="A177" s="202">
        <f t="shared" si="12"/>
        <v>172</v>
      </c>
      <c r="B177" s="202">
        <f t="shared" si="590"/>
        <v>13</v>
      </c>
      <c r="C177" s="228">
        <v>600</v>
      </c>
      <c r="D177" s="228" t="s">
        <v>941</v>
      </c>
      <c r="E177" s="228" t="b">
        <f t="shared" ca="1" si="591"/>
        <v>1</v>
      </c>
      <c r="F177" s="228" t="b">
        <v>0</v>
      </c>
      <c r="G177" s="228" t="b">
        <v>1</v>
      </c>
      <c r="H177" s="298" cm="1">
        <f t="array" aca="1" ref="H177" ca="1">IF(AND($I177:$T177=DataMaster!$R$70:$AC$70),1,IF(AND($I177:$T177=DataMaster!$R$71:$AC$71),2,IF(AND($I177:$T177=DataMaster!$R$72:$AC$72),3,IF(AND($I177:$T177=DataMaster!$R$73:$AC$73),4,IF(AND($I177:$T177=DataMaster!$R$74:$AC$74),5,IF(AND($I177:$T177=DataMaster!$R$75:$AC$75),6,IF(AND($I177:$T177=DataMaster!$R$76:$AC$76),7,IF(AND($I177:$T177=DataMaster!$R$77:$AC$77),8,0))))))))</f>
        <v>0</v>
      </c>
      <c r="I177" s="225">
        <f t="shared" ca="1" si="637"/>
        <v>3</v>
      </c>
      <c r="J177" s="225">
        <f t="shared" ca="1" si="637"/>
        <v>2</v>
      </c>
      <c r="K177" s="225">
        <f t="shared" ca="1" si="637"/>
        <v>1</v>
      </c>
      <c r="L177" s="225">
        <f t="shared" ca="1" si="637"/>
        <v>1</v>
      </c>
      <c r="M177" s="225">
        <f t="shared" ca="1" si="637"/>
        <v>1</v>
      </c>
      <c r="N177" s="225">
        <f t="shared" ca="1" si="637"/>
        <v>1</v>
      </c>
      <c r="O177" s="225">
        <f t="shared" ca="1" si="637"/>
        <v>1</v>
      </c>
      <c r="P177" s="225">
        <f t="shared" ca="1" si="637"/>
        <v>2</v>
      </c>
      <c r="Q177" s="225">
        <f t="shared" ca="1" si="637"/>
        <v>1</v>
      </c>
      <c r="R177" s="32">
        <v>10</v>
      </c>
      <c r="S177" s="225">
        <f t="shared" ca="1" si="637"/>
        <v>1</v>
      </c>
      <c r="T177" s="225">
        <f t="shared" ca="1" si="637"/>
        <v>9</v>
      </c>
      <c r="V177" s="242" t="str" cm="1">
        <f t="array" aca="1" ref="V177" ca="1">TEXT(LEFT(OFFSET(V177,-1,0),5)+1,"00000")&amp;MID(OFFSET(V177,-1,0),6,FIND(" ",OFFSET(V177,-1,0),7)-5)
&amp;IF($H177=0,"",INDEX(DataMaster!$Q$70:$Q$77,Experiment!H177))
 &amp; " Day"&amp;_xlfn.SINGLE(INDEX(i.DOY,$I177,1))                   &amp; IF($FE177=0," FWM","")&amp;IF($FE177=1," MWM","")&amp;IF($FE177=5," Mat","")&amp;IF($FJ177=TRUE,"&amp;BBT","")
&amp;" Confine"&amp;$P177-1       &amp;IF($R177&gt;1," PasArea"&amp;GQ177,"")     &amp;IF($T177&gt;1," SR"&amp;GT177,"")     &amp;IF($S177&gt;1," E_PGR"&amp;JG177,"")
&amp; " WP"&amp;TEXT($IZ177*100,"000p")                &amp; " MP"&amp;TEXT($JA177*100,"000p")                      &amp; " GP"&amp;TEXT($JB177*100,"000p")
&amp; " (F"&amp;3+IFERROR(1*$CZ177,0)+IFERROR(1*$DA177,0)&amp;3-IFERROR(1*NOT($DC177),0)&amp;"N"&amp;$DV177&amp;$DW177&amp;")"</f>
        <v>00026 General_SA  Day204 MWM Confine1 PasArea1544.25 SR13.5 WP100p MP100p GP100p (F33N11)</v>
      </c>
      <c r="W177" s="10" t="str">
        <f ca="1">IF(COUNTIF(V$5:V177,V177)=1,"-","Dup")</f>
        <v>-</v>
      </c>
      <c r="X177" s="10"/>
      <c r="Y177" s="248" t="str">
        <f t="shared" ca="1" si="562"/>
        <v>-</v>
      </c>
      <c r="Z177" s="248" t="str">
        <f t="shared" ca="1" si="562"/>
        <v>-</v>
      </c>
      <c r="AA177" s="248" t="str">
        <f t="shared" ca="1" si="562"/>
        <v>-</v>
      </c>
      <c r="AB177" s="248" t="str">
        <f t="shared" ca="1" si="562"/>
        <v>-</v>
      </c>
      <c r="AC177" s="248" t="str">
        <f t="shared" ca="1" si="562"/>
        <v>-</v>
      </c>
      <c r="AD177" s="248" t="b">
        <f t="shared" ca="1" si="562"/>
        <v>1</v>
      </c>
      <c r="AE177" s="10"/>
      <c r="AF177" s="248" t="b">
        <f t="shared" ca="1" si="639"/>
        <v>1</v>
      </c>
      <c r="AG177" s="248" t="str">
        <f t="shared" ca="1" si="639"/>
        <v>-</v>
      </c>
      <c r="AH177" s="248" t="str">
        <f t="shared" ca="1" si="639"/>
        <v>-</v>
      </c>
      <c r="AI177" s="248" t="str">
        <f t="shared" ca="1" si="639"/>
        <v>-</v>
      </c>
      <c r="AJ177" s="248" t="b">
        <f t="shared" ca="1" si="639"/>
        <v>0</v>
      </c>
      <c r="AK177" s="248" t="str">
        <f t="shared" ca="1" si="639"/>
        <v>-</v>
      </c>
      <c r="AL177" s="248" t="str">
        <f t="shared" ca="1" si="639"/>
        <v>-</v>
      </c>
      <c r="AM177" s="248" t="str">
        <f t="shared" ca="1" si="639"/>
        <v>-</v>
      </c>
      <c r="AN177" s="248" t="b">
        <f t="shared" ca="1" si="639"/>
        <v>0</v>
      </c>
      <c r="AO177" s="10"/>
      <c r="AP177" s="248" t="b">
        <f t="shared" ca="1" si="639"/>
        <v>1</v>
      </c>
      <c r="AQ177" s="248" t="b">
        <f t="shared" ca="1" si="639"/>
        <v>1</v>
      </c>
      <c r="AR177" s="248" t="b">
        <f t="shared" ca="1" si="639"/>
        <v>1</v>
      </c>
      <c r="AS177" s="297">
        <f t="shared" ca="1" si="565"/>
        <v>32209</v>
      </c>
      <c r="AT177" s="248" t="b">
        <f t="shared" ca="1" si="639"/>
        <v>0</v>
      </c>
      <c r="AU177" s="248" t="str">
        <f t="shared" ca="1" si="639"/>
        <v>-</v>
      </c>
      <c r="AV177" s="248" t="str">
        <f t="shared" ca="1" si="640"/>
        <v>-</v>
      </c>
      <c r="AW177" s="248" t="str">
        <f t="shared" ca="1" si="640"/>
        <v>-</v>
      </c>
      <c r="AX177" s="248" t="str">
        <f t="shared" ca="1" si="640"/>
        <v>-</v>
      </c>
      <c r="AY177" s="248">
        <f t="shared" ca="1" si="640"/>
        <v>1</v>
      </c>
      <c r="AZ177" s="248">
        <f t="shared" ca="1" si="640"/>
        <v>1</v>
      </c>
      <c r="BA177" s="248" t="b">
        <f t="shared" ca="1" si="640"/>
        <v>1</v>
      </c>
      <c r="BB177" s="248">
        <f t="shared" ca="1" si="640"/>
        <v>0.2</v>
      </c>
      <c r="BC177" s="248" t="str">
        <f t="shared" ca="1" si="640"/>
        <v>-</v>
      </c>
      <c r="BD177" s="248" t="str">
        <f t="shared" ca="1" si="640"/>
        <v>-</v>
      </c>
      <c r="BE177" s="248" t="b">
        <f t="shared" ca="1" si="640"/>
        <v>1</v>
      </c>
      <c r="BF177" s="248" t="b">
        <f t="shared" ca="1" si="640"/>
        <v>0</v>
      </c>
      <c r="BG177" s="246" t="b" cm="1">
        <f t="array" aca="1" ref="BG177" ca="1">INDEX(i.dams_confinement_P,$P177,BG$17)</f>
        <v>1</v>
      </c>
      <c r="BH177" s="246" t="b" cm="1">
        <f t="array" aca="1" ref="BH177" ca="1">INDEX(i.dams_confinement_P,$P177,BH$17)</f>
        <v>1</v>
      </c>
      <c r="BI177" s="246" t="b" cm="1">
        <f t="array" aca="1" ref="BI177" ca="1">INDEX(i.dams_confinement_P,$P177,BI$17)</f>
        <v>1</v>
      </c>
      <c r="BJ177" s="246" t="b" cm="1">
        <f t="array" aca="1" ref="BJ177" ca="1">INDEX(i.dams_confinement_P,$P177,BJ$17)</f>
        <v>1</v>
      </c>
      <c r="BK177" s="246" t="b" cm="1">
        <f t="array" aca="1" ref="BK177" ca="1">INDEX(i.dams_confinement_P,$P177,BK$17)</f>
        <v>1</v>
      </c>
      <c r="BL177" s="246" t="b" cm="1">
        <f t="array" aca="1" ref="BL177" ca="1">INDEX(i.dams_confinement_P,$P177,BL$17)</f>
        <v>1</v>
      </c>
      <c r="BM177" s="246" t="str" cm="1">
        <f t="array" aca="1" ref="BM177" ca="1">INDEX(i.dams_confinement_P,$P177,BM$17)</f>
        <v>-</v>
      </c>
      <c r="BN177" s="246" t="str" cm="1">
        <f t="array" aca="1" ref="BN177" ca="1">INDEX(i.dams_confinement_P,$P177,BN$17)</f>
        <v>-</v>
      </c>
      <c r="BO177" s="246" t="str" cm="1">
        <f t="array" aca="1" ref="BO177" ca="1">INDEX(i.dams_confinement_P,$P177,BO$17)</f>
        <v>-</v>
      </c>
      <c r="BP177" s="246" t="str" cm="1">
        <f t="array" aca="1" ref="BP177" ca="1">INDEX(i.dams_confinement_P,$P177,BP$17)</f>
        <v>-</v>
      </c>
      <c r="BQ177" s="246" t="str" cm="1">
        <f t="array" aca="1" ref="BQ177" ca="1">INDEX(i.dams_confinement_P,$P177,BQ$17)</f>
        <v>-</v>
      </c>
      <c r="BR177" s="246" t="str" cm="1">
        <f t="array" aca="1" ref="BR177" ca="1">INDEX(i.dams_confinement_P,$P177,BR$17)</f>
        <v>-</v>
      </c>
      <c r="BS177" s="246" t="str" cm="1">
        <f t="array" aca="1" ref="BS177" ca="1">INDEX(i.dams_confinement_P,$P177,BS$17)</f>
        <v>-</v>
      </c>
      <c r="BT177" s="246" t="str" cm="1">
        <f t="array" aca="1" ref="BT177" ca="1">INDEX(i.dams_confinement_P,$P177,BT$17)</f>
        <v>-</v>
      </c>
      <c r="BU177" s="246" t="str" cm="1">
        <f t="array" aca="1" ref="BU177" ca="1">INDEX(i.dams_confinement_P,$P177,BU$17)</f>
        <v>-</v>
      </c>
      <c r="BV177" s="246" t="str" cm="1">
        <f t="array" aca="1" ref="BV177" ca="1">INDEX(i.dams_confinement_P,$P177,BV$17)</f>
        <v>-</v>
      </c>
      <c r="BW177" s="246" t="str" cm="1">
        <f t="array" aca="1" ref="BW177" ca="1">INDEX(i.dams_confinement_P,$P177,BW$17)</f>
        <v>-</v>
      </c>
      <c r="BX177" s="246" t="str" cm="1">
        <f t="array" aca="1" ref="BX177" ca="1">INDEX(i.dams_confinement_P,$P177,BX$17)</f>
        <v>-</v>
      </c>
      <c r="BY177" s="248" t="str">
        <f t="shared" ca="1" si="633"/>
        <v>-</v>
      </c>
      <c r="BZ177" s="248" t="str">
        <f t="shared" ca="1" si="633"/>
        <v>-</v>
      </c>
      <c r="CA177" s="10"/>
      <c r="CB177" s="248" t="str">
        <f t="shared" ca="1" si="633"/>
        <v>-</v>
      </c>
      <c r="CC177" s="248" t="str">
        <f t="shared" ca="1" si="633"/>
        <v>-</v>
      </c>
      <c r="CD177" s="248" t="str">
        <f t="shared" ca="1" si="633"/>
        <v>-</v>
      </c>
      <c r="CE177" s="248" t="str">
        <f t="shared" ca="1" si="633"/>
        <v>-</v>
      </c>
      <c r="CF177" s="248" t="str">
        <f t="shared" ca="1" si="633"/>
        <v>-</v>
      </c>
      <c r="CG177" s="248" t="str">
        <f t="shared" ca="1" si="633"/>
        <v>-</v>
      </c>
      <c r="CH177" s="248" t="str">
        <f t="shared" ca="1" si="633"/>
        <v>-</v>
      </c>
      <c r="CI177" s="248" t="str">
        <f t="shared" ca="1" si="633"/>
        <v>-</v>
      </c>
      <c r="CJ177" s="248" t="str">
        <f t="shared" ca="1" si="633"/>
        <v>-</v>
      </c>
      <c r="CK177" s="248" t="str">
        <f t="shared" ca="1" si="633"/>
        <v>-</v>
      </c>
      <c r="CL177" s="248" t="str">
        <f t="shared" ca="1" si="633"/>
        <v>-</v>
      </c>
      <c r="CM177" s="248" t="str">
        <f t="shared" ca="1" si="633"/>
        <v>-</v>
      </c>
      <c r="CN177" s="248" t="str">
        <f t="shared" ca="1" si="633"/>
        <v>-</v>
      </c>
      <c r="CO177" s="248" t="str">
        <f t="shared" ca="1" si="630"/>
        <v>-</v>
      </c>
      <c r="CP177" s="248" t="str">
        <f t="shared" ca="1" si="630"/>
        <v>-</v>
      </c>
      <c r="CQ177" s="248" t="str">
        <f t="shared" ca="1" si="630"/>
        <v>-</v>
      </c>
      <c r="CR177" s="248" t="str">
        <f t="shared" ca="1" si="630"/>
        <v>-</v>
      </c>
      <c r="CS177" s="248" t="str">
        <f t="shared" ca="1" si="630"/>
        <v>-</v>
      </c>
      <c r="CT177" s="248" t="str">
        <f t="shared" ca="1" si="630"/>
        <v>-</v>
      </c>
      <c r="CU177" s="248" t="str">
        <f t="shared" ca="1" si="630"/>
        <v>-</v>
      </c>
      <c r="CV177" s="248" t="str">
        <f t="shared" ca="1" si="630"/>
        <v>-</v>
      </c>
      <c r="CW177" s="10"/>
      <c r="CX177" s="246" t="str" cm="1">
        <f t="array" aca="1" ref="CX177" ca="1">IF(AND($CZ177:$DA177),INDEX(i.dam_user_fvp0_date,$P177),"-")</f>
        <v>-</v>
      </c>
      <c r="CY177" s="246" t="str" cm="1">
        <f t="array" aca="1" ref="CY177" ca="1">IF(AND($CZ177:$DA177),INDEX(i.dam_user_fvp1_date,$P177),"-")</f>
        <v>-</v>
      </c>
      <c r="CZ177" s="248" t="b">
        <f t="shared" ca="1" si="641"/>
        <v>0</v>
      </c>
      <c r="DA177" s="248" t="b">
        <f t="shared" ca="1" si="641"/>
        <v>0</v>
      </c>
      <c r="DB177" s="248" t="str">
        <f t="shared" ca="1" si="641"/>
        <v>-</v>
      </c>
      <c r="DC177" s="248" t="str">
        <f t="shared" ca="1" si="641"/>
        <v>-</v>
      </c>
      <c r="DD177" s="248" t="str">
        <f t="shared" ca="1" si="641"/>
        <v>-</v>
      </c>
      <c r="DE177" s="248" t="str">
        <f t="shared" ca="1" si="641"/>
        <v>-</v>
      </c>
      <c r="DF177" s="248" t="str">
        <f t="shared" ca="1" si="641"/>
        <v>-</v>
      </c>
      <c r="DG177" s="248" t="str">
        <f t="shared" ca="1" si="641"/>
        <v>-</v>
      </c>
      <c r="DH177" s="248" t="str">
        <f t="shared" ca="1" si="641"/>
        <v>-</v>
      </c>
      <c r="DI177" s="248" t="str">
        <f t="shared" ca="1" si="641"/>
        <v>-</v>
      </c>
      <c r="DJ177" s="248">
        <f t="shared" ca="1" si="641"/>
        <v>0.125</v>
      </c>
      <c r="DK177" s="248">
        <f t="shared" ca="1" si="641"/>
        <v>0.3</v>
      </c>
      <c r="DL177" s="248">
        <f t="shared" ca="1" si="641"/>
        <v>-0.05</v>
      </c>
      <c r="DM177" s="248">
        <f t="shared" ca="1" si="641"/>
        <v>0.1</v>
      </c>
      <c r="DN177" s="248">
        <f t="shared" ca="1" si="641"/>
        <v>0.25</v>
      </c>
      <c r="DO177" s="248">
        <f t="shared" ca="1" si="641"/>
        <v>-0.05</v>
      </c>
      <c r="DP177" s="248">
        <f t="shared" ca="1" si="642"/>
        <v>0.05</v>
      </c>
      <c r="DQ177" s="248">
        <f t="shared" ca="1" si="642"/>
        <v>0.1</v>
      </c>
      <c r="DR177" s="248">
        <f t="shared" ca="1" si="642"/>
        <v>-0.02</v>
      </c>
      <c r="DS177" s="248">
        <f t="shared" ca="1" si="642"/>
        <v>0.1</v>
      </c>
      <c r="DT177" s="248">
        <f t="shared" ca="1" si="642"/>
        <v>0.25</v>
      </c>
      <c r="DU177" s="248">
        <f t="shared" ca="1" si="642"/>
        <v>-0.05</v>
      </c>
      <c r="DV177" s="248">
        <f t="shared" ca="1" si="642"/>
        <v>1</v>
      </c>
      <c r="DW177" s="248">
        <f t="shared" ca="1" si="642"/>
        <v>1</v>
      </c>
      <c r="DX177" s="248">
        <f t="shared" ca="1" si="642"/>
        <v>0</v>
      </c>
      <c r="DY177" s="248" t="str">
        <f t="shared" ca="1" si="642"/>
        <v>-</v>
      </c>
      <c r="DZ177" s="248" t="str">
        <f t="shared" ca="1" si="642"/>
        <v>-</v>
      </c>
      <c r="EA177" s="248" t="str">
        <f t="shared" ca="1" si="642"/>
        <v>-</v>
      </c>
      <c r="EB177" s="248" t="str">
        <f t="shared" ca="1" si="642"/>
        <v>-</v>
      </c>
      <c r="EC177" s="248" t="str">
        <f t="shared" ca="1" si="642"/>
        <v>-</v>
      </c>
      <c r="ED177" s="248" t="str">
        <f t="shared" ca="1" si="642"/>
        <v>-</v>
      </c>
      <c r="EE177" s="248" t="str">
        <f t="shared" ca="1" si="642"/>
        <v>-</v>
      </c>
      <c r="EF177" s="248">
        <f t="shared" ca="1" si="643"/>
        <v>0</v>
      </c>
      <c r="EG177" s="248" t="str">
        <f t="shared" ca="1" si="643"/>
        <v>-</v>
      </c>
      <c r="EH177" s="248" t="str">
        <f t="shared" ca="1" si="643"/>
        <v>-</v>
      </c>
      <c r="EI177" s="248" t="str">
        <f t="shared" ca="1" si="643"/>
        <v>-</v>
      </c>
      <c r="EJ177" s="248" t="str">
        <f t="shared" ca="1" si="643"/>
        <v>-</v>
      </c>
      <c r="EK177" s="248" t="str">
        <f t="shared" ca="1" si="643"/>
        <v>-</v>
      </c>
      <c r="EL177" s="248">
        <f t="shared" ca="1" si="643"/>
        <v>0</v>
      </c>
      <c r="EM177" s="248">
        <f t="shared" ca="1" si="643"/>
        <v>0</v>
      </c>
      <c r="EN177" s="248">
        <f t="shared" ca="1" si="643"/>
        <v>0</v>
      </c>
      <c r="EO177" s="248">
        <f t="shared" ca="1" si="643"/>
        <v>0</v>
      </c>
      <c r="EP177" s="248">
        <f t="shared" ca="1" si="643"/>
        <v>0</v>
      </c>
      <c r="EQ177" s="248">
        <f t="shared" ca="1" si="643"/>
        <v>0</v>
      </c>
      <c r="ER177" s="248">
        <f t="shared" ca="1" si="643"/>
        <v>0</v>
      </c>
      <c r="ES177" s="248" t="str">
        <f t="shared" ca="1" si="643"/>
        <v>-</v>
      </c>
      <c r="ET177" s="248" t="str">
        <f t="shared" ca="1" si="643"/>
        <v>-</v>
      </c>
      <c r="EU177" s="248" t="str">
        <f t="shared" ca="1" si="643"/>
        <v>-</v>
      </c>
      <c r="EV177" s="248" t="str">
        <f t="shared" ca="1" si="644"/>
        <v>-</v>
      </c>
      <c r="EW177" s="248" t="str">
        <f t="shared" ca="1" si="644"/>
        <v>-</v>
      </c>
      <c r="EX177" s="248" t="str">
        <f t="shared" ca="1" si="644"/>
        <v>-</v>
      </c>
      <c r="EY177" s="248" t="str">
        <f t="shared" ca="1" si="644"/>
        <v>-</v>
      </c>
      <c r="EZ177" s="248" t="str">
        <f t="shared" ca="1" si="644"/>
        <v>-</v>
      </c>
      <c r="FA177" s="248" t="str">
        <f t="shared" ca="1" si="644"/>
        <v>-</v>
      </c>
      <c r="FB177" s="248" t="str">
        <f t="shared" ca="1" si="644"/>
        <v>-</v>
      </c>
      <c r="FC177" s="248" t="str">
        <f t="shared" ca="1" si="644"/>
        <v>-</v>
      </c>
      <c r="FD177" s="10"/>
      <c r="FE177" s="246">
        <f t="shared" ca="1" si="569"/>
        <v>1</v>
      </c>
      <c r="FF177" s="248" t="str">
        <f t="shared" ca="1" si="644"/>
        <v>-</v>
      </c>
      <c r="FG177" s="248" t="str">
        <f t="shared" ca="1" si="644"/>
        <v>-</v>
      </c>
      <c r="FH177" s="248" t="str">
        <f t="shared" ca="1" si="644"/>
        <v>-</v>
      </c>
      <c r="FI177" s="248" t="str">
        <f t="shared" ca="1" si="644"/>
        <v>-</v>
      </c>
      <c r="FJ177" s="246" t="b">
        <f t="shared" ca="1" si="570"/>
        <v>0</v>
      </c>
      <c r="FK177" s="248" t="str">
        <f t="shared" ref="FK177:FZ178" ca="1" si="648">OFFSET(FK$5,$B177,0)</f>
        <v>-</v>
      </c>
      <c r="FL177" s="248">
        <f t="shared" ca="1" si="648"/>
        <v>0</v>
      </c>
      <c r="FM177" s="248" t="str">
        <f t="shared" ca="1" si="648"/>
        <v>-</v>
      </c>
      <c r="FN177" s="248">
        <f t="shared" ca="1" si="648"/>
        <v>1</v>
      </c>
      <c r="FO177" s="248">
        <f t="shared" ca="1" si="648"/>
        <v>0</v>
      </c>
      <c r="FP177" s="248">
        <f t="shared" ca="1" si="648"/>
        <v>1</v>
      </c>
      <c r="FQ177" s="248">
        <f t="shared" ca="1" si="648"/>
        <v>0</v>
      </c>
      <c r="FR177" s="248">
        <f t="shared" ca="1" si="648"/>
        <v>1</v>
      </c>
      <c r="FS177" s="248">
        <f t="shared" ca="1" si="648"/>
        <v>1</v>
      </c>
      <c r="FT177" s="248">
        <f t="shared" ca="1" si="648"/>
        <v>1</v>
      </c>
      <c r="FU177" s="248">
        <f t="shared" ca="1" si="648"/>
        <v>0</v>
      </c>
      <c r="FV177" s="248">
        <f t="shared" ca="1" si="648"/>
        <v>0</v>
      </c>
      <c r="FW177" s="248">
        <f t="shared" ca="1" si="648"/>
        <v>0</v>
      </c>
      <c r="FX177" s="248">
        <f t="shared" ca="1" si="648"/>
        <v>0</v>
      </c>
      <c r="FY177" s="248">
        <f t="shared" ca="1" si="648"/>
        <v>0</v>
      </c>
      <c r="FZ177" s="248">
        <f t="shared" ca="1" si="648"/>
        <v>0</v>
      </c>
      <c r="GA177" s="248">
        <f t="shared" ca="1" si="609"/>
        <v>0</v>
      </c>
      <c r="GB177" s="248">
        <f t="shared" ref="GB177:GN177" ca="1" si="649">OFFSET(GB$5,$B177,0)</f>
        <v>0</v>
      </c>
      <c r="GC177" s="248">
        <f t="shared" ca="1" si="649"/>
        <v>0</v>
      </c>
      <c r="GD177" s="248">
        <f t="shared" ca="1" si="649"/>
        <v>0</v>
      </c>
      <c r="GE177" s="248">
        <f t="shared" ca="1" si="649"/>
        <v>0</v>
      </c>
      <c r="GF177" s="248">
        <f t="shared" ca="1" si="649"/>
        <v>0</v>
      </c>
      <c r="GG177" s="248">
        <f t="shared" ca="1" si="649"/>
        <v>1</v>
      </c>
      <c r="GH177" s="248">
        <f t="shared" ca="1" si="649"/>
        <v>0</v>
      </c>
      <c r="GI177" s="248">
        <f t="shared" ca="1" si="649"/>
        <v>0</v>
      </c>
      <c r="GJ177" s="248">
        <f t="shared" ca="1" si="649"/>
        <v>0</v>
      </c>
      <c r="GK177" s="248">
        <f t="shared" ca="1" si="649"/>
        <v>0</v>
      </c>
      <c r="GL177" s="248">
        <f t="shared" ca="1" si="649"/>
        <v>0</v>
      </c>
      <c r="GM177" s="248">
        <f t="shared" ca="1" si="649"/>
        <v>0</v>
      </c>
      <c r="GN177" s="248">
        <f t="shared" ca="1" si="649"/>
        <v>0</v>
      </c>
      <c r="GO177" s="10"/>
      <c r="GP177" s="246" t="b">
        <f t="shared" si="646"/>
        <v>1</v>
      </c>
      <c r="GQ177" s="246" cm="1">
        <f t="array" ref="GQ177">INDEX(i.bnd_total_pas_area,$R177,1)</f>
        <v>1544.2500000000002</v>
      </c>
      <c r="GR177" s="248" t="str">
        <f t="shared" ca="1" si="572"/>
        <v>-</v>
      </c>
      <c r="GS177" s="246" t="b">
        <f t="shared" ca="1" si="647"/>
        <v>1</v>
      </c>
      <c r="GT177" s="246" cm="1">
        <f t="array" aca="1" ref="GT177" ca="1">INDEX(i.bnd_sr_t,$T177,1)</f>
        <v>13.5</v>
      </c>
      <c r="GU177" s="246" t="b">
        <f t="shared" ca="1" si="574"/>
        <v>0</v>
      </c>
      <c r="GV177" s="246" t="b">
        <f t="shared" ca="1" si="574"/>
        <v>0</v>
      </c>
      <c r="GW177" s="246" t="b">
        <f t="shared" ca="1" si="574"/>
        <v>1</v>
      </c>
      <c r="GX177" s="248">
        <f t="shared" ca="1" si="636"/>
        <v>0</v>
      </c>
      <c r="GY177" s="248">
        <f t="shared" ca="1" si="636"/>
        <v>2</v>
      </c>
      <c r="GZ177" s="248">
        <f t="shared" ca="1" si="636"/>
        <v>2</v>
      </c>
      <c r="HA177" s="248" t="str">
        <f t="shared" ca="1" si="636"/>
        <v>-</v>
      </c>
      <c r="HB177" s="248" t="str">
        <f t="shared" ca="1" si="636"/>
        <v>-</v>
      </c>
      <c r="HC177" s="248" t="str">
        <f t="shared" ca="1" si="636"/>
        <v>-</v>
      </c>
      <c r="HD177" s="248" t="str">
        <f t="shared" ca="1" si="636"/>
        <v>-</v>
      </c>
      <c r="HE177" s="248" t="str">
        <f t="shared" ca="1" si="636"/>
        <v>-</v>
      </c>
      <c r="HF177" s="248" t="str">
        <f t="shared" ca="1" si="636"/>
        <v>-</v>
      </c>
      <c r="HG177" s="248" t="str">
        <f t="shared" ca="1" si="636"/>
        <v>-</v>
      </c>
      <c r="HH177" s="248" t="str">
        <f t="shared" ca="1" si="636"/>
        <v>-</v>
      </c>
      <c r="HI177" s="248" t="str">
        <f t="shared" ca="1" si="636"/>
        <v>-</v>
      </c>
      <c r="HJ177" s="248" t="str">
        <f t="shared" ca="1" si="636"/>
        <v>-</v>
      </c>
      <c r="HK177" s="248" t="b">
        <f t="shared" ca="1" si="636"/>
        <v>1</v>
      </c>
      <c r="HL177" s="248">
        <f t="shared" ca="1" si="636"/>
        <v>0</v>
      </c>
      <c r="HM177" s="288" t="str">
        <f t="shared" ca="1" si="636"/>
        <v>-</v>
      </c>
      <c r="HN177" s="288" t="str">
        <f t="shared" ca="1" si="631"/>
        <v>-</v>
      </c>
      <c r="HO177" s="288" t="str">
        <f t="shared" ca="1" si="631"/>
        <v>-</v>
      </c>
      <c r="HP177" s="288" t="str">
        <f t="shared" ca="1" si="631"/>
        <v>-</v>
      </c>
      <c r="HQ177" s="288" t="str">
        <f t="shared" ca="1" si="631"/>
        <v>-</v>
      </c>
      <c r="HR177" s="288" t="str">
        <f t="shared" ca="1" si="631"/>
        <v>-</v>
      </c>
      <c r="HS177" s="248" t="str">
        <f t="shared" ca="1" si="631"/>
        <v>-</v>
      </c>
      <c r="HT177" s="248" t="str">
        <f t="shared" ca="1" si="631"/>
        <v>-</v>
      </c>
      <c r="HU177" s="248" t="b">
        <f t="shared" ca="1" si="577"/>
        <v>1</v>
      </c>
      <c r="HV177" s="248">
        <f t="shared" ca="1" si="577"/>
        <v>0</v>
      </c>
      <c r="HW177" s="246" t="str">
        <f t="shared" ca="1" si="578"/>
        <v>-</v>
      </c>
      <c r="HX177" s="246" t="str">
        <f t="shared" ca="1" si="578"/>
        <v>-</v>
      </c>
      <c r="HY177" s="246" t="str">
        <f t="shared" ca="1" si="578"/>
        <v>-</v>
      </c>
      <c r="HZ177" s="246" t="str">
        <f t="shared" ca="1" si="578"/>
        <v>-</v>
      </c>
      <c r="IA177" s="248" t="str">
        <f t="shared" ca="1" si="632"/>
        <v>-</v>
      </c>
      <c r="IB177" s="248" t="str">
        <f t="shared" ca="1" si="632"/>
        <v>-</v>
      </c>
      <c r="IC177" s="248" t="str">
        <f t="shared" ca="1" si="632"/>
        <v>-</v>
      </c>
      <c r="ID177" s="248" t="str">
        <f t="shared" ca="1" si="632"/>
        <v>-</v>
      </c>
      <c r="IE177" s="248">
        <f t="shared" ca="1" si="632"/>
        <v>0</v>
      </c>
      <c r="IF177" s="248" t="str">
        <f t="shared" ca="1" si="632"/>
        <v>-</v>
      </c>
      <c r="IG177" s="248">
        <f t="shared" ca="1" si="632"/>
        <v>0</v>
      </c>
      <c r="IH177" s="246" t="str">
        <f t="shared" ca="1" si="580"/>
        <v>-</v>
      </c>
      <c r="II177" s="246">
        <f t="shared" ca="1" si="580"/>
        <v>500</v>
      </c>
      <c r="IJ177" s="246">
        <f t="shared" ca="1" si="580"/>
        <v>500</v>
      </c>
      <c r="IK177" s="246">
        <f t="shared" ca="1" si="580"/>
        <v>865</v>
      </c>
      <c r="IL177" s="246" t="str">
        <f t="shared" ca="1" si="580"/>
        <v>-</v>
      </c>
      <c r="IM177" s="246" t="str">
        <f t="shared" ca="1" si="580"/>
        <v>-</v>
      </c>
      <c r="IN177" s="248" t="str">
        <f t="shared" ca="1" si="581"/>
        <v>-</v>
      </c>
      <c r="IO177" s="248" t="str">
        <f t="shared" ca="1" si="581"/>
        <v>-</v>
      </c>
      <c r="IP177" s="10"/>
      <c r="IQ177" s="248">
        <f t="shared" ca="1" si="632"/>
        <v>1</v>
      </c>
      <c r="IR177" s="248">
        <f t="shared" ca="1" si="632"/>
        <v>0</v>
      </c>
      <c r="IS177" s="248">
        <f t="shared" ca="1" si="632"/>
        <v>1</v>
      </c>
      <c r="IT177" s="248">
        <f t="shared" ca="1" si="632"/>
        <v>1</v>
      </c>
      <c r="IU177" s="248">
        <f t="shared" ca="1" si="632"/>
        <v>0</v>
      </c>
      <c r="IV177" s="248">
        <f t="shared" ca="1" si="632"/>
        <v>70</v>
      </c>
      <c r="IW177" s="248">
        <f t="shared" ca="1" si="632"/>
        <v>50</v>
      </c>
      <c r="IX177" s="248">
        <f t="shared" ca="1" si="632"/>
        <v>85</v>
      </c>
      <c r="IY177" s="248">
        <f t="shared" ca="1" si="628"/>
        <v>70</v>
      </c>
      <c r="IZ177" s="246">
        <f t="shared" ca="1" si="582"/>
        <v>1</v>
      </c>
      <c r="JA177" s="246">
        <f t="shared" ca="1" si="583"/>
        <v>1</v>
      </c>
      <c r="JB177" s="246">
        <f t="shared" ca="1" si="584"/>
        <v>1</v>
      </c>
      <c r="JC177" s="248">
        <f t="shared" ca="1" si="628"/>
        <v>1</v>
      </c>
      <c r="JD177" s="10"/>
      <c r="JE177" s="248">
        <f t="shared" ca="1" si="628"/>
        <v>1</v>
      </c>
      <c r="JF177" s="246">
        <f t="shared" ca="1" si="585"/>
        <v>1</v>
      </c>
      <c r="JG177" s="248">
        <f t="shared" ca="1" si="629"/>
        <v>0.75</v>
      </c>
      <c r="JH177" s="248">
        <f t="shared" ca="1" si="629"/>
        <v>0.8</v>
      </c>
      <c r="JI177" s="248">
        <f t="shared" ca="1" si="629"/>
        <v>0.82499999999999996</v>
      </c>
      <c r="JJ177" s="248">
        <f t="shared" ca="1" si="629"/>
        <v>0.875</v>
      </c>
      <c r="JK177" s="248">
        <f t="shared" ca="1" si="629"/>
        <v>0.9</v>
      </c>
      <c r="JL177" s="246">
        <f t="shared" ca="1" si="587"/>
        <v>1</v>
      </c>
      <c r="JM177" s="248">
        <f t="shared" ca="1" si="628"/>
        <v>0</v>
      </c>
      <c r="JN177" s="248">
        <f t="shared" ca="1" si="628"/>
        <v>0</v>
      </c>
      <c r="JO177" s="248">
        <f t="shared" ca="1" si="628"/>
        <v>0</v>
      </c>
      <c r="JP177" s="248">
        <f t="shared" ca="1" si="628"/>
        <v>0</v>
      </c>
      <c r="JQ177" s="248">
        <f t="shared" ca="1" si="628"/>
        <v>0</v>
      </c>
      <c r="JR177" s="248">
        <f t="shared" ca="1" si="628"/>
        <v>0</v>
      </c>
      <c r="JS177" s="248" t="str">
        <f t="shared" ca="1" si="628"/>
        <v>-</v>
      </c>
      <c r="JT177" s="248">
        <f t="shared" ca="1" si="628"/>
        <v>0</v>
      </c>
      <c r="JU177" s="27">
        <v>0</v>
      </c>
    </row>
    <row r="178" spans="1:281" s="228" customFormat="1" outlineLevel="1">
      <c r="A178" s="202">
        <f t="shared" si="12"/>
        <v>173</v>
      </c>
      <c r="B178" s="202">
        <f t="shared" si="590"/>
        <v>13</v>
      </c>
      <c r="C178" s="228">
        <v>600</v>
      </c>
      <c r="D178" s="228" t="s">
        <v>941</v>
      </c>
      <c r="E178" s="228" t="b">
        <f t="shared" ca="1" si="591"/>
        <v>1</v>
      </c>
      <c r="F178" s="228" t="b">
        <v>0</v>
      </c>
      <c r="G178" s="228" t="b">
        <v>1</v>
      </c>
      <c r="H178" s="298" cm="1">
        <f t="array" aca="1" ref="H178" ca="1">IF(AND($I178:$T178=DataMaster!$R$70:$AC$70),1,IF(AND($I178:$T178=DataMaster!$R$71:$AC$71),2,IF(AND($I178:$T178=DataMaster!$R$72:$AC$72),3,IF(AND($I178:$T178=DataMaster!$R$73:$AC$73),4,IF(AND($I178:$T178=DataMaster!$R$74:$AC$74),5,IF(AND($I178:$T178=DataMaster!$R$75:$AC$75),6,IF(AND($I178:$T178=DataMaster!$R$76:$AC$76),7,IF(AND($I178:$T178=DataMaster!$R$77:$AC$77),8,0))))))))</f>
        <v>0</v>
      </c>
      <c r="I178" s="225">
        <f t="shared" ca="1" si="637"/>
        <v>3</v>
      </c>
      <c r="J178" s="225">
        <f t="shared" ca="1" si="637"/>
        <v>2</v>
      </c>
      <c r="K178" s="225">
        <f t="shared" ca="1" si="637"/>
        <v>1</v>
      </c>
      <c r="L178" s="225">
        <f t="shared" ca="1" si="637"/>
        <v>1</v>
      </c>
      <c r="M178" s="225">
        <f t="shared" ca="1" si="637"/>
        <v>1</v>
      </c>
      <c r="N178" s="225">
        <f t="shared" ca="1" si="637"/>
        <v>1</v>
      </c>
      <c r="O178" s="225">
        <f t="shared" ca="1" si="637"/>
        <v>1</v>
      </c>
      <c r="P178" s="225">
        <f t="shared" ca="1" si="637"/>
        <v>2</v>
      </c>
      <c r="Q178" s="225">
        <f t="shared" ca="1" si="637"/>
        <v>1</v>
      </c>
      <c r="R178" s="32">
        <v>11</v>
      </c>
      <c r="S178" s="225">
        <f t="shared" ca="1" si="637"/>
        <v>1</v>
      </c>
      <c r="T178" s="225">
        <f t="shared" ca="1" si="637"/>
        <v>9</v>
      </c>
      <c r="V178" s="242" t="str" cm="1">
        <f t="array" aca="1" ref="V178" ca="1">TEXT(LEFT(OFFSET(V178,-1,0),5)+1,"00000")&amp;MID(OFFSET(V178,-1,0),6,FIND(" ",OFFSET(V178,-1,0),7)-5)
&amp;IF($H178=0,"",INDEX(DataMaster!$Q$70:$Q$77,Experiment!H178))
 &amp; " Day"&amp;_xlfn.SINGLE(INDEX(i.DOY,$I178,1))                   &amp; IF($FE178=0," FWM","")&amp;IF($FE178=1," MWM","")&amp;IF($FE178=5," Mat","")&amp;IF($FJ178=TRUE,"&amp;BBT","")
&amp;" Confine"&amp;$P178-1       &amp;IF($R178&gt;1," PasArea"&amp;GQ178,"")     &amp;IF($T178&gt;1," SR"&amp;GT178,"")     &amp;IF($S178&gt;1," E_PGR"&amp;JG178,"")
&amp; " WP"&amp;TEXT($IZ178*100,"000p")                &amp; " MP"&amp;TEXT($JA178*100,"000p")                      &amp; " GP"&amp;TEXT($JB178*100,"000p")
&amp; " (F"&amp;3+IFERROR(1*$CZ178,0)+IFERROR(1*$DA178,0)&amp;3-IFERROR(1*NOT($DC178),0)&amp;"N"&amp;$DV178&amp;$DW178&amp;")"</f>
        <v>00027 General_SA  Day204 MWM Confine1 PasArea1863.75 SR13.5 WP100p MP100p GP100p (F33N11)</v>
      </c>
      <c r="W178" s="10" t="str">
        <f ca="1">IF(COUNTIF(V$5:V178,V178)=1,"-","Dup")</f>
        <v>-</v>
      </c>
      <c r="X178" s="10"/>
      <c r="Y178" s="248" t="str">
        <f t="shared" ca="1" si="562"/>
        <v>-</v>
      </c>
      <c r="Z178" s="248" t="str">
        <f t="shared" ca="1" si="562"/>
        <v>-</v>
      </c>
      <c r="AA178" s="248" t="str">
        <f t="shared" ca="1" si="562"/>
        <v>-</v>
      </c>
      <c r="AB178" s="248" t="str">
        <f t="shared" ca="1" si="562"/>
        <v>-</v>
      </c>
      <c r="AC178" s="248" t="str">
        <f t="shared" ca="1" si="562"/>
        <v>-</v>
      </c>
      <c r="AD178" s="248" t="b">
        <f t="shared" ca="1" si="562"/>
        <v>1</v>
      </c>
      <c r="AE178" s="10"/>
      <c r="AF178" s="248" t="b">
        <f t="shared" ca="1" si="639"/>
        <v>1</v>
      </c>
      <c r="AG178" s="248" t="str">
        <f t="shared" ca="1" si="639"/>
        <v>-</v>
      </c>
      <c r="AH178" s="248" t="str">
        <f t="shared" ca="1" si="639"/>
        <v>-</v>
      </c>
      <c r="AI178" s="248" t="str">
        <f t="shared" ca="1" si="639"/>
        <v>-</v>
      </c>
      <c r="AJ178" s="248" t="b">
        <f t="shared" ca="1" si="639"/>
        <v>0</v>
      </c>
      <c r="AK178" s="248" t="str">
        <f t="shared" ca="1" si="639"/>
        <v>-</v>
      </c>
      <c r="AL178" s="248" t="str">
        <f t="shared" ca="1" si="639"/>
        <v>-</v>
      </c>
      <c r="AM178" s="248" t="str">
        <f t="shared" ca="1" si="639"/>
        <v>-</v>
      </c>
      <c r="AN178" s="248" t="b">
        <f t="shared" ca="1" si="639"/>
        <v>0</v>
      </c>
      <c r="AO178" s="10"/>
      <c r="AP178" s="248" t="b">
        <f t="shared" ca="1" si="639"/>
        <v>1</v>
      </c>
      <c r="AQ178" s="248" t="b">
        <f t="shared" ca="1" si="639"/>
        <v>1</v>
      </c>
      <c r="AR178" s="248" t="b">
        <f t="shared" ca="1" si="639"/>
        <v>1</v>
      </c>
      <c r="AS178" s="297">
        <f t="shared" ca="1" si="565"/>
        <v>32209</v>
      </c>
      <c r="AT178" s="248" t="b">
        <f t="shared" ca="1" si="639"/>
        <v>0</v>
      </c>
      <c r="AU178" s="248" t="str">
        <f t="shared" ca="1" si="639"/>
        <v>-</v>
      </c>
      <c r="AV178" s="248" t="str">
        <f t="shared" ca="1" si="640"/>
        <v>-</v>
      </c>
      <c r="AW178" s="248" t="str">
        <f t="shared" ca="1" si="640"/>
        <v>-</v>
      </c>
      <c r="AX178" s="248" t="str">
        <f t="shared" ca="1" si="640"/>
        <v>-</v>
      </c>
      <c r="AY178" s="248">
        <f t="shared" ca="1" si="640"/>
        <v>1</v>
      </c>
      <c r="AZ178" s="248">
        <f t="shared" ca="1" si="640"/>
        <v>1</v>
      </c>
      <c r="BA178" s="248" t="b">
        <f t="shared" ca="1" si="640"/>
        <v>1</v>
      </c>
      <c r="BB178" s="248">
        <f t="shared" ca="1" si="640"/>
        <v>0.2</v>
      </c>
      <c r="BC178" s="248" t="str">
        <f t="shared" ca="1" si="640"/>
        <v>-</v>
      </c>
      <c r="BD178" s="248" t="str">
        <f t="shared" ca="1" si="640"/>
        <v>-</v>
      </c>
      <c r="BE178" s="248" t="b">
        <f t="shared" ca="1" si="640"/>
        <v>1</v>
      </c>
      <c r="BF178" s="248" t="b">
        <f t="shared" ca="1" si="640"/>
        <v>0</v>
      </c>
      <c r="BG178" s="246" t="b" cm="1">
        <f t="array" aca="1" ref="BG178" ca="1">INDEX(i.dams_confinement_P,$P178,BG$17)</f>
        <v>1</v>
      </c>
      <c r="BH178" s="246" t="b" cm="1">
        <f t="array" aca="1" ref="BH178" ca="1">INDEX(i.dams_confinement_P,$P178,BH$17)</f>
        <v>1</v>
      </c>
      <c r="BI178" s="246" t="b" cm="1">
        <f t="array" aca="1" ref="BI178" ca="1">INDEX(i.dams_confinement_P,$P178,BI$17)</f>
        <v>1</v>
      </c>
      <c r="BJ178" s="246" t="b" cm="1">
        <f t="array" aca="1" ref="BJ178" ca="1">INDEX(i.dams_confinement_P,$P178,BJ$17)</f>
        <v>1</v>
      </c>
      <c r="BK178" s="246" t="b" cm="1">
        <f t="array" aca="1" ref="BK178" ca="1">INDEX(i.dams_confinement_P,$P178,BK$17)</f>
        <v>1</v>
      </c>
      <c r="BL178" s="246" t="b" cm="1">
        <f t="array" aca="1" ref="BL178" ca="1">INDEX(i.dams_confinement_P,$P178,BL$17)</f>
        <v>1</v>
      </c>
      <c r="BM178" s="246" t="str" cm="1">
        <f t="array" aca="1" ref="BM178" ca="1">INDEX(i.dams_confinement_P,$P178,BM$17)</f>
        <v>-</v>
      </c>
      <c r="BN178" s="246" t="str" cm="1">
        <f t="array" aca="1" ref="BN178" ca="1">INDEX(i.dams_confinement_P,$P178,BN$17)</f>
        <v>-</v>
      </c>
      <c r="BO178" s="246" t="str" cm="1">
        <f t="array" aca="1" ref="BO178" ca="1">INDEX(i.dams_confinement_P,$P178,BO$17)</f>
        <v>-</v>
      </c>
      <c r="BP178" s="246" t="str" cm="1">
        <f t="array" aca="1" ref="BP178" ca="1">INDEX(i.dams_confinement_P,$P178,BP$17)</f>
        <v>-</v>
      </c>
      <c r="BQ178" s="246" t="str" cm="1">
        <f t="array" aca="1" ref="BQ178" ca="1">INDEX(i.dams_confinement_P,$P178,BQ$17)</f>
        <v>-</v>
      </c>
      <c r="BR178" s="246" t="str" cm="1">
        <f t="array" aca="1" ref="BR178" ca="1">INDEX(i.dams_confinement_P,$P178,BR$17)</f>
        <v>-</v>
      </c>
      <c r="BS178" s="246" t="str" cm="1">
        <f t="array" aca="1" ref="BS178" ca="1">INDEX(i.dams_confinement_P,$P178,BS$17)</f>
        <v>-</v>
      </c>
      <c r="BT178" s="246" t="str" cm="1">
        <f t="array" aca="1" ref="BT178" ca="1">INDEX(i.dams_confinement_P,$P178,BT$17)</f>
        <v>-</v>
      </c>
      <c r="BU178" s="246" t="str" cm="1">
        <f t="array" aca="1" ref="BU178" ca="1">INDEX(i.dams_confinement_P,$P178,BU$17)</f>
        <v>-</v>
      </c>
      <c r="BV178" s="246" t="str" cm="1">
        <f t="array" aca="1" ref="BV178" ca="1">INDEX(i.dams_confinement_P,$P178,BV$17)</f>
        <v>-</v>
      </c>
      <c r="BW178" s="246" t="str" cm="1">
        <f t="array" aca="1" ref="BW178" ca="1">INDEX(i.dams_confinement_P,$P178,BW$17)</f>
        <v>-</v>
      </c>
      <c r="BX178" s="246" t="str" cm="1">
        <f t="array" aca="1" ref="BX178" ca="1">INDEX(i.dams_confinement_P,$P178,BX$17)</f>
        <v>-</v>
      </c>
      <c r="BY178" s="248" t="str">
        <f t="shared" ca="1" si="633"/>
        <v>-</v>
      </c>
      <c r="BZ178" s="248" t="str">
        <f t="shared" ca="1" si="633"/>
        <v>-</v>
      </c>
      <c r="CA178" s="10"/>
      <c r="CB178" s="248" t="str">
        <f t="shared" ca="1" si="633"/>
        <v>-</v>
      </c>
      <c r="CC178" s="248" t="str">
        <f t="shared" ca="1" si="633"/>
        <v>-</v>
      </c>
      <c r="CD178" s="248" t="str">
        <f t="shared" ca="1" si="633"/>
        <v>-</v>
      </c>
      <c r="CE178" s="248" t="str">
        <f t="shared" ca="1" si="633"/>
        <v>-</v>
      </c>
      <c r="CF178" s="248" t="str">
        <f t="shared" ca="1" si="633"/>
        <v>-</v>
      </c>
      <c r="CG178" s="248" t="str">
        <f t="shared" ca="1" si="633"/>
        <v>-</v>
      </c>
      <c r="CH178" s="248" t="str">
        <f t="shared" ca="1" si="633"/>
        <v>-</v>
      </c>
      <c r="CI178" s="248" t="str">
        <f t="shared" ca="1" si="633"/>
        <v>-</v>
      </c>
      <c r="CJ178" s="248" t="str">
        <f t="shared" ca="1" si="633"/>
        <v>-</v>
      </c>
      <c r="CK178" s="248" t="str">
        <f t="shared" ca="1" si="633"/>
        <v>-</v>
      </c>
      <c r="CL178" s="248" t="str">
        <f t="shared" ca="1" si="633"/>
        <v>-</v>
      </c>
      <c r="CM178" s="248" t="str">
        <f t="shared" ca="1" si="633"/>
        <v>-</v>
      </c>
      <c r="CN178" s="248" t="str">
        <f t="shared" ca="1" si="633"/>
        <v>-</v>
      </c>
      <c r="CO178" s="248" t="str">
        <f t="shared" ca="1" si="630"/>
        <v>-</v>
      </c>
      <c r="CP178" s="248" t="str">
        <f t="shared" ca="1" si="630"/>
        <v>-</v>
      </c>
      <c r="CQ178" s="248" t="str">
        <f t="shared" ca="1" si="630"/>
        <v>-</v>
      </c>
      <c r="CR178" s="248" t="str">
        <f t="shared" ca="1" si="630"/>
        <v>-</v>
      </c>
      <c r="CS178" s="248" t="str">
        <f t="shared" ca="1" si="630"/>
        <v>-</v>
      </c>
      <c r="CT178" s="248" t="str">
        <f t="shared" ca="1" si="630"/>
        <v>-</v>
      </c>
      <c r="CU178" s="248" t="str">
        <f t="shared" ca="1" si="630"/>
        <v>-</v>
      </c>
      <c r="CV178" s="248" t="str">
        <f t="shared" ca="1" si="630"/>
        <v>-</v>
      </c>
      <c r="CW178" s="10"/>
      <c r="CX178" s="246" t="str" cm="1">
        <f t="array" aca="1" ref="CX178" ca="1">IF(AND($CZ178:$DA178),INDEX(i.dam_user_fvp0_date,$P178),"-")</f>
        <v>-</v>
      </c>
      <c r="CY178" s="246" t="str" cm="1">
        <f t="array" aca="1" ref="CY178" ca="1">IF(AND($CZ178:$DA178),INDEX(i.dam_user_fvp1_date,$P178),"-")</f>
        <v>-</v>
      </c>
      <c r="CZ178" s="248" t="b">
        <f t="shared" ca="1" si="641"/>
        <v>0</v>
      </c>
      <c r="DA178" s="248" t="b">
        <f t="shared" ca="1" si="641"/>
        <v>0</v>
      </c>
      <c r="DB178" s="248" t="str">
        <f t="shared" ca="1" si="641"/>
        <v>-</v>
      </c>
      <c r="DC178" s="248" t="str">
        <f t="shared" ca="1" si="641"/>
        <v>-</v>
      </c>
      <c r="DD178" s="248" t="str">
        <f t="shared" ca="1" si="641"/>
        <v>-</v>
      </c>
      <c r="DE178" s="248" t="str">
        <f t="shared" ca="1" si="641"/>
        <v>-</v>
      </c>
      <c r="DF178" s="248" t="str">
        <f t="shared" ca="1" si="641"/>
        <v>-</v>
      </c>
      <c r="DG178" s="248" t="str">
        <f t="shared" ca="1" si="641"/>
        <v>-</v>
      </c>
      <c r="DH178" s="248" t="str">
        <f t="shared" ca="1" si="641"/>
        <v>-</v>
      </c>
      <c r="DI178" s="248" t="str">
        <f t="shared" ca="1" si="641"/>
        <v>-</v>
      </c>
      <c r="DJ178" s="248">
        <f t="shared" ca="1" si="641"/>
        <v>0.125</v>
      </c>
      <c r="DK178" s="248">
        <f t="shared" ca="1" si="641"/>
        <v>0.3</v>
      </c>
      <c r="DL178" s="248">
        <f t="shared" ca="1" si="641"/>
        <v>-0.05</v>
      </c>
      <c r="DM178" s="248">
        <f t="shared" ca="1" si="641"/>
        <v>0.1</v>
      </c>
      <c r="DN178" s="248">
        <f t="shared" ca="1" si="641"/>
        <v>0.25</v>
      </c>
      <c r="DO178" s="248">
        <f t="shared" ca="1" si="641"/>
        <v>-0.05</v>
      </c>
      <c r="DP178" s="248">
        <f t="shared" ca="1" si="642"/>
        <v>0.05</v>
      </c>
      <c r="DQ178" s="248">
        <f t="shared" ca="1" si="642"/>
        <v>0.1</v>
      </c>
      <c r="DR178" s="248">
        <f t="shared" ca="1" si="642"/>
        <v>-0.02</v>
      </c>
      <c r="DS178" s="248">
        <f t="shared" ca="1" si="642"/>
        <v>0.1</v>
      </c>
      <c r="DT178" s="248">
        <f t="shared" ca="1" si="642"/>
        <v>0.25</v>
      </c>
      <c r="DU178" s="248">
        <f t="shared" ca="1" si="642"/>
        <v>-0.05</v>
      </c>
      <c r="DV178" s="248">
        <f t="shared" ca="1" si="642"/>
        <v>1</v>
      </c>
      <c r="DW178" s="248">
        <f t="shared" ca="1" si="642"/>
        <v>1</v>
      </c>
      <c r="DX178" s="248">
        <f t="shared" ca="1" si="642"/>
        <v>0</v>
      </c>
      <c r="DY178" s="248" t="str">
        <f t="shared" ca="1" si="642"/>
        <v>-</v>
      </c>
      <c r="DZ178" s="248" t="str">
        <f t="shared" ca="1" si="642"/>
        <v>-</v>
      </c>
      <c r="EA178" s="248" t="str">
        <f t="shared" ca="1" si="642"/>
        <v>-</v>
      </c>
      <c r="EB178" s="248" t="str">
        <f t="shared" ca="1" si="642"/>
        <v>-</v>
      </c>
      <c r="EC178" s="248" t="str">
        <f t="shared" ca="1" si="642"/>
        <v>-</v>
      </c>
      <c r="ED178" s="248" t="str">
        <f t="shared" ca="1" si="642"/>
        <v>-</v>
      </c>
      <c r="EE178" s="248" t="str">
        <f t="shared" ca="1" si="642"/>
        <v>-</v>
      </c>
      <c r="EF178" s="248">
        <f t="shared" ca="1" si="643"/>
        <v>0</v>
      </c>
      <c r="EG178" s="248" t="str">
        <f t="shared" ca="1" si="643"/>
        <v>-</v>
      </c>
      <c r="EH178" s="248" t="str">
        <f t="shared" ca="1" si="643"/>
        <v>-</v>
      </c>
      <c r="EI178" s="248" t="str">
        <f t="shared" ca="1" si="643"/>
        <v>-</v>
      </c>
      <c r="EJ178" s="248" t="str">
        <f t="shared" ca="1" si="643"/>
        <v>-</v>
      </c>
      <c r="EK178" s="248" t="str">
        <f t="shared" ca="1" si="643"/>
        <v>-</v>
      </c>
      <c r="EL178" s="248">
        <f t="shared" ca="1" si="643"/>
        <v>0</v>
      </c>
      <c r="EM178" s="248">
        <f t="shared" ca="1" si="643"/>
        <v>0</v>
      </c>
      <c r="EN178" s="248">
        <f t="shared" ca="1" si="643"/>
        <v>0</v>
      </c>
      <c r="EO178" s="248">
        <f t="shared" ca="1" si="643"/>
        <v>0</v>
      </c>
      <c r="EP178" s="248">
        <f t="shared" ca="1" si="643"/>
        <v>0</v>
      </c>
      <c r="EQ178" s="248">
        <f t="shared" ca="1" si="643"/>
        <v>0</v>
      </c>
      <c r="ER178" s="248">
        <f t="shared" ca="1" si="643"/>
        <v>0</v>
      </c>
      <c r="ES178" s="248" t="str">
        <f t="shared" ca="1" si="643"/>
        <v>-</v>
      </c>
      <c r="ET178" s="248" t="str">
        <f t="shared" ca="1" si="643"/>
        <v>-</v>
      </c>
      <c r="EU178" s="248" t="str">
        <f t="shared" ca="1" si="643"/>
        <v>-</v>
      </c>
      <c r="EV178" s="248" t="str">
        <f t="shared" ca="1" si="644"/>
        <v>-</v>
      </c>
      <c r="EW178" s="248" t="str">
        <f t="shared" ca="1" si="644"/>
        <v>-</v>
      </c>
      <c r="EX178" s="248" t="str">
        <f t="shared" ca="1" si="644"/>
        <v>-</v>
      </c>
      <c r="EY178" s="248" t="str">
        <f t="shared" ca="1" si="644"/>
        <v>-</v>
      </c>
      <c r="EZ178" s="248" t="str">
        <f t="shared" ca="1" si="644"/>
        <v>-</v>
      </c>
      <c r="FA178" s="248" t="str">
        <f t="shared" ca="1" si="644"/>
        <v>-</v>
      </c>
      <c r="FB178" s="248" t="str">
        <f t="shared" ca="1" si="644"/>
        <v>-</v>
      </c>
      <c r="FC178" s="248" t="str">
        <f t="shared" ca="1" si="644"/>
        <v>-</v>
      </c>
      <c r="FD178" s="10"/>
      <c r="FE178" s="246">
        <f t="shared" ca="1" si="569"/>
        <v>1</v>
      </c>
      <c r="FF178" s="248" t="str">
        <f t="shared" ca="1" si="644"/>
        <v>-</v>
      </c>
      <c r="FG178" s="248" t="str">
        <f t="shared" ca="1" si="644"/>
        <v>-</v>
      </c>
      <c r="FH178" s="248" t="str">
        <f t="shared" ca="1" si="644"/>
        <v>-</v>
      </c>
      <c r="FI178" s="248" t="str">
        <f t="shared" ca="1" si="644"/>
        <v>-</v>
      </c>
      <c r="FJ178" s="246" t="b">
        <f t="shared" ca="1" si="570"/>
        <v>0</v>
      </c>
      <c r="FK178" s="248" t="str">
        <f t="shared" ca="1" si="648"/>
        <v>-</v>
      </c>
      <c r="FL178" s="248">
        <f t="shared" ca="1" si="648"/>
        <v>0</v>
      </c>
      <c r="FM178" s="248" t="str">
        <f t="shared" ca="1" si="648"/>
        <v>-</v>
      </c>
      <c r="FN178" s="248">
        <f t="shared" ca="1" si="648"/>
        <v>1</v>
      </c>
      <c r="FO178" s="248">
        <f t="shared" ca="1" si="648"/>
        <v>0</v>
      </c>
      <c r="FP178" s="248">
        <f t="shared" ca="1" si="648"/>
        <v>1</v>
      </c>
      <c r="FQ178" s="248">
        <f t="shared" ca="1" si="648"/>
        <v>0</v>
      </c>
      <c r="FR178" s="248">
        <f t="shared" ca="1" si="648"/>
        <v>1</v>
      </c>
      <c r="FS178" s="248">
        <f t="shared" ca="1" si="648"/>
        <v>1</v>
      </c>
      <c r="FT178" s="248">
        <f t="shared" ca="1" si="648"/>
        <v>1</v>
      </c>
      <c r="FU178" s="248">
        <f t="shared" ca="1" si="648"/>
        <v>0</v>
      </c>
      <c r="FV178" s="248">
        <f t="shared" ca="1" si="648"/>
        <v>0</v>
      </c>
      <c r="FW178" s="248">
        <f t="shared" ca="1" si="648"/>
        <v>0</v>
      </c>
      <c r="FX178" s="248">
        <f t="shared" ca="1" si="648"/>
        <v>0</v>
      </c>
      <c r="FY178" s="248">
        <f t="shared" ca="1" si="648"/>
        <v>0</v>
      </c>
      <c r="FZ178" s="248">
        <f t="shared" ca="1" si="648"/>
        <v>0</v>
      </c>
      <c r="GA178" s="248">
        <f t="shared" ref="GA178:GN178" ca="1" si="650">OFFSET(GA$5,$B178,0)</f>
        <v>0</v>
      </c>
      <c r="GB178" s="248">
        <f t="shared" ca="1" si="650"/>
        <v>0</v>
      </c>
      <c r="GC178" s="248">
        <f t="shared" ca="1" si="650"/>
        <v>0</v>
      </c>
      <c r="GD178" s="248">
        <f t="shared" ca="1" si="650"/>
        <v>0</v>
      </c>
      <c r="GE178" s="248">
        <f t="shared" ca="1" si="650"/>
        <v>0</v>
      </c>
      <c r="GF178" s="248">
        <f t="shared" ca="1" si="650"/>
        <v>0</v>
      </c>
      <c r="GG178" s="248">
        <f t="shared" ca="1" si="650"/>
        <v>1</v>
      </c>
      <c r="GH178" s="248">
        <f t="shared" ca="1" si="650"/>
        <v>0</v>
      </c>
      <c r="GI178" s="248">
        <f t="shared" ca="1" si="650"/>
        <v>0</v>
      </c>
      <c r="GJ178" s="248">
        <f t="shared" ca="1" si="650"/>
        <v>0</v>
      </c>
      <c r="GK178" s="248">
        <f t="shared" ca="1" si="650"/>
        <v>0</v>
      </c>
      <c r="GL178" s="248">
        <f t="shared" ca="1" si="650"/>
        <v>0</v>
      </c>
      <c r="GM178" s="248">
        <f t="shared" ca="1" si="650"/>
        <v>0</v>
      </c>
      <c r="GN178" s="248">
        <f t="shared" ca="1" si="650"/>
        <v>0</v>
      </c>
      <c r="GO178" s="10"/>
      <c r="GP178" s="246" t="b">
        <f t="shared" si="646"/>
        <v>1</v>
      </c>
      <c r="GQ178" s="246" cm="1">
        <f t="array" ref="GQ178">INDEX(i.bnd_total_pas_area,$R178,1)</f>
        <v>1863.7500000000002</v>
      </c>
      <c r="GR178" s="248" t="str">
        <f t="shared" ca="1" si="572"/>
        <v>-</v>
      </c>
      <c r="GS178" s="246" t="b">
        <f t="shared" ca="1" si="647"/>
        <v>1</v>
      </c>
      <c r="GT178" s="246" cm="1">
        <f t="array" aca="1" ref="GT178" ca="1">INDEX(i.bnd_sr_t,$T178,1)</f>
        <v>13.5</v>
      </c>
      <c r="GU178" s="246" t="b">
        <f t="shared" ca="1" si="574"/>
        <v>0</v>
      </c>
      <c r="GV178" s="246" t="b">
        <f t="shared" ca="1" si="574"/>
        <v>0</v>
      </c>
      <c r="GW178" s="246" t="b">
        <f t="shared" ca="1" si="574"/>
        <v>1</v>
      </c>
      <c r="GX178" s="248">
        <f t="shared" ca="1" si="636"/>
        <v>0</v>
      </c>
      <c r="GY178" s="248">
        <f t="shared" ca="1" si="636"/>
        <v>2</v>
      </c>
      <c r="GZ178" s="248">
        <f t="shared" ca="1" si="636"/>
        <v>2</v>
      </c>
      <c r="HA178" s="248" t="str">
        <f t="shared" ca="1" si="636"/>
        <v>-</v>
      </c>
      <c r="HB178" s="248" t="str">
        <f t="shared" ca="1" si="636"/>
        <v>-</v>
      </c>
      <c r="HC178" s="248" t="str">
        <f t="shared" ca="1" si="636"/>
        <v>-</v>
      </c>
      <c r="HD178" s="248" t="str">
        <f t="shared" ca="1" si="636"/>
        <v>-</v>
      </c>
      <c r="HE178" s="248" t="str">
        <f t="shared" ca="1" si="636"/>
        <v>-</v>
      </c>
      <c r="HF178" s="248" t="str">
        <f t="shared" ca="1" si="636"/>
        <v>-</v>
      </c>
      <c r="HG178" s="248" t="str">
        <f t="shared" ca="1" si="636"/>
        <v>-</v>
      </c>
      <c r="HH178" s="248" t="str">
        <f t="shared" ca="1" si="636"/>
        <v>-</v>
      </c>
      <c r="HI178" s="248" t="str">
        <f t="shared" ca="1" si="636"/>
        <v>-</v>
      </c>
      <c r="HJ178" s="248" t="str">
        <f t="shared" ca="1" si="636"/>
        <v>-</v>
      </c>
      <c r="HK178" s="248" t="b">
        <f t="shared" ca="1" si="636"/>
        <v>1</v>
      </c>
      <c r="HL178" s="248">
        <f t="shared" ca="1" si="636"/>
        <v>0</v>
      </c>
      <c r="HM178" s="288" t="str">
        <f t="shared" ca="1" si="636"/>
        <v>-</v>
      </c>
      <c r="HN178" s="288" t="str">
        <f t="shared" ca="1" si="631"/>
        <v>-</v>
      </c>
      <c r="HO178" s="288" t="str">
        <f t="shared" ca="1" si="631"/>
        <v>-</v>
      </c>
      <c r="HP178" s="288" t="str">
        <f t="shared" ca="1" si="631"/>
        <v>-</v>
      </c>
      <c r="HQ178" s="288" t="str">
        <f t="shared" ca="1" si="631"/>
        <v>-</v>
      </c>
      <c r="HR178" s="288" t="str">
        <f t="shared" ca="1" si="631"/>
        <v>-</v>
      </c>
      <c r="HS178" s="248" t="str">
        <f t="shared" ca="1" si="631"/>
        <v>-</v>
      </c>
      <c r="HT178" s="248" t="str">
        <f t="shared" ca="1" si="631"/>
        <v>-</v>
      </c>
      <c r="HU178" s="248" t="b">
        <f t="shared" ca="1" si="577"/>
        <v>1</v>
      </c>
      <c r="HV178" s="248">
        <f t="shared" ca="1" si="577"/>
        <v>0</v>
      </c>
      <c r="HW178" s="246" t="str">
        <f t="shared" ca="1" si="578"/>
        <v>-</v>
      </c>
      <c r="HX178" s="246" t="str">
        <f t="shared" ca="1" si="578"/>
        <v>-</v>
      </c>
      <c r="HY178" s="246" t="str">
        <f t="shared" ca="1" si="578"/>
        <v>-</v>
      </c>
      <c r="HZ178" s="246" t="str">
        <f t="shared" ca="1" si="578"/>
        <v>-</v>
      </c>
      <c r="IA178" s="248" t="str">
        <f t="shared" ca="1" si="632"/>
        <v>-</v>
      </c>
      <c r="IB178" s="248" t="str">
        <f t="shared" ca="1" si="632"/>
        <v>-</v>
      </c>
      <c r="IC178" s="248" t="str">
        <f t="shared" ca="1" si="632"/>
        <v>-</v>
      </c>
      <c r="ID178" s="248" t="str">
        <f t="shared" ref="ID178:IX178" ca="1" si="651">OFFSET(ID$5,$B178,0)</f>
        <v>-</v>
      </c>
      <c r="IE178" s="248">
        <f t="shared" ca="1" si="651"/>
        <v>0</v>
      </c>
      <c r="IF178" s="248" t="str">
        <f t="shared" ca="1" si="651"/>
        <v>-</v>
      </c>
      <c r="IG178" s="248">
        <f t="shared" ca="1" si="651"/>
        <v>0</v>
      </c>
      <c r="IH178" s="246" t="str">
        <f t="shared" ca="1" si="580"/>
        <v>-</v>
      </c>
      <c r="II178" s="246">
        <f t="shared" ca="1" si="580"/>
        <v>500</v>
      </c>
      <c r="IJ178" s="246">
        <f t="shared" ca="1" si="580"/>
        <v>500</v>
      </c>
      <c r="IK178" s="246">
        <f t="shared" ca="1" si="580"/>
        <v>865</v>
      </c>
      <c r="IL178" s="246" t="str">
        <f t="shared" ca="1" si="580"/>
        <v>-</v>
      </c>
      <c r="IM178" s="246" t="str">
        <f t="shared" ca="1" si="580"/>
        <v>-</v>
      </c>
      <c r="IN178" s="248" t="str">
        <f t="shared" ca="1" si="581"/>
        <v>-</v>
      </c>
      <c r="IO178" s="248" t="str">
        <f t="shared" ca="1" si="581"/>
        <v>-</v>
      </c>
      <c r="IP178" s="10"/>
      <c r="IQ178" s="248">
        <f t="shared" ca="1" si="651"/>
        <v>1</v>
      </c>
      <c r="IR178" s="248">
        <f t="shared" ca="1" si="651"/>
        <v>0</v>
      </c>
      <c r="IS178" s="248">
        <f t="shared" ca="1" si="651"/>
        <v>1</v>
      </c>
      <c r="IT178" s="248">
        <f t="shared" ca="1" si="651"/>
        <v>1</v>
      </c>
      <c r="IU178" s="248">
        <f t="shared" ca="1" si="651"/>
        <v>0</v>
      </c>
      <c r="IV178" s="248">
        <f t="shared" ca="1" si="651"/>
        <v>70</v>
      </c>
      <c r="IW178" s="248">
        <f t="shared" ca="1" si="651"/>
        <v>50</v>
      </c>
      <c r="IX178" s="248">
        <f t="shared" ca="1" si="651"/>
        <v>85</v>
      </c>
      <c r="IY178" s="248">
        <f t="shared" ca="1" si="628"/>
        <v>70</v>
      </c>
      <c r="IZ178" s="246">
        <f t="shared" ca="1" si="582"/>
        <v>1</v>
      </c>
      <c r="JA178" s="246">
        <f t="shared" ca="1" si="583"/>
        <v>1</v>
      </c>
      <c r="JB178" s="246">
        <f t="shared" ca="1" si="584"/>
        <v>1</v>
      </c>
      <c r="JC178" s="248">
        <f t="shared" ca="1" si="628"/>
        <v>1</v>
      </c>
      <c r="JD178" s="10"/>
      <c r="JE178" s="248">
        <f t="shared" ca="1" si="628"/>
        <v>1</v>
      </c>
      <c r="JF178" s="246">
        <f t="shared" ca="1" si="585"/>
        <v>1</v>
      </c>
      <c r="JG178" s="248">
        <f t="shared" ca="1" si="629"/>
        <v>0.75</v>
      </c>
      <c r="JH178" s="248">
        <f t="shared" ca="1" si="629"/>
        <v>0.8</v>
      </c>
      <c r="JI178" s="248">
        <f t="shared" ca="1" si="629"/>
        <v>0.82499999999999996</v>
      </c>
      <c r="JJ178" s="248">
        <f t="shared" ca="1" si="629"/>
        <v>0.875</v>
      </c>
      <c r="JK178" s="248">
        <f t="shared" ca="1" si="629"/>
        <v>0.9</v>
      </c>
      <c r="JL178" s="246">
        <f t="shared" ca="1" si="587"/>
        <v>1</v>
      </c>
      <c r="JM178" s="248">
        <f t="shared" ca="1" si="628"/>
        <v>0</v>
      </c>
      <c r="JN178" s="248">
        <f t="shared" ca="1" si="628"/>
        <v>0</v>
      </c>
      <c r="JO178" s="248">
        <f t="shared" ca="1" si="628"/>
        <v>0</v>
      </c>
      <c r="JP178" s="248">
        <f t="shared" ca="1" si="628"/>
        <v>0</v>
      </c>
      <c r="JQ178" s="248">
        <f t="shared" ca="1" si="628"/>
        <v>0</v>
      </c>
      <c r="JR178" s="248">
        <f t="shared" ca="1" si="628"/>
        <v>0</v>
      </c>
      <c r="JS178" s="248" t="str">
        <f t="shared" ca="1" si="628"/>
        <v>-</v>
      </c>
      <c r="JT178" s="248">
        <f t="shared" ca="1" si="628"/>
        <v>0</v>
      </c>
      <c r="JU178" s="27">
        <v>0</v>
      </c>
    </row>
    <row r="179" spans="1:281" s="228" customFormat="1" outlineLevel="1">
      <c r="A179" s="202">
        <f t="shared" si="12"/>
        <v>174</v>
      </c>
      <c r="B179" s="202">
        <f t="shared" si="590"/>
        <v>13</v>
      </c>
      <c r="C179" s="228">
        <v>600</v>
      </c>
      <c r="D179" s="228" t="s">
        <v>941</v>
      </c>
      <c r="E179" s="228" t="b">
        <f t="shared" ca="1" si="591"/>
        <v>1</v>
      </c>
      <c r="F179" s="228" t="b">
        <v>0</v>
      </c>
      <c r="G179" s="228" t="b">
        <v>1</v>
      </c>
      <c r="H179" s="298" cm="1">
        <f t="array" aca="1" ref="H179" ca="1">IF(AND($I179:$T179=DataMaster!$R$70:$AC$70),1,IF(AND($I179:$T179=DataMaster!$R$71:$AC$71),2,IF(AND($I179:$T179=DataMaster!$R$72:$AC$72),3,IF(AND($I179:$T179=DataMaster!$R$73:$AC$73),4,IF(AND($I179:$T179=DataMaster!$R$74:$AC$74),5,IF(AND($I179:$T179=DataMaster!$R$75:$AC$75),6,IF(AND($I179:$T179=DataMaster!$R$76:$AC$76),7,IF(AND($I179:$T179=DataMaster!$R$77:$AC$77),8,0))))))))</f>
        <v>0</v>
      </c>
      <c r="I179" s="225">
        <f t="shared" ca="1" si="588"/>
        <v>3</v>
      </c>
      <c r="J179" s="225">
        <f t="shared" ca="1" si="588"/>
        <v>2</v>
      </c>
      <c r="K179" s="225">
        <f t="shared" ca="1" si="588"/>
        <v>1</v>
      </c>
      <c r="L179" s="225">
        <f t="shared" ca="1" si="588"/>
        <v>1</v>
      </c>
      <c r="M179" s="225">
        <f t="shared" ca="1" si="588"/>
        <v>1</v>
      </c>
      <c r="N179" s="225">
        <f t="shared" ca="1" si="588"/>
        <v>1</v>
      </c>
      <c r="O179" s="225">
        <f t="shared" ca="1" si="588"/>
        <v>1</v>
      </c>
      <c r="P179" s="32">
        <v>1</v>
      </c>
      <c r="Q179" s="225">
        <f t="shared" ca="1" si="637"/>
        <v>1</v>
      </c>
      <c r="R179" s="32">
        <v>9</v>
      </c>
      <c r="S179" s="225">
        <f t="shared" ca="1" si="588"/>
        <v>1</v>
      </c>
      <c r="T179" s="32">
        <v>6</v>
      </c>
      <c r="V179" s="242" t="str" cm="1">
        <f t="array" aca="1" ref="V179" ca="1">TEXT(LEFT(OFFSET(V179,-1,0),5)+1,"00000")&amp;MID(OFFSET(V179,-1,0),6,FIND(" ",OFFSET(V179,-1,0),7)-5)
&amp;IF($H179=0,"",INDEX(DataMaster!$Q$70:$Q$77,Experiment!H179))
 &amp; " Day"&amp;_xlfn.SINGLE(INDEX(i.DOY,$I179,1))                   &amp; IF($FE179=0," FWM","")&amp;IF($FE179=1," MWM","")&amp;IF($FE179=5," Mat","")&amp;IF($FJ179=TRUE,"&amp;BBT","")
&amp;" Confine"&amp;$P179-1       &amp;IF($R179&gt;1," PasArea"&amp;GQ179,"")     &amp;IF($T179&gt;1," SR"&amp;GT179,"")     &amp;IF($S179&gt;1," E_PGR"&amp;JG179,"")
&amp; " WP"&amp;TEXT($IZ179*100,"000p")                &amp; " MP"&amp;TEXT($JA179*100,"000p")                      &amp; " GP"&amp;TEXT($JB179*100,"000p")
&amp; " (F"&amp;3+IFERROR(1*$CZ179,0)+IFERROR(1*$DA179,0)&amp;3-IFERROR(1*NOT($DC179),0)&amp;"N"&amp;$DV179&amp;$DW179&amp;")"</f>
        <v>00028 General_SA  Day204 MWM Confine0 PasArea1224.75 SR6 WP100p MP100p GP100p (F33N11)</v>
      </c>
      <c r="W179" s="10" t="str">
        <f ca="1">IF(COUNTIF(V$5:V179,V179)=1,"-","Dup")</f>
        <v>-</v>
      </c>
      <c r="X179" s="10"/>
      <c r="Y179" s="248" t="str">
        <f t="shared" ca="1" si="562"/>
        <v>-</v>
      </c>
      <c r="Z179" s="248" t="str">
        <f t="shared" ca="1" si="562"/>
        <v>-</v>
      </c>
      <c r="AA179" s="248" t="str">
        <f t="shared" ca="1" si="562"/>
        <v>-</v>
      </c>
      <c r="AB179" s="248" t="str">
        <f t="shared" ca="1" si="562"/>
        <v>-</v>
      </c>
      <c r="AC179" s="248" t="str">
        <f t="shared" ca="1" si="562"/>
        <v>-</v>
      </c>
      <c r="AD179" s="248" t="b">
        <f t="shared" ca="1" si="562"/>
        <v>1</v>
      </c>
      <c r="AE179" s="10"/>
      <c r="AF179" s="248" t="b">
        <f t="shared" ca="1" si="563"/>
        <v>1</v>
      </c>
      <c r="AG179" s="248" t="str">
        <f t="shared" ca="1" si="563"/>
        <v>-</v>
      </c>
      <c r="AH179" s="248" t="str">
        <f t="shared" ca="1" si="563"/>
        <v>-</v>
      </c>
      <c r="AI179" s="248" t="str">
        <f t="shared" ca="1" si="563"/>
        <v>-</v>
      </c>
      <c r="AJ179" s="248" t="b">
        <f t="shared" ca="1" si="563"/>
        <v>0</v>
      </c>
      <c r="AK179" s="248" t="str">
        <f t="shared" ca="1" si="563"/>
        <v>-</v>
      </c>
      <c r="AL179" s="248" t="str">
        <f t="shared" ca="1" si="563"/>
        <v>-</v>
      </c>
      <c r="AM179" s="248" t="str">
        <f t="shared" ca="1" si="563"/>
        <v>-</v>
      </c>
      <c r="AN179" s="248" t="b">
        <f t="shared" ca="1" si="563"/>
        <v>0</v>
      </c>
      <c r="AO179" s="10"/>
      <c r="AP179" s="248" t="b">
        <f t="shared" ca="1" si="563"/>
        <v>1</v>
      </c>
      <c r="AQ179" s="248" t="b">
        <f t="shared" ca="1" si="564"/>
        <v>1</v>
      </c>
      <c r="AR179" s="248" t="b">
        <f t="shared" ca="1" si="564"/>
        <v>1</v>
      </c>
      <c r="AS179" s="297">
        <f t="shared" ca="1" si="565"/>
        <v>32109</v>
      </c>
      <c r="AT179" s="248" t="b">
        <f t="shared" ca="1" si="563"/>
        <v>0</v>
      </c>
      <c r="AU179" s="248" t="str">
        <f t="shared" ca="1" si="563"/>
        <v>-</v>
      </c>
      <c r="AV179" s="248" t="str">
        <f t="shared" ca="1" si="564"/>
        <v>-</v>
      </c>
      <c r="AW179" s="248" t="str">
        <f t="shared" ca="1" si="564"/>
        <v>-</v>
      </c>
      <c r="AX179" s="248" t="str">
        <f t="shared" ca="1" si="564"/>
        <v>-</v>
      </c>
      <c r="AY179" s="248">
        <f t="shared" ca="1" si="564"/>
        <v>1</v>
      </c>
      <c r="AZ179" s="248">
        <f t="shared" ca="1" si="564"/>
        <v>1</v>
      </c>
      <c r="BA179" s="248" t="b">
        <f t="shared" ca="1" si="564"/>
        <v>1</v>
      </c>
      <c r="BB179" s="248">
        <f t="shared" ca="1" si="564"/>
        <v>0.2</v>
      </c>
      <c r="BC179" s="248" t="str">
        <f t="shared" ca="1" si="627"/>
        <v>-</v>
      </c>
      <c r="BD179" s="248" t="str">
        <f t="shared" ca="1" si="627"/>
        <v>-</v>
      </c>
      <c r="BE179" s="248" t="b">
        <f t="shared" ca="1" si="564"/>
        <v>1</v>
      </c>
      <c r="BF179" s="248" t="b">
        <f t="shared" ca="1" si="564"/>
        <v>0</v>
      </c>
      <c r="BG179" s="246" t="b" cm="1">
        <f t="array" ref="BG179">INDEX(i.dams_confinement_P,$P179,BG$17)</f>
        <v>0</v>
      </c>
      <c r="BH179" s="246" t="b" cm="1">
        <f t="array" ref="BH179">INDEX(i.dams_confinement_P,$P179,BH$17)</f>
        <v>0</v>
      </c>
      <c r="BI179" s="246" t="b" cm="1">
        <f t="array" ref="BI179">INDEX(i.dams_confinement_P,$P179,BI$17)</f>
        <v>0</v>
      </c>
      <c r="BJ179" s="246" t="b" cm="1">
        <f t="array" ref="BJ179">INDEX(i.dams_confinement_P,$P179,BJ$17)</f>
        <v>0</v>
      </c>
      <c r="BK179" s="246" t="b" cm="1">
        <f t="array" ref="BK179">INDEX(i.dams_confinement_P,$P179,BK$17)</f>
        <v>0</v>
      </c>
      <c r="BL179" s="246" t="b" cm="1">
        <f t="array" ref="BL179">INDEX(i.dams_confinement_P,$P179,BL$17)</f>
        <v>0</v>
      </c>
      <c r="BM179" s="246" t="b" cm="1">
        <f t="array" ref="BM179">INDEX(i.dams_confinement_P,$P179,BM$17)</f>
        <v>0</v>
      </c>
      <c r="BN179" s="246" t="b" cm="1">
        <f t="array" ref="BN179">INDEX(i.dams_confinement_P,$P179,BN$17)</f>
        <v>0</v>
      </c>
      <c r="BO179" s="246" t="b" cm="1">
        <f t="array" ref="BO179">INDEX(i.dams_confinement_P,$P179,BO$17)</f>
        <v>0</v>
      </c>
      <c r="BP179" s="246" t="b" cm="1">
        <f t="array" ref="BP179">INDEX(i.dams_confinement_P,$P179,BP$17)</f>
        <v>0</v>
      </c>
      <c r="BQ179" s="246" t="b" cm="1">
        <f t="array" ref="BQ179">INDEX(i.dams_confinement_P,$P179,BQ$17)</f>
        <v>0</v>
      </c>
      <c r="BR179" s="246" t="b" cm="1">
        <f t="array" ref="BR179">INDEX(i.dams_confinement_P,$P179,BR$17)</f>
        <v>0</v>
      </c>
      <c r="BS179" s="246" t="b" cm="1">
        <f t="array" ref="BS179">INDEX(i.dams_confinement_P,$P179,BS$17)</f>
        <v>0</v>
      </c>
      <c r="BT179" s="246" t="b" cm="1">
        <f t="array" ref="BT179">INDEX(i.dams_confinement_P,$P179,BT$17)</f>
        <v>0</v>
      </c>
      <c r="BU179" s="246" t="b" cm="1">
        <f t="array" ref="BU179">INDEX(i.dams_confinement_P,$P179,BU$17)</f>
        <v>0</v>
      </c>
      <c r="BV179" s="246" t="b" cm="1">
        <f t="array" ref="BV179">INDEX(i.dams_confinement_P,$P179,BV$17)</f>
        <v>0</v>
      </c>
      <c r="BW179" s="246" t="b" cm="1">
        <f t="array" ref="BW179">INDEX(i.dams_confinement_P,$P179,BW$17)</f>
        <v>0</v>
      </c>
      <c r="BX179" s="246" t="b" cm="1">
        <f t="array" ref="BX179">INDEX(i.dams_confinement_P,$P179,BX$17)</f>
        <v>0</v>
      </c>
      <c r="BY179" s="248" t="str">
        <f t="shared" ca="1" si="633"/>
        <v>-</v>
      </c>
      <c r="BZ179" s="248" t="str">
        <f t="shared" ca="1" si="633"/>
        <v>-</v>
      </c>
      <c r="CA179" s="10"/>
      <c r="CB179" s="248" t="str">
        <f t="shared" ca="1" si="633"/>
        <v>-</v>
      </c>
      <c r="CC179" s="248" t="str">
        <f t="shared" ca="1" si="633"/>
        <v>-</v>
      </c>
      <c r="CD179" s="248" t="str">
        <f t="shared" ca="1" si="633"/>
        <v>-</v>
      </c>
      <c r="CE179" s="248" t="str">
        <f t="shared" ca="1" si="633"/>
        <v>-</v>
      </c>
      <c r="CF179" s="248" t="str">
        <f t="shared" ca="1" si="633"/>
        <v>-</v>
      </c>
      <c r="CG179" s="248" t="str">
        <f t="shared" ca="1" si="633"/>
        <v>-</v>
      </c>
      <c r="CH179" s="248" t="str">
        <f t="shared" ca="1" si="633"/>
        <v>-</v>
      </c>
      <c r="CI179" s="248" t="str">
        <f t="shared" ca="1" si="633"/>
        <v>-</v>
      </c>
      <c r="CJ179" s="248" t="str">
        <f t="shared" ca="1" si="633"/>
        <v>-</v>
      </c>
      <c r="CK179" s="248" t="str">
        <f t="shared" ca="1" si="633"/>
        <v>-</v>
      </c>
      <c r="CL179" s="248" t="str">
        <f t="shared" ca="1" si="633"/>
        <v>-</v>
      </c>
      <c r="CM179" s="248" t="str">
        <f t="shared" ca="1" si="633"/>
        <v>-</v>
      </c>
      <c r="CN179" s="248" t="str">
        <f t="shared" ca="1" si="633"/>
        <v>-</v>
      </c>
      <c r="CO179" s="248" t="str">
        <f t="shared" ca="1" si="630"/>
        <v>-</v>
      </c>
      <c r="CP179" s="248" t="str">
        <f t="shared" ca="1" si="630"/>
        <v>-</v>
      </c>
      <c r="CQ179" s="248" t="str">
        <f t="shared" ca="1" si="630"/>
        <v>-</v>
      </c>
      <c r="CR179" s="248" t="str">
        <f t="shared" ca="1" si="630"/>
        <v>-</v>
      </c>
      <c r="CS179" s="248" t="str">
        <f t="shared" ca="1" si="630"/>
        <v>-</v>
      </c>
      <c r="CT179" s="248" t="str">
        <f t="shared" ca="1" si="630"/>
        <v>-</v>
      </c>
      <c r="CU179" s="248" t="str">
        <f t="shared" ca="1" si="630"/>
        <v>-</v>
      </c>
      <c r="CV179" s="248" t="str">
        <f t="shared" ca="1" si="630"/>
        <v>-</v>
      </c>
      <c r="CW179" s="10"/>
      <c r="CX179" s="246" t="str" cm="1">
        <f t="array" aca="1" ref="CX179" ca="1">IF(AND($CZ179:$DA179),INDEX(i.dam_user_fvp0_date,$P179),"-")</f>
        <v>-</v>
      </c>
      <c r="CY179" s="246" t="str" cm="1">
        <f t="array" aca="1" ref="CY179" ca="1">IF(AND($CZ179:$DA179),INDEX(i.dam_user_fvp1_date,$P179),"-")</f>
        <v>-</v>
      </c>
      <c r="CZ179" s="248" t="b">
        <f t="shared" ca="1" si="597"/>
        <v>0</v>
      </c>
      <c r="DA179" s="248" t="b">
        <f t="shared" ca="1" si="597"/>
        <v>0</v>
      </c>
      <c r="DB179" s="248" t="str">
        <f t="shared" ca="1" si="597"/>
        <v>-</v>
      </c>
      <c r="DC179" s="248" t="str">
        <f t="shared" ca="1" si="597"/>
        <v>-</v>
      </c>
      <c r="DD179" s="248" t="str">
        <f t="shared" ca="1" si="597"/>
        <v>-</v>
      </c>
      <c r="DE179" s="248" t="str">
        <f t="shared" ca="1" si="597"/>
        <v>-</v>
      </c>
      <c r="DF179" s="248" t="str">
        <f t="shared" ca="1" si="597"/>
        <v>-</v>
      </c>
      <c r="DG179" s="248" t="str">
        <f t="shared" ca="1" si="597"/>
        <v>-</v>
      </c>
      <c r="DH179" s="248" t="str">
        <f t="shared" ca="1" si="597"/>
        <v>-</v>
      </c>
      <c r="DI179" s="248" t="str">
        <f t="shared" ca="1" si="597"/>
        <v>-</v>
      </c>
      <c r="DJ179" s="248">
        <f t="shared" ca="1" si="597"/>
        <v>0.125</v>
      </c>
      <c r="DK179" s="248">
        <f t="shared" ca="1" si="597"/>
        <v>0.3</v>
      </c>
      <c r="DL179" s="248">
        <f t="shared" ca="1" si="597"/>
        <v>-0.05</v>
      </c>
      <c r="DM179" s="248">
        <f t="shared" ca="1" si="597"/>
        <v>0.1</v>
      </c>
      <c r="DN179" s="248">
        <f t="shared" ca="1" si="597"/>
        <v>0.25</v>
      </c>
      <c r="DO179" s="248">
        <f t="shared" ca="1" si="597"/>
        <v>-0.05</v>
      </c>
      <c r="DP179" s="248">
        <f t="shared" ca="1" si="594"/>
        <v>0.05</v>
      </c>
      <c r="DQ179" s="248">
        <f t="shared" ca="1" si="594"/>
        <v>0.1</v>
      </c>
      <c r="DR179" s="248">
        <f t="shared" ca="1" si="594"/>
        <v>-0.02</v>
      </c>
      <c r="DS179" s="248">
        <f t="shared" ca="1" si="594"/>
        <v>0.1</v>
      </c>
      <c r="DT179" s="248">
        <f t="shared" ca="1" si="594"/>
        <v>0.25</v>
      </c>
      <c r="DU179" s="248">
        <f t="shared" ca="1" si="594"/>
        <v>-0.05</v>
      </c>
      <c r="DV179" s="248">
        <f t="shared" ca="1" si="594"/>
        <v>1</v>
      </c>
      <c r="DW179" s="248">
        <f t="shared" ca="1" si="594"/>
        <v>1</v>
      </c>
      <c r="DX179" s="248">
        <f t="shared" ca="1" si="594"/>
        <v>0</v>
      </c>
      <c r="DY179" s="248" t="str">
        <f t="shared" ca="1" si="594"/>
        <v>-</v>
      </c>
      <c r="DZ179" s="248" t="str">
        <f t="shared" ca="1" si="594"/>
        <v>-</v>
      </c>
      <c r="EA179" s="248" t="str">
        <f t="shared" ca="1" si="594"/>
        <v>-</v>
      </c>
      <c r="EB179" s="248" t="str">
        <f t="shared" ca="1" si="594"/>
        <v>-</v>
      </c>
      <c r="EC179" s="248" t="str">
        <f t="shared" ca="1" si="594"/>
        <v>-</v>
      </c>
      <c r="ED179" s="248" t="str">
        <f t="shared" ca="1" si="594"/>
        <v>-</v>
      </c>
      <c r="EE179" s="248" t="str">
        <f t="shared" ca="1" si="595"/>
        <v>-</v>
      </c>
      <c r="EF179" s="248">
        <f t="shared" ca="1" si="595"/>
        <v>0</v>
      </c>
      <c r="EG179" s="248" t="str">
        <f t="shared" ca="1" si="595"/>
        <v>-</v>
      </c>
      <c r="EH179" s="248" t="str">
        <f t="shared" ca="1" si="595"/>
        <v>-</v>
      </c>
      <c r="EI179" s="248" t="str">
        <f t="shared" ca="1" si="595"/>
        <v>-</v>
      </c>
      <c r="EJ179" s="248" t="str">
        <f t="shared" ca="1" si="595"/>
        <v>-</v>
      </c>
      <c r="EK179" s="248" t="str">
        <f t="shared" ca="1" si="595"/>
        <v>-</v>
      </c>
      <c r="EL179" s="248">
        <f t="shared" ca="1" si="595"/>
        <v>0</v>
      </c>
      <c r="EM179" s="248">
        <f t="shared" ca="1" si="595"/>
        <v>0</v>
      </c>
      <c r="EN179" s="248">
        <f t="shared" ca="1" si="595"/>
        <v>0</v>
      </c>
      <c r="EO179" s="248">
        <f t="shared" ca="1" si="595"/>
        <v>0</v>
      </c>
      <c r="EP179" s="248">
        <f t="shared" ca="1" si="595"/>
        <v>0</v>
      </c>
      <c r="EQ179" s="248">
        <f t="shared" ca="1" si="595"/>
        <v>0</v>
      </c>
      <c r="ER179" s="248">
        <f t="shared" ca="1" si="595"/>
        <v>0</v>
      </c>
      <c r="ES179" s="248" t="str">
        <f t="shared" ca="1" si="595"/>
        <v>-</v>
      </c>
      <c r="ET179" s="248" t="str">
        <f t="shared" ca="1" si="595"/>
        <v>-</v>
      </c>
      <c r="EU179" s="248" t="str">
        <f t="shared" ca="1" si="596"/>
        <v>-</v>
      </c>
      <c r="EV179" s="248" t="str">
        <f t="shared" ca="1" si="596"/>
        <v>-</v>
      </c>
      <c r="EW179" s="248" t="str">
        <f t="shared" ca="1" si="596"/>
        <v>-</v>
      </c>
      <c r="EX179" s="248" t="str">
        <f t="shared" ca="1" si="596"/>
        <v>-</v>
      </c>
      <c r="EY179" s="248" t="str">
        <f t="shared" ca="1" si="596"/>
        <v>-</v>
      </c>
      <c r="EZ179" s="248" t="str">
        <f t="shared" ca="1" si="596"/>
        <v>-</v>
      </c>
      <c r="FA179" s="248" t="str">
        <f t="shared" ca="1" si="596"/>
        <v>-</v>
      </c>
      <c r="FB179" s="248" t="str">
        <f t="shared" ca="1" si="596"/>
        <v>-</v>
      </c>
      <c r="FC179" s="248" t="str">
        <f t="shared" ca="1" si="596"/>
        <v>-</v>
      </c>
      <c r="FD179" s="10"/>
      <c r="FE179" s="246">
        <f t="shared" ca="1" si="569"/>
        <v>1</v>
      </c>
      <c r="FF179" s="248" t="str">
        <f t="shared" ca="1" si="596"/>
        <v>-</v>
      </c>
      <c r="FG179" s="248" t="str">
        <f t="shared" ca="1" si="596"/>
        <v>-</v>
      </c>
      <c r="FH179" s="248" t="str">
        <f t="shared" ca="1" si="596"/>
        <v>-</v>
      </c>
      <c r="FI179" s="248" t="str">
        <f t="shared" ca="1" si="596"/>
        <v>-</v>
      </c>
      <c r="FJ179" s="246" t="b">
        <f t="shared" ca="1" si="570"/>
        <v>0</v>
      </c>
      <c r="FK179" s="248" t="str">
        <f t="shared" ca="1" si="626"/>
        <v>-</v>
      </c>
      <c r="FL179" s="248">
        <f t="shared" ca="1" si="626"/>
        <v>0</v>
      </c>
      <c r="FM179" s="248" t="str">
        <f t="shared" ca="1" si="626"/>
        <v>-</v>
      </c>
      <c r="FN179" s="248">
        <f t="shared" ca="1" si="626"/>
        <v>1</v>
      </c>
      <c r="FO179" s="248">
        <f t="shared" ca="1" si="626"/>
        <v>0</v>
      </c>
      <c r="FP179" s="248">
        <f t="shared" ca="1" si="626"/>
        <v>1</v>
      </c>
      <c r="FQ179" s="248">
        <f t="shared" ca="1" si="626"/>
        <v>0</v>
      </c>
      <c r="FR179" s="248">
        <f t="shared" ca="1" si="626"/>
        <v>1</v>
      </c>
      <c r="FS179" s="248">
        <f t="shared" ca="1" si="626"/>
        <v>1</v>
      </c>
      <c r="FT179" s="248">
        <f t="shared" ca="1" si="626"/>
        <v>1</v>
      </c>
      <c r="FU179" s="248">
        <f t="shared" ca="1" si="626"/>
        <v>0</v>
      </c>
      <c r="FV179" s="248">
        <f t="shared" ca="1" si="626"/>
        <v>0</v>
      </c>
      <c r="FW179" s="248">
        <f t="shared" ca="1" si="626"/>
        <v>0</v>
      </c>
      <c r="FX179" s="248">
        <f t="shared" ca="1" si="626"/>
        <v>0</v>
      </c>
      <c r="FY179" s="248">
        <f t="shared" ca="1" si="626"/>
        <v>0</v>
      </c>
      <c r="FZ179" s="248">
        <f t="shared" ca="1" si="626"/>
        <v>0</v>
      </c>
      <c r="GA179" s="248">
        <f t="shared" ca="1" si="609"/>
        <v>0</v>
      </c>
      <c r="GB179" s="248">
        <f t="shared" ca="1" si="609"/>
        <v>0</v>
      </c>
      <c r="GC179" s="248">
        <f t="shared" ca="1" si="609"/>
        <v>0</v>
      </c>
      <c r="GD179" s="248">
        <f t="shared" ca="1" si="609"/>
        <v>0</v>
      </c>
      <c r="GE179" s="248">
        <f t="shared" ca="1" si="609"/>
        <v>0</v>
      </c>
      <c r="GF179" s="248">
        <f t="shared" ca="1" si="609"/>
        <v>0</v>
      </c>
      <c r="GG179" s="248">
        <f t="shared" ca="1" si="609"/>
        <v>1</v>
      </c>
      <c r="GH179" s="248">
        <f t="shared" ca="1" si="609"/>
        <v>0</v>
      </c>
      <c r="GI179" s="248">
        <f t="shared" ca="1" si="609"/>
        <v>0</v>
      </c>
      <c r="GJ179" s="248">
        <f t="shared" ca="1" si="609"/>
        <v>0</v>
      </c>
      <c r="GK179" s="248">
        <f t="shared" ca="1" si="609"/>
        <v>0</v>
      </c>
      <c r="GL179" s="248">
        <f t="shared" ca="1" si="609"/>
        <v>0</v>
      </c>
      <c r="GM179" s="248">
        <f t="shared" ca="1" si="609"/>
        <v>0</v>
      </c>
      <c r="GN179" s="248">
        <f t="shared" ca="1" si="609"/>
        <v>0</v>
      </c>
      <c r="GO179" s="10"/>
      <c r="GP179" s="246" t="b">
        <f t="shared" si="634"/>
        <v>1</v>
      </c>
      <c r="GQ179" s="246" cm="1">
        <f t="array" ref="GQ179">INDEX(i.bnd_total_pas_area,$R179,1)</f>
        <v>1224.7500000000002</v>
      </c>
      <c r="GR179" s="248" t="str">
        <f t="shared" ca="1" si="572"/>
        <v>-</v>
      </c>
      <c r="GS179" s="246" t="b">
        <f t="shared" si="635"/>
        <v>1</v>
      </c>
      <c r="GT179" s="246" cm="1">
        <f t="array" ref="GT179">INDEX(i.bnd_sr_t,$T179,1)</f>
        <v>6</v>
      </c>
      <c r="GU179" s="246" t="b">
        <f t="shared" ca="1" si="574"/>
        <v>0</v>
      </c>
      <c r="GV179" s="246" t="b">
        <f t="shared" ca="1" si="574"/>
        <v>0</v>
      </c>
      <c r="GW179" s="246" t="b">
        <f t="shared" ca="1" si="574"/>
        <v>1</v>
      </c>
      <c r="GX179" s="248">
        <f t="shared" ca="1" si="636"/>
        <v>0</v>
      </c>
      <c r="GY179" s="248">
        <f t="shared" ca="1" si="636"/>
        <v>2</v>
      </c>
      <c r="GZ179" s="248">
        <f t="shared" ca="1" si="636"/>
        <v>2</v>
      </c>
      <c r="HA179" s="248" t="str">
        <f t="shared" ca="1" si="636"/>
        <v>-</v>
      </c>
      <c r="HB179" s="248" t="str">
        <f t="shared" ca="1" si="636"/>
        <v>-</v>
      </c>
      <c r="HC179" s="248" t="str">
        <f t="shared" ca="1" si="636"/>
        <v>-</v>
      </c>
      <c r="HD179" s="248" t="str">
        <f t="shared" ca="1" si="636"/>
        <v>-</v>
      </c>
      <c r="HE179" s="248" t="str">
        <f t="shared" ca="1" si="636"/>
        <v>-</v>
      </c>
      <c r="HF179" s="248" t="str">
        <f t="shared" ca="1" si="636"/>
        <v>-</v>
      </c>
      <c r="HG179" s="248" t="str">
        <f t="shared" ca="1" si="636"/>
        <v>-</v>
      </c>
      <c r="HH179" s="248" t="str">
        <f t="shared" ca="1" si="636"/>
        <v>-</v>
      </c>
      <c r="HI179" s="248" t="str">
        <f t="shared" ca="1" si="636"/>
        <v>-</v>
      </c>
      <c r="HJ179" s="248" t="str">
        <f t="shared" ca="1" si="636"/>
        <v>-</v>
      </c>
      <c r="HK179" s="248" t="b">
        <f t="shared" ca="1" si="636"/>
        <v>1</v>
      </c>
      <c r="HL179" s="248">
        <f t="shared" ca="1" si="636"/>
        <v>0</v>
      </c>
      <c r="HM179" s="288" t="str">
        <f t="shared" ca="1" si="636"/>
        <v>-</v>
      </c>
      <c r="HN179" s="288" t="str">
        <f t="shared" ca="1" si="631"/>
        <v>-</v>
      </c>
      <c r="HO179" s="288" t="str">
        <f t="shared" ca="1" si="631"/>
        <v>-</v>
      </c>
      <c r="HP179" s="288" t="str">
        <f t="shared" ca="1" si="631"/>
        <v>-</v>
      </c>
      <c r="HQ179" s="288" t="str">
        <f t="shared" ca="1" si="631"/>
        <v>-</v>
      </c>
      <c r="HR179" s="288" t="str">
        <f t="shared" ca="1" si="631"/>
        <v>-</v>
      </c>
      <c r="HS179" s="248" t="str">
        <f t="shared" ca="1" si="631"/>
        <v>-</v>
      </c>
      <c r="HT179" s="248" t="str">
        <f t="shared" ca="1" si="631"/>
        <v>-</v>
      </c>
      <c r="HU179" s="248" t="b">
        <f t="shared" ca="1" si="577"/>
        <v>1</v>
      </c>
      <c r="HV179" s="248">
        <f t="shared" ca="1" si="577"/>
        <v>0</v>
      </c>
      <c r="HW179" s="246" t="str">
        <f t="shared" ca="1" si="578"/>
        <v>-</v>
      </c>
      <c r="HX179" s="246" t="str">
        <f t="shared" ca="1" si="578"/>
        <v>-</v>
      </c>
      <c r="HY179" s="246" t="str">
        <f t="shared" ca="1" si="578"/>
        <v>-</v>
      </c>
      <c r="HZ179" s="246" t="str">
        <f t="shared" ca="1" si="578"/>
        <v>-</v>
      </c>
      <c r="IA179" s="248" t="str">
        <f t="shared" ca="1" si="632"/>
        <v>-</v>
      </c>
      <c r="IB179" s="248" t="str">
        <f t="shared" ca="1" si="632"/>
        <v>-</v>
      </c>
      <c r="IC179" s="248" t="str">
        <f t="shared" ca="1" si="632"/>
        <v>-</v>
      </c>
      <c r="ID179" s="248" t="str">
        <f t="shared" ca="1" si="632"/>
        <v>-</v>
      </c>
      <c r="IE179" s="248">
        <f t="shared" ca="1" si="632"/>
        <v>0</v>
      </c>
      <c r="IF179" s="248" t="str">
        <f t="shared" ca="1" si="632"/>
        <v>-</v>
      </c>
      <c r="IG179" s="248">
        <f t="shared" ca="1" si="632"/>
        <v>0</v>
      </c>
      <c r="IH179" s="246" t="str">
        <f t="shared" ca="1" si="580"/>
        <v>-</v>
      </c>
      <c r="II179" s="246">
        <f t="shared" ca="1" si="580"/>
        <v>500</v>
      </c>
      <c r="IJ179" s="246">
        <f t="shared" ca="1" si="580"/>
        <v>500</v>
      </c>
      <c r="IK179" s="246">
        <f t="shared" ca="1" si="580"/>
        <v>865</v>
      </c>
      <c r="IL179" s="246" t="str">
        <f t="shared" ca="1" si="580"/>
        <v>-</v>
      </c>
      <c r="IM179" s="246" t="str">
        <f t="shared" ca="1" si="580"/>
        <v>-</v>
      </c>
      <c r="IN179" s="248" t="str">
        <f t="shared" ca="1" si="581"/>
        <v>-</v>
      </c>
      <c r="IO179" s="248" t="str">
        <f t="shared" ca="1" si="581"/>
        <v>-</v>
      </c>
      <c r="IP179" s="10"/>
      <c r="IQ179" s="248">
        <f t="shared" ca="1" si="632"/>
        <v>1</v>
      </c>
      <c r="IR179" s="248">
        <f t="shared" ca="1" si="632"/>
        <v>0</v>
      </c>
      <c r="IS179" s="248">
        <f t="shared" ca="1" si="632"/>
        <v>1</v>
      </c>
      <c r="IT179" s="248">
        <f t="shared" ca="1" si="632"/>
        <v>1</v>
      </c>
      <c r="IU179" s="248">
        <f t="shared" ca="1" si="632"/>
        <v>0</v>
      </c>
      <c r="IV179" s="248">
        <f t="shared" ca="1" si="632"/>
        <v>70</v>
      </c>
      <c r="IW179" s="248">
        <f t="shared" ca="1" si="632"/>
        <v>50</v>
      </c>
      <c r="IX179" s="248">
        <f t="shared" ca="1" si="632"/>
        <v>85</v>
      </c>
      <c r="IY179" s="248">
        <f t="shared" ca="1" si="628"/>
        <v>70</v>
      </c>
      <c r="IZ179" s="246">
        <f t="shared" ca="1" si="582"/>
        <v>1</v>
      </c>
      <c r="JA179" s="246">
        <f t="shared" ca="1" si="583"/>
        <v>1</v>
      </c>
      <c r="JB179" s="246">
        <f t="shared" ca="1" si="584"/>
        <v>1</v>
      </c>
      <c r="JC179" s="248">
        <f t="shared" ca="1" si="628"/>
        <v>1</v>
      </c>
      <c r="JD179" s="10"/>
      <c r="JE179" s="248">
        <f t="shared" ca="1" si="628"/>
        <v>1</v>
      </c>
      <c r="JF179" s="246">
        <f t="shared" ca="1" si="585"/>
        <v>1</v>
      </c>
      <c r="JG179" s="248">
        <f t="shared" ca="1" si="629"/>
        <v>0.75</v>
      </c>
      <c r="JH179" s="248">
        <f t="shared" ca="1" si="629"/>
        <v>0.8</v>
      </c>
      <c r="JI179" s="248">
        <f t="shared" ca="1" si="629"/>
        <v>0.82499999999999996</v>
      </c>
      <c r="JJ179" s="248">
        <f t="shared" ca="1" si="629"/>
        <v>0.875</v>
      </c>
      <c r="JK179" s="248">
        <f t="shared" ca="1" si="629"/>
        <v>0.9</v>
      </c>
      <c r="JL179" s="246">
        <f t="shared" ca="1" si="587"/>
        <v>1</v>
      </c>
      <c r="JM179" s="248">
        <f t="shared" ca="1" si="628"/>
        <v>0</v>
      </c>
      <c r="JN179" s="248">
        <f t="shared" ca="1" si="628"/>
        <v>0</v>
      </c>
      <c r="JO179" s="248">
        <f t="shared" ca="1" si="628"/>
        <v>0</v>
      </c>
      <c r="JP179" s="248">
        <f t="shared" ca="1" si="628"/>
        <v>0</v>
      </c>
      <c r="JQ179" s="248">
        <f t="shared" ca="1" si="628"/>
        <v>0</v>
      </c>
      <c r="JR179" s="248">
        <f t="shared" ca="1" si="628"/>
        <v>0</v>
      </c>
      <c r="JS179" s="248" t="str">
        <f t="shared" ca="1" si="628"/>
        <v>-</v>
      </c>
      <c r="JT179" s="248">
        <f t="shared" ca="1" si="628"/>
        <v>0</v>
      </c>
      <c r="JU179" s="27">
        <v>0</v>
      </c>
    </row>
    <row r="180" spans="1:281" s="228" customFormat="1" outlineLevel="1">
      <c r="A180" s="202">
        <f t="shared" si="12"/>
        <v>175</v>
      </c>
      <c r="B180" s="202">
        <f t="shared" si="590"/>
        <v>13</v>
      </c>
      <c r="C180" s="228">
        <v>600</v>
      </c>
      <c r="D180" s="228" t="s">
        <v>941</v>
      </c>
      <c r="E180" s="228" t="b">
        <f t="shared" ca="1" si="591"/>
        <v>1</v>
      </c>
      <c r="F180" s="228" t="b">
        <v>0</v>
      </c>
      <c r="G180" s="228" t="b">
        <v>1</v>
      </c>
      <c r="H180" s="298" cm="1">
        <f t="array" aca="1" ref="H180" ca="1">IF(AND($I180:$T180=DataMaster!$R$70:$AC$70),1,IF(AND($I180:$T180=DataMaster!$R$71:$AC$71),2,IF(AND($I180:$T180=DataMaster!$R$72:$AC$72),3,IF(AND($I180:$T180=DataMaster!$R$73:$AC$73),4,IF(AND($I180:$T180=DataMaster!$R$74:$AC$74),5,IF(AND($I180:$T180=DataMaster!$R$75:$AC$75),6,IF(AND($I180:$T180=DataMaster!$R$76:$AC$76),7,IF(AND($I180:$T180=DataMaster!$R$77:$AC$77),8,0))))))))</f>
        <v>0</v>
      </c>
      <c r="I180" s="225">
        <f t="shared" ca="1" si="588"/>
        <v>3</v>
      </c>
      <c r="J180" s="225">
        <f t="shared" ca="1" si="588"/>
        <v>2</v>
      </c>
      <c r="K180" s="225">
        <f t="shared" ca="1" si="588"/>
        <v>1</v>
      </c>
      <c r="L180" s="225">
        <f t="shared" ca="1" si="588"/>
        <v>1</v>
      </c>
      <c r="M180" s="225">
        <f t="shared" ca="1" si="588"/>
        <v>1</v>
      </c>
      <c r="N180" s="225">
        <f t="shared" ca="1" si="588"/>
        <v>1</v>
      </c>
      <c r="O180" s="225">
        <f t="shared" ca="1" si="588"/>
        <v>1</v>
      </c>
      <c r="P180" s="225">
        <f t="shared" ref="P180:P184" ca="1" si="652">OFFSET(P180,-1,0)</f>
        <v>1</v>
      </c>
      <c r="Q180" s="225">
        <f t="shared" ca="1" si="637"/>
        <v>1</v>
      </c>
      <c r="R180" s="225">
        <f t="shared" ca="1" si="588"/>
        <v>9</v>
      </c>
      <c r="S180" s="225">
        <f t="shared" ca="1" si="588"/>
        <v>1</v>
      </c>
      <c r="T180" s="32">
        <v>7</v>
      </c>
      <c r="V180" s="242" t="str" cm="1">
        <f t="array" aca="1" ref="V180" ca="1">TEXT(LEFT(OFFSET(V180,-1,0),5)+1,"00000")&amp;MID(OFFSET(V180,-1,0),6,FIND(" ",OFFSET(V180,-1,0),7)-5)
&amp;IF($H180=0,"",INDEX(DataMaster!$Q$70:$Q$77,Experiment!H180))
 &amp; " Day"&amp;_xlfn.SINGLE(INDEX(i.DOY,$I180,1))                   &amp; IF($FE180=0," FWM","")&amp;IF($FE180=1," MWM","")&amp;IF($FE180=5," Mat","")&amp;IF($FJ180=TRUE,"&amp;BBT","")
&amp;" Confine"&amp;$P180-1       &amp;IF($R180&gt;1," PasArea"&amp;GQ180,"")     &amp;IF($T180&gt;1," SR"&amp;GT180,"")     &amp;IF($S180&gt;1," E_PGR"&amp;JG180,"")
&amp; " WP"&amp;TEXT($IZ180*100,"000p")                &amp; " MP"&amp;TEXT($JA180*100,"000p")                      &amp; " GP"&amp;TEXT($JB180*100,"000p")
&amp; " (F"&amp;3+IFERROR(1*$CZ180,0)+IFERROR(1*$DA180,0)&amp;3-IFERROR(1*NOT($DC180),0)&amp;"N"&amp;$DV180&amp;$DW180&amp;")"</f>
        <v>00029 General_SA  Day204 MWM Confine0 PasArea1224.75 SR8.5 WP100p MP100p GP100p (F33N11)</v>
      </c>
      <c r="W180" s="10" t="str">
        <f ca="1">IF(COUNTIF(V$5:V180,V180)=1,"-","Dup")</f>
        <v>-</v>
      </c>
      <c r="X180" s="10"/>
      <c r="Y180" s="248" t="str">
        <f t="shared" ca="1" si="562"/>
        <v>-</v>
      </c>
      <c r="Z180" s="248" t="str">
        <f t="shared" ca="1" si="562"/>
        <v>-</v>
      </c>
      <c r="AA180" s="248" t="str">
        <f t="shared" ca="1" si="562"/>
        <v>-</v>
      </c>
      <c r="AB180" s="248" t="str">
        <f t="shared" ca="1" si="562"/>
        <v>-</v>
      </c>
      <c r="AC180" s="248" t="str">
        <f t="shared" ca="1" si="562"/>
        <v>-</v>
      </c>
      <c r="AD180" s="248" t="b">
        <f t="shared" ca="1" si="562"/>
        <v>1</v>
      </c>
      <c r="AE180" s="10"/>
      <c r="AF180" s="248" t="b">
        <f t="shared" ca="1" si="563"/>
        <v>1</v>
      </c>
      <c r="AG180" s="248" t="str">
        <f t="shared" ca="1" si="563"/>
        <v>-</v>
      </c>
      <c r="AH180" s="248" t="str">
        <f t="shared" ca="1" si="563"/>
        <v>-</v>
      </c>
      <c r="AI180" s="248" t="str">
        <f t="shared" ca="1" si="563"/>
        <v>-</v>
      </c>
      <c r="AJ180" s="248" t="b">
        <f t="shared" ca="1" si="563"/>
        <v>0</v>
      </c>
      <c r="AK180" s="248" t="str">
        <f t="shared" ca="1" si="563"/>
        <v>-</v>
      </c>
      <c r="AL180" s="248" t="str">
        <f t="shared" ca="1" si="563"/>
        <v>-</v>
      </c>
      <c r="AM180" s="248" t="str">
        <f t="shared" ca="1" si="563"/>
        <v>-</v>
      </c>
      <c r="AN180" s="248" t="b">
        <f t="shared" ca="1" si="563"/>
        <v>0</v>
      </c>
      <c r="AO180" s="10"/>
      <c r="AP180" s="248" t="b">
        <f t="shared" ca="1" si="563"/>
        <v>1</v>
      </c>
      <c r="AQ180" s="248" t="b">
        <f t="shared" ca="1" si="564"/>
        <v>1</v>
      </c>
      <c r="AR180" s="248" t="b">
        <f t="shared" ca="1" si="564"/>
        <v>1</v>
      </c>
      <c r="AS180" s="297">
        <f t="shared" ca="1" si="565"/>
        <v>32109</v>
      </c>
      <c r="AT180" s="248" t="b">
        <f t="shared" ca="1" si="563"/>
        <v>0</v>
      </c>
      <c r="AU180" s="248" t="str">
        <f t="shared" ca="1" si="563"/>
        <v>-</v>
      </c>
      <c r="AV180" s="248" t="str">
        <f t="shared" ca="1" si="564"/>
        <v>-</v>
      </c>
      <c r="AW180" s="248" t="str">
        <f t="shared" ca="1" si="564"/>
        <v>-</v>
      </c>
      <c r="AX180" s="248" t="str">
        <f t="shared" ca="1" si="564"/>
        <v>-</v>
      </c>
      <c r="AY180" s="248">
        <f t="shared" ca="1" si="564"/>
        <v>1</v>
      </c>
      <c r="AZ180" s="248">
        <f t="shared" ca="1" si="564"/>
        <v>1</v>
      </c>
      <c r="BA180" s="248" t="b">
        <f t="shared" ca="1" si="564"/>
        <v>1</v>
      </c>
      <c r="BB180" s="248">
        <f t="shared" ca="1" si="564"/>
        <v>0.2</v>
      </c>
      <c r="BC180" s="248" t="str">
        <f t="shared" ca="1" si="627"/>
        <v>-</v>
      </c>
      <c r="BD180" s="248" t="str">
        <f t="shared" ca="1" si="627"/>
        <v>-</v>
      </c>
      <c r="BE180" s="248" t="b">
        <f t="shared" ca="1" si="564"/>
        <v>1</v>
      </c>
      <c r="BF180" s="248" t="b">
        <f t="shared" ca="1" si="564"/>
        <v>0</v>
      </c>
      <c r="BG180" s="246" t="b" cm="1">
        <f t="array" aca="1" ref="BG180" ca="1">INDEX(i.dams_confinement_P,$P180,BG$17)</f>
        <v>0</v>
      </c>
      <c r="BH180" s="246" t="b" cm="1">
        <f t="array" aca="1" ref="BH180" ca="1">INDEX(i.dams_confinement_P,$P180,BH$17)</f>
        <v>0</v>
      </c>
      <c r="BI180" s="246" t="b" cm="1">
        <f t="array" aca="1" ref="BI180" ca="1">INDEX(i.dams_confinement_P,$P180,BI$17)</f>
        <v>0</v>
      </c>
      <c r="BJ180" s="246" t="b" cm="1">
        <f t="array" aca="1" ref="BJ180" ca="1">INDEX(i.dams_confinement_P,$P180,BJ$17)</f>
        <v>0</v>
      </c>
      <c r="BK180" s="246" t="b" cm="1">
        <f t="array" aca="1" ref="BK180" ca="1">INDEX(i.dams_confinement_P,$P180,BK$17)</f>
        <v>0</v>
      </c>
      <c r="BL180" s="246" t="b" cm="1">
        <f t="array" aca="1" ref="BL180" ca="1">INDEX(i.dams_confinement_P,$P180,BL$17)</f>
        <v>0</v>
      </c>
      <c r="BM180" s="246" t="b" cm="1">
        <f t="array" aca="1" ref="BM180" ca="1">INDEX(i.dams_confinement_P,$P180,BM$17)</f>
        <v>0</v>
      </c>
      <c r="BN180" s="246" t="b" cm="1">
        <f t="array" aca="1" ref="BN180" ca="1">INDEX(i.dams_confinement_P,$P180,BN$17)</f>
        <v>0</v>
      </c>
      <c r="BO180" s="246" t="b" cm="1">
        <f t="array" aca="1" ref="BO180" ca="1">INDEX(i.dams_confinement_P,$P180,BO$17)</f>
        <v>0</v>
      </c>
      <c r="BP180" s="246" t="b" cm="1">
        <f t="array" aca="1" ref="BP180" ca="1">INDEX(i.dams_confinement_P,$P180,BP$17)</f>
        <v>0</v>
      </c>
      <c r="BQ180" s="246" t="b" cm="1">
        <f t="array" aca="1" ref="BQ180" ca="1">INDEX(i.dams_confinement_P,$P180,BQ$17)</f>
        <v>0</v>
      </c>
      <c r="BR180" s="246" t="b" cm="1">
        <f t="array" aca="1" ref="BR180" ca="1">INDEX(i.dams_confinement_P,$P180,BR$17)</f>
        <v>0</v>
      </c>
      <c r="BS180" s="246" t="b" cm="1">
        <f t="array" aca="1" ref="BS180" ca="1">INDEX(i.dams_confinement_P,$P180,BS$17)</f>
        <v>0</v>
      </c>
      <c r="BT180" s="246" t="b" cm="1">
        <f t="array" aca="1" ref="BT180" ca="1">INDEX(i.dams_confinement_P,$P180,BT$17)</f>
        <v>0</v>
      </c>
      <c r="BU180" s="246" t="b" cm="1">
        <f t="array" aca="1" ref="BU180" ca="1">INDEX(i.dams_confinement_P,$P180,BU$17)</f>
        <v>0</v>
      </c>
      <c r="BV180" s="246" t="b" cm="1">
        <f t="array" aca="1" ref="BV180" ca="1">INDEX(i.dams_confinement_P,$P180,BV$17)</f>
        <v>0</v>
      </c>
      <c r="BW180" s="246" t="b" cm="1">
        <f t="array" aca="1" ref="BW180" ca="1">INDEX(i.dams_confinement_P,$P180,BW$17)</f>
        <v>0</v>
      </c>
      <c r="BX180" s="246" t="b" cm="1">
        <f t="array" aca="1" ref="BX180" ca="1">INDEX(i.dams_confinement_P,$P180,BX$17)</f>
        <v>0</v>
      </c>
      <c r="BY180" s="248" t="str">
        <f t="shared" ca="1" si="633"/>
        <v>-</v>
      </c>
      <c r="BZ180" s="248" t="str">
        <f t="shared" ca="1" si="633"/>
        <v>-</v>
      </c>
      <c r="CA180" s="10"/>
      <c r="CB180" s="248" t="str">
        <f t="shared" ca="1" si="633"/>
        <v>-</v>
      </c>
      <c r="CC180" s="248" t="str">
        <f t="shared" ca="1" si="633"/>
        <v>-</v>
      </c>
      <c r="CD180" s="248" t="str">
        <f t="shared" ca="1" si="633"/>
        <v>-</v>
      </c>
      <c r="CE180" s="248" t="str">
        <f t="shared" ca="1" si="633"/>
        <v>-</v>
      </c>
      <c r="CF180" s="248" t="str">
        <f t="shared" ca="1" si="633"/>
        <v>-</v>
      </c>
      <c r="CG180" s="248" t="str">
        <f t="shared" ca="1" si="633"/>
        <v>-</v>
      </c>
      <c r="CH180" s="248" t="str">
        <f t="shared" ca="1" si="633"/>
        <v>-</v>
      </c>
      <c r="CI180" s="248" t="str">
        <f t="shared" ca="1" si="633"/>
        <v>-</v>
      </c>
      <c r="CJ180" s="248" t="str">
        <f t="shared" ca="1" si="633"/>
        <v>-</v>
      </c>
      <c r="CK180" s="248" t="str">
        <f t="shared" ca="1" si="633"/>
        <v>-</v>
      </c>
      <c r="CL180" s="248" t="str">
        <f t="shared" ca="1" si="633"/>
        <v>-</v>
      </c>
      <c r="CM180" s="248" t="str">
        <f t="shared" ca="1" si="633"/>
        <v>-</v>
      </c>
      <c r="CN180" s="248" t="str">
        <f t="shared" ca="1" si="633"/>
        <v>-</v>
      </c>
      <c r="CO180" s="248" t="str">
        <f t="shared" ca="1" si="630"/>
        <v>-</v>
      </c>
      <c r="CP180" s="248" t="str">
        <f t="shared" ca="1" si="630"/>
        <v>-</v>
      </c>
      <c r="CQ180" s="248" t="str">
        <f t="shared" ca="1" si="630"/>
        <v>-</v>
      </c>
      <c r="CR180" s="248" t="str">
        <f t="shared" ca="1" si="630"/>
        <v>-</v>
      </c>
      <c r="CS180" s="248" t="str">
        <f t="shared" ca="1" si="630"/>
        <v>-</v>
      </c>
      <c r="CT180" s="248" t="str">
        <f t="shared" ca="1" si="630"/>
        <v>-</v>
      </c>
      <c r="CU180" s="248" t="str">
        <f t="shared" ca="1" si="630"/>
        <v>-</v>
      </c>
      <c r="CV180" s="248" t="str">
        <f t="shared" ca="1" si="630"/>
        <v>-</v>
      </c>
      <c r="CW180" s="10"/>
      <c r="CX180" s="246" t="str" cm="1">
        <f t="array" aca="1" ref="CX180" ca="1">IF(AND($CZ180:$DA180),INDEX(i.dam_user_fvp0_date,$P180),"-")</f>
        <v>-</v>
      </c>
      <c r="CY180" s="246" t="str" cm="1">
        <f t="array" aca="1" ref="CY180" ca="1">IF(AND($CZ180:$DA180),INDEX(i.dam_user_fvp1_date,$P180),"-")</f>
        <v>-</v>
      </c>
      <c r="CZ180" s="248" t="b">
        <f t="shared" ca="1" si="597"/>
        <v>0</v>
      </c>
      <c r="DA180" s="248" t="b">
        <f t="shared" ca="1" si="597"/>
        <v>0</v>
      </c>
      <c r="DB180" s="248" t="str">
        <f t="shared" ca="1" si="597"/>
        <v>-</v>
      </c>
      <c r="DC180" s="248" t="str">
        <f t="shared" ca="1" si="597"/>
        <v>-</v>
      </c>
      <c r="DD180" s="248" t="str">
        <f t="shared" ca="1" si="597"/>
        <v>-</v>
      </c>
      <c r="DE180" s="248" t="str">
        <f t="shared" ca="1" si="597"/>
        <v>-</v>
      </c>
      <c r="DF180" s="248" t="str">
        <f t="shared" ca="1" si="597"/>
        <v>-</v>
      </c>
      <c r="DG180" s="248" t="str">
        <f t="shared" ca="1" si="597"/>
        <v>-</v>
      </c>
      <c r="DH180" s="248" t="str">
        <f t="shared" ca="1" si="597"/>
        <v>-</v>
      </c>
      <c r="DI180" s="248" t="str">
        <f t="shared" ca="1" si="597"/>
        <v>-</v>
      </c>
      <c r="DJ180" s="248">
        <f t="shared" ca="1" si="597"/>
        <v>0.125</v>
      </c>
      <c r="DK180" s="248">
        <f t="shared" ca="1" si="597"/>
        <v>0.3</v>
      </c>
      <c r="DL180" s="248">
        <f t="shared" ca="1" si="597"/>
        <v>-0.05</v>
      </c>
      <c r="DM180" s="248">
        <f t="shared" ca="1" si="597"/>
        <v>0.1</v>
      </c>
      <c r="DN180" s="248">
        <f t="shared" ca="1" si="597"/>
        <v>0.25</v>
      </c>
      <c r="DO180" s="248">
        <f t="shared" ca="1" si="597"/>
        <v>-0.05</v>
      </c>
      <c r="DP180" s="248">
        <f t="shared" ca="1" si="594"/>
        <v>0.05</v>
      </c>
      <c r="DQ180" s="248">
        <f t="shared" ca="1" si="594"/>
        <v>0.1</v>
      </c>
      <c r="DR180" s="248">
        <f t="shared" ca="1" si="594"/>
        <v>-0.02</v>
      </c>
      <c r="DS180" s="248">
        <f t="shared" ca="1" si="594"/>
        <v>0.1</v>
      </c>
      <c r="DT180" s="248">
        <f t="shared" ca="1" si="594"/>
        <v>0.25</v>
      </c>
      <c r="DU180" s="248">
        <f t="shared" ca="1" si="594"/>
        <v>-0.05</v>
      </c>
      <c r="DV180" s="248">
        <f t="shared" ca="1" si="594"/>
        <v>1</v>
      </c>
      <c r="DW180" s="248">
        <f t="shared" ca="1" si="594"/>
        <v>1</v>
      </c>
      <c r="DX180" s="248">
        <f t="shared" ca="1" si="594"/>
        <v>0</v>
      </c>
      <c r="DY180" s="248" t="str">
        <f t="shared" ca="1" si="594"/>
        <v>-</v>
      </c>
      <c r="DZ180" s="248" t="str">
        <f t="shared" ca="1" si="594"/>
        <v>-</v>
      </c>
      <c r="EA180" s="248" t="str">
        <f t="shared" ca="1" si="594"/>
        <v>-</v>
      </c>
      <c r="EB180" s="248" t="str">
        <f t="shared" ca="1" si="594"/>
        <v>-</v>
      </c>
      <c r="EC180" s="248" t="str">
        <f t="shared" ca="1" si="594"/>
        <v>-</v>
      </c>
      <c r="ED180" s="248" t="str">
        <f t="shared" ca="1" si="594"/>
        <v>-</v>
      </c>
      <c r="EE180" s="248" t="str">
        <f t="shared" ca="1" si="595"/>
        <v>-</v>
      </c>
      <c r="EF180" s="248">
        <f t="shared" ca="1" si="595"/>
        <v>0</v>
      </c>
      <c r="EG180" s="248" t="str">
        <f t="shared" ca="1" si="595"/>
        <v>-</v>
      </c>
      <c r="EH180" s="248" t="str">
        <f t="shared" ca="1" si="595"/>
        <v>-</v>
      </c>
      <c r="EI180" s="248" t="str">
        <f t="shared" ca="1" si="595"/>
        <v>-</v>
      </c>
      <c r="EJ180" s="248" t="str">
        <f t="shared" ca="1" si="595"/>
        <v>-</v>
      </c>
      <c r="EK180" s="248" t="str">
        <f t="shared" ca="1" si="595"/>
        <v>-</v>
      </c>
      <c r="EL180" s="248">
        <f t="shared" ca="1" si="595"/>
        <v>0</v>
      </c>
      <c r="EM180" s="248">
        <f t="shared" ca="1" si="595"/>
        <v>0</v>
      </c>
      <c r="EN180" s="248">
        <f t="shared" ca="1" si="595"/>
        <v>0</v>
      </c>
      <c r="EO180" s="248">
        <f t="shared" ca="1" si="595"/>
        <v>0</v>
      </c>
      <c r="EP180" s="248">
        <f t="shared" ca="1" si="595"/>
        <v>0</v>
      </c>
      <c r="EQ180" s="248">
        <f t="shared" ca="1" si="595"/>
        <v>0</v>
      </c>
      <c r="ER180" s="248">
        <f t="shared" ca="1" si="595"/>
        <v>0</v>
      </c>
      <c r="ES180" s="248" t="str">
        <f t="shared" ca="1" si="595"/>
        <v>-</v>
      </c>
      <c r="ET180" s="248" t="str">
        <f t="shared" ca="1" si="595"/>
        <v>-</v>
      </c>
      <c r="EU180" s="248" t="str">
        <f t="shared" ca="1" si="596"/>
        <v>-</v>
      </c>
      <c r="EV180" s="248" t="str">
        <f t="shared" ca="1" si="596"/>
        <v>-</v>
      </c>
      <c r="EW180" s="248" t="str">
        <f t="shared" ca="1" si="596"/>
        <v>-</v>
      </c>
      <c r="EX180" s="248" t="str">
        <f t="shared" ca="1" si="596"/>
        <v>-</v>
      </c>
      <c r="EY180" s="248" t="str">
        <f t="shared" ca="1" si="596"/>
        <v>-</v>
      </c>
      <c r="EZ180" s="248" t="str">
        <f t="shared" ca="1" si="596"/>
        <v>-</v>
      </c>
      <c r="FA180" s="248" t="str">
        <f t="shared" ca="1" si="596"/>
        <v>-</v>
      </c>
      <c r="FB180" s="248" t="str">
        <f t="shared" ca="1" si="596"/>
        <v>-</v>
      </c>
      <c r="FC180" s="248" t="str">
        <f t="shared" ca="1" si="596"/>
        <v>-</v>
      </c>
      <c r="FD180" s="10"/>
      <c r="FE180" s="246">
        <f t="shared" ca="1" si="569"/>
        <v>1</v>
      </c>
      <c r="FF180" s="248" t="str">
        <f t="shared" ca="1" si="596"/>
        <v>-</v>
      </c>
      <c r="FG180" s="248" t="str">
        <f t="shared" ca="1" si="596"/>
        <v>-</v>
      </c>
      <c r="FH180" s="248" t="str">
        <f t="shared" ca="1" si="596"/>
        <v>-</v>
      </c>
      <c r="FI180" s="248" t="str">
        <f t="shared" ca="1" si="596"/>
        <v>-</v>
      </c>
      <c r="FJ180" s="246" t="b">
        <f t="shared" ca="1" si="570"/>
        <v>0</v>
      </c>
      <c r="FK180" s="248" t="str">
        <f t="shared" ca="1" si="626"/>
        <v>-</v>
      </c>
      <c r="FL180" s="248">
        <f t="shared" ca="1" si="626"/>
        <v>0</v>
      </c>
      <c r="FM180" s="248" t="str">
        <f t="shared" ca="1" si="626"/>
        <v>-</v>
      </c>
      <c r="FN180" s="248">
        <f t="shared" ca="1" si="626"/>
        <v>1</v>
      </c>
      <c r="FO180" s="248">
        <f t="shared" ca="1" si="626"/>
        <v>0</v>
      </c>
      <c r="FP180" s="248">
        <f t="shared" ca="1" si="626"/>
        <v>1</v>
      </c>
      <c r="FQ180" s="248">
        <f t="shared" ca="1" si="626"/>
        <v>0</v>
      </c>
      <c r="FR180" s="248">
        <f t="shared" ca="1" si="626"/>
        <v>1</v>
      </c>
      <c r="FS180" s="248">
        <f t="shared" ca="1" si="626"/>
        <v>1</v>
      </c>
      <c r="FT180" s="248">
        <f t="shared" ca="1" si="626"/>
        <v>1</v>
      </c>
      <c r="FU180" s="248">
        <f t="shared" ca="1" si="626"/>
        <v>0</v>
      </c>
      <c r="FV180" s="248">
        <f t="shared" ca="1" si="626"/>
        <v>0</v>
      </c>
      <c r="FW180" s="248">
        <f t="shared" ca="1" si="626"/>
        <v>0</v>
      </c>
      <c r="FX180" s="248">
        <f t="shared" ca="1" si="626"/>
        <v>0</v>
      </c>
      <c r="FY180" s="248">
        <f t="shared" ca="1" si="626"/>
        <v>0</v>
      </c>
      <c r="FZ180" s="248">
        <f t="shared" ca="1" si="626"/>
        <v>0</v>
      </c>
      <c r="GA180" s="248">
        <f t="shared" ca="1" si="609"/>
        <v>0</v>
      </c>
      <c r="GB180" s="248">
        <f t="shared" ca="1" si="609"/>
        <v>0</v>
      </c>
      <c r="GC180" s="248">
        <f t="shared" ca="1" si="609"/>
        <v>0</v>
      </c>
      <c r="GD180" s="248">
        <f t="shared" ca="1" si="609"/>
        <v>0</v>
      </c>
      <c r="GE180" s="248">
        <f t="shared" ca="1" si="609"/>
        <v>0</v>
      </c>
      <c r="GF180" s="248">
        <f t="shared" ca="1" si="609"/>
        <v>0</v>
      </c>
      <c r="GG180" s="248">
        <f t="shared" ca="1" si="609"/>
        <v>1</v>
      </c>
      <c r="GH180" s="248">
        <f t="shared" ca="1" si="609"/>
        <v>0</v>
      </c>
      <c r="GI180" s="248">
        <f t="shared" ca="1" si="609"/>
        <v>0</v>
      </c>
      <c r="GJ180" s="248">
        <f t="shared" ca="1" si="609"/>
        <v>0</v>
      </c>
      <c r="GK180" s="248">
        <f t="shared" ca="1" si="609"/>
        <v>0</v>
      </c>
      <c r="GL180" s="248">
        <f t="shared" ca="1" si="609"/>
        <v>0</v>
      </c>
      <c r="GM180" s="248">
        <f t="shared" ca="1" si="609"/>
        <v>0</v>
      </c>
      <c r="GN180" s="248">
        <f t="shared" ca="1" si="609"/>
        <v>0</v>
      </c>
      <c r="GO180" s="10"/>
      <c r="GP180" s="246" t="b">
        <f t="shared" ref="GP180:GP185" ca="1" si="653">IF(GQ180&lt;&gt;"-",TRUE,FALSE)</f>
        <v>1</v>
      </c>
      <c r="GQ180" s="246" cm="1">
        <f t="array" aca="1" ref="GQ180" ca="1">INDEX(i.bnd_total_pas_area,$R180,1)</f>
        <v>1224.7500000000002</v>
      </c>
      <c r="GR180" s="248" t="str">
        <f t="shared" ca="1" si="572"/>
        <v>-</v>
      </c>
      <c r="GS180" s="246" t="b">
        <f t="shared" ref="GS180:GS185" si="654">IF(GT180&lt;&gt;"-",TRUE,FALSE)</f>
        <v>1</v>
      </c>
      <c r="GT180" s="246" cm="1">
        <f t="array" ref="GT180">INDEX(i.bnd_sr_t,$T180,1)</f>
        <v>8.5</v>
      </c>
      <c r="GU180" s="246" t="b">
        <f t="shared" ca="1" si="574"/>
        <v>0</v>
      </c>
      <c r="GV180" s="246" t="b">
        <f t="shared" ca="1" si="574"/>
        <v>0</v>
      </c>
      <c r="GW180" s="246" t="b">
        <f t="shared" ca="1" si="574"/>
        <v>1</v>
      </c>
      <c r="GX180" s="248">
        <f t="shared" ca="1" si="636"/>
        <v>0</v>
      </c>
      <c r="GY180" s="248">
        <f t="shared" ca="1" si="636"/>
        <v>2</v>
      </c>
      <c r="GZ180" s="248">
        <f t="shared" ca="1" si="636"/>
        <v>2</v>
      </c>
      <c r="HA180" s="248" t="str">
        <f t="shared" ca="1" si="636"/>
        <v>-</v>
      </c>
      <c r="HB180" s="248" t="str">
        <f t="shared" ca="1" si="636"/>
        <v>-</v>
      </c>
      <c r="HC180" s="248" t="str">
        <f t="shared" ca="1" si="636"/>
        <v>-</v>
      </c>
      <c r="HD180" s="248" t="str">
        <f t="shared" ca="1" si="636"/>
        <v>-</v>
      </c>
      <c r="HE180" s="248" t="str">
        <f t="shared" ca="1" si="636"/>
        <v>-</v>
      </c>
      <c r="HF180" s="248" t="str">
        <f t="shared" ca="1" si="636"/>
        <v>-</v>
      </c>
      <c r="HG180" s="248" t="str">
        <f t="shared" ca="1" si="636"/>
        <v>-</v>
      </c>
      <c r="HH180" s="248" t="str">
        <f t="shared" ca="1" si="636"/>
        <v>-</v>
      </c>
      <c r="HI180" s="248" t="str">
        <f t="shared" ca="1" si="636"/>
        <v>-</v>
      </c>
      <c r="HJ180" s="248" t="str">
        <f t="shared" ca="1" si="636"/>
        <v>-</v>
      </c>
      <c r="HK180" s="248" t="b">
        <f t="shared" ca="1" si="636"/>
        <v>1</v>
      </c>
      <c r="HL180" s="248">
        <f t="shared" ca="1" si="636"/>
        <v>0</v>
      </c>
      <c r="HM180" s="288" t="str">
        <f t="shared" ca="1" si="636"/>
        <v>-</v>
      </c>
      <c r="HN180" s="288" t="str">
        <f t="shared" ca="1" si="631"/>
        <v>-</v>
      </c>
      <c r="HO180" s="288" t="str">
        <f t="shared" ca="1" si="631"/>
        <v>-</v>
      </c>
      <c r="HP180" s="288" t="str">
        <f t="shared" ca="1" si="631"/>
        <v>-</v>
      </c>
      <c r="HQ180" s="288" t="str">
        <f t="shared" ca="1" si="631"/>
        <v>-</v>
      </c>
      <c r="HR180" s="288" t="str">
        <f t="shared" ca="1" si="631"/>
        <v>-</v>
      </c>
      <c r="HS180" s="248" t="str">
        <f t="shared" ca="1" si="631"/>
        <v>-</v>
      </c>
      <c r="HT180" s="248" t="str">
        <f t="shared" ca="1" si="631"/>
        <v>-</v>
      </c>
      <c r="HU180" s="248" t="b">
        <f t="shared" ca="1" si="577"/>
        <v>1</v>
      </c>
      <c r="HV180" s="248">
        <f t="shared" ca="1" si="577"/>
        <v>0</v>
      </c>
      <c r="HW180" s="246" t="str">
        <f t="shared" ca="1" si="578"/>
        <v>-</v>
      </c>
      <c r="HX180" s="246" t="str">
        <f t="shared" ca="1" si="578"/>
        <v>-</v>
      </c>
      <c r="HY180" s="246" t="str">
        <f t="shared" ca="1" si="578"/>
        <v>-</v>
      </c>
      <c r="HZ180" s="246" t="str">
        <f t="shared" ca="1" si="578"/>
        <v>-</v>
      </c>
      <c r="IA180" s="248" t="str">
        <f t="shared" ca="1" si="632"/>
        <v>-</v>
      </c>
      <c r="IB180" s="248" t="str">
        <f t="shared" ca="1" si="632"/>
        <v>-</v>
      </c>
      <c r="IC180" s="248" t="str">
        <f t="shared" ca="1" si="632"/>
        <v>-</v>
      </c>
      <c r="ID180" s="248" t="str">
        <f t="shared" ca="1" si="632"/>
        <v>-</v>
      </c>
      <c r="IE180" s="248">
        <f t="shared" ca="1" si="632"/>
        <v>0</v>
      </c>
      <c r="IF180" s="248" t="str">
        <f t="shared" ca="1" si="632"/>
        <v>-</v>
      </c>
      <c r="IG180" s="248">
        <f t="shared" ca="1" si="632"/>
        <v>0</v>
      </c>
      <c r="IH180" s="246" t="str">
        <f t="shared" ca="1" si="580"/>
        <v>-</v>
      </c>
      <c r="II180" s="246">
        <f t="shared" ca="1" si="580"/>
        <v>500</v>
      </c>
      <c r="IJ180" s="246">
        <f t="shared" ca="1" si="580"/>
        <v>500</v>
      </c>
      <c r="IK180" s="246">
        <f t="shared" ca="1" si="580"/>
        <v>865</v>
      </c>
      <c r="IL180" s="246" t="str">
        <f t="shared" ca="1" si="580"/>
        <v>-</v>
      </c>
      <c r="IM180" s="246" t="str">
        <f t="shared" ca="1" si="580"/>
        <v>-</v>
      </c>
      <c r="IN180" s="248" t="str">
        <f t="shared" ca="1" si="581"/>
        <v>-</v>
      </c>
      <c r="IO180" s="248" t="str">
        <f t="shared" ca="1" si="581"/>
        <v>-</v>
      </c>
      <c r="IP180" s="10"/>
      <c r="IQ180" s="248">
        <f t="shared" ca="1" si="632"/>
        <v>1</v>
      </c>
      <c r="IR180" s="248">
        <f t="shared" ca="1" si="632"/>
        <v>0</v>
      </c>
      <c r="IS180" s="248">
        <f t="shared" ca="1" si="632"/>
        <v>1</v>
      </c>
      <c r="IT180" s="248">
        <f t="shared" ca="1" si="632"/>
        <v>1</v>
      </c>
      <c r="IU180" s="248">
        <f t="shared" ca="1" si="632"/>
        <v>0</v>
      </c>
      <c r="IV180" s="248">
        <f t="shared" ca="1" si="632"/>
        <v>70</v>
      </c>
      <c r="IW180" s="248">
        <f t="shared" ca="1" si="632"/>
        <v>50</v>
      </c>
      <c r="IX180" s="248">
        <f t="shared" ca="1" si="632"/>
        <v>85</v>
      </c>
      <c r="IY180" s="248">
        <f t="shared" ca="1" si="628"/>
        <v>70</v>
      </c>
      <c r="IZ180" s="246">
        <f t="shared" ca="1" si="582"/>
        <v>1</v>
      </c>
      <c r="JA180" s="246">
        <f t="shared" ca="1" si="583"/>
        <v>1</v>
      </c>
      <c r="JB180" s="246">
        <f t="shared" ca="1" si="584"/>
        <v>1</v>
      </c>
      <c r="JC180" s="248">
        <f t="shared" ca="1" si="628"/>
        <v>1</v>
      </c>
      <c r="JD180" s="10"/>
      <c r="JE180" s="248">
        <f t="shared" ca="1" si="628"/>
        <v>1</v>
      </c>
      <c r="JF180" s="246">
        <f t="shared" ca="1" si="585"/>
        <v>1</v>
      </c>
      <c r="JG180" s="248">
        <f t="shared" ca="1" si="629"/>
        <v>0.75</v>
      </c>
      <c r="JH180" s="248">
        <f t="shared" ca="1" si="629"/>
        <v>0.8</v>
      </c>
      <c r="JI180" s="248">
        <f t="shared" ca="1" si="629"/>
        <v>0.82499999999999996</v>
      </c>
      <c r="JJ180" s="248">
        <f t="shared" ca="1" si="629"/>
        <v>0.875</v>
      </c>
      <c r="JK180" s="248">
        <f t="shared" ca="1" si="629"/>
        <v>0.9</v>
      </c>
      <c r="JL180" s="246">
        <f t="shared" ca="1" si="587"/>
        <v>1</v>
      </c>
      <c r="JM180" s="248">
        <f t="shared" ca="1" si="628"/>
        <v>0</v>
      </c>
      <c r="JN180" s="248">
        <f t="shared" ca="1" si="628"/>
        <v>0</v>
      </c>
      <c r="JO180" s="248">
        <f t="shared" ca="1" si="628"/>
        <v>0</v>
      </c>
      <c r="JP180" s="248">
        <f t="shared" ca="1" si="628"/>
        <v>0</v>
      </c>
      <c r="JQ180" s="248">
        <f t="shared" ca="1" si="628"/>
        <v>0</v>
      </c>
      <c r="JR180" s="248">
        <f t="shared" ca="1" si="628"/>
        <v>0</v>
      </c>
      <c r="JS180" s="248" t="str">
        <f t="shared" ca="1" si="628"/>
        <v>-</v>
      </c>
      <c r="JT180" s="248">
        <f t="shared" ca="1" si="628"/>
        <v>0</v>
      </c>
      <c r="JU180" s="27">
        <v>0</v>
      </c>
    </row>
    <row r="181" spans="1:281" s="228" customFormat="1" outlineLevel="1">
      <c r="A181" s="202">
        <f t="shared" si="12"/>
        <v>176</v>
      </c>
      <c r="B181" s="202">
        <f t="shared" si="590"/>
        <v>13</v>
      </c>
      <c r="C181" s="228">
        <v>600</v>
      </c>
      <c r="D181" s="228" t="s">
        <v>941</v>
      </c>
      <c r="E181" s="228" t="b">
        <f t="shared" ca="1" si="591"/>
        <v>1</v>
      </c>
      <c r="F181" s="228" t="b">
        <v>0</v>
      </c>
      <c r="G181" s="228" t="b">
        <v>1</v>
      </c>
      <c r="H181" s="298" cm="1">
        <f t="array" aca="1" ref="H181" ca="1">IF(AND($I181:$T181=DataMaster!$R$70:$AC$70),1,IF(AND($I181:$T181=DataMaster!$R$71:$AC$71),2,IF(AND($I181:$T181=DataMaster!$R$72:$AC$72),3,IF(AND($I181:$T181=DataMaster!$R$73:$AC$73),4,IF(AND($I181:$T181=DataMaster!$R$74:$AC$74),5,IF(AND($I181:$T181=DataMaster!$R$75:$AC$75),6,IF(AND($I181:$T181=DataMaster!$R$76:$AC$76),7,IF(AND($I181:$T181=DataMaster!$R$77:$AC$77),8,0))))))))</f>
        <v>0</v>
      </c>
      <c r="I181" s="225">
        <f t="shared" ca="1" si="588"/>
        <v>3</v>
      </c>
      <c r="J181" s="225">
        <f t="shared" ca="1" si="588"/>
        <v>2</v>
      </c>
      <c r="K181" s="225">
        <f t="shared" ca="1" si="588"/>
        <v>1</v>
      </c>
      <c r="L181" s="225">
        <f t="shared" ca="1" si="588"/>
        <v>1</v>
      </c>
      <c r="M181" s="225">
        <f t="shared" ca="1" si="588"/>
        <v>1</v>
      </c>
      <c r="N181" s="225">
        <f t="shared" ca="1" si="588"/>
        <v>1</v>
      </c>
      <c r="O181" s="225">
        <f t="shared" ca="1" si="588"/>
        <v>1</v>
      </c>
      <c r="P181" s="225">
        <f t="shared" ca="1" si="652"/>
        <v>1</v>
      </c>
      <c r="Q181" s="225">
        <f t="shared" ca="1" si="637"/>
        <v>1</v>
      </c>
      <c r="R181" s="225">
        <f t="shared" ca="1" si="588"/>
        <v>9</v>
      </c>
      <c r="S181" s="225">
        <f t="shared" ca="1" si="588"/>
        <v>1</v>
      </c>
      <c r="T181" s="32">
        <v>8</v>
      </c>
      <c r="V181" s="242" t="str" cm="1">
        <f t="array" aca="1" ref="V181" ca="1">TEXT(LEFT(OFFSET(V181,-1,0),5)+1,"00000")&amp;MID(OFFSET(V181,-1,0),6,FIND(" ",OFFSET(V181,-1,0),7)-5)
&amp;IF($H181=0,"",INDEX(DataMaster!$Q$70:$Q$77,Experiment!H181))
 &amp; " Day"&amp;_xlfn.SINGLE(INDEX(i.DOY,$I181,1))                   &amp; IF($FE181=0," FWM","")&amp;IF($FE181=1," MWM","")&amp;IF($FE181=5," Mat","")&amp;IF($FJ181=TRUE,"&amp;BBT","")
&amp;" Confine"&amp;$P181-1       &amp;IF($R181&gt;1," PasArea"&amp;GQ181,"")     &amp;IF($T181&gt;1," SR"&amp;GT181,"")     &amp;IF($S181&gt;1," E_PGR"&amp;JG181,"")
&amp; " WP"&amp;TEXT($IZ181*100,"000p")                &amp; " MP"&amp;TEXT($JA181*100,"000p")                      &amp; " GP"&amp;TEXT($JB181*100,"000p")
&amp; " (F"&amp;3+IFERROR(1*$CZ181,0)+IFERROR(1*$DA181,0)&amp;3-IFERROR(1*NOT($DC181),0)&amp;"N"&amp;$DV181&amp;$DW181&amp;")"</f>
        <v>00030 General_SA  Day204 MWM Confine0 PasArea1224.75 SR11 WP100p MP100p GP100p (F33N11)</v>
      </c>
      <c r="W181" s="10" t="str">
        <f ca="1">IF(COUNTIF(V$5:V181,V181)=1,"-","Dup")</f>
        <v>-</v>
      </c>
      <c r="X181" s="10"/>
      <c r="Y181" s="248" t="str">
        <f t="shared" ca="1" si="562"/>
        <v>-</v>
      </c>
      <c r="Z181" s="248" t="str">
        <f t="shared" ca="1" si="562"/>
        <v>-</v>
      </c>
      <c r="AA181" s="248" t="str">
        <f t="shared" ca="1" si="562"/>
        <v>-</v>
      </c>
      <c r="AB181" s="248" t="str">
        <f t="shared" ca="1" si="562"/>
        <v>-</v>
      </c>
      <c r="AC181" s="248" t="str">
        <f t="shared" ca="1" si="562"/>
        <v>-</v>
      </c>
      <c r="AD181" s="248" t="b">
        <f t="shared" ca="1" si="562"/>
        <v>1</v>
      </c>
      <c r="AE181" s="10"/>
      <c r="AF181" s="248" t="b">
        <f t="shared" ca="1" si="563"/>
        <v>1</v>
      </c>
      <c r="AG181" s="248" t="str">
        <f t="shared" ca="1" si="563"/>
        <v>-</v>
      </c>
      <c r="AH181" s="248" t="str">
        <f t="shared" ca="1" si="563"/>
        <v>-</v>
      </c>
      <c r="AI181" s="248" t="str">
        <f t="shared" ca="1" si="563"/>
        <v>-</v>
      </c>
      <c r="AJ181" s="248" t="b">
        <f t="shared" ca="1" si="563"/>
        <v>0</v>
      </c>
      <c r="AK181" s="248" t="str">
        <f t="shared" ca="1" si="563"/>
        <v>-</v>
      </c>
      <c r="AL181" s="248" t="str">
        <f t="shared" ca="1" si="563"/>
        <v>-</v>
      </c>
      <c r="AM181" s="248" t="str">
        <f t="shared" ca="1" si="563"/>
        <v>-</v>
      </c>
      <c r="AN181" s="248" t="b">
        <f t="shared" ca="1" si="563"/>
        <v>0</v>
      </c>
      <c r="AO181" s="10"/>
      <c r="AP181" s="248" t="b">
        <f t="shared" ca="1" si="563"/>
        <v>1</v>
      </c>
      <c r="AQ181" s="248" t="b">
        <f t="shared" ca="1" si="564"/>
        <v>1</v>
      </c>
      <c r="AR181" s="248" t="b">
        <f t="shared" ca="1" si="564"/>
        <v>1</v>
      </c>
      <c r="AS181" s="297">
        <f t="shared" ca="1" si="565"/>
        <v>32109</v>
      </c>
      <c r="AT181" s="248" t="b">
        <f t="shared" ca="1" si="563"/>
        <v>0</v>
      </c>
      <c r="AU181" s="248" t="str">
        <f t="shared" ca="1" si="563"/>
        <v>-</v>
      </c>
      <c r="AV181" s="248" t="str">
        <f t="shared" ca="1" si="564"/>
        <v>-</v>
      </c>
      <c r="AW181" s="248" t="str">
        <f t="shared" ca="1" si="564"/>
        <v>-</v>
      </c>
      <c r="AX181" s="248" t="str">
        <f t="shared" ca="1" si="564"/>
        <v>-</v>
      </c>
      <c r="AY181" s="248">
        <f t="shared" ca="1" si="564"/>
        <v>1</v>
      </c>
      <c r="AZ181" s="248">
        <f t="shared" ca="1" si="564"/>
        <v>1</v>
      </c>
      <c r="BA181" s="248" t="b">
        <f t="shared" ca="1" si="564"/>
        <v>1</v>
      </c>
      <c r="BB181" s="248">
        <f t="shared" ca="1" si="564"/>
        <v>0.2</v>
      </c>
      <c r="BC181" s="248" t="str">
        <f t="shared" ca="1" si="627"/>
        <v>-</v>
      </c>
      <c r="BD181" s="248" t="str">
        <f t="shared" ca="1" si="627"/>
        <v>-</v>
      </c>
      <c r="BE181" s="248" t="b">
        <f t="shared" ca="1" si="564"/>
        <v>1</v>
      </c>
      <c r="BF181" s="248" t="b">
        <f t="shared" ca="1" si="564"/>
        <v>0</v>
      </c>
      <c r="BG181" s="246" t="b" cm="1">
        <f t="array" aca="1" ref="BG181" ca="1">INDEX(i.dams_confinement_P,$P181,BG$17)</f>
        <v>0</v>
      </c>
      <c r="BH181" s="246" t="b" cm="1">
        <f t="array" aca="1" ref="BH181" ca="1">INDEX(i.dams_confinement_P,$P181,BH$17)</f>
        <v>0</v>
      </c>
      <c r="BI181" s="246" t="b" cm="1">
        <f t="array" aca="1" ref="BI181" ca="1">INDEX(i.dams_confinement_P,$P181,BI$17)</f>
        <v>0</v>
      </c>
      <c r="BJ181" s="246" t="b" cm="1">
        <f t="array" aca="1" ref="BJ181" ca="1">INDEX(i.dams_confinement_P,$P181,BJ$17)</f>
        <v>0</v>
      </c>
      <c r="BK181" s="246" t="b" cm="1">
        <f t="array" aca="1" ref="BK181" ca="1">INDEX(i.dams_confinement_P,$P181,BK$17)</f>
        <v>0</v>
      </c>
      <c r="BL181" s="246" t="b" cm="1">
        <f t="array" aca="1" ref="BL181" ca="1">INDEX(i.dams_confinement_P,$P181,BL$17)</f>
        <v>0</v>
      </c>
      <c r="BM181" s="246" t="b" cm="1">
        <f t="array" aca="1" ref="BM181" ca="1">INDEX(i.dams_confinement_P,$P181,BM$17)</f>
        <v>0</v>
      </c>
      <c r="BN181" s="246" t="b" cm="1">
        <f t="array" aca="1" ref="BN181" ca="1">INDEX(i.dams_confinement_P,$P181,BN$17)</f>
        <v>0</v>
      </c>
      <c r="BO181" s="246" t="b" cm="1">
        <f t="array" aca="1" ref="BO181" ca="1">INDEX(i.dams_confinement_P,$P181,BO$17)</f>
        <v>0</v>
      </c>
      <c r="BP181" s="246" t="b" cm="1">
        <f t="array" aca="1" ref="BP181" ca="1">INDEX(i.dams_confinement_P,$P181,BP$17)</f>
        <v>0</v>
      </c>
      <c r="BQ181" s="246" t="b" cm="1">
        <f t="array" aca="1" ref="BQ181" ca="1">INDEX(i.dams_confinement_P,$P181,BQ$17)</f>
        <v>0</v>
      </c>
      <c r="BR181" s="246" t="b" cm="1">
        <f t="array" aca="1" ref="BR181" ca="1">INDEX(i.dams_confinement_P,$P181,BR$17)</f>
        <v>0</v>
      </c>
      <c r="BS181" s="246" t="b" cm="1">
        <f t="array" aca="1" ref="BS181" ca="1">INDEX(i.dams_confinement_P,$P181,BS$17)</f>
        <v>0</v>
      </c>
      <c r="BT181" s="246" t="b" cm="1">
        <f t="array" aca="1" ref="BT181" ca="1">INDEX(i.dams_confinement_P,$P181,BT$17)</f>
        <v>0</v>
      </c>
      <c r="BU181" s="246" t="b" cm="1">
        <f t="array" aca="1" ref="BU181" ca="1">INDEX(i.dams_confinement_P,$P181,BU$17)</f>
        <v>0</v>
      </c>
      <c r="BV181" s="246" t="b" cm="1">
        <f t="array" aca="1" ref="BV181" ca="1">INDEX(i.dams_confinement_P,$P181,BV$17)</f>
        <v>0</v>
      </c>
      <c r="BW181" s="246" t="b" cm="1">
        <f t="array" aca="1" ref="BW181" ca="1">INDEX(i.dams_confinement_P,$P181,BW$17)</f>
        <v>0</v>
      </c>
      <c r="BX181" s="246" t="b" cm="1">
        <f t="array" aca="1" ref="BX181" ca="1">INDEX(i.dams_confinement_P,$P181,BX$17)</f>
        <v>0</v>
      </c>
      <c r="BY181" s="248" t="str">
        <f t="shared" ca="1" si="633"/>
        <v>-</v>
      </c>
      <c r="BZ181" s="248" t="str">
        <f t="shared" ca="1" si="633"/>
        <v>-</v>
      </c>
      <c r="CA181" s="10"/>
      <c r="CB181" s="248" t="str">
        <f t="shared" ca="1" si="633"/>
        <v>-</v>
      </c>
      <c r="CC181" s="248" t="str">
        <f t="shared" ca="1" si="633"/>
        <v>-</v>
      </c>
      <c r="CD181" s="248" t="str">
        <f t="shared" ca="1" si="633"/>
        <v>-</v>
      </c>
      <c r="CE181" s="248" t="str">
        <f t="shared" ca="1" si="633"/>
        <v>-</v>
      </c>
      <c r="CF181" s="248" t="str">
        <f t="shared" ca="1" si="633"/>
        <v>-</v>
      </c>
      <c r="CG181" s="248" t="str">
        <f t="shared" ca="1" si="633"/>
        <v>-</v>
      </c>
      <c r="CH181" s="248" t="str">
        <f t="shared" ca="1" si="633"/>
        <v>-</v>
      </c>
      <c r="CI181" s="248" t="str">
        <f t="shared" ca="1" si="633"/>
        <v>-</v>
      </c>
      <c r="CJ181" s="248" t="str">
        <f t="shared" ca="1" si="633"/>
        <v>-</v>
      </c>
      <c r="CK181" s="248" t="str">
        <f t="shared" ca="1" si="633"/>
        <v>-</v>
      </c>
      <c r="CL181" s="248" t="str">
        <f t="shared" ca="1" si="633"/>
        <v>-</v>
      </c>
      <c r="CM181" s="248" t="str">
        <f t="shared" ca="1" si="633"/>
        <v>-</v>
      </c>
      <c r="CN181" s="248" t="str">
        <f t="shared" ca="1" si="633"/>
        <v>-</v>
      </c>
      <c r="CO181" s="248" t="str">
        <f t="shared" ca="1" si="630"/>
        <v>-</v>
      </c>
      <c r="CP181" s="248" t="str">
        <f t="shared" ca="1" si="630"/>
        <v>-</v>
      </c>
      <c r="CQ181" s="248" t="str">
        <f t="shared" ca="1" si="630"/>
        <v>-</v>
      </c>
      <c r="CR181" s="248" t="str">
        <f t="shared" ca="1" si="630"/>
        <v>-</v>
      </c>
      <c r="CS181" s="248" t="str">
        <f t="shared" ca="1" si="630"/>
        <v>-</v>
      </c>
      <c r="CT181" s="248" t="str">
        <f t="shared" ca="1" si="630"/>
        <v>-</v>
      </c>
      <c r="CU181" s="248" t="str">
        <f t="shared" ca="1" si="630"/>
        <v>-</v>
      </c>
      <c r="CV181" s="248" t="str">
        <f t="shared" ca="1" si="630"/>
        <v>-</v>
      </c>
      <c r="CW181" s="10"/>
      <c r="CX181" s="246" t="str" cm="1">
        <f t="array" aca="1" ref="CX181" ca="1">IF(AND($CZ181:$DA181),INDEX(i.dam_user_fvp0_date,$P181),"-")</f>
        <v>-</v>
      </c>
      <c r="CY181" s="246" t="str" cm="1">
        <f t="array" aca="1" ref="CY181" ca="1">IF(AND($CZ181:$DA181),INDEX(i.dam_user_fvp1_date,$P181),"-")</f>
        <v>-</v>
      </c>
      <c r="CZ181" s="248" t="b">
        <f t="shared" ca="1" si="597"/>
        <v>0</v>
      </c>
      <c r="DA181" s="248" t="b">
        <f t="shared" ca="1" si="597"/>
        <v>0</v>
      </c>
      <c r="DB181" s="248" t="str">
        <f t="shared" ca="1" si="597"/>
        <v>-</v>
      </c>
      <c r="DC181" s="248" t="str">
        <f t="shared" ca="1" si="597"/>
        <v>-</v>
      </c>
      <c r="DD181" s="248" t="str">
        <f t="shared" ca="1" si="597"/>
        <v>-</v>
      </c>
      <c r="DE181" s="248" t="str">
        <f t="shared" ca="1" si="597"/>
        <v>-</v>
      </c>
      <c r="DF181" s="248" t="str">
        <f t="shared" ca="1" si="597"/>
        <v>-</v>
      </c>
      <c r="DG181" s="248" t="str">
        <f t="shared" ca="1" si="597"/>
        <v>-</v>
      </c>
      <c r="DH181" s="248" t="str">
        <f t="shared" ca="1" si="597"/>
        <v>-</v>
      </c>
      <c r="DI181" s="248" t="str">
        <f t="shared" ca="1" si="597"/>
        <v>-</v>
      </c>
      <c r="DJ181" s="248">
        <f t="shared" ca="1" si="597"/>
        <v>0.125</v>
      </c>
      <c r="DK181" s="248">
        <f t="shared" ca="1" si="597"/>
        <v>0.3</v>
      </c>
      <c r="DL181" s="248">
        <f t="shared" ca="1" si="597"/>
        <v>-0.05</v>
      </c>
      <c r="DM181" s="248">
        <f t="shared" ca="1" si="597"/>
        <v>0.1</v>
      </c>
      <c r="DN181" s="248">
        <f t="shared" ca="1" si="597"/>
        <v>0.25</v>
      </c>
      <c r="DO181" s="248">
        <f t="shared" ca="1" si="597"/>
        <v>-0.05</v>
      </c>
      <c r="DP181" s="248">
        <f t="shared" ca="1" si="594"/>
        <v>0.05</v>
      </c>
      <c r="DQ181" s="248">
        <f t="shared" ca="1" si="594"/>
        <v>0.1</v>
      </c>
      <c r="DR181" s="248">
        <f t="shared" ca="1" si="594"/>
        <v>-0.02</v>
      </c>
      <c r="DS181" s="248">
        <f t="shared" ca="1" si="594"/>
        <v>0.1</v>
      </c>
      <c r="DT181" s="248">
        <f t="shared" ca="1" si="594"/>
        <v>0.25</v>
      </c>
      <c r="DU181" s="248">
        <f t="shared" ca="1" si="594"/>
        <v>-0.05</v>
      </c>
      <c r="DV181" s="248">
        <f t="shared" ca="1" si="594"/>
        <v>1</v>
      </c>
      <c r="DW181" s="248">
        <f t="shared" ca="1" si="594"/>
        <v>1</v>
      </c>
      <c r="DX181" s="248">
        <f t="shared" ca="1" si="594"/>
        <v>0</v>
      </c>
      <c r="DY181" s="248" t="str">
        <f t="shared" ca="1" si="594"/>
        <v>-</v>
      </c>
      <c r="DZ181" s="248" t="str">
        <f t="shared" ca="1" si="594"/>
        <v>-</v>
      </c>
      <c r="EA181" s="248" t="str">
        <f t="shared" ca="1" si="594"/>
        <v>-</v>
      </c>
      <c r="EB181" s="248" t="str">
        <f t="shared" ca="1" si="594"/>
        <v>-</v>
      </c>
      <c r="EC181" s="248" t="str">
        <f t="shared" ca="1" si="594"/>
        <v>-</v>
      </c>
      <c r="ED181" s="248" t="str">
        <f t="shared" ca="1" si="594"/>
        <v>-</v>
      </c>
      <c r="EE181" s="248" t="str">
        <f t="shared" ca="1" si="595"/>
        <v>-</v>
      </c>
      <c r="EF181" s="248">
        <f t="shared" ca="1" si="595"/>
        <v>0</v>
      </c>
      <c r="EG181" s="248" t="str">
        <f t="shared" ca="1" si="595"/>
        <v>-</v>
      </c>
      <c r="EH181" s="248" t="str">
        <f t="shared" ca="1" si="595"/>
        <v>-</v>
      </c>
      <c r="EI181" s="248" t="str">
        <f t="shared" ca="1" si="595"/>
        <v>-</v>
      </c>
      <c r="EJ181" s="248" t="str">
        <f t="shared" ca="1" si="595"/>
        <v>-</v>
      </c>
      <c r="EK181" s="248" t="str">
        <f t="shared" ca="1" si="595"/>
        <v>-</v>
      </c>
      <c r="EL181" s="248">
        <f t="shared" ca="1" si="595"/>
        <v>0</v>
      </c>
      <c r="EM181" s="248">
        <f t="shared" ca="1" si="595"/>
        <v>0</v>
      </c>
      <c r="EN181" s="248">
        <f t="shared" ca="1" si="595"/>
        <v>0</v>
      </c>
      <c r="EO181" s="248">
        <f t="shared" ca="1" si="595"/>
        <v>0</v>
      </c>
      <c r="EP181" s="248">
        <f t="shared" ca="1" si="595"/>
        <v>0</v>
      </c>
      <c r="EQ181" s="248">
        <f t="shared" ca="1" si="595"/>
        <v>0</v>
      </c>
      <c r="ER181" s="248">
        <f t="shared" ca="1" si="595"/>
        <v>0</v>
      </c>
      <c r="ES181" s="248" t="str">
        <f t="shared" ca="1" si="595"/>
        <v>-</v>
      </c>
      <c r="ET181" s="248" t="str">
        <f t="shared" ca="1" si="595"/>
        <v>-</v>
      </c>
      <c r="EU181" s="248" t="str">
        <f t="shared" ca="1" si="596"/>
        <v>-</v>
      </c>
      <c r="EV181" s="248" t="str">
        <f t="shared" ca="1" si="596"/>
        <v>-</v>
      </c>
      <c r="EW181" s="248" t="str">
        <f t="shared" ca="1" si="596"/>
        <v>-</v>
      </c>
      <c r="EX181" s="248" t="str">
        <f t="shared" ca="1" si="596"/>
        <v>-</v>
      </c>
      <c r="EY181" s="248" t="str">
        <f t="shared" ca="1" si="596"/>
        <v>-</v>
      </c>
      <c r="EZ181" s="248" t="str">
        <f t="shared" ca="1" si="596"/>
        <v>-</v>
      </c>
      <c r="FA181" s="248" t="str">
        <f t="shared" ca="1" si="596"/>
        <v>-</v>
      </c>
      <c r="FB181" s="248" t="str">
        <f t="shared" ca="1" si="596"/>
        <v>-</v>
      </c>
      <c r="FC181" s="248" t="str">
        <f t="shared" ca="1" si="596"/>
        <v>-</v>
      </c>
      <c r="FD181" s="10"/>
      <c r="FE181" s="246">
        <f t="shared" ca="1" si="569"/>
        <v>1</v>
      </c>
      <c r="FF181" s="248" t="str">
        <f t="shared" ca="1" si="596"/>
        <v>-</v>
      </c>
      <c r="FG181" s="248" t="str">
        <f t="shared" ca="1" si="596"/>
        <v>-</v>
      </c>
      <c r="FH181" s="248" t="str">
        <f t="shared" ca="1" si="596"/>
        <v>-</v>
      </c>
      <c r="FI181" s="248" t="str">
        <f t="shared" ca="1" si="596"/>
        <v>-</v>
      </c>
      <c r="FJ181" s="246" t="b">
        <f t="shared" ca="1" si="570"/>
        <v>0</v>
      </c>
      <c r="FK181" s="248" t="str">
        <f t="shared" ca="1" si="626"/>
        <v>-</v>
      </c>
      <c r="FL181" s="248">
        <f t="shared" ca="1" si="626"/>
        <v>0</v>
      </c>
      <c r="FM181" s="248" t="str">
        <f t="shared" ca="1" si="626"/>
        <v>-</v>
      </c>
      <c r="FN181" s="248">
        <f t="shared" ca="1" si="626"/>
        <v>1</v>
      </c>
      <c r="FO181" s="248">
        <f t="shared" ca="1" si="626"/>
        <v>0</v>
      </c>
      <c r="FP181" s="248">
        <f t="shared" ca="1" si="626"/>
        <v>1</v>
      </c>
      <c r="FQ181" s="248">
        <f t="shared" ca="1" si="626"/>
        <v>0</v>
      </c>
      <c r="FR181" s="248">
        <f t="shared" ca="1" si="626"/>
        <v>1</v>
      </c>
      <c r="FS181" s="248">
        <f t="shared" ca="1" si="626"/>
        <v>1</v>
      </c>
      <c r="FT181" s="248">
        <f t="shared" ca="1" si="626"/>
        <v>1</v>
      </c>
      <c r="FU181" s="248">
        <f t="shared" ca="1" si="626"/>
        <v>0</v>
      </c>
      <c r="FV181" s="248">
        <f t="shared" ca="1" si="626"/>
        <v>0</v>
      </c>
      <c r="FW181" s="248">
        <f t="shared" ca="1" si="626"/>
        <v>0</v>
      </c>
      <c r="FX181" s="248">
        <f t="shared" ca="1" si="626"/>
        <v>0</v>
      </c>
      <c r="FY181" s="248">
        <f t="shared" ca="1" si="626"/>
        <v>0</v>
      </c>
      <c r="FZ181" s="248">
        <f t="shared" ca="1" si="626"/>
        <v>0</v>
      </c>
      <c r="GA181" s="248">
        <f t="shared" ca="1" si="609"/>
        <v>0</v>
      </c>
      <c r="GB181" s="248">
        <f t="shared" ca="1" si="609"/>
        <v>0</v>
      </c>
      <c r="GC181" s="248">
        <f t="shared" ca="1" si="609"/>
        <v>0</v>
      </c>
      <c r="GD181" s="248">
        <f t="shared" ca="1" si="609"/>
        <v>0</v>
      </c>
      <c r="GE181" s="248">
        <f t="shared" ca="1" si="609"/>
        <v>0</v>
      </c>
      <c r="GF181" s="248">
        <f t="shared" ca="1" si="609"/>
        <v>0</v>
      </c>
      <c r="GG181" s="248">
        <f t="shared" ca="1" si="609"/>
        <v>1</v>
      </c>
      <c r="GH181" s="248">
        <f t="shared" ca="1" si="609"/>
        <v>0</v>
      </c>
      <c r="GI181" s="248">
        <f t="shared" ca="1" si="609"/>
        <v>0</v>
      </c>
      <c r="GJ181" s="248">
        <f t="shared" ca="1" si="609"/>
        <v>0</v>
      </c>
      <c r="GK181" s="248">
        <f t="shared" ca="1" si="609"/>
        <v>0</v>
      </c>
      <c r="GL181" s="248">
        <f t="shared" ca="1" si="609"/>
        <v>0</v>
      </c>
      <c r="GM181" s="248">
        <f t="shared" ca="1" si="609"/>
        <v>0</v>
      </c>
      <c r="GN181" s="248">
        <f t="shared" ca="1" si="609"/>
        <v>0</v>
      </c>
      <c r="GO181" s="10"/>
      <c r="GP181" s="246" t="b">
        <f t="shared" ca="1" si="653"/>
        <v>1</v>
      </c>
      <c r="GQ181" s="246" cm="1">
        <f t="array" aca="1" ref="GQ181" ca="1">INDEX(i.bnd_total_pas_area,$R181,1)</f>
        <v>1224.7500000000002</v>
      </c>
      <c r="GR181" s="248" t="str">
        <f t="shared" ca="1" si="572"/>
        <v>-</v>
      </c>
      <c r="GS181" s="246" t="b">
        <f t="shared" si="654"/>
        <v>1</v>
      </c>
      <c r="GT181" s="246" cm="1">
        <f t="array" ref="GT181">INDEX(i.bnd_sr_t,$T181,1)</f>
        <v>11</v>
      </c>
      <c r="GU181" s="246" t="b">
        <f t="shared" ca="1" si="574"/>
        <v>0</v>
      </c>
      <c r="GV181" s="246" t="b">
        <f t="shared" ca="1" si="574"/>
        <v>0</v>
      </c>
      <c r="GW181" s="246" t="b">
        <f t="shared" ca="1" si="574"/>
        <v>1</v>
      </c>
      <c r="GX181" s="248">
        <f t="shared" ca="1" si="636"/>
        <v>0</v>
      </c>
      <c r="GY181" s="248">
        <f t="shared" ca="1" si="636"/>
        <v>2</v>
      </c>
      <c r="GZ181" s="248">
        <f t="shared" ca="1" si="636"/>
        <v>2</v>
      </c>
      <c r="HA181" s="248" t="str">
        <f t="shared" ca="1" si="636"/>
        <v>-</v>
      </c>
      <c r="HB181" s="248" t="str">
        <f t="shared" ca="1" si="636"/>
        <v>-</v>
      </c>
      <c r="HC181" s="248" t="str">
        <f t="shared" ca="1" si="636"/>
        <v>-</v>
      </c>
      <c r="HD181" s="248" t="str">
        <f t="shared" ca="1" si="636"/>
        <v>-</v>
      </c>
      <c r="HE181" s="248" t="str">
        <f t="shared" ca="1" si="636"/>
        <v>-</v>
      </c>
      <c r="HF181" s="248" t="str">
        <f t="shared" ca="1" si="636"/>
        <v>-</v>
      </c>
      <c r="HG181" s="248" t="str">
        <f t="shared" ca="1" si="636"/>
        <v>-</v>
      </c>
      <c r="HH181" s="248" t="str">
        <f t="shared" ca="1" si="636"/>
        <v>-</v>
      </c>
      <c r="HI181" s="248" t="str">
        <f t="shared" ca="1" si="636"/>
        <v>-</v>
      </c>
      <c r="HJ181" s="248" t="str">
        <f t="shared" ca="1" si="636"/>
        <v>-</v>
      </c>
      <c r="HK181" s="248" t="b">
        <f t="shared" ca="1" si="636"/>
        <v>1</v>
      </c>
      <c r="HL181" s="248">
        <f t="shared" ca="1" si="636"/>
        <v>0</v>
      </c>
      <c r="HM181" s="288" t="str">
        <f t="shared" ca="1" si="636"/>
        <v>-</v>
      </c>
      <c r="HN181" s="288" t="str">
        <f t="shared" ca="1" si="631"/>
        <v>-</v>
      </c>
      <c r="HO181" s="288" t="str">
        <f t="shared" ca="1" si="631"/>
        <v>-</v>
      </c>
      <c r="HP181" s="288" t="str">
        <f t="shared" ca="1" si="631"/>
        <v>-</v>
      </c>
      <c r="HQ181" s="288" t="str">
        <f t="shared" ca="1" si="631"/>
        <v>-</v>
      </c>
      <c r="HR181" s="288" t="str">
        <f t="shared" ca="1" si="631"/>
        <v>-</v>
      </c>
      <c r="HS181" s="248" t="str">
        <f t="shared" ca="1" si="631"/>
        <v>-</v>
      </c>
      <c r="HT181" s="248" t="str">
        <f t="shared" ca="1" si="631"/>
        <v>-</v>
      </c>
      <c r="HU181" s="248" t="b">
        <f t="shared" ca="1" si="577"/>
        <v>1</v>
      </c>
      <c r="HV181" s="248">
        <f t="shared" ca="1" si="577"/>
        <v>0</v>
      </c>
      <c r="HW181" s="246" t="str">
        <f t="shared" ca="1" si="578"/>
        <v>-</v>
      </c>
      <c r="HX181" s="246" t="str">
        <f t="shared" ca="1" si="578"/>
        <v>-</v>
      </c>
      <c r="HY181" s="246" t="str">
        <f t="shared" ca="1" si="578"/>
        <v>-</v>
      </c>
      <c r="HZ181" s="246" t="str">
        <f t="shared" ca="1" si="578"/>
        <v>-</v>
      </c>
      <c r="IA181" s="248" t="str">
        <f t="shared" ca="1" si="632"/>
        <v>-</v>
      </c>
      <c r="IB181" s="248" t="str">
        <f t="shared" ca="1" si="632"/>
        <v>-</v>
      </c>
      <c r="IC181" s="248" t="str">
        <f t="shared" ca="1" si="632"/>
        <v>-</v>
      </c>
      <c r="ID181" s="248" t="str">
        <f t="shared" ca="1" si="632"/>
        <v>-</v>
      </c>
      <c r="IE181" s="248">
        <f t="shared" ca="1" si="632"/>
        <v>0</v>
      </c>
      <c r="IF181" s="248" t="str">
        <f t="shared" ca="1" si="632"/>
        <v>-</v>
      </c>
      <c r="IG181" s="248">
        <f t="shared" ca="1" si="632"/>
        <v>0</v>
      </c>
      <c r="IH181" s="246" t="str">
        <f t="shared" ca="1" si="580"/>
        <v>-</v>
      </c>
      <c r="II181" s="246">
        <f t="shared" ca="1" si="580"/>
        <v>500</v>
      </c>
      <c r="IJ181" s="246">
        <f t="shared" ca="1" si="580"/>
        <v>500</v>
      </c>
      <c r="IK181" s="246">
        <f t="shared" ca="1" si="580"/>
        <v>865</v>
      </c>
      <c r="IL181" s="246" t="str">
        <f t="shared" ca="1" si="580"/>
        <v>-</v>
      </c>
      <c r="IM181" s="246" t="str">
        <f t="shared" ca="1" si="580"/>
        <v>-</v>
      </c>
      <c r="IN181" s="248" t="str">
        <f t="shared" ca="1" si="581"/>
        <v>-</v>
      </c>
      <c r="IO181" s="248" t="str">
        <f t="shared" ca="1" si="581"/>
        <v>-</v>
      </c>
      <c r="IP181" s="10"/>
      <c r="IQ181" s="248">
        <f t="shared" ca="1" si="632"/>
        <v>1</v>
      </c>
      <c r="IR181" s="248">
        <f t="shared" ca="1" si="632"/>
        <v>0</v>
      </c>
      <c r="IS181" s="248">
        <f t="shared" ca="1" si="632"/>
        <v>1</v>
      </c>
      <c r="IT181" s="248">
        <f t="shared" ca="1" si="632"/>
        <v>1</v>
      </c>
      <c r="IU181" s="248">
        <f t="shared" ca="1" si="632"/>
        <v>0</v>
      </c>
      <c r="IV181" s="248">
        <f t="shared" ca="1" si="632"/>
        <v>70</v>
      </c>
      <c r="IW181" s="248">
        <f t="shared" ca="1" si="632"/>
        <v>50</v>
      </c>
      <c r="IX181" s="248">
        <f t="shared" ca="1" si="632"/>
        <v>85</v>
      </c>
      <c r="IY181" s="248">
        <f t="shared" ca="1" si="628"/>
        <v>70</v>
      </c>
      <c r="IZ181" s="246">
        <f t="shared" ca="1" si="582"/>
        <v>1</v>
      </c>
      <c r="JA181" s="246">
        <f t="shared" ca="1" si="583"/>
        <v>1</v>
      </c>
      <c r="JB181" s="246">
        <f t="shared" ca="1" si="584"/>
        <v>1</v>
      </c>
      <c r="JC181" s="248">
        <f t="shared" ca="1" si="628"/>
        <v>1</v>
      </c>
      <c r="JD181" s="10"/>
      <c r="JE181" s="248">
        <f t="shared" ca="1" si="628"/>
        <v>1</v>
      </c>
      <c r="JF181" s="246">
        <f t="shared" ca="1" si="585"/>
        <v>1</v>
      </c>
      <c r="JG181" s="248">
        <f t="shared" ca="1" si="629"/>
        <v>0.75</v>
      </c>
      <c r="JH181" s="248">
        <f t="shared" ca="1" si="629"/>
        <v>0.8</v>
      </c>
      <c r="JI181" s="248">
        <f t="shared" ca="1" si="629"/>
        <v>0.82499999999999996</v>
      </c>
      <c r="JJ181" s="248">
        <f t="shared" ca="1" si="629"/>
        <v>0.875</v>
      </c>
      <c r="JK181" s="248">
        <f t="shared" ca="1" si="629"/>
        <v>0.9</v>
      </c>
      <c r="JL181" s="246">
        <f t="shared" ca="1" si="587"/>
        <v>1</v>
      </c>
      <c r="JM181" s="248">
        <f t="shared" ca="1" si="628"/>
        <v>0</v>
      </c>
      <c r="JN181" s="248">
        <f t="shared" ca="1" si="628"/>
        <v>0</v>
      </c>
      <c r="JO181" s="248">
        <f t="shared" ca="1" si="628"/>
        <v>0</v>
      </c>
      <c r="JP181" s="248">
        <f t="shared" ca="1" si="628"/>
        <v>0</v>
      </c>
      <c r="JQ181" s="248">
        <f t="shared" ca="1" si="628"/>
        <v>0</v>
      </c>
      <c r="JR181" s="248">
        <f t="shared" ca="1" si="628"/>
        <v>0</v>
      </c>
      <c r="JS181" s="248" t="str">
        <f t="shared" ca="1" si="628"/>
        <v>-</v>
      </c>
      <c r="JT181" s="248">
        <f t="shared" ca="1" si="628"/>
        <v>0</v>
      </c>
      <c r="JU181" s="27">
        <v>0</v>
      </c>
    </row>
    <row r="182" spans="1:281" s="228" customFormat="1" outlineLevel="1">
      <c r="A182" s="202">
        <f t="shared" si="12"/>
        <v>177</v>
      </c>
      <c r="B182" s="202">
        <f t="shared" si="590"/>
        <v>13</v>
      </c>
      <c r="C182" s="228">
        <v>600</v>
      </c>
      <c r="D182" s="228" t="s">
        <v>941</v>
      </c>
      <c r="E182" s="228" t="b">
        <f t="shared" ca="1" si="591"/>
        <v>1</v>
      </c>
      <c r="F182" s="228" t="b">
        <v>0</v>
      </c>
      <c r="G182" s="228" t="b">
        <v>1</v>
      </c>
      <c r="H182" s="298" cm="1">
        <f t="array" aca="1" ref="H182" ca="1">IF(AND($I182:$T182=DataMaster!$R$70:$AC$70),1,IF(AND($I182:$T182=DataMaster!$R$71:$AC$71),2,IF(AND($I182:$T182=DataMaster!$R$72:$AC$72),3,IF(AND($I182:$T182=DataMaster!$R$73:$AC$73),4,IF(AND($I182:$T182=DataMaster!$R$74:$AC$74),5,IF(AND($I182:$T182=DataMaster!$R$75:$AC$75),6,IF(AND($I182:$T182=DataMaster!$R$76:$AC$76),7,IF(AND($I182:$T182=DataMaster!$R$77:$AC$77),8,0))))))))</f>
        <v>0</v>
      </c>
      <c r="I182" s="225">
        <f t="shared" ca="1" si="588"/>
        <v>3</v>
      </c>
      <c r="J182" s="225">
        <f t="shared" ca="1" si="588"/>
        <v>2</v>
      </c>
      <c r="K182" s="225">
        <f t="shared" ca="1" si="588"/>
        <v>1</v>
      </c>
      <c r="L182" s="225">
        <f t="shared" ca="1" si="588"/>
        <v>1</v>
      </c>
      <c r="M182" s="225">
        <f t="shared" ca="1" si="588"/>
        <v>1</v>
      </c>
      <c r="N182" s="225">
        <f t="shared" ca="1" si="588"/>
        <v>1</v>
      </c>
      <c r="O182" s="225">
        <f t="shared" ca="1" si="588"/>
        <v>1</v>
      </c>
      <c r="P182" s="225">
        <f t="shared" ca="1" si="652"/>
        <v>1</v>
      </c>
      <c r="Q182" s="225">
        <f t="shared" ca="1" si="637"/>
        <v>1</v>
      </c>
      <c r="R182" s="225">
        <f t="shared" ca="1" si="588"/>
        <v>9</v>
      </c>
      <c r="S182" s="225">
        <f t="shared" ca="1" si="588"/>
        <v>1</v>
      </c>
      <c r="T182" s="32">
        <v>9</v>
      </c>
      <c r="V182" s="242" t="str" cm="1">
        <f t="array" aca="1" ref="V182" ca="1">TEXT(LEFT(OFFSET(V182,-1,0),5)+1,"00000")&amp;MID(OFFSET(V182,-1,0),6,FIND(" ",OFFSET(V182,-1,0),7)-5)
&amp;IF($H182=0,"",INDEX(DataMaster!$Q$70:$Q$77,Experiment!H182))
 &amp; " Day"&amp;_xlfn.SINGLE(INDEX(i.DOY,$I182,1))                   &amp; IF($FE182=0," FWM","")&amp;IF($FE182=1," MWM","")&amp;IF($FE182=5," Mat","")&amp;IF($FJ182=TRUE,"&amp;BBT","")
&amp;" Confine"&amp;$P182-1       &amp;IF($R182&gt;1," PasArea"&amp;GQ182,"")     &amp;IF($T182&gt;1," SR"&amp;GT182,"")     &amp;IF($S182&gt;1," E_PGR"&amp;JG182,"")
&amp; " WP"&amp;TEXT($IZ182*100,"000p")                &amp; " MP"&amp;TEXT($JA182*100,"000p")                      &amp; " GP"&amp;TEXT($JB182*100,"000p")
&amp; " (F"&amp;3+IFERROR(1*$CZ182,0)+IFERROR(1*$DA182,0)&amp;3-IFERROR(1*NOT($DC182),0)&amp;"N"&amp;$DV182&amp;$DW182&amp;")"</f>
        <v>00031 General_SA  Day204 MWM Confine0 PasArea1224.75 SR13.5 WP100p MP100p GP100p (F33N11)</v>
      </c>
      <c r="W182" s="10" t="str">
        <f ca="1">IF(COUNTIF(V$5:V182,V182)=1,"-","Dup")</f>
        <v>-</v>
      </c>
      <c r="X182" s="10"/>
      <c r="Y182" s="248" t="str">
        <f t="shared" ca="1" si="562"/>
        <v>-</v>
      </c>
      <c r="Z182" s="248" t="str">
        <f t="shared" ca="1" si="562"/>
        <v>-</v>
      </c>
      <c r="AA182" s="248" t="str">
        <f t="shared" ca="1" si="562"/>
        <v>-</v>
      </c>
      <c r="AB182" s="248" t="str">
        <f t="shared" ca="1" si="562"/>
        <v>-</v>
      </c>
      <c r="AC182" s="248" t="str">
        <f t="shared" ca="1" si="562"/>
        <v>-</v>
      </c>
      <c r="AD182" s="248" t="b">
        <f t="shared" ca="1" si="562"/>
        <v>1</v>
      </c>
      <c r="AE182" s="10"/>
      <c r="AF182" s="248" t="b">
        <f t="shared" ca="1" si="563"/>
        <v>1</v>
      </c>
      <c r="AG182" s="248" t="str">
        <f t="shared" ca="1" si="563"/>
        <v>-</v>
      </c>
      <c r="AH182" s="248" t="str">
        <f t="shared" ca="1" si="563"/>
        <v>-</v>
      </c>
      <c r="AI182" s="248" t="str">
        <f t="shared" ca="1" si="563"/>
        <v>-</v>
      </c>
      <c r="AJ182" s="248" t="b">
        <f t="shared" ca="1" si="563"/>
        <v>0</v>
      </c>
      <c r="AK182" s="248" t="str">
        <f t="shared" ca="1" si="563"/>
        <v>-</v>
      </c>
      <c r="AL182" s="248" t="str">
        <f t="shared" ca="1" si="563"/>
        <v>-</v>
      </c>
      <c r="AM182" s="248" t="str">
        <f t="shared" ca="1" si="563"/>
        <v>-</v>
      </c>
      <c r="AN182" s="248" t="b">
        <f t="shared" ca="1" si="563"/>
        <v>0</v>
      </c>
      <c r="AO182" s="10"/>
      <c r="AP182" s="248" t="b">
        <f t="shared" ca="1" si="563"/>
        <v>1</v>
      </c>
      <c r="AQ182" s="248" t="b">
        <f t="shared" ca="1" si="564"/>
        <v>1</v>
      </c>
      <c r="AR182" s="248" t="b">
        <f t="shared" ca="1" si="564"/>
        <v>1</v>
      </c>
      <c r="AS182" s="297">
        <f t="shared" ca="1" si="565"/>
        <v>32109</v>
      </c>
      <c r="AT182" s="248" t="b">
        <f t="shared" ca="1" si="563"/>
        <v>0</v>
      </c>
      <c r="AU182" s="248" t="str">
        <f t="shared" ca="1" si="563"/>
        <v>-</v>
      </c>
      <c r="AV182" s="248" t="str">
        <f t="shared" ca="1" si="564"/>
        <v>-</v>
      </c>
      <c r="AW182" s="248" t="str">
        <f t="shared" ca="1" si="564"/>
        <v>-</v>
      </c>
      <c r="AX182" s="248" t="str">
        <f t="shared" ca="1" si="564"/>
        <v>-</v>
      </c>
      <c r="AY182" s="248">
        <f t="shared" ca="1" si="564"/>
        <v>1</v>
      </c>
      <c r="AZ182" s="248">
        <f t="shared" ca="1" si="564"/>
        <v>1</v>
      </c>
      <c r="BA182" s="248" t="b">
        <f t="shared" ca="1" si="564"/>
        <v>1</v>
      </c>
      <c r="BB182" s="248">
        <f t="shared" ca="1" si="564"/>
        <v>0.2</v>
      </c>
      <c r="BC182" s="248" t="str">
        <f t="shared" ca="1" si="627"/>
        <v>-</v>
      </c>
      <c r="BD182" s="248" t="str">
        <f t="shared" ca="1" si="627"/>
        <v>-</v>
      </c>
      <c r="BE182" s="248" t="b">
        <f t="shared" ca="1" si="564"/>
        <v>1</v>
      </c>
      <c r="BF182" s="248" t="b">
        <f t="shared" ca="1" si="564"/>
        <v>0</v>
      </c>
      <c r="BG182" s="246" t="b" cm="1">
        <f t="array" aca="1" ref="BG182" ca="1">INDEX(i.dams_confinement_P,$P182,BG$17)</f>
        <v>0</v>
      </c>
      <c r="BH182" s="246" t="b" cm="1">
        <f t="array" aca="1" ref="BH182" ca="1">INDEX(i.dams_confinement_P,$P182,BH$17)</f>
        <v>0</v>
      </c>
      <c r="BI182" s="246" t="b" cm="1">
        <f t="array" aca="1" ref="BI182" ca="1">INDEX(i.dams_confinement_P,$P182,BI$17)</f>
        <v>0</v>
      </c>
      <c r="BJ182" s="246" t="b" cm="1">
        <f t="array" aca="1" ref="BJ182" ca="1">INDEX(i.dams_confinement_P,$P182,BJ$17)</f>
        <v>0</v>
      </c>
      <c r="BK182" s="246" t="b" cm="1">
        <f t="array" aca="1" ref="BK182" ca="1">INDEX(i.dams_confinement_P,$P182,BK$17)</f>
        <v>0</v>
      </c>
      <c r="BL182" s="246" t="b" cm="1">
        <f t="array" aca="1" ref="BL182" ca="1">INDEX(i.dams_confinement_P,$P182,BL$17)</f>
        <v>0</v>
      </c>
      <c r="BM182" s="246" t="b" cm="1">
        <f t="array" aca="1" ref="BM182" ca="1">INDEX(i.dams_confinement_P,$P182,BM$17)</f>
        <v>0</v>
      </c>
      <c r="BN182" s="246" t="b" cm="1">
        <f t="array" aca="1" ref="BN182" ca="1">INDEX(i.dams_confinement_P,$P182,BN$17)</f>
        <v>0</v>
      </c>
      <c r="BO182" s="246" t="b" cm="1">
        <f t="array" aca="1" ref="BO182" ca="1">INDEX(i.dams_confinement_P,$P182,BO$17)</f>
        <v>0</v>
      </c>
      <c r="BP182" s="246" t="b" cm="1">
        <f t="array" aca="1" ref="BP182" ca="1">INDEX(i.dams_confinement_P,$P182,BP$17)</f>
        <v>0</v>
      </c>
      <c r="BQ182" s="246" t="b" cm="1">
        <f t="array" aca="1" ref="BQ182" ca="1">INDEX(i.dams_confinement_P,$P182,BQ$17)</f>
        <v>0</v>
      </c>
      <c r="BR182" s="246" t="b" cm="1">
        <f t="array" aca="1" ref="BR182" ca="1">INDEX(i.dams_confinement_P,$P182,BR$17)</f>
        <v>0</v>
      </c>
      <c r="BS182" s="246" t="b" cm="1">
        <f t="array" aca="1" ref="BS182" ca="1">INDEX(i.dams_confinement_P,$P182,BS$17)</f>
        <v>0</v>
      </c>
      <c r="BT182" s="246" t="b" cm="1">
        <f t="array" aca="1" ref="BT182" ca="1">INDEX(i.dams_confinement_P,$P182,BT$17)</f>
        <v>0</v>
      </c>
      <c r="BU182" s="246" t="b" cm="1">
        <f t="array" aca="1" ref="BU182" ca="1">INDEX(i.dams_confinement_P,$P182,BU$17)</f>
        <v>0</v>
      </c>
      <c r="BV182" s="246" t="b" cm="1">
        <f t="array" aca="1" ref="BV182" ca="1">INDEX(i.dams_confinement_P,$P182,BV$17)</f>
        <v>0</v>
      </c>
      <c r="BW182" s="246" t="b" cm="1">
        <f t="array" aca="1" ref="BW182" ca="1">INDEX(i.dams_confinement_P,$P182,BW$17)</f>
        <v>0</v>
      </c>
      <c r="BX182" s="246" t="b" cm="1">
        <f t="array" aca="1" ref="BX182" ca="1">INDEX(i.dams_confinement_P,$P182,BX$17)</f>
        <v>0</v>
      </c>
      <c r="BY182" s="248" t="str">
        <f t="shared" ca="1" si="633"/>
        <v>-</v>
      </c>
      <c r="BZ182" s="248" t="str">
        <f t="shared" ca="1" si="633"/>
        <v>-</v>
      </c>
      <c r="CA182" s="10"/>
      <c r="CB182" s="248" t="str">
        <f t="shared" ca="1" si="633"/>
        <v>-</v>
      </c>
      <c r="CC182" s="248" t="str">
        <f t="shared" ca="1" si="633"/>
        <v>-</v>
      </c>
      <c r="CD182" s="248" t="str">
        <f t="shared" ca="1" si="633"/>
        <v>-</v>
      </c>
      <c r="CE182" s="248" t="str">
        <f t="shared" ca="1" si="633"/>
        <v>-</v>
      </c>
      <c r="CF182" s="248" t="str">
        <f t="shared" ca="1" si="633"/>
        <v>-</v>
      </c>
      <c r="CG182" s="248" t="str">
        <f t="shared" ca="1" si="633"/>
        <v>-</v>
      </c>
      <c r="CH182" s="248" t="str">
        <f t="shared" ca="1" si="633"/>
        <v>-</v>
      </c>
      <c r="CI182" s="248" t="str">
        <f t="shared" ca="1" si="633"/>
        <v>-</v>
      </c>
      <c r="CJ182" s="248" t="str">
        <f t="shared" ca="1" si="633"/>
        <v>-</v>
      </c>
      <c r="CK182" s="248" t="str">
        <f t="shared" ca="1" si="633"/>
        <v>-</v>
      </c>
      <c r="CL182" s="248" t="str">
        <f t="shared" ca="1" si="633"/>
        <v>-</v>
      </c>
      <c r="CM182" s="248" t="str">
        <f t="shared" ca="1" si="633"/>
        <v>-</v>
      </c>
      <c r="CN182" s="248" t="str">
        <f t="shared" ca="1" si="633"/>
        <v>-</v>
      </c>
      <c r="CO182" s="248" t="str">
        <f t="shared" ca="1" si="630"/>
        <v>-</v>
      </c>
      <c r="CP182" s="248" t="str">
        <f t="shared" ca="1" si="630"/>
        <v>-</v>
      </c>
      <c r="CQ182" s="248" t="str">
        <f t="shared" ca="1" si="630"/>
        <v>-</v>
      </c>
      <c r="CR182" s="248" t="str">
        <f t="shared" ca="1" si="630"/>
        <v>-</v>
      </c>
      <c r="CS182" s="248" t="str">
        <f t="shared" ca="1" si="630"/>
        <v>-</v>
      </c>
      <c r="CT182" s="248" t="str">
        <f t="shared" ca="1" si="630"/>
        <v>-</v>
      </c>
      <c r="CU182" s="248" t="str">
        <f t="shared" ca="1" si="630"/>
        <v>-</v>
      </c>
      <c r="CV182" s="248" t="str">
        <f t="shared" ca="1" si="630"/>
        <v>-</v>
      </c>
      <c r="CW182" s="10"/>
      <c r="CX182" s="246" t="str" cm="1">
        <f t="array" aca="1" ref="CX182" ca="1">IF(AND($CZ182:$DA182),INDEX(i.dam_user_fvp0_date,$P182),"-")</f>
        <v>-</v>
      </c>
      <c r="CY182" s="246" t="str" cm="1">
        <f t="array" aca="1" ref="CY182" ca="1">IF(AND($CZ182:$DA182),INDEX(i.dam_user_fvp1_date,$P182),"-")</f>
        <v>-</v>
      </c>
      <c r="CZ182" s="248" t="b">
        <f t="shared" ca="1" si="597"/>
        <v>0</v>
      </c>
      <c r="DA182" s="248" t="b">
        <f t="shared" ca="1" si="597"/>
        <v>0</v>
      </c>
      <c r="DB182" s="248" t="str">
        <f t="shared" ca="1" si="597"/>
        <v>-</v>
      </c>
      <c r="DC182" s="248" t="str">
        <f t="shared" ca="1" si="597"/>
        <v>-</v>
      </c>
      <c r="DD182" s="248" t="str">
        <f t="shared" ca="1" si="597"/>
        <v>-</v>
      </c>
      <c r="DE182" s="248" t="str">
        <f t="shared" ca="1" si="597"/>
        <v>-</v>
      </c>
      <c r="DF182" s="248" t="str">
        <f t="shared" ca="1" si="597"/>
        <v>-</v>
      </c>
      <c r="DG182" s="248" t="str">
        <f t="shared" ca="1" si="597"/>
        <v>-</v>
      </c>
      <c r="DH182" s="248" t="str">
        <f t="shared" ca="1" si="597"/>
        <v>-</v>
      </c>
      <c r="DI182" s="248" t="str">
        <f t="shared" ca="1" si="597"/>
        <v>-</v>
      </c>
      <c r="DJ182" s="248">
        <f t="shared" ca="1" si="597"/>
        <v>0.125</v>
      </c>
      <c r="DK182" s="248">
        <f t="shared" ca="1" si="597"/>
        <v>0.3</v>
      </c>
      <c r="DL182" s="248">
        <f t="shared" ca="1" si="597"/>
        <v>-0.05</v>
      </c>
      <c r="DM182" s="248">
        <f t="shared" ca="1" si="597"/>
        <v>0.1</v>
      </c>
      <c r="DN182" s="248">
        <f t="shared" ca="1" si="597"/>
        <v>0.25</v>
      </c>
      <c r="DO182" s="248">
        <f t="shared" ca="1" si="597"/>
        <v>-0.05</v>
      </c>
      <c r="DP182" s="248">
        <f t="shared" ca="1" si="594"/>
        <v>0.05</v>
      </c>
      <c r="DQ182" s="248">
        <f t="shared" ca="1" si="594"/>
        <v>0.1</v>
      </c>
      <c r="DR182" s="248">
        <f t="shared" ca="1" si="594"/>
        <v>-0.02</v>
      </c>
      <c r="DS182" s="248">
        <f t="shared" ca="1" si="594"/>
        <v>0.1</v>
      </c>
      <c r="DT182" s="248">
        <f t="shared" ca="1" si="594"/>
        <v>0.25</v>
      </c>
      <c r="DU182" s="248">
        <f t="shared" ca="1" si="594"/>
        <v>-0.05</v>
      </c>
      <c r="DV182" s="248">
        <f t="shared" ca="1" si="594"/>
        <v>1</v>
      </c>
      <c r="DW182" s="248">
        <f t="shared" ca="1" si="594"/>
        <v>1</v>
      </c>
      <c r="DX182" s="248">
        <f t="shared" ca="1" si="594"/>
        <v>0</v>
      </c>
      <c r="DY182" s="248" t="str">
        <f t="shared" ca="1" si="594"/>
        <v>-</v>
      </c>
      <c r="DZ182" s="248" t="str">
        <f t="shared" ca="1" si="594"/>
        <v>-</v>
      </c>
      <c r="EA182" s="248" t="str">
        <f t="shared" ca="1" si="594"/>
        <v>-</v>
      </c>
      <c r="EB182" s="248" t="str">
        <f t="shared" ca="1" si="594"/>
        <v>-</v>
      </c>
      <c r="EC182" s="248" t="str">
        <f t="shared" ca="1" si="594"/>
        <v>-</v>
      </c>
      <c r="ED182" s="248" t="str">
        <f t="shared" ca="1" si="594"/>
        <v>-</v>
      </c>
      <c r="EE182" s="248" t="str">
        <f t="shared" ca="1" si="595"/>
        <v>-</v>
      </c>
      <c r="EF182" s="248">
        <f t="shared" ca="1" si="595"/>
        <v>0</v>
      </c>
      <c r="EG182" s="248" t="str">
        <f t="shared" ca="1" si="595"/>
        <v>-</v>
      </c>
      <c r="EH182" s="248" t="str">
        <f t="shared" ca="1" si="595"/>
        <v>-</v>
      </c>
      <c r="EI182" s="248" t="str">
        <f t="shared" ca="1" si="595"/>
        <v>-</v>
      </c>
      <c r="EJ182" s="248" t="str">
        <f t="shared" ca="1" si="595"/>
        <v>-</v>
      </c>
      <c r="EK182" s="248" t="str">
        <f t="shared" ca="1" si="595"/>
        <v>-</v>
      </c>
      <c r="EL182" s="248">
        <f t="shared" ca="1" si="595"/>
        <v>0</v>
      </c>
      <c r="EM182" s="248">
        <f t="shared" ca="1" si="595"/>
        <v>0</v>
      </c>
      <c r="EN182" s="248">
        <f t="shared" ca="1" si="595"/>
        <v>0</v>
      </c>
      <c r="EO182" s="248">
        <f t="shared" ca="1" si="595"/>
        <v>0</v>
      </c>
      <c r="EP182" s="248">
        <f t="shared" ca="1" si="595"/>
        <v>0</v>
      </c>
      <c r="EQ182" s="248">
        <f t="shared" ca="1" si="595"/>
        <v>0</v>
      </c>
      <c r="ER182" s="248">
        <f t="shared" ca="1" si="595"/>
        <v>0</v>
      </c>
      <c r="ES182" s="248" t="str">
        <f t="shared" ca="1" si="595"/>
        <v>-</v>
      </c>
      <c r="ET182" s="248" t="str">
        <f t="shared" ca="1" si="595"/>
        <v>-</v>
      </c>
      <c r="EU182" s="248" t="str">
        <f t="shared" ca="1" si="596"/>
        <v>-</v>
      </c>
      <c r="EV182" s="248" t="str">
        <f t="shared" ca="1" si="596"/>
        <v>-</v>
      </c>
      <c r="EW182" s="248" t="str">
        <f t="shared" ca="1" si="596"/>
        <v>-</v>
      </c>
      <c r="EX182" s="248" t="str">
        <f t="shared" ca="1" si="596"/>
        <v>-</v>
      </c>
      <c r="EY182" s="248" t="str">
        <f t="shared" ca="1" si="596"/>
        <v>-</v>
      </c>
      <c r="EZ182" s="248" t="str">
        <f t="shared" ca="1" si="596"/>
        <v>-</v>
      </c>
      <c r="FA182" s="248" t="str">
        <f t="shared" ca="1" si="596"/>
        <v>-</v>
      </c>
      <c r="FB182" s="248" t="str">
        <f t="shared" ca="1" si="596"/>
        <v>-</v>
      </c>
      <c r="FC182" s="248" t="str">
        <f t="shared" ca="1" si="596"/>
        <v>-</v>
      </c>
      <c r="FD182" s="10"/>
      <c r="FE182" s="246">
        <f t="shared" ca="1" si="569"/>
        <v>1</v>
      </c>
      <c r="FF182" s="248" t="str">
        <f t="shared" ca="1" si="596"/>
        <v>-</v>
      </c>
      <c r="FG182" s="248" t="str">
        <f t="shared" ca="1" si="596"/>
        <v>-</v>
      </c>
      <c r="FH182" s="248" t="str">
        <f t="shared" ca="1" si="596"/>
        <v>-</v>
      </c>
      <c r="FI182" s="248" t="str">
        <f t="shared" ca="1" si="596"/>
        <v>-</v>
      </c>
      <c r="FJ182" s="246" t="b">
        <f t="shared" ca="1" si="570"/>
        <v>0</v>
      </c>
      <c r="FK182" s="248" t="str">
        <f t="shared" ca="1" si="626"/>
        <v>-</v>
      </c>
      <c r="FL182" s="248">
        <f t="shared" ca="1" si="626"/>
        <v>0</v>
      </c>
      <c r="FM182" s="248" t="str">
        <f t="shared" ca="1" si="626"/>
        <v>-</v>
      </c>
      <c r="FN182" s="248">
        <f t="shared" ca="1" si="626"/>
        <v>1</v>
      </c>
      <c r="FO182" s="248">
        <f t="shared" ca="1" si="626"/>
        <v>0</v>
      </c>
      <c r="FP182" s="248">
        <f t="shared" ca="1" si="626"/>
        <v>1</v>
      </c>
      <c r="FQ182" s="248">
        <f t="shared" ca="1" si="626"/>
        <v>0</v>
      </c>
      <c r="FR182" s="248">
        <f t="shared" ca="1" si="626"/>
        <v>1</v>
      </c>
      <c r="FS182" s="248">
        <f t="shared" ca="1" si="626"/>
        <v>1</v>
      </c>
      <c r="FT182" s="248">
        <f t="shared" ca="1" si="626"/>
        <v>1</v>
      </c>
      <c r="FU182" s="248">
        <f t="shared" ca="1" si="626"/>
        <v>0</v>
      </c>
      <c r="FV182" s="248">
        <f t="shared" ca="1" si="626"/>
        <v>0</v>
      </c>
      <c r="FW182" s="248">
        <f t="shared" ca="1" si="626"/>
        <v>0</v>
      </c>
      <c r="FX182" s="248">
        <f t="shared" ca="1" si="626"/>
        <v>0</v>
      </c>
      <c r="FY182" s="248">
        <f t="shared" ca="1" si="626"/>
        <v>0</v>
      </c>
      <c r="FZ182" s="248">
        <f t="shared" ca="1" si="626"/>
        <v>0</v>
      </c>
      <c r="GA182" s="248">
        <f t="shared" ca="1" si="609"/>
        <v>0</v>
      </c>
      <c r="GB182" s="248">
        <f t="shared" ca="1" si="609"/>
        <v>0</v>
      </c>
      <c r="GC182" s="248">
        <f t="shared" ca="1" si="609"/>
        <v>0</v>
      </c>
      <c r="GD182" s="248">
        <f t="shared" ca="1" si="609"/>
        <v>0</v>
      </c>
      <c r="GE182" s="248">
        <f t="shared" ca="1" si="609"/>
        <v>0</v>
      </c>
      <c r="GF182" s="248">
        <f t="shared" ca="1" si="609"/>
        <v>0</v>
      </c>
      <c r="GG182" s="248">
        <f t="shared" ca="1" si="609"/>
        <v>1</v>
      </c>
      <c r="GH182" s="248">
        <f t="shared" ca="1" si="609"/>
        <v>0</v>
      </c>
      <c r="GI182" s="248">
        <f t="shared" ca="1" si="609"/>
        <v>0</v>
      </c>
      <c r="GJ182" s="248">
        <f t="shared" ca="1" si="609"/>
        <v>0</v>
      </c>
      <c r="GK182" s="248">
        <f t="shared" ca="1" si="609"/>
        <v>0</v>
      </c>
      <c r="GL182" s="248">
        <f t="shared" ca="1" si="609"/>
        <v>0</v>
      </c>
      <c r="GM182" s="248">
        <f t="shared" ca="1" si="609"/>
        <v>0</v>
      </c>
      <c r="GN182" s="248">
        <f t="shared" ca="1" si="609"/>
        <v>0</v>
      </c>
      <c r="GO182" s="10"/>
      <c r="GP182" s="246" t="b">
        <f t="shared" ca="1" si="653"/>
        <v>1</v>
      </c>
      <c r="GQ182" s="246" cm="1">
        <f t="array" aca="1" ref="GQ182" ca="1">INDEX(i.bnd_total_pas_area,$R182,1)</f>
        <v>1224.7500000000002</v>
      </c>
      <c r="GR182" s="248" t="str">
        <f t="shared" ca="1" si="572"/>
        <v>-</v>
      </c>
      <c r="GS182" s="246" t="b">
        <f t="shared" si="654"/>
        <v>1</v>
      </c>
      <c r="GT182" s="246" cm="1">
        <f t="array" ref="GT182">INDEX(i.bnd_sr_t,$T182,1)</f>
        <v>13.5</v>
      </c>
      <c r="GU182" s="246" t="b">
        <f t="shared" ca="1" si="574"/>
        <v>0</v>
      </c>
      <c r="GV182" s="246" t="b">
        <f t="shared" ca="1" si="574"/>
        <v>0</v>
      </c>
      <c r="GW182" s="246" t="b">
        <f t="shared" ca="1" si="574"/>
        <v>1</v>
      </c>
      <c r="GX182" s="248">
        <f t="shared" ca="1" si="636"/>
        <v>0</v>
      </c>
      <c r="GY182" s="248">
        <f t="shared" ca="1" si="636"/>
        <v>2</v>
      </c>
      <c r="GZ182" s="248">
        <f t="shared" ca="1" si="636"/>
        <v>2</v>
      </c>
      <c r="HA182" s="248" t="str">
        <f t="shared" ca="1" si="636"/>
        <v>-</v>
      </c>
      <c r="HB182" s="248" t="str">
        <f t="shared" ca="1" si="636"/>
        <v>-</v>
      </c>
      <c r="HC182" s="248" t="str">
        <f t="shared" ca="1" si="636"/>
        <v>-</v>
      </c>
      <c r="HD182" s="248" t="str">
        <f t="shared" ca="1" si="636"/>
        <v>-</v>
      </c>
      <c r="HE182" s="248" t="str">
        <f t="shared" ca="1" si="636"/>
        <v>-</v>
      </c>
      <c r="HF182" s="248" t="str">
        <f t="shared" ca="1" si="636"/>
        <v>-</v>
      </c>
      <c r="HG182" s="248" t="str">
        <f t="shared" ca="1" si="636"/>
        <v>-</v>
      </c>
      <c r="HH182" s="248" t="str">
        <f t="shared" ca="1" si="636"/>
        <v>-</v>
      </c>
      <c r="HI182" s="248" t="str">
        <f t="shared" ca="1" si="636"/>
        <v>-</v>
      </c>
      <c r="HJ182" s="248" t="str">
        <f t="shared" ca="1" si="636"/>
        <v>-</v>
      </c>
      <c r="HK182" s="248" t="b">
        <f t="shared" ca="1" si="636"/>
        <v>1</v>
      </c>
      <c r="HL182" s="248">
        <f t="shared" ca="1" si="636"/>
        <v>0</v>
      </c>
      <c r="HM182" s="288" t="str">
        <f t="shared" ca="1" si="636"/>
        <v>-</v>
      </c>
      <c r="HN182" s="288" t="str">
        <f t="shared" ca="1" si="631"/>
        <v>-</v>
      </c>
      <c r="HO182" s="288" t="str">
        <f t="shared" ca="1" si="631"/>
        <v>-</v>
      </c>
      <c r="HP182" s="288" t="str">
        <f t="shared" ca="1" si="631"/>
        <v>-</v>
      </c>
      <c r="HQ182" s="288" t="str">
        <f t="shared" ca="1" si="631"/>
        <v>-</v>
      </c>
      <c r="HR182" s="288" t="str">
        <f t="shared" ca="1" si="631"/>
        <v>-</v>
      </c>
      <c r="HS182" s="248" t="str">
        <f t="shared" ca="1" si="631"/>
        <v>-</v>
      </c>
      <c r="HT182" s="248" t="str">
        <f t="shared" ca="1" si="631"/>
        <v>-</v>
      </c>
      <c r="HU182" s="248" t="b">
        <f t="shared" ca="1" si="577"/>
        <v>1</v>
      </c>
      <c r="HV182" s="248">
        <f t="shared" ca="1" si="577"/>
        <v>0</v>
      </c>
      <c r="HW182" s="246" t="str">
        <f t="shared" ca="1" si="578"/>
        <v>-</v>
      </c>
      <c r="HX182" s="246" t="str">
        <f t="shared" ca="1" si="578"/>
        <v>-</v>
      </c>
      <c r="HY182" s="246" t="str">
        <f t="shared" ca="1" si="578"/>
        <v>-</v>
      </c>
      <c r="HZ182" s="246" t="str">
        <f t="shared" ca="1" si="578"/>
        <v>-</v>
      </c>
      <c r="IA182" s="248" t="str">
        <f t="shared" ca="1" si="632"/>
        <v>-</v>
      </c>
      <c r="IB182" s="248" t="str">
        <f t="shared" ca="1" si="632"/>
        <v>-</v>
      </c>
      <c r="IC182" s="248" t="str">
        <f t="shared" ca="1" si="632"/>
        <v>-</v>
      </c>
      <c r="ID182" s="248" t="str">
        <f t="shared" ca="1" si="632"/>
        <v>-</v>
      </c>
      <c r="IE182" s="248">
        <f t="shared" ca="1" si="632"/>
        <v>0</v>
      </c>
      <c r="IF182" s="248" t="str">
        <f t="shared" ca="1" si="632"/>
        <v>-</v>
      </c>
      <c r="IG182" s="248">
        <f t="shared" ca="1" si="632"/>
        <v>0</v>
      </c>
      <c r="IH182" s="246" t="str">
        <f t="shared" ca="1" si="580"/>
        <v>-</v>
      </c>
      <c r="II182" s="246">
        <f t="shared" ca="1" si="580"/>
        <v>500</v>
      </c>
      <c r="IJ182" s="246">
        <f t="shared" ca="1" si="580"/>
        <v>500</v>
      </c>
      <c r="IK182" s="246">
        <f t="shared" ca="1" si="580"/>
        <v>865</v>
      </c>
      <c r="IL182" s="246" t="str">
        <f t="shared" ca="1" si="580"/>
        <v>-</v>
      </c>
      <c r="IM182" s="246" t="str">
        <f t="shared" ca="1" si="580"/>
        <v>-</v>
      </c>
      <c r="IN182" s="248" t="str">
        <f t="shared" ca="1" si="581"/>
        <v>-</v>
      </c>
      <c r="IO182" s="248" t="str">
        <f t="shared" ca="1" si="581"/>
        <v>-</v>
      </c>
      <c r="IP182" s="10"/>
      <c r="IQ182" s="248">
        <f t="shared" ca="1" si="632"/>
        <v>1</v>
      </c>
      <c r="IR182" s="248">
        <f t="shared" ca="1" si="632"/>
        <v>0</v>
      </c>
      <c r="IS182" s="248">
        <f t="shared" ca="1" si="632"/>
        <v>1</v>
      </c>
      <c r="IT182" s="248">
        <f t="shared" ca="1" si="632"/>
        <v>1</v>
      </c>
      <c r="IU182" s="248">
        <f t="shared" ca="1" si="632"/>
        <v>0</v>
      </c>
      <c r="IV182" s="248">
        <f t="shared" ca="1" si="632"/>
        <v>70</v>
      </c>
      <c r="IW182" s="248">
        <f t="shared" ca="1" si="632"/>
        <v>50</v>
      </c>
      <c r="IX182" s="248">
        <f t="shared" ca="1" si="632"/>
        <v>85</v>
      </c>
      <c r="IY182" s="248">
        <f t="shared" ca="1" si="628"/>
        <v>70</v>
      </c>
      <c r="IZ182" s="246">
        <f t="shared" ca="1" si="582"/>
        <v>1</v>
      </c>
      <c r="JA182" s="246">
        <f t="shared" ca="1" si="583"/>
        <v>1</v>
      </c>
      <c r="JB182" s="246">
        <f t="shared" ca="1" si="584"/>
        <v>1</v>
      </c>
      <c r="JC182" s="248">
        <f t="shared" ca="1" si="628"/>
        <v>1</v>
      </c>
      <c r="JD182" s="10"/>
      <c r="JE182" s="248">
        <f t="shared" ca="1" si="628"/>
        <v>1</v>
      </c>
      <c r="JF182" s="246">
        <f t="shared" ca="1" si="585"/>
        <v>1</v>
      </c>
      <c r="JG182" s="248">
        <f t="shared" ca="1" si="629"/>
        <v>0.75</v>
      </c>
      <c r="JH182" s="248">
        <f t="shared" ca="1" si="629"/>
        <v>0.8</v>
      </c>
      <c r="JI182" s="248">
        <f t="shared" ca="1" si="629"/>
        <v>0.82499999999999996</v>
      </c>
      <c r="JJ182" s="248">
        <f t="shared" ca="1" si="629"/>
        <v>0.875</v>
      </c>
      <c r="JK182" s="248">
        <f t="shared" ca="1" si="629"/>
        <v>0.9</v>
      </c>
      <c r="JL182" s="246">
        <f t="shared" ca="1" si="587"/>
        <v>1</v>
      </c>
      <c r="JM182" s="248">
        <f t="shared" ca="1" si="628"/>
        <v>0</v>
      </c>
      <c r="JN182" s="248">
        <f t="shared" ca="1" si="628"/>
        <v>0</v>
      </c>
      <c r="JO182" s="248">
        <f t="shared" ca="1" si="628"/>
        <v>0</v>
      </c>
      <c r="JP182" s="248">
        <f t="shared" ca="1" si="628"/>
        <v>0</v>
      </c>
      <c r="JQ182" s="248">
        <f t="shared" ca="1" si="628"/>
        <v>0</v>
      </c>
      <c r="JR182" s="248">
        <f t="shared" ca="1" si="628"/>
        <v>0</v>
      </c>
      <c r="JS182" s="248" t="str">
        <f t="shared" ca="1" si="628"/>
        <v>-</v>
      </c>
      <c r="JT182" s="248">
        <f t="shared" ca="1" si="628"/>
        <v>0</v>
      </c>
      <c r="JU182" s="27">
        <v>0</v>
      </c>
    </row>
    <row r="183" spans="1:281" s="228" customFormat="1" outlineLevel="1">
      <c r="A183" s="202">
        <f t="shared" si="12"/>
        <v>178</v>
      </c>
      <c r="B183" s="202">
        <f t="shared" si="590"/>
        <v>13</v>
      </c>
      <c r="C183" s="228">
        <v>600</v>
      </c>
      <c r="D183" s="228" t="s">
        <v>941</v>
      </c>
      <c r="E183" s="228" t="b">
        <f t="shared" ca="1" si="591"/>
        <v>1</v>
      </c>
      <c r="F183" s="228" t="b">
        <v>0</v>
      </c>
      <c r="G183" s="228" t="b">
        <v>1</v>
      </c>
      <c r="H183" s="298" cm="1">
        <f t="array" aca="1" ref="H183" ca="1">IF(AND($I183:$T183=DataMaster!$R$70:$AC$70),1,IF(AND($I183:$T183=DataMaster!$R$71:$AC$71),2,IF(AND($I183:$T183=DataMaster!$R$72:$AC$72),3,IF(AND($I183:$T183=DataMaster!$R$73:$AC$73),4,IF(AND($I183:$T183=DataMaster!$R$74:$AC$74),5,IF(AND($I183:$T183=DataMaster!$R$75:$AC$75),6,IF(AND($I183:$T183=DataMaster!$R$76:$AC$76),7,IF(AND($I183:$T183=DataMaster!$R$77:$AC$77),8,0))))))))</f>
        <v>0</v>
      </c>
      <c r="I183" s="225">
        <f t="shared" ca="1" si="588"/>
        <v>3</v>
      </c>
      <c r="J183" s="225">
        <f t="shared" ca="1" si="588"/>
        <v>2</v>
      </c>
      <c r="K183" s="225">
        <f t="shared" ca="1" si="588"/>
        <v>1</v>
      </c>
      <c r="L183" s="225">
        <f t="shared" ca="1" si="588"/>
        <v>1</v>
      </c>
      <c r="M183" s="225">
        <f t="shared" ca="1" si="588"/>
        <v>1</v>
      </c>
      <c r="N183" s="225">
        <f t="shared" ca="1" si="588"/>
        <v>1</v>
      </c>
      <c r="O183" s="225">
        <f t="shared" ca="1" si="588"/>
        <v>1</v>
      </c>
      <c r="P183" s="225">
        <f t="shared" ca="1" si="652"/>
        <v>1</v>
      </c>
      <c r="Q183" s="225">
        <f t="shared" ca="1" si="637"/>
        <v>1</v>
      </c>
      <c r="R183" s="225">
        <f t="shared" ca="1" si="588"/>
        <v>9</v>
      </c>
      <c r="S183" s="225">
        <f t="shared" ca="1" si="588"/>
        <v>1</v>
      </c>
      <c r="T183" s="32">
        <v>10</v>
      </c>
      <c r="V183" s="242" t="str" cm="1">
        <f t="array" aca="1" ref="V183" ca="1">TEXT(LEFT(OFFSET(V183,-1,0),5)+1,"00000")&amp;MID(OFFSET(V183,-1,0),6,FIND(" ",OFFSET(V183,-1,0),7)-5)
&amp;IF($H183=0,"",INDEX(DataMaster!$Q$70:$Q$77,Experiment!H183))
 &amp; " Day"&amp;_xlfn.SINGLE(INDEX(i.DOY,$I183,1))                   &amp; IF($FE183=0," FWM","")&amp;IF($FE183=1," MWM","")&amp;IF($FE183=5," Mat","")&amp;IF($FJ183=TRUE,"&amp;BBT","")
&amp;" Confine"&amp;$P183-1       &amp;IF($R183&gt;1," PasArea"&amp;GQ183,"")     &amp;IF($T183&gt;1," SR"&amp;GT183,"")     &amp;IF($S183&gt;1," E_PGR"&amp;JG183,"")
&amp; " WP"&amp;TEXT($IZ183*100,"000p")                &amp; " MP"&amp;TEXT($JA183*100,"000p")                      &amp; " GP"&amp;TEXT($JB183*100,"000p")
&amp; " (F"&amp;3+IFERROR(1*$CZ183,0)+IFERROR(1*$DA183,0)&amp;3-IFERROR(1*NOT($DC183),0)&amp;"N"&amp;$DV183&amp;$DW183&amp;")"</f>
        <v>00032 General_SA  Day204 MWM Confine0 PasArea1224.75 SR16 WP100p MP100p GP100p (F33N11)</v>
      </c>
      <c r="W183" s="10" t="str">
        <f ca="1">IF(COUNTIF(V$5:V183,V183)=1,"-","Dup")</f>
        <v>-</v>
      </c>
      <c r="X183" s="10"/>
      <c r="Y183" s="248" t="str">
        <f t="shared" ca="1" si="562"/>
        <v>-</v>
      </c>
      <c r="Z183" s="248" t="str">
        <f t="shared" ca="1" si="562"/>
        <v>-</v>
      </c>
      <c r="AA183" s="248" t="str">
        <f t="shared" ca="1" si="562"/>
        <v>-</v>
      </c>
      <c r="AB183" s="248" t="str">
        <f t="shared" ca="1" si="562"/>
        <v>-</v>
      </c>
      <c r="AC183" s="248" t="str">
        <f t="shared" ca="1" si="562"/>
        <v>-</v>
      </c>
      <c r="AD183" s="248" t="b">
        <f t="shared" ca="1" si="562"/>
        <v>1</v>
      </c>
      <c r="AE183" s="10"/>
      <c r="AF183" s="248" t="b">
        <f t="shared" ca="1" si="563"/>
        <v>1</v>
      </c>
      <c r="AG183" s="248" t="str">
        <f t="shared" ca="1" si="563"/>
        <v>-</v>
      </c>
      <c r="AH183" s="248" t="str">
        <f t="shared" ca="1" si="563"/>
        <v>-</v>
      </c>
      <c r="AI183" s="248" t="str">
        <f t="shared" ca="1" si="563"/>
        <v>-</v>
      </c>
      <c r="AJ183" s="248" t="b">
        <f t="shared" ca="1" si="563"/>
        <v>0</v>
      </c>
      <c r="AK183" s="248" t="str">
        <f t="shared" ca="1" si="563"/>
        <v>-</v>
      </c>
      <c r="AL183" s="248" t="str">
        <f t="shared" ca="1" si="563"/>
        <v>-</v>
      </c>
      <c r="AM183" s="248" t="str">
        <f t="shared" ca="1" si="563"/>
        <v>-</v>
      </c>
      <c r="AN183" s="248" t="b">
        <f t="shared" ca="1" si="563"/>
        <v>0</v>
      </c>
      <c r="AO183" s="10"/>
      <c r="AP183" s="248" t="b">
        <f t="shared" ca="1" si="563"/>
        <v>1</v>
      </c>
      <c r="AQ183" s="248" t="b">
        <f t="shared" ca="1" si="564"/>
        <v>1</v>
      </c>
      <c r="AR183" s="248" t="b">
        <f t="shared" ca="1" si="564"/>
        <v>1</v>
      </c>
      <c r="AS183" s="297">
        <f t="shared" ca="1" si="565"/>
        <v>32109</v>
      </c>
      <c r="AT183" s="248" t="b">
        <f t="shared" ca="1" si="563"/>
        <v>0</v>
      </c>
      <c r="AU183" s="248" t="str">
        <f t="shared" ca="1" si="563"/>
        <v>-</v>
      </c>
      <c r="AV183" s="248" t="str">
        <f t="shared" ca="1" si="564"/>
        <v>-</v>
      </c>
      <c r="AW183" s="248" t="str">
        <f t="shared" ca="1" si="564"/>
        <v>-</v>
      </c>
      <c r="AX183" s="248" t="str">
        <f t="shared" ca="1" si="564"/>
        <v>-</v>
      </c>
      <c r="AY183" s="248">
        <f t="shared" ca="1" si="564"/>
        <v>1</v>
      </c>
      <c r="AZ183" s="248">
        <f t="shared" ca="1" si="564"/>
        <v>1</v>
      </c>
      <c r="BA183" s="248" t="b">
        <f t="shared" ca="1" si="564"/>
        <v>1</v>
      </c>
      <c r="BB183" s="248">
        <f t="shared" ca="1" si="564"/>
        <v>0.2</v>
      </c>
      <c r="BC183" s="248" t="str">
        <f t="shared" ca="1" si="627"/>
        <v>-</v>
      </c>
      <c r="BD183" s="248" t="str">
        <f t="shared" ca="1" si="627"/>
        <v>-</v>
      </c>
      <c r="BE183" s="248" t="b">
        <f t="shared" ca="1" si="564"/>
        <v>1</v>
      </c>
      <c r="BF183" s="248" t="b">
        <f t="shared" ca="1" si="564"/>
        <v>0</v>
      </c>
      <c r="BG183" s="246" t="b" cm="1">
        <f t="array" aca="1" ref="BG183" ca="1">INDEX(i.dams_confinement_P,$P183,BG$17)</f>
        <v>0</v>
      </c>
      <c r="BH183" s="246" t="b" cm="1">
        <f t="array" aca="1" ref="BH183" ca="1">INDEX(i.dams_confinement_P,$P183,BH$17)</f>
        <v>0</v>
      </c>
      <c r="BI183" s="246" t="b" cm="1">
        <f t="array" aca="1" ref="BI183" ca="1">INDEX(i.dams_confinement_P,$P183,BI$17)</f>
        <v>0</v>
      </c>
      <c r="BJ183" s="246" t="b" cm="1">
        <f t="array" aca="1" ref="BJ183" ca="1">INDEX(i.dams_confinement_P,$P183,BJ$17)</f>
        <v>0</v>
      </c>
      <c r="BK183" s="246" t="b" cm="1">
        <f t="array" aca="1" ref="BK183" ca="1">INDEX(i.dams_confinement_P,$P183,BK$17)</f>
        <v>0</v>
      </c>
      <c r="BL183" s="246" t="b" cm="1">
        <f t="array" aca="1" ref="BL183" ca="1">INDEX(i.dams_confinement_P,$P183,BL$17)</f>
        <v>0</v>
      </c>
      <c r="BM183" s="246" t="b" cm="1">
        <f t="array" aca="1" ref="BM183" ca="1">INDEX(i.dams_confinement_P,$P183,BM$17)</f>
        <v>0</v>
      </c>
      <c r="BN183" s="246" t="b" cm="1">
        <f t="array" aca="1" ref="BN183" ca="1">INDEX(i.dams_confinement_P,$P183,BN$17)</f>
        <v>0</v>
      </c>
      <c r="BO183" s="246" t="b" cm="1">
        <f t="array" aca="1" ref="BO183" ca="1">INDEX(i.dams_confinement_P,$P183,BO$17)</f>
        <v>0</v>
      </c>
      <c r="BP183" s="246" t="b" cm="1">
        <f t="array" aca="1" ref="BP183" ca="1">INDEX(i.dams_confinement_P,$P183,BP$17)</f>
        <v>0</v>
      </c>
      <c r="BQ183" s="246" t="b" cm="1">
        <f t="array" aca="1" ref="BQ183" ca="1">INDEX(i.dams_confinement_P,$P183,BQ$17)</f>
        <v>0</v>
      </c>
      <c r="BR183" s="246" t="b" cm="1">
        <f t="array" aca="1" ref="BR183" ca="1">INDEX(i.dams_confinement_P,$P183,BR$17)</f>
        <v>0</v>
      </c>
      <c r="BS183" s="246" t="b" cm="1">
        <f t="array" aca="1" ref="BS183" ca="1">INDEX(i.dams_confinement_P,$P183,BS$17)</f>
        <v>0</v>
      </c>
      <c r="BT183" s="246" t="b" cm="1">
        <f t="array" aca="1" ref="BT183" ca="1">INDEX(i.dams_confinement_P,$P183,BT$17)</f>
        <v>0</v>
      </c>
      <c r="BU183" s="246" t="b" cm="1">
        <f t="array" aca="1" ref="BU183" ca="1">INDEX(i.dams_confinement_P,$P183,BU$17)</f>
        <v>0</v>
      </c>
      <c r="BV183" s="246" t="b" cm="1">
        <f t="array" aca="1" ref="BV183" ca="1">INDEX(i.dams_confinement_P,$P183,BV$17)</f>
        <v>0</v>
      </c>
      <c r="BW183" s="246" t="b" cm="1">
        <f t="array" aca="1" ref="BW183" ca="1">INDEX(i.dams_confinement_P,$P183,BW$17)</f>
        <v>0</v>
      </c>
      <c r="BX183" s="246" t="b" cm="1">
        <f t="array" aca="1" ref="BX183" ca="1">INDEX(i.dams_confinement_P,$P183,BX$17)</f>
        <v>0</v>
      </c>
      <c r="BY183" s="248" t="str">
        <f t="shared" ca="1" si="633"/>
        <v>-</v>
      </c>
      <c r="BZ183" s="248" t="str">
        <f t="shared" ca="1" si="633"/>
        <v>-</v>
      </c>
      <c r="CA183" s="10"/>
      <c r="CB183" s="248" t="str">
        <f t="shared" ca="1" si="633"/>
        <v>-</v>
      </c>
      <c r="CC183" s="248" t="str">
        <f t="shared" ca="1" si="633"/>
        <v>-</v>
      </c>
      <c r="CD183" s="248" t="str">
        <f t="shared" ca="1" si="633"/>
        <v>-</v>
      </c>
      <c r="CE183" s="248" t="str">
        <f t="shared" ca="1" si="633"/>
        <v>-</v>
      </c>
      <c r="CF183" s="248" t="str">
        <f t="shared" ca="1" si="633"/>
        <v>-</v>
      </c>
      <c r="CG183" s="248" t="str">
        <f t="shared" ca="1" si="633"/>
        <v>-</v>
      </c>
      <c r="CH183" s="248" t="str">
        <f t="shared" ca="1" si="633"/>
        <v>-</v>
      </c>
      <c r="CI183" s="248" t="str">
        <f t="shared" ca="1" si="633"/>
        <v>-</v>
      </c>
      <c r="CJ183" s="248" t="str">
        <f t="shared" ca="1" si="633"/>
        <v>-</v>
      </c>
      <c r="CK183" s="248" t="str">
        <f t="shared" ca="1" si="633"/>
        <v>-</v>
      </c>
      <c r="CL183" s="248" t="str">
        <f t="shared" ca="1" si="633"/>
        <v>-</v>
      </c>
      <c r="CM183" s="248" t="str">
        <f t="shared" ca="1" si="633"/>
        <v>-</v>
      </c>
      <c r="CN183" s="248" t="str">
        <f t="shared" ca="1" si="633"/>
        <v>-</v>
      </c>
      <c r="CO183" s="248" t="str">
        <f t="shared" ca="1" si="630"/>
        <v>-</v>
      </c>
      <c r="CP183" s="248" t="str">
        <f t="shared" ca="1" si="630"/>
        <v>-</v>
      </c>
      <c r="CQ183" s="248" t="str">
        <f t="shared" ca="1" si="630"/>
        <v>-</v>
      </c>
      <c r="CR183" s="248" t="str">
        <f t="shared" ca="1" si="630"/>
        <v>-</v>
      </c>
      <c r="CS183" s="248" t="str">
        <f t="shared" ca="1" si="630"/>
        <v>-</v>
      </c>
      <c r="CT183" s="248" t="str">
        <f t="shared" ca="1" si="630"/>
        <v>-</v>
      </c>
      <c r="CU183" s="248" t="str">
        <f t="shared" ca="1" si="630"/>
        <v>-</v>
      </c>
      <c r="CV183" s="248" t="str">
        <f t="shared" ca="1" si="630"/>
        <v>-</v>
      </c>
      <c r="CW183" s="10"/>
      <c r="CX183" s="246" t="str" cm="1">
        <f t="array" aca="1" ref="CX183" ca="1">IF(AND($CZ183:$DA183),INDEX(i.dam_user_fvp0_date,$P183),"-")</f>
        <v>-</v>
      </c>
      <c r="CY183" s="246" t="str" cm="1">
        <f t="array" aca="1" ref="CY183" ca="1">IF(AND($CZ183:$DA183),INDEX(i.dam_user_fvp1_date,$P183),"-")</f>
        <v>-</v>
      </c>
      <c r="CZ183" s="248" t="b">
        <f t="shared" ca="1" si="597"/>
        <v>0</v>
      </c>
      <c r="DA183" s="248" t="b">
        <f t="shared" ca="1" si="597"/>
        <v>0</v>
      </c>
      <c r="DB183" s="248" t="str">
        <f t="shared" ca="1" si="597"/>
        <v>-</v>
      </c>
      <c r="DC183" s="248" t="str">
        <f t="shared" ca="1" si="597"/>
        <v>-</v>
      </c>
      <c r="DD183" s="248" t="str">
        <f t="shared" ca="1" si="597"/>
        <v>-</v>
      </c>
      <c r="DE183" s="248" t="str">
        <f t="shared" ca="1" si="597"/>
        <v>-</v>
      </c>
      <c r="DF183" s="248" t="str">
        <f t="shared" ca="1" si="597"/>
        <v>-</v>
      </c>
      <c r="DG183" s="248" t="str">
        <f t="shared" ca="1" si="597"/>
        <v>-</v>
      </c>
      <c r="DH183" s="248" t="str">
        <f t="shared" ca="1" si="597"/>
        <v>-</v>
      </c>
      <c r="DI183" s="248" t="str">
        <f t="shared" ca="1" si="597"/>
        <v>-</v>
      </c>
      <c r="DJ183" s="248">
        <f t="shared" ca="1" si="597"/>
        <v>0.125</v>
      </c>
      <c r="DK183" s="248">
        <f t="shared" ca="1" si="597"/>
        <v>0.3</v>
      </c>
      <c r="DL183" s="248">
        <f t="shared" ca="1" si="597"/>
        <v>-0.05</v>
      </c>
      <c r="DM183" s="248">
        <f t="shared" ca="1" si="597"/>
        <v>0.1</v>
      </c>
      <c r="DN183" s="248">
        <f t="shared" ca="1" si="597"/>
        <v>0.25</v>
      </c>
      <c r="DO183" s="248">
        <f t="shared" ca="1" si="597"/>
        <v>-0.05</v>
      </c>
      <c r="DP183" s="248">
        <f t="shared" ca="1" si="594"/>
        <v>0.05</v>
      </c>
      <c r="DQ183" s="248">
        <f t="shared" ca="1" si="594"/>
        <v>0.1</v>
      </c>
      <c r="DR183" s="248">
        <f t="shared" ca="1" si="594"/>
        <v>-0.02</v>
      </c>
      <c r="DS183" s="248">
        <f t="shared" ca="1" si="594"/>
        <v>0.1</v>
      </c>
      <c r="DT183" s="248">
        <f t="shared" ca="1" si="594"/>
        <v>0.25</v>
      </c>
      <c r="DU183" s="248">
        <f t="shared" ca="1" si="594"/>
        <v>-0.05</v>
      </c>
      <c r="DV183" s="248">
        <f t="shared" ca="1" si="594"/>
        <v>1</v>
      </c>
      <c r="DW183" s="248">
        <f t="shared" ca="1" si="594"/>
        <v>1</v>
      </c>
      <c r="DX183" s="248">
        <f t="shared" ca="1" si="594"/>
        <v>0</v>
      </c>
      <c r="DY183" s="248" t="str">
        <f t="shared" ca="1" si="594"/>
        <v>-</v>
      </c>
      <c r="DZ183" s="248" t="str">
        <f t="shared" ca="1" si="594"/>
        <v>-</v>
      </c>
      <c r="EA183" s="248" t="str">
        <f t="shared" ca="1" si="594"/>
        <v>-</v>
      </c>
      <c r="EB183" s="248" t="str">
        <f t="shared" ca="1" si="594"/>
        <v>-</v>
      </c>
      <c r="EC183" s="248" t="str">
        <f t="shared" ca="1" si="594"/>
        <v>-</v>
      </c>
      <c r="ED183" s="248" t="str">
        <f t="shared" ca="1" si="594"/>
        <v>-</v>
      </c>
      <c r="EE183" s="248" t="str">
        <f t="shared" ca="1" si="595"/>
        <v>-</v>
      </c>
      <c r="EF183" s="248">
        <f t="shared" ca="1" si="595"/>
        <v>0</v>
      </c>
      <c r="EG183" s="248" t="str">
        <f t="shared" ca="1" si="595"/>
        <v>-</v>
      </c>
      <c r="EH183" s="248" t="str">
        <f t="shared" ca="1" si="595"/>
        <v>-</v>
      </c>
      <c r="EI183" s="248" t="str">
        <f t="shared" ca="1" si="595"/>
        <v>-</v>
      </c>
      <c r="EJ183" s="248" t="str">
        <f t="shared" ca="1" si="595"/>
        <v>-</v>
      </c>
      <c r="EK183" s="248" t="str">
        <f t="shared" ca="1" si="595"/>
        <v>-</v>
      </c>
      <c r="EL183" s="248">
        <f t="shared" ca="1" si="595"/>
        <v>0</v>
      </c>
      <c r="EM183" s="248">
        <f t="shared" ca="1" si="595"/>
        <v>0</v>
      </c>
      <c r="EN183" s="248">
        <f t="shared" ca="1" si="595"/>
        <v>0</v>
      </c>
      <c r="EO183" s="248">
        <f t="shared" ca="1" si="595"/>
        <v>0</v>
      </c>
      <c r="EP183" s="248">
        <f t="shared" ca="1" si="595"/>
        <v>0</v>
      </c>
      <c r="EQ183" s="248">
        <f t="shared" ca="1" si="595"/>
        <v>0</v>
      </c>
      <c r="ER183" s="248">
        <f t="shared" ca="1" si="595"/>
        <v>0</v>
      </c>
      <c r="ES183" s="248" t="str">
        <f t="shared" ca="1" si="595"/>
        <v>-</v>
      </c>
      <c r="ET183" s="248" t="str">
        <f t="shared" ref="ET183" ca="1" si="655">OFFSET(ET$5,$B183,0)</f>
        <v>-</v>
      </c>
      <c r="EU183" s="248" t="str">
        <f t="shared" ca="1" si="596"/>
        <v>-</v>
      </c>
      <c r="EV183" s="248" t="str">
        <f t="shared" ca="1" si="596"/>
        <v>-</v>
      </c>
      <c r="EW183" s="248" t="str">
        <f t="shared" ca="1" si="596"/>
        <v>-</v>
      </c>
      <c r="EX183" s="248" t="str">
        <f t="shared" ca="1" si="596"/>
        <v>-</v>
      </c>
      <c r="EY183" s="248" t="str">
        <f t="shared" ca="1" si="596"/>
        <v>-</v>
      </c>
      <c r="EZ183" s="248" t="str">
        <f t="shared" ca="1" si="596"/>
        <v>-</v>
      </c>
      <c r="FA183" s="248" t="str">
        <f t="shared" ca="1" si="596"/>
        <v>-</v>
      </c>
      <c r="FB183" s="248" t="str">
        <f t="shared" ca="1" si="596"/>
        <v>-</v>
      </c>
      <c r="FC183" s="248" t="str">
        <f t="shared" ca="1" si="596"/>
        <v>-</v>
      </c>
      <c r="FD183" s="10"/>
      <c r="FE183" s="246">
        <f t="shared" ca="1" si="569"/>
        <v>1</v>
      </c>
      <c r="FF183" s="248" t="str">
        <f t="shared" ca="1" si="596"/>
        <v>-</v>
      </c>
      <c r="FG183" s="248" t="str">
        <f t="shared" ca="1" si="596"/>
        <v>-</v>
      </c>
      <c r="FH183" s="248" t="str">
        <f t="shared" ca="1" si="596"/>
        <v>-</v>
      </c>
      <c r="FI183" s="248" t="str">
        <f t="shared" ca="1" si="596"/>
        <v>-</v>
      </c>
      <c r="FJ183" s="246" t="b">
        <f t="shared" ca="1" si="570"/>
        <v>0</v>
      </c>
      <c r="FK183" s="248" t="str">
        <f t="shared" ca="1" si="626"/>
        <v>-</v>
      </c>
      <c r="FL183" s="248">
        <f t="shared" ca="1" si="626"/>
        <v>0</v>
      </c>
      <c r="FM183" s="248" t="str">
        <f t="shared" ca="1" si="626"/>
        <v>-</v>
      </c>
      <c r="FN183" s="248">
        <f t="shared" ca="1" si="626"/>
        <v>1</v>
      </c>
      <c r="FO183" s="248">
        <f t="shared" ca="1" si="626"/>
        <v>0</v>
      </c>
      <c r="FP183" s="248">
        <f t="shared" ca="1" si="626"/>
        <v>1</v>
      </c>
      <c r="FQ183" s="248">
        <f t="shared" ca="1" si="626"/>
        <v>0</v>
      </c>
      <c r="FR183" s="248">
        <f t="shared" ca="1" si="626"/>
        <v>1</v>
      </c>
      <c r="FS183" s="248">
        <f t="shared" ca="1" si="626"/>
        <v>1</v>
      </c>
      <c r="FT183" s="248">
        <f t="shared" ca="1" si="626"/>
        <v>1</v>
      </c>
      <c r="FU183" s="248">
        <f t="shared" ca="1" si="626"/>
        <v>0</v>
      </c>
      <c r="FV183" s="248">
        <f t="shared" ca="1" si="626"/>
        <v>0</v>
      </c>
      <c r="FW183" s="248">
        <f t="shared" ca="1" si="626"/>
        <v>0</v>
      </c>
      <c r="FX183" s="248">
        <f t="shared" ca="1" si="626"/>
        <v>0</v>
      </c>
      <c r="FY183" s="248">
        <f t="shared" ca="1" si="626"/>
        <v>0</v>
      </c>
      <c r="FZ183" s="248">
        <f t="shared" ca="1" si="626"/>
        <v>0</v>
      </c>
      <c r="GA183" s="248">
        <f t="shared" ca="1" si="609"/>
        <v>0</v>
      </c>
      <c r="GB183" s="248">
        <f t="shared" ca="1" si="609"/>
        <v>0</v>
      </c>
      <c r="GC183" s="248">
        <f t="shared" ca="1" si="609"/>
        <v>0</v>
      </c>
      <c r="GD183" s="248">
        <f t="shared" ca="1" si="609"/>
        <v>0</v>
      </c>
      <c r="GE183" s="248">
        <f t="shared" ca="1" si="609"/>
        <v>0</v>
      </c>
      <c r="GF183" s="248">
        <f t="shared" ca="1" si="609"/>
        <v>0</v>
      </c>
      <c r="GG183" s="248">
        <f t="shared" ca="1" si="609"/>
        <v>1</v>
      </c>
      <c r="GH183" s="248">
        <f t="shared" ca="1" si="609"/>
        <v>0</v>
      </c>
      <c r="GI183" s="248">
        <f t="shared" ca="1" si="609"/>
        <v>0</v>
      </c>
      <c r="GJ183" s="248">
        <f t="shared" ca="1" si="609"/>
        <v>0</v>
      </c>
      <c r="GK183" s="248">
        <f t="shared" ca="1" si="609"/>
        <v>0</v>
      </c>
      <c r="GL183" s="248">
        <f t="shared" ca="1" si="609"/>
        <v>0</v>
      </c>
      <c r="GM183" s="248">
        <f t="shared" ca="1" si="609"/>
        <v>0</v>
      </c>
      <c r="GN183" s="248">
        <f t="shared" ca="1" si="609"/>
        <v>0</v>
      </c>
      <c r="GO183" s="10"/>
      <c r="GP183" s="246" t="b">
        <f t="shared" ca="1" si="653"/>
        <v>1</v>
      </c>
      <c r="GQ183" s="246" cm="1">
        <f t="array" aca="1" ref="GQ183" ca="1">INDEX(i.bnd_total_pas_area,$R183,1)</f>
        <v>1224.7500000000002</v>
      </c>
      <c r="GR183" s="248" t="str">
        <f t="shared" ca="1" si="572"/>
        <v>-</v>
      </c>
      <c r="GS183" s="246" t="b">
        <f t="shared" si="654"/>
        <v>1</v>
      </c>
      <c r="GT183" s="246" cm="1">
        <f t="array" ref="GT183">INDEX(i.bnd_sr_t,$T183,1)</f>
        <v>16</v>
      </c>
      <c r="GU183" s="246" t="b">
        <f t="shared" ca="1" si="574"/>
        <v>0</v>
      </c>
      <c r="GV183" s="246" t="b">
        <f t="shared" ca="1" si="574"/>
        <v>0</v>
      </c>
      <c r="GW183" s="246" t="b">
        <f t="shared" ca="1" si="574"/>
        <v>1</v>
      </c>
      <c r="GX183" s="248">
        <f t="shared" ca="1" si="636"/>
        <v>0</v>
      </c>
      <c r="GY183" s="248">
        <f t="shared" ca="1" si="636"/>
        <v>2</v>
      </c>
      <c r="GZ183" s="248">
        <f t="shared" ca="1" si="636"/>
        <v>2</v>
      </c>
      <c r="HA183" s="248" t="str">
        <f t="shared" ca="1" si="636"/>
        <v>-</v>
      </c>
      <c r="HB183" s="248" t="str">
        <f t="shared" ca="1" si="636"/>
        <v>-</v>
      </c>
      <c r="HC183" s="248" t="str">
        <f t="shared" ca="1" si="636"/>
        <v>-</v>
      </c>
      <c r="HD183" s="248" t="str">
        <f t="shared" ca="1" si="636"/>
        <v>-</v>
      </c>
      <c r="HE183" s="248" t="str">
        <f t="shared" ca="1" si="636"/>
        <v>-</v>
      </c>
      <c r="HF183" s="248" t="str">
        <f t="shared" ca="1" si="636"/>
        <v>-</v>
      </c>
      <c r="HG183" s="248" t="str">
        <f t="shared" ca="1" si="636"/>
        <v>-</v>
      </c>
      <c r="HH183" s="248" t="str">
        <f t="shared" ca="1" si="636"/>
        <v>-</v>
      </c>
      <c r="HI183" s="248" t="str">
        <f t="shared" ca="1" si="636"/>
        <v>-</v>
      </c>
      <c r="HJ183" s="248" t="str">
        <f t="shared" ca="1" si="636"/>
        <v>-</v>
      </c>
      <c r="HK183" s="248" t="b">
        <f t="shared" ca="1" si="636"/>
        <v>1</v>
      </c>
      <c r="HL183" s="248">
        <f t="shared" ca="1" si="636"/>
        <v>0</v>
      </c>
      <c r="HM183" s="288" t="str">
        <f t="shared" ca="1" si="636"/>
        <v>-</v>
      </c>
      <c r="HN183" s="288" t="str">
        <f t="shared" ca="1" si="631"/>
        <v>-</v>
      </c>
      <c r="HO183" s="288" t="str">
        <f t="shared" ca="1" si="631"/>
        <v>-</v>
      </c>
      <c r="HP183" s="288" t="str">
        <f t="shared" ca="1" si="631"/>
        <v>-</v>
      </c>
      <c r="HQ183" s="288" t="str">
        <f t="shared" ca="1" si="631"/>
        <v>-</v>
      </c>
      <c r="HR183" s="288" t="str">
        <f t="shared" ca="1" si="631"/>
        <v>-</v>
      </c>
      <c r="HS183" s="248" t="str">
        <f t="shared" ca="1" si="631"/>
        <v>-</v>
      </c>
      <c r="HT183" s="248" t="str">
        <f t="shared" ca="1" si="631"/>
        <v>-</v>
      </c>
      <c r="HU183" s="248" t="b">
        <f t="shared" ca="1" si="577"/>
        <v>1</v>
      </c>
      <c r="HV183" s="248">
        <f t="shared" ca="1" si="577"/>
        <v>0</v>
      </c>
      <c r="HW183" s="246" t="str">
        <f t="shared" ca="1" si="578"/>
        <v>-</v>
      </c>
      <c r="HX183" s="246" t="str">
        <f t="shared" ca="1" si="578"/>
        <v>-</v>
      </c>
      <c r="HY183" s="246" t="str">
        <f t="shared" ca="1" si="578"/>
        <v>-</v>
      </c>
      <c r="HZ183" s="246" t="str">
        <f t="shared" ca="1" si="578"/>
        <v>-</v>
      </c>
      <c r="IA183" s="248" t="str">
        <f t="shared" ca="1" si="632"/>
        <v>-</v>
      </c>
      <c r="IB183" s="248" t="str">
        <f t="shared" ca="1" si="632"/>
        <v>-</v>
      </c>
      <c r="IC183" s="248" t="str">
        <f t="shared" ca="1" si="632"/>
        <v>-</v>
      </c>
      <c r="ID183" s="248" t="str">
        <f t="shared" ca="1" si="632"/>
        <v>-</v>
      </c>
      <c r="IE183" s="248">
        <f t="shared" ca="1" si="632"/>
        <v>0</v>
      </c>
      <c r="IF183" s="248" t="str">
        <f t="shared" ca="1" si="632"/>
        <v>-</v>
      </c>
      <c r="IG183" s="248">
        <f t="shared" ca="1" si="632"/>
        <v>0</v>
      </c>
      <c r="IH183" s="246" t="str">
        <f t="shared" ca="1" si="580"/>
        <v>-</v>
      </c>
      <c r="II183" s="246">
        <f t="shared" ca="1" si="580"/>
        <v>500</v>
      </c>
      <c r="IJ183" s="246">
        <f t="shared" ca="1" si="580"/>
        <v>500</v>
      </c>
      <c r="IK183" s="246">
        <f t="shared" ca="1" si="580"/>
        <v>865</v>
      </c>
      <c r="IL183" s="246" t="str">
        <f t="shared" ca="1" si="580"/>
        <v>-</v>
      </c>
      <c r="IM183" s="246" t="str">
        <f t="shared" ca="1" si="580"/>
        <v>-</v>
      </c>
      <c r="IN183" s="248" t="str">
        <f t="shared" ca="1" si="581"/>
        <v>-</v>
      </c>
      <c r="IO183" s="248" t="str">
        <f t="shared" ca="1" si="581"/>
        <v>-</v>
      </c>
      <c r="IP183" s="10"/>
      <c r="IQ183" s="248">
        <f t="shared" ca="1" si="632"/>
        <v>1</v>
      </c>
      <c r="IR183" s="248">
        <f t="shared" ca="1" si="632"/>
        <v>0</v>
      </c>
      <c r="IS183" s="248">
        <f t="shared" ca="1" si="632"/>
        <v>1</v>
      </c>
      <c r="IT183" s="248">
        <f t="shared" ca="1" si="632"/>
        <v>1</v>
      </c>
      <c r="IU183" s="248">
        <f t="shared" ca="1" si="632"/>
        <v>0</v>
      </c>
      <c r="IV183" s="248">
        <f t="shared" ca="1" si="632"/>
        <v>70</v>
      </c>
      <c r="IW183" s="248">
        <f t="shared" ca="1" si="632"/>
        <v>50</v>
      </c>
      <c r="IX183" s="248">
        <f t="shared" ca="1" si="632"/>
        <v>85</v>
      </c>
      <c r="IY183" s="248">
        <f t="shared" ca="1" si="628"/>
        <v>70</v>
      </c>
      <c r="IZ183" s="246">
        <f t="shared" ca="1" si="582"/>
        <v>1</v>
      </c>
      <c r="JA183" s="246">
        <f t="shared" ca="1" si="583"/>
        <v>1</v>
      </c>
      <c r="JB183" s="246">
        <f t="shared" ca="1" si="584"/>
        <v>1</v>
      </c>
      <c r="JC183" s="248">
        <f t="shared" ca="1" si="628"/>
        <v>1</v>
      </c>
      <c r="JD183" s="10"/>
      <c r="JE183" s="248">
        <f t="shared" ca="1" si="628"/>
        <v>1</v>
      </c>
      <c r="JF183" s="246">
        <f t="shared" ca="1" si="585"/>
        <v>1</v>
      </c>
      <c r="JG183" s="248">
        <f t="shared" ca="1" si="629"/>
        <v>0.75</v>
      </c>
      <c r="JH183" s="248">
        <f t="shared" ca="1" si="629"/>
        <v>0.8</v>
      </c>
      <c r="JI183" s="248">
        <f t="shared" ca="1" si="629"/>
        <v>0.82499999999999996</v>
      </c>
      <c r="JJ183" s="248">
        <f t="shared" ca="1" si="629"/>
        <v>0.875</v>
      </c>
      <c r="JK183" s="248">
        <f t="shared" ca="1" si="629"/>
        <v>0.9</v>
      </c>
      <c r="JL183" s="246">
        <f t="shared" ca="1" si="587"/>
        <v>1</v>
      </c>
      <c r="JM183" s="248">
        <f t="shared" ca="1" si="628"/>
        <v>0</v>
      </c>
      <c r="JN183" s="248">
        <f t="shared" ca="1" si="628"/>
        <v>0</v>
      </c>
      <c r="JO183" s="248">
        <f t="shared" ca="1" si="628"/>
        <v>0</v>
      </c>
      <c r="JP183" s="248">
        <f t="shared" ca="1" si="628"/>
        <v>0</v>
      </c>
      <c r="JQ183" s="248">
        <f t="shared" ca="1" si="628"/>
        <v>0</v>
      </c>
      <c r="JR183" s="248">
        <f t="shared" ca="1" si="628"/>
        <v>0</v>
      </c>
      <c r="JS183" s="248" t="str">
        <f t="shared" ca="1" si="628"/>
        <v>-</v>
      </c>
      <c r="JT183" s="248">
        <f t="shared" ca="1" si="628"/>
        <v>0</v>
      </c>
      <c r="JU183" s="27">
        <v>0</v>
      </c>
    </row>
    <row r="184" spans="1:281" s="228" customFormat="1" outlineLevel="1">
      <c r="A184" s="202">
        <f t="shared" si="12"/>
        <v>179</v>
      </c>
      <c r="B184" s="202">
        <f t="shared" si="590"/>
        <v>13</v>
      </c>
      <c r="C184" s="228">
        <v>600</v>
      </c>
      <c r="D184" s="228" t="s">
        <v>941</v>
      </c>
      <c r="E184" s="228" t="b">
        <f t="shared" ca="1" si="591"/>
        <v>1</v>
      </c>
      <c r="F184" s="228" t="b">
        <v>0</v>
      </c>
      <c r="G184" s="228" t="b">
        <v>1</v>
      </c>
      <c r="H184" s="298" cm="1">
        <f t="array" aca="1" ref="H184" ca="1">IF(AND($I184:$T184=DataMaster!$R$70:$AC$70),1,IF(AND($I184:$T184=DataMaster!$R$71:$AC$71),2,IF(AND($I184:$T184=DataMaster!$R$72:$AC$72),3,IF(AND($I184:$T184=DataMaster!$R$73:$AC$73),4,IF(AND($I184:$T184=DataMaster!$R$74:$AC$74),5,IF(AND($I184:$T184=DataMaster!$R$75:$AC$75),6,IF(AND($I184:$T184=DataMaster!$R$76:$AC$76),7,IF(AND($I184:$T184=DataMaster!$R$77:$AC$77),8,0))))))))</f>
        <v>0</v>
      </c>
      <c r="I184" s="225">
        <f t="shared" ca="1" si="588"/>
        <v>3</v>
      </c>
      <c r="J184" s="225">
        <f t="shared" ca="1" si="588"/>
        <v>2</v>
      </c>
      <c r="K184" s="225">
        <f t="shared" ca="1" si="588"/>
        <v>1</v>
      </c>
      <c r="L184" s="225">
        <f t="shared" ca="1" si="588"/>
        <v>1</v>
      </c>
      <c r="M184" s="225">
        <f t="shared" ca="1" si="588"/>
        <v>1</v>
      </c>
      <c r="N184" s="225">
        <f t="shared" ca="1" si="588"/>
        <v>1</v>
      </c>
      <c r="O184" s="225">
        <f t="shared" ca="1" si="588"/>
        <v>1</v>
      </c>
      <c r="P184" s="225">
        <f t="shared" ca="1" si="652"/>
        <v>1</v>
      </c>
      <c r="Q184" s="225">
        <f t="shared" ca="1" si="637"/>
        <v>1</v>
      </c>
      <c r="R184" s="225">
        <f t="shared" ca="1" si="588"/>
        <v>9</v>
      </c>
      <c r="S184" s="225">
        <f t="shared" ca="1" si="588"/>
        <v>1</v>
      </c>
      <c r="T184" s="32">
        <v>11</v>
      </c>
      <c r="V184" s="242" t="str" cm="1">
        <f t="array" aca="1" ref="V184" ca="1">TEXT(LEFT(OFFSET(V184,-1,0),5)+1,"00000")&amp;MID(OFFSET(V184,-1,0),6,FIND(" ",OFFSET(V184,-1,0),7)-5)
&amp;IF($H184=0,"",INDEX(DataMaster!$Q$70:$Q$77,Experiment!H184))
 &amp; " Day"&amp;_xlfn.SINGLE(INDEX(i.DOY,$I184,1))                   &amp; IF($FE184=0," FWM","")&amp;IF($FE184=1," MWM","")&amp;IF($FE184=5," Mat","")&amp;IF($FJ184=TRUE,"&amp;BBT","")
&amp;" Confine"&amp;$P184-1       &amp;IF($R184&gt;1," PasArea"&amp;GQ184,"")     &amp;IF($T184&gt;1," SR"&amp;GT184,"")     &amp;IF($S184&gt;1," E_PGR"&amp;JG184,"")
&amp; " WP"&amp;TEXT($IZ184*100,"000p")                &amp; " MP"&amp;TEXT($JA184*100,"000p")                      &amp; " GP"&amp;TEXT($JB184*100,"000p")
&amp; " (F"&amp;3+IFERROR(1*$CZ184,0)+IFERROR(1*$DA184,0)&amp;3-IFERROR(1*NOT($DC184),0)&amp;"N"&amp;$DV184&amp;$DW184&amp;")"</f>
        <v>00033 General_SA  Day204 MWM Confine0 PasArea1224.75 SR18.5 WP100p MP100p GP100p (F33N11)</v>
      </c>
      <c r="W184" s="10" t="str">
        <f ca="1">IF(COUNTIF(V$5:V184,V184)=1,"-","Dup")</f>
        <v>-</v>
      </c>
      <c r="X184" s="10"/>
      <c r="Y184" s="248" t="str">
        <f t="shared" ca="1" si="562"/>
        <v>-</v>
      </c>
      <c r="Z184" s="248" t="str">
        <f t="shared" ca="1" si="562"/>
        <v>-</v>
      </c>
      <c r="AA184" s="248" t="str">
        <f t="shared" ca="1" si="562"/>
        <v>-</v>
      </c>
      <c r="AB184" s="248" t="str">
        <f t="shared" ca="1" si="562"/>
        <v>-</v>
      </c>
      <c r="AC184" s="248" t="str">
        <f t="shared" ca="1" si="562"/>
        <v>-</v>
      </c>
      <c r="AD184" s="248" t="b">
        <f t="shared" ca="1" si="562"/>
        <v>1</v>
      </c>
      <c r="AE184" s="10"/>
      <c r="AF184" s="248" t="b">
        <f t="shared" ca="1" si="563"/>
        <v>1</v>
      </c>
      <c r="AG184" s="248" t="str">
        <f t="shared" ca="1" si="563"/>
        <v>-</v>
      </c>
      <c r="AH184" s="248" t="str">
        <f t="shared" ca="1" si="563"/>
        <v>-</v>
      </c>
      <c r="AI184" s="248" t="str">
        <f t="shared" ca="1" si="563"/>
        <v>-</v>
      </c>
      <c r="AJ184" s="248" t="b">
        <f t="shared" ca="1" si="563"/>
        <v>0</v>
      </c>
      <c r="AK184" s="248" t="str">
        <f t="shared" ca="1" si="563"/>
        <v>-</v>
      </c>
      <c r="AL184" s="248" t="str">
        <f t="shared" ca="1" si="563"/>
        <v>-</v>
      </c>
      <c r="AM184" s="248" t="str">
        <f t="shared" ca="1" si="563"/>
        <v>-</v>
      </c>
      <c r="AN184" s="248" t="b">
        <f t="shared" ca="1" si="563"/>
        <v>0</v>
      </c>
      <c r="AO184" s="10"/>
      <c r="AP184" s="248" t="b">
        <f t="shared" ca="1" si="563"/>
        <v>1</v>
      </c>
      <c r="AQ184" s="248" t="b">
        <f t="shared" ca="1" si="564"/>
        <v>1</v>
      </c>
      <c r="AR184" s="248" t="b">
        <f t="shared" ca="1" si="564"/>
        <v>1</v>
      </c>
      <c r="AS184" s="297">
        <f t="shared" ca="1" si="565"/>
        <v>32109</v>
      </c>
      <c r="AT184" s="248" t="b">
        <f t="shared" ca="1" si="563"/>
        <v>0</v>
      </c>
      <c r="AU184" s="248" t="str">
        <f t="shared" ca="1" si="563"/>
        <v>-</v>
      </c>
      <c r="AV184" s="248" t="str">
        <f t="shared" ca="1" si="564"/>
        <v>-</v>
      </c>
      <c r="AW184" s="248" t="str">
        <f t="shared" ca="1" si="564"/>
        <v>-</v>
      </c>
      <c r="AX184" s="248" t="str">
        <f t="shared" ca="1" si="564"/>
        <v>-</v>
      </c>
      <c r="AY184" s="248">
        <f t="shared" ca="1" si="564"/>
        <v>1</v>
      </c>
      <c r="AZ184" s="248">
        <f t="shared" ca="1" si="564"/>
        <v>1</v>
      </c>
      <c r="BA184" s="248" t="b">
        <f t="shared" ca="1" si="564"/>
        <v>1</v>
      </c>
      <c r="BB184" s="248">
        <f t="shared" ca="1" si="564"/>
        <v>0.2</v>
      </c>
      <c r="BC184" s="248" t="str">
        <f t="shared" ref="BC184:BD184" ca="1" si="656">OFFSET(BC$5,$B184,0)</f>
        <v>-</v>
      </c>
      <c r="BD184" s="248" t="str">
        <f t="shared" ca="1" si="656"/>
        <v>-</v>
      </c>
      <c r="BE184" s="248" t="b">
        <f t="shared" ca="1" si="564"/>
        <v>1</v>
      </c>
      <c r="BF184" s="248" t="b">
        <f t="shared" ca="1" si="564"/>
        <v>0</v>
      </c>
      <c r="BG184" s="246" t="b" cm="1">
        <f t="array" aca="1" ref="BG184" ca="1">INDEX(i.dams_confinement_P,$P184,BG$17)</f>
        <v>0</v>
      </c>
      <c r="BH184" s="246" t="b" cm="1">
        <f t="array" aca="1" ref="BH184" ca="1">INDEX(i.dams_confinement_P,$P184,BH$17)</f>
        <v>0</v>
      </c>
      <c r="BI184" s="246" t="b" cm="1">
        <f t="array" aca="1" ref="BI184" ca="1">INDEX(i.dams_confinement_P,$P184,BI$17)</f>
        <v>0</v>
      </c>
      <c r="BJ184" s="246" t="b" cm="1">
        <f t="array" aca="1" ref="BJ184" ca="1">INDEX(i.dams_confinement_P,$P184,BJ$17)</f>
        <v>0</v>
      </c>
      <c r="BK184" s="246" t="b" cm="1">
        <f t="array" aca="1" ref="BK184" ca="1">INDEX(i.dams_confinement_P,$P184,BK$17)</f>
        <v>0</v>
      </c>
      <c r="BL184" s="246" t="b" cm="1">
        <f t="array" aca="1" ref="BL184" ca="1">INDEX(i.dams_confinement_P,$P184,BL$17)</f>
        <v>0</v>
      </c>
      <c r="BM184" s="246" t="b" cm="1">
        <f t="array" aca="1" ref="BM184" ca="1">INDEX(i.dams_confinement_P,$P184,BM$17)</f>
        <v>0</v>
      </c>
      <c r="BN184" s="246" t="b" cm="1">
        <f t="array" aca="1" ref="BN184" ca="1">INDEX(i.dams_confinement_P,$P184,BN$17)</f>
        <v>0</v>
      </c>
      <c r="BO184" s="246" t="b" cm="1">
        <f t="array" aca="1" ref="BO184" ca="1">INDEX(i.dams_confinement_P,$P184,BO$17)</f>
        <v>0</v>
      </c>
      <c r="BP184" s="246" t="b" cm="1">
        <f t="array" aca="1" ref="BP184" ca="1">INDEX(i.dams_confinement_P,$P184,BP$17)</f>
        <v>0</v>
      </c>
      <c r="BQ184" s="246" t="b" cm="1">
        <f t="array" aca="1" ref="BQ184" ca="1">INDEX(i.dams_confinement_P,$P184,BQ$17)</f>
        <v>0</v>
      </c>
      <c r="BR184" s="246" t="b" cm="1">
        <f t="array" aca="1" ref="BR184" ca="1">INDEX(i.dams_confinement_P,$P184,BR$17)</f>
        <v>0</v>
      </c>
      <c r="BS184" s="246" t="b" cm="1">
        <f t="array" aca="1" ref="BS184" ca="1">INDEX(i.dams_confinement_P,$P184,BS$17)</f>
        <v>0</v>
      </c>
      <c r="BT184" s="246" t="b" cm="1">
        <f t="array" aca="1" ref="BT184" ca="1">INDEX(i.dams_confinement_P,$P184,BT$17)</f>
        <v>0</v>
      </c>
      <c r="BU184" s="246" t="b" cm="1">
        <f t="array" aca="1" ref="BU184" ca="1">INDEX(i.dams_confinement_P,$P184,BU$17)</f>
        <v>0</v>
      </c>
      <c r="BV184" s="246" t="b" cm="1">
        <f t="array" aca="1" ref="BV184" ca="1">INDEX(i.dams_confinement_P,$P184,BV$17)</f>
        <v>0</v>
      </c>
      <c r="BW184" s="246" t="b" cm="1">
        <f t="array" aca="1" ref="BW184" ca="1">INDEX(i.dams_confinement_P,$P184,BW$17)</f>
        <v>0</v>
      </c>
      <c r="BX184" s="246" t="b" cm="1">
        <f t="array" aca="1" ref="BX184" ca="1">INDEX(i.dams_confinement_P,$P184,BX$17)</f>
        <v>0</v>
      </c>
      <c r="BY184" s="248" t="str">
        <f t="shared" ca="1" si="633"/>
        <v>-</v>
      </c>
      <c r="BZ184" s="248" t="str">
        <f t="shared" ca="1" si="633"/>
        <v>-</v>
      </c>
      <c r="CA184" s="10"/>
      <c r="CB184" s="248" t="str">
        <f t="shared" ca="1" si="633"/>
        <v>-</v>
      </c>
      <c r="CC184" s="248" t="str">
        <f t="shared" ca="1" si="633"/>
        <v>-</v>
      </c>
      <c r="CD184" s="248" t="str">
        <f t="shared" ca="1" si="633"/>
        <v>-</v>
      </c>
      <c r="CE184" s="248" t="str">
        <f t="shared" ca="1" si="633"/>
        <v>-</v>
      </c>
      <c r="CF184" s="248" t="str">
        <f t="shared" ca="1" si="633"/>
        <v>-</v>
      </c>
      <c r="CG184" s="248" t="str">
        <f t="shared" ca="1" si="633"/>
        <v>-</v>
      </c>
      <c r="CH184" s="248" t="str">
        <f t="shared" ca="1" si="633"/>
        <v>-</v>
      </c>
      <c r="CI184" s="248" t="str">
        <f t="shared" ca="1" si="633"/>
        <v>-</v>
      </c>
      <c r="CJ184" s="248" t="str">
        <f t="shared" ca="1" si="633"/>
        <v>-</v>
      </c>
      <c r="CK184" s="248" t="str">
        <f t="shared" ca="1" si="633"/>
        <v>-</v>
      </c>
      <c r="CL184" s="248" t="str">
        <f t="shared" ca="1" si="633"/>
        <v>-</v>
      </c>
      <c r="CM184" s="248" t="str">
        <f t="shared" ca="1" si="633"/>
        <v>-</v>
      </c>
      <c r="CN184" s="248" t="str">
        <f t="shared" ca="1" si="633"/>
        <v>-</v>
      </c>
      <c r="CO184" s="248" t="str">
        <f t="shared" ca="1" si="630"/>
        <v>-</v>
      </c>
      <c r="CP184" s="248" t="str">
        <f t="shared" ca="1" si="630"/>
        <v>-</v>
      </c>
      <c r="CQ184" s="248" t="str">
        <f t="shared" ca="1" si="630"/>
        <v>-</v>
      </c>
      <c r="CR184" s="248" t="str">
        <f t="shared" ca="1" si="630"/>
        <v>-</v>
      </c>
      <c r="CS184" s="248" t="str">
        <f t="shared" ca="1" si="630"/>
        <v>-</v>
      </c>
      <c r="CT184" s="248" t="str">
        <f t="shared" ca="1" si="630"/>
        <v>-</v>
      </c>
      <c r="CU184" s="248" t="str">
        <f t="shared" ca="1" si="630"/>
        <v>-</v>
      </c>
      <c r="CV184" s="248" t="str">
        <f t="shared" ca="1" si="630"/>
        <v>-</v>
      </c>
      <c r="CW184" s="10"/>
      <c r="CX184" s="246" t="str" cm="1">
        <f t="array" aca="1" ref="CX184" ca="1">IF(AND($CZ184:$DA184),INDEX(i.dam_user_fvp0_date,$P184),"-")</f>
        <v>-</v>
      </c>
      <c r="CY184" s="246" t="str" cm="1">
        <f t="array" aca="1" ref="CY184" ca="1">IF(AND($CZ184:$DA184),INDEX(i.dam_user_fvp1_date,$P184),"-")</f>
        <v>-</v>
      </c>
      <c r="CZ184" s="248" t="b">
        <f t="shared" ca="1" si="597"/>
        <v>0</v>
      </c>
      <c r="DA184" s="248" t="b">
        <f t="shared" ca="1" si="597"/>
        <v>0</v>
      </c>
      <c r="DB184" s="248" t="str">
        <f t="shared" ca="1" si="597"/>
        <v>-</v>
      </c>
      <c r="DC184" s="248" t="str">
        <f t="shared" ca="1" si="597"/>
        <v>-</v>
      </c>
      <c r="DD184" s="248" t="str">
        <f t="shared" ca="1" si="597"/>
        <v>-</v>
      </c>
      <c r="DE184" s="248" t="str">
        <f t="shared" ca="1" si="597"/>
        <v>-</v>
      </c>
      <c r="DF184" s="248" t="str">
        <f t="shared" ca="1" si="597"/>
        <v>-</v>
      </c>
      <c r="DG184" s="248" t="str">
        <f t="shared" ca="1" si="597"/>
        <v>-</v>
      </c>
      <c r="DH184" s="248" t="str">
        <f t="shared" ca="1" si="597"/>
        <v>-</v>
      </c>
      <c r="DI184" s="248" t="str">
        <f t="shared" ca="1" si="597"/>
        <v>-</v>
      </c>
      <c r="DJ184" s="248">
        <f t="shared" ca="1" si="597"/>
        <v>0.125</v>
      </c>
      <c r="DK184" s="248">
        <f t="shared" ca="1" si="597"/>
        <v>0.3</v>
      </c>
      <c r="DL184" s="248">
        <f t="shared" ca="1" si="597"/>
        <v>-0.05</v>
      </c>
      <c r="DM184" s="248">
        <f t="shared" ca="1" si="597"/>
        <v>0.1</v>
      </c>
      <c r="DN184" s="248">
        <f t="shared" ca="1" si="597"/>
        <v>0.25</v>
      </c>
      <c r="DO184" s="248">
        <f t="shared" ref="DO184" ca="1" si="657">OFFSET(DO$5,$B184,0)</f>
        <v>-0.05</v>
      </c>
      <c r="DP184" s="248">
        <f t="shared" ca="1" si="594"/>
        <v>0.05</v>
      </c>
      <c r="DQ184" s="248">
        <f t="shared" ca="1" si="594"/>
        <v>0.1</v>
      </c>
      <c r="DR184" s="248">
        <f t="shared" ca="1" si="594"/>
        <v>-0.02</v>
      </c>
      <c r="DS184" s="248">
        <f t="shared" ca="1" si="594"/>
        <v>0.1</v>
      </c>
      <c r="DT184" s="248">
        <f t="shared" ca="1" si="594"/>
        <v>0.25</v>
      </c>
      <c r="DU184" s="248">
        <f t="shared" ca="1" si="594"/>
        <v>-0.05</v>
      </c>
      <c r="DV184" s="248">
        <f t="shared" ca="1" si="594"/>
        <v>1</v>
      </c>
      <c r="DW184" s="248">
        <f t="shared" ca="1" si="594"/>
        <v>1</v>
      </c>
      <c r="DX184" s="248">
        <f t="shared" ca="1" si="594"/>
        <v>0</v>
      </c>
      <c r="DY184" s="248" t="str">
        <f t="shared" ca="1" si="594"/>
        <v>-</v>
      </c>
      <c r="DZ184" s="248" t="str">
        <f t="shared" ca="1" si="594"/>
        <v>-</v>
      </c>
      <c r="EA184" s="248" t="str">
        <f t="shared" ca="1" si="594"/>
        <v>-</v>
      </c>
      <c r="EB184" s="248" t="str">
        <f t="shared" ca="1" si="594"/>
        <v>-</v>
      </c>
      <c r="EC184" s="248" t="str">
        <f t="shared" ca="1" si="594"/>
        <v>-</v>
      </c>
      <c r="ED184" s="248" t="str">
        <f t="shared" ref="ED184:ET190" ca="1" si="658">OFFSET(ED$5,$B184,0)</f>
        <v>-</v>
      </c>
      <c r="EE184" s="248" t="str">
        <f t="shared" ca="1" si="658"/>
        <v>-</v>
      </c>
      <c r="EF184" s="248">
        <f t="shared" ca="1" si="658"/>
        <v>0</v>
      </c>
      <c r="EG184" s="248" t="str">
        <f t="shared" ca="1" si="658"/>
        <v>-</v>
      </c>
      <c r="EH184" s="248" t="str">
        <f t="shared" ca="1" si="658"/>
        <v>-</v>
      </c>
      <c r="EI184" s="248" t="str">
        <f t="shared" ca="1" si="658"/>
        <v>-</v>
      </c>
      <c r="EJ184" s="248" t="str">
        <f t="shared" ca="1" si="658"/>
        <v>-</v>
      </c>
      <c r="EK184" s="248" t="str">
        <f t="shared" ca="1" si="658"/>
        <v>-</v>
      </c>
      <c r="EL184" s="248">
        <f t="shared" ca="1" si="658"/>
        <v>0</v>
      </c>
      <c r="EM184" s="248">
        <f t="shared" ca="1" si="658"/>
        <v>0</v>
      </c>
      <c r="EN184" s="248">
        <f t="shared" ca="1" si="658"/>
        <v>0</v>
      </c>
      <c r="EO184" s="248">
        <f t="shared" ca="1" si="658"/>
        <v>0</v>
      </c>
      <c r="EP184" s="248">
        <f t="shared" ca="1" si="658"/>
        <v>0</v>
      </c>
      <c r="EQ184" s="248">
        <f t="shared" ca="1" si="658"/>
        <v>0</v>
      </c>
      <c r="ER184" s="248">
        <f t="shared" ca="1" si="658"/>
        <v>0</v>
      </c>
      <c r="ES184" s="248" t="str">
        <f t="shared" ca="1" si="658"/>
        <v>-</v>
      </c>
      <c r="ET184" s="248" t="str">
        <f t="shared" ca="1" si="658"/>
        <v>-</v>
      </c>
      <c r="EU184" s="248" t="str">
        <f t="shared" ca="1" si="596"/>
        <v>-</v>
      </c>
      <c r="EV184" s="248" t="str">
        <f t="shared" ca="1" si="596"/>
        <v>-</v>
      </c>
      <c r="EW184" s="248" t="str">
        <f t="shared" ca="1" si="596"/>
        <v>-</v>
      </c>
      <c r="EX184" s="248" t="str">
        <f t="shared" ca="1" si="596"/>
        <v>-</v>
      </c>
      <c r="EY184" s="248" t="str">
        <f t="shared" ca="1" si="596"/>
        <v>-</v>
      </c>
      <c r="EZ184" s="248" t="str">
        <f t="shared" ca="1" si="596"/>
        <v>-</v>
      </c>
      <c r="FA184" s="248" t="str">
        <f t="shared" ca="1" si="596"/>
        <v>-</v>
      </c>
      <c r="FB184" s="248" t="str">
        <f t="shared" ca="1" si="596"/>
        <v>-</v>
      </c>
      <c r="FC184" s="248" t="str">
        <f t="shared" ca="1" si="596"/>
        <v>-</v>
      </c>
      <c r="FD184" s="10"/>
      <c r="FE184" s="246">
        <f t="shared" ca="1" si="569"/>
        <v>1</v>
      </c>
      <c r="FF184" s="248" t="str">
        <f t="shared" ca="1" si="596"/>
        <v>-</v>
      </c>
      <c r="FG184" s="248" t="str">
        <f t="shared" ca="1" si="596"/>
        <v>-</v>
      </c>
      <c r="FH184" s="248" t="str">
        <f t="shared" ca="1" si="596"/>
        <v>-</v>
      </c>
      <c r="FI184" s="248" t="str">
        <f t="shared" ca="1" si="596"/>
        <v>-</v>
      </c>
      <c r="FJ184" s="246" t="b">
        <f t="shared" ca="1" si="570"/>
        <v>0</v>
      </c>
      <c r="FK184" s="248" t="str">
        <f t="shared" ca="1" si="626"/>
        <v>-</v>
      </c>
      <c r="FL184" s="248">
        <f t="shared" ca="1" si="626"/>
        <v>0</v>
      </c>
      <c r="FM184" s="248" t="str">
        <f t="shared" ca="1" si="626"/>
        <v>-</v>
      </c>
      <c r="FN184" s="248">
        <f t="shared" ca="1" si="626"/>
        <v>1</v>
      </c>
      <c r="FO184" s="248">
        <f t="shared" ca="1" si="626"/>
        <v>0</v>
      </c>
      <c r="FP184" s="248">
        <f t="shared" ca="1" si="626"/>
        <v>1</v>
      </c>
      <c r="FQ184" s="248">
        <f t="shared" ca="1" si="626"/>
        <v>0</v>
      </c>
      <c r="FR184" s="248">
        <f t="shared" ca="1" si="626"/>
        <v>1</v>
      </c>
      <c r="FS184" s="248">
        <f t="shared" ca="1" si="626"/>
        <v>1</v>
      </c>
      <c r="FT184" s="248">
        <f t="shared" ca="1" si="626"/>
        <v>1</v>
      </c>
      <c r="FU184" s="248">
        <f t="shared" ca="1" si="626"/>
        <v>0</v>
      </c>
      <c r="FV184" s="248">
        <f t="shared" ca="1" si="626"/>
        <v>0</v>
      </c>
      <c r="FW184" s="248">
        <f t="shared" ca="1" si="626"/>
        <v>0</v>
      </c>
      <c r="FX184" s="248">
        <f t="shared" ca="1" si="626"/>
        <v>0</v>
      </c>
      <c r="FY184" s="248">
        <f t="shared" ca="1" si="626"/>
        <v>0</v>
      </c>
      <c r="FZ184" s="248">
        <f t="shared" ca="1" si="626"/>
        <v>0</v>
      </c>
      <c r="GA184" s="248">
        <f t="shared" ca="1" si="609"/>
        <v>0</v>
      </c>
      <c r="GB184" s="248">
        <f t="shared" ca="1" si="609"/>
        <v>0</v>
      </c>
      <c r="GC184" s="248">
        <f t="shared" ca="1" si="609"/>
        <v>0</v>
      </c>
      <c r="GD184" s="248">
        <f t="shared" ca="1" si="609"/>
        <v>0</v>
      </c>
      <c r="GE184" s="248">
        <f t="shared" ca="1" si="609"/>
        <v>0</v>
      </c>
      <c r="GF184" s="248">
        <f t="shared" ca="1" si="609"/>
        <v>0</v>
      </c>
      <c r="GG184" s="248">
        <f t="shared" ca="1" si="609"/>
        <v>1</v>
      </c>
      <c r="GH184" s="248">
        <f t="shared" ca="1" si="609"/>
        <v>0</v>
      </c>
      <c r="GI184" s="248">
        <f t="shared" ca="1" si="609"/>
        <v>0</v>
      </c>
      <c r="GJ184" s="248">
        <f t="shared" ca="1" si="609"/>
        <v>0</v>
      </c>
      <c r="GK184" s="248">
        <f t="shared" ca="1" si="609"/>
        <v>0</v>
      </c>
      <c r="GL184" s="248">
        <f t="shared" ca="1" si="609"/>
        <v>0</v>
      </c>
      <c r="GM184" s="248">
        <f t="shared" ca="1" si="609"/>
        <v>0</v>
      </c>
      <c r="GN184" s="248">
        <f t="shared" ca="1" si="609"/>
        <v>0</v>
      </c>
      <c r="GO184" s="10"/>
      <c r="GP184" s="246" t="b">
        <f t="shared" ca="1" si="653"/>
        <v>1</v>
      </c>
      <c r="GQ184" s="246" cm="1">
        <f t="array" aca="1" ref="GQ184" ca="1">INDEX(i.bnd_total_pas_area,$R184,1)</f>
        <v>1224.7500000000002</v>
      </c>
      <c r="GR184" s="248" t="str">
        <f t="shared" ca="1" si="572"/>
        <v>-</v>
      </c>
      <c r="GS184" s="246" t="b">
        <f t="shared" si="654"/>
        <v>1</v>
      </c>
      <c r="GT184" s="246" cm="1">
        <f t="array" ref="GT184">INDEX(i.bnd_sr_t,$T184,1)</f>
        <v>18.5</v>
      </c>
      <c r="GU184" s="246" t="b">
        <f t="shared" ca="1" si="574"/>
        <v>0</v>
      </c>
      <c r="GV184" s="246" t="b">
        <f t="shared" ca="1" si="574"/>
        <v>0</v>
      </c>
      <c r="GW184" s="246" t="b">
        <f t="shared" ca="1" si="574"/>
        <v>1</v>
      </c>
      <c r="GX184" s="248">
        <f t="shared" ca="1" si="636"/>
        <v>0</v>
      </c>
      <c r="GY184" s="248">
        <f t="shared" ca="1" si="636"/>
        <v>2</v>
      </c>
      <c r="GZ184" s="248">
        <f t="shared" ca="1" si="636"/>
        <v>2</v>
      </c>
      <c r="HA184" s="248" t="str">
        <f t="shared" ca="1" si="636"/>
        <v>-</v>
      </c>
      <c r="HB184" s="248" t="str">
        <f t="shared" ca="1" si="636"/>
        <v>-</v>
      </c>
      <c r="HC184" s="248" t="str">
        <f t="shared" ca="1" si="636"/>
        <v>-</v>
      </c>
      <c r="HD184" s="248" t="str">
        <f t="shared" ca="1" si="636"/>
        <v>-</v>
      </c>
      <c r="HE184" s="248" t="str">
        <f t="shared" ca="1" si="636"/>
        <v>-</v>
      </c>
      <c r="HF184" s="248" t="str">
        <f t="shared" ca="1" si="636"/>
        <v>-</v>
      </c>
      <c r="HG184" s="248" t="str">
        <f t="shared" ca="1" si="636"/>
        <v>-</v>
      </c>
      <c r="HH184" s="248" t="str">
        <f t="shared" ca="1" si="636"/>
        <v>-</v>
      </c>
      <c r="HI184" s="248" t="str">
        <f t="shared" ca="1" si="636"/>
        <v>-</v>
      </c>
      <c r="HJ184" s="248" t="str">
        <f t="shared" ca="1" si="636"/>
        <v>-</v>
      </c>
      <c r="HK184" s="248" t="b">
        <f t="shared" ca="1" si="636"/>
        <v>1</v>
      </c>
      <c r="HL184" s="248">
        <f t="shared" ca="1" si="636"/>
        <v>0</v>
      </c>
      <c r="HM184" s="288" t="str">
        <f t="shared" ca="1" si="636"/>
        <v>-</v>
      </c>
      <c r="HN184" s="288" t="str">
        <f t="shared" ca="1" si="631"/>
        <v>-</v>
      </c>
      <c r="HO184" s="288" t="str">
        <f t="shared" ca="1" si="631"/>
        <v>-</v>
      </c>
      <c r="HP184" s="288" t="str">
        <f t="shared" ca="1" si="631"/>
        <v>-</v>
      </c>
      <c r="HQ184" s="288" t="str">
        <f t="shared" ca="1" si="631"/>
        <v>-</v>
      </c>
      <c r="HR184" s="288" t="str">
        <f t="shared" ca="1" si="631"/>
        <v>-</v>
      </c>
      <c r="HS184" s="248" t="str">
        <f t="shared" ca="1" si="631"/>
        <v>-</v>
      </c>
      <c r="HT184" s="248" t="str">
        <f t="shared" ca="1" si="631"/>
        <v>-</v>
      </c>
      <c r="HU184" s="248" t="b">
        <f t="shared" ca="1" si="577"/>
        <v>1</v>
      </c>
      <c r="HV184" s="248">
        <f t="shared" ca="1" si="577"/>
        <v>0</v>
      </c>
      <c r="HW184" s="246" t="str">
        <f t="shared" ca="1" si="578"/>
        <v>-</v>
      </c>
      <c r="HX184" s="246" t="str">
        <f t="shared" ca="1" si="578"/>
        <v>-</v>
      </c>
      <c r="HY184" s="246" t="str">
        <f t="shared" ca="1" si="578"/>
        <v>-</v>
      </c>
      <c r="HZ184" s="246" t="str">
        <f t="shared" ca="1" si="578"/>
        <v>-</v>
      </c>
      <c r="IA184" s="248" t="str">
        <f t="shared" ca="1" si="632"/>
        <v>-</v>
      </c>
      <c r="IB184" s="248" t="str">
        <f t="shared" ca="1" si="632"/>
        <v>-</v>
      </c>
      <c r="IC184" s="248" t="str">
        <f t="shared" ca="1" si="632"/>
        <v>-</v>
      </c>
      <c r="ID184" s="248" t="str">
        <f t="shared" ca="1" si="632"/>
        <v>-</v>
      </c>
      <c r="IE184" s="248">
        <f t="shared" ca="1" si="632"/>
        <v>0</v>
      </c>
      <c r="IF184" s="248" t="str">
        <f t="shared" ca="1" si="632"/>
        <v>-</v>
      </c>
      <c r="IG184" s="248">
        <f t="shared" ca="1" si="632"/>
        <v>0</v>
      </c>
      <c r="IH184" s="246" t="str">
        <f t="shared" ca="1" si="580"/>
        <v>-</v>
      </c>
      <c r="II184" s="246">
        <f t="shared" ca="1" si="580"/>
        <v>500</v>
      </c>
      <c r="IJ184" s="246">
        <f t="shared" ca="1" si="580"/>
        <v>500</v>
      </c>
      <c r="IK184" s="246">
        <f t="shared" ca="1" si="580"/>
        <v>865</v>
      </c>
      <c r="IL184" s="246" t="str">
        <f t="shared" ca="1" si="580"/>
        <v>-</v>
      </c>
      <c r="IM184" s="246" t="str">
        <f t="shared" ca="1" si="580"/>
        <v>-</v>
      </c>
      <c r="IN184" s="248" t="str">
        <f t="shared" ca="1" si="581"/>
        <v>-</v>
      </c>
      <c r="IO184" s="248" t="str">
        <f t="shared" ca="1" si="581"/>
        <v>-</v>
      </c>
      <c r="IP184" s="10"/>
      <c r="IQ184" s="248">
        <f t="shared" ca="1" si="632"/>
        <v>1</v>
      </c>
      <c r="IR184" s="248">
        <f t="shared" ca="1" si="632"/>
        <v>0</v>
      </c>
      <c r="IS184" s="248">
        <f t="shared" ca="1" si="632"/>
        <v>1</v>
      </c>
      <c r="IT184" s="248">
        <f t="shared" ca="1" si="632"/>
        <v>1</v>
      </c>
      <c r="IU184" s="248">
        <f t="shared" ca="1" si="632"/>
        <v>0</v>
      </c>
      <c r="IV184" s="248">
        <f t="shared" ca="1" si="632"/>
        <v>70</v>
      </c>
      <c r="IW184" s="248">
        <f t="shared" ca="1" si="632"/>
        <v>50</v>
      </c>
      <c r="IX184" s="248">
        <f t="shared" ca="1" si="632"/>
        <v>85</v>
      </c>
      <c r="IY184" s="248">
        <f t="shared" ca="1" si="628"/>
        <v>70</v>
      </c>
      <c r="IZ184" s="246">
        <f t="shared" ca="1" si="582"/>
        <v>1</v>
      </c>
      <c r="JA184" s="246">
        <f t="shared" ca="1" si="583"/>
        <v>1</v>
      </c>
      <c r="JB184" s="246">
        <f t="shared" ca="1" si="584"/>
        <v>1</v>
      </c>
      <c r="JC184" s="248">
        <f t="shared" ca="1" si="628"/>
        <v>1</v>
      </c>
      <c r="JD184" s="10"/>
      <c r="JE184" s="248">
        <f t="shared" ca="1" si="628"/>
        <v>1</v>
      </c>
      <c r="JF184" s="246">
        <f t="shared" ca="1" si="585"/>
        <v>1</v>
      </c>
      <c r="JG184" s="248">
        <f t="shared" ca="1" si="629"/>
        <v>0.75</v>
      </c>
      <c r="JH184" s="248">
        <f t="shared" ca="1" si="629"/>
        <v>0.8</v>
      </c>
      <c r="JI184" s="248">
        <f t="shared" ca="1" si="629"/>
        <v>0.82499999999999996</v>
      </c>
      <c r="JJ184" s="248">
        <f t="shared" ca="1" si="629"/>
        <v>0.875</v>
      </c>
      <c r="JK184" s="248">
        <f t="shared" ca="1" si="629"/>
        <v>0.9</v>
      </c>
      <c r="JL184" s="246">
        <f t="shared" ca="1" si="587"/>
        <v>1</v>
      </c>
      <c r="JM184" s="248">
        <f t="shared" ca="1" si="628"/>
        <v>0</v>
      </c>
      <c r="JN184" s="248">
        <f t="shared" ca="1" si="628"/>
        <v>0</v>
      </c>
      <c r="JO184" s="248">
        <f t="shared" ca="1" si="628"/>
        <v>0</v>
      </c>
      <c r="JP184" s="248">
        <f t="shared" ca="1" si="628"/>
        <v>0</v>
      </c>
      <c r="JQ184" s="248">
        <f t="shared" ca="1" si="628"/>
        <v>0</v>
      </c>
      <c r="JR184" s="248">
        <f t="shared" ca="1" si="628"/>
        <v>0</v>
      </c>
      <c r="JS184" s="248" t="str">
        <f t="shared" ca="1" si="628"/>
        <v>-</v>
      </c>
      <c r="JT184" s="248">
        <f t="shared" ca="1" si="628"/>
        <v>0</v>
      </c>
      <c r="JU184" s="27">
        <v>0</v>
      </c>
    </row>
    <row r="185" spans="1:281" s="228" customFormat="1" outlineLevel="1">
      <c r="A185" s="202">
        <f t="shared" si="12"/>
        <v>180</v>
      </c>
      <c r="B185" s="202">
        <f t="shared" si="590"/>
        <v>13</v>
      </c>
      <c r="C185" s="228">
        <v>600</v>
      </c>
      <c r="D185" s="228" t="s">
        <v>941</v>
      </c>
      <c r="E185" s="228" t="b">
        <f t="shared" ca="1" si="591"/>
        <v>1</v>
      </c>
      <c r="F185" s="228" t="b">
        <v>0</v>
      </c>
      <c r="G185" s="228" t="b">
        <v>1</v>
      </c>
      <c r="H185" s="298" cm="1">
        <f t="array" aca="1" ref="H185" ca="1">IF(AND($I185:$T185=DataMaster!$R$70:$AC$70),1,IF(AND($I185:$T185=DataMaster!$R$71:$AC$71),2,IF(AND($I185:$T185=DataMaster!$R$72:$AC$72),3,IF(AND($I185:$T185=DataMaster!$R$73:$AC$73),4,IF(AND($I185:$T185=DataMaster!$R$74:$AC$74),5,IF(AND($I185:$T185=DataMaster!$R$75:$AC$75),6,IF(AND($I185:$T185=DataMaster!$R$76:$AC$76),7,IF(AND($I185:$T185=DataMaster!$R$77:$AC$77),8,0))))))))</f>
        <v>0</v>
      </c>
      <c r="I185" s="225">
        <f t="shared" ref="I185:S190" ca="1" si="659">OFFSET(I185,-1,0)</f>
        <v>3</v>
      </c>
      <c r="J185" s="225">
        <f t="shared" ca="1" si="659"/>
        <v>2</v>
      </c>
      <c r="K185" s="225">
        <f t="shared" ca="1" si="659"/>
        <v>1</v>
      </c>
      <c r="L185" s="225">
        <f t="shared" ca="1" si="659"/>
        <v>1</v>
      </c>
      <c r="M185" s="225">
        <f t="shared" ca="1" si="659"/>
        <v>1</v>
      </c>
      <c r="N185" s="225">
        <f t="shared" ca="1" si="659"/>
        <v>1</v>
      </c>
      <c r="O185" s="225">
        <f t="shared" ca="1" si="659"/>
        <v>1</v>
      </c>
      <c r="P185" s="32">
        <v>2</v>
      </c>
      <c r="Q185" s="225">
        <f t="shared" ca="1" si="637"/>
        <v>1</v>
      </c>
      <c r="R185" s="225">
        <f t="shared" ca="1" si="659"/>
        <v>9</v>
      </c>
      <c r="S185" s="225">
        <f t="shared" ca="1" si="659"/>
        <v>1</v>
      </c>
      <c r="T185" s="32">
        <v>6</v>
      </c>
      <c r="V185" s="242" t="str" cm="1">
        <f t="array" aca="1" ref="V185" ca="1">TEXT(LEFT(OFFSET(V185,-1,0),5)+1,"00000")&amp;MID(OFFSET(V185,-1,0),6,FIND(" ",OFFSET(V185,-1,0),7)-5)
&amp;IF($H185=0,"",INDEX(DataMaster!$Q$70:$Q$77,Experiment!H185))
 &amp; " Day"&amp;_xlfn.SINGLE(INDEX(i.DOY,$I185,1))                   &amp; IF($FE185=0," FWM","")&amp;IF($FE185=1," MWM","")&amp;IF($FE185=5," Mat","")&amp;IF($FJ185=TRUE,"&amp;BBT","")
&amp;" Confine"&amp;$P185-1       &amp;IF($R185&gt;1," PasArea"&amp;GQ185,"")     &amp;IF($T185&gt;1," SR"&amp;GT185,"")     &amp;IF($S185&gt;1," E_PGR"&amp;JG185,"")
&amp; " WP"&amp;TEXT($IZ185*100,"000p")                &amp; " MP"&amp;TEXT($JA185*100,"000p")                      &amp; " GP"&amp;TEXT($JB185*100,"000p")
&amp; " (F"&amp;3+IFERROR(1*$CZ185,0)+IFERROR(1*$DA185,0)&amp;3-IFERROR(1*NOT($DC185),0)&amp;"N"&amp;$DV185&amp;$DW185&amp;")"</f>
        <v>00034 General_SA  Day204 MWM Confine1 PasArea1224.75 SR6 WP100p MP100p GP100p (F33N11)</v>
      </c>
      <c r="W185" s="10" t="str">
        <f ca="1">IF(COUNTIF(V$5:V185,V185)=1,"-","Dup")</f>
        <v>-</v>
      </c>
      <c r="X185" s="10"/>
      <c r="Y185" s="248" t="str">
        <f t="shared" ca="1" si="562"/>
        <v>-</v>
      </c>
      <c r="Z185" s="248" t="str">
        <f t="shared" ca="1" si="562"/>
        <v>-</v>
      </c>
      <c r="AA185" s="248" t="str">
        <f t="shared" ca="1" si="562"/>
        <v>-</v>
      </c>
      <c r="AB185" s="248" t="str">
        <f t="shared" ca="1" si="562"/>
        <v>-</v>
      </c>
      <c r="AC185" s="248" t="str">
        <f t="shared" ca="1" si="562"/>
        <v>-</v>
      </c>
      <c r="AD185" s="248" t="b">
        <f t="shared" ca="1" si="562"/>
        <v>1</v>
      </c>
      <c r="AE185" s="10"/>
      <c r="AF185" s="248" t="b">
        <f t="shared" ref="AF185:AU190" ca="1" si="660">OFFSET(AF$5,$B185,0)</f>
        <v>1</v>
      </c>
      <c r="AG185" s="248" t="str">
        <f t="shared" ca="1" si="660"/>
        <v>-</v>
      </c>
      <c r="AH185" s="248" t="str">
        <f t="shared" ca="1" si="660"/>
        <v>-</v>
      </c>
      <c r="AI185" s="248" t="str">
        <f t="shared" ca="1" si="660"/>
        <v>-</v>
      </c>
      <c r="AJ185" s="248" t="b">
        <f t="shared" ca="1" si="660"/>
        <v>0</v>
      </c>
      <c r="AK185" s="248" t="str">
        <f t="shared" ca="1" si="660"/>
        <v>-</v>
      </c>
      <c r="AL185" s="248" t="str">
        <f t="shared" ca="1" si="660"/>
        <v>-</v>
      </c>
      <c r="AM185" s="248" t="str">
        <f t="shared" ca="1" si="660"/>
        <v>-</v>
      </c>
      <c r="AN185" s="248" t="b">
        <f t="shared" ca="1" si="660"/>
        <v>0</v>
      </c>
      <c r="AO185" s="10"/>
      <c r="AP185" s="248" t="b">
        <f t="shared" ca="1" si="660"/>
        <v>1</v>
      </c>
      <c r="AQ185" s="248" t="b">
        <f t="shared" ca="1" si="660"/>
        <v>1</v>
      </c>
      <c r="AR185" s="248" t="b">
        <f t="shared" ca="1" si="660"/>
        <v>1</v>
      </c>
      <c r="AS185" s="297">
        <f t="shared" ca="1" si="565"/>
        <v>32209</v>
      </c>
      <c r="AT185" s="248" t="b">
        <f t="shared" ca="1" si="660"/>
        <v>0</v>
      </c>
      <c r="AU185" s="248" t="str">
        <f t="shared" ca="1" si="660"/>
        <v>-</v>
      </c>
      <c r="AV185" s="248" t="str">
        <f t="shared" ref="AV185:BF190" ca="1" si="661">OFFSET(AV$5,$B185,0)</f>
        <v>-</v>
      </c>
      <c r="AW185" s="248" t="str">
        <f t="shared" ca="1" si="661"/>
        <v>-</v>
      </c>
      <c r="AX185" s="248" t="str">
        <f t="shared" ca="1" si="661"/>
        <v>-</v>
      </c>
      <c r="AY185" s="248">
        <f t="shared" ca="1" si="661"/>
        <v>1</v>
      </c>
      <c r="AZ185" s="248">
        <f t="shared" ca="1" si="661"/>
        <v>1</v>
      </c>
      <c r="BA185" s="248" t="b">
        <f t="shared" ca="1" si="661"/>
        <v>1</v>
      </c>
      <c r="BB185" s="248">
        <f t="shared" ca="1" si="661"/>
        <v>0.2</v>
      </c>
      <c r="BC185" s="248" t="str">
        <f t="shared" ca="1" si="661"/>
        <v>-</v>
      </c>
      <c r="BD185" s="248" t="str">
        <f t="shared" ca="1" si="661"/>
        <v>-</v>
      </c>
      <c r="BE185" s="248" t="b">
        <f t="shared" ca="1" si="661"/>
        <v>1</v>
      </c>
      <c r="BF185" s="248" t="b">
        <f t="shared" ca="1" si="661"/>
        <v>0</v>
      </c>
      <c r="BG185" s="246" t="b" cm="1">
        <f t="array" ref="BG185">INDEX(i.dams_confinement_P,$P185,BG$17)</f>
        <v>1</v>
      </c>
      <c r="BH185" s="246" t="b" cm="1">
        <f t="array" ref="BH185">INDEX(i.dams_confinement_P,$P185,BH$17)</f>
        <v>1</v>
      </c>
      <c r="BI185" s="246" t="b" cm="1">
        <f t="array" ref="BI185">INDEX(i.dams_confinement_P,$P185,BI$17)</f>
        <v>1</v>
      </c>
      <c r="BJ185" s="246" t="b" cm="1">
        <f t="array" ref="BJ185">INDEX(i.dams_confinement_P,$P185,BJ$17)</f>
        <v>1</v>
      </c>
      <c r="BK185" s="246" t="b" cm="1">
        <f t="array" ref="BK185">INDEX(i.dams_confinement_P,$P185,BK$17)</f>
        <v>1</v>
      </c>
      <c r="BL185" s="246" t="b" cm="1">
        <f t="array" ref="BL185">INDEX(i.dams_confinement_P,$P185,BL$17)</f>
        <v>1</v>
      </c>
      <c r="BM185" s="246" t="str" cm="1">
        <f t="array" ref="BM185">INDEX(i.dams_confinement_P,$P185,BM$17)</f>
        <v>-</v>
      </c>
      <c r="BN185" s="246" t="str" cm="1">
        <f t="array" ref="BN185">INDEX(i.dams_confinement_P,$P185,BN$17)</f>
        <v>-</v>
      </c>
      <c r="BO185" s="246" t="str" cm="1">
        <f t="array" ref="BO185">INDEX(i.dams_confinement_P,$P185,BO$17)</f>
        <v>-</v>
      </c>
      <c r="BP185" s="246" t="str" cm="1">
        <f t="array" ref="BP185">INDEX(i.dams_confinement_P,$P185,BP$17)</f>
        <v>-</v>
      </c>
      <c r="BQ185" s="246" t="str" cm="1">
        <f t="array" ref="BQ185">INDEX(i.dams_confinement_P,$P185,BQ$17)</f>
        <v>-</v>
      </c>
      <c r="BR185" s="246" t="str" cm="1">
        <f t="array" ref="BR185">INDEX(i.dams_confinement_P,$P185,BR$17)</f>
        <v>-</v>
      </c>
      <c r="BS185" s="246" t="str" cm="1">
        <f t="array" ref="BS185">INDEX(i.dams_confinement_P,$P185,BS$17)</f>
        <v>-</v>
      </c>
      <c r="BT185" s="246" t="str" cm="1">
        <f t="array" ref="BT185">INDEX(i.dams_confinement_P,$P185,BT$17)</f>
        <v>-</v>
      </c>
      <c r="BU185" s="246" t="str" cm="1">
        <f t="array" ref="BU185">INDEX(i.dams_confinement_P,$P185,BU$17)</f>
        <v>-</v>
      </c>
      <c r="BV185" s="246" t="str" cm="1">
        <f t="array" ref="BV185">INDEX(i.dams_confinement_P,$P185,BV$17)</f>
        <v>-</v>
      </c>
      <c r="BW185" s="246" t="str" cm="1">
        <f t="array" ref="BW185">INDEX(i.dams_confinement_P,$P185,BW$17)</f>
        <v>-</v>
      </c>
      <c r="BX185" s="246" t="str" cm="1">
        <f t="array" ref="BX185">INDEX(i.dams_confinement_P,$P185,BX$17)</f>
        <v>-</v>
      </c>
      <c r="BY185" s="248" t="str">
        <f t="shared" ca="1" si="633"/>
        <v>-</v>
      </c>
      <c r="BZ185" s="248" t="str">
        <f t="shared" ca="1" si="633"/>
        <v>-</v>
      </c>
      <c r="CA185" s="10"/>
      <c r="CB185" s="248" t="str">
        <f t="shared" ca="1" si="633"/>
        <v>-</v>
      </c>
      <c r="CC185" s="248" t="str">
        <f t="shared" ca="1" si="633"/>
        <v>-</v>
      </c>
      <c r="CD185" s="248" t="str">
        <f t="shared" ca="1" si="633"/>
        <v>-</v>
      </c>
      <c r="CE185" s="248" t="str">
        <f t="shared" ca="1" si="633"/>
        <v>-</v>
      </c>
      <c r="CF185" s="248" t="str">
        <f t="shared" ca="1" si="633"/>
        <v>-</v>
      </c>
      <c r="CG185" s="248" t="str">
        <f t="shared" ca="1" si="633"/>
        <v>-</v>
      </c>
      <c r="CH185" s="248" t="str">
        <f t="shared" ca="1" si="633"/>
        <v>-</v>
      </c>
      <c r="CI185" s="248" t="str">
        <f t="shared" ca="1" si="633"/>
        <v>-</v>
      </c>
      <c r="CJ185" s="248" t="str">
        <f t="shared" ca="1" si="633"/>
        <v>-</v>
      </c>
      <c r="CK185" s="248" t="str">
        <f t="shared" ca="1" si="633"/>
        <v>-</v>
      </c>
      <c r="CL185" s="248" t="str">
        <f t="shared" ca="1" si="633"/>
        <v>-</v>
      </c>
      <c r="CM185" s="248" t="str">
        <f t="shared" ca="1" si="633"/>
        <v>-</v>
      </c>
      <c r="CN185" s="248" t="str">
        <f t="shared" ca="1" si="633"/>
        <v>-</v>
      </c>
      <c r="CO185" s="248" t="str">
        <f t="shared" ca="1" si="630"/>
        <v>-</v>
      </c>
      <c r="CP185" s="248" t="str">
        <f t="shared" ca="1" si="630"/>
        <v>-</v>
      </c>
      <c r="CQ185" s="248" t="str">
        <f t="shared" ca="1" si="630"/>
        <v>-</v>
      </c>
      <c r="CR185" s="248" t="str">
        <f t="shared" ca="1" si="630"/>
        <v>-</v>
      </c>
      <c r="CS185" s="248" t="str">
        <f t="shared" ca="1" si="630"/>
        <v>-</v>
      </c>
      <c r="CT185" s="248" t="str">
        <f t="shared" ca="1" si="630"/>
        <v>-</v>
      </c>
      <c r="CU185" s="248" t="str">
        <f t="shared" ca="1" si="630"/>
        <v>-</v>
      </c>
      <c r="CV185" s="248" t="str">
        <f t="shared" ca="1" si="630"/>
        <v>-</v>
      </c>
      <c r="CW185" s="10"/>
      <c r="CX185" s="246" t="str" cm="1">
        <f t="array" aca="1" ref="CX185" ca="1">IF(AND($CZ185:$DA185),INDEX(i.dam_user_fvp0_date,$P185),"-")</f>
        <v>-</v>
      </c>
      <c r="CY185" s="246" t="str" cm="1">
        <f t="array" aca="1" ref="CY185" ca="1">IF(AND($CZ185:$DA185),INDEX(i.dam_user_fvp1_date,$P185),"-")</f>
        <v>-</v>
      </c>
      <c r="CZ185" s="248" t="b">
        <f t="shared" ref="CZ185:DO190" ca="1" si="662">OFFSET(CZ$5,$B185,0)</f>
        <v>0</v>
      </c>
      <c r="DA185" s="248" t="b">
        <f t="shared" ca="1" si="662"/>
        <v>0</v>
      </c>
      <c r="DB185" s="248" t="str">
        <f t="shared" ca="1" si="662"/>
        <v>-</v>
      </c>
      <c r="DC185" s="248" t="str">
        <f t="shared" ca="1" si="662"/>
        <v>-</v>
      </c>
      <c r="DD185" s="248" t="str">
        <f t="shared" ca="1" si="662"/>
        <v>-</v>
      </c>
      <c r="DE185" s="248" t="str">
        <f t="shared" ca="1" si="662"/>
        <v>-</v>
      </c>
      <c r="DF185" s="248" t="str">
        <f t="shared" ca="1" si="662"/>
        <v>-</v>
      </c>
      <c r="DG185" s="248" t="str">
        <f t="shared" ca="1" si="662"/>
        <v>-</v>
      </c>
      <c r="DH185" s="248" t="str">
        <f t="shared" ca="1" si="662"/>
        <v>-</v>
      </c>
      <c r="DI185" s="248" t="str">
        <f t="shared" ca="1" si="662"/>
        <v>-</v>
      </c>
      <c r="DJ185" s="248">
        <f t="shared" ca="1" si="662"/>
        <v>0.125</v>
      </c>
      <c r="DK185" s="248">
        <f t="shared" ca="1" si="662"/>
        <v>0.3</v>
      </c>
      <c r="DL185" s="248">
        <f t="shared" ca="1" si="662"/>
        <v>-0.05</v>
      </c>
      <c r="DM185" s="248">
        <f t="shared" ca="1" si="662"/>
        <v>0.1</v>
      </c>
      <c r="DN185" s="248">
        <f t="shared" ca="1" si="662"/>
        <v>0.25</v>
      </c>
      <c r="DO185" s="248">
        <f t="shared" ca="1" si="662"/>
        <v>-0.05</v>
      </c>
      <c r="DP185" s="248">
        <f t="shared" ref="DP185:ED190" ca="1" si="663">OFFSET(DP$5,$B185,0)</f>
        <v>0.05</v>
      </c>
      <c r="DQ185" s="248">
        <f t="shared" ca="1" si="663"/>
        <v>0.1</v>
      </c>
      <c r="DR185" s="248">
        <f t="shared" ca="1" si="663"/>
        <v>-0.02</v>
      </c>
      <c r="DS185" s="248">
        <f t="shared" ca="1" si="663"/>
        <v>0.1</v>
      </c>
      <c r="DT185" s="248">
        <f t="shared" ca="1" si="663"/>
        <v>0.25</v>
      </c>
      <c r="DU185" s="248">
        <f t="shared" ca="1" si="663"/>
        <v>-0.05</v>
      </c>
      <c r="DV185" s="248">
        <f t="shared" ca="1" si="663"/>
        <v>1</v>
      </c>
      <c r="DW185" s="248">
        <f t="shared" ca="1" si="663"/>
        <v>1</v>
      </c>
      <c r="DX185" s="248">
        <f t="shared" ca="1" si="663"/>
        <v>0</v>
      </c>
      <c r="DY185" s="248" t="str">
        <f t="shared" ca="1" si="663"/>
        <v>-</v>
      </c>
      <c r="DZ185" s="248" t="str">
        <f t="shared" ca="1" si="663"/>
        <v>-</v>
      </c>
      <c r="EA185" s="248" t="str">
        <f t="shared" ca="1" si="663"/>
        <v>-</v>
      </c>
      <c r="EB185" s="248" t="str">
        <f t="shared" ca="1" si="663"/>
        <v>-</v>
      </c>
      <c r="EC185" s="248" t="str">
        <f t="shared" ca="1" si="663"/>
        <v>-</v>
      </c>
      <c r="ED185" s="248" t="str">
        <f t="shared" ca="1" si="663"/>
        <v>-</v>
      </c>
      <c r="EE185" s="248" t="str">
        <f t="shared" ca="1" si="658"/>
        <v>-</v>
      </c>
      <c r="EF185" s="248">
        <f t="shared" ca="1" si="658"/>
        <v>0</v>
      </c>
      <c r="EG185" s="248" t="str">
        <f t="shared" ca="1" si="658"/>
        <v>-</v>
      </c>
      <c r="EH185" s="248" t="str">
        <f t="shared" ca="1" si="658"/>
        <v>-</v>
      </c>
      <c r="EI185" s="248" t="str">
        <f t="shared" ca="1" si="658"/>
        <v>-</v>
      </c>
      <c r="EJ185" s="248" t="str">
        <f t="shared" ca="1" si="658"/>
        <v>-</v>
      </c>
      <c r="EK185" s="248" t="str">
        <f t="shared" ca="1" si="658"/>
        <v>-</v>
      </c>
      <c r="EL185" s="248">
        <f t="shared" ca="1" si="658"/>
        <v>0</v>
      </c>
      <c r="EM185" s="248">
        <f t="shared" ca="1" si="658"/>
        <v>0</v>
      </c>
      <c r="EN185" s="248">
        <f t="shared" ca="1" si="658"/>
        <v>0</v>
      </c>
      <c r="EO185" s="248">
        <f t="shared" ca="1" si="658"/>
        <v>0</v>
      </c>
      <c r="EP185" s="248">
        <f t="shared" ca="1" si="658"/>
        <v>0</v>
      </c>
      <c r="EQ185" s="248">
        <f t="shared" ca="1" si="658"/>
        <v>0</v>
      </c>
      <c r="ER185" s="248">
        <f t="shared" ca="1" si="658"/>
        <v>0</v>
      </c>
      <c r="ES185" s="248" t="str">
        <f t="shared" ca="1" si="658"/>
        <v>-</v>
      </c>
      <c r="ET185" s="248" t="str">
        <f t="shared" ca="1" si="658"/>
        <v>-</v>
      </c>
      <c r="EU185" s="248" t="str">
        <f t="shared" ref="EU185:FI190" ca="1" si="664">OFFSET(EU$5,$B185,0)</f>
        <v>-</v>
      </c>
      <c r="EV185" s="248" t="str">
        <f t="shared" ca="1" si="664"/>
        <v>-</v>
      </c>
      <c r="EW185" s="248" t="str">
        <f t="shared" ca="1" si="664"/>
        <v>-</v>
      </c>
      <c r="EX185" s="248" t="str">
        <f t="shared" ca="1" si="664"/>
        <v>-</v>
      </c>
      <c r="EY185" s="248" t="str">
        <f t="shared" ca="1" si="664"/>
        <v>-</v>
      </c>
      <c r="EZ185" s="248" t="str">
        <f t="shared" ca="1" si="664"/>
        <v>-</v>
      </c>
      <c r="FA185" s="248" t="str">
        <f t="shared" ca="1" si="664"/>
        <v>-</v>
      </c>
      <c r="FB185" s="248" t="str">
        <f t="shared" ca="1" si="664"/>
        <v>-</v>
      </c>
      <c r="FC185" s="248" t="str">
        <f t="shared" ca="1" si="664"/>
        <v>-</v>
      </c>
      <c r="FD185" s="10"/>
      <c r="FE185" s="246">
        <f t="shared" ca="1" si="569"/>
        <v>1</v>
      </c>
      <c r="FF185" s="248" t="str">
        <f t="shared" ca="1" si="664"/>
        <v>-</v>
      </c>
      <c r="FG185" s="248" t="str">
        <f t="shared" ca="1" si="664"/>
        <v>-</v>
      </c>
      <c r="FH185" s="248" t="str">
        <f t="shared" ca="1" si="664"/>
        <v>-</v>
      </c>
      <c r="FI185" s="248" t="str">
        <f t="shared" ca="1" si="664"/>
        <v>-</v>
      </c>
      <c r="FJ185" s="246" t="b">
        <f t="shared" ca="1" si="570"/>
        <v>0</v>
      </c>
      <c r="FK185" s="248" t="str">
        <f t="shared" ref="FK185:FZ190" ca="1" si="665">OFFSET(FK$5,$B185,0)</f>
        <v>-</v>
      </c>
      <c r="FL185" s="248">
        <f t="shared" ca="1" si="665"/>
        <v>0</v>
      </c>
      <c r="FM185" s="248" t="str">
        <f t="shared" ca="1" si="665"/>
        <v>-</v>
      </c>
      <c r="FN185" s="248">
        <f t="shared" ca="1" si="665"/>
        <v>1</v>
      </c>
      <c r="FO185" s="248">
        <f t="shared" ca="1" si="665"/>
        <v>0</v>
      </c>
      <c r="FP185" s="248">
        <f t="shared" ca="1" si="665"/>
        <v>1</v>
      </c>
      <c r="FQ185" s="248">
        <f t="shared" ca="1" si="665"/>
        <v>0</v>
      </c>
      <c r="FR185" s="248">
        <f t="shared" ca="1" si="665"/>
        <v>1</v>
      </c>
      <c r="FS185" s="248">
        <f t="shared" ca="1" si="665"/>
        <v>1</v>
      </c>
      <c r="FT185" s="248">
        <f t="shared" ca="1" si="665"/>
        <v>1</v>
      </c>
      <c r="FU185" s="248">
        <f t="shared" ca="1" si="665"/>
        <v>0</v>
      </c>
      <c r="FV185" s="248">
        <f t="shared" ca="1" si="665"/>
        <v>0</v>
      </c>
      <c r="FW185" s="248">
        <f t="shared" ca="1" si="665"/>
        <v>0</v>
      </c>
      <c r="FX185" s="248">
        <f t="shared" ca="1" si="665"/>
        <v>0</v>
      </c>
      <c r="FY185" s="248">
        <f t="shared" ca="1" si="665"/>
        <v>0</v>
      </c>
      <c r="FZ185" s="248">
        <f t="shared" ca="1" si="665"/>
        <v>0</v>
      </c>
      <c r="GA185" s="248">
        <f t="shared" ref="GA185:GN190" ca="1" si="666">OFFSET(GA$5,$B185,0)</f>
        <v>0</v>
      </c>
      <c r="GB185" s="248">
        <f t="shared" ca="1" si="666"/>
        <v>0</v>
      </c>
      <c r="GC185" s="248">
        <f t="shared" ca="1" si="666"/>
        <v>0</v>
      </c>
      <c r="GD185" s="248">
        <f t="shared" ca="1" si="666"/>
        <v>0</v>
      </c>
      <c r="GE185" s="248">
        <f t="shared" ca="1" si="666"/>
        <v>0</v>
      </c>
      <c r="GF185" s="248">
        <f t="shared" ca="1" si="666"/>
        <v>0</v>
      </c>
      <c r="GG185" s="248">
        <f t="shared" ca="1" si="666"/>
        <v>1</v>
      </c>
      <c r="GH185" s="248">
        <f t="shared" ca="1" si="666"/>
        <v>0</v>
      </c>
      <c r="GI185" s="248">
        <f t="shared" ca="1" si="666"/>
        <v>0</v>
      </c>
      <c r="GJ185" s="248">
        <f t="shared" ca="1" si="666"/>
        <v>0</v>
      </c>
      <c r="GK185" s="248">
        <f t="shared" ca="1" si="666"/>
        <v>0</v>
      </c>
      <c r="GL185" s="248">
        <f t="shared" ca="1" si="666"/>
        <v>0</v>
      </c>
      <c r="GM185" s="248">
        <f t="shared" ca="1" si="666"/>
        <v>0</v>
      </c>
      <c r="GN185" s="248">
        <f t="shared" ca="1" si="666"/>
        <v>0</v>
      </c>
      <c r="GO185" s="10"/>
      <c r="GP185" s="246" t="b">
        <f t="shared" ca="1" si="653"/>
        <v>1</v>
      </c>
      <c r="GQ185" s="246" cm="1">
        <f t="array" aca="1" ref="GQ185" ca="1">INDEX(i.bnd_total_pas_area,$R185,1)</f>
        <v>1224.7500000000002</v>
      </c>
      <c r="GR185" s="248" t="str">
        <f t="shared" ca="1" si="572"/>
        <v>-</v>
      </c>
      <c r="GS185" s="246" t="b">
        <f t="shared" si="654"/>
        <v>1</v>
      </c>
      <c r="GT185" s="246" cm="1">
        <f t="array" ref="GT185">INDEX(i.bnd_sr_t,$T185,1)</f>
        <v>6</v>
      </c>
      <c r="GU185" s="246" t="b">
        <f t="shared" ca="1" si="574"/>
        <v>0</v>
      </c>
      <c r="GV185" s="246" t="b">
        <f t="shared" ca="1" si="574"/>
        <v>0</v>
      </c>
      <c r="GW185" s="246" t="b">
        <f t="shared" ca="1" si="574"/>
        <v>1</v>
      </c>
      <c r="GX185" s="248">
        <f t="shared" ca="1" si="636"/>
        <v>0</v>
      </c>
      <c r="GY185" s="248">
        <f t="shared" ca="1" si="636"/>
        <v>2</v>
      </c>
      <c r="GZ185" s="248">
        <f t="shared" ca="1" si="636"/>
        <v>2</v>
      </c>
      <c r="HA185" s="248" t="str">
        <f t="shared" ca="1" si="636"/>
        <v>-</v>
      </c>
      <c r="HB185" s="248" t="str">
        <f t="shared" ca="1" si="636"/>
        <v>-</v>
      </c>
      <c r="HC185" s="248" t="str">
        <f t="shared" ca="1" si="636"/>
        <v>-</v>
      </c>
      <c r="HD185" s="248" t="str">
        <f t="shared" ca="1" si="636"/>
        <v>-</v>
      </c>
      <c r="HE185" s="248" t="str">
        <f t="shared" ca="1" si="636"/>
        <v>-</v>
      </c>
      <c r="HF185" s="248" t="str">
        <f t="shared" ca="1" si="636"/>
        <v>-</v>
      </c>
      <c r="HG185" s="248" t="str">
        <f t="shared" ca="1" si="636"/>
        <v>-</v>
      </c>
      <c r="HH185" s="248" t="str">
        <f t="shared" ca="1" si="636"/>
        <v>-</v>
      </c>
      <c r="HI185" s="248" t="str">
        <f t="shared" ca="1" si="636"/>
        <v>-</v>
      </c>
      <c r="HJ185" s="248" t="str">
        <f t="shared" ca="1" si="636"/>
        <v>-</v>
      </c>
      <c r="HK185" s="248" t="b">
        <f t="shared" ca="1" si="636"/>
        <v>1</v>
      </c>
      <c r="HL185" s="248">
        <f t="shared" ca="1" si="636"/>
        <v>0</v>
      </c>
      <c r="HM185" s="288" t="str">
        <f t="shared" ca="1" si="636"/>
        <v>-</v>
      </c>
      <c r="HN185" s="288" t="str">
        <f t="shared" ca="1" si="631"/>
        <v>-</v>
      </c>
      <c r="HO185" s="288" t="str">
        <f t="shared" ca="1" si="631"/>
        <v>-</v>
      </c>
      <c r="HP185" s="288" t="str">
        <f t="shared" ca="1" si="631"/>
        <v>-</v>
      </c>
      <c r="HQ185" s="288" t="str">
        <f t="shared" ca="1" si="631"/>
        <v>-</v>
      </c>
      <c r="HR185" s="288" t="str">
        <f t="shared" ca="1" si="631"/>
        <v>-</v>
      </c>
      <c r="HS185" s="248" t="str">
        <f t="shared" ca="1" si="631"/>
        <v>-</v>
      </c>
      <c r="HT185" s="248" t="str">
        <f t="shared" ca="1" si="631"/>
        <v>-</v>
      </c>
      <c r="HU185" s="248" t="b">
        <f t="shared" ca="1" si="577"/>
        <v>1</v>
      </c>
      <c r="HV185" s="248">
        <f t="shared" ca="1" si="577"/>
        <v>0</v>
      </c>
      <c r="HW185" s="246" t="str">
        <f t="shared" ca="1" si="578"/>
        <v>-</v>
      </c>
      <c r="HX185" s="246" t="str">
        <f t="shared" ca="1" si="578"/>
        <v>-</v>
      </c>
      <c r="HY185" s="246" t="str">
        <f t="shared" ca="1" si="578"/>
        <v>-</v>
      </c>
      <c r="HZ185" s="246" t="str">
        <f t="shared" ca="1" si="578"/>
        <v>-</v>
      </c>
      <c r="IA185" s="248" t="str">
        <f t="shared" ref="IA185:IX190" ca="1" si="667">OFFSET(IA$5,$B185,0)</f>
        <v>-</v>
      </c>
      <c r="IB185" s="248" t="str">
        <f t="shared" ca="1" si="667"/>
        <v>-</v>
      </c>
      <c r="IC185" s="248" t="str">
        <f t="shared" ca="1" si="667"/>
        <v>-</v>
      </c>
      <c r="ID185" s="248" t="str">
        <f t="shared" ca="1" si="667"/>
        <v>-</v>
      </c>
      <c r="IE185" s="248">
        <f t="shared" ca="1" si="667"/>
        <v>0</v>
      </c>
      <c r="IF185" s="248" t="str">
        <f t="shared" ca="1" si="667"/>
        <v>-</v>
      </c>
      <c r="IG185" s="248">
        <f t="shared" ca="1" si="667"/>
        <v>0</v>
      </c>
      <c r="IH185" s="246" t="str">
        <f t="shared" ca="1" si="580"/>
        <v>-</v>
      </c>
      <c r="II185" s="246">
        <f t="shared" ca="1" si="580"/>
        <v>500</v>
      </c>
      <c r="IJ185" s="246">
        <f t="shared" ca="1" si="580"/>
        <v>500</v>
      </c>
      <c r="IK185" s="246">
        <f t="shared" ca="1" si="580"/>
        <v>865</v>
      </c>
      <c r="IL185" s="246" t="str">
        <f t="shared" ca="1" si="580"/>
        <v>-</v>
      </c>
      <c r="IM185" s="246" t="str">
        <f t="shared" ca="1" si="580"/>
        <v>-</v>
      </c>
      <c r="IN185" s="248" t="str">
        <f t="shared" ca="1" si="581"/>
        <v>-</v>
      </c>
      <c r="IO185" s="248" t="str">
        <f t="shared" ca="1" si="581"/>
        <v>-</v>
      </c>
      <c r="IP185" s="10"/>
      <c r="IQ185" s="248">
        <f t="shared" ca="1" si="667"/>
        <v>1</v>
      </c>
      <c r="IR185" s="248">
        <f t="shared" ca="1" si="667"/>
        <v>0</v>
      </c>
      <c r="IS185" s="248">
        <f t="shared" ca="1" si="667"/>
        <v>1</v>
      </c>
      <c r="IT185" s="248">
        <f t="shared" ca="1" si="667"/>
        <v>1</v>
      </c>
      <c r="IU185" s="248">
        <f t="shared" ca="1" si="667"/>
        <v>0</v>
      </c>
      <c r="IV185" s="248">
        <f t="shared" ca="1" si="667"/>
        <v>70</v>
      </c>
      <c r="IW185" s="248">
        <f t="shared" ca="1" si="667"/>
        <v>50</v>
      </c>
      <c r="IX185" s="248">
        <f t="shared" ca="1" si="667"/>
        <v>85</v>
      </c>
      <c r="IY185" s="248">
        <f t="shared" ca="1" si="628"/>
        <v>70</v>
      </c>
      <c r="IZ185" s="246">
        <f t="shared" ca="1" si="582"/>
        <v>1</v>
      </c>
      <c r="JA185" s="246">
        <f t="shared" ca="1" si="583"/>
        <v>1</v>
      </c>
      <c r="JB185" s="246">
        <f t="shared" ca="1" si="584"/>
        <v>1</v>
      </c>
      <c r="JC185" s="248">
        <f t="shared" ca="1" si="628"/>
        <v>1</v>
      </c>
      <c r="JD185" s="10"/>
      <c r="JE185" s="248">
        <f t="shared" ca="1" si="628"/>
        <v>1</v>
      </c>
      <c r="JF185" s="246">
        <f t="shared" ca="1" si="585"/>
        <v>1</v>
      </c>
      <c r="JG185" s="248">
        <f t="shared" ca="1" si="629"/>
        <v>0.75</v>
      </c>
      <c r="JH185" s="248">
        <f t="shared" ca="1" si="629"/>
        <v>0.8</v>
      </c>
      <c r="JI185" s="248">
        <f t="shared" ca="1" si="629"/>
        <v>0.82499999999999996</v>
      </c>
      <c r="JJ185" s="248">
        <f t="shared" ca="1" si="629"/>
        <v>0.875</v>
      </c>
      <c r="JK185" s="248">
        <f t="shared" ca="1" si="629"/>
        <v>0.9</v>
      </c>
      <c r="JL185" s="246">
        <f t="shared" ca="1" si="587"/>
        <v>1</v>
      </c>
      <c r="JM185" s="248">
        <f t="shared" ca="1" si="628"/>
        <v>0</v>
      </c>
      <c r="JN185" s="248">
        <f t="shared" ca="1" si="628"/>
        <v>0</v>
      </c>
      <c r="JO185" s="248">
        <f t="shared" ca="1" si="628"/>
        <v>0</v>
      </c>
      <c r="JP185" s="248">
        <f t="shared" ca="1" si="628"/>
        <v>0</v>
      </c>
      <c r="JQ185" s="248">
        <f t="shared" ca="1" si="628"/>
        <v>0</v>
      </c>
      <c r="JR185" s="248">
        <f t="shared" ca="1" si="628"/>
        <v>0</v>
      </c>
      <c r="JS185" s="248" t="str">
        <f t="shared" ca="1" si="628"/>
        <v>-</v>
      </c>
      <c r="JT185" s="248">
        <f t="shared" ca="1" si="628"/>
        <v>0</v>
      </c>
      <c r="JU185" s="27">
        <v>0</v>
      </c>
    </row>
    <row r="186" spans="1:281" s="228" customFormat="1" outlineLevel="1">
      <c r="A186" s="202">
        <f t="shared" si="12"/>
        <v>181</v>
      </c>
      <c r="B186" s="202">
        <f t="shared" si="590"/>
        <v>13</v>
      </c>
      <c r="C186" s="228">
        <v>600</v>
      </c>
      <c r="D186" s="228" t="s">
        <v>941</v>
      </c>
      <c r="E186" s="228" t="b">
        <f t="shared" ca="1" si="591"/>
        <v>1</v>
      </c>
      <c r="F186" s="228" t="b">
        <v>0</v>
      </c>
      <c r="G186" s="228" t="b">
        <v>1</v>
      </c>
      <c r="H186" s="298" cm="1">
        <f t="array" aca="1" ref="H186" ca="1">IF(AND($I186:$T186=DataMaster!$R$70:$AC$70),1,IF(AND($I186:$T186=DataMaster!$R$71:$AC$71),2,IF(AND($I186:$T186=DataMaster!$R$72:$AC$72),3,IF(AND($I186:$T186=DataMaster!$R$73:$AC$73),4,IF(AND($I186:$T186=DataMaster!$R$74:$AC$74),5,IF(AND($I186:$T186=DataMaster!$R$75:$AC$75),6,IF(AND($I186:$T186=DataMaster!$R$76:$AC$76),7,IF(AND($I186:$T186=DataMaster!$R$77:$AC$77),8,0))))))))</f>
        <v>0</v>
      </c>
      <c r="I186" s="225">
        <f t="shared" ca="1" si="659"/>
        <v>3</v>
      </c>
      <c r="J186" s="225">
        <f t="shared" ca="1" si="659"/>
        <v>2</v>
      </c>
      <c r="K186" s="225">
        <f t="shared" ca="1" si="659"/>
        <v>1</v>
      </c>
      <c r="L186" s="225">
        <f t="shared" ca="1" si="659"/>
        <v>1</v>
      </c>
      <c r="M186" s="225">
        <f t="shared" ca="1" si="659"/>
        <v>1</v>
      </c>
      <c r="N186" s="225">
        <f t="shared" ca="1" si="659"/>
        <v>1</v>
      </c>
      <c r="O186" s="225">
        <f t="shared" ca="1" si="659"/>
        <v>1</v>
      </c>
      <c r="P186" s="225">
        <f t="shared" ca="1" si="659"/>
        <v>2</v>
      </c>
      <c r="Q186" s="225">
        <f t="shared" ca="1" si="637"/>
        <v>1</v>
      </c>
      <c r="R186" s="225">
        <f t="shared" ca="1" si="659"/>
        <v>9</v>
      </c>
      <c r="S186" s="225">
        <f t="shared" ca="1" si="659"/>
        <v>1</v>
      </c>
      <c r="T186" s="32">
        <v>7</v>
      </c>
      <c r="V186" s="242" t="str" cm="1">
        <f t="array" aca="1" ref="V186" ca="1">TEXT(LEFT(OFFSET(V186,-1,0),5)+1,"00000")&amp;MID(OFFSET(V186,-1,0),6,FIND(" ",OFFSET(V186,-1,0),7)-5)
&amp;IF($H186=0,"",INDEX(DataMaster!$Q$70:$Q$77,Experiment!H186))
 &amp; " Day"&amp;_xlfn.SINGLE(INDEX(i.DOY,$I186,1))                   &amp; IF($FE186=0," FWM","")&amp;IF($FE186=1," MWM","")&amp;IF($FE186=5," Mat","")&amp;IF($FJ186=TRUE,"&amp;BBT","")
&amp;" Confine"&amp;$P186-1       &amp;IF($R186&gt;1," PasArea"&amp;GQ186,"")     &amp;IF($T186&gt;1," SR"&amp;GT186,"")     &amp;IF($S186&gt;1," E_PGR"&amp;JG186,"")
&amp; " WP"&amp;TEXT($IZ186*100,"000p")                &amp; " MP"&amp;TEXT($JA186*100,"000p")                      &amp; " GP"&amp;TEXT($JB186*100,"000p")
&amp; " (F"&amp;3+IFERROR(1*$CZ186,0)+IFERROR(1*$DA186,0)&amp;3-IFERROR(1*NOT($DC186),0)&amp;"N"&amp;$DV186&amp;$DW186&amp;")"</f>
        <v>00035 General_SA  Day204 MWM Confine1 PasArea1224.75 SR8.5 WP100p MP100p GP100p (F33N11)</v>
      </c>
      <c r="W186" s="10" t="str">
        <f ca="1">IF(COUNTIF(V$5:V186,V186)=1,"-","Dup")</f>
        <v>-</v>
      </c>
      <c r="X186" s="10"/>
      <c r="Y186" s="248" t="str">
        <f t="shared" ca="1" si="562"/>
        <v>-</v>
      </c>
      <c r="Z186" s="248" t="str">
        <f t="shared" ca="1" si="562"/>
        <v>-</v>
      </c>
      <c r="AA186" s="248" t="str">
        <f t="shared" ca="1" si="562"/>
        <v>-</v>
      </c>
      <c r="AB186" s="248" t="str">
        <f t="shared" ca="1" si="562"/>
        <v>-</v>
      </c>
      <c r="AC186" s="248" t="str">
        <f t="shared" ca="1" si="562"/>
        <v>-</v>
      </c>
      <c r="AD186" s="248" t="b">
        <f t="shared" ca="1" si="562"/>
        <v>1</v>
      </c>
      <c r="AE186" s="10"/>
      <c r="AF186" s="248" t="b">
        <f t="shared" ca="1" si="660"/>
        <v>1</v>
      </c>
      <c r="AG186" s="248" t="str">
        <f t="shared" ca="1" si="660"/>
        <v>-</v>
      </c>
      <c r="AH186" s="248" t="str">
        <f t="shared" ca="1" si="660"/>
        <v>-</v>
      </c>
      <c r="AI186" s="248" t="str">
        <f t="shared" ca="1" si="660"/>
        <v>-</v>
      </c>
      <c r="AJ186" s="248" t="b">
        <f t="shared" ca="1" si="660"/>
        <v>0</v>
      </c>
      <c r="AK186" s="248" t="str">
        <f t="shared" ca="1" si="660"/>
        <v>-</v>
      </c>
      <c r="AL186" s="248" t="str">
        <f t="shared" ca="1" si="660"/>
        <v>-</v>
      </c>
      <c r="AM186" s="248" t="str">
        <f t="shared" ca="1" si="660"/>
        <v>-</v>
      </c>
      <c r="AN186" s="248" t="b">
        <f t="shared" ca="1" si="660"/>
        <v>0</v>
      </c>
      <c r="AO186" s="10"/>
      <c r="AP186" s="248" t="b">
        <f t="shared" ca="1" si="660"/>
        <v>1</v>
      </c>
      <c r="AQ186" s="248" t="b">
        <f t="shared" ca="1" si="660"/>
        <v>1</v>
      </c>
      <c r="AR186" s="248" t="b">
        <f t="shared" ca="1" si="660"/>
        <v>1</v>
      </c>
      <c r="AS186" s="297">
        <f t="shared" ca="1" si="565"/>
        <v>32209</v>
      </c>
      <c r="AT186" s="248" t="b">
        <f t="shared" ca="1" si="660"/>
        <v>0</v>
      </c>
      <c r="AU186" s="248" t="str">
        <f t="shared" ca="1" si="660"/>
        <v>-</v>
      </c>
      <c r="AV186" s="248" t="str">
        <f t="shared" ca="1" si="661"/>
        <v>-</v>
      </c>
      <c r="AW186" s="248" t="str">
        <f t="shared" ca="1" si="661"/>
        <v>-</v>
      </c>
      <c r="AX186" s="248" t="str">
        <f t="shared" ca="1" si="661"/>
        <v>-</v>
      </c>
      <c r="AY186" s="248">
        <f t="shared" ca="1" si="661"/>
        <v>1</v>
      </c>
      <c r="AZ186" s="248">
        <f t="shared" ca="1" si="661"/>
        <v>1</v>
      </c>
      <c r="BA186" s="248" t="b">
        <f t="shared" ca="1" si="661"/>
        <v>1</v>
      </c>
      <c r="BB186" s="248">
        <f t="shared" ca="1" si="661"/>
        <v>0.2</v>
      </c>
      <c r="BC186" s="248" t="str">
        <f t="shared" ca="1" si="661"/>
        <v>-</v>
      </c>
      <c r="BD186" s="248" t="str">
        <f t="shared" ca="1" si="661"/>
        <v>-</v>
      </c>
      <c r="BE186" s="248" t="b">
        <f t="shared" ca="1" si="661"/>
        <v>1</v>
      </c>
      <c r="BF186" s="248" t="b">
        <f t="shared" ca="1" si="661"/>
        <v>0</v>
      </c>
      <c r="BG186" s="246" t="b" cm="1">
        <f t="array" aca="1" ref="BG186" ca="1">INDEX(i.dams_confinement_P,$P186,BG$17)</f>
        <v>1</v>
      </c>
      <c r="BH186" s="246" t="b" cm="1">
        <f t="array" aca="1" ref="BH186" ca="1">INDEX(i.dams_confinement_P,$P186,BH$17)</f>
        <v>1</v>
      </c>
      <c r="BI186" s="246" t="b" cm="1">
        <f t="array" aca="1" ref="BI186" ca="1">INDEX(i.dams_confinement_P,$P186,BI$17)</f>
        <v>1</v>
      </c>
      <c r="BJ186" s="246" t="b" cm="1">
        <f t="array" aca="1" ref="BJ186" ca="1">INDEX(i.dams_confinement_P,$P186,BJ$17)</f>
        <v>1</v>
      </c>
      <c r="BK186" s="246" t="b" cm="1">
        <f t="array" aca="1" ref="BK186" ca="1">INDEX(i.dams_confinement_P,$P186,BK$17)</f>
        <v>1</v>
      </c>
      <c r="BL186" s="246" t="b" cm="1">
        <f t="array" aca="1" ref="BL186" ca="1">INDEX(i.dams_confinement_P,$P186,BL$17)</f>
        <v>1</v>
      </c>
      <c r="BM186" s="246" t="str" cm="1">
        <f t="array" aca="1" ref="BM186" ca="1">INDEX(i.dams_confinement_P,$P186,BM$17)</f>
        <v>-</v>
      </c>
      <c r="BN186" s="246" t="str" cm="1">
        <f t="array" aca="1" ref="BN186" ca="1">INDEX(i.dams_confinement_P,$P186,BN$17)</f>
        <v>-</v>
      </c>
      <c r="BO186" s="246" t="str" cm="1">
        <f t="array" aca="1" ref="BO186" ca="1">INDEX(i.dams_confinement_P,$P186,BO$17)</f>
        <v>-</v>
      </c>
      <c r="BP186" s="246" t="str" cm="1">
        <f t="array" aca="1" ref="BP186" ca="1">INDEX(i.dams_confinement_P,$P186,BP$17)</f>
        <v>-</v>
      </c>
      <c r="BQ186" s="246" t="str" cm="1">
        <f t="array" aca="1" ref="BQ186" ca="1">INDEX(i.dams_confinement_P,$P186,BQ$17)</f>
        <v>-</v>
      </c>
      <c r="BR186" s="246" t="str" cm="1">
        <f t="array" aca="1" ref="BR186" ca="1">INDEX(i.dams_confinement_P,$P186,BR$17)</f>
        <v>-</v>
      </c>
      <c r="BS186" s="246" t="str" cm="1">
        <f t="array" aca="1" ref="BS186" ca="1">INDEX(i.dams_confinement_P,$P186,BS$17)</f>
        <v>-</v>
      </c>
      <c r="BT186" s="246" t="str" cm="1">
        <f t="array" aca="1" ref="BT186" ca="1">INDEX(i.dams_confinement_P,$P186,BT$17)</f>
        <v>-</v>
      </c>
      <c r="BU186" s="246" t="str" cm="1">
        <f t="array" aca="1" ref="BU186" ca="1">INDEX(i.dams_confinement_P,$P186,BU$17)</f>
        <v>-</v>
      </c>
      <c r="BV186" s="246" t="str" cm="1">
        <f t="array" aca="1" ref="BV186" ca="1">INDEX(i.dams_confinement_P,$P186,BV$17)</f>
        <v>-</v>
      </c>
      <c r="BW186" s="246" t="str" cm="1">
        <f t="array" aca="1" ref="BW186" ca="1">INDEX(i.dams_confinement_P,$P186,BW$17)</f>
        <v>-</v>
      </c>
      <c r="BX186" s="246" t="str" cm="1">
        <f t="array" aca="1" ref="BX186" ca="1">INDEX(i.dams_confinement_P,$P186,BX$17)</f>
        <v>-</v>
      </c>
      <c r="BY186" s="248" t="str">
        <f t="shared" ca="1" si="633"/>
        <v>-</v>
      </c>
      <c r="BZ186" s="248" t="str">
        <f t="shared" ca="1" si="633"/>
        <v>-</v>
      </c>
      <c r="CA186" s="10"/>
      <c r="CB186" s="248" t="str">
        <f t="shared" ca="1" si="633"/>
        <v>-</v>
      </c>
      <c r="CC186" s="248" t="str">
        <f t="shared" ca="1" si="633"/>
        <v>-</v>
      </c>
      <c r="CD186" s="248" t="str">
        <f t="shared" ca="1" si="633"/>
        <v>-</v>
      </c>
      <c r="CE186" s="248" t="str">
        <f t="shared" ca="1" si="633"/>
        <v>-</v>
      </c>
      <c r="CF186" s="248" t="str">
        <f t="shared" ca="1" si="633"/>
        <v>-</v>
      </c>
      <c r="CG186" s="248" t="str">
        <f t="shared" ca="1" si="633"/>
        <v>-</v>
      </c>
      <c r="CH186" s="248" t="str">
        <f t="shared" ca="1" si="633"/>
        <v>-</v>
      </c>
      <c r="CI186" s="248" t="str">
        <f t="shared" ca="1" si="633"/>
        <v>-</v>
      </c>
      <c r="CJ186" s="248" t="str">
        <f t="shared" ca="1" si="633"/>
        <v>-</v>
      </c>
      <c r="CK186" s="248" t="str">
        <f t="shared" ca="1" si="633"/>
        <v>-</v>
      </c>
      <c r="CL186" s="248" t="str">
        <f t="shared" ca="1" si="633"/>
        <v>-</v>
      </c>
      <c r="CM186" s="248" t="str">
        <f t="shared" ca="1" si="633"/>
        <v>-</v>
      </c>
      <c r="CN186" s="248" t="str">
        <f t="shared" ca="1" si="633"/>
        <v>-</v>
      </c>
      <c r="CO186" s="248" t="str">
        <f t="shared" ca="1" si="630"/>
        <v>-</v>
      </c>
      <c r="CP186" s="248" t="str">
        <f t="shared" ca="1" si="630"/>
        <v>-</v>
      </c>
      <c r="CQ186" s="248" t="str">
        <f t="shared" ca="1" si="630"/>
        <v>-</v>
      </c>
      <c r="CR186" s="248" t="str">
        <f t="shared" ca="1" si="630"/>
        <v>-</v>
      </c>
      <c r="CS186" s="248" t="str">
        <f t="shared" ca="1" si="630"/>
        <v>-</v>
      </c>
      <c r="CT186" s="248" t="str">
        <f t="shared" ca="1" si="630"/>
        <v>-</v>
      </c>
      <c r="CU186" s="248" t="str">
        <f t="shared" ca="1" si="630"/>
        <v>-</v>
      </c>
      <c r="CV186" s="248" t="str">
        <f t="shared" ca="1" si="630"/>
        <v>-</v>
      </c>
      <c r="CW186" s="10"/>
      <c r="CX186" s="246" t="str" cm="1">
        <f t="array" aca="1" ref="CX186" ca="1">IF(AND($CZ186:$DA186),INDEX(i.dam_user_fvp0_date,$P186),"-")</f>
        <v>-</v>
      </c>
      <c r="CY186" s="246" t="str" cm="1">
        <f t="array" aca="1" ref="CY186" ca="1">IF(AND($CZ186:$DA186),INDEX(i.dam_user_fvp1_date,$P186),"-")</f>
        <v>-</v>
      </c>
      <c r="CZ186" s="248" t="b">
        <f t="shared" ca="1" si="662"/>
        <v>0</v>
      </c>
      <c r="DA186" s="248" t="b">
        <f t="shared" ca="1" si="662"/>
        <v>0</v>
      </c>
      <c r="DB186" s="248" t="str">
        <f t="shared" ca="1" si="662"/>
        <v>-</v>
      </c>
      <c r="DC186" s="248" t="str">
        <f t="shared" ca="1" si="662"/>
        <v>-</v>
      </c>
      <c r="DD186" s="248" t="str">
        <f t="shared" ca="1" si="662"/>
        <v>-</v>
      </c>
      <c r="DE186" s="248" t="str">
        <f t="shared" ca="1" si="662"/>
        <v>-</v>
      </c>
      <c r="DF186" s="248" t="str">
        <f t="shared" ca="1" si="662"/>
        <v>-</v>
      </c>
      <c r="DG186" s="248" t="str">
        <f t="shared" ca="1" si="662"/>
        <v>-</v>
      </c>
      <c r="DH186" s="248" t="str">
        <f t="shared" ca="1" si="662"/>
        <v>-</v>
      </c>
      <c r="DI186" s="248" t="str">
        <f t="shared" ca="1" si="662"/>
        <v>-</v>
      </c>
      <c r="DJ186" s="248">
        <f t="shared" ca="1" si="662"/>
        <v>0.125</v>
      </c>
      <c r="DK186" s="248">
        <f t="shared" ca="1" si="662"/>
        <v>0.3</v>
      </c>
      <c r="DL186" s="248">
        <f t="shared" ca="1" si="662"/>
        <v>-0.05</v>
      </c>
      <c r="DM186" s="248">
        <f t="shared" ca="1" si="662"/>
        <v>0.1</v>
      </c>
      <c r="DN186" s="248">
        <f t="shared" ca="1" si="662"/>
        <v>0.25</v>
      </c>
      <c r="DO186" s="248">
        <f t="shared" ca="1" si="662"/>
        <v>-0.05</v>
      </c>
      <c r="DP186" s="248">
        <f t="shared" ca="1" si="663"/>
        <v>0.05</v>
      </c>
      <c r="DQ186" s="248">
        <f t="shared" ca="1" si="663"/>
        <v>0.1</v>
      </c>
      <c r="DR186" s="248">
        <f t="shared" ca="1" si="663"/>
        <v>-0.02</v>
      </c>
      <c r="DS186" s="248">
        <f t="shared" ca="1" si="663"/>
        <v>0.1</v>
      </c>
      <c r="DT186" s="248">
        <f t="shared" ca="1" si="663"/>
        <v>0.25</v>
      </c>
      <c r="DU186" s="248">
        <f t="shared" ca="1" si="663"/>
        <v>-0.05</v>
      </c>
      <c r="DV186" s="248">
        <f t="shared" ca="1" si="663"/>
        <v>1</v>
      </c>
      <c r="DW186" s="248">
        <f t="shared" ca="1" si="663"/>
        <v>1</v>
      </c>
      <c r="DX186" s="248">
        <f t="shared" ca="1" si="663"/>
        <v>0</v>
      </c>
      <c r="DY186" s="248" t="str">
        <f t="shared" ca="1" si="663"/>
        <v>-</v>
      </c>
      <c r="DZ186" s="248" t="str">
        <f t="shared" ca="1" si="663"/>
        <v>-</v>
      </c>
      <c r="EA186" s="248" t="str">
        <f t="shared" ca="1" si="663"/>
        <v>-</v>
      </c>
      <c r="EB186" s="248" t="str">
        <f t="shared" ca="1" si="663"/>
        <v>-</v>
      </c>
      <c r="EC186" s="248" t="str">
        <f t="shared" ca="1" si="663"/>
        <v>-</v>
      </c>
      <c r="ED186" s="248" t="str">
        <f t="shared" ca="1" si="663"/>
        <v>-</v>
      </c>
      <c r="EE186" s="248" t="str">
        <f t="shared" ca="1" si="658"/>
        <v>-</v>
      </c>
      <c r="EF186" s="248">
        <f t="shared" ca="1" si="658"/>
        <v>0</v>
      </c>
      <c r="EG186" s="248" t="str">
        <f t="shared" ca="1" si="658"/>
        <v>-</v>
      </c>
      <c r="EH186" s="248" t="str">
        <f t="shared" ca="1" si="658"/>
        <v>-</v>
      </c>
      <c r="EI186" s="248" t="str">
        <f t="shared" ca="1" si="658"/>
        <v>-</v>
      </c>
      <c r="EJ186" s="248" t="str">
        <f t="shared" ca="1" si="658"/>
        <v>-</v>
      </c>
      <c r="EK186" s="248" t="str">
        <f t="shared" ca="1" si="658"/>
        <v>-</v>
      </c>
      <c r="EL186" s="248">
        <f t="shared" ca="1" si="658"/>
        <v>0</v>
      </c>
      <c r="EM186" s="248">
        <f t="shared" ca="1" si="658"/>
        <v>0</v>
      </c>
      <c r="EN186" s="248">
        <f t="shared" ca="1" si="658"/>
        <v>0</v>
      </c>
      <c r="EO186" s="248">
        <f t="shared" ca="1" si="658"/>
        <v>0</v>
      </c>
      <c r="EP186" s="248">
        <f t="shared" ca="1" si="658"/>
        <v>0</v>
      </c>
      <c r="EQ186" s="248">
        <f t="shared" ca="1" si="658"/>
        <v>0</v>
      </c>
      <c r="ER186" s="248">
        <f t="shared" ca="1" si="658"/>
        <v>0</v>
      </c>
      <c r="ES186" s="248" t="str">
        <f t="shared" ca="1" si="658"/>
        <v>-</v>
      </c>
      <c r="ET186" s="248" t="str">
        <f t="shared" ca="1" si="658"/>
        <v>-</v>
      </c>
      <c r="EU186" s="248" t="str">
        <f t="shared" ca="1" si="664"/>
        <v>-</v>
      </c>
      <c r="EV186" s="248" t="str">
        <f t="shared" ca="1" si="664"/>
        <v>-</v>
      </c>
      <c r="EW186" s="248" t="str">
        <f t="shared" ca="1" si="664"/>
        <v>-</v>
      </c>
      <c r="EX186" s="248" t="str">
        <f t="shared" ca="1" si="664"/>
        <v>-</v>
      </c>
      <c r="EY186" s="248" t="str">
        <f t="shared" ca="1" si="664"/>
        <v>-</v>
      </c>
      <c r="EZ186" s="248" t="str">
        <f t="shared" ca="1" si="664"/>
        <v>-</v>
      </c>
      <c r="FA186" s="248" t="str">
        <f t="shared" ca="1" si="664"/>
        <v>-</v>
      </c>
      <c r="FB186" s="248" t="str">
        <f t="shared" ca="1" si="664"/>
        <v>-</v>
      </c>
      <c r="FC186" s="248" t="str">
        <f t="shared" ca="1" si="664"/>
        <v>-</v>
      </c>
      <c r="FD186" s="10"/>
      <c r="FE186" s="246">
        <f t="shared" ca="1" si="569"/>
        <v>1</v>
      </c>
      <c r="FF186" s="248" t="str">
        <f t="shared" ca="1" si="664"/>
        <v>-</v>
      </c>
      <c r="FG186" s="248" t="str">
        <f t="shared" ca="1" si="664"/>
        <v>-</v>
      </c>
      <c r="FH186" s="248" t="str">
        <f t="shared" ca="1" si="664"/>
        <v>-</v>
      </c>
      <c r="FI186" s="248" t="str">
        <f t="shared" ca="1" si="664"/>
        <v>-</v>
      </c>
      <c r="FJ186" s="246" t="b">
        <f t="shared" ca="1" si="570"/>
        <v>0</v>
      </c>
      <c r="FK186" s="248" t="str">
        <f t="shared" ca="1" si="665"/>
        <v>-</v>
      </c>
      <c r="FL186" s="248">
        <f t="shared" ca="1" si="665"/>
        <v>0</v>
      </c>
      <c r="FM186" s="248" t="str">
        <f t="shared" ca="1" si="665"/>
        <v>-</v>
      </c>
      <c r="FN186" s="248">
        <f t="shared" ca="1" si="665"/>
        <v>1</v>
      </c>
      <c r="FO186" s="248">
        <f t="shared" ca="1" si="665"/>
        <v>0</v>
      </c>
      <c r="FP186" s="248">
        <f t="shared" ca="1" si="665"/>
        <v>1</v>
      </c>
      <c r="FQ186" s="248">
        <f t="shared" ca="1" si="665"/>
        <v>0</v>
      </c>
      <c r="FR186" s="248">
        <f t="shared" ca="1" si="665"/>
        <v>1</v>
      </c>
      <c r="FS186" s="248">
        <f t="shared" ca="1" si="665"/>
        <v>1</v>
      </c>
      <c r="FT186" s="248">
        <f t="shared" ca="1" si="665"/>
        <v>1</v>
      </c>
      <c r="FU186" s="248">
        <f t="shared" ca="1" si="665"/>
        <v>0</v>
      </c>
      <c r="FV186" s="248">
        <f t="shared" ca="1" si="665"/>
        <v>0</v>
      </c>
      <c r="FW186" s="248">
        <f t="shared" ca="1" si="665"/>
        <v>0</v>
      </c>
      <c r="FX186" s="248">
        <f t="shared" ca="1" si="665"/>
        <v>0</v>
      </c>
      <c r="FY186" s="248">
        <f t="shared" ca="1" si="665"/>
        <v>0</v>
      </c>
      <c r="FZ186" s="248">
        <f t="shared" ca="1" si="665"/>
        <v>0</v>
      </c>
      <c r="GA186" s="248">
        <f t="shared" ca="1" si="666"/>
        <v>0</v>
      </c>
      <c r="GB186" s="248">
        <f t="shared" ca="1" si="666"/>
        <v>0</v>
      </c>
      <c r="GC186" s="248">
        <f t="shared" ca="1" si="666"/>
        <v>0</v>
      </c>
      <c r="GD186" s="248">
        <f t="shared" ca="1" si="666"/>
        <v>0</v>
      </c>
      <c r="GE186" s="248">
        <f t="shared" ca="1" si="666"/>
        <v>0</v>
      </c>
      <c r="GF186" s="248">
        <f t="shared" ca="1" si="666"/>
        <v>0</v>
      </c>
      <c r="GG186" s="248">
        <f t="shared" ca="1" si="666"/>
        <v>1</v>
      </c>
      <c r="GH186" s="248">
        <f t="shared" ca="1" si="666"/>
        <v>0</v>
      </c>
      <c r="GI186" s="248">
        <f t="shared" ca="1" si="666"/>
        <v>0</v>
      </c>
      <c r="GJ186" s="248">
        <f t="shared" ca="1" si="666"/>
        <v>0</v>
      </c>
      <c r="GK186" s="248">
        <f t="shared" ca="1" si="666"/>
        <v>0</v>
      </c>
      <c r="GL186" s="248">
        <f t="shared" ca="1" si="666"/>
        <v>0</v>
      </c>
      <c r="GM186" s="248">
        <f t="shared" ca="1" si="666"/>
        <v>0</v>
      </c>
      <c r="GN186" s="248">
        <f t="shared" ca="1" si="666"/>
        <v>0</v>
      </c>
      <c r="GO186" s="10"/>
      <c r="GP186" s="246" t="b">
        <f t="shared" ref="GP186:GP190" ca="1" si="668">IF(GQ186&lt;&gt;"-",TRUE,FALSE)</f>
        <v>1</v>
      </c>
      <c r="GQ186" s="246" cm="1">
        <f t="array" aca="1" ref="GQ186" ca="1">INDEX(i.bnd_total_pas_area,$R186,1)</f>
        <v>1224.7500000000002</v>
      </c>
      <c r="GR186" s="248" t="str">
        <f t="shared" ca="1" si="572"/>
        <v>-</v>
      </c>
      <c r="GS186" s="246" t="b">
        <f t="shared" ref="GS186:GS190" si="669">IF(GT186&lt;&gt;"-",TRUE,FALSE)</f>
        <v>1</v>
      </c>
      <c r="GT186" s="246" cm="1">
        <f t="array" ref="GT186">INDEX(i.bnd_sr_t,$T186,1)</f>
        <v>8.5</v>
      </c>
      <c r="GU186" s="246" t="b">
        <f t="shared" ca="1" si="574"/>
        <v>0</v>
      </c>
      <c r="GV186" s="246" t="b">
        <f t="shared" ca="1" si="574"/>
        <v>0</v>
      </c>
      <c r="GW186" s="246" t="b">
        <f t="shared" ca="1" si="574"/>
        <v>1</v>
      </c>
      <c r="GX186" s="248">
        <f t="shared" ca="1" si="636"/>
        <v>0</v>
      </c>
      <c r="GY186" s="248">
        <f t="shared" ca="1" si="636"/>
        <v>2</v>
      </c>
      <c r="GZ186" s="248">
        <f t="shared" ca="1" si="636"/>
        <v>2</v>
      </c>
      <c r="HA186" s="248" t="str">
        <f t="shared" ca="1" si="636"/>
        <v>-</v>
      </c>
      <c r="HB186" s="248" t="str">
        <f t="shared" ca="1" si="636"/>
        <v>-</v>
      </c>
      <c r="HC186" s="248" t="str">
        <f t="shared" ca="1" si="636"/>
        <v>-</v>
      </c>
      <c r="HD186" s="248" t="str">
        <f t="shared" ca="1" si="636"/>
        <v>-</v>
      </c>
      <c r="HE186" s="248" t="str">
        <f t="shared" ca="1" si="636"/>
        <v>-</v>
      </c>
      <c r="HF186" s="248" t="str">
        <f t="shared" ca="1" si="636"/>
        <v>-</v>
      </c>
      <c r="HG186" s="248" t="str">
        <f t="shared" ca="1" si="636"/>
        <v>-</v>
      </c>
      <c r="HH186" s="248" t="str">
        <f t="shared" ca="1" si="636"/>
        <v>-</v>
      </c>
      <c r="HI186" s="248" t="str">
        <f t="shared" ref="HI186:HM186" ca="1" si="670">OFFSET(HI$5,$B186,0)</f>
        <v>-</v>
      </c>
      <c r="HJ186" s="248" t="str">
        <f t="shared" ca="1" si="670"/>
        <v>-</v>
      </c>
      <c r="HK186" s="248" t="b">
        <f t="shared" ca="1" si="670"/>
        <v>1</v>
      </c>
      <c r="HL186" s="248">
        <f t="shared" ca="1" si="670"/>
        <v>0</v>
      </c>
      <c r="HM186" s="288" t="str">
        <f t="shared" ca="1" si="670"/>
        <v>-</v>
      </c>
      <c r="HN186" s="288" t="str">
        <f t="shared" ca="1" si="631"/>
        <v>-</v>
      </c>
      <c r="HO186" s="288" t="str">
        <f t="shared" ca="1" si="631"/>
        <v>-</v>
      </c>
      <c r="HP186" s="288" t="str">
        <f t="shared" ca="1" si="631"/>
        <v>-</v>
      </c>
      <c r="HQ186" s="288" t="str">
        <f t="shared" ca="1" si="631"/>
        <v>-</v>
      </c>
      <c r="HR186" s="288" t="str">
        <f t="shared" ca="1" si="631"/>
        <v>-</v>
      </c>
      <c r="HS186" s="248" t="str">
        <f t="shared" ca="1" si="631"/>
        <v>-</v>
      </c>
      <c r="HT186" s="248" t="str">
        <f t="shared" ca="1" si="631"/>
        <v>-</v>
      </c>
      <c r="HU186" s="248" t="b">
        <f t="shared" ca="1" si="577"/>
        <v>1</v>
      </c>
      <c r="HV186" s="248">
        <f t="shared" ca="1" si="577"/>
        <v>0</v>
      </c>
      <c r="HW186" s="246" t="str">
        <f t="shared" ca="1" si="578"/>
        <v>-</v>
      </c>
      <c r="HX186" s="246" t="str">
        <f t="shared" ca="1" si="578"/>
        <v>-</v>
      </c>
      <c r="HY186" s="246" t="str">
        <f t="shared" ca="1" si="578"/>
        <v>-</v>
      </c>
      <c r="HZ186" s="246" t="str">
        <f t="shared" ca="1" si="578"/>
        <v>-</v>
      </c>
      <c r="IA186" s="248" t="str">
        <f t="shared" ca="1" si="667"/>
        <v>-</v>
      </c>
      <c r="IB186" s="248" t="str">
        <f t="shared" ca="1" si="667"/>
        <v>-</v>
      </c>
      <c r="IC186" s="248" t="str">
        <f t="shared" ca="1" si="667"/>
        <v>-</v>
      </c>
      <c r="ID186" s="248" t="str">
        <f t="shared" ca="1" si="667"/>
        <v>-</v>
      </c>
      <c r="IE186" s="248">
        <f t="shared" ca="1" si="667"/>
        <v>0</v>
      </c>
      <c r="IF186" s="248" t="str">
        <f t="shared" ca="1" si="667"/>
        <v>-</v>
      </c>
      <c r="IG186" s="248">
        <f t="shared" ca="1" si="667"/>
        <v>0</v>
      </c>
      <c r="IH186" s="246" t="str">
        <f t="shared" ca="1" si="580"/>
        <v>-</v>
      </c>
      <c r="II186" s="246">
        <f t="shared" ca="1" si="580"/>
        <v>500</v>
      </c>
      <c r="IJ186" s="246">
        <f t="shared" ca="1" si="580"/>
        <v>500</v>
      </c>
      <c r="IK186" s="246">
        <f t="shared" ca="1" si="580"/>
        <v>865</v>
      </c>
      <c r="IL186" s="246" t="str">
        <f t="shared" ca="1" si="580"/>
        <v>-</v>
      </c>
      <c r="IM186" s="246" t="str">
        <f t="shared" ca="1" si="580"/>
        <v>-</v>
      </c>
      <c r="IN186" s="248" t="str">
        <f t="shared" ca="1" si="581"/>
        <v>-</v>
      </c>
      <c r="IO186" s="248" t="str">
        <f t="shared" ca="1" si="581"/>
        <v>-</v>
      </c>
      <c r="IP186" s="10"/>
      <c r="IQ186" s="248">
        <f t="shared" ca="1" si="667"/>
        <v>1</v>
      </c>
      <c r="IR186" s="248">
        <f t="shared" ca="1" si="667"/>
        <v>0</v>
      </c>
      <c r="IS186" s="248">
        <f t="shared" ca="1" si="667"/>
        <v>1</v>
      </c>
      <c r="IT186" s="248">
        <f t="shared" ca="1" si="667"/>
        <v>1</v>
      </c>
      <c r="IU186" s="248">
        <f t="shared" ca="1" si="667"/>
        <v>0</v>
      </c>
      <c r="IV186" s="248">
        <f t="shared" ca="1" si="667"/>
        <v>70</v>
      </c>
      <c r="IW186" s="248">
        <f t="shared" ca="1" si="667"/>
        <v>50</v>
      </c>
      <c r="IX186" s="248">
        <f t="shared" ca="1" si="667"/>
        <v>85</v>
      </c>
      <c r="IY186" s="248">
        <f t="shared" ca="1" si="628"/>
        <v>70</v>
      </c>
      <c r="IZ186" s="246">
        <f t="shared" ca="1" si="582"/>
        <v>1</v>
      </c>
      <c r="JA186" s="246">
        <f t="shared" ca="1" si="583"/>
        <v>1</v>
      </c>
      <c r="JB186" s="246">
        <f t="shared" ca="1" si="584"/>
        <v>1</v>
      </c>
      <c r="JC186" s="248">
        <f t="shared" ca="1" si="628"/>
        <v>1</v>
      </c>
      <c r="JD186" s="10"/>
      <c r="JE186" s="248">
        <f t="shared" ca="1" si="628"/>
        <v>1</v>
      </c>
      <c r="JF186" s="246">
        <f t="shared" ca="1" si="585"/>
        <v>1</v>
      </c>
      <c r="JG186" s="248">
        <f t="shared" ca="1" si="629"/>
        <v>0.75</v>
      </c>
      <c r="JH186" s="248">
        <f t="shared" ca="1" si="629"/>
        <v>0.8</v>
      </c>
      <c r="JI186" s="248">
        <f t="shared" ca="1" si="629"/>
        <v>0.82499999999999996</v>
      </c>
      <c r="JJ186" s="248">
        <f t="shared" ca="1" si="629"/>
        <v>0.875</v>
      </c>
      <c r="JK186" s="248">
        <f t="shared" ca="1" si="629"/>
        <v>0.9</v>
      </c>
      <c r="JL186" s="246">
        <f t="shared" ca="1" si="587"/>
        <v>1</v>
      </c>
      <c r="JM186" s="248">
        <f t="shared" ca="1" si="628"/>
        <v>0</v>
      </c>
      <c r="JN186" s="248">
        <f t="shared" ca="1" si="628"/>
        <v>0</v>
      </c>
      <c r="JO186" s="248">
        <f t="shared" ca="1" si="628"/>
        <v>0</v>
      </c>
      <c r="JP186" s="248">
        <f t="shared" ca="1" si="628"/>
        <v>0</v>
      </c>
      <c r="JQ186" s="248">
        <f t="shared" ca="1" si="628"/>
        <v>0</v>
      </c>
      <c r="JR186" s="248">
        <f t="shared" ca="1" si="628"/>
        <v>0</v>
      </c>
      <c r="JS186" s="248" t="str">
        <f t="shared" ca="1" si="628"/>
        <v>-</v>
      </c>
      <c r="JT186" s="248">
        <f t="shared" ca="1" si="628"/>
        <v>0</v>
      </c>
      <c r="JU186" s="27">
        <v>0</v>
      </c>
    </row>
    <row r="187" spans="1:281" s="228" customFormat="1" outlineLevel="1">
      <c r="A187" s="202">
        <f t="shared" si="12"/>
        <v>182</v>
      </c>
      <c r="B187" s="202">
        <f t="shared" si="590"/>
        <v>13</v>
      </c>
      <c r="C187" s="228">
        <v>600</v>
      </c>
      <c r="D187" s="228" t="s">
        <v>941</v>
      </c>
      <c r="E187" s="228" t="b">
        <f t="shared" ca="1" si="591"/>
        <v>1</v>
      </c>
      <c r="F187" s="228" t="b">
        <v>0</v>
      </c>
      <c r="G187" s="228" t="b">
        <v>1</v>
      </c>
      <c r="H187" s="298" cm="1">
        <f t="array" aca="1" ref="H187" ca="1">IF(AND($I187:$T187=DataMaster!$R$70:$AC$70),1,IF(AND($I187:$T187=DataMaster!$R$71:$AC$71),2,IF(AND($I187:$T187=DataMaster!$R$72:$AC$72),3,IF(AND($I187:$T187=DataMaster!$R$73:$AC$73),4,IF(AND($I187:$T187=DataMaster!$R$74:$AC$74),5,IF(AND($I187:$T187=DataMaster!$R$75:$AC$75),6,IF(AND($I187:$T187=DataMaster!$R$76:$AC$76),7,IF(AND($I187:$T187=DataMaster!$R$77:$AC$77),8,0))))))))</f>
        <v>0</v>
      </c>
      <c r="I187" s="225">
        <f t="shared" ca="1" si="659"/>
        <v>3</v>
      </c>
      <c r="J187" s="225">
        <f t="shared" ca="1" si="659"/>
        <v>2</v>
      </c>
      <c r="K187" s="225">
        <f t="shared" ca="1" si="659"/>
        <v>1</v>
      </c>
      <c r="L187" s="225">
        <f t="shared" ca="1" si="659"/>
        <v>1</v>
      </c>
      <c r="M187" s="225">
        <f t="shared" ca="1" si="659"/>
        <v>1</v>
      </c>
      <c r="N187" s="225">
        <f t="shared" ca="1" si="659"/>
        <v>1</v>
      </c>
      <c r="O187" s="225">
        <f t="shared" ca="1" si="659"/>
        <v>1</v>
      </c>
      <c r="P187" s="225">
        <f t="shared" ca="1" si="659"/>
        <v>2</v>
      </c>
      <c r="Q187" s="225">
        <f t="shared" ca="1" si="637"/>
        <v>1</v>
      </c>
      <c r="R187" s="225">
        <f t="shared" ca="1" si="659"/>
        <v>9</v>
      </c>
      <c r="S187" s="225">
        <f t="shared" ca="1" si="659"/>
        <v>1</v>
      </c>
      <c r="T187" s="32">
        <v>8</v>
      </c>
      <c r="V187" s="242" t="str" cm="1">
        <f t="array" aca="1" ref="V187" ca="1">TEXT(LEFT(OFFSET(V187,-1,0),5)+1,"00000")&amp;MID(OFFSET(V187,-1,0),6,FIND(" ",OFFSET(V187,-1,0),7)-5)
&amp;IF($H187=0,"",INDEX(DataMaster!$Q$70:$Q$77,Experiment!H187))
 &amp; " Day"&amp;_xlfn.SINGLE(INDEX(i.DOY,$I187,1))                   &amp; IF($FE187=0," FWM","")&amp;IF($FE187=1," MWM","")&amp;IF($FE187=5," Mat","")&amp;IF($FJ187=TRUE,"&amp;BBT","")
&amp;" Confine"&amp;$P187-1       &amp;IF($R187&gt;1," PasArea"&amp;GQ187,"")     &amp;IF($T187&gt;1," SR"&amp;GT187,"")     &amp;IF($S187&gt;1," E_PGR"&amp;JG187,"")
&amp; " WP"&amp;TEXT($IZ187*100,"000p")                &amp; " MP"&amp;TEXT($JA187*100,"000p")                      &amp; " GP"&amp;TEXT($JB187*100,"000p")
&amp; " (F"&amp;3+IFERROR(1*$CZ187,0)+IFERROR(1*$DA187,0)&amp;3-IFERROR(1*NOT($DC187),0)&amp;"N"&amp;$DV187&amp;$DW187&amp;")"</f>
        <v>00036 General_SA  Day204 MWM Confine1 PasArea1224.75 SR11 WP100p MP100p GP100p (F33N11)</v>
      </c>
      <c r="W187" s="10" t="str">
        <f ca="1">IF(COUNTIF(V$5:V187,V187)=1,"-","Dup")</f>
        <v>-</v>
      </c>
      <c r="X187" s="10"/>
      <c r="Y187" s="248" t="str">
        <f t="shared" ca="1" si="562"/>
        <v>-</v>
      </c>
      <c r="Z187" s="248" t="str">
        <f t="shared" ca="1" si="562"/>
        <v>-</v>
      </c>
      <c r="AA187" s="248" t="str">
        <f t="shared" ca="1" si="562"/>
        <v>-</v>
      </c>
      <c r="AB187" s="248" t="str">
        <f t="shared" ca="1" si="562"/>
        <v>-</v>
      </c>
      <c r="AC187" s="248" t="str">
        <f t="shared" ca="1" si="562"/>
        <v>-</v>
      </c>
      <c r="AD187" s="248" t="b">
        <f t="shared" ca="1" si="562"/>
        <v>1</v>
      </c>
      <c r="AE187" s="10"/>
      <c r="AF187" s="248" t="b">
        <f t="shared" ca="1" si="660"/>
        <v>1</v>
      </c>
      <c r="AG187" s="248" t="str">
        <f t="shared" ca="1" si="660"/>
        <v>-</v>
      </c>
      <c r="AH187" s="248" t="str">
        <f t="shared" ca="1" si="660"/>
        <v>-</v>
      </c>
      <c r="AI187" s="248" t="str">
        <f t="shared" ca="1" si="660"/>
        <v>-</v>
      </c>
      <c r="AJ187" s="248" t="b">
        <f t="shared" ca="1" si="660"/>
        <v>0</v>
      </c>
      <c r="AK187" s="248" t="str">
        <f t="shared" ca="1" si="660"/>
        <v>-</v>
      </c>
      <c r="AL187" s="248" t="str">
        <f t="shared" ca="1" si="660"/>
        <v>-</v>
      </c>
      <c r="AM187" s="248" t="str">
        <f t="shared" ca="1" si="660"/>
        <v>-</v>
      </c>
      <c r="AN187" s="248" t="b">
        <f t="shared" ca="1" si="660"/>
        <v>0</v>
      </c>
      <c r="AO187" s="10"/>
      <c r="AP187" s="248" t="b">
        <f t="shared" ca="1" si="660"/>
        <v>1</v>
      </c>
      <c r="AQ187" s="248" t="b">
        <f t="shared" ca="1" si="660"/>
        <v>1</v>
      </c>
      <c r="AR187" s="248" t="b">
        <f t="shared" ca="1" si="660"/>
        <v>1</v>
      </c>
      <c r="AS187" s="297">
        <f t="shared" ca="1" si="565"/>
        <v>32209</v>
      </c>
      <c r="AT187" s="248" t="b">
        <f t="shared" ca="1" si="660"/>
        <v>0</v>
      </c>
      <c r="AU187" s="248" t="str">
        <f t="shared" ca="1" si="660"/>
        <v>-</v>
      </c>
      <c r="AV187" s="248" t="str">
        <f t="shared" ca="1" si="661"/>
        <v>-</v>
      </c>
      <c r="AW187" s="248" t="str">
        <f t="shared" ca="1" si="661"/>
        <v>-</v>
      </c>
      <c r="AX187" s="248" t="str">
        <f t="shared" ca="1" si="661"/>
        <v>-</v>
      </c>
      <c r="AY187" s="248">
        <f t="shared" ca="1" si="661"/>
        <v>1</v>
      </c>
      <c r="AZ187" s="248">
        <f t="shared" ca="1" si="661"/>
        <v>1</v>
      </c>
      <c r="BA187" s="248" t="b">
        <f t="shared" ca="1" si="661"/>
        <v>1</v>
      </c>
      <c r="BB187" s="248">
        <f t="shared" ca="1" si="661"/>
        <v>0.2</v>
      </c>
      <c r="BC187" s="248" t="str">
        <f t="shared" ca="1" si="661"/>
        <v>-</v>
      </c>
      <c r="BD187" s="248" t="str">
        <f t="shared" ca="1" si="661"/>
        <v>-</v>
      </c>
      <c r="BE187" s="248" t="b">
        <f t="shared" ca="1" si="661"/>
        <v>1</v>
      </c>
      <c r="BF187" s="248" t="b">
        <f t="shared" ca="1" si="661"/>
        <v>0</v>
      </c>
      <c r="BG187" s="246" t="b" cm="1">
        <f t="array" aca="1" ref="BG187" ca="1">INDEX(i.dams_confinement_P,$P187,BG$17)</f>
        <v>1</v>
      </c>
      <c r="BH187" s="246" t="b" cm="1">
        <f t="array" aca="1" ref="BH187" ca="1">INDEX(i.dams_confinement_P,$P187,BH$17)</f>
        <v>1</v>
      </c>
      <c r="BI187" s="246" t="b" cm="1">
        <f t="array" aca="1" ref="BI187" ca="1">INDEX(i.dams_confinement_P,$P187,BI$17)</f>
        <v>1</v>
      </c>
      <c r="BJ187" s="246" t="b" cm="1">
        <f t="array" aca="1" ref="BJ187" ca="1">INDEX(i.dams_confinement_P,$P187,BJ$17)</f>
        <v>1</v>
      </c>
      <c r="BK187" s="246" t="b" cm="1">
        <f t="array" aca="1" ref="BK187" ca="1">INDEX(i.dams_confinement_P,$P187,BK$17)</f>
        <v>1</v>
      </c>
      <c r="BL187" s="246" t="b" cm="1">
        <f t="array" aca="1" ref="BL187" ca="1">INDEX(i.dams_confinement_P,$P187,BL$17)</f>
        <v>1</v>
      </c>
      <c r="BM187" s="246" t="str" cm="1">
        <f t="array" aca="1" ref="BM187" ca="1">INDEX(i.dams_confinement_P,$P187,BM$17)</f>
        <v>-</v>
      </c>
      <c r="BN187" s="246" t="str" cm="1">
        <f t="array" aca="1" ref="BN187" ca="1">INDEX(i.dams_confinement_P,$P187,BN$17)</f>
        <v>-</v>
      </c>
      <c r="BO187" s="246" t="str" cm="1">
        <f t="array" aca="1" ref="BO187" ca="1">INDEX(i.dams_confinement_P,$P187,BO$17)</f>
        <v>-</v>
      </c>
      <c r="BP187" s="246" t="str" cm="1">
        <f t="array" aca="1" ref="BP187" ca="1">INDEX(i.dams_confinement_P,$P187,BP$17)</f>
        <v>-</v>
      </c>
      <c r="BQ187" s="246" t="str" cm="1">
        <f t="array" aca="1" ref="BQ187" ca="1">INDEX(i.dams_confinement_P,$P187,BQ$17)</f>
        <v>-</v>
      </c>
      <c r="BR187" s="246" t="str" cm="1">
        <f t="array" aca="1" ref="BR187" ca="1">INDEX(i.dams_confinement_P,$P187,BR$17)</f>
        <v>-</v>
      </c>
      <c r="BS187" s="246" t="str" cm="1">
        <f t="array" aca="1" ref="BS187" ca="1">INDEX(i.dams_confinement_P,$P187,BS$17)</f>
        <v>-</v>
      </c>
      <c r="BT187" s="246" t="str" cm="1">
        <f t="array" aca="1" ref="BT187" ca="1">INDEX(i.dams_confinement_P,$P187,BT$17)</f>
        <v>-</v>
      </c>
      <c r="BU187" s="246" t="str" cm="1">
        <f t="array" aca="1" ref="BU187" ca="1">INDEX(i.dams_confinement_P,$P187,BU$17)</f>
        <v>-</v>
      </c>
      <c r="BV187" s="246" t="str" cm="1">
        <f t="array" aca="1" ref="BV187" ca="1">INDEX(i.dams_confinement_P,$P187,BV$17)</f>
        <v>-</v>
      </c>
      <c r="BW187" s="246" t="str" cm="1">
        <f t="array" aca="1" ref="BW187" ca="1">INDEX(i.dams_confinement_P,$P187,BW$17)</f>
        <v>-</v>
      </c>
      <c r="BX187" s="246" t="str" cm="1">
        <f t="array" aca="1" ref="BX187" ca="1">INDEX(i.dams_confinement_P,$P187,BX$17)</f>
        <v>-</v>
      </c>
      <c r="BY187" s="248" t="str">
        <f t="shared" ca="1" si="633"/>
        <v>-</v>
      </c>
      <c r="BZ187" s="248" t="str">
        <f t="shared" ca="1" si="633"/>
        <v>-</v>
      </c>
      <c r="CA187" s="10"/>
      <c r="CB187" s="248" t="str">
        <f t="shared" ca="1" si="633"/>
        <v>-</v>
      </c>
      <c r="CC187" s="248" t="str">
        <f t="shared" ca="1" si="633"/>
        <v>-</v>
      </c>
      <c r="CD187" s="248" t="str">
        <f t="shared" ca="1" si="633"/>
        <v>-</v>
      </c>
      <c r="CE187" s="248" t="str">
        <f t="shared" ca="1" si="633"/>
        <v>-</v>
      </c>
      <c r="CF187" s="248" t="str">
        <f t="shared" ca="1" si="633"/>
        <v>-</v>
      </c>
      <c r="CG187" s="248" t="str">
        <f t="shared" ca="1" si="633"/>
        <v>-</v>
      </c>
      <c r="CH187" s="248" t="str">
        <f t="shared" ca="1" si="633"/>
        <v>-</v>
      </c>
      <c r="CI187" s="248" t="str">
        <f t="shared" ca="1" si="633"/>
        <v>-</v>
      </c>
      <c r="CJ187" s="248" t="str">
        <f t="shared" ca="1" si="633"/>
        <v>-</v>
      </c>
      <c r="CK187" s="248" t="str">
        <f t="shared" ca="1" si="633"/>
        <v>-</v>
      </c>
      <c r="CL187" s="248" t="str">
        <f t="shared" ca="1" si="633"/>
        <v>-</v>
      </c>
      <c r="CM187" s="248" t="str">
        <f t="shared" ref="CM187:CN187" ca="1" si="671">OFFSET(CM$5,$B187,0)</f>
        <v>-</v>
      </c>
      <c r="CN187" s="248" t="str">
        <f t="shared" ca="1" si="671"/>
        <v>-</v>
      </c>
      <c r="CO187" s="248" t="str">
        <f t="shared" ca="1" si="630"/>
        <v>-</v>
      </c>
      <c r="CP187" s="248" t="str">
        <f t="shared" ca="1" si="630"/>
        <v>-</v>
      </c>
      <c r="CQ187" s="248" t="str">
        <f t="shared" ca="1" si="630"/>
        <v>-</v>
      </c>
      <c r="CR187" s="248" t="str">
        <f t="shared" ca="1" si="630"/>
        <v>-</v>
      </c>
      <c r="CS187" s="248" t="str">
        <f t="shared" ca="1" si="630"/>
        <v>-</v>
      </c>
      <c r="CT187" s="248" t="str">
        <f t="shared" ca="1" si="630"/>
        <v>-</v>
      </c>
      <c r="CU187" s="248" t="str">
        <f t="shared" ca="1" si="630"/>
        <v>-</v>
      </c>
      <c r="CV187" s="248" t="str">
        <f t="shared" ca="1" si="630"/>
        <v>-</v>
      </c>
      <c r="CW187" s="10"/>
      <c r="CX187" s="246" t="str" cm="1">
        <f t="array" aca="1" ref="CX187" ca="1">IF(AND($CZ187:$DA187),INDEX(i.dam_user_fvp0_date,$P187),"-")</f>
        <v>-</v>
      </c>
      <c r="CY187" s="246" t="str" cm="1">
        <f t="array" aca="1" ref="CY187" ca="1">IF(AND($CZ187:$DA187),INDEX(i.dam_user_fvp1_date,$P187),"-")</f>
        <v>-</v>
      </c>
      <c r="CZ187" s="248" t="b">
        <f t="shared" ca="1" si="662"/>
        <v>0</v>
      </c>
      <c r="DA187" s="248" t="b">
        <f t="shared" ca="1" si="662"/>
        <v>0</v>
      </c>
      <c r="DB187" s="248" t="str">
        <f t="shared" ca="1" si="662"/>
        <v>-</v>
      </c>
      <c r="DC187" s="248" t="str">
        <f t="shared" ca="1" si="662"/>
        <v>-</v>
      </c>
      <c r="DD187" s="248" t="str">
        <f t="shared" ca="1" si="662"/>
        <v>-</v>
      </c>
      <c r="DE187" s="248" t="str">
        <f t="shared" ca="1" si="662"/>
        <v>-</v>
      </c>
      <c r="DF187" s="248" t="str">
        <f t="shared" ca="1" si="662"/>
        <v>-</v>
      </c>
      <c r="DG187" s="248" t="str">
        <f t="shared" ca="1" si="662"/>
        <v>-</v>
      </c>
      <c r="DH187" s="248" t="str">
        <f t="shared" ca="1" si="662"/>
        <v>-</v>
      </c>
      <c r="DI187" s="248" t="str">
        <f t="shared" ca="1" si="662"/>
        <v>-</v>
      </c>
      <c r="DJ187" s="248">
        <f t="shared" ca="1" si="662"/>
        <v>0.125</v>
      </c>
      <c r="DK187" s="248">
        <f t="shared" ca="1" si="662"/>
        <v>0.3</v>
      </c>
      <c r="DL187" s="248">
        <f t="shared" ca="1" si="662"/>
        <v>-0.05</v>
      </c>
      <c r="DM187" s="248">
        <f t="shared" ca="1" si="662"/>
        <v>0.1</v>
      </c>
      <c r="DN187" s="248">
        <f t="shared" ca="1" si="662"/>
        <v>0.25</v>
      </c>
      <c r="DO187" s="248">
        <f t="shared" ca="1" si="662"/>
        <v>-0.05</v>
      </c>
      <c r="DP187" s="248">
        <f t="shared" ca="1" si="663"/>
        <v>0.05</v>
      </c>
      <c r="DQ187" s="248">
        <f t="shared" ca="1" si="663"/>
        <v>0.1</v>
      </c>
      <c r="DR187" s="248">
        <f t="shared" ca="1" si="663"/>
        <v>-0.02</v>
      </c>
      <c r="DS187" s="248">
        <f t="shared" ca="1" si="663"/>
        <v>0.1</v>
      </c>
      <c r="DT187" s="248">
        <f t="shared" ca="1" si="663"/>
        <v>0.25</v>
      </c>
      <c r="DU187" s="248">
        <f t="shared" ca="1" si="663"/>
        <v>-0.05</v>
      </c>
      <c r="DV187" s="248">
        <f t="shared" ca="1" si="663"/>
        <v>1</v>
      </c>
      <c r="DW187" s="248">
        <f t="shared" ca="1" si="663"/>
        <v>1</v>
      </c>
      <c r="DX187" s="248">
        <f t="shared" ca="1" si="663"/>
        <v>0</v>
      </c>
      <c r="DY187" s="248" t="str">
        <f t="shared" ca="1" si="663"/>
        <v>-</v>
      </c>
      <c r="DZ187" s="248" t="str">
        <f t="shared" ca="1" si="663"/>
        <v>-</v>
      </c>
      <c r="EA187" s="248" t="str">
        <f t="shared" ca="1" si="663"/>
        <v>-</v>
      </c>
      <c r="EB187" s="248" t="str">
        <f t="shared" ca="1" si="663"/>
        <v>-</v>
      </c>
      <c r="EC187" s="248" t="str">
        <f t="shared" ca="1" si="663"/>
        <v>-</v>
      </c>
      <c r="ED187" s="248" t="str">
        <f t="shared" ca="1" si="663"/>
        <v>-</v>
      </c>
      <c r="EE187" s="248" t="str">
        <f t="shared" ca="1" si="658"/>
        <v>-</v>
      </c>
      <c r="EF187" s="248">
        <f t="shared" ca="1" si="658"/>
        <v>0</v>
      </c>
      <c r="EG187" s="248" t="str">
        <f t="shared" ca="1" si="658"/>
        <v>-</v>
      </c>
      <c r="EH187" s="248" t="str">
        <f t="shared" ca="1" si="658"/>
        <v>-</v>
      </c>
      <c r="EI187" s="248" t="str">
        <f t="shared" ca="1" si="658"/>
        <v>-</v>
      </c>
      <c r="EJ187" s="248" t="str">
        <f t="shared" ca="1" si="658"/>
        <v>-</v>
      </c>
      <c r="EK187" s="248" t="str">
        <f t="shared" ca="1" si="658"/>
        <v>-</v>
      </c>
      <c r="EL187" s="248">
        <f t="shared" ca="1" si="658"/>
        <v>0</v>
      </c>
      <c r="EM187" s="248">
        <f t="shared" ca="1" si="658"/>
        <v>0</v>
      </c>
      <c r="EN187" s="248">
        <f t="shared" ca="1" si="658"/>
        <v>0</v>
      </c>
      <c r="EO187" s="248">
        <f t="shared" ca="1" si="658"/>
        <v>0</v>
      </c>
      <c r="EP187" s="248">
        <f t="shared" ca="1" si="658"/>
        <v>0</v>
      </c>
      <c r="EQ187" s="248">
        <f t="shared" ca="1" si="658"/>
        <v>0</v>
      </c>
      <c r="ER187" s="248">
        <f t="shared" ca="1" si="658"/>
        <v>0</v>
      </c>
      <c r="ES187" s="248" t="str">
        <f t="shared" ca="1" si="658"/>
        <v>-</v>
      </c>
      <c r="ET187" s="248" t="str">
        <f t="shared" ca="1" si="658"/>
        <v>-</v>
      </c>
      <c r="EU187" s="248" t="str">
        <f t="shared" ca="1" si="664"/>
        <v>-</v>
      </c>
      <c r="EV187" s="248" t="str">
        <f t="shared" ca="1" si="664"/>
        <v>-</v>
      </c>
      <c r="EW187" s="248" t="str">
        <f t="shared" ca="1" si="664"/>
        <v>-</v>
      </c>
      <c r="EX187" s="248" t="str">
        <f t="shared" ca="1" si="664"/>
        <v>-</v>
      </c>
      <c r="EY187" s="248" t="str">
        <f t="shared" ca="1" si="664"/>
        <v>-</v>
      </c>
      <c r="EZ187" s="248" t="str">
        <f t="shared" ca="1" si="664"/>
        <v>-</v>
      </c>
      <c r="FA187" s="248" t="str">
        <f t="shared" ca="1" si="664"/>
        <v>-</v>
      </c>
      <c r="FB187" s="248" t="str">
        <f t="shared" ca="1" si="664"/>
        <v>-</v>
      </c>
      <c r="FC187" s="248" t="str">
        <f t="shared" ca="1" si="664"/>
        <v>-</v>
      </c>
      <c r="FD187" s="10"/>
      <c r="FE187" s="246">
        <f t="shared" ca="1" si="569"/>
        <v>1</v>
      </c>
      <c r="FF187" s="248" t="str">
        <f t="shared" ca="1" si="664"/>
        <v>-</v>
      </c>
      <c r="FG187" s="248" t="str">
        <f t="shared" ca="1" si="664"/>
        <v>-</v>
      </c>
      <c r="FH187" s="248" t="str">
        <f t="shared" ca="1" si="664"/>
        <v>-</v>
      </c>
      <c r="FI187" s="248" t="str">
        <f t="shared" ca="1" si="664"/>
        <v>-</v>
      </c>
      <c r="FJ187" s="246" t="b">
        <f t="shared" ca="1" si="570"/>
        <v>0</v>
      </c>
      <c r="FK187" s="248" t="str">
        <f t="shared" ca="1" si="665"/>
        <v>-</v>
      </c>
      <c r="FL187" s="248">
        <f t="shared" ca="1" si="665"/>
        <v>0</v>
      </c>
      <c r="FM187" s="248" t="str">
        <f t="shared" ca="1" si="665"/>
        <v>-</v>
      </c>
      <c r="FN187" s="248">
        <f t="shared" ca="1" si="665"/>
        <v>1</v>
      </c>
      <c r="FO187" s="248">
        <f t="shared" ca="1" si="665"/>
        <v>0</v>
      </c>
      <c r="FP187" s="248">
        <f t="shared" ca="1" si="665"/>
        <v>1</v>
      </c>
      <c r="FQ187" s="248">
        <f t="shared" ca="1" si="665"/>
        <v>0</v>
      </c>
      <c r="FR187" s="248">
        <f t="shared" ca="1" si="665"/>
        <v>1</v>
      </c>
      <c r="FS187" s="248">
        <f t="shared" ca="1" si="665"/>
        <v>1</v>
      </c>
      <c r="FT187" s="248">
        <f t="shared" ca="1" si="665"/>
        <v>1</v>
      </c>
      <c r="FU187" s="248">
        <f t="shared" ca="1" si="665"/>
        <v>0</v>
      </c>
      <c r="FV187" s="248">
        <f t="shared" ca="1" si="665"/>
        <v>0</v>
      </c>
      <c r="FW187" s="248">
        <f t="shared" ca="1" si="665"/>
        <v>0</v>
      </c>
      <c r="FX187" s="248">
        <f t="shared" ca="1" si="665"/>
        <v>0</v>
      </c>
      <c r="FY187" s="248">
        <f t="shared" ca="1" si="665"/>
        <v>0</v>
      </c>
      <c r="FZ187" s="248">
        <f t="shared" ca="1" si="665"/>
        <v>0</v>
      </c>
      <c r="GA187" s="248">
        <f t="shared" ca="1" si="666"/>
        <v>0</v>
      </c>
      <c r="GB187" s="248">
        <f t="shared" ca="1" si="666"/>
        <v>0</v>
      </c>
      <c r="GC187" s="248">
        <f t="shared" ca="1" si="666"/>
        <v>0</v>
      </c>
      <c r="GD187" s="248">
        <f t="shared" ca="1" si="666"/>
        <v>0</v>
      </c>
      <c r="GE187" s="248">
        <f t="shared" ca="1" si="666"/>
        <v>0</v>
      </c>
      <c r="GF187" s="248">
        <f t="shared" ca="1" si="666"/>
        <v>0</v>
      </c>
      <c r="GG187" s="248">
        <f t="shared" ca="1" si="666"/>
        <v>1</v>
      </c>
      <c r="GH187" s="248">
        <f t="shared" ca="1" si="666"/>
        <v>0</v>
      </c>
      <c r="GI187" s="248">
        <f t="shared" ca="1" si="666"/>
        <v>0</v>
      </c>
      <c r="GJ187" s="248">
        <f t="shared" ca="1" si="666"/>
        <v>0</v>
      </c>
      <c r="GK187" s="248">
        <f t="shared" ca="1" si="666"/>
        <v>0</v>
      </c>
      <c r="GL187" s="248">
        <f t="shared" ca="1" si="666"/>
        <v>0</v>
      </c>
      <c r="GM187" s="248">
        <f t="shared" ca="1" si="666"/>
        <v>0</v>
      </c>
      <c r="GN187" s="248">
        <f t="shared" ca="1" si="666"/>
        <v>0</v>
      </c>
      <c r="GO187" s="10"/>
      <c r="GP187" s="246" t="b">
        <f t="shared" ca="1" si="668"/>
        <v>1</v>
      </c>
      <c r="GQ187" s="246" cm="1">
        <f t="array" aca="1" ref="GQ187" ca="1">INDEX(i.bnd_total_pas_area,$R187,1)</f>
        <v>1224.7500000000002</v>
      </c>
      <c r="GR187" s="248" t="str">
        <f t="shared" ca="1" si="572"/>
        <v>-</v>
      </c>
      <c r="GS187" s="246" t="b">
        <f t="shared" si="669"/>
        <v>1</v>
      </c>
      <c r="GT187" s="246" cm="1">
        <f t="array" ref="GT187">INDEX(i.bnd_sr_t,$T187,1)</f>
        <v>11</v>
      </c>
      <c r="GU187" s="246" t="b">
        <f t="shared" ca="1" si="574"/>
        <v>0</v>
      </c>
      <c r="GV187" s="246" t="b">
        <f t="shared" ca="1" si="574"/>
        <v>0</v>
      </c>
      <c r="GW187" s="246" t="b">
        <f t="shared" ca="1" si="574"/>
        <v>1</v>
      </c>
      <c r="GX187" s="248">
        <f t="shared" ref="GX187:HM190" ca="1" si="672">OFFSET(GX$5,$B187,0)</f>
        <v>0</v>
      </c>
      <c r="GY187" s="248">
        <f t="shared" ca="1" si="672"/>
        <v>2</v>
      </c>
      <c r="GZ187" s="248">
        <f t="shared" ca="1" si="672"/>
        <v>2</v>
      </c>
      <c r="HA187" s="248" t="str">
        <f t="shared" ca="1" si="672"/>
        <v>-</v>
      </c>
      <c r="HB187" s="248" t="str">
        <f t="shared" ca="1" si="672"/>
        <v>-</v>
      </c>
      <c r="HC187" s="248" t="str">
        <f t="shared" ca="1" si="672"/>
        <v>-</v>
      </c>
      <c r="HD187" s="248" t="str">
        <f t="shared" ca="1" si="672"/>
        <v>-</v>
      </c>
      <c r="HE187" s="248" t="str">
        <f t="shared" ca="1" si="672"/>
        <v>-</v>
      </c>
      <c r="HF187" s="248" t="str">
        <f t="shared" ca="1" si="672"/>
        <v>-</v>
      </c>
      <c r="HG187" s="248" t="str">
        <f t="shared" ca="1" si="672"/>
        <v>-</v>
      </c>
      <c r="HH187" s="248" t="str">
        <f t="shared" ca="1" si="672"/>
        <v>-</v>
      </c>
      <c r="HI187" s="248" t="str">
        <f t="shared" ca="1" si="672"/>
        <v>-</v>
      </c>
      <c r="HJ187" s="248" t="str">
        <f t="shared" ca="1" si="672"/>
        <v>-</v>
      </c>
      <c r="HK187" s="248" t="b">
        <f t="shared" ca="1" si="672"/>
        <v>1</v>
      </c>
      <c r="HL187" s="248">
        <f t="shared" ca="1" si="672"/>
        <v>0</v>
      </c>
      <c r="HM187" s="288" t="str">
        <f t="shared" ca="1" si="672"/>
        <v>-</v>
      </c>
      <c r="HN187" s="288" t="str">
        <f t="shared" ca="1" si="631"/>
        <v>-</v>
      </c>
      <c r="HO187" s="288" t="str">
        <f t="shared" ca="1" si="631"/>
        <v>-</v>
      </c>
      <c r="HP187" s="288" t="str">
        <f t="shared" ca="1" si="631"/>
        <v>-</v>
      </c>
      <c r="HQ187" s="288" t="str">
        <f t="shared" ca="1" si="631"/>
        <v>-</v>
      </c>
      <c r="HR187" s="288" t="str">
        <f t="shared" ca="1" si="631"/>
        <v>-</v>
      </c>
      <c r="HS187" s="248" t="str">
        <f t="shared" ca="1" si="631"/>
        <v>-</v>
      </c>
      <c r="HT187" s="248" t="str">
        <f t="shared" ca="1" si="631"/>
        <v>-</v>
      </c>
      <c r="HU187" s="248" t="b">
        <f t="shared" ca="1" si="577"/>
        <v>1</v>
      </c>
      <c r="HV187" s="248">
        <f t="shared" ca="1" si="577"/>
        <v>0</v>
      </c>
      <c r="HW187" s="246" t="str">
        <f t="shared" ca="1" si="578"/>
        <v>-</v>
      </c>
      <c r="HX187" s="246" t="str">
        <f t="shared" ca="1" si="578"/>
        <v>-</v>
      </c>
      <c r="HY187" s="246" t="str">
        <f t="shared" ca="1" si="578"/>
        <v>-</v>
      </c>
      <c r="HZ187" s="246" t="str">
        <f t="shared" ca="1" si="578"/>
        <v>-</v>
      </c>
      <c r="IA187" s="248" t="str">
        <f t="shared" ca="1" si="667"/>
        <v>-</v>
      </c>
      <c r="IB187" s="248" t="str">
        <f t="shared" ca="1" si="667"/>
        <v>-</v>
      </c>
      <c r="IC187" s="248" t="str">
        <f t="shared" ca="1" si="667"/>
        <v>-</v>
      </c>
      <c r="ID187" s="248" t="str">
        <f t="shared" ca="1" si="667"/>
        <v>-</v>
      </c>
      <c r="IE187" s="248">
        <f t="shared" ca="1" si="667"/>
        <v>0</v>
      </c>
      <c r="IF187" s="248" t="str">
        <f t="shared" ca="1" si="667"/>
        <v>-</v>
      </c>
      <c r="IG187" s="248">
        <f t="shared" ca="1" si="667"/>
        <v>0</v>
      </c>
      <c r="IH187" s="246" t="str">
        <f t="shared" ca="1" si="580"/>
        <v>-</v>
      </c>
      <c r="II187" s="246">
        <f t="shared" ca="1" si="580"/>
        <v>500</v>
      </c>
      <c r="IJ187" s="246">
        <f t="shared" ca="1" si="580"/>
        <v>500</v>
      </c>
      <c r="IK187" s="246">
        <f t="shared" ca="1" si="580"/>
        <v>865</v>
      </c>
      <c r="IL187" s="246" t="str">
        <f t="shared" ca="1" si="580"/>
        <v>-</v>
      </c>
      <c r="IM187" s="246" t="str">
        <f t="shared" ca="1" si="580"/>
        <v>-</v>
      </c>
      <c r="IN187" s="248" t="str">
        <f t="shared" ca="1" si="581"/>
        <v>-</v>
      </c>
      <c r="IO187" s="248" t="str">
        <f t="shared" ca="1" si="581"/>
        <v>-</v>
      </c>
      <c r="IP187" s="10"/>
      <c r="IQ187" s="248">
        <f t="shared" ca="1" si="667"/>
        <v>1</v>
      </c>
      <c r="IR187" s="248">
        <f t="shared" ca="1" si="667"/>
        <v>0</v>
      </c>
      <c r="IS187" s="248">
        <f t="shared" ca="1" si="667"/>
        <v>1</v>
      </c>
      <c r="IT187" s="248">
        <f t="shared" ca="1" si="667"/>
        <v>1</v>
      </c>
      <c r="IU187" s="248">
        <f t="shared" ca="1" si="667"/>
        <v>0</v>
      </c>
      <c r="IV187" s="248">
        <f t="shared" ca="1" si="667"/>
        <v>70</v>
      </c>
      <c r="IW187" s="248">
        <f t="shared" ca="1" si="667"/>
        <v>50</v>
      </c>
      <c r="IX187" s="248">
        <f t="shared" ca="1" si="667"/>
        <v>85</v>
      </c>
      <c r="IY187" s="248">
        <f t="shared" ca="1" si="628"/>
        <v>70</v>
      </c>
      <c r="IZ187" s="246">
        <f t="shared" ca="1" si="582"/>
        <v>1</v>
      </c>
      <c r="JA187" s="246">
        <f t="shared" ca="1" si="583"/>
        <v>1</v>
      </c>
      <c r="JB187" s="246">
        <f t="shared" ca="1" si="584"/>
        <v>1</v>
      </c>
      <c r="JC187" s="248">
        <f t="shared" ca="1" si="628"/>
        <v>1</v>
      </c>
      <c r="JD187" s="10"/>
      <c r="JE187" s="248">
        <f t="shared" ca="1" si="628"/>
        <v>1</v>
      </c>
      <c r="JF187" s="246">
        <f t="shared" ca="1" si="585"/>
        <v>1</v>
      </c>
      <c r="JG187" s="248">
        <f t="shared" ca="1" si="629"/>
        <v>0.75</v>
      </c>
      <c r="JH187" s="248">
        <f t="shared" ca="1" si="629"/>
        <v>0.8</v>
      </c>
      <c r="JI187" s="248">
        <f t="shared" ca="1" si="629"/>
        <v>0.82499999999999996</v>
      </c>
      <c r="JJ187" s="248">
        <f t="shared" ca="1" si="629"/>
        <v>0.875</v>
      </c>
      <c r="JK187" s="248">
        <f t="shared" ca="1" si="629"/>
        <v>0.9</v>
      </c>
      <c r="JL187" s="246">
        <f t="shared" ca="1" si="587"/>
        <v>1</v>
      </c>
      <c r="JM187" s="248">
        <f t="shared" ca="1" si="628"/>
        <v>0</v>
      </c>
      <c r="JN187" s="248">
        <f t="shared" ca="1" si="628"/>
        <v>0</v>
      </c>
      <c r="JO187" s="248">
        <f t="shared" ca="1" si="628"/>
        <v>0</v>
      </c>
      <c r="JP187" s="248">
        <f t="shared" ca="1" si="628"/>
        <v>0</v>
      </c>
      <c r="JQ187" s="248">
        <f t="shared" ca="1" si="628"/>
        <v>0</v>
      </c>
      <c r="JR187" s="248">
        <f t="shared" ca="1" si="628"/>
        <v>0</v>
      </c>
      <c r="JS187" s="248" t="str">
        <f t="shared" ca="1" si="628"/>
        <v>-</v>
      </c>
      <c r="JT187" s="248">
        <f t="shared" ca="1" si="628"/>
        <v>0</v>
      </c>
      <c r="JU187" s="27">
        <v>0</v>
      </c>
    </row>
    <row r="188" spans="1:281" s="228" customFormat="1" outlineLevel="1">
      <c r="A188" s="202">
        <f t="shared" si="12"/>
        <v>183</v>
      </c>
      <c r="B188" s="202">
        <f t="shared" si="590"/>
        <v>13</v>
      </c>
      <c r="C188" s="228">
        <v>600</v>
      </c>
      <c r="D188" s="228" t="s">
        <v>941</v>
      </c>
      <c r="E188" s="228" t="b">
        <f t="shared" ca="1" si="591"/>
        <v>1</v>
      </c>
      <c r="F188" s="228" t="b">
        <v>0</v>
      </c>
      <c r="G188" s="228" t="b">
        <v>1</v>
      </c>
      <c r="H188" s="298" cm="1">
        <f t="array" aca="1" ref="H188" ca="1">IF(AND($I188:$T188=DataMaster!$R$70:$AC$70),1,IF(AND($I188:$T188=DataMaster!$R$71:$AC$71),2,IF(AND($I188:$T188=DataMaster!$R$72:$AC$72),3,IF(AND($I188:$T188=DataMaster!$R$73:$AC$73),4,IF(AND($I188:$T188=DataMaster!$R$74:$AC$74),5,IF(AND($I188:$T188=DataMaster!$R$75:$AC$75),6,IF(AND($I188:$T188=DataMaster!$R$76:$AC$76),7,IF(AND($I188:$T188=DataMaster!$R$77:$AC$77),8,0))))))))</f>
        <v>0</v>
      </c>
      <c r="I188" s="225">
        <f t="shared" ca="1" si="659"/>
        <v>3</v>
      </c>
      <c r="J188" s="225">
        <f t="shared" ca="1" si="659"/>
        <v>2</v>
      </c>
      <c r="K188" s="225">
        <f t="shared" ca="1" si="659"/>
        <v>1</v>
      </c>
      <c r="L188" s="225">
        <f t="shared" ca="1" si="659"/>
        <v>1</v>
      </c>
      <c r="M188" s="225">
        <f t="shared" ca="1" si="659"/>
        <v>1</v>
      </c>
      <c r="N188" s="225">
        <f t="shared" ca="1" si="659"/>
        <v>1</v>
      </c>
      <c r="O188" s="225">
        <f t="shared" ca="1" si="659"/>
        <v>1</v>
      </c>
      <c r="P188" s="225">
        <f t="shared" ca="1" si="659"/>
        <v>2</v>
      </c>
      <c r="Q188" s="225">
        <f t="shared" ca="1" si="637"/>
        <v>1</v>
      </c>
      <c r="R188" s="225">
        <f t="shared" ca="1" si="659"/>
        <v>9</v>
      </c>
      <c r="S188" s="225">
        <f t="shared" ca="1" si="659"/>
        <v>1</v>
      </c>
      <c r="T188" s="32">
        <v>9</v>
      </c>
      <c r="V188" s="242" t="str" cm="1">
        <f t="array" aca="1" ref="V188" ca="1">TEXT(LEFT(OFFSET(V188,-1,0),5)+1,"00000")&amp;MID(OFFSET(V188,-1,0),6,FIND(" ",OFFSET(V188,-1,0),7)-5)
&amp;IF($H188=0,"",INDEX(DataMaster!$Q$70:$Q$77,Experiment!H188))
 &amp; " Day"&amp;_xlfn.SINGLE(INDEX(i.DOY,$I188,1))                   &amp; IF($FE188=0," FWM","")&amp;IF($FE188=1," MWM","")&amp;IF($FE188=5," Mat","")&amp;IF($FJ188=TRUE,"&amp;BBT","")
&amp;" Confine"&amp;$P188-1       &amp;IF($R188&gt;1," PasArea"&amp;GQ188,"")     &amp;IF($T188&gt;1," SR"&amp;GT188,"")     &amp;IF($S188&gt;1," E_PGR"&amp;JG188,"")
&amp; " WP"&amp;TEXT($IZ188*100,"000p")                &amp; " MP"&amp;TEXT($JA188*100,"000p")                      &amp; " GP"&amp;TEXT($JB188*100,"000p")
&amp; " (F"&amp;3+IFERROR(1*$CZ188,0)+IFERROR(1*$DA188,0)&amp;3-IFERROR(1*NOT($DC188),0)&amp;"N"&amp;$DV188&amp;$DW188&amp;")"</f>
        <v>00037 General_SA  Day204 MWM Confine1 PasArea1224.75 SR13.5 WP100p MP100p GP100p (F33N11)</v>
      </c>
      <c r="W188" s="10" t="str">
        <f ca="1">IF(COUNTIF(V$5:V188,V188)=1,"-","Dup")</f>
        <v>-</v>
      </c>
      <c r="X188" s="10"/>
      <c r="Y188" s="248" t="str">
        <f t="shared" ca="1" si="562"/>
        <v>-</v>
      </c>
      <c r="Z188" s="248" t="str">
        <f t="shared" ca="1" si="562"/>
        <v>-</v>
      </c>
      <c r="AA188" s="248" t="str">
        <f t="shared" ca="1" si="562"/>
        <v>-</v>
      </c>
      <c r="AB188" s="248" t="str">
        <f t="shared" ca="1" si="562"/>
        <v>-</v>
      </c>
      <c r="AC188" s="248" t="str">
        <f t="shared" ca="1" si="562"/>
        <v>-</v>
      </c>
      <c r="AD188" s="248" t="b">
        <f t="shared" ca="1" si="562"/>
        <v>1</v>
      </c>
      <c r="AE188" s="10"/>
      <c r="AF188" s="248" t="b">
        <f t="shared" ca="1" si="660"/>
        <v>1</v>
      </c>
      <c r="AG188" s="248" t="str">
        <f t="shared" ca="1" si="660"/>
        <v>-</v>
      </c>
      <c r="AH188" s="248" t="str">
        <f t="shared" ca="1" si="660"/>
        <v>-</v>
      </c>
      <c r="AI188" s="248" t="str">
        <f t="shared" ca="1" si="660"/>
        <v>-</v>
      </c>
      <c r="AJ188" s="248" t="b">
        <f t="shared" ca="1" si="660"/>
        <v>0</v>
      </c>
      <c r="AK188" s="248" t="str">
        <f t="shared" ca="1" si="660"/>
        <v>-</v>
      </c>
      <c r="AL188" s="248" t="str">
        <f t="shared" ca="1" si="660"/>
        <v>-</v>
      </c>
      <c r="AM188" s="248" t="str">
        <f t="shared" ca="1" si="660"/>
        <v>-</v>
      </c>
      <c r="AN188" s="248" t="b">
        <f t="shared" ca="1" si="660"/>
        <v>0</v>
      </c>
      <c r="AO188" s="10"/>
      <c r="AP188" s="248" t="b">
        <f t="shared" ca="1" si="660"/>
        <v>1</v>
      </c>
      <c r="AQ188" s="248" t="b">
        <f t="shared" ca="1" si="660"/>
        <v>1</v>
      </c>
      <c r="AR188" s="248" t="b">
        <f t="shared" ca="1" si="660"/>
        <v>1</v>
      </c>
      <c r="AS188" s="297">
        <f t="shared" ca="1" si="565"/>
        <v>32209</v>
      </c>
      <c r="AT188" s="248" t="b">
        <f t="shared" ca="1" si="660"/>
        <v>0</v>
      </c>
      <c r="AU188" s="248" t="str">
        <f t="shared" ca="1" si="660"/>
        <v>-</v>
      </c>
      <c r="AV188" s="248" t="str">
        <f t="shared" ca="1" si="661"/>
        <v>-</v>
      </c>
      <c r="AW188" s="248" t="str">
        <f t="shared" ca="1" si="661"/>
        <v>-</v>
      </c>
      <c r="AX188" s="248" t="str">
        <f t="shared" ca="1" si="661"/>
        <v>-</v>
      </c>
      <c r="AY188" s="248">
        <f t="shared" ca="1" si="661"/>
        <v>1</v>
      </c>
      <c r="AZ188" s="248">
        <f t="shared" ca="1" si="661"/>
        <v>1</v>
      </c>
      <c r="BA188" s="248" t="b">
        <f t="shared" ca="1" si="661"/>
        <v>1</v>
      </c>
      <c r="BB188" s="248">
        <f t="shared" ca="1" si="661"/>
        <v>0.2</v>
      </c>
      <c r="BC188" s="248" t="str">
        <f t="shared" ca="1" si="661"/>
        <v>-</v>
      </c>
      <c r="BD188" s="248" t="str">
        <f t="shared" ca="1" si="661"/>
        <v>-</v>
      </c>
      <c r="BE188" s="248" t="b">
        <f t="shared" ca="1" si="661"/>
        <v>1</v>
      </c>
      <c r="BF188" s="248" t="b">
        <f t="shared" ca="1" si="661"/>
        <v>0</v>
      </c>
      <c r="BG188" s="246" t="b" cm="1">
        <f t="array" aca="1" ref="BG188" ca="1">INDEX(i.dams_confinement_P,$P188,BG$17)</f>
        <v>1</v>
      </c>
      <c r="BH188" s="246" t="b" cm="1">
        <f t="array" aca="1" ref="BH188" ca="1">INDEX(i.dams_confinement_P,$P188,BH$17)</f>
        <v>1</v>
      </c>
      <c r="BI188" s="246" t="b" cm="1">
        <f t="array" aca="1" ref="BI188" ca="1">INDEX(i.dams_confinement_P,$P188,BI$17)</f>
        <v>1</v>
      </c>
      <c r="BJ188" s="246" t="b" cm="1">
        <f t="array" aca="1" ref="BJ188" ca="1">INDEX(i.dams_confinement_P,$P188,BJ$17)</f>
        <v>1</v>
      </c>
      <c r="BK188" s="246" t="b" cm="1">
        <f t="array" aca="1" ref="BK188" ca="1">INDEX(i.dams_confinement_P,$P188,BK$17)</f>
        <v>1</v>
      </c>
      <c r="BL188" s="246" t="b" cm="1">
        <f t="array" aca="1" ref="BL188" ca="1">INDEX(i.dams_confinement_P,$P188,BL$17)</f>
        <v>1</v>
      </c>
      <c r="BM188" s="246" t="str" cm="1">
        <f t="array" aca="1" ref="BM188" ca="1">INDEX(i.dams_confinement_P,$P188,BM$17)</f>
        <v>-</v>
      </c>
      <c r="BN188" s="246" t="str" cm="1">
        <f t="array" aca="1" ref="BN188" ca="1">INDEX(i.dams_confinement_P,$P188,BN$17)</f>
        <v>-</v>
      </c>
      <c r="BO188" s="246" t="str" cm="1">
        <f t="array" aca="1" ref="BO188" ca="1">INDEX(i.dams_confinement_P,$P188,BO$17)</f>
        <v>-</v>
      </c>
      <c r="BP188" s="246" t="str" cm="1">
        <f t="array" aca="1" ref="BP188" ca="1">INDEX(i.dams_confinement_P,$P188,BP$17)</f>
        <v>-</v>
      </c>
      <c r="BQ188" s="246" t="str" cm="1">
        <f t="array" aca="1" ref="BQ188" ca="1">INDEX(i.dams_confinement_P,$P188,BQ$17)</f>
        <v>-</v>
      </c>
      <c r="BR188" s="246" t="str" cm="1">
        <f t="array" aca="1" ref="BR188" ca="1">INDEX(i.dams_confinement_P,$P188,BR$17)</f>
        <v>-</v>
      </c>
      <c r="BS188" s="246" t="str" cm="1">
        <f t="array" aca="1" ref="BS188" ca="1">INDEX(i.dams_confinement_P,$P188,BS$17)</f>
        <v>-</v>
      </c>
      <c r="BT188" s="246" t="str" cm="1">
        <f t="array" aca="1" ref="BT188" ca="1">INDEX(i.dams_confinement_P,$P188,BT$17)</f>
        <v>-</v>
      </c>
      <c r="BU188" s="246" t="str" cm="1">
        <f t="array" aca="1" ref="BU188" ca="1">INDEX(i.dams_confinement_P,$P188,BU$17)</f>
        <v>-</v>
      </c>
      <c r="BV188" s="246" t="str" cm="1">
        <f t="array" aca="1" ref="BV188" ca="1">INDEX(i.dams_confinement_P,$P188,BV$17)</f>
        <v>-</v>
      </c>
      <c r="BW188" s="246" t="str" cm="1">
        <f t="array" aca="1" ref="BW188" ca="1">INDEX(i.dams_confinement_P,$P188,BW$17)</f>
        <v>-</v>
      </c>
      <c r="BX188" s="246" t="str" cm="1">
        <f t="array" aca="1" ref="BX188" ca="1">INDEX(i.dams_confinement_P,$P188,BX$17)</f>
        <v>-</v>
      </c>
      <c r="BY188" s="248" t="str">
        <f t="shared" ref="BY188:CN190" ca="1" si="673">OFFSET(BY$5,$B188,0)</f>
        <v>-</v>
      </c>
      <c r="BZ188" s="248" t="str">
        <f t="shared" ca="1" si="673"/>
        <v>-</v>
      </c>
      <c r="CA188" s="10"/>
      <c r="CB188" s="248" t="str">
        <f t="shared" ca="1" si="673"/>
        <v>-</v>
      </c>
      <c r="CC188" s="248" t="str">
        <f t="shared" ca="1" si="673"/>
        <v>-</v>
      </c>
      <c r="CD188" s="248" t="str">
        <f t="shared" ca="1" si="673"/>
        <v>-</v>
      </c>
      <c r="CE188" s="248" t="str">
        <f t="shared" ca="1" si="673"/>
        <v>-</v>
      </c>
      <c r="CF188" s="248" t="str">
        <f t="shared" ca="1" si="673"/>
        <v>-</v>
      </c>
      <c r="CG188" s="248" t="str">
        <f t="shared" ca="1" si="673"/>
        <v>-</v>
      </c>
      <c r="CH188" s="248" t="str">
        <f t="shared" ca="1" si="673"/>
        <v>-</v>
      </c>
      <c r="CI188" s="248" t="str">
        <f t="shared" ca="1" si="673"/>
        <v>-</v>
      </c>
      <c r="CJ188" s="248" t="str">
        <f t="shared" ca="1" si="673"/>
        <v>-</v>
      </c>
      <c r="CK188" s="248" t="str">
        <f t="shared" ca="1" si="673"/>
        <v>-</v>
      </c>
      <c r="CL188" s="248" t="str">
        <f t="shared" ca="1" si="673"/>
        <v>-</v>
      </c>
      <c r="CM188" s="248" t="str">
        <f t="shared" ca="1" si="673"/>
        <v>-</v>
      </c>
      <c r="CN188" s="248" t="str">
        <f t="shared" ca="1" si="673"/>
        <v>-</v>
      </c>
      <c r="CO188" s="248" t="str">
        <f t="shared" ca="1" si="630"/>
        <v>-</v>
      </c>
      <c r="CP188" s="248" t="str">
        <f t="shared" ca="1" si="630"/>
        <v>-</v>
      </c>
      <c r="CQ188" s="248" t="str">
        <f t="shared" ca="1" si="630"/>
        <v>-</v>
      </c>
      <c r="CR188" s="248" t="str">
        <f t="shared" ca="1" si="630"/>
        <v>-</v>
      </c>
      <c r="CS188" s="248" t="str">
        <f t="shared" ca="1" si="630"/>
        <v>-</v>
      </c>
      <c r="CT188" s="248" t="str">
        <f t="shared" ca="1" si="630"/>
        <v>-</v>
      </c>
      <c r="CU188" s="248" t="str">
        <f t="shared" ca="1" si="630"/>
        <v>-</v>
      </c>
      <c r="CV188" s="248" t="str">
        <f t="shared" ca="1" si="630"/>
        <v>-</v>
      </c>
      <c r="CW188" s="10"/>
      <c r="CX188" s="246" t="str" cm="1">
        <f t="array" aca="1" ref="CX188" ca="1">IF(AND($CZ188:$DA188),INDEX(i.dam_user_fvp0_date,$P188),"-")</f>
        <v>-</v>
      </c>
      <c r="CY188" s="246" t="str" cm="1">
        <f t="array" aca="1" ref="CY188" ca="1">IF(AND($CZ188:$DA188),INDEX(i.dam_user_fvp1_date,$P188),"-")</f>
        <v>-</v>
      </c>
      <c r="CZ188" s="248" t="b">
        <f t="shared" ca="1" si="662"/>
        <v>0</v>
      </c>
      <c r="DA188" s="248" t="b">
        <f t="shared" ca="1" si="662"/>
        <v>0</v>
      </c>
      <c r="DB188" s="248" t="str">
        <f t="shared" ca="1" si="662"/>
        <v>-</v>
      </c>
      <c r="DC188" s="248" t="str">
        <f t="shared" ca="1" si="662"/>
        <v>-</v>
      </c>
      <c r="DD188" s="248" t="str">
        <f t="shared" ca="1" si="662"/>
        <v>-</v>
      </c>
      <c r="DE188" s="248" t="str">
        <f t="shared" ca="1" si="662"/>
        <v>-</v>
      </c>
      <c r="DF188" s="248" t="str">
        <f t="shared" ca="1" si="662"/>
        <v>-</v>
      </c>
      <c r="DG188" s="248" t="str">
        <f t="shared" ca="1" si="662"/>
        <v>-</v>
      </c>
      <c r="DH188" s="248" t="str">
        <f t="shared" ca="1" si="662"/>
        <v>-</v>
      </c>
      <c r="DI188" s="248" t="str">
        <f t="shared" ca="1" si="662"/>
        <v>-</v>
      </c>
      <c r="DJ188" s="248">
        <f t="shared" ca="1" si="662"/>
        <v>0.125</v>
      </c>
      <c r="DK188" s="248">
        <f t="shared" ca="1" si="662"/>
        <v>0.3</v>
      </c>
      <c r="DL188" s="248">
        <f t="shared" ca="1" si="662"/>
        <v>-0.05</v>
      </c>
      <c r="DM188" s="248">
        <f t="shared" ca="1" si="662"/>
        <v>0.1</v>
      </c>
      <c r="DN188" s="248">
        <f t="shared" ca="1" si="662"/>
        <v>0.25</v>
      </c>
      <c r="DO188" s="248">
        <f t="shared" ca="1" si="662"/>
        <v>-0.05</v>
      </c>
      <c r="DP188" s="248">
        <f t="shared" ca="1" si="663"/>
        <v>0.05</v>
      </c>
      <c r="DQ188" s="248">
        <f t="shared" ca="1" si="663"/>
        <v>0.1</v>
      </c>
      <c r="DR188" s="248">
        <f t="shared" ca="1" si="663"/>
        <v>-0.02</v>
      </c>
      <c r="DS188" s="248">
        <f t="shared" ca="1" si="663"/>
        <v>0.1</v>
      </c>
      <c r="DT188" s="248">
        <f t="shared" ca="1" si="663"/>
        <v>0.25</v>
      </c>
      <c r="DU188" s="248">
        <f t="shared" ca="1" si="663"/>
        <v>-0.05</v>
      </c>
      <c r="DV188" s="248">
        <f t="shared" ca="1" si="663"/>
        <v>1</v>
      </c>
      <c r="DW188" s="248">
        <f t="shared" ca="1" si="663"/>
        <v>1</v>
      </c>
      <c r="DX188" s="248">
        <f t="shared" ca="1" si="663"/>
        <v>0</v>
      </c>
      <c r="DY188" s="248" t="str">
        <f t="shared" ca="1" si="663"/>
        <v>-</v>
      </c>
      <c r="DZ188" s="248" t="str">
        <f t="shared" ca="1" si="663"/>
        <v>-</v>
      </c>
      <c r="EA188" s="248" t="str">
        <f t="shared" ca="1" si="663"/>
        <v>-</v>
      </c>
      <c r="EB188" s="248" t="str">
        <f t="shared" ca="1" si="663"/>
        <v>-</v>
      </c>
      <c r="EC188" s="248" t="str">
        <f t="shared" ca="1" si="663"/>
        <v>-</v>
      </c>
      <c r="ED188" s="248" t="str">
        <f t="shared" ca="1" si="663"/>
        <v>-</v>
      </c>
      <c r="EE188" s="248" t="str">
        <f t="shared" ca="1" si="658"/>
        <v>-</v>
      </c>
      <c r="EF188" s="248">
        <f t="shared" ca="1" si="658"/>
        <v>0</v>
      </c>
      <c r="EG188" s="248" t="str">
        <f t="shared" ca="1" si="658"/>
        <v>-</v>
      </c>
      <c r="EH188" s="248" t="str">
        <f t="shared" ca="1" si="658"/>
        <v>-</v>
      </c>
      <c r="EI188" s="248" t="str">
        <f t="shared" ca="1" si="658"/>
        <v>-</v>
      </c>
      <c r="EJ188" s="248" t="str">
        <f t="shared" ca="1" si="658"/>
        <v>-</v>
      </c>
      <c r="EK188" s="248" t="str">
        <f t="shared" ca="1" si="658"/>
        <v>-</v>
      </c>
      <c r="EL188" s="248">
        <f t="shared" ca="1" si="658"/>
        <v>0</v>
      </c>
      <c r="EM188" s="248">
        <f t="shared" ca="1" si="658"/>
        <v>0</v>
      </c>
      <c r="EN188" s="248">
        <f t="shared" ca="1" si="658"/>
        <v>0</v>
      </c>
      <c r="EO188" s="248">
        <f t="shared" ca="1" si="658"/>
        <v>0</v>
      </c>
      <c r="EP188" s="248">
        <f t="shared" ca="1" si="658"/>
        <v>0</v>
      </c>
      <c r="EQ188" s="248">
        <f t="shared" ca="1" si="658"/>
        <v>0</v>
      </c>
      <c r="ER188" s="248">
        <f t="shared" ca="1" si="658"/>
        <v>0</v>
      </c>
      <c r="ES188" s="248" t="str">
        <f t="shared" ca="1" si="658"/>
        <v>-</v>
      </c>
      <c r="ET188" s="248" t="str">
        <f t="shared" ca="1" si="658"/>
        <v>-</v>
      </c>
      <c r="EU188" s="248" t="str">
        <f t="shared" ca="1" si="664"/>
        <v>-</v>
      </c>
      <c r="EV188" s="248" t="str">
        <f t="shared" ca="1" si="664"/>
        <v>-</v>
      </c>
      <c r="EW188" s="248" t="str">
        <f t="shared" ca="1" si="664"/>
        <v>-</v>
      </c>
      <c r="EX188" s="248" t="str">
        <f t="shared" ca="1" si="664"/>
        <v>-</v>
      </c>
      <c r="EY188" s="248" t="str">
        <f t="shared" ca="1" si="664"/>
        <v>-</v>
      </c>
      <c r="EZ188" s="248" t="str">
        <f t="shared" ca="1" si="664"/>
        <v>-</v>
      </c>
      <c r="FA188" s="248" t="str">
        <f t="shared" ca="1" si="664"/>
        <v>-</v>
      </c>
      <c r="FB188" s="248" t="str">
        <f t="shared" ca="1" si="664"/>
        <v>-</v>
      </c>
      <c r="FC188" s="248" t="str">
        <f t="shared" ca="1" si="664"/>
        <v>-</v>
      </c>
      <c r="FD188" s="10"/>
      <c r="FE188" s="246">
        <f t="shared" ca="1" si="569"/>
        <v>1</v>
      </c>
      <c r="FF188" s="248" t="str">
        <f t="shared" ca="1" si="664"/>
        <v>-</v>
      </c>
      <c r="FG188" s="248" t="str">
        <f t="shared" ca="1" si="664"/>
        <v>-</v>
      </c>
      <c r="FH188" s="248" t="str">
        <f t="shared" ca="1" si="664"/>
        <v>-</v>
      </c>
      <c r="FI188" s="248" t="str">
        <f t="shared" ca="1" si="664"/>
        <v>-</v>
      </c>
      <c r="FJ188" s="246" t="b">
        <f t="shared" ca="1" si="570"/>
        <v>0</v>
      </c>
      <c r="FK188" s="248" t="str">
        <f t="shared" ca="1" si="665"/>
        <v>-</v>
      </c>
      <c r="FL188" s="248">
        <f t="shared" ca="1" si="665"/>
        <v>0</v>
      </c>
      <c r="FM188" s="248" t="str">
        <f t="shared" ca="1" si="665"/>
        <v>-</v>
      </c>
      <c r="FN188" s="248">
        <f t="shared" ca="1" si="665"/>
        <v>1</v>
      </c>
      <c r="FO188" s="248">
        <f t="shared" ca="1" si="665"/>
        <v>0</v>
      </c>
      <c r="FP188" s="248">
        <f t="shared" ca="1" si="665"/>
        <v>1</v>
      </c>
      <c r="FQ188" s="248">
        <f t="shared" ca="1" si="665"/>
        <v>0</v>
      </c>
      <c r="FR188" s="248">
        <f t="shared" ca="1" si="665"/>
        <v>1</v>
      </c>
      <c r="FS188" s="248">
        <f t="shared" ca="1" si="665"/>
        <v>1</v>
      </c>
      <c r="FT188" s="248">
        <f t="shared" ca="1" si="665"/>
        <v>1</v>
      </c>
      <c r="FU188" s="248">
        <f t="shared" ca="1" si="665"/>
        <v>0</v>
      </c>
      <c r="FV188" s="248">
        <f t="shared" ca="1" si="665"/>
        <v>0</v>
      </c>
      <c r="FW188" s="248">
        <f t="shared" ca="1" si="665"/>
        <v>0</v>
      </c>
      <c r="FX188" s="248">
        <f t="shared" ca="1" si="665"/>
        <v>0</v>
      </c>
      <c r="FY188" s="248">
        <f t="shared" ca="1" si="665"/>
        <v>0</v>
      </c>
      <c r="FZ188" s="248">
        <f t="shared" ca="1" si="665"/>
        <v>0</v>
      </c>
      <c r="GA188" s="248">
        <f t="shared" ca="1" si="666"/>
        <v>0</v>
      </c>
      <c r="GB188" s="248">
        <f t="shared" ca="1" si="666"/>
        <v>0</v>
      </c>
      <c r="GC188" s="248">
        <f t="shared" ca="1" si="666"/>
        <v>0</v>
      </c>
      <c r="GD188" s="248">
        <f t="shared" ca="1" si="666"/>
        <v>0</v>
      </c>
      <c r="GE188" s="248">
        <f t="shared" ca="1" si="666"/>
        <v>0</v>
      </c>
      <c r="GF188" s="248">
        <f t="shared" ca="1" si="666"/>
        <v>0</v>
      </c>
      <c r="GG188" s="248">
        <f t="shared" ca="1" si="666"/>
        <v>1</v>
      </c>
      <c r="GH188" s="248">
        <f t="shared" ca="1" si="666"/>
        <v>0</v>
      </c>
      <c r="GI188" s="248">
        <f t="shared" ca="1" si="666"/>
        <v>0</v>
      </c>
      <c r="GJ188" s="248">
        <f t="shared" ca="1" si="666"/>
        <v>0</v>
      </c>
      <c r="GK188" s="248">
        <f t="shared" ca="1" si="666"/>
        <v>0</v>
      </c>
      <c r="GL188" s="248">
        <f t="shared" ca="1" si="666"/>
        <v>0</v>
      </c>
      <c r="GM188" s="248">
        <f t="shared" ca="1" si="666"/>
        <v>0</v>
      </c>
      <c r="GN188" s="248">
        <f t="shared" ca="1" si="666"/>
        <v>0</v>
      </c>
      <c r="GO188" s="10"/>
      <c r="GP188" s="246" t="b">
        <f t="shared" ca="1" si="668"/>
        <v>1</v>
      </c>
      <c r="GQ188" s="246" cm="1">
        <f t="array" aca="1" ref="GQ188" ca="1">INDEX(i.bnd_total_pas_area,$R188,1)</f>
        <v>1224.7500000000002</v>
      </c>
      <c r="GR188" s="248" t="str">
        <f t="shared" ca="1" si="572"/>
        <v>-</v>
      </c>
      <c r="GS188" s="246" t="b">
        <f t="shared" si="669"/>
        <v>1</v>
      </c>
      <c r="GT188" s="246" cm="1">
        <f t="array" ref="GT188">INDEX(i.bnd_sr_t,$T188,1)</f>
        <v>13.5</v>
      </c>
      <c r="GU188" s="246" t="b">
        <f t="shared" ca="1" si="574"/>
        <v>0</v>
      </c>
      <c r="GV188" s="246" t="b">
        <f t="shared" ca="1" si="574"/>
        <v>0</v>
      </c>
      <c r="GW188" s="246" t="b">
        <f t="shared" ca="1" si="574"/>
        <v>1</v>
      </c>
      <c r="GX188" s="248">
        <f t="shared" ca="1" si="672"/>
        <v>0</v>
      </c>
      <c r="GY188" s="248">
        <f t="shared" ca="1" si="672"/>
        <v>2</v>
      </c>
      <c r="GZ188" s="248">
        <f t="shared" ca="1" si="672"/>
        <v>2</v>
      </c>
      <c r="HA188" s="248" t="str">
        <f t="shared" ca="1" si="672"/>
        <v>-</v>
      </c>
      <c r="HB188" s="248" t="str">
        <f t="shared" ca="1" si="672"/>
        <v>-</v>
      </c>
      <c r="HC188" s="248" t="str">
        <f t="shared" ca="1" si="672"/>
        <v>-</v>
      </c>
      <c r="HD188" s="248" t="str">
        <f t="shared" ca="1" si="672"/>
        <v>-</v>
      </c>
      <c r="HE188" s="248" t="str">
        <f t="shared" ca="1" si="672"/>
        <v>-</v>
      </c>
      <c r="HF188" s="248" t="str">
        <f t="shared" ca="1" si="672"/>
        <v>-</v>
      </c>
      <c r="HG188" s="248" t="str">
        <f t="shared" ca="1" si="672"/>
        <v>-</v>
      </c>
      <c r="HH188" s="248" t="str">
        <f t="shared" ca="1" si="672"/>
        <v>-</v>
      </c>
      <c r="HI188" s="248" t="str">
        <f t="shared" ca="1" si="672"/>
        <v>-</v>
      </c>
      <c r="HJ188" s="248" t="str">
        <f t="shared" ca="1" si="672"/>
        <v>-</v>
      </c>
      <c r="HK188" s="248" t="b">
        <f t="shared" ca="1" si="672"/>
        <v>1</v>
      </c>
      <c r="HL188" s="248">
        <f t="shared" ca="1" si="672"/>
        <v>0</v>
      </c>
      <c r="HM188" s="288" t="str">
        <f t="shared" ca="1" si="672"/>
        <v>-</v>
      </c>
      <c r="HN188" s="288" t="str">
        <f t="shared" ca="1" si="631"/>
        <v>-</v>
      </c>
      <c r="HO188" s="288" t="str">
        <f t="shared" ca="1" si="631"/>
        <v>-</v>
      </c>
      <c r="HP188" s="288" t="str">
        <f t="shared" ca="1" si="631"/>
        <v>-</v>
      </c>
      <c r="HQ188" s="288" t="str">
        <f t="shared" ca="1" si="631"/>
        <v>-</v>
      </c>
      <c r="HR188" s="288" t="str">
        <f t="shared" ca="1" si="631"/>
        <v>-</v>
      </c>
      <c r="HS188" s="248" t="str">
        <f t="shared" ca="1" si="631"/>
        <v>-</v>
      </c>
      <c r="HT188" s="248" t="str">
        <f t="shared" ca="1" si="631"/>
        <v>-</v>
      </c>
      <c r="HU188" s="248" t="b">
        <f t="shared" ca="1" si="577"/>
        <v>1</v>
      </c>
      <c r="HV188" s="248">
        <f t="shared" ca="1" si="577"/>
        <v>0</v>
      </c>
      <c r="HW188" s="246" t="str">
        <f t="shared" ca="1" si="578"/>
        <v>-</v>
      </c>
      <c r="HX188" s="246" t="str">
        <f t="shared" ca="1" si="578"/>
        <v>-</v>
      </c>
      <c r="HY188" s="246" t="str">
        <f t="shared" ca="1" si="578"/>
        <v>-</v>
      </c>
      <c r="HZ188" s="246" t="str">
        <f t="shared" ca="1" si="578"/>
        <v>-</v>
      </c>
      <c r="IA188" s="248" t="str">
        <f t="shared" ca="1" si="667"/>
        <v>-</v>
      </c>
      <c r="IB188" s="248" t="str">
        <f t="shared" ca="1" si="667"/>
        <v>-</v>
      </c>
      <c r="IC188" s="248" t="str">
        <f t="shared" ca="1" si="667"/>
        <v>-</v>
      </c>
      <c r="ID188" s="248" t="str">
        <f t="shared" ca="1" si="667"/>
        <v>-</v>
      </c>
      <c r="IE188" s="248">
        <f t="shared" ca="1" si="667"/>
        <v>0</v>
      </c>
      <c r="IF188" s="248" t="str">
        <f t="shared" ca="1" si="667"/>
        <v>-</v>
      </c>
      <c r="IG188" s="248">
        <f t="shared" ca="1" si="667"/>
        <v>0</v>
      </c>
      <c r="IH188" s="246" t="str">
        <f t="shared" ca="1" si="580"/>
        <v>-</v>
      </c>
      <c r="II188" s="246">
        <f t="shared" ca="1" si="580"/>
        <v>500</v>
      </c>
      <c r="IJ188" s="246">
        <f t="shared" ca="1" si="580"/>
        <v>500</v>
      </c>
      <c r="IK188" s="246">
        <f t="shared" ca="1" si="580"/>
        <v>865</v>
      </c>
      <c r="IL188" s="246" t="str">
        <f t="shared" ca="1" si="580"/>
        <v>-</v>
      </c>
      <c r="IM188" s="246" t="str">
        <f t="shared" ca="1" si="580"/>
        <v>-</v>
      </c>
      <c r="IN188" s="248" t="str">
        <f t="shared" ca="1" si="581"/>
        <v>-</v>
      </c>
      <c r="IO188" s="248" t="str">
        <f t="shared" ca="1" si="581"/>
        <v>-</v>
      </c>
      <c r="IP188" s="10"/>
      <c r="IQ188" s="248">
        <f t="shared" ca="1" si="667"/>
        <v>1</v>
      </c>
      <c r="IR188" s="248">
        <f t="shared" ca="1" si="667"/>
        <v>0</v>
      </c>
      <c r="IS188" s="248">
        <f t="shared" ca="1" si="667"/>
        <v>1</v>
      </c>
      <c r="IT188" s="248">
        <f t="shared" ca="1" si="667"/>
        <v>1</v>
      </c>
      <c r="IU188" s="248">
        <f t="shared" ca="1" si="667"/>
        <v>0</v>
      </c>
      <c r="IV188" s="248">
        <f t="shared" ca="1" si="667"/>
        <v>70</v>
      </c>
      <c r="IW188" s="248">
        <f t="shared" ca="1" si="667"/>
        <v>50</v>
      </c>
      <c r="IX188" s="248">
        <f t="shared" ca="1" si="667"/>
        <v>85</v>
      </c>
      <c r="IY188" s="248">
        <f t="shared" ca="1" si="628"/>
        <v>70</v>
      </c>
      <c r="IZ188" s="246">
        <f t="shared" ca="1" si="582"/>
        <v>1</v>
      </c>
      <c r="JA188" s="246">
        <f t="shared" ca="1" si="583"/>
        <v>1</v>
      </c>
      <c r="JB188" s="246">
        <f t="shared" ca="1" si="584"/>
        <v>1</v>
      </c>
      <c r="JC188" s="248">
        <f t="shared" ca="1" si="628"/>
        <v>1</v>
      </c>
      <c r="JD188" s="10"/>
      <c r="JE188" s="248">
        <f t="shared" ca="1" si="628"/>
        <v>1</v>
      </c>
      <c r="JF188" s="246">
        <f t="shared" ca="1" si="585"/>
        <v>1</v>
      </c>
      <c r="JG188" s="248">
        <f t="shared" ca="1" si="629"/>
        <v>0.75</v>
      </c>
      <c r="JH188" s="248">
        <f t="shared" ca="1" si="629"/>
        <v>0.8</v>
      </c>
      <c r="JI188" s="248">
        <f t="shared" ca="1" si="629"/>
        <v>0.82499999999999996</v>
      </c>
      <c r="JJ188" s="248">
        <f t="shared" ca="1" si="629"/>
        <v>0.875</v>
      </c>
      <c r="JK188" s="248">
        <f t="shared" ca="1" si="629"/>
        <v>0.9</v>
      </c>
      <c r="JL188" s="246">
        <f t="shared" ca="1" si="587"/>
        <v>1</v>
      </c>
      <c r="JM188" s="248">
        <f t="shared" ca="1" si="628"/>
        <v>0</v>
      </c>
      <c r="JN188" s="248">
        <f t="shared" ca="1" si="628"/>
        <v>0</v>
      </c>
      <c r="JO188" s="248">
        <f t="shared" ca="1" si="628"/>
        <v>0</v>
      </c>
      <c r="JP188" s="248">
        <f t="shared" ca="1" si="628"/>
        <v>0</v>
      </c>
      <c r="JQ188" s="248">
        <f t="shared" ca="1" si="628"/>
        <v>0</v>
      </c>
      <c r="JR188" s="248">
        <f t="shared" ca="1" si="628"/>
        <v>0</v>
      </c>
      <c r="JS188" s="248" t="str">
        <f t="shared" ca="1" si="628"/>
        <v>-</v>
      </c>
      <c r="JT188" s="248">
        <f t="shared" ca="1" si="628"/>
        <v>0</v>
      </c>
      <c r="JU188" s="27">
        <v>0</v>
      </c>
    </row>
    <row r="189" spans="1:281" s="228" customFormat="1" outlineLevel="1">
      <c r="A189" s="202">
        <f t="shared" si="12"/>
        <v>184</v>
      </c>
      <c r="B189" s="202">
        <f t="shared" si="590"/>
        <v>13</v>
      </c>
      <c r="C189" s="228">
        <v>600</v>
      </c>
      <c r="D189" s="228" t="s">
        <v>941</v>
      </c>
      <c r="E189" s="228" t="b">
        <f t="shared" ca="1" si="591"/>
        <v>1</v>
      </c>
      <c r="F189" s="228" t="b">
        <v>0</v>
      </c>
      <c r="G189" s="228" t="b">
        <v>1</v>
      </c>
      <c r="H189" s="298" cm="1">
        <f t="array" aca="1" ref="H189" ca="1">IF(AND($I189:$T189=DataMaster!$R$70:$AC$70),1,IF(AND($I189:$T189=DataMaster!$R$71:$AC$71),2,IF(AND($I189:$T189=DataMaster!$R$72:$AC$72),3,IF(AND($I189:$T189=DataMaster!$R$73:$AC$73),4,IF(AND($I189:$T189=DataMaster!$R$74:$AC$74),5,IF(AND($I189:$T189=DataMaster!$R$75:$AC$75),6,IF(AND($I189:$T189=DataMaster!$R$76:$AC$76),7,IF(AND($I189:$T189=DataMaster!$R$77:$AC$77),8,0))))))))</f>
        <v>0</v>
      </c>
      <c r="I189" s="225">
        <f t="shared" ca="1" si="659"/>
        <v>3</v>
      </c>
      <c r="J189" s="225">
        <f t="shared" ca="1" si="659"/>
        <v>2</v>
      </c>
      <c r="K189" s="225">
        <f t="shared" ca="1" si="659"/>
        <v>1</v>
      </c>
      <c r="L189" s="225">
        <f t="shared" ca="1" si="659"/>
        <v>1</v>
      </c>
      <c r="M189" s="225">
        <f t="shared" ca="1" si="659"/>
        <v>1</v>
      </c>
      <c r="N189" s="225">
        <f t="shared" ca="1" si="659"/>
        <v>1</v>
      </c>
      <c r="O189" s="225">
        <f t="shared" ca="1" si="659"/>
        <v>1</v>
      </c>
      <c r="P189" s="225">
        <f t="shared" ca="1" si="659"/>
        <v>2</v>
      </c>
      <c r="Q189" s="225">
        <f t="shared" ca="1" si="659"/>
        <v>1</v>
      </c>
      <c r="R189" s="225">
        <f t="shared" ca="1" si="659"/>
        <v>9</v>
      </c>
      <c r="S189" s="225">
        <f t="shared" ca="1" si="659"/>
        <v>1</v>
      </c>
      <c r="T189" s="32">
        <v>10</v>
      </c>
      <c r="V189" s="242" t="str" cm="1">
        <f t="array" aca="1" ref="V189" ca="1">TEXT(LEFT(OFFSET(V189,-1,0),5)+1,"00000")&amp;MID(OFFSET(V189,-1,0),6,FIND(" ",OFFSET(V189,-1,0),7)-5)
&amp;IF($H189=0,"",INDEX(DataMaster!$Q$70:$Q$77,Experiment!H189))
 &amp; " Day"&amp;_xlfn.SINGLE(INDEX(i.DOY,$I189,1))                   &amp; IF($FE189=0," FWM","")&amp;IF($FE189=1," MWM","")&amp;IF($FE189=5," Mat","")&amp;IF($FJ189=TRUE,"&amp;BBT","")
&amp;" Confine"&amp;$P189-1       &amp;IF($R189&gt;1," PasArea"&amp;GQ189,"")     &amp;IF($T189&gt;1," SR"&amp;GT189,"")     &amp;IF($S189&gt;1," E_PGR"&amp;JG189,"")
&amp; " WP"&amp;TEXT($IZ189*100,"000p")                &amp; " MP"&amp;TEXT($JA189*100,"000p")                      &amp; " GP"&amp;TEXT($JB189*100,"000p")
&amp; " (F"&amp;3+IFERROR(1*$CZ189,0)+IFERROR(1*$DA189,0)&amp;3-IFERROR(1*NOT($DC189),0)&amp;"N"&amp;$DV189&amp;$DW189&amp;")"</f>
        <v>00038 General_SA  Day204 MWM Confine1 PasArea1224.75 SR16 WP100p MP100p GP100p (F33N11)</v>
      </c>
      <c r="W189" s="10" t="str">
        <f ca="1">IF(COUNTIF(V$5:V189,V189)=1,"-","Dup")</f>
        <v>-</v>
      </c>
      <c r="X189" s="10"/>
      <c r="Y189" s="248" t="str">
        <f t="shared" ca="1" si="562"/>
        <v>-</v>
      </c>
      <c r="Z189" s="248" t="str">
        <f t="shared" ca="1" si="562"/>
        <v>-</v>
      </c>
      <c r="AA189" s="248" t="str">
        <f t="shared" ca="1" si="562"/>
        <v>-</v>
      </c>
      <c r="AB189" s="248" t="str">
        <f t="shared" ca="1" si="562"/>
        <v>-</v>
      </c>
      <c r="AC189" s="248" t="str">
        <f t="shared" ca="1" si="562"/>
        <v>-</v>
      </c>
      <c r="AD189" s="248" t="b">
        <f t="shared" ca="1" si="562"/>
        <v>1</v>
      </c>
      <c r="AE189" s="10"/>
      <c r="AF189" s="248" t="b">
        <f t="shared" ca="1" si="660"/>
        <v>1</v>
      </c>
      <c r="AG189" s="248" t="str">
        <f t="shared" ca="1" si="660"/>
        <v>-</v>
      </c>
      <c r="AH189" s="248" t="str">
        <f t="shared" ca="1" si="660"/>
        <v>-</v>
      </c>
      <c r="AI189" s="248" t="str">
        <f t="shared" ca="1" si="660"/>
        <v>-</v>
      </c>
      <c r="AJ189" s="248" t="b">
        <f t="shared" ca="1" si="660"/>
        <v>0</v>
      </c>
      <c r="AK189" s="248" t="str">
        <f t="shared" ca="1" si="660"/>
        <v>-</v>
      </c>
      <c r="AL189" s="248" t="str">
        <f t="shared" ca="1" si="660"/>
        <v>-</v>
      </c>
      <c r="AM189" s="248" t="str">
        <f t="shared" ca="1" si="660"/>
        <v>-</v>
      </c>
      <c r="AN189" s="248" t="b">
        <f t="shared" ca="1" si="660"/>
        <v>0</v>
      </c>
      <c r="AO189" s="10"/>
      <c r="AP189" s="248" t="b">
        <f t="shared" ca="1" si="660"/>
        <v>1</v>
      </c>
      <c r="AQ189" s="248" t="b">
        <f t="shared" ca="1" si="660"/>
        <v>1</v>
      </c>
      <c r="AR189" s="248" t="b">
        <f t="shared" ca="1" si="660"/>
        <v>1</v>
      </c>
      <c r="AS189" s="297">
        <f t="shared" ca="1" si="565"/>
        <v>32209</v>
      </c>
      <c r="AT189" s="248" t="b">
        <f t="shared" ca="1" si="660"/>
        <v>0</v>
      </c>
      <c r="AU189" s="248" t="str">
        <f t="shared" ca="1" si="660"/>
        <v>-</v>
      </c>
      <c r="AV189" s="248" t="str">
        <f t="shared" ca="1" si="661"/>
        <v>-</v>
      </c>
      <c r="AW189" s="248" t="str">
        <f t="shared" ca="1" si="661"/>
        <v>-</v>
      </c>
      <c r="AX189" s="248" t="str">
        <f t="shared" ca="1" si="661"/>
        <v>-</v>
      </c>
      <c r="AY189" s="248">
        <f t="shared" ca="1" si="661"/>
        <v>1</v>
      </c>
      <c r="AZ189" s="248">
        <f t="shared" ca="1" si="661"/>
        <v>1</v>
      </c>
      <c r="BA189" s="248" t="b">
        <f t="shared" ca="1" si="661"/>
        <v>1</v>
      </c>
      <c r="BB189" s="248">
        <f t="shared" ca="1" si="661"/>
        <v>0.2</v>
      </c>
      <c r="BC189" s="248" t="str">
        <f t="shared" ca="1" si="661"/>
        <v>-</v>
      </c>
      <c r="BD189" s="248" t="str">
        <f t="shared" ca="1" si="661"/>
        <v>-</v>
      </c>
      <c r="BE189" s="248" t="b">
        <f t="shared" ca="1" si="661"/>
        <v>1</v>
      </c>
      <c r="BF189" s="248" t="b">
        <f t="shared" ca="1" si="661"/>
        <v>0</v>
      </c>
      <c r="BG189" s="246" t="b" cm="1">
        <f t="array" aca="1" ref="BG189" ca="1">INDEX(i.dams_confinement_P,$P189,BG$17)</f>
        <v>1</v>
      </c>
      <c r="BH189" s="246" t="b" cm="1">
        <f t="array" aca="1" ref="BH189" ca="1">INDEX(i.dams_confinement_P,$P189,BH$17)</f>
        <v>1</v>
      </c>
      <c r="BI189" s="246" t="b" cm="1">
        <f t="array" aca="1" ref="BI189" ca="1">INDEX(i.dams_confinement_P,$P189,BI$17)</f>
        <v>1</v>
      </c>
      <c r="BJ189" s="246" t="b" cm="1">
        <f t="array" aca="1" ref="BJ189" ca="1">INDEX(i.dams_confinement_P,$P189,BJ$17)</f>
        <v>1</v>
      </c>
      <c r="BK189" s="246" t="b" cm="1">
        <f t="array" aca="1" ref="BK189" ca="1">INDEX(i.dams_confinement_P,$P189,BK$17)</f>
        <v>1</v>
      </c>
      <c r="BL189" s="246" t="b" cm="1">
        <f t="array" aca="1" ref="BL189" ca="1">INDEX(i.dams_confinement_P,$P189,BL$17)</f>
        <v>1</v>
      </c>
      <c r="BM189" s="246" t="str" cm="1">
        <f t="array" aca="1" ref="BM189" ca="1">INDEX(i.dams_confinement_P,$P189,BM$17)</f>
        <v>-</v>
      </c>
      <c r="BN189" s="246" t="str" cm="1">
        <f t="array" aca="1" ref="BN189" ca="1">INDEX(i.dams_confinement_P,$P189,BN$17)</f>
        <v>-</v>
      </c>
      <c r="BO189" s="246" t="str" cm="1">
        <f t="array" aca="1" ref="BO189" ca="1">INDEX(i.dams_confinement_P,$P189,BO$17)</f>
        <v>-</v>
      </c>
      <c r="BP189" s="246" t="str" cm="1">
        <f t="array" aca="1" ref="BP189" ca="1">INDEX(i.dams_confinement_P,$P189,BP$17)</f>
        <v>-</v>
      </c>
      <c r="BQ189" s="246" t="str" cm="1">
        <f t="array" aca="1" ref="BQ189" ca="1">INDEX(i.dams_confinement_P,$P189,BQ$17)</f>
        <v>-</v>
      </c>
      <c r="BR189" s="246" t="str" cm="1">
        <f t="array" aca="1" ref="BR189" ca="1">INDEX(i.dams_confinement_P,$P189,BR$17)</f>
        <v>-</v>
      </c>
      <c r="BS189" s="246" t="str" cm="1">
        <f t="array" aca="1" ref="BS189" ca="1">INDEX(i.dams_confinement_P,$P189,BS$17)</f>
        <v>-</v>
      </c>
      <c r="BT189" s="246" t="str" cm="1">
        <f t="array" aca="1" ref="BT189" ca="1">INDEX(i.dams_confinement_P,$P189,BT$17)</f>
        <v>-</v>
      </c>
      <c r="BU189" s="246" t="str" cm="1">
        <f t="array" aca="1" ref="BU189" ca="1">INDEX(i.dams_confinement_P,$P189,BU$17)</f>
        <v>-</v>
      </c>
      <c r="BV189" s="246" t="str" cm="1">
        <f t="array" aca="1" ref="BV189" ca="1">INDEX(i.dams_confinement_P,$P189,BV$17)</f>
        <v>-</v>
      </c>
      <c r="BW189" s="246" t="str" cm="1">
        <f t="array" aca="1" ref="BW189" ca="1">INDEX(i.dams_confinement_P,$P189,BW$17)</f>
        <v>-</v>
      </c>
      <c r="BX189" s="246" t="str" cm="1">
        <f t="array" aca="1" ref="BX189" ca="1">INDEX(i.dams_confinement_P,$P189,BX$17)</f>
        <v>-</v>
      </c>
      <c r="BY189" s="248" t="str">
        <f t="shared" ca="1" si="673"/>
        <v>-</v>
      </c>
      <c r="BZ189" s="248" t="str">
        <f t="shared" ca="1" si="673"/>
        <v>-</v>
      </c>
      <c r="CA189" s="10"/>
      <c r="CB189" s="248" t="str">
        <f t="shared" ca="1" si="673"/>
        <v>-</v>
      </c>
      <c r="CC189" s="248" t="str">
        <f t="shared" ca="1" si="673"/>
        <v>-</v>
      </c>
      <c r="CD189" s="248" t="str">
        <f t="shared" ca="1" si="673"/>
        <v>-</v>
      </c>
      <c r="CE189" s="248" t="str">
        <f t="shared" ca="1" si="673"/>
        <v>-</v>
      </c>
      <c r="CF189" s="248" t="str">
        <f t="shared" ca="1" si="673"/>
        <v>-</v>
      </c>
      <c r="CG189" s="248" t="str">
        <f t="shared" ca="1" si="673"/>
        <v>-</v>
      </c>
      <c r="CH189" s="248" t="str">
        <f t="shared" ca="1" si="673"/>
        <v>-</v>
      </c>
      <c r="CI189" s="248" t="str">
        <f t="shared" ca="1" si="673"/>
        <v>-</v>
      </c>
      <c r="CJ189" s="248" t="str">
        <f t="shared" ca="1" si="673"/>
        <v>-</v>
      </c>
      <c r="CK189" s="248" t="str">
        <f t="shared" ca="1" si="673"/>
        <v>-</v>
      </c>
      <c r="CL189" s="248" t="str">
        <f t="shared" ca="1" si="673"/>
        <v>-</v>
      </c>
      <c r="CM189" s="248" t="str">
        <f t="shared" ca="1" si="673"/>
        <v>-</v>
      </c>
      <c r="CN189" s="248" t="str">
        <f t="shared" ca="1" si="673"/>
        <v>-</v>
      </c>
      <c r="CO189" s="248" t="str">
        <f t="shared" ca="1" si="630"/>
        <v>-</v>
      </c>
      <c r="CP189" s="248" t="str">
        <f t="shared" ca="1" si="630"/>
        <v>-</v>
      </c>
      <c r="CQ189" s="248" t="str">
        <f t="shared" ca="1" si="630"/>
        <v>-</v>
      </c>
      <c r="CR189" s="248" t="str">
        <f t="shared" ca="1" si="630"/>
        <v>-</v>
      </c>
      <c r="CS189" s="248" t="str">
        <f t="shared" ca="1" si="630"/>
        <v>-</v>
      </c>
      <c r="CT189" s="248" t="str">
        <f t="shared" ca="1" si="630"/>
        <v>-</v>
      </c>
      <c r="CU189" s="248" t="str">
        <f t="shared" ca="1" si="630"/>
        <v>-</v>
      </c>
      <c r="CV189" s="248" t="str">
        <f t="shared" ca="1" si="630"/>
        <v>-</v>
      </c>
      <c r="CW189" s="10"/>
      <c r="CX189" s="246" t="str" cm="1">
        <f t="array" aca="1" ref="CX189" ca="1">IF(AND($CZ189:$DA189),INDEX(i.dam_user_fvp0_date,$P189),"-")</f>
        <v>-</v>
      </c>
      <c r="CY189" s="246" t="str" cm="1">
        <f t="array" aca="1" ref="CY189" ca="1">IF(AND($CZ189:$DA189),INDEX(i.dam_user_fvp1_date,$P189),"-")</f>
        <v>-</v>
      </c>
      <c r="CZ189" s="248" t="b">
        <f t="shared" ca="1" si="662"/>
        <v>0</v>
      </c>
      <c r="DA189" s="248" t="b">
        <f t="shared" ca="1" si="662"/>
        <v>0</v>
      </c>
      <c r="DB189" s="248" t="str">
        <f t="shared" ca="1" si="662"/>
        <v>-</v>
      </c>
      <c r="DC189" s="248" t="str">
        <f t="shared" ca="1" si="662"/>
        <v>-</v>
      </c>
      <c r="DD189" s="248" t="str">
        <f t="shared" ca="1" si="662"/>
        <v>-</v>
      </c>
      <c r="DE189" s="248" t="str">
        <f t="shared" ca="1" si="662"/>
        <v>-</v>
      </c>
      <c r="DF189" s="248" t="str">
        <f t="shared" ca="1" si="662"/>
        <v>-</v>
      </c>
      <c r="DG189" s="248" t="str">
        <f t="shared" ca="1" si="662"/>
        <v>-</v>
      </c>
      <c r="DH189" s="248" t="str">
        <f t="shared" ca="1" si="662"/>
        <v>-</v>
      </c>
      <c r="DI189" s="248" t="str">
        <f t="shared" ca="1" si="662"/>
        <v>-</v>
      </c>
      <c r="DJ189" s="248">
        <f t="shared" ca="1" si="662"/>
        <v>0.125</v>
      </c>
      <c r="DK189" s="248">
        <f t="shared" ca="1" si="662"/>
        <v>0.3</v>
      </c>
      <c r="DL189" s="248">
        <f t="shared" ca="1" si="662"/>
        <v>-0.05</v>
      </c>
      <c r="DM189" s="248">
        <f t="shared" ca="1" si="662"/>
        <v>0.1</v>
      </c>
      <c r="DN189" s="248">
        <f t="shared" ca="1" si="662"/>
        <v>0.25</v>
      </c>
      <c r="DO189" s="248">
        <f t="shared" ca="1" si="662"/>
        <v>-0.05</v>
      </c>
      <c r="DP189" s="248">
        <f t="shared" ca="1" si="663"/>
        <v>0.05</v>
      </c>
      <c r="DQ189" s="248">
        <f t="shared" ca="1" si="663"/>
        <v>0.1</v>
      </c>
      <c r="DR189" s="248">
        <f t="shared" ca="1" si="663"/>
        <v>-0.02</v>
      </c>
      <c r="DS189" s="248">
        <f t="shared" ca="1" si="663"/>
        <v>0.1</v>
      </c>
      <c r="DT189" s="248">
        <f t="shared" ca="1" si="663"/>
        <v>0.25</v>
      </c>
      <c r="DU189" s="248">
        <f t="shared" ca="1" si="663"/>
        <v>-0.05</v>
      </c>
      <c r="DV189" s="248">
        <f t="shared" ca="1" si="663"/>
        <v>1</v>
      </c>
      <c r="DW189" s="248">
        <f t="shared" ca="1" si="663"/>
        <v>1</v>
      </c>
      <c r="DX189" s="248">
        <f t="shared" ca="1" si="663"/>
        <v>0</v>
      </c>
      <c r="DY189" s="248" t="str">
        <f t="shared" ca="1" si="663"/>
        <v>-</v>
      </c>
      <c r="DZ189" s="248" t="str">
        <f t="shared" ca="1" si="663"/>
        <v>-</v>
      </c>
      <c r="EA189" s="248" t="str">
        <f t="shared" ca="1" si="663"/>
        <v>-</v>
      </c>
      <c r="EB189" s="248" t="str">
        <f t="shared" ca="1" si="663"/>
        <v>-</v>
      </c>
      <c r="EC189" s="248" t="str">
        <f t="shared" ca="1" si="663"/>
        <v>-</v>
      </c>
      <c r="ED189" s="248" t="str">
        <f t="shared" ca="1" si="663"/>
        <v>-</v>
      </c>
      <c r="EE189" s="248" t="str">
        <f t="shared" ca="1" si="658"/>
        <v>-</v>
      </c>
      <c r="EF189" s="248">
        <f t="shared" ca="1" si="658"/>
        <v>0</v>
      </c>
      <c r="EG189" s="248" t="str">
        <f t="shared" ca="1" si="658"/>
        <v>-</v>
      </c>
      <c r="EH189" s="248" t="str">
        <f t="shared" ca="1" si="658"/>
        <v>-</v>
      </c>
      <c r="EI189" s="248" t="str">
        <f t="shared" ca="1" si="658"/>
        <v>-</v>
      </c>
      <c r="EJ189" s="248" t="str">
        <f t="shared" ca="1" si="658"/>
        <v>-</v>
      </c>
      <c r="EK189" s="248" t="str">
        <f t="shared" ca="1" si="658"/>
        <v>-</v>
      </c>
      <c r="EL189" s="248">
        <f t="shared" ca="1" si="658"/>
        <v>0</v>
      </c>
      <c r="EM189" s="248">
        <f t="shared" ca="1" si="658"/>
        <v>0</v>
      </c>
      <c r="EN189" s="248">
        <f t="shared" ca="1" si="658"/>
        <v>0</v>
      </c>
      <c r="EO189" s="248">
        <f t="shared" ca="1" si="658"/>
        <v>0</v>
      </c>
      <c r="EP189" s="248">
        <f t="shared" ca="1" si="658"/>
        <v>0</v>
      </c>
      <c r="EQ189" s="248">
        <f t="shared" ca="1" si="658"/>
        <v>0</v>
      </c>
      <c r="ER189" s="248">
        <f t="shared" ca="1" si="658"/>
        <v>0</v>
      </c>
      <c r="ES189" s="248" t="str">
        <f t="shared" ca="1" si="658"/>
        <v>-</v>
      </c>
      <c r="ET189" s="248" t="str">
        <f t="shared" ca="1" si="658"/>
        <v>-</v>
      </c>
      <c r="EU189" s="248" t="str">
        <f t="shared" ca="1" si="664"/>
        <v>-</v>
      </c>
      <c r="EV189" s="248" t="str">
        <f t="shared" ca="1" si="664"/>
        <v>-</v>
      </c>
      <c r="EW189" s="248" t="str">
        <f t="shared" ca="1" si="664"/>
        <v>-</v>
      </c>
      <c r="EX189" s="248" t="str">
        <f t="shared" ca="1" si="664"/>
        <v>-</v>
      </c>
      <c r="EY189" s="248" t="str">
        <f t="shared" ca="1" si="664"/>
        <v>-</v>
      </c>
      <c r="EZ189" s="248" t="str">
        <f t="shared" ca="1" si="664"/>
        <v>-</v>
      </c>
      <c r="FA189" s="248" t="str">
        <f t="shared" ca="1" si="664"/>
        <v>-</v>
      </c>
      <c r="FB189" s="248" t="str">
        <f t="shared" ca="1" si="664"/>
        <v>-</v>
      </c>
      <c r="FC189" s="248" t="str">
        <f t="shared" ca="1" si="664"/>
        <v>-</v>
      </c>
      <c r="FD189" s="10"/>
      <c r="FE189" s="246">
        <f t="shared" ca="1" si="569"/>
        <v>1</v>
      </c>
      <c r="FF189" s="248" t="str">
        <f t="shared" ca="1" si="664"/>
        <v>-</v>
      </c>
      <c r="FG189" s="248" t="str">
        <f t="shared" ca="1" si="664"/>
        <v>-</v>
      </c>
      <c r="FH189" s="248" t="str">
        <f t="shared" ca="1" si="664"/>
        <v>-</v>
      </c>
      <c r="FI189" s="248" t="str">
        <f t="shared" ca="1" si="664"/>
        <v>-</v>
      </c>
      <c r="FJ189" s="246" t="b">
        <f t="shared" ca="1" si="570"/>
        <v>0</v>
      </c>
      <c r="FK189" s="248" t="str">
        <f t="shared" ca="1" si="665"/>
        <v>-</v>
      </c>
      <c r="FL189" s="248">
        <f t="shared" ca="1" si="665"/>
        <v>0</v>
      </c>
      <c r="FM189" s="248" t="str">
        <f t="shared" ca="1" si="665"/>
        <v>-</v>
      </c>
      <c r="FN189" s="248">
        <f t="shared" ca="1" si="665"/>
        <v>1</v>
      </c>
      <c r="FO189" s="248">
        <f t="shared" ca="1" si="665"/>
        <v>0</v>
      </c>
      <c r="FP189" s="248">
        <f t="shared" ca="1" si="665"/>
        <v>1</v>
      </c>
      <c r="FQ189" s="248">
        <f t="shared" ca="1" si="665"/>
        <v>0</v>
      </c>
      <c r="FR189" s="248">
        <f t="shared" ca="1" si="665"/>
        <v>1</v>
      </c>
      <c r="FS189" s="248">
        <f t="shared" ca="1" si="665"/>
        <v>1</v>
      </c>
      <c r="FT189" s="248">
        <f t="shared" ca="1" si="665"/>
        <v>1</v>
      </c>
      <c r="FU189" s="248">
        <f t="shared" ca="1" si="665"/>
        <v>0</v>
      </c>
      <c r="FV189" s="248">
        <f t="shared" ca="1" si="665"/>
        <v>0</v>
      </c>
      <c r="FW189" s="248">
        <f t="shared" ca="1" si="665"/>
        <v>0</v>
      </c>
      <c r="FX189" s="248">
        <f t="shared" ca="1" si="665"/>
        <v>0</v>
      </c>
      <c r="FY189" s="248">
        <f t="shared" ca="1" si="665"/>
        <v>0</v>
      </c>
      <c r="FZ189" s="248">
        <f t="shared" ca="1" si="665"/>
        <v>0</v>
      </c>
      <c r="GA189" s="248">
        <f t="shared" ca="1" si="666"/>
        <v>0</v>
      </c>
      <c r="GB189" s="248">
        <f t="shared" ca="1" si="666"/>
        <v>0</v>
      </c>
      <c r="GC189" s="248">
        <f t="shared" ca="1" si="666"/>
        <v>0</v>
      </c>
      <c r="GD189" s="248">
        <f t="shared" ca="1" si="666"/>
        <v>0</v>
      </c>
      <c r="GE189" s="248">
        <f t="shared" ca="1" si="666"/>
        <v>0</v>
      </c>
      <c r="GF189" s="248">
        <f t="shared" ca="1" si="666"/>
        <v>0</v>
      </c>
      <c r="GG189" s="248">
        <f t="shared" ca="1" si="666"/>
        <v>1</v>
      </c>
      <c r="GH189" s="248">
        <f t="shared" ca="1" si="666"/>
        <v>0</v>
      </c>
      <c r="GI189" s="248">
        <f t="shared" ca="1" si="666"/>
        <v>0</v>
      </c>
      <c r="GJ189" s="248">
        <f t="shared" ca="1" si="666"/>
        <v>0</v>
      </c>
      <c r="GK189" s="248">
        <f t="shared" ca="1" si="666"/>
        <v>0</v>
      </c>
      <c r="GL189" s="248">
        <f t="shared" ca="1" si="666"/>
        <v>0</v>
      </c>
      <c r="GM189" s="248">
        <f t="shared" ca="1" si="666"/>
        <v>0</v>
      </c>
      <c r="GN189" s="248">
        <f t="shared" ca="1" si="666"/>
        <v>0</v>
      </c>
      <c r="GO189" s="10"/>
      <c r="GP189" s="246" t="b">
        <f t="shared" ca="1" si="668"/>
        <v>1</v>
      </c>
      <c r="GQ189" s="246" cm="1">
        <f t="array" aca="1" ref="GQ189" ca="1">INDEX(i.bnd_total_pas_area,$R189,1)</f>
        <v>1224.7500000000002</v>
      </c>
      <c r="GR189" s="248" t="str">
        <f t="shared" ca="1" si="572"/>
        <v>-</v>
      </c>
      <c r="GS189" s="246" t="b">
        <f t="shared" si="669"/>
        <v>1</v>
      </c>
      <c r="GT189" s="246" cm="1">
        <f t="array" ref="GT189">INDEX(i.bnd_sr_t,$T189,1)</f>
        <v>16</v>
      </c>
      <c r="GU189" s="246" t="b">
        <f t="shared" ca="1" si="574"/>
        <v>0</v>
      </c>
      <c r="GV189" s="246" t="b">
        <f t="shared" ca="1" si="574"/>
        <v>0</v>
      </c>
      <c r="GW189" s="246" t="b">
        <f t="shared" ca="1" si="574"/>
        <v>1</v>
      </c>
      <c r="GX189" s="248">
        <f t="shared" ca="1" si="672"/>
        <v>0</v>
      </c>
      <c r="GY189" s="248">
        <f t="shared" ca="1" si="672"/>
        <v>2</v>
      </c>
      <c r="GZ189" s="248">
        <f t="shared" ca="1" si="672"/>
        <v>2</v>
      </c>
      <c r="HA189" s="248" t="str">
        <f t="shared" ca="1" si="672"/>
        <v>-</v>
      </c>
      <c r="HB189" s="248" t="str">
        <f t="shared" ca="1" si="672"/>
        <v>-</v>
      </c>
      <c r="HC189" s="248" t="str">
        <f t="shared" ca="1" si="672"/>
        <v>-</v>
      </c>
      <c r="HD189" s="248" t="str">
        <f t="shared" ca="1" si="672"/>
        <v>-</v>
      </c>
      <c r="HE189" s="248" t="str">
        <f t="shared" ca="1" si="672"/>
        <v>-</v>
      </c>
      <c r="HF189" s="248" t="str">
        <f t="shared" ca="1" si="672"/>
        <v>-</v>
      </c>
      <c r="HG189" s="248" t="str">
        <f t="shared" ca="1" si="672"/>
        <v>-</v>
      </c>
      <c r="HH189" s="248" t="str">
        <f t="shared" ca="1" si="672"/>
        <v>-</v>
      </c>
      <c r="HI189" s="248" t="str">
        <f t="shared" ca="1" si="672"/>
        <v>-</v>
      </c>
      <c r="HJ189" s="248" t="str">
        <f t="shared" ca="1" si="672"/>
        <v>-</v>
      </c>
      <c r="HK189" s="248" t="b">
        <f t="shared" ca="1" si="672"/>
        <v>1</v>
      </c>
      <c r="HL189" s="248">
        <f t="shared" ca="1" si="672"/>
        <v>0</v>
      </c>
      <c r="HM189" s="288" t="str">
        <f t="shared" ca="1" si="672"/>
        <v>-</v>
      </c>
      <c r="HN189" s="288" t="str">
        <f t="shared" ca="1" si="631"/>
        <v>-</v>
      </c>
      <c r="HO189" s="288" t="str">
        <f t="shared" ca="1" si="631"/>
        <v>-</v>
      </c>
      <c r="HP189" s="288" t="str">
        <f t="shared" ca="1" si="631"/>
        <v>-</v>
      </c>
      <c r="HQ189" s="288" t="str">
        <f t="shared" ca="1" si="631"/>
        <v>-</v>
      </c>
      <c r="HR189" s="288" t="str">
        <f t="shared" ca="1" si="631"/>
        <v>-</v>
      </c>
      <c r="HS189" s="248" t="str">
        <f t="shared" ca="1" si="631"/>
        <v>-</v>
      </c>
      <c r="HT189" s="248" t="str">
        <f t="shared" ca="1" si="631"/>
        <v>-</v>
      </c>
      <c r="HU189" s="248" t="b">
        <f t="shared" ca="1" si="577"/>
        <v>1</v>
      </c>
      <c r="HV189" s="248">
        <f t="shared" ca="1" si="577"/>
        <v>0</v>
      </c>
      <c r="HW189" s="246" t="str">
        <f t="shared" ca="1" si="578"/>
        <v>-</v>
      </c>
      <c r="HX189" s="246" t="str">
        <f t="shared" ca="1" si="578"/>
        <v>-</v>
      </c>
      <c r="HY189" s="246" t="str">
        <f t="shared" ca="1" si="578"/>
        <v>-</v>
      </c>
      <c r="HZ189" s="246" t="str">
        <f t="shared" ca="1" si="578"/>
        <v>-</v>
      </c>
      <c r="IA189" s="248" t="str">
        <f t="shared" ca="1" si="667"/>
        <v>-</v>
      </c>
      <c r="IB189" s="248" t="str">
        <f t="shared" ca="1" si="667"/>
        <v>-</v>
      </c>
      <c r="IC189" s="248" t="str">
        <f t="shared" ca="1" si="667"/>
        <v>-</v>
      </c>
      <c r="ID189" s="248" t="str">
        <f t="shared" ca="1" si="667"/>
        <v>-</v>
      </c>
      <c r="IE189" s="248">
        <f t="shared" ca="1" si="667"/>
        <v>0</v>
      </c>
      <c r="IF189" s="248" t="str">
        <f t="shared" ca="1" si="667"/>
        <v>-</v>
      </c>
      <c r="IG189" s="248">
        <f t="shared" ca="1" si="667"/>
        <v>0</v>
      </c>
      <c r="IH189" s="246" t="str">
        <f t="shared" ca="1" si="580"/>
        <v>-</v>
      </c>
      <c r="II189" s="246">
        <f t="shared" ca="1" si="580"/>
        <v>500</v>
      </c>
      <c r="IJ189" s="246">
        <f t="shared" ca="1" si="580"/>
        <v>500</v>
      </c>
      <c r="IK189" s="246">
        <f t="shared" ca="1" si="580"/>
        <v>865</v>
      </c>
      <c r="IL189" s="246" t="str">
        <f t="shared" ca="1" si="580"/>
        <v>-</v>
      </c>
      <c r="IM189" s="246" t="str">
        <f t="shared" ca="1" si="580"/>
        <v>-</v>
      </c>
      <c r="IN189" s="248" t="str">
        <f t="shared" ca="1" si="581"/>
        <v>-</v>
      </c>
      <c r="IO189" s="248" t="str">
        <f t="shared" ca="1" si="581"/>
        <v>-</v>
      </c>
      <c r="IP189" s="10"/>
      <c r="IQ189" s="248">
        <f t="shared" ca="1" si="667"/>
        <v>1</v>
      </c>
      <c r="IR189" s="248">
        <f t="shared" ca="1" si="667"/>
        <v>0</v>
      </c>
      <c r="IS189" s="248">
        <f t="shared" ca="1" si="667"/>
        <v>1</v>
      </c>
      <c r="IT189" s="248">
        <f t="shared" ca="1" si="667"/>
        <v>1</v>
      </c>
      <c r="IU189" s="248">
        <f t="shared" ca="1" si="667"/>
        <v>0</v>
      </c>
      <c r="IV189" s="248">
        <f t="shared" ca="1" si="667"/>
        <v>70</v>
      </c>
      <c r="IW189" s="248">
        <f t="shared" ca="1" si="667"/>
        <v>50</v>
      </c>
      <c r="IX189" s="248">
        <f t="shared" ca="1" si="667"/>
        <v>85</v>
      </c>
      <c r="IY189" s="248">
        <f t="shared" ca="1" si="628"/>
        <v>70</v>
      </c>
      <c r="IZ189" s="246">
        <f t="shared" ca="1" si="582"/>
        <v>1</v>
      </c>
      <c r="JA189" s="246">
        <f t="shared" ca="1" si="583"/>
        <v>1</v>
      </c>
      <c r="JB189" s="246">
        <f t="shared" ca="1" si="584"/>
        <v>1</v>
      </c>
      <c r="JC189" s="248">
        <f t="shared" ca="1" si="628"/>
        <v>1</v>
      </c>
      <c r="JD189" s="10"/>
      <c r="JE189" s="248">
        <f t="shared" ca="1" si="628"/>
        <v>1</v>
      </c>
      <c r="JF189" s="246">
        <f t="shared" ca="1" si="585"/>
        <v>1</v>
      </c>
      <c r="JG189" s="248">
        <f t="shared" ca="1" si="629"/>
        <v>0.75</v>
      </c>
      <c r="JH189" s="248">
        <f t="shared" ca="1" si="629"/>
        <v>0.8</v>
      </c>
      <c r="JI189" s="248">
        <f t="shared" ca="1" si="629"/>
        <v>0.82499999999999996</v>
      </c>
      <c r="JJ189" s="248">
        <f t="shared" ca="1" si="629"/>
        <v>0.875</v>
      </c>
      <c r="JK189" s="248">
        <f t="shared" ca="1" si="629"/>
        <v>0.9</v>
      </c>
      <c r="JL189" s="246">
        <f t="shared" ca="1" si="587"/>
        <v>1</v>
      </c>
      <c r="JM189" s="248">
        <f t="shared" ca="1" si="628"/>
        <v>0</v>
      </c>
      <c r="JN189" s="248">
        <f t="shared" ca="1" si="628"/>
        <v>0</v>
      </c>
      <c r="JO189" s="248">
        <f t="shared" ca="1" si="628"/>
        <v>0</v>
      </c>
      <c r="JP189" s="248">
        <f t="shared" ca="1" si="628"/>
        <v>0</v>
      </c>
      <c r="JQ189" s="248">
        <f t="shared" ca="1" si="628"/>
        <v>0</v>
      </c>
      <c r="JR189" s="248">
        <f t="shared" ca="1" si="628"/>
        <v>0</v>
      </c>
      <c r="JS189" s="248" t="str">
        <f t="shared" ca="1" si="628"/>
        <v>-</v>
      </c>
      <c r="JT189" s="248">
        <f t="shared" ca="1" si="628"/>
        <v>0</v>
      </c>
      <c r="JU189" s="27">
        <v>0</v>
      </c>
    </row>
    <row r="190" spans="1:281" s="228" customFormat="1" outlineLevel="1">
      <c r="A190" s="202">
        <f t="shared" si="12"/>
        <v>185</v>
      </c>
      <c r="B190" s="202">
        <f t="shared" si="590"/>
        <v>13</v>
      </c>
      <c r="C190" s="228">
        <v>600</v>
      </c>
      <c r="D190" s="228" t="s">
        <v>941</v>
      </c>
      <c r="E190" s="228" t="b">
        <f t="shared" ca="1" si="591"/>
        <v>1</v>
      </c>
      <c r="F190" s="228" t="b">
        <v>0</v>
      </c>
      <c r="G190" s="228" t="b">
        <v>1</v>
      </c>
      <c r="H190" s="298" cm="1">
        <f t="array" aca="1" ref="H190" ca="1">IF(AND($I190:$T190=DataMaster!$R$70:$AC$70),1,IF(AND($I190:$T190=DataMaster!$R$71:$AC$71),2,IF(AND($I190:$T190=DataMaster!$R$72:$AC$72),3,IF(AND($I190:$T190=DataMaster!$R$73:$AC$73),4,IF(AND($I190:$T190=DataMaster!$R$74:$AC$74),5,IF(AND($I190:$T190=DataMaster!$R$75:$AC$75),6,IF(AND($I190:$T190=DataMaster!$R$76:$AC$76),7,IF(AND($I190:$T190=DataMaster!$R$77:$AC$77),8,0))))))))</f>
        <v>0</v>
      </c>
      <c r="I190" s="225">
        <f t="shared" ca="1" si="659"/>
        <v>3</v>
      </c>
      <c r="J190" s="225">
        <f t="shared" ca="1" si="659"/>
        <v>2</v>
      </c>
      <c r="K190" s="225">
        <f t="shared" ca="1" si="659"/>
        <v>1</v>
      </c>
      <c r="L190" s="225">
        <f t="shared" ca="1" si="659"/>
        <v>1</v>
      </c>
      <c r="M190" s="225">
        <f t="shared" ca="1" si="659"/>
        <v>1</v>
      </c>
      <c r="N190" s="225">
        <f t="shared" ca="1" si="659"/>
        <v>1</v>
      </c>
      <c r="O190" s="225">
        <f t="shared" ca="1" si="659"/>
        <v>1</v>
      </c>
      <c r="P190" s="225">
        <f t="shared" ca="1" si="659"/>
        <v>2</v>
      </c>
      <c r="Q190" s="225">
        <f t="shared" ca="1" si="659"/>
        <v>1</v>
      </c>
      <c r="R190" s="225">
        <f t="shared" ca="1" si="659"/>
        <v>9</v>
      </c>
      <c r="S190" s="225">
        <f t="shared" ca="1" si="659"/>
        <v>1</v>
      </c>
      <c r="T190" s="32">
        <v>11</v>
      </c>
      <c r="V190" s="242" t="str" cm="1">
        <f t="array" aca="1" ref="V190" ca="1">TEXT(LEFT(OFFSET(V190,-1,0),5)+1,"00000")&amp;MID(OFFSET(V190,-1,0),6,FIND(" ",OFFSET(V190,-1,0),7)-5)
&amp;IF($H190=0,"",INDEX(DataMaster!$Q$70:$Q$77,Experiment!H190))
 &amp; " Day"&amp;_xlfn.SINGLE(INDEX(i.DOY,$I190,1))                   &amp; IF($FE190=0," FWM","")&amp;IF($FE190=1," MWM","")&amp;IF($FE190=5," Mat","")&amp;IF($FJ190=TRUE,"&amp;BBT","")
&amp;" Confine"&amp;$P190-1       &amp;IF($R190&gt;1," PasArea"&amp;GQ190,"")     &amp;IF($T190&gt;1," SR"&amp;GT190,"")     &amp;IF($S190&gt;1," E_PGR"&amp;JG190,"")
&amp; " WP"&amp;TEXT($IZ190*100,"000p")                &amp; " MP"&amp;TEXT($JA190*100,"000p")                      &amp; " GP"&amp;TEXT($JB190*100,"000p")
&amp; " (F"&amp;3+IFERROR(1*$CZ190,0)+IFERROR(1*$DA190,0)&amp;3-IFERROR(1*NOT($DC190),0)&amp;"N"&amp;$DV190&amp;$DW190&amp;")"</f>
        <v>00039 General_SA  Day204 MWM Confine1 PasArea1224.75 SR18.5 WP100p MP100p GP100p (F33N11)</v>
      </c>
      <c r="W190" s="10" t="str">
        <f ca="1">IF(COUNTIF(V$5:V190,V190)=1,"-","Dup")</f>
        <v>-</v>
      </c>
      <c r="X190" s="10"/>
      <c r="Y190" s="248" t="str">
        <f t="shared" ca="1" si="562"/>
        <v>-</v>
      </c>
      <c r="Z190" s="248" t="str">
        <f t="shared" ca="1" si="562"/>
        <v>-</v>
      </c>
      <c r="AA190" s="248" t="str">
        <f t="shared" ca="1" si="562"/>
        <v>-</v>
      </c>
      <c r="AB190" s="248" t="str">
        <f t="shared" ca="1" si="562"/>
        <v>-</v>
      </c>
      <c r="AC190" s="248" t="str">
        <f t="shared" ca="1" si="562"/>
        <v>-</v>
      </c>
      <c r="AD190" s="248" t="b">
        <f t="shared" ca="1" si="562"/>
        <v>1</v>
      </c>
      <c r="AE190" s="10"/>
      <c r="AF190" s="248" t="b">
        <f t="shared" ca="1" si="660"/>
        <v>1</v>
      </c>
      <c r="AG190" s="248" t="str">
        <f t="shared" ca="1" si="660"/>
        <v>-</v>
      </c>
      <c r="AH190" s="248" t="str">
        <f t="shared" ca="1" si="660"/>
        <v>-</v>
      </c>
      <c r="AI190" s="248" t="str">
        <f t="shared" ca="1" si="660"/>
        <v>-</v>
      </c>
      <c r="AJ190" s="248" t="b">
        <f t="shared" ca="1" si="660"/>
        <v>0</v>
      </c>
      <c r="AK190" s="248" t="str">
        <f t="shared" ca="1" si="660"/>
        <v>-</v>
      </c>
      <c r="AL190" s="248" t="str">
        <f t="shared" ca="1" si="660"/>
        <v>-</v>
      </c>
      <c r="AM190" s="248" t="str">
        <f t="shared" ca="1" si="660"/>
        <v>-</v>
      </c>
      <c r="AN190" s="248" t="b">
        <f t="shared" ca="1" si="660"/>
        <v>0</v>
      </c>
      <c r="AO190" s="10"/>
      <c r="AP190" s="248" t="b">
        <f t="shared" ca="1" si="660"/>
        <v>1</v>
      </c>
      <c r="AQ190" s="248" t="b">
        <f t="shared" ca="1" si="660"/>
        <v>1</v>
      </c>
      <c r="AR190" s="248" t="b">
        <f t="shared" ca="1" si="660"/>
        <v>1</v>
      </c>
      <c r="AS190" s="297">
        <f t="shared" ca="1" si="565"/>
        <v>32209</v>
      </c>
      <c r="AT190" s="248" t="b">
        <f t="shared" ca="1" si="660"/>
        <v>0</v>
      </c>
      <c r="AU190" s="248" t="str">
        <f t="shared" ca="1" si="660"/>
        <v>-</v>
      </c>
      <c r="AV190" s="248" t="str">
        <f t="shared" ca="1" si="661"/>
        <v>-</v>
      </c>
      <c r="AW190" s="248" t="str">
        <f t="shared" ca="1" si="661"/>
        <v>-</v>
      </c>
      <c r="AX190" s="248" t="str">
        <f t="shared" ca="1" si="661"/>
        <v>-</v>
      </c>
      <c r="AY190" s="248">
        <f t="shared" ca="1" si="661"/>
        <v>1</v>
      </c>
      <c r="AZ190" s="248">
        <f t="shared" ca="1" si="661"/>
        <v>1</v>
      </c>
      <c r="BA190" s="248" t="b">
        <f t="shared" ca="1" si="661"/>
        <v>1</v>
      </c>
      <c r="BB190" s="248">
        <f t="shared" ca="1" si="661"/>
        <v>0.2</v>
      </c>
      <c r="BC190" s="248" t="str">
        <f t="shared" ca="1" si="661"/>
        <v>-</v>
      </c>
      <c r="BD190" s="248" t="str">
        <f t="shared" ca="1" si="661"/>
        <v>-</v>
      </c>
      <c r="BE190" s="248" t="b">
        <f t="shared" ca="1" si="661"/>
        <v>1</v>
      </c>
      <c r="BF190" s="248" t="b">
        <f t="shared" ca="1" si="661"/>
        <v>0</v>
      </c>
      <c r="BG190" s="246" t="b" cm="1">
        <f t="array" aca="1" ref="BG190" ca="1">INDEX(i.dams_confinement_P,$P190,BG$17)</f>
        <v>1</v>
      </c>
      <c r="BH190" s="246" t="b" cm="1">
        <f t="array" aca="1" ref="BH190" ca="1">INDEX(i.dams_confinement_P,$P190,BH$17)</f>
        <v>1</v>
      </c>
      <c r="BI190" s="246" t="b" cm="1">
        <f t="array" aca="1" ref="BI190" ca="1">INDEX(i.dams_confinement_P,$P190,BI$17)</f>
        <v>1</v>
      </c>
      <c r="BJ190" s="246" t="b" cm="1">
        <f t="array" aca="1" ref="BJ190" ca="1">INDEX(i.dams_confinement_P,$P190,BJ$17)</f>
        <v>1</v>
      </c>
      <c r="BK190" s="246" t="b" cm="1">
        <f t="array" aca="1" ref="BK190" ca="1">INDEX(i.dams_confinement_P,$P190,BK$17)</f>
        <v>1</v>
      </c>
      <c r="BL190" s="246" t="b" cm="1">
        <f t="array" aca="1" ref="BL190" ca="1">INDEX(i.dams_confinement_P,$P190,BL$17)</f>
        <v>1</v>
      </c>
      <c r="BM190" s="246" t="str" cm="1">
        <f t="array" aca="1" ref="BM190" ca="1">INDEX(i.dams_confinement_P,$P190,BM$17)</f>
        <v>-</v>
      </c>
      <c r="BN190" s="246" t="str" cm="1">
        <f t="array" aca="1" ref="BN190" ca="1">INDEX(i.dams_confinement_P,$P190,BN$17)</f>
        <v>-</v>
      </c>
      <c r="BO190" s="246" t="str" cm="1">
        <f t="array" aca="1" ref="BO190" ca="1">INDEX(i.dams_confinement_P,$P190,BO$17)</f>
        <v>-</v>
      </c>
      <c r="BP190" s="246" t="str" cm="1">
        <f t="array" aca="1" ref="BP190" ca="1">INDEX(i.dams_confinement_P,$P190,BP$17)</f>
        <v>-</v>
      </c>
      <c r="BQ190" s="246" t="str" cm="1">
        <f t="array" aca="1" ref="BQ190" ca="1">INDEX(i.dams_confinement_P,$P190,BQ$17)</f>
        <v>-</v>
      </c>
      <c r="BR190" s="246" t="str" cm="1">
        <f t="array" aca="1" ref="BR190" ca="1">INDEX(i.dams_confinement_P,$P190,BR$17)</f>
        <v>-</v>
      </c>
      <c r="BS190" s="246" t="str" cm="1">
        <f t="array" aca="1" ref="BS190" ca="1">INDEX(i.dams_confinement_P,$P190,BS$17)</f>
        <v>-</v>
      </c>
      <c r="BT190" s="246" t="str" cm="1">
        <f t="array" aca="1" ref="BT190" ca="1">INDEX(i.dams_confinement_P,$P190,BT$17)</f>
        <v>-</v>
      </c>
      <c r="BU190" s="246" t="str" cm="1">
        <f t="array" aca="1" ref="BU190" ca="1">INDEX(i.dams_confinement_P,$P190,BU$17)</f>
        <v>-</v>
      </c>
      <c r="BV190" s="246" t="str" cm="1">
        <f t="array" aca="1" ref="BV190" ca="1">INDEX(i.dams_confinement_P,$P190,BV$17)</f>
        <v>-</v>
      </c>
      <c r="BW190" s="246" t="str" cm="1">
        <f t="array" aca="1" ref="BW190" ca="1">INDEX(i.dams_confinement_P,$P190,BW$17)</f>
        <v>-</v>
      </c>
      <c r="BX190" s="246" t="str" cm="1">
        <f t="array" aca="1" ref="BX190" ca="1">INDEX(i.dams_confinement_P,$P190,BX$17)</f>
        <v>-</v>
      </c>
      <c r="BY190" s="248" t="str">
        <f t="shared" ca="1" si="673"/>
        <v>-</v>
      </c>
      <c r="BZ190" s="248" t="str">
        <f t="shared" ca="1" si="673"/>
        <v>-</v>
      </c>
      <c r="CA190" s="10"/>
      <c r="CB190" s="248" t="str">
        <f t="shared" ca="1" si="673"/>
        <v>-</v>
      </c>
      <c r="CC190" s="248" t="str">
        <f t="shared" ca="1" si="673"/>
        <v>-</v>
      </c>
      <c r="CD190" s="248" t="str">
        <f t="shared" ca="1" si="673"/>
        <v>-</v>
      </c>
      <c r="CE190" s="248" t="str">
        <f t="shared" ca="1" si="673"/>
        <v>-</v>
      </c>
      <c r="CF190" s="248" t="str">
        <f t="shared" ca="1" si="673"/>
        <v>-</v>
      </c>
      <c r="CG190" s="248" t="str">
        <f t="shared" ca="1" si="673"/>
        <v>-</v>
      </c>
      <c r="CH190" s="248" t="str">
        <f t="shared" ca="1" si="673"/>
        <v>-</v>
      </c>
      <c r="CI190" s="248" t="str">
        <f t="shared" ca="1" si="673"/>
        <v>-</v>
      </c>
      <c r="CJ190" s="248" t="str">
        <f t="shared" ca="1" si="673"/>
        <v>-</v>
      </c>
      <c r="CK190" s="248" t="str">
        <f t="shared" ca="1" si="673"/>
        <v>-</v>
      </c>
      <c r="CL190" s="248" t="str">
        <f t="shared" ca="1" si="673"/>
        <v>-</v>
      </c>
      <c r="CM190" s="248" t="str">
        <f t="shared" ca="1" si="673"/>
        <v>-</v>
      </c>
      <c r="CN190" s="248" t="str">
        <f t="shared" ca="1" si="673"/>
        <v>-</v>
      </c>
      <c r="CO190" s="248" t="str">
        <f t="shared" ca="1" si="630"/>
        <v>-</v>
      </c>
      <c r="CP190" s="248" t="str">
        <f t="shared" ca="1" si="630"/>
        <v>-</v>
      </c>
      <c r="CQ190" s="248" t="str">
        <f t="shared" ca="1" si="630"/>
        <v>-</v>
      </c>
      <c r="CR190" s="248" t="str">
        <f t="shared" ca="1" si="630"/>
        <v>-</v>
      </c>
      <c r="CS190" s="248" t="str">
        <f t="shared" ca="1" si="630"/>
        <v>-</v>
      </c>
      <c r="CT190" s="248" t="str">
        <f t="shared" ca="1" si="630"/>
        <v>-</v>
      </c>
      <c r="CU190" s="248" t="str">
        <f t="shared" ca="1" si="630"/>
        <v>-</v>
      </c>
      <c r="CV190" s="248" t="str">
        <f t="shared" ca="1" si="630"/>
        <v>-</v>
      </c>
      <c r="CW190" s="10"/>
      <c r="CX190" s="246" t="str" cm="1">
        <f t="array" aca="1" ref="CX190" ca="1">IF(AND($CZ190:$DA190),INDEX(i.dam_user_fvp0_date,$P190),"-")</f>
        <v>-</v>
      </c>
      <c r="CY190" s="246" t="str" cm="1">
        <f t="array" aca="1" ref="CY190" ca="1">IF(AND($CZ190:$DA190),INDEX(i.dam_user_fvp1_date,$P190),"-")</f>
        <v>-</v>
      </c>
      <c r="CZ190" s="248" t="b">
        <f t="shared" ca="1" si="662"/>
        <v>0</v>
      </c>
      <c r="DA190" s="248" t="b">
        <f t="shared" ca="1" si="662"/>
        <v>0</v>
      </c>
      <c r="DB190" s="248" t="str">
        <f t="shared" ca="1" si="662"/>
        <v>-</v>
      </c>
      <c r="DC190" s="248" t="str">
        <f t="shared" ca="1" si="662"/>
        <v>-</v>
      </c>
      <c r="DD190" s="248" t="str">
        <f t="shared" ca="1" si="662"/>
        <v>-</v>
      </c>
      <c r="DE190" s="248" t="str">
        <f t="shared" ca="1" si="662"/>
        <v>-</v>
      </c>
      <c r="DF190" s="248" t="str">
        <f t="shared" ca="1" si="662"/>
        <v>-</v>
      </c>
      <c r="DG190" s="248" t="str">
        <f t="shared" ca="1" si="662"/>
        <v>-</v>
      </c>
      <c r="DH190" s="248" t="str">
        <f t="shared" ca="1" si="662"/>
        <v>-</v>
      </c>
      <c r="DI190" s="248" t="str">
        <f t="shared" ca="1" si="662"/>
        <v>-</v>
      </c>
      <c r="DJ190" s="248">
        <f t="shared" ca="1" si="662"/>
        <v>0.125</v>
      </c>
      <c r="DK190" s="248">
        <f t="shared" ca="1" si="662"/>
        <v>0.3</v>
      </c>
      <c r="DL190" s="248">
        <f t="shared" ca="1" si="662"/>
        <v>-0.05</v>
      </c>
      <c r="DM190" s="248">
        <f t="shared" ca="1" si="662"/>
        <v>0.1</v>
      </c>
      <c r="DN190" s="248">
        <f t="shared" ca="1" si="662"/>
        <v>0.25</v>
      </c>
      <c r="DO190" s="248">
        <f t="shared" ca="1" si="662"/>
        <v>-0.05</v>
      </c>
      <c r="DP190" s="248">
        <f t="shared" ca="1" si="663"/>
        <v>0.05</v>
      </c>
      <c r="DQ190" s="248">
        <f t="shared" ca="1" si="663"/>
        <v>0.1</v>
      </c>
      <c r="DR190" s="248">
        <f t="shared" ca="1" si="663"/>
        <v>-0.02</v>
      </c>
      <c r="DS190" s="248">
        <f t="shared" ca="1" si="663"/>
        <v>0.1</v>
      </c>
      <c r="DT190" s="248">
        <f t="shared" ca="1" si="663"/>
        <v>0.25</v>
      </c>
      <c r="DU190" s="248">
        <f t="shared" ca="1" si="663"/>
        <v>-0.05</v>
      </c>
      <c r="DV190" s="248">
        <f t="shared" ca="1" si="663"/>
        <v>1</v>
      </c>
      <c r="DW190" s="248">
        <f t="shared" ca="1" si="663"/>
        <v>1</v>
      </c>
      <c r="DX190" s="248">
        <f t="shared" ca="1" si="663"/>
        <v>0</v>
      </c>
      <c r="DY190" s="248" t="str">
        <f t="shared" ca="1" si="663"/>
        <v>-</v>
      </c>
      <c r="DZ190" s="248" t="str">
        <f t="shared" ca="1" si="663"/>
        <v>-</v>
      </c>
      <c r="EA190" s="248" t="str">
        <f t="shared" ca="1" si="663"/>
        <v>-</v>
      </c>
      <c r="EB190" s="248" t="str">
        <f t="shared" ca="1" si="663"/>
        <v>-</v>
      </c>
      <c r="EC190" s="248" t="str">
        <f t="shared" ca="1" si="663"/>
        <v>-</v>
      </c>
      <c r="ED190" s="248" t="str">
        <f t="shared" ca="1" si="658"/>
        <v>-</v>
      </c>
      <c r="EE190" s="248" t="str">
        <f t="shared" ca="1" si="658"/>
        <v>-</v>
      </c>
      <c r="EF190" s="248">
        <f t="shared" ca="1" si="658"/>
        <v>0</v>
      </c>
      <c r="EG190" s="248" t="str">
        <f t="shared" ca="1" si="658"/>
        <v>-</v>
      </c>
      <c r="EH190" s="248" t="str">
        <f t="shared" ca="1" si="658"/>
        <v>-</v>
      </c>
      <c r="EI190" s="248" t="str">
        <f t="shared" ca="1" si="658"/>
        <v>-</v>
      </c>
      <c r="EJ190" s="248" t="str">
        <f t="shared" ca="1" si="658"/>
        <v>-</v>
      </c>
      <c r="EK190" s="248" t="str">
        <f t="shared" ca="1" si="658"/>
        <v>-</v>
      </c>
      <c r="EL190" s="248">
        <f t="shared" ca="1" si="658"/>
        <v>0</v>
      </c>
      <c r="EM190" s="248">
        <f t="shared" ca="1" si="658"/>
        <v>0</v>
      </c>
      <c r="EN190" s="248">
        <f t="shared" ca="1" si="658"/>
        <v>0</v>
      </c>
      <c r="EO190" s="248">
        <f t="shared" ca="1" si="658"/>
        <v>0</v>
      </c>
      <c r="EP190" s="248">
        <f t="shared" ca="1" si="658"/>
        <v>0</v>
      </c>
      <c r="EQ190" s="248">
        <f t="shared" ca="1" si="658"/>
        <v>0</v>
      </c>
      <c r="ER190" s="248">
        <f t="shared" ca="1" si="658"/>
        <v>0</v>
      </c>
      <c r="ES190" s="248" t="str">
        <f t="shared" ca="1" si="658"/>
        <v>-</v>
      </c>
      <c r="ET190" s="248" t="str">
        <f t="shared" ca="1" si="658"/>
        <v>-</v>
      </c>
      <c r="EU190" s="248" t="str">
        <f t="shared" ca="1" si="664"/>
        <v>-</v>
      </c>
      <c r="EV190" s="248" t="str">
        <f t="shared" ca="1" si="664"/>
        <v>-</v>
      </c>
      <c r="EW190" s="248" t="str">
        <f t="shared" ca="1" si="664"/>
        <v>-</v>
      </c>
      <c r="EX190" s="248" t="str">
        <f t="shared" ca="1" si="664"/>
        <v>-</v>
      </c>
      <c r="EY190" s="248" t="str">
        <f t="shared" ca="1" si="664"/>
        <v>-</v>
      </c>
      <c r="EZ190" s="248" t="str">
        <f t="shared" ca="1" si="664"/>
        <v>-</v>
      </c>
      <c r="FA190" s="248" t="str">
        <f t="shared" ca="1" si="664"/>
        <v>-</v>
      </c>
      <c r="FB190" s="248" t="str">
        <f t="shared" ca="1" si="664"/>
        <v>-</v>
      </c>
      <c r="FC190" s="248" t="str">
        <f t="shared" ca="1" si="664"/>
        <v>-</v>
      </c>
      <c r="FD190" s="10"/>
      <c r="FE190" s="246">
        <f t="shared" ca="1" si="569"/>
        <v>1</v>
      </c>
      <c r="FF190" s="248" t="str">
        <f t="shared" ca="1" si="664"/>
        <v>-</v>
      </c>
      <c r="FG190" s="248" t="str">
        <f t="shared" ca="1" si="664"/>
        <v>-</v>
      </c>
      <c r="FH190" s="248" t="str">
        <f t="shared" ca="1" si="664"/>
        <v>-</v>
      </c>
      <c r="FI190" s="248" t="str">
        <f t="shared" ca="1" si="664"/>
        <v>-</v>
      </c>
      <c r="FJ190" s="246" t="b">
        <f t="shared" ca="1" si="570"/>
        <v>0</v>
      </c>
      <c r="FK190" s="248" t="str">
        <f t="shared" ca="1" si="665"/>
        <v>-</v>
      </c>
      <c r="FL190" s="248">
        <f t="shared" ca="1" si="665"/>
        <v>0</v>
      </c>
      <c r="FM190" s="248" t="str">
        <f t="shared" ca="1" si="665"/>
        <v>-</v>
      </c>
      <c r="FN190" s="248">
        <f t="shared" ca="1" si="665"/>
        <v>1</v>
      </c>
      <c r="FO190" s="248">
        <f t="shared" ca="1" si="665"/>
        <v>0</v>
      </c>
      <c r="FP190" s="248">
        <f t="shared" ca="1" si="665"/>
        <v>1</v>
      </c>
      <c r="FQ190" s="248">
        <f t="shared" ca="1" si="665"/>
        <v>0</v>
      </c>
      <c r="FR190" s="248">
        <f t="shared" ca="1" si="665"/>
        <v>1</v>
      </c>
      <c r="FS190" s="248">
        <f t="shared" ca="1" si="665"/>
        <v>1</v>
      </c>
      <c r="FT190" s="248">
        <f t="shared" ca="1" si="665"/>
        <v>1</v>
      </c>
      <c r="FU190" s="248">
        <f t="shared" ca="1" si="665"/>
        <v>0</v>
      </c>
      <c r="FV190" s="248">
        <f t="shared" ca="1" si="665"/>
        <v>0</v>
      </c>
      <c r="FW190" s="248">
        <f t="shared" ca="1" si="665"/>
        <v>0</v>
      </c>
      <c r="FX190" s="248">
        <f t="shared" ca="1" si="665"/>
        <v>0</v>
      </c>
      <c r="FY190" s="248">
        <f t="shared" ca="1" si="665"/>
        <v>0</v>
      </c>
      <c r="FZ190" s="248">
        <f t="shared" ca="1" si="665"/>
        <v>0</v>
      </c>
      <c r="GA190" s="248">
        <f t="shared" ca="1" si="666"/>
        <v>0</v>
      </c>
      <c r="GB190" s="248">
        <f t="shared" ca="1" si="666"/>
        <v>0</v>
      </c>
      <c r="GC190" s="248">
        <f t="shared" ca="1" si="666"/>
        <v>0</v>
      </c>
      <c r="GD190" s="248">
        <f t="shared" ca="1" si="666"/>
        <v>0</v>
      </c>
      <c r="GE190" s="248">
        <f t="shared" ca="1" si="666"/>
        <v>0</v>
      </c>
      <c r="GF190" s="248">
        <f t="shared" ca="1" si="666"/>
        <v>0</v>
      </c>
      <c r="GG190" s="248">
        <f t="shared" ca="1" si="666"/>
        <v>1</v>
      </c>
      <c r="GH190" s="248">
        <f t="shared" ca="1" si="666"/>
        <v>0</v>
      </c>
      <c r="GI190" s="248">
        <f t="shared" ca="1" si="666"/>
        <v>0</v>
      </c>
      <c r="GJ190" s="248">
        <f t="shared" ca="1" si="666"/>
        <v>0</v>
      </c>
      <c r="GK190" s="248">
        <f t="shared" ca="1" si="666"/>
        <v>0</v>
      </c>
      <c r="GL190" s="248">
        <f t="shared" ca="1" si="666"/>
        <v>0</v>
      </c>
      <c r="GM190" s="248">
        <f t="shared" ca="1" si="666"/>
        <v>0</v>
      </c>
      <c r="GN190" s="248">
        <f t="shared" ca="1" si="666"/>
        <v>0</v>
      </c>
      <c r="GO190" s="10"/>
      <c r="GP190" s="246" t="b">
        <f t="shared" ca="1" si="668"/>
        <v>1</v>
      </c>
      <c r="GQ190" s="246" cm="1">
        <f t="array" aca="1" ref="GQ190" ca="1">INDEX(i.bnd_total_pas_area,$R190,1)</f>
        <v>1224.7500000000002</v>
      </c>
      <c r="GR190" s="248" t="str">
        <f t="shared" ca="1" si="572"/>
        <v>-</v>
      </c>
      <c r="GS190" s="246" t="b">
        <f t="shared" si="669"/>
        <v>1</v>
      </c>
      <c r="GT190" s="246" cm="1">
        <f t="array" ref="GT190">INDEX(i.bnd_sr_t,$T190,1)</f>
        <v>18.5</v>
      </c>
      <c r="GU190" s="246" t="b">
        <f t="shared" ca="1" si="574"/>
        <v>0</v>
      </c>
      <c r="GV190" s="246" t="b">
        <f t="shared" ca="1" si="574"/>
        <v>0</v>
      </c>
      <c r="GW190" s="246" t="b">
        <f t="shared" ca="1" si="574"/>
        <v>1</v>
      </c>
      <c r="GX190" s="248">
        <f t="shared" ca="1" si="672"/>
        <v>0</v>
      </c>
      <c r="GY190" s="248">
        <f t="shared" ca="1" si="672"/>
        <v>2</v>
      </c>
      <c r="GZ190" s="248">
        <f t="shared" ca="1" si="672"/>
        <v>2</v>
      </c>
      <c r="HA190" s="248" t="str">
        <f t="shared" ca="1" si="672"/>
        <v>-</v>
      </c>
      <c r="HB190" s="248" t="str">
        <f t="shared" ca="1" si="672"/>
        <v>-</v>
      </c>
      <c r="HC190" s="248" t="str">
        <f t="shared" ca="1" si="672"/>
        <v>-</v>
      </c>
      <c r="HD190" s="248" t="str">
        <f t="shared" ca="1" si="672"/>
        <v>-</v>
      </c>
      <c r="HE190" s="248" t="str">
        <f t="shared" ca="1" si="672"/>
        <v>-</v>
      </c>
      <c r="HF190" s="248" t="str">
        <f t="shared" ca="1" si="672"/>
        <v>-</v>
      </c>
      <c r="HG190" s="248" t="str">
        <f t="shared" ca="1" si="672"/>
        <v>-</v>
      </c>
      <c r="HH190" s="248" t="str">
        <f t="shared" ca="1" si="672"/>
        <v>-</v>
      </c>
      <c r="HI190" s="248" t="str">
        <f t="shared" ca="1" si="672"/>
        <v>-</v>
      </c>
      <c r="HJ190" s="248" t="str">
        <f t="shared" ca="1" si="672"/>
        <v>-</v>
      </c>
      <c r="HK190" s="248" t="b">
        <f t="shared" ca="1" si="672"/>
        <v>1</v>
      </c>
      <c r="HL190" s="248">
        <f t="shared" ca="1" si="672"/>
        <v>0</v>
      </c>
      <c r="HM190" s="288" t="str">
        <f t="shared" ca="1" si="672"/>
        <v>-</v>
      </c>
      <c r="HN190" s="288" t="str">
        <f t="shared" ca="1" si="631"/>
        <v>-</v>
      </c>
      <c r="HO190" s="288" t="str">
        <f t="shared" ca="1" si="631"/>
        <v>-</v>
      </c>
      <c r="HP190" s="288" t="str">
        <f t="shared" ca="1" si="631"/>
        <v>-</v>
      </c>
      <c r="HQ190" s="288" t="str">
        <f t="shared" ca="1" si="631"/>
        <v>-</v>
      </c>
      <c r="HR190" s="288" t="str">
        <f t="shared" ca="1" si="631"/>
        <v>-</v>
      </c>
      <c r="HS190" s="248" t="str">
        <f t="shared" ca="1" si="631"/>
        <v>-</v>
      </c>
      <c r="HT190" s="248" t="str">
        <f t="shared" ca="1" si="631"/>
        <v>-</v>
      </c>
      <c r="HU190" s="248" t="b">
        <f t="shared" ca="1" si="577"/>
        <v>1</v>
      </c>
      <c r="HV190" s="248">
        <f t="shared" ca="1" si="577"/>
        <v>0</v>
      </c>
      <c r="HW190" s="246" t="str">
        <f t="shared" ca="1" si="578"/>
        <v>-</v>
      </c>
      <c r="HX190" s="246" t="str">
        <f t="shared" ca="1" si="578"/>
        <v>-</v>
      </c>
      <c r="HY190" s="246" t="str">
        <f t="shared" ca="1" si="578"/>
        <v>-</v>
      </c>
      <c r="HZ190" s="246" t="str">
        <f t="shared" ca="1" si="578"/>
        <v>-</v>
      </c>
      <c r="IA190" s="248" t="str">
        <f t="shared" ca="1" si="667"/>
        <v>-</v>
      </c>
      <c r="IB190" s="248" t="str">
        <f t="shared" ca="1" si="667"/>
        <v>-</v>
      </c>
      <c r="IC190" s="248" t="str">
        <f t="shared" ca="1" si="667"/>
        <v>-</v>
      </c>
      <c r="ID190" s="248" t="str">
        <f t="shared" ca="1" si="667"/>
        <v>-</v>
      </c>
      <c r="IE190" s="248">
        <f t="shared" ca="1" si="667"/>
        <v>0</v>
      </c>
      <c r="IF190" s="248" t="str">
        <f t="shared" ca="1" si="667"/>
        <v>-</v>
      </c>
      <c r="IG190" s="248">
        <f t="shared" ca="1" si="667"/>
        <v>0</v>
      </c>
      <c r="IH190" s="246" t="str">
        <f t="shared" ca="1" si="580"/>
        <v>-</v>
      </c>
      <c r="II190" s="246">
        <f t="shared" ca="1" si="580"/>
        <v>500</v>
      </c>
      <c r="IJ190" s="246">
        <f t="shared" ca="1" si="580"/>
        <v>500</v>
      </c>
      <c r="IK190" s="246">
        <f t="shared" ca="1" si="580"/>
        <v>865</v>
      </c>
      <c r="IL190" s="246" t="str">
        <f t="shared" ca="1" si="580"/>
        <v>-</v>
      </c>
      <c r="IM190" s="246" t="str">
        <f t="shared" ca="1" si="580"/>
        <v>-</v>
      </c>
      <c r="IN190" s="248" t="str">
        <f t="shared" ca="1" si="581"/>
        <v>-</v>
      </c>
      <c r="IO190" s="248" t="str">
        <f t="shared" ca="1" si="581"/>
        <v>-</v>
      </c>
      <c r="IP190" s="10"/>
      <c r="IQ190" s="248">
        <f t="shared" ca="1" si="667"/>
        <v>1</v>
      </c>
      <c r="IR190" s="248">
        <f t="shared" ca="1" si="667"/>
        <v>0</v>
      </c>
      <c r="IS190" s="248">
        <f t="shared" ca="1" si="667"/>
        <v>1</v>
      </c>
      <c r="IT190" s="248">
        <f t="shared" ca="1" si="667"/>
        <v>1</v>
      </c>
      <c r="IU190" s="248">
        <f t="shared" ca="1" si="667"/>
        <v>0</v>
      </c>
      <c r="IV190" s="248">
        <f t="shared" ca="1" si="667"/>
        <v>70</v>
      </c>
      <c r="IW190" s="248">
        <f t="shared" ca="1" si="667"/>
        <v>50</v>
      </c>
      <c r="IX190" s="248">
        <f t="shared" ca="1" si="667"/>
        <v>85</v>
      </c>
      <c r="IY190" s="248">
        <f t="shared" ca="1" si="628"/>
        <v>70</v>
      </c>
      <c r="IZ190" s="246">
        <f t="shared" ca="1" si="582"/>
        <v>1</v>
      </c>
      <c r="JA190" s="246">
        <f t="shared" ca="1" si="583"/>
        <v>1</v>
      </c>
      <c r="JB190" s="246">
        <f t="shared" ca="1" si="584"/>
        <v>1</v>
      </c>
      <c r="JC190" s="248">
        <f t="shared" ca="1" si="628"/>
        <v>1</v>
      </c>
      <c r="JD190" s="10"/>
      <c r="JE190" s="248">
        <f t="shared" ca="1" si="628"/>
        <v>1</v>
      </c>
      <c r="JF190" s="246">
        <f t="shared" ca="1" si="585"/>
        <v>1</v>
      </c>
      <c r="JG190" s="248">
        <f t="shared" ca="1" si="629"/>
        <v>0.75</v>
      </c>
      <c r="JH190" s="248">
        <f t="shared" ca="1" si="629"/>
        <v>0.8</v>
      </c>
      <c r="JI190" s="248">
        <f t="shared" ca="1" si="629"/>
        <v>0.82499999999999996</v>
      </c>
      <c r="JJ190" s="248">
        <f t="shared" ca="1" si="629"/>
        <v>0.875</v>
      </c>
      <c r="JK190" s="248">
        <f t="shared" ca="1" si="629"/>
        <v>0.9</v>
      </c>
      <c r="JL190" s="246">
        <f t="shared" ca="1" si="587"/>
        <v>1</v>
      </c>
      <c r="JM190" s="248">
        <f t="shared" ca="1" si="628"/>
        <v>0</v>
      </c>
      <c r="JN190" s="248">
        <f t="shared" ca="1" si="628"/>
        <v>0</v>
      </c>
      <c r="JO190" s="248">
        <f t="shared" ca="1" si="628"/>
        <v>0</v>
      </c>
      <c r="JP190" s="248">
        <f t="shared" ca="1" si="628"/>
        <v>0</v>
      </c>
      <c r="JQ190" s="248">
        <f t="shared" ca="1" si="628"/>
        <v>0</v>
      </c>
      <c r="JR190" s="248">
        <f t="shared" ca="1" si="628"/>
        <v>0</v>
      </c>
      <c r="JS190" s="248" t="str">
        <f t="shared" ca="1" si="628"/>
        <v>-</v>
      </c>
      <c r="JT190" s="248">
        <f t="shared" ca="1" si="628"/>
        <v>0</v>
      </c>
      <c r="JU190" s="27">
        <v>0</v>
      </c>
    </row>
    <row r="191" spans="1:281" s="228" customFormat="1">
      <c r="A191" s="202">
        <f>ROW(A191)-5</f>
        <v>186</v>
      </c>
      <c r="B191" s="202"/>
      <c r="E191" s="228" t="b">
        <v>0</v>
      </c>
      <c r="F191" s="204"/>
      <c r="G191" s="201" t="s">
        <v>985</v>
      </c>
      <c r="H191" s="228">
        <v>1</v>
      </c>
      <c r="I191" s="228">
        <v>1</v>
      </c>
      <c r="J191" s="228">
        <v>1</v>
      </c>
      <c r="K191" s="228">
        <v>1</v>
      </c>
      <c r="L191" s="228">
        <v>1</v>
      </c>
      <c r="M191" s="228">
        <v>1</v>
      </c>
      <c r="N191" s="228">
        <v>1</v>
      </c>
      <c r="O191" s="228">
        <v>1</v>
      </c>
      <c r="P191" s="228">
        <v>1</v>
      </c>
      <c r="Q191" s="228">
        <v>1</v>
      </c>
      <c r="R191" s="228">
        <v>1</v>
      </c>
      <c r="S191" s="228">
        <v>1</v>
      </c>
      <c r="T191" s="228">
        <v>1</v>
      </c>
      <c r="U191" s="228">
        <v>0</v>
      </c>
      <c r="V191" s="220" t="s">
        <v>1726</v>
      </c>
      <c r="W191" s="10" t="str">
        <f ca="1">IF(COUNTIF(V$5:V191,V191)=1,"-","Dup")</f>
        <v>-</v>
      </c>
      <c r="X191" s="10"/>
      <c r="Y191" s="234"/>
      <c r="Z191" s="234"/>
      <c r="AA191" s="234"/>
      <c r="AB191" s="234"/>
      <c r="AC191" s="234"/>
      <c r="AD191" s="234"/>
      <c r="AE191" s="10"/>
      <c r="AF191" s="234"/>
      <c r="AG191" s="234"/>
      <c r="AH191" s="234"/>
      <c r="AI191" s="234"/>
      <c r="AJ191" s="234"/>
      <c r="AK191" s="234"/>
      <c r="AL191" s="284"/>
      <c r="AM191" s="284"/>
      <c r="AN191" s="284"/>
      <c r="AO191" s="10"/>
      <c r="AP191" s="234"/>
      <c r="AQ191" s="234"/>
      <c r="AR191" s="234"/>
      <c r="AS191" s="234"/>
      <c r="AT191" s="234"/>
      <c r="AU191" s="234"/>
      <c r="AV191" s="234"/>
      <c r="AW191" s="234"/>
      <c r="AX191" s="234"/>
      <c r="AY191" s="234"/>
      <c r="AZ191" s="234"/>
      <c r="BA191" s="234"/>
      <c r="BB191" s="234"/>
      <c r="BC191" s="234"/>
      <c r="BD191" s="234"/>
      <c r="BE191" s="234"/>
      <c r="BF191" s="293"/>
      <c r="BG191" s="293"/>
      <c r="BH191" s="293"/>
      <c r="BI191" s="293"/>
      <c r="BJ191" s="293"/>
      <c r="BK191" s="293" t="s">
        <v>1682</v>
      </c>
      <c r="BL191" s="293"/>
      <c r="BM191" s="293"/>
      <c r="BN191" s="293"/>
      <c r="BO191" s="293"/>
      <c r="BP191" s="293"/>
      <c r="BQ191" s="293"/>
      <c r="BR191" s="293"/>
      <c r="BS191" s="293"/>
      <c r="BT191" s="293"/>
      <c r="BU191" s="293"/>
      <c r="BV191" s="293"/>
      <c r="BW191" s="293"/>
      <c r="BX191" s="293"/>
      <c r="BY191" s="234"/>
      <c r="BZ191" s="234"/>
      <c r="CA191" s="10"/>
      <c r="CB191" s="234"/>
      <c r="CC191" s="234"/>
      <c r="CD191" s="234"/>
      <c r="CE191" s="234"/>
      <c r="CF191" s="234"/>
      <c r="CG191" s="234"/>
      <c r="CH191" s="234"/>
      <c r="CI191" s="234"/>
      <c r="CJ191" s="234"/>
      <c r="CK191" s="234"/>
      <c r="CL191" s="234"/>
      <c r="CM191" s="234"/>
      <c r="CN191" s="234"/>
      <c r="CO191" s="234"/>
      <c r="CP191" s="234"/>
      <c r="CQ191" s="234"/>
      <c r="CR191" s="234"/>
      <c r="CS191" s="234"/>
      <c r="CT191" s="234"/>
      <c r="CU191" s="234"/>
      <c r="CV191" s="234"/>
      <c r="CW191" s="10"/>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234"/>
      <c r="EC191" s="234"/>
      <c r="ED191" s="234"/>
      <c r="EE191" s="234"/>
      <c r="EF191" s="234"/>
      <c r="EG191" s="234"/>
      <c r="EH191" s="234"/>
      <c r="EI191" s="234"/>
      <c r="EJ191" s="234"/>
      <c r="EK191" s="234"/>
      <c r="EL191" s="268" t="s">
        <v>571</v>
      </c>
      <c r="EM191" s="234">
        <v>1</v>
      </c>
      <c r="EN191" s="234">
        <v>1</v>
      </c>
      <c r="EO191" s="234"/>
      <c r="EP191" s="234"/>
      <c r="EQ191" s="234"/>
      <c r="ER191" s="234"/>
      <c r="ES191" s="234"/>
      <c r="ET191" s="234"/>
      <c r="EU191" s="234"/>
      <c r="EV191" s="234"/>
      <c r="EW191" s="234"/>
      <c r="EX191" s="234"/>
      <c r="EY191" s="234"/>
      <c r="EZ191" s="234"/>
      <c r="FA191" s="234"/>
      <c r="FB191" s="234"/>
      <c r="FC191" s="234"/>
      <c r="FD191" s="10"/>
      <c r="FE191" s="234"/>
      <c r="FF191" s="234"/>
      <c r="FG191" s="234"/>
      <c r="FH191" s="234"/>
      <c r="FI191" s="234"/>
      <c r="FJ191" s="234"/>
      <c r="FK191" s="234"/>
      <c r="FL191" s="234"/>
      <c r="FM191" s="234"/>
      <c r="FN191" s="234"/>
      <c r="FO191" s="234"/>
      <c r="FP191" s="234"/>
      <c r="FQ191" s="234"/>
      <c r="FR191" s="234"/>
      <c r="FS191" s="234"/>
      <c r="FT191" s="234"/>
      <c r="FU191" s="234"/>
      <c r="FV191" s="234"/>
      <c r="FW191" s="234"/>
      <c r="FX191" s="234"/>
      <c r="FY191" s="234"/>
      <c r="FZ191" s="234"/>
      <c r="GA191" s="234"/>
      <c r="GB191" s="234"/>
      <c r="GC191" s="234"/>
      <c r="GD191" s="234"/>
      <c r="GE191" s="234"/>
      <c r="GF191" s="234"/>
      <c r="GG191" s="234"/>
      <c r="GH191" s="234"/>
      <c r="GI191" s="234"/>
      <c r="GJ191" s="234"/>
      <c r="GK191" s="234"/>
      <c r="GL191" s="234"/>
      <c r="GM191" s="234"/>
      <c r="GN191" s="234"/>
      <c r="GO191" s="10"/>
      <c r="GP191" s="234"/>
      <c r="GQ191" s="234"/>
      <c r="GR191" s="234"/>
      <c r="GS191" s="234"/>
      <c r="GT191" s="234"/>
      <c r="GU191" s="234"/>
      <c r="GV191" s="234"/>
      <c r="GW191" s="234"/>
      <c r="GX191" s="234"/>
      <c r="GY191" s="234"/>
      <c r="GZ191" s="234"/>
      <c r="HA191" s="234"/>
      <c r="HB191" s="234"/>
      <c r="HC191" s="234"/>
      <c r="HD191" s="234"/>
      <c r="HE191" s="234"/>
      <c r="HF191" s="234"/>
      <c r="HG191" s="234"/>
      <c r="HH191" s="234"/>
      <c r="HI191" s="234"/>
      <c r="HJ191" s="234"/>
      <c r="HK191" s="234"/>
      <c r="HL191" s="234"/>
      <c r="HM191" s="289"/>
      <c r="HN191" s="289"/>
      <c r="HO191" s="289"/>
      <c r="HP191" s="289"/>
      <c r="HQ191" s="289"/>
      <c r="HR191" s="289"/>
      <c r="HS191" s="234"/>
      <c r="HT191" s="234"/>
      <c r="HU191" s="234"/>
      <c r="HV191" s="234"/>
      <c r="HW191" s="234"/>
      <c r="HX191" s="234"/>
      <c r="HY191" s="234"/>
      <c r="HZ191" s="234"/>
      <c r="IA191" s="234"/>
      <c r="IB191" s="234"/>
      <c r="IC191" s="234"/>
      <c r="ID191" s="234"/>
      <c r="IE191" s="234"/>
      <c r="IF191" s="234"/>
      <c r="IG191" s="234"/>
      <c r="IH191" s="234"/>
      <c r="II191" s="234"/>
      <c r="IJ191" s="234"/>
      <c r="IK191" s="234"/>
      <c r="IL191" s="234"/>
      <c r="IM191" s="234"/>
      <c r="IN191" s="234"/>
      <c r="IO191" s="234"/>
      <c r="IP191" s="10"/>
      <c r="IQ191" s="234"/>
      <c r="IR191" s="234"/>
      <c r="IS191" s="234"/>
      <c r="IT191" s="234"/>
      <c r="IU191" s="234"/>
      <c r="IV191" s="234"/>
      <c r="IW191" s="234"/>
      <c r="IX191" s="234"/>
      <c r="IY191" s="234"/>
      <c r="IZ191" s="234"/>
      <c r="JA191" s="234"/>
      <c r="JB191" s="234"/>
      <c r="JC191" s="234"/>
      <c r="JD191" s="10"/>
      <c r="JE191" s="234"/>
      <c r="JF191" s="234"/>
      <c r="JG191" s="234"/>
      <c r="JH191" s="234"/>
      <c r="JI191" s="234"/>
      <c r="JJ191" s="234"/>
      <c r="JK191" s="234"/>
      <c r="JL191" s="234"/>
      <c r="JM191" s="234"/>
      <c r="JN191" s="234"/>
      <c r="JO191" s="234"/>
      <c r="JP191" s="234"/>
      <c r="JQ191" s="234"/>
      <c r="JR191" s="234"/>
      <c r="JS191" s="234"/>
      <c r="JT191" s="234"/>
      <c r="JU191" s="27">
        <v>0</v>
      </c>
    </row>
    <row r="192" spans="1:281" s="228" customFormat="1" outlineLevel="1">
      <c r="A192" s="202">
        <f>ROW(A192)-5</f>
        <v>187</v>
      </c>
      <c r="B192" s="202"/>
      <c r="E192" s="228" t="b">
        <v>0</v>
      </c>
      <c r="F192" s="204"/>
      <c r="G192" s="201" t="s">
        <v>986</v>
      </c>
      <c r="H192" s="228">
        <v>3</v>
      </c>
      <c r="I192" s="228">
        <v>3</v>
      </c>
      <c r="J192" s="228">
        <v>43</v>
      </c>
      <c r="K192" s="228">
        <v>3</v>
      </c>
      <c r="L192" s="228">
        <v>3</v>
      </c>
      <c r="M192" s="228">
        <v>3</v>
      </c>
      <c r="N192" s="228">
        <v>4</v>
      </c>
      <c r="O192" s="228">
        <v>3</v>
      </c>
      <c r="P192" s="228">
        <v>4</v>
      </c>
      <c r="Q192" s="228">
        <v>4</v>
      </c>
      <c r="R192" s="228">
        <v>11</v>
      </c>
      <c r="S192" s="228">
        <v>3</v>
      </c>
      <c r="T192" s="228">
        <v>11</v>
      </c>
      <c r="U192" s="228">
        <v>0</v>
      </c>
      <c r="V192" s="221" t="str">
        <f>"00000 "&amp;V191</f>
        <v>00000 Case_study Experiment</v>
      </c>
      <c r="W192" s="10" t="str">
        <f ca="1">IF(COUNTIF(V$5:V192,V192)=1,"-","Dup")</f>
        <v>-</v>
      </c>
      <c r="X192" s="10"/>
      <c r="Y192" s="234"/>
      <c r="Z192" s="234"/>
      <c r="AA192" s="234"/>
      <c r="AB192" s="234"/>
      <c r="AC192" s="234"/>
      <c r="AD192" s="234"/>
      <c r="AE192" s="10"/>
      <c r="AF192" s="234"/>
      <c r="AG192" s="234"/>
      <c r="AH192" s="234"/>
      <c r="AI192" s="234"/>
      <c r="AJ192" s="234"/>
      <c r="AK192" s="234"/>
      <c r="AL192" s="284"/>
      <c r="AM192" s="284"/>
      <c r="AN192" s="284"/>
      <c r="AO192" s="10"/>
      <c r="AP192" s="234"/>
      <c r="AQ192" s="234"/>
      <c r="AR192" s="234"/>
      <c r="AS192" s="234"/>
      <c r="AT192" s="234"/>
      <c r="AU192" s="241"/>
      <c r="AV192" s="234"/>
      <c r="AW192" s="234"/>
      <c r="AX192" s="234"/>
      <c r="AY192" s="234"/>
      <c r="AZ192" s="234"/>
      <c r="BA192" s="234"/>
      <c r="BB192" s="234"/>
      <c r="BC192" s="234"/>
      <c r="BD192" s="234"/>
      <c r="BE192" s="234"/>
      <c r="BF192" s="234">
        <v>1</v>
      </c>
      <c r="BG192" s="234">
        <v>1</v>
      </c>
      <c r="BH192" s="234">
        <v>2</v>
      </c>
      <c r="BI192" s="234">
        <v>3</v>
      </c>
      <c r="BJ192" s="234">
        <v>4</v>
      </c>
      <c r="BK192" s="234">
        <v>5</v>
      </c>
      <c r="BL192" s="234">
        <v>6</v>
      </c>
      <c r="BM192" s="234">
        <v>7</v>
      </c>
      <c r="BN192" s="234">
        <v>8</v>
      </c>
      <c r="BO192" s="234">
        <v>9</v>
      </c>
      <c r="BP192" s="234">
        <v>10</v>
      </c>
      <c r="BQ192" s="234">
        <v>11</v>
      </c>
      <c r="BR192" s="234">
        <v>12</v>
      </c>
      <c r="BS192" s="234">
        <v>13</v>
      </c>
      <c r="BT192" s="234">
        <v>14</v>
      </c>
      <c r="BU192" s="234">
        <v>15</v>
      </c>
      <c r="BV192" s="234">
        <v>16</v>
      </c>
      <c r="BW192" s="234">
        <v>17</v>
      </c>
      <c r="BX192" s="234">
        <v>18</v>
      </c>
      <c r="BY192" s="234"/>
      <c r="BZ192" s="234"/>
      <c r="CA192" s="10"/>
      <c r="CB192" s="234"/>
      <c r="CC192" s="234"/>
      <c r="CD192" s="234"/>
      <c r="CE192" s="234"/>
      <c r="CF192" s="234"/>
      <c r="CG192" s="234"/>
      <c r="CH192" s="234"/>
      <c r="CI192" s="234"/>
      <c r="CJ192" s="234"/>
      <c r="CK192" s="234"/>
      <c r="CL192" s="234"/>
      <c r="CM192" s="234"/>
      <c r="CN192" s="234"/>
      <c r="CO192" s="234"/>
      <c r="CP192" s="234"/>
      <c r="CQ192" s="234"/>
      <c r="CR192" s="234"/>
      <c r="CS192" s="234"/>
      <c r="CT192" s="234"/>
      <c r="CU192" s="234"/>
      <c r="CV192" s="234"/>
      <c r="CW192" s="10"/>
      <c r="CX192" s="234"/>
      <c r="CY192" s="234"/>
      <c r="CZ192" s="234"/>
      <c r="DA192" s="234"/>
      <c r="DB192" s="234"/>
      <c r="DC192" s="234"/>
      <c r="DD192" s="234"/>
      <c r="DE192" s="234"/>
      <c r="DF192" s="234"/>
      <c r="DG192" s="234"/>
      <c r="DH192" s="234"/>
      <c r="DI192" s="234"/>
      <c r="DJ192" s="234"/>
      <c r="DK192" s="234"/>
      <c r="DL192" s="234"/>
      <c r="DM192" s="234"/>
      <c r="DN192" s="234"/>
      <c r="DO192" s="234"/>
      <c r="DP192" s="234"/>
      <c r="DQ192" s="234"/>
      <c r="DR192" s="234"/>
      <c r="DS192" s="234"/>
      <c r="DT192" s="234"/>
      <c r="DU192" s="234"/>
      <c r="DV192" s="234"/>
      <c r="DW192" s="234"/>
      <c r="DX192" s="234"/>
      <c r="DY192" s="234"/>
      <c r="DZ192" s="234"/>
      <c r="EA192" s="234"/>
      <c r="EB192" s="234"/>
      <c r="EC192" s="234"/>
      <c r="ED192" s="234"/>
      <c r="EE192" s="234"/>
      <c r="EF192" s="234"/>
      <c r="EG192" s="234"/>
      <c r="EH192" s="234"/>
      <c r="EI192" s="234"/>
      <c r="EJ192" s="234"/>
      <c r="EK192" s="234"/>
      <c r="EL192" s="268" t="s">
        <v>1077</v>
      </c>
      <c r="EM192" s="234">
        <v>1</v>
      </c>
      <c r="EN192" s="234">
        <v>1</v>
      </c>
      <c r="EO192" s="234"/>
      <c r="EP192" s="234"/>
      <c r="EQ192" s="234"/>
      <c r="ER192" s="234"/>
      <c r="ES192" s="234"/>
      <c r="ET192" s="234"/>
      <c r="EU192" s="247"/>
      <c r="EV192" s="247"/>
      <c r="EW192" s="234"/>
      <c r="EX192" s="234"/>
      <c r="EY192" s="234"/>
      <c r="EZ192" s="234"/>
      <c r="FA192" s="234"/>
      <c r="FB192" s="234"/>
      <c r="FC192" s="234"/>
      <c r="FD192" s="10"/>
      <c r="FE192" s="247"/>
      <c r="FF192" s="234"/>
      <c r="FG192" s="234"/>
      <c r="FH192" s="234"/>
      <c r="FI192" s="234"/>
      <c r="FJ192" s="247"/>
      <c r="FK192" s="234"/>
      <c r="FL192" s="234"/>
      <c r="FM192" s="234"/>
      <c r="FN192" s="234"/>
      <c r="FO192" s="234"/>
      <c r="FP192" s="234"/>
      <c r="FQ192" s="234"/>
      <c r="FR192" s="234"/>
      <c r="FS192" s="234"/>
      <c r="FT192" s="234"/>
      <c r="FU192" s="234"/>
      <c r="FV192" s="234"/>
      <c r="FW192" s="234"/>
      <c r="FX192" s="234"/>
      <c r="FY192" s="234"/>
      <c r="FZ192" s="234"/>
      <c r="GA192" s="234"/>
      <c r="GB192" s="234"/>
      <c r="GC192" s="234"/>
      <c r="GD192" s="234"/>
      <c r="GE192" s="234"/>
      <c r="GF192" s="234"/>
      <c r="GG192" s="234"/>
      <c r="GH192" s="234"/>
      <c r="GI192" s="247"/>
      <c r="GJ192" s="247"/>
      <c r="GK192" s="247"/>
      <c r="GL192" s="247"/>
      <c r="GM192" s="247"/>
      <c r="GN192" s="247"/>
      <c r="GO192" s="10"/>
      <c r="GP192" s="234"/>
      <c r="GQ192" s="234"/>
      <c r="GR192" s="234"/>
      <c r="GS192" s="234"/>
      <c r="GT192" s="234"/>
      <c r="GU192" s="247"/>
      <c r="GV192" s="247"/>
      <c r="GW192" s="247"/>
      <c r="GX192" s="247"/>
      <c r="GY192" s="234"/>
      <c r="GZ192" s="234"/>
      <c r="HA192" s="247"/>
      <c r="HB192" s="247"/>
      <c r="HC192" s="247"/>
      <c r="HD192" s="247"/>
      <c r="HE192" s="247"/>
      <c r="HF192" s="247"/>
      <c r="HG192" s="234"/>
      <c r="HH192" s="234"/>
      <c r="HI192" s="247"/>
      <c r="HJ192" s="247"/>
      <c r="HK192" s="234"/>
      <c r="HL192" s="234"/>
      <c r="HM192" s="289"/>
      <c r="HN192" s="289"/>
      <c r="HO192" s="289"/>
      <c r="HP192" s="289"/>
      <c r="HQ192" s="286"/>
      <c r="HR192" s="289"/>
      <c r="HS192" s="234"/>
      <c r="HT192" s="234"/>
      <c r="HU192" s="234"/>
      <c r="HV192" s="234"/>
      <c r="HW192" s="247"/>
      <c r="HX192" s="247"/>
      <c r="HY192" s="247"/>
      <c r="HZ192" s="247"/>
      <c r="IA192" s="234"/>
      <c r="IB192" s="234"/>
      <c r="IC192" s="234"/>
      <c r="ID192" s="234"/>
      <c r="IE192" s="247"/>
      <c r="IF192" s="234"/>
      <c r="IG192" s="234"/>
      <c r="IH192" s="247"/>
      <c r="II192" s="247"/>
      <c r="IJ192" s="247"/>
      <c r="IK192" s="247"/>
      <c r="IL192" s="247"/>
      <c r="IM192" s="247"/>
      <c r="IN192" s="234"/>
      <c r="IO192" s="234"/>
      <c r="IP192" s="10"/>
      <c r="IQ192" s="234"/>
      <c r="IR192" s="234"/>
      <c r="IS192" s="234"/>
      <c r="IT192" s="234"/>
      <c r="IU192" s="234"/>
      <c r="IV192" s="234"/>
      <c r="IW192" s="234"/>
      <c r="IX192" s="234"/>
      <c r="IY192" s="234"/>
      <c r="IZ192" s="247"/>
      <c r="JA192" s="247"/>
      <c r="JB192" s="247"/>
      <c r="JC192" s="234"/>
      <c r="JD192" s="10"/>
      <c r="JE192" s="234"/>
      <c r="JF192" s="234"/>
      <c r="JG192" s="234"/>
      <c r="JH192" s="234"/>
      <c r="JI192" s="234"/>
      <c r="JJ192" s="234"/>
      <c r="JK192" s="234"/>
      <c r="JL192" s="234"/>
      <c r="JM192" s="234"/>
      <c r="JN192" s="234"/>
      <c r="JO192" s="234"/>
      <c r="JP192" s="234"/>
      <c r="JQ192" s="234"/>
      <c r="JR192" s="234"/>
      <c r="JS192" s="234"/>
      <c r="JT192" s="234"/>
      <c r="JU192" s="27">
        <v>0</v>
      </c>
    </row>
    <row r="193" spans="1:281" s="228" customFormat="1" outlineLevel="1">
      <c r="A193" s="202">
        <f t="shared" si="12"/>
        <v>188</v>
      </c>
      <c r="B193" s="202">
        <f t="shared" ref="B193:B198" si="674">$A$7</f>
        <v>2</v>
      </c>
      <c r="C193" s="228">
        <v>700</v>
      </c>
      <c r="D193" s="228" t="s">
        <v>941</v>
      </c>
      <c r="E193" s="228" t="b">
        <v>0</v>
      </c>
      <c r="F193" s="228" t="b">
        <v>0</v>
      </c>
      <c r="G193" s="228" t="b">
        <v>1</v>
      </c>
      <c r="H193" s="32">
        <v>1</v>
      </c>
      <c r="I193" s="298" cm="1">
        <f t="array" ref="I193">INDEX(DataMaster!$R$70:$AC$77,Experiment!$H193,MATCH(Experiment!I$2,DataMaster!$R$69:$AC$69,0))</f>
        <v>1</v>
      </c>
      <c r="J193" s="298" cm="1">
        <f t="array" ref="J193">INDEX(DataMaster!$R$70:$AC$77,Experiment!$H193,MATCH(Experiment!J$2,DataMaster!$R$69:$AC$69,0))</f>
        <v>2</v>
      </c>
      <c r="K193" s="298" cm="1">
        <f t="array" ref="K193">INDEX(DataMaster!$R$70:$AC$77,Experiment!$H193,MATCH(Experiment!K$2,DataMaster!$R$69:$AC$69,0))</f>
        <v>2</v>
      </c>
      <c r="L193" s="298" cm="1">
        <f t="array" ref="L193">INDEX(DataMaster!$R$70:$AC$77,Experiment!$H193,MATCH(Experiment!L$2,DataMaster!$R$69:$AC$69,0))</f>
        <v>2</v>
      </c>
      <c r="M193" s="32">
        <f>DataMaster!V70</f>
        <v>1</v>
      </c>
      <c r="N193" s="32">
        <f>DataMaster!W70</f>
        <v>1</v>
      </c>
      <c r="O193" s="32">
        <f>DataMaster!X70</f>
        <v>1</v>
      </c>
      <c r="P193" s="298" cm="1">
        <f t="array" ref="P193">INDEX(DataMaster!$R$70:$AC$77,Experiment!$H193,MATCH(Experiment!P$2,DataMaster!$R$69:$AC$69,0))</f>
        <v>3</v>
      </c>
      <c r="Q193" s="32">
        <v>1</v>
      </c>
      <c r="R193" s="298" cm="1">
        <f t="array" ref="R193">INDEX(DataMaster!$R$70:$AC$77,Experiment!$H193,MATCH(Experiment!R$2,DataMaster!$R$69:$AC$69,0))</f>
        <v>2</v>
      </c>
      <c r="S193" s="32">
        <f>DataMaster!AB70</f>
        <v>1</v>
      </c>
      <c r="T193" s="298" cm="1">
        <f t="array" ref="T193">INDEX(DataMaster!$R$70:$AC$77,Experiment!$H193,MATCH(Experiment!T$2,DataMaster!$R$69:$AC$69,0))</f>
        <v>2</v>
      </c>
      <c r="V193" s="223" t="str">
        <f ca="1">TEXT(LEFT(OFFSET(V193,-1,0),5)+1,"00000")&amp;MID(OFFSET(V193,-1,0),6,FIND(" ",OFFSET(V193,-1,0),7)-5)
&amp;IF($H193=0,"",INDEX(DataMaster!$Q$70:$Q$77,Experiment!H193))
 &amp; " Day"&amp;INDEX(i.DOY,$I193,1)                   &amp; IF($FE193=0," FWM","")&amp;IF($FE193=1," MWM","")&amp;IF($FE193=5," Mat","")&amp;IF($FJ193=TRUE,"&amp;BBT","")
&amp;" Confine"&amp;$P193-1       &amp;IF($R193&gt;1," PasArea"&amp;GQ193,"")     &amp;IF($T193&gt;1," SR"&amp;GT193,"")     &amp;IF($S193&gt;1," PGR"&amp;JG193,"")
&amp; " WP"&amp;TEXT($IZ193*100,"000p")                &amp; " MP"&amp;TEXT($JA193*100,"000p")                      &amp; " GP"&amp;TEXT($JB193*100,"000p")
&amp; " (F"&amp;3+IFERROR(1*$CZ193,0)+IFERROR(1*$DA193,0)&amp;3-IFERROR(1*NOT($DC193),0)&amp;"N"&amp;$DV193&amp;$DW193&amp;")"</f>
        <v>00001 Case_study farm1 Day135 MWM Confine2 PasArea852 SR13.6 WP100p MP100p GP100p (F33N33)</v>
      </c>
      <c r="W193" s="10" t="str">
        <f ca="1">IF(COUNTIF(V$5:V193,V193)=1,"-","Dup")</f>
        <v>-</v>
      </c>
      <c r="X193" s="10"/>
      <c r="Y193" s="248" t="str">
        <f t="shared" ref="Y193:AD198" ca="1" si="675">OFFSET(Y$5,$B193,0)</f>
        <v>-</v>
      </c>
      <c r="Z193" s="248" t="str">
        <f t="shared" ca="1" si="675"/>
        <v>-</v>
      </c>
      <c r="AA193" s="248" t="str">
        <f t="shared" ca="1" si="675"/>
        <v>-</v>
      </c>
      <c r="AB193" s="248" t="str">
        <f t="shared" ca="1" si="675"/>
        <v>-</v>
      </c>
      <c r="AC193" s="248" t="str">
        <f t="shared" ca="1" si="675"/>
        <v>-</v>
      </c>
      <c r="AD193" s="248" t="b">
        <f t="shared" ca="1" si="675"/>
        <v>1</v>
      </c>
      <c r="AE193" s="10"/>
      <c r="AF193" s="248" t="b">
        <f t="shared" ref="AF193:AN198" ca="1" si="676">OFFSET(AF$5,$B193,0)</f>
        <v>1</v>
      </c>
      <c r="AG193" s="248" t="str">
        <f t="shared" ca="1" si="676"/>
        <v>-</v>
      </c>
      <c r="AH193" s="248" t="str">
        <f t="shared" ca="1" si="676"/>
        <v>-</v>
      </c>
      <c r="AI193" s="248" t="str">
        <f t="shared" ca="1" si="676"/>
        <v>-</v>
      </c>
      <c r="AJ193" s="248" t="b">
        <f t="shared" ca="1" si="676"/>
        <v>0</v>
      </c>
      <c r="AK193" s="248" t="str">
        <f t="shared" ca="1" si="676"/>
        <v>-</v>
      </c>
      <c r="AL193" s="248" t="str">
        <f t="shared" ca="1" si="676"/>
        <v>-</v>
      </c>
      <c r="AM193" s="248" t="str">
        <f t="shared" ca="1" si="676"/>
        <v>-</v>
      </c>
      <c r="AN193" s="248" t="b">
        <f t="shared" ca="1" si="676"/>
        <v>0</v>
      </c>
      <c r="AO193" s="10"/>
      <c r="AP193" s="248" t="b">
        <f t="shared" ref="AP193:BF198" ca="1" si="677">OFFSET(AP$5,$B193,0)</f>
        <v>1</v>
      </c>
      <c r="AQ193" s="248" t="b">
        <f t="shared" ca="1" si="677"/>
        <v>1</v>
      </c>
      <c r="AR193" s="248" t="b">
        <f t="shared" ca="1" si="677"/>
        <v>1</v>
      </c>
      <c r="AS193" s="247">
        <v>31108</v>
      </c>
      <c r="AT193" s="248" t="b">
        <f t="shared" ca="1" si="677"/>
        <v>0</v>
      </c>
      <c r="AU193" s="248" t="str">
        <f t="shared" ca="1" si="677"/>
        <v>-</v>
      </c>
      <c r="AV193" s="248" t="str">
        <f t="shared" ca="1" si="677"/>
        <v>-</v>
      </c>
      <c r="AW193" s="248" t="str">
        <f t="shared" ca="1" si="677"/>
        <v>-</v>
      </c>
      <c r="AX193" s="248" t="str">
        <f t="shared" ca="1" si="677"/>
        <v>-</v>
      </c>
      <c r="AY193" s="248">
        <f t="shared" ca="1" si="677"/>
        <v>1</v>
      </c>
      <c r="AZ193" s="248">
        <f t="shared" ca="1" si="677"/>
        <v>1</v>
      </c>
      <c r="BA193" s="248" t="b">
        <f t="shared" ca="1" si="677"/>
        <v>1</v>
      </c>
      <c r="BB193" s="246" cm="1">
        <f t="array" ref="BB193">INDEX(i.sup_sel,$K193)</f>
        <v>1</v>
      </c>
      <c r="BC193" s="246" cm="1">
        <f t="array" ref="BC193">INDEX(i.confinement_factor_lab_cost,$L193)</f>
        <v>0.65</v>
      </c>
      <c r="BD193" s="246" cm="1">
        <f t="array" ref="BD193">INDEX(i.confinement_factor_lab_cost,$L193)</f>
        <v>0.65</v>
      </c>
      <c r="BE193" s="248" t="b">
        <f t="shared" ca="1" si="677"/>
        <v>1</v>
      </c>
      <c r="BF193" s="248" t="b">
        <f t="shared" ca="1" si="677"/>
        <v>0</v>
      </c>
      <c r="BG193" s="246" t="str" cm="1">
        <f t="array" ref="BG193">INDEX(i.dams_confinement_P,$P193,BG$17)</f>
        <v>-</v>
      </c>
      <c r="BH193" s="246" t="str" cm="1">
        <f t="array" ref="BH193">INDEX(i.dams_confinement_P,$P193,BH$17)</f>
        <v>-</v>
      </c>
      <c r="BI193" s="246" t="str" cm="1">
        <f t="array" ref="BI193">INDEX(i.dams_confinement_P,$P193,BI$17)</f>
        <v>-</v>
      </c>
      <c r="BJ193" s="246" t="str" cm="1">
        <f t="array" ref="BJ193">INDEX(i.dams_confinement_P,$P193,BJ$17)</f>
        <v>-</v>
      </c>
      <c r="BK193" s="246" t="str" cm="1">
        <f t="array" ref="BK193">INDEX(i.dams_confinement_P,$P193,BK$17)</f>
        <v>-</v>
      </c>
      <c r="BL193" s="246" t="str" cm="1">
        <f t="array" ref="BL193">INDEX(i.dams_confinement_P,$P193,BL$17)</f>
        <v>-</v>
      </c>
      <c r="BM193" s="246" t="b" cm="1">
        <f t="array" ref="BM193">INDEX(i.dams_confinement_P,$P193,BM$17)</f>
        <v>1</v>
      </c>
      <c r="BN193" s="246" t="b" cm="1">
        <f t="array" ref="BN193">INDEX(i.dams_confinement_P,$P193,BN$17)</f>
        <v>1</v>
      </c>
      <c r="BO193" s="246" t="b" cm="1">
        <f t="array" ref="BO193">INDEX(i.dams_confinement_P,$P193,BO$17)</f>
        <v>1</v>
      </c>
      <c r="BP193" s="246" t="b" cm="1">
        <f t="array" ref="BP193">INDEX(i.dams_confinement_P,$P193,BP$17)</f>
        <v>1</v>
      </c>
      <c r="BQ193" s="246" t="b" cm="1">
        <f t="array" ref="BQ193">INDEX(i.dams_confinement_P,$P193,BQ$17)</f>
        <v>1</v>
      </c>
      <c r="BR193" s="246" t="b" cm="1">
        <f t="array" ref="BR193">INDEX(i.dams_confinement_P,$P193,BR$17)</f>
        <v>1</v>
      </c>
      <c r="BS193" s="246" t="str" cm="1">
        <f t="array" ref="BS193">INDEX(i.dams_confinement_P,$P193,BS$17)</f>
        <v>-</v>
      </c>
      <c r="BT193" s="246" t="str" cm="1">
        <f t="array" ref="BT193">INDEX(i.dams_confinement_P,$P193,BT$17)</f>
        <v>-</v>
      </c>
      <c r="BU193" s="246" t="str" cm="1">
        <f t="array" ref="BU193">INDEX(i.dams_confinement_P,$P193,BU$17)</f>
        <v>-</v>
      </c>
      <c r="BV193" s="246" t="str" cm="1">
        <f t="array" ref="BV193">INDEX(i.dams_confinement_P,$P193,BV$17)</f>
        <v>-</v>
      </c>
      <c r="BW193" s="246" t="str" cm="1">
        <f t="array" ref="BW193">INDEX(i.dams_confinement_P,$P193,BW$17)</f>
        <v>-</v>
      </c>
      <c r="BX193" s="246" t="str" cm="1">
        <f t="array" ref="BX193">INDEX(i.dams_confinement_P,$P193,BX$17)</f>
        <v>-</v>
      </c>
      <c r="BY193" s="248" t="str">
        <f t="shared" ref="BY193:CV195" ca="1" si="678">OFFSET(BY$5,$B193,0)</f>
        <v>-</v>
      </c>
      <c r="BZ193" s="248" t="str">
        <f t="shared" ca="1" si="678"/>
        <v>-</v>
      </c>
      <c r="CA193" s="10"/>
      <c r="CB193" s="248" t="str">
        <f t="shared" ca="1" si="678"/>
        <v>-</v>
      </c>
      <c r="CC193" s="248" t="str">
        <f t="shared" ca="1" si="678"/>
        <v>-</v>
      </c>
      <c r="CD193" s="248" t="str">
        <f t="shared" ca="1" si="678"/>
        <v>-</v>
      </c>
      <c r="CE193" s="248" t="str">
        <f t="shared" ca="1" si="678"/>
        <v>-</v>
      </c>
      <c r="CF193" s="248" t="str">
        <f t="shared" ca="1" si="678"/>
        <v>-</v>
      </c>
      <c r="CG193" s="248" t="str">
        <f t="shared" ca="1" si="678"/>
        <v>-</v>
      </c>
      <c r="CH193" s="248" t="str">
        <f t="shared" ca="1" si="678"/>
        <v>-</v>
      </c>
      <c r="CI193" s="248" t="str">
        <f t="shared" ca="1" si="678"/>
        <v>-</v>
      </c>
      <c r="CJ193" s="248" t="str">
        <f t="shared" ca="1" si="678"/>
        <v>-</v>
      </c>
      <c r="CK193" s="248" t="str">
        <f t="shared" ca="1" si="678"/>
        <v>-</v>
      </c>
      <c r="CL193" s="248" t="str">
        <f t="shared" ca="1" si="678"/>
        <v>-</v>
      </c>
      <c r="CM193" s="248" t="str">
        <f t="shared" ca="1" si="678"/>
        <v>-</v>
      </c>
      <c r="CN193" s="248" t="str">
        <f t="shared" ca="1" si="678"/>
        <v>-</v>
      </c>
      <c r="CO193" s="248" t="str">
        <f t="shared" ca="1" si="678"/>
        <v>-</v>
      </c>
      <c r="CP193" s="248" t="str">
        <f t="shared" ca="1" si="678"/>
        <v>-</v>
      </c>
      <c r="CQ193" s="248" t="str">
        <f t="shared" ca="1" si="678"/>
        <v>-</v>
      </c>
      <c r="CR193" s="248" t="str">
        <f t="shared" ca="1" si="678"/>
        <v>-</v>
      </c>
      <c r="CS193" s="248" t="str">
        <f t="shared" ca="1" si="678"/>
        <v>-</v>
      </c>
      <c r="CT193" s="248" t="str">
        <f t="shared" ca="1" si="678"/>
        <v>-</v>
      </c>
      <c r="CU193" s="248" t="str">
        <f t="shared" ca="1" si="678"/>
        <v>-</v>
      </c>
      <c r="CV193" s="248" t="str">
        <f t="shared" ca="1" si="678"/>
        <v>-</v>
      </c>
      <c r="CW193" s="10"/>
      <c r="CX193" s="246" t="str" cm="1">
        <f t="array" aca="1" ref="CX193" ca="1">IF(AND($CZ193:$DA193),INDEX(i.dam_user_fvp0_date,$P193),"-")</f>
        <v>-</v>
      </c>
      <c r="CY193" s="246" t="str" cm="1">
        <f t="array" aca="1" ref="CY193" ca="1">IF(AND($CZ193:$DA193),INDEX(i.dam_user_fvp1_date,$P193),"-")</f>
        <v>-</v>
      </c>
      <c r="CZ193" s="248" t="b">
        <f t="shared" ref="CZ193:FI193" ca="1" si="679">OFFSET(CZ$5,$B193,0)</f>
        <v>0</v>
      </c>
      <c r="DA193" s="248" t="b">
        <f t="shared" ca="1" si="679"/>
        <v>0</v>
      </c>
      <c r="DB193" s="248" t="str">
        <f t="shared" ca="1" si="679"/>
        <v>-</v>
      </c>
      <c r="DC193" s="248" t="str">
        <f t="shared" ca="1" si="679"/>
        <v>-</v>
      </c>
      <c r="DD193" s="248" t="str">
        <f t="shared" ca="1" si="679"/>
        <v>-</v>
      </c>
      <c r="DE193" s="248" t="str">
        <f t="shared" ca="1" si="679"/>
        <v>-</v>
      </c>
      <c r="DF193" s="248" t="str">
        <f t="shared" ca="1" si="679"/>
        <v>-</v>
      </c>
      <c r="DG193" s="248" t="str">
        <f t="shared" ca="1" si="679"/>
        <v>-</v>
      </c>
      <c r="DH193" s="248" t="str">
        <f t="shared" ca="1" si="679"/>
        <v>-</v>
      </c>
      <c r="DI193" s="248" t="str">
        <f t="shared" ca="1" si="679"/>
        <v>-</v>
      </c>
      <c r="DJ193" s="248">
        <f t="shared" ca="1" si="679"/>
        <v>0.125</v>
      </c>
      <c r="DK193" s="248">
        <f t="shared" ca="1" si="679"/>
        <v>0.3</v>
      </c>
      <c r="DL193" s="248">
        <f t="shared" ca="1" si="679"/>
        <v>-0.05</v>
      </c>
      <c r="DM193" s="248">
        <f t="shared" ca="1" si="679"/>
        <v>0.1</v>
      </c>
      <c r="DN193" s="248">
        <f t="shared" ca="1" si="679"/>
        <v>0.25</v>
      </c>
      <c r="DO193" s="248">
        <f t="shared" ca="1" si="679"/>
        <v>-0.05</v>
      </c>
      <c r="DP193" s="248">
        <f t="shared" ca="1" si="679"/>
        <v>0.05</v>
      </c>
      <c r="DQ193" s="248">
        <f t="shared" ca="1" si="679"/>
        <v>0.1</v>
      </c>
      <c r="DR193" s="248">
        <f t="shared" ca="1" si="679"/>
        <v>-0.02</v>
      </c>
      <c r="DS193" s="248">
        <f t="shared" ca="1" si="679"/>
        <v>0.1</v>
      </c>
      <c r="DT193" s="248">
        <f t="shared" ca="1" si="679"/>
        <v>0.25</v>
      </c>
      <c r="DU193" s="248">
        <f t="shared" ca="1" si="679"/>
        <v>-0.05</v>
      </c>
      <c r="DV193" s="301">
        <v>3</v>
      </c>
      <c r="DW193" s="301">
        <v>3</v>
      </c>
      <c r="DX193" s="248">
        <f t="shared" ca="1" si="679"/>
        <v>0</v>
      </c>
      <c r="DY193" s="247">
        <v>1.5</v>
      </c>
      <c r="DZ193" s="247">
        <v>-1.5</v>
      </c>
      <c r="EA193" s="248" t="str">
        <f t="shared" ca="1" si="679"/>
        <v>-</v>
      </c>
      <c r="EB193" s="248" t="str">
        <f t="shared" ca="1" si="679"/>
        <v>-</v>
      </c>
      <c r="EC193" s="248" t="str">
        <f t="shared" ca="1" si="679"/>
        <v>-</v>
      </c>
      <c r="ED193" s="248" t="str">
        <f t="shared" ca="1" si="679"/>
        <v>-</v>
      </c>
      <c r="EE193" s="248" t="str">
        <f t="shared" ca="1" si="679"/>
        <v>-</v>
      </c>
      <c r="EF193" s="248">
        <f t="shared" ca="1" si="679"/>
        <v>0</v>
      </c>
      <c r="EG193" s="247">
        <v>1.5</v>
      </c>
      <c r="EH193" s="247">
        <v>-1.5</v>
      </c>
      <c r="EI193" s="248" t="str">
        <f t="shared" ref="EI193" ca="1" si="680">OFFSET(EI$5,$B193,0)</f>
        <v>-</v>
      </c>
      <c r="EJ193" s="248" t="str">
        <f t="shared" ca="1" si="679"/>
        <v>-</v>
      </c>
      <c r="EK193" s="248" t="str">
        <f t="shared" ca="1" si="679"/>
        <v>-</v>
      </c>
      <c r="EL193" s="248">
        <f t="shared" ca="1" si="679"/>
        <v>0</v>
      </c>
      <c r="EM193" s="248">
        <f t="shared" ca="1" si="679"/>
        <v>0</v>
      </c>
      <c r="EN193" s="248">
        <f t="shared" ca="1" si="679"/>
        <v>0</v>
      </c>
      <c r="EO193" s="248">
        <f t="shared" ca="1" si="679"/>
        <v>0</v>
      </c>
      <c r="EP193" s="248">
        <f t="shared" ca="1" si="679"/>
        <v>0</v>
      </c>
      <c r="EQ193" s="248">
        <f t="shared" ca="1" si="679"/>
        <v>0</v>
      </c>
      <c r="ER193" s="248">
        <f t="shared" ca="1" si="679"/>
        <v>0</v>
      </c>
      <c r="ES193" s="248" t="str">
        <f t="shared" ca="1" si="679"/>
        <v>-</v>
      </c>
      <c r="ET193" s="248" t="str">
        <f t="shared" ca="1" si="679"/>
        <v>-</v>
      </c>
      <c r="EU193" s="248" t="str">
        <f t="shared" ca="1" si="679"/>
        <v>-</v>
      </c>
      <c r="EV193" s="248" t="str">
        <f t="shared" ca="1" si="679"/>
        <v>-</v>
      </c>
      <c r="EW193" s="248" t="str">
        <f t="shared" ca="1" si="679"/>
        <v>-</v>
      </c>
      <c r="EX193" s="248" t="str">
        <f t="shared" ca="1" si="679"/>
        <v>-</v>
      </c>
      <c r="EY193" s="248" t="str">
        <f t="shared" ca="1" si="679"/>
        <v>-</v>
      </c>
      <c r="EZ193" s="248" t="str">
        <f t="shared" ca="1" si="679"/>
        <v>-</v>
      </c>
      <c r="FA193" s="248" t="str">
        <f t="shared" ca="1" si="679"/>
        <v>-</v>
      </c>
      <c r="FB193" s="248" t="str">
        <f t="shared" ca="1" si="679"/>
        <v>-</v>
      </c>
      <c r="FC193" s="248" t="str">
        <f t="shared" ca="1" si="679"/>
        <v>-</v>
      </c>
      <c r="FD193" s="10"/>
      <c r="FE193" s="246">
        <f t="shared" ref="FE193:FE198" si="681">INDEX(i.FlkStrctr,$J193,FE$15)</f>
        <v>1</v>
      </c>
      <c r="FF193" s="248" t="str">
        <f t="shared" ca="1" si="679"/>
        <v>-</v>
      </c>
      <c r="FG193" s="248" t="str">
        <f t="shared" ca="1" si="679"/>
        <v>-</v>
      </c>
      <c r="FH193" s="248" t="str">
        <f t="shared" ca="1" si="679"/>
        <v>-</v>
      </c>
      <c r="FI193" s="248" t="str">
        <f t="shared" ca="1" si="679"/>
        <v>-</v>
      </c>
      <c r="FJ193" s="246" t="b">
        <f t="shared" ref="FJ193:FJ198" si="682">INDEX(i.FlkStrctr,$J193,FJ$15)</f>
        <v>0</v>
      </c>
      <c r="FK193" s="248" t="str">
        <f t="shared" ref="FK193:GN195" ca="1" si="683">OFFSET(FK$5,$B193,0)</f>
        <v>-</v>
      </c>
      <c r="FL193" s="248">
        <f t="shared" ca="1" si="683"/>
        <v>0</v>
      </c>
      <c r="FM193" s="248" t="str">
        <f t="shared" ca="1" si="683"/>
        <v>-</v>
      </c>
      <c r="FN193" s="248">
        <f t="shared" ca="1" si="683"/>
        <v>1</v>
      </c>
      <c r="FO193" s="248">
        <f t="shared" ca="1" si="683"/>
        <v>0</v>
      </c>
      <c r="FP193" s="248">
        <f t="shared" ca="1" si="683"/>
        <v>1</v>
      </c>
      <c r="FQ193" s="248">
        <f t="shared" ca="1" si="683"/>
        <v>0</v>
      </c>
      <c r="FR193" s="248">
        <f t="shared" ca="1" si="683"/>
        <v>1</v>
      </c>
      <c r="FS193" s="248">
        <f t="shared" ca="1" si="683"/>
        <v>1</v>
      </c>
      <c r="FT193" s="248">
        <f t="shared" ca="1" si="683"/>
        <v>1</v>
      </c>
      <c r="FU193" s="248">
        <f t="shared" ca="1" si="683"/>
        <v>0</v>
      </c>
      <c r="FV193" s="248">
        <f t="shared" ca="1" si="683"/>
        <v>0</v>
      </c>
      <c r="FW193" s="248">
        <f t="shared" ca="1" si="683"/>
        <v>0</v>
      </c>
      <c r="FX193" s="248">
        <f t="shared" ca="1" si="683"/>
        <v>0</v>
      </c>
      <c r="FY193" s="248">
        <f t="shared" ca="1" si="683"/>
        <v>0</v>
      </c>
      <c r="FZ193" s="248">
        <f t="shared" ca="1" si="683"/>
        <v>0</v>
      </c>
      <c r="GA193" s="248">
        <f t="shared" ca="1" si="683"/>
        <v>0</v>
      </c>
      <c r="GB193" s="248">
        <f t="shared" ca="1" si="683"/>
        <v>0</v>
      </c>
      <c r="GC193" s="248">
        <f t="shared" ca="1" si="683"/>
        <v>0</v>
      </c>
      <c r="GD193" s="248">
        <f t="shared" ca="1" si="683"/>
        <v>0</v>
      </c>
      <c r="GE193" s="248">
        <f t="shared" ca="1" si="683"/>
        <v>0</v>
      </c>
      <c r="GF193" s="248">
        <f t="shared" ca="1" si="683"/>
        <v>0</v>
      </c>
      <c r="GG193" s="248">
        <f t="shared" ca="1" si="683"/>
        <v>1</v>
      </c>
      <c r="GH193" s="248">
        <f t="shared" ca="1" si="683"/>
        <v>0</v>
      </c>
      <c r="GI193" s="248">
        <f t="shared" ca="1" si="683"/>
        <v>0</v>
      </c>
      <c r="GJ193" s="248">
        <f t="shared" ca="1" si="683"/>
        <v>0</v>
      </c>
      <c r="GK193" s="248">
        <f t="shared" ca="1" si="683"/>
        <v>0</v>
      </c>
      <c r="GL193" s="248">
        <f t="shared" ca="1" si="683"/>
        <v>0</v>
      </c>
      <c r="GM193" s="248">
        <f t="shared" ca="1" si="683"/>
        <v>0</v>
      </c>
      <c r="GN193" s="248">
        <f t="shared" ca="1" si="683"/>
        <v>0</v>
      </c>
      <c r="GO193" s="10"/>
      <c r="GP193" s="246" t="b">
        <f t="shared" ref="GP193:GP198" si="684">IF(GQ193&lt;&gt;"-",TRUE,FALSE)</f>
        <v>1</v>
      </c>
      <c r="GQ193" s="246" cm="1">
        <f t="array" ref="GQ193">INDEX(i.bnd_total_pas_area,$R193,1)</f>
        <v>852</v>
      </c>
      <c r="GR193" s="248" t="str">
        <f t="shared" ref="GR193:GR198" ca="1" si="685">OFFSET(GR$5,$B193,0)</f>
        <v>-</v>
      </c>
      <c r="GS193" s="246" t="b">
        <f t="shared" ref="GS193:GS195" si="686">IF(GT193&lt;&gt;"-",TRUE,FALSE)</f>
        <v>1</v>
      </c>
      <c r="GT193" s="246" cm="1">
        <f t="array" ref="GT193">INDEX(i.bnd_sr_t,$T193,1)</f>
        <v>13.6</v>
      </c>
      <c r="GU193" s="246" t="b">
        <f t="shared" ref="GU193:GW198" si="687">INDEX(i.TOL,$I193,GU$15)</f>
        <v>1</v>
      </c>
      <c r="GV193" s="246" t="b">
        <f t="shared" si="687"/>
        <v>0</v>
      </c>
      <c r="GW193" s="246" t="b">
        <f t="shared" si="687"/>
        <v>0</v>
      </c>
      <c r="GX193" s="248">
        <f t="shared" ref="GX193:HS195" ca="1" si="688">OFFSET(GX$5,$B193,0)</f>
        <v>0</v>
      </c>
      <c r="GY193" s="248">
        <f t="shared" ca="1" si="688"/>
        <v>2</v>
      </c>
      <c r="GZ193" s="248">
        <f t="shared" ca="1" si="688"/>
        <v>2</v>
      </c>
      <c r="HA193" s="248" t="str">
        <f t="shared" ca="1" si="688"/>
        <v>-</v>
      </c>
      <c r="HB193" s="248" t="str">
        <f t="shared" ca="1" si="688"/>
        <v>-</v>
      </c>
      <c r="HC193" s="248" t="str">
        <f t="shared" ca="1" si="688"/>
        <v>-</v>
      </c>
      <c r="HD193" s="248" t="str">
        <f t="shared" ca="1" si="688"/>
        <v>-</v>
      </c>
      <c r="HE193" s="248" t="str">
        <f t="shared" ca="1" si="688"/>
        <v>-</v>
      </c>
      <c r="HF193" s="248" t="str">
        <f t="shared" ca="1" si="688"/>
        <v>-</v>
      </c>
      <c r="HG193" s="248" t="str">
        <f t="shared" ca="1" si="688"/>
        <v>-</v>
      </c>
      <c r="HH193" s="248" t="str">
        <f t="shared" ca="1" si="688"/>
        <v>-</v>
      </c>
      <c r="HI193" s="248" t="str">
        <f t="shared" ca="1" si="688"/>
        <v>-</v>
      </c>
      <c r="HJ193" s="248" t="str">
        <f t="shared" ca="1" si="688"/>
        <v>-</v>
      </c>
      <c r="HK193" s="248" t="b">
        <f t="shared" ca="1" si="688"/>
        <v>1</v>
      </c>
      <c r="HL193" s="248">
        <f t="shared" ca="1" si="688"/>
        <v>0</v>
      </c>
      <c r="HM193" s="288" t="str">
        <f t="shared" ca="1" si="688"/>
        <v>-</v>
      </c>
      <c r="HN193" s="288" t="str">
        <f t="shared" ca="1" si="688"/>
        <v>-</v>
      </c>
      <c r="HO193" s="288" t="str">
        <f t="shared" ca="1" si="688"/>
        <v>-</v>
      </c>
      <c r="HP193" s="288" t="str">
        <f t="shared" ca="1" si="688"/>
        <v>-</v>
      </c>
      <c r="HQ193" s="288" t="str">
        <f t="shared" ca="1" si="688"/>
        <v>-</v>
      </c>
      <c r="HR193" s="288" t="str">
        <f t="shared" ca="1" si="688"/>
        <v>-</v>
      </c>
      <c r="HS193" s="248" t="str">
        <f t="shared" ca="1" si="688"/>
        <v>-</v>
      </c>
      <c r="HT193" s="248" t="str">
        <f t="shared" ref="HT193:HT198" ca="1" si="689">OFFSET(HT$5,$B193,0)</f>
        <v>-</v>
      </c>
      <c r="HU193" s="248" t="b">
        <f t="shared" ref="HU193:HU198" ca="1" si="690">OFFSET(HU$5,$B193,0)</f>
        <v>1</v>
      </c>
      <c r="HV193" s="248">
        <f t="shared" ref="HV193:HV198" ca="1" si="691">OFFSET(HV$5,$B193,0)</f>
        <v>0</v>
      </c>
      <c r="HW193" s="246" t="str">
        <f t="shared" ref="HW193:HZ198" si="692">INDEX(i.FlkStrctr,$J193,HW$15)</f>
        <v>-</v>
      </c>
      <c r="HX193" s="246" t="str">
        <f t="shared" si="692"/>
        <v>-</v>
      </c>
      <c r="HY193" s="246" t="str">
        <f t="shared" si="692"/>
        <v>-</v>
      </c>
      <c r="HZ193" s="246" t="str">
        <f t="shared" si="692"/>
        <v>-</v>
      </c>
      <c r="IA193" s="248" t="str">
        <f t="shared" ref="IA193:JT195" ca="1" si="693">OFFSET(IA$5,$B193,0)</f>
        <v>-</v>
      </c>
      <c r="IB193" s="248" t="str">
        <f t="shared" ca="1" si="693"/>
        <v>-</v>
      </c>
      <c r="IC193" s="248" t="str">
        <f t="shared" ca="1" si="693"/>
        <v>-</v>
      </c>
      <c r="ID193" s="248" t="str">
        <f t="shared" ca="1" si="693"/>
        <v>-</v>
      </c>
      <c r="IE193" s="248">
        <f t="shared" ca="1" si="693"/>
        <v>0</v>
      </c>
      <c r="IF193" s="248" t="str">
        <f t="shared" ca="1" si="693"/>
        <v>-</v>
      </c>
      <c r="IG193" s="248">
        <f t="shared" ca="1" si="693"/>
        <v>0</v>
      </c>
      <c r="IH193" s="246" t="str">
        <f t="shared" ref="IH193:IL198" si="694">INDEX(i.FlkStrctr,$J193,IH$15)</f>
        <v>-</v>
      </c>
      <c r="II193" s="246">
        <f t="shared" si="694"/>
        <v>500</v>
      </c>
      <c r="IJ193" s="246">
        <f t="shared" si="694"/>
        <v>500</v>
      </c>
      <c r="IK193" s="246">
        <f t="shared" ref="IK193:IK198" si="695">INDEX(i.FlkStrctr,$J193,IK$15)</f>
        <v>865</v>
      </c>
      <c r="IL193" s="246" t="str">
        <f t="shared" si="694"/>
        <v>-</v>
      </c>
      <c r="IM193" s="246" t="str">
        <f t="shared" ref="IM193:IM198" si="696">INDEX(i.FlkStrctr,$J193,IM$15)</f>
        <v>-</v>
      </c>
      <c r="IN193" s="248" t="str">
        <f t="shared" ref="IN193:IO198" ca="1" si="697">OFFSET(IN$5,$B193,0)</f>
        <v>-</v>
      </c>
      <c r="IO193" s="248" t="str">
        <f t="shared" ca="1" si="697"/>
        <v>-</v>
      </c>
      <c r="IP193" s="10"/>
      <c r="IQ193" s="248">
        <f t="shared" ca="1" si="693"/>
        <v>1</v>
      </c>
      <c r="IR193" s="248">
        <f t="shared" ca="1" si="693"/>
        <v>0</v>
      </c>
      <c r="IS193" s="248">
        <f t="shared" ca="1" si="693"/>
        <v>1</v>
      </c>
      <c r="IT193" s="248">
        <f t="shared" ca="1" si="693"/>
        <v>1</v>
      </c>
      <c r="IU193" s="248">
        <f t="shared" ca="1" si="693"/>
        <v>0</v>
      </c>
      <c r="IV193" s="248">
        <f t="shared" ca="1" si="693"/>
        <v>70</v>
      </c>
      <c r="IW193" s="248">
        <f t="shared" ca="1" si="693"/>
        <v>50</v>
      </c>
      <c r="IX193" s="248">
        <f t="shared" ca="1" si="693"/>
        <v>85</v>
      </c>
      <c r="IY193" s="248">
        <f t="shared" ca="1" si="693"/>
        <v>70</v>
      </c>
      <c r="IZ193" s="246">
        <f t="shared" ref="IZ193:IZ198" si="698">INDEX(i.WoolPrices,$M193,IZ$15)</f>
        <v>1</v>
      </c>
      <c r="JA193" s="246">
        <f t="shared" ref="JA193:JA198" si="699">INDEX(i.MeatPrices,$N193,JA$15)</f>
        <v>1</v>
      </c>
      <c r="JB193" s="246">
        <f t="shared" ref="JB193:JB198" si="700">INDEX(i.GrainPrices,$O193,JB$15)</f>
        <v>1</v>
      </c>
      <c r="JC193" s="248">
        <f t="shared" ca="1" si="693"/>
        <v>1</v>
      </c>
      <c r="JD193" s="10"/>
      <c r="JE193" s="248">
        <f t="shared" ca="1" si="693"/>
        <v>1</v>
      </c>
      <c r="JF193" s="246">
        <f t="shared" ref="JF193:JF198" si="701">INDEX(i.germ,$S193,JF$15)</f>
        <v>1</v>
      </c>
      <c r="JG193" s="248">
        <f t="shared" ref="JG193:JK198" ca="1" si="702">OFFSET(JG$5,$B193,0)</f>
        <v>0.75</v>
      </c>
      <c r="JH193" s="248">
        <f t="shared" ca="1" si="702"/>
        <v>0.8</v>
      </c>
      <c r="JI193" s="248">
        <f t="shared" ca="1" si="702"/>
        <v>0.82499999999999996</v>
      </c>
      <c r="JJ193" s="248">
        <f t="shared" ca="1" si="702"/>
        <v>0.875</v>
      </c>
      <c r="JK193" s="248">
        <f t="shared" ca="1" si="702"/>
        <v>0.9</v>
      </c>
      <c r="JL193" s="246">
        <f t="shared" ref="JL193:JL198" si="703">INDEX(i.germ,$S193,JL$15)</f>
        <v>1</v>
      </c>
      <c r="JM193" s="248">
        <f t="shared" ca="1" si="693"/>
        <v>0</v>
      </c>
      <c r="JN193" s="248">
        <f t="shared" ca="1" si="693"/>
        <v>0</v>
      </c>
      <c r="JO193" s="248">
        <f t="shared" ca="1" si="693"/>
        <v>0</v>
      </c>
      <c r="JP193" s="248">
        <f t="shared" ca="1" si="693"/>
        <v>0</v>
      </c>
      <c r="JQ193" s="248">
        <f t="shared" ca="1" si="693"/>
        <v>0</v>
      </c>
      <c r="JR193" s="248">
        <f t="shared" ca="1" si="693"/>
        <v>0</v>
      </c>
      <c r="JS193" s="248" t="str">
        <f t="shared" ca="1" si="693"/>
        <v>-</v>
      </c>
      <c r="JT193" s="248">
        <f t="shared" ca="1" si="693"/>
        <v>0</v>
      </c>
      <c r="JU193" s="27">
        <v>0</v>
      </c>
    </row>
    <row r="194" spans="1:281" s="228" customFormat="1" outlineLevel="1">
      <c r="A194" s="202">
        <f t="shared" si="12"/>
        <v>189</v>
      </c>
      <c r="B194" s="202">
        <f t="shared" si="674"/>
        <v>2</v>
      </c>
      <c r="C194" s="228">
        <v>700</v>
      </c>
      <c r="D194" s="228" t="s">
        <v>941</v>
      </c>
      <c r="E194" s="228" t="b">
        <v>0</v>
      </c>
      <c r="F194" s="228" t="b">
        <v>0</v>
      </c>
      <c r="G194" s="228" t="b">
        <v>1</v>
      </c>
      <c r="H194" s="32">
        <v>2</v>
      </c>
      <c r="I194" s="298" cm="1">
        <f t="array" aca="1" ref="I194" ca="1">INDEX(DataMaster!$R$70:$AC$77,Experiment!$H194,MATCH(Experiment!I$2,DataMaster!$R$69:$AC$69,0))</f>
        <v>1</v>
      </c>
      <c r="J194" s="298" cm="1">
        <f t="array" aca="1" ref="J194" ca="1">INDEX(DataMaster!$R$70:$AC$77,Experiment!$H194,MATCH(Experiment!J$2,DataMaster!$R$69:$AC$69,0))</f>
        <v>2</v>
      </c>
      <c r="K194" s="298" cm="1">
        <f t="array" aca="1" ref="K194" ca="1">INDEX(DataMaster!$R$70:$AC$77,Experiment!$H194,MATCH(Experiment!K$2,DataMaster!$R$69:$AC$69,0))</f>
        <v>2</v>
      </c>
      <c r="L194" s="298" cm="1">
        <f t="array" aca="1" ref="L194" ca="1">INDEX(DataMaster!$R$70:$AC$77,Experiment!$H194,MATCH(Experiment!L$2,DataMaster!$R$69:$AC$69,0))</f>
        <v>2</v>
      </c>
      <c r="M194" s="225">
        <f t="shared" ref="M194:O198" ca="1" si="704">OFFSET(M194,-1,0)</f>
        <v>1</v>
      </c>
      <c r="N194" s="225">
        <f t="shared" ca="1" si="704"/>
        <v>1</v>
      </c>
      <c r="O194" s="225">
        <f t="shared" ca="1" si="704"/>
        <v>1</v>
      </c>
      <c r="P194" s="298" cm="1">
        <f t="array" ref="P194">INDEX(DataMaster!$R$70:$AC$77,Experiment!$H194,MATCH(Experiment!P$2,DataMaster!$R$69:$AC$69,0))</f>
        <v>1</v>
      </c>
      <c r="Q194" s="32">
        <v>1</v>
      </c>
      <c r="R194" s="298" cm="1">
        <f t="array" aca="1" ref="R194" ca="1">INDEX(DataMaster!$R$70:$AC$77,Experiment!$H194,MATCH(Experiment!R$2,DataMaster!$R$69:$AC$69,0))</f>
        <v>2</v>
      </c>
      <c r="S194" s="32">
        <v>1</v>
      </c>
      <c r="T194" s="298" cm="1">
        <f t="array" aca="1" ref="T194" ca="1">INDEX(DataMaster!$R$70:$AC$77,Experiment!$H194,MATCH(Experiment!T$2,DataMaster!$R$69:$AC$69,0))</f>
        <v>2</v>
      </c>
      <c r="V194" s="242" t="str">
        <f ca="1">TEXT(LEFT(OFFSET(V194,-1,0),5)+1,"00000")&amp;MID(OFFSET(V194,-1,0),6,FIND(" ",OFFSET(V194,-1,0),7)-5)
&amp;IF($H194=0,"",INDEX(DataMaster!$Q$70:$Q$77,Experiment!H194))
 &amp; " Day"&amp;INDEX(i.DOY,$I194,1)                   &amp; IF($FE194=0," FWM","")&amp;IF($FE194=1," MWM","")&amp;IF($FE194=5," Mat","")&amp;IF($FJ194=TRUE,"&amp;BBT","")
&amp;" Confine"&amp;$P194-1       &amp;IF($R194&gt;1," PasArea"&amp;GQ194,"")     &amp;IF($T194&gt;1," SR"&amp;GT194,"")     &amp;IF($S194&gt;1," PGR"&amp;JG194,"")
&amp; " WP"&amp;TEXT($IZ194*100,"000p")                &amp; " MP"&amp;TEXT($JA194*100,"000p")                      &amp; " GP"&amp;TEXT($JB194*100,"000p")
&amp; " (F"&amp;3+IFERROR(1*$CZ194,0)+IFERROR(1*$DA194,0)&amp;3-IFERROR(1*NOT($DC194),0)&amp;"N"&amp;$DV194&amp;$DW194&amp;")"</f>
        <v>00002 Case_study farm1_nc Day135 MWM Confine0 PasArea852 SR13.6 WP100p MP100p GP100p (F33N33)</v>
      </c>
      <c r="W194" s="10" t="str">
        <f ca="1">IF(COUNTIF(V$5:V194,V194)=1,"-","Dup")</f>
        <v>-</v>
      </c>
      <c r="X194" s="10"/>
      <c r="Y194" s="248" t="str">
        <f t="shared" ca="1" si="675"/>
        <v>-</v>
      </c>
      <c r="Z194" s="248" t="str">
        <f t="shared" ca="1" si="675"/>
        <v>-</v>
      </c>
      <c r="AA194" s="248" t="str">
        <f t="shared" ca="1" si="675"/>
        <v>-</v>
      </c>
      <c r="AB194" s="248" t="str">
        <f t="shared" ca="1" si="675"/>
        <v>-</v>
      </c>
      <c r="AC194" s="248" t="str">
        <f t="shared" ca="1" si="675"/>
        <v>-</v>
      </c>
      <c r="AD194" s="248" t="b">
        <f t="shared" ca="1" si="675"/>
        <v>1</v>
      </c>
      <c r="AE194" s="10"/>
      <c r="AF194" s="248" t="b">
        <f t="shared" ca="1" si="676"/>
        <v>1</v>
      </c>
      <c r="AG194" s="248" t="str">
        <f t="shared" ca="1" si="676"/>
        <v>-</v>
      </c>
      <c r="AH194" s="248" t="str">
        <f t="shared" ca="1" si="676"/>
        <v>-</v>
      </c>
      <c r="AI194" s="248" t="str">
        <f t="shared" ca="1" si="676"/>
        <v>-</v>
      </c>
      <c r="AJ194" s="248" t="b">
        <f t="shared" ca="1" si="676"/>
        <v>0</v>
      </c>
      <c r="AK194" s="248" t="str">
        <f t="shared" ca="1" si="676"/>
        <v>-</v>
      </c>
      <c r="AL194" s="248" t="str">
        <f t="shared" ca="1" si="676"/>
        <v>-</v>
      </c>
      <c r="AM194" s="248" t="str">
        <f t="shared" ca="1" si="676"/>
        <v>-</v>
      </c>
      <c r="AN194" s="248" t="b">
        <f t="shared" ca="1" si="676"/>
        <v>0</v>
      </c>
      <c r="AO194" s="10"/>
      <c r="AP194" s="248" t="b">
        <f t="shared" ca="1" si="677"/>
        <v>1</v>
      </c>
      <c r="AQ194" s="248" t="b">
        <f t="shared" ca="1" si="677"/>
        <v>1</v>
      </c>
      <c r="AR194" s="248" t="b">
        <f t="shared" ca="1" si="677"/>
        <v>1</v>
      </c>
      <c r="AS194" s="247">
        <v>31108</v>
      </c>
      <c r="AT194" s="248" t="b">
        <f t="shared" ca="1" si="677"/>
        <v>0</v>
      </c>
      <c r="AU194" s="248" t="str">
        <f t="shared" ca="1" si="677"/>
        <v>-</v>
      </c>
      <c r="AV194" s="248" t="str">
        <f t="shared" ca="1" si="677"/>
        <v>-</v>
      </c>
      <c r="AW194" s="248" t="str">
        <f t="shared" ca="1" si="677"/>
        <v>-</v>
      </c>
      <c r="AX194" s="248" t="str">
        <f t="shared" ca="1" si="677"/>
        <v>-</v>
      </c>
      <c r="AY194" s="248">
        <f t="shared" ca="1" si="677"/>
        <v>1</v>
      </c>
      <c r="AZ194" s="248">
        <f t="shared" ca="1" si="677"/>
        <v>1</v>
      </c>
      <c r="BA194" s="248" t="b">
        <f t="shared" ca="1" si="677"/>
        <v>1</v>
      </c>
      <c r="BB194" s="246" cm="1">
        <f t="array" aca="1" ref="BB194" ca="1">INDEX(i.sup_sel,$K194)</f>
        <v>1</v>
      </c>
      <c r="BC194" s="246" cm="1">
        <f t="array" aca="1" ref="BC194" ca="1">INDEX(i.confinement_factor_lab_cost,$L194)</f>
        <v>0.65</v>
      </c>
      <c r="BD194" s="246" cm="1">
        <f t="array" aca="1" ref="BD194" ca="1">INDEX(i.confinement_factor_lab_cost,$L194)</f>
        <v>0.65</v>
      </c>
      <c r="BE194" s="248" t="b">
        <f t="shared" ca="1" si="677"/>
        <v>1</v>
      </c>
      <c r="BF194" s="248" t="b">
        <f t="shared" ca="1" si="677"/>
        <v>0</v>
      </c>
      <c r="BG194" s="246" t="b" cm="1">
        <f t="array" ref="BG194">INDEX(i.dams_confinement_P,$P194,BG$17)</f>
        <v>0</v>
      </c>
      <c r="BH194" s="246" t="b" cm="1">
        <f t="array" ref="BH194">INDEX(i.dams_confinement_P,$P194,BH$17)</f>
        <v>0</v>
      </c>
      <c r="BI194" s="246" t="b" cm="1">
        <f t="array" ref="BI194">INDEX(i.dams_confinement_P,$P194,BI$17)</f>
        <v>0</v>
      </c>
      <c r="BJ194" s="246" t="b" cm="1">
        <f t="array" ref="BJ194">INDEX(i.dams_confinement_P,$P194,BJ$17)</f>
        <v>0</v>
      </c>
      <c r="BK194" s="246" t="b" cm="1">
        <f t="array" ref="BK194">INDEX(i.dams_confinement_P,$P194,BK$17)</f>
        <v>0</v>
      </c>
      <c r="BL194" s="246" t="b" cm="1">
        <f t="array" ref="BL194">INDEX(i.dams_confinement_P,$P194,BL$17)</f>
        <v>0</v>
      </c>
      <c r="BM194" s="246" t="b" cm="1">
        <f t="array" ref="BM194">INDEX(i.dams_confinement_P,$P194,BM$17)</f>
        <v>0</v>
      </c>
      <c r="BN194" s="246" t="b" cm="1">
        <f t="array" ref="BN194">INDEX(i.dams_confinement_P,$P194,BN$17)</f>
        <v>0</v>
      </c>
      <c r="BO194" s="246" t="b" cm="1">
        <f t="array" ref="BO194">INDEX(i.dams_confinement_P,$P194,BO$17)</f>
        <v>0</v>
      </c>
      <c r="BP194" s="246" t="b" cm="1">
        <f t="array" ref="BP194">INDEX(i.dams_confinement_P,$P194,BP$17)</f>
        <v>0</v>
      </c>
      <c r="BQ194" s="246" t="b" cm="1">
        <f t="array" ref="BQ194">INDEX(i.dams_confinement_P,$P194,BQ$17)</f>
        <v>0</v>
      </c>
      <c r="BR194" s="246" t="b" cm="1">
        <f t="array" ref="BR194">INDEX(i.dams_confinement_P,$P194,BR$17)</f>
        <v>0</v>
      </c>
      <c r="BS194" s="246" t="b" cm="1">
        <f t="array" ref="BS194">INDEX(i.dams_confinement_P,$P194,BS$17)</f>
        <v>0</v>
      </c>
      <c r="BT194" s="246" t="b" cm="1">
        <f t="array" ref="BT194">INDEX(i.dams_confinement_P,$P194,BT$17)</f>
        <v>0</v>
      </c>
      <c r="BU194" s="246" t="b" cm="1">
        <f t="array" ref="BU194">INDEX(i.dams_confinement_P,$P194,BU$17)</f>
        <v>0</v>
      </c>
      <c r="BV194" s="246" t="b" cm="1">
        <f t="array" ref="BV194">INDEX(i.dams_confinement_P,$P194,BV$17)</f>
        <v>0</v>
      </c>
      <c r="BW194" s="246" t="b" cm="1">
        <f t="array" ref="BW194">INDEX(i.dams_confinement_P,$P194,BW$17)</f>
        <v>0</v>
      </c>
      <c r="BX194" s="246" t="b" cm="1">
        <f t="array" ref="BX194">INDEX(i.dams_confinement_P,$P194,BX$17)</f>
        <v>0</v>
      </c>
      <c r="BY194" s="248" t="str">
        <f t="shared" ref="BY194:CV194" ca="1" si="705">OFFSET(BY$5,$B194,0)</f>
        <v>-</v>
      </c>
      <c r="BZ194" s="248" t="str">
        <f t="shared" ca="1" si="705"/>
        <v>-</v>
      </c>
      <c r="CA194" s="10"/>
      <c r="CB194" s="248" t="str">
        <f t="shared" ca="1" si="705"/>
        <v>-</v>
      </c>
      <c r="CC194" s="248" t="str">
        <f t="shared" ca="1" si="705"/>
        <v>-</v>
      </c>
      <c r="CD194" s="248" t="str">
        <f t="shared" ca="1" si="705"/>
        <v>-</v>
      </c>
      <c r="CE194" s="248" t="str">
        <f t="shared" ca="1" si="705"/>
        <v>-</v>
      </c>
      <c r="CF194" s="248" t="str">
        <f t="shared" ca="1" si="705"/>
        <v>-</v>
      </c>
      <c r="CG194" s="248" t="str">
        <f t="shared" ca="1" si="705"/>
        <v>-</v>
      </c>
      <c r="CH194" s="248" t="str">
        <f t="shared" ca="1" si="705"/>
        <v>-</v>
      </c>
      <c r="CI194" s="248" t="str">
        <f t="shared" ca="1" si="705"/>
        <v>-</v>
      </c>
      <c r="CJ194" s="248" t="str">
        <f t="shared" ca="1" si="705"/>
        <v>-</v>
      </c>
      <c r="CK194" s="248" t="str">
        <f t="shared" ca="1" si="705"/>
        <v>-</v>
      </c>
      <c r="CL194" s="248" t="str">
        <f t="shared" ca="1" si="705"/>
        <v>-</v>
      </c>
      <c r="CM194" s="248" t="str">
        <f t="shared" ca="1" si="705"/>
        <v>-</v>
      </c>
      <c r="CN194" s="248" t="str">
        <f t="shared" ca="1" si="705"/>
        <v>-</v>
      </c>
      <c r="CO194" s="248" t="str">
        <f t="shared" ca="1" si="705"/>
        <v>-</v>
      </c>
      <c r="CP194" s="248" t="str">
        <f t="shared" ca="1" si="705"/>
        <v>-</v>
      </c>
      <c r="CQ194" s="248" t="str">
        <f t="shared" ca="1" si="705"/>
        <v>-</v>
      </c>
      <c r="CR194" s="248" t="str">
        <f t="shared" ca="1" si="705"/>
        <v>-</v>
      </c>
      <c r="CS194" s="248" t="str">
        <f t="shared" ca="1" si="705"/>
        <v>-</v>
      </c>
      <c r="CT194" s="248" t="str">
        <f t="shared" ca="1" si="705"/>
        <v>-</v>
      </c>
      <c r="CU194" s="248" t="str">
        <f t="shared" ca="1" si="705"/>
        <v>-</v>
      </c>
      <c r="CV194" s="248" t="str">
        <f t="shared" ca="1" si="705"/>
        <v>-</v>
      </c>
      <c r="CW194" s="10"/>
      <c r="CX194" s="246" t="str" cm="1">
        <f t="array" aca="1" ref="CX194" ca="1">IF(AND($CZ194:$DA194),INDEX(i.dam_user_fvp0_date,$P194),"-")</f>
        <v>-</v>
      </c>
      <c r="CY194" s="246" t="str" cm="1">
        <f t="array" aca="1" ref="CY194" ca="1">IF(AND($CZ194:$DA194),INDEX(i.dam_user_fvp1_date,$P194),"-")</f>
        <v>-</v>
      </c>
      <c r="CZ194" s="248" t="b">
        <f t="shared" ref="CZ194:DN198" ca="1" si="706">OFFSET(CZ$5,$B194,0)</f>
        <v>0</v>
      </c>
      <c r="DA194" s="248" t="b">
        <f t="shared" ca="1" si="706"/>
        <v>0</v>
      </c>
      <c r="DB194" s="248" t="str">
        <f t="shared" ca="1" si="706"/>
        <v>-</v>
      </c>
      <c r="DC194" s="248" t="str">
        <f t="shared" ca="1" si="706"/>
        <v>-</v>
      </c>
      <c r="DD194" s="248" t="str">
        <f t="shared" ca="1" si="706"/>
        <v>-</v>
      </c>
      <c r="DE194" s="248" t="str">
        <f t="shared" ca="1" si="706"/>
        <v>-</v>
      </c>
      <c r="DF194" s="248" t="str">
        <f t="shared" ca="1" si="706"/>
        <v>-</v>
      </c>
      <c r="DG194" s="248" t="str">
        <f t="shared" ca="1" si="706"/>
        <v>-</v>
      </c>
      <c r="DH194" s="248" t="str">
        <f t="shared" ca="1" si="706"/>
        <v>-</v>
      </c>
      <c r="DI194" s="248" t="str">
        <f t="shared" ca="1" si="706"/>
        <v>-</v>
      </c>
      <c r="DJ194" s="248">
        <f t="shared" ca="1" si="706"/>
        <v>0.125</v>
      </c>
      <c r="DK194" s="248">
        <f t="shared" ca="1" si="706"/>
        <v>0.3</v>
      </c>
      <c r="DL194" s="248">
        <f t="shared" ca="1" si="706"/>
        <v>-0.05</v>
      </c>
      <c r="DM194" s="248">
        <f t="shared" ca="1" si="706"/>
        <v>0.1</v>
      </c>
      <c r="DN194" s="248">
        <f t="shared" ca="1" si="706"/>
        <v>0.25</v>
      </c>
      <c r="DO194" s="248">
        <f t="shared" ref="DO194:FI198" ca="1" si="707">OFFSET(DO$5,$B194,0)</f>
        <v>-0.05</v>
      </c>
      <c r="DP194" s="248">
        <f t="shared" ca="1" si="707"/>
        <v>0.05</v>
      </c>
      <c r="DQ194" s="248">
        <f t="shared" ca="1" si="707"/>
        <v>0.1</v>
      </c>
      <c r="DR194" s="248">
        <f t="shared" ca="1" si="707"/>
        <v>-0.02</v>
      </c>
      <c r="DS194" s="248">
        <f t="shared" ca="1" si="707"/>
        <v>0.1</v>
      </c>
      <c r="DT194" s="248">
        <f t="shared" ca="1" si="707"/>
        <v>0.25</v>
      </c>
      <c r="DU194" s="248">
        <f t="shared" ca="1" si="707"/>
        <v>-0.05</v>
      </c>
      <c r="DV194" s="301">
        <v>3</v>
      </c>
      <c r="DW194" s="301">
        <v>3</v>
      </c>
      <c r="DX194" s="248">
        <f t="shared" ca="1" si="707"/>
        <v>0</v>
      </c>
      <c r="DY194" s="247">
        <v>1.5</v>
      </c>
      <c r="DZ194" s="247">
        <v>-1.5</v>
      </c>
      <c r="EA194" s="248" t="str">
        <f t="shared" ca="1" si="707"/>
        <v>-</v>
      </c>
      <c r="EB194" s="248" t="str">
        <f t="shared" ca="1" si="707"/>
        <v>-</v>
      </c>
      <c r="EC194" s="248" t="str">
        <f t="shared" ca="1" si="707"/>
        <v>-</v>
      </c>
      <c r="ED194" s="248" t="str">
        <f t="shared" ca="1" si="707"/>
        <v>-</v>
      </c>
      <c r="EE194" s="248" t="str">
        <f t="shared" ca="1" si="707"/>
        <v>-</v>
      </c>
      <c r="EF194" s="248">
        <f t="shared" ca="1" si="707"/>
        <v>0</v>
      </c>
      <c r="EG194" s="247">
        <v>1.5</v>
      </c>
      <c r="EH194" s="247">
        <v>-1.5</v>
      </c>
      <c r="EI194" s="248" t="str">
        <f t="shared" ca="1" si="707"/>
        <v>-</v>
      </c>
      <c r="EJ194" s="248" t="str">
        <f t="shared" ca="1" si="707"/>
        <v>-</v>
      </c>
      <c r="EK194" s="248" t="str">
        <f t="shared" ca="1" si="707"/>
        <v>-</v>
      </c>
      <c r="EL194" s="248">
        <f t="shared" ca="1" si="707"/>
        <v>0</v>
      </c>
      <c r="EM194" s="248">
        <f t="shared" ca="1" si="707"/>
        <v>0</v>
      </c>
      <c r="EN194" s="248">
        <f t="shared" ca="1" si="707"/>
        <v>0</v>
      </c>
      <c r="EO194" s="248">
        <f t="shared" ca="1" si="707"/>
        <v>0</v>
      </c>
      <c r="EP194" s="248">
        <f t="shared" ca="1" si="707"/>
        <v>0</v>
      </c>
      <c r="EQ194" s="248">
        <f t="shared" ca="1" si="707"/>
        <v>0</v>
      </c>
      <c r="ER194" s="248">
        <f t="shared" ca="1" si="707"/>
        <v>0</v>
      </c>
      <c r="ES194" s="248" t="str">
        <f t="shared" ca="1" si="707"/>
        <v>-</v>
      </c>
      <c r="ET194" s="248" t="str">
        <f t="shared" ca="1" si="707"/>
        <v>-</v>
      </c>
      <c r="EU194" s="248" t="str">
        <f t="shared" ca="1" si="707"/>
        <v>-</v>
      </c>
      <c r="EV194" s="248" t="str">
        <f t="shared" ca="1" si="707"/>
        <v>-</v>
      </c>
      <c r="EW194" s="248" t="str">
        <f t="shared" ca="1" si="707"/>
        <v>-</v>
      </c>
      <c r="EX194" s="248" t="str">
        <f t="shared" ca="1" si="707"/>
        <v>-</v>
      </c>
      <c r="EY194" s="248" t="str">
        <f t="shared" ca="1" si="707"/>
        <v>-</v>
      </c>
      <c r="EZ194" s="248" t="str">
        <f t="shared" ca="1" si="707"/>
        <v>-</v>
      </c>
      <c r="FA194" s="248" t="str">
        <f t="shared" ca="1" si="707"/>
        <v>-</v>
      </c>
      <c r="FB194" s="248" t="str">
        <f t="shared" ca="1" si="707"/>
        <v>-</v>
      </c>
      <c r="FC194" s="248" t="str">
        <f t="shared" ca="1" si="707"/>
        <v>-</v>
      </c>
      <c r="FD194" s="10"/>
      <c r="FE194" s="246">
        <f t="shared" ca="1" si="681"/>
        <v>1</v>
      </c>
      <c r="FF194" s="248" t="str">
        <f t="shared" ca="1" si="707"/>
        <v>-</v>
      </c>
      <c r="FG194" s="248" t="str">
        <f t="shared" ca="1" si="707"/>
        <v>-</v>
      </c>
      <c r="FH194" s="248" t="str">
        <f t="shared" ca="1" si="707"/>
        <v>-</v>
      </c>
      <c r="FI194" s="248" t="str">
        <f t="shared" ca="1" si="707"/>
        <v>-</v>
      </c>
      <c r="FJ194" s="246" t="b">
        <f t="shared" ca="1" si="682"/>
        <v>0</v>
      </c>
      <c r="FK194" s="248" t="str">
        <f t="shared" ref="FK194:FY194" ca="1" si="708">OFFSET(FK$5,$B194,0)</f>
        <v>-</v>
      </c>
      <c r="FL194" s="248">
        <f t="shared" ca="1" si="708"/>
        <v>0</v>
      </c>
      <c r="FM194" s="248" t="str">
        <f t="shared" ca="1" si="708"/>
        <v>-</v>
      </c>
      <c r="FN194" s="248">
        <f t="shared" ca="1" si="708"/>
        <v>1</v>
      </c>
      <c r="FO194" s="248">
        <f t="shared" ca="1" si="708"/>
        <v>0</v>
      </c>
      <c r="FP194" s="248">
        <f t="shared" ca="1" si="708"/>
        <v>1</v>
      </c>
      <c r="FQ194" s="248">
        <f t="shared" ca="1" si="708"/>
        <v>0</v>
      </c>
      <c r="FR194" s="248">
        <f t="shared" ca="1" si="708"/>
        <v>1</v>
      </c>
      <c r="FS194" s="248">
        <f t="shared" ca="1" si="708"/>
        <v>1</v>
      </c>
      <c r="FT194" s="248">
        <f t="shared" ca="1" si="708"/>
        <v>1</v>
      </c>
      <c r="FU194" s="248">
        <f t="shared" ca="1" si="708"/>
        <v>0</v>
      </c>
      <c r="FV194" s="248">
        <f t="shared" ca="1" si="708"/>
        <v>0</v>
      </c>
      <c r="FW194" s="248">
        <f t="shared" ca="1" si="708"/>
        <v>0</v>
      </c>
      <c r="FX194" s="248">
        <f t="shared" ca="1" si="708"/>
        <v>0</v>
      </c>
      <c r="FY194" s="248">
        <f t="shared" ca="1" si="708"/>
        <v>0</v>
      </c>
      <c r="FZ194" s="248">
        <f t="shared" ref="FZ194:GN198" ca="1" si="709">OFFSET(FZ$5,$B194,0)</f>
        <v>0</v>
      </c>
      <c r="GA194" s="248">
        <f t="shared" ca="1" si="709"/>
        <v>0</v>
      </c>
      <c r="GB194" s="248">
        <f t="shared" ca="1" si="709"/>
        <v>0</v>
      </c>
      <c r="GC194" s="248">
        <f t="shared" ca="1" si="709"/>
        <v>0</v>
      </c>
      <c r="GD194" s="248">
        <f t="shared" ca="1" si="709"/>
        <v>0</v>
      </c>
      <c r="GE194" s="248">
        <f t="shared" ca="1" si="709"/>
        <v>0</v>
      </c>
      <c r="GF194" s="248">
        <f t="shared" ca="1" si="709"/>
        <v>0</v>
      </c>
      <c r="GG194" s="248">
        <f t="shared" ca="1" si="709"/>
        <v>1</v>
      </c>
      <c r="GH194" s="248">
        <f t="shared" ca="1" si="709"/>
        <v>0</v>
      </c>
      <c r="GI194" s="248">
        <f t="shared" ca="1" si="709"/>
        <v>0</v>
      </c>
      <c r="GJ194" s="248">
        <f t="shared" ca="1" si="709"/>
        <v>0</v>
      </c>
      <c r="GK194" s="248">
        <f t="shared" ca="1" si="709"/>
        <v>0</v>
      </c>
      <c r="GL194" s="248">
        <f t="shared" ca="1" si="709"/>
        <v>0</v>
      </c>
      <c r="GM194" s="248">
        <f t="shared" ca="1" si="709"/>
        <v>0</v>
      </c>
      <c r="GN194" s="248">
        <f t="shared" ca="1" si="709"/>
        <v>0</v>
      </c>
      <c r="GO194" s="10"/>
      <c r="GP194" s="246" t="b">
        <f t="shared" ca="1" si="684"/>
        <v>1</v>
      </c>
      <c r="GQ194" s="246" cm="1">
        <f t="array" aca="1" ref="GQ194" ca="1">INDEX(i.bnd_total_pas_area,$R194,1)</f>
        <v>852</v>
      </c>
      <c r="GR194" s="248" t="str">
        <f t="shared" ca="1" si="685"/>
        <v>-</v>
      </c>
      <c r="GS194" s="246" t="b">
        <f t="shared" ref="GS194" ca="1" si="710">IF(GT194&lt;&gt;"-",TRUE,FALSE)</f>
        <v>1</v>
      </c>
      <c r="GT194" s="246" cm="1">
        <f t="array" aca="1" ref="GT194" ca="1">INDEX(i.bnd_sr_t,$T194,1)</f>
        <v>13.6</v>
      </c>
      <c r="GU194" s="246" t="b">
        <f t="shared" ca="1" si="687"/>
        <v>1</v>
      </c>
      <c r="GV194" s="246" t="b">
        <f t="shared" ca="1" si="687"/>
        <v>0</v>
      </c>
      <c r="GW194" s="246" t="b">
        <f t="shared" ca="1" si="687"/>
        <v>0</v>
      </c>
      <c r="GX194" s="248">
        <f t="shared" ref="GX194:HS194" ca="1" si="711">OFFSET(GX$5,$B194,0)</f>
        <v>0</v>
      </c>
      <c r="GY194" s="248">
        <f t="shared" ca="1" si="711"/>
        <v>2</v>
      </c>
      <c r="GZ194" s="248">
        <f t="shared" ca="1" si="711"/>
        <v>2</v>
      </c>
      <c r="HA194" s="248" t="str">
        <f t="shared" ca="1" si="711"/>
        <v>-</v>
      </c>
      <c r="HB194" s="248" t="str">
        <f t="shared" ca="1" si="711"/>
        <v>-</v>
      </c>
      <c r="HC194" s="248" t="str">
        <f t="shared" ca="1" si="711"/>
        <v>-</v>
      </c>
      <c r="HD194" s="248" t="str">
        <f t="shared" ca="1" si="711"/>
        <v>-</v>
      </c>
      <c r="HE194" s="248" t="str">
        <f t="shared" ca="1" si="711"/>
        <v>-</v>
      </c>
      <c r="HF194" s="248" t="str">
        <f t="shared" ca="1" si="711"/>
        <v>-</v>
      </c>
      <c r="HG194" s="248" t="str">
        <f t="shared" ca="1" si="711"/>
        <v>-</v>
      </c>
      <c r="HH194" s="248" t="str">
        <f t="shared" ca="1" si="711"/>
        <v>-</v>
      </c>
      <c r="HI194" s="248" t="str">
        <f t="shared" ca="1" si="711"/>
        <v>-</v>
      </c>
      <c r="HJ194" s="248" t="str">
        <f t="shared" ca="1" si="711"/>
        <v>-</v>
      </c>
      <c r="HK194" s="248" t="b">
        <f t="shared" ca="1" si="711"/>
        <v>1</v>
      </c>
      <c r="HL194" s="248">
        <f t="shared" ca="1" si="711"/>
        <v>0</v>
      </c>
      <c r="HM194" s="288" t="str">
        <f t="shared" ca="1" si="711"/>
        <v>-</v>
      </c>
      <c r="HN194" s="288" t="str">
        <f t="shared" ca="1" si="711"/>
        <v>-</v>
      </c>
      <c r="HO194" s="288" t="str">
        <f t="shared" ca="1" si="711"/>
        <v>-</v>
      </c>
      <c r="HP194" s="288" t="str">
        <f t="shared" ca="1" si="711"/>
        <v>-</v>
      </c>
      <c r="HQ194" s="288" t="str">
        <f t="shared" ca="1" si="711"/>
        <v>-</v>
      </c>
      <c r="HR194" s="288" t="str">
        <f t="shared" ca="1" si="711"/>
        <v>-</v>
      </c>
      <c r="HS194" s="248" t="str">
        <f t="shared" ca="1" si="711"/>
        <v>-</v>
      </c>
      <c r="HT194" s="248" t="str">
        <f t="shared" ca="1" si="689"/>
        <v>-</v>
      </c>
      <c r="HU194" s="248" t="b">
        <f t="shared" ca="1" si="690"/>
        <v>1</v>
      </c>
      <c r="HV194" s="248">
        <f t="shared" ca="1" si="691"/>
        <v>0</v>
      </c>
      <c r="HW194" s="246" t="str">
        <f t="shared" ca="1" si="692"/>
        <v>-</v>
      </c>
      <c r="HX194" s="246" t="str">
        <f t="shared" ca="1" si="692"/>
        <v>-</v>
      </c>
      <c r="HY194" s="246" t="str">
        <f t="shared" ca="1" si="692"/>
        <v>-</v>
      </c>
      <c r="HZ194" s="246" t="str">
        <f t="shared" ca="1" si="692"/>
        <v>-</v>
      </c>
      <c r="IA194" s="248" t="str">
        <f t="shared" ref="IA194:JT194" ca="1" si="712">OFFSET(IA$5,$B194,0)</f>
        <v>-</v>
      </c>
      <c r="IB194" s="248" t="str">
        <f t="shared" ca="1" si="712"/>
        <v>-</v>
      </c>
      <c r="IC194" s="248" t="str">
        <f t="shared" ca="1" si="712"/>
        <v>-</v>
      </c>
      <c r="ID194" s="248" t="str">
        <f t="shared" ca="1" si="712"/>
        <v>-</v>
      </c>
      <c r="IE194" s="248">
        <f t="shared" ca="1" si="712"/>
        <v>0</v>
      </c>
      <c r="IF194" s="248" t="str">
        <f t="shared" ca="1" si="712"/>
        <v>-</v>
      </c>
      <c r="IG194" s="248">
        <f t="shared" ca="1" si="712"/>
        <v>0</v>
      </c>
      <c r="IH194" s="246" t="str">
        <f t="shared" ca="1" si="694"/>
        <v>-</v>
      </c>
      <c r="II194" s="246">
        <f t="shared" ca="1" si="694"/>
        <v>500</v>
      </c>
      <c r="IJ194" s="246">
        <f t="shared" ca="1" si="694"/>
        <v>500</v>
      </c>
      <c r="IK194" s="246">
        <f t="shared" ca="1" si="695"/>
        <v>865</v>
      </c>
      <c r="IL194" s="246" t="str">
        <f t="shared" ca="1" si="694"/>
        <v>-</v>
      </c>
      <c r="IM194" s="246" t="str">
        <f t="shared" ca="1" si="696"/>
        <v>-</v>
      </c>
      <c r="IN194" s="248" t="str">
        <f t="shared" ca="1" si="697"/>
        <v>-</v>
      </c>
      <c r="IO194" s="248" t="str">
        <f t="shared" ca="1" si="697"/>
        <v>-</v>
      </c>
      <c r="IP194" s="10"/>
      <c r="IQ194" s="248">
        <f t="shared" ca="1" si="712"/>
        <v>1</v>
      </c>
      <c r="IR194" s="248">
        <f t="shared" ca="1" si="712"/>
        <v>0</v>
      </c>
      <c r="IS194" s="248">
        <f t="shared" ca="1" si="712"/>
        <v>1</v>
      </c>
      <c r="IT194" s="248">
        <f t="shared" ca="1" si="712"/>
        <v>1</v>
      </c>
      <c r="IU194" s="248">
        <f t="shared" ca="1" si="712"/>
        <v>0</v>
      </c>
      <c r="IV194" s="248">
        <f t="shared" ca="1" si="712"/>
        <v>70</v>
      </c>
      <c r="IW194" s="248">
        <f t="shared" ca="1" si="712"/>
        <v>50</v>
      </c>
      <c r="IX194" s="248">
        <f t="shared" ca="1" si="712"/>
        <v>85</v>
      </c>
      <c r="IY194" s="248">
        <f t="shared" ca="1" si="712"/>
        <v>70</v>
      </c>
      <c r="IZ194" s="246">
        <f t="shared" ca="1" si="698"/>
        <v>1</v>
      </c>
      <c r="JA194" s="246">
        <f t="shared" ca="1" si="699"/>
        <v>1</v>
      </c>
      <c r="JB194" s="246">
        <f t="shared" ca="1" si="700"/>
        <v>1</v>
      </c>
      <c r="JC194" s="248">
        <f t="shared" ca="1" si="712"/>
        <v>1</v>
      </c>
      <c r="JD194" s="10"/>
      <c r="JE194" s="248">
        <f t="shared" ca="1" si="712"/>
        <v>1</v>
      </c>
      <c r="JF194" s="246">
        <f t="shared" si="701"/>
        <v>1</v>
      </c>
      <c r="JG194" s="248">
        <f t="shared" ca="1" si="702"/>
        <v>0.75</v>
      </c>
      <c r="JH194" s="248">
        <f t="shared" ca="1" si="702"/>
        <v>0.8</v>
      </c>
      <c r="JI194" s="248">
        <f t="shared" ca="1" si="702"/>
        <v>0.82499999999999996</v>
      </c>
      <c r="JJ194" s="248">
        <f t="shared" ca="1" si="702"/>
        <v>0.875</v>
      </c>
      <c r="JK194" s="248">
        <f t="shared" ca="1" si="702"/>
        <v>0.9</v>
      </c>
      <c r="JL194" s="246">
        <f t="shared" si="703"/>
        <v>1</v>
      </c>
      <c r="JM194" s="248">
        <f t="shared" ca="1" si="712"/>
        <v>0</v>
      </c>
      <c r="JN194" s="248">
        <f t="shared" ca="1" si="712"/>
        <v>0</v>
      </c>
      <c r="JO194" s="248">
        <f t="shared" ca="1" si="712"/>
        <v>0</v>
      </c>
      <c r="JP194" s="248">
        <f t="shared" ca="1" si="712"/>
        <v>0</v>
      </c>
      <c r="JQ194" s="248">
        <f t="shared" ca="1" si="712"/>
        <v>0</v>
      </c>
      <c r="JR194" s="248">
        <f t="shared" ca="1" si="712"/>
        <v>0</v>
      </c>
      <c r="JS194" s="248" t="str">
        <f t="shared" ca="1" si="712"/>
        <v>-</v>
      </c>
      <c r="JT194" s="248">
        <f t="shared" ca="1" si="712"/>
        <v>0</v>
      </c>
      <c r="JU194" s="27">
        <v>0</v>
      </c>
    </row>
    <row r="195" spans="1:281" s="228" customFormat="1" outlineLevel="1">
      <c r="A195" s="202">
        <f t="shared" si="12"/>
        <v>190</v>
      </c>
      <c r="B195" s="202">
        <f t="shared" si="674"/>
        <v>2</v>
      </c>
      <c r="C195" s="228">
        <v>700</v>
      </c>
      <c r="D195" s="228" t="s">
        <v>941</v>
      </c>
      <c r="E195" s="228" t="b">
        <v>0</v>
      </c>
      <c r="F195" s="228" t="b">
        <v>0</v>
      </c>
      <c r="G195" s="228" t="b">
        <v>1</v>
      </c>
      <c r="H195" s="32">
        <v>1</v>
      </c>
      <c r="I195" s="298" cm="1">
        <f t="array" ref="I195">INDEX(DataMaster!$R$70:$AC$77,Experiment!$H195,MATCH(Experiment!I$2,DataMaster!$R$69:$AC$69,0))</f>
        <v>1</v>
      </c>
      <c r="J195" s="298" cm="1">
        <f t="array" ref="J195">INDEX(DataMaster!$R$70:$AC$77,Experiment!$H195,MATCH(Experiment!J$2,DataMaster!$R$69:$AC$69,0))</f>
        <v>2</v>
      </c>
      <c r="K195" s="298" cm="1">
        <f t="array" ref="K195">INDEX(DataMaster!$R$70:$AC$77,Experiment!$H195,MATCH(Experiment!K$2,DataMaster!$R$69:$AC$69,0))</f>
        <v>2</v>
      </c>
      <c r="L195" s="298" cm="1">
        <f t="array" ref="L195">INDEX(DataMaster!$R$70:$AC$77,Experiment!$H195,MATCH(Experiment!L$2,DataMaster!$R$69:$AC$69,0))</f>
        <v>2</v>
      </c>
      <c r="M195" s="225">
        <f t="shared" ca="1" si="704"/>
        <v>1</v>
      </c>
      <c r="N195" s="225">
        <f t="shared" ca="1" si="704"/>
        <v>1</v>
      </c>
      <c r="O195" s="225">
        <f t="shared" ca="1" si="704"/>
        <v>1</v>
      </c>
      <c r="P195" s="298" cm="1">
        <f t="array" ref="P195">INDEX(DataMaster!$R$70:$AC$77,Experiment!$H195,MATCH(Experiment!P$2,DataMaster!$R$69:$AC$69,0))</f>
        <v>3</v>
      </c>
      <c r="Q195" s="32">
        <v>1</v>
      </c>
      <c r="R195" s="298" cm="1">
        <f t="array" ref="R195">INDEX(DataMaster!$R$70:$AC$77,Experiment!$H195,MATCH(Experiment!R$2,DataMaster!$R$69:$AC$69,0))</f>
        <v>2</v>
      </c>
      <c r="S195" s="32">
        <v>3</v>
      </c>
      <c r="T195" s="298" cm="1">
        <f t="array" ref="T195">INDEX(DataMaster!$R$70:$AC$77,Experiment!$H195,MATCH(Experiment!T$2,DataMaster!$R$69:$AC$69,0))</f>
        <v>2</v>
      </c>
      <c r="V195" s="242" t="str">
        <f ca="1">TEXT(LEFT(OFFSET(V195,-1,0),5)+1,"00000")&amp;MID(OFFSET(V195,-1,0),6,FIND(" ",OFFSET(V195,-1,0),7)-5)
&amp;IF($H195=0,"",INDEX(DataMaster!$Q$70:$Q$77,Experiment!H195))
 &amp; " Day"&amp;INDEX(i.DOY,$I195,1)                   &amp; IF($FE195=0," FWM","")&amp;IF($FE195=1," MWM","")&amp;IF($FE195=5," Mat","")&amp;IF($FJ195=TRUE,"&amp;BBT","")
&amp;" Confine"&amp;$P195-1       &amp;IF($R195&gt;1," PasArea"&amp;GQ195,"")     &amp;IF($T195&gt;1," SR"&amp;GT195,"")     &amp;IF($S195&gt;1," PGR"&amp;JG195,"")
&amp; " WP"&amp;TEXT($IZ195*100,"000p")                &amp; " MP"&amp;TEXT($JA195*100,"000p")                      &amp; " GP"&amp;TEXT($JB195*100,"000p")
&amp; " (F"&amp;3+IFERROR(1*$CZ195,0)+IFERROR(1*$DA195,0)&amp;3-IFERROR(1*NOT($DC195),0)&amp;"N"&amp;$DV195&amp;$DW195&amp;")"</f>
        <v>00003 Case_study farm1 Day135 MWM Confine2 PasArea852 SR13.6 PGR0.75 WP100p MP100p GP100p (F33N33)</v>
      </c>
      <c r="W195" s="10" t="str">
        <f ca="1">IF(COUNTIF(V$5:V195,V195)=1,"-","Dup")</f>
        <v>-</v>
      </c>
      <c r="X195" s="10"/>
      <c r="Y195" s="248" t="str">
        <f t="shared" ca="1" si="675"/>
        <v>-</v>
      </c>
      <c r="Z195" s="248" t="str">
        <f t="shared" ca="1" si="675"/>
        <v>-</v>
      </c>
      <c r="AA195" s="248" t="str">
        <f t="shared" ca="1" si="675"/>
        <v>-</v>
      </c>
      <c r="AB195" s="248" t="str">
        <f t="shared" ca="1" si="675"/>
        <v>-</v>
      </c>
      <c r="AC195" s="248" t="str">
        <f t="shared" ca="1" si="675"/>
        <v>-</v>
      </c>
      <c r="AD195" s="248" t="b">
        <f t="shared" ca="1" si="675"/>
        <v>1</v>
      </c>
      <c r="AE195" s="10"/>
      <c r="AF195" s="248" t="b">
        <f t="shared" ca="1" si="676"/>
        <v>1</v>
      </c>
      <c r="AG195" s="248" t="str">
        <f t="shared" ca="1" si="676"/>
        <v>-</v>
      </c>
      <c r="AH195" s="248" t="str">
        <f t="shared" ca="1" si="676"/>
        <v>-</v>
      </c>
      <c r="AI195" s="248" t="str">
        <f t="shared" ca="1" si="676"/>
        <v>-</v>
      </c>
      <c r="AJ195" s="248" t="b">
        <f t="shared" ca="1" si="676"/>
        <v>0</v>
      </c>
      <c r="AK195" s="248" t="str">
        <f t="shared" ca="1" si="676"/>
        <v>-</v>
      </c>
      <c r="AL195" s="248" t="str">
        <f t="shared" ca="1" si="676"/>
        <v>-</v>
      </c>
      <c r="AM195" s="248" t="str">
        <f t="shared" ca="1" si="676"/>
        <v>-</v>
      </c>
      <c r="AN195" s="248" t="b">
        <f t="shared" ca="1" si="676"/>
        <v>0</v>
      </c>
      <c r="AO195" s="10"/>
      <c r="AP195" s="248" t="b">
        <f t="shared" ca="1" si="677"/>
        <v>1</v>
      </c>
      <c r="AQ195" s="248" t="b">
        <f t="shared" ca="1" si="677"/>
        <v>1</v>
      </c>
      <c r="AR195" s="248" t="b">
        <f t="shared" ca="1" si="677"/>
        <v>1</v>
      </c>
      <c r="AS195" s="247">
        <v>31108</v>
      </c>
      <c r="AT195" s="248" t="b">
        <f t="shared" ca="1" si="677"/>
        <v>0</v>
      </c>
      <c r="AU195" s="248" t="str">
        <f t="shared" ca="1" si="677"/>
        <v>-</v>
      </c>
      <c r="AV195" s="248" t="str">
        <f t="shared" ca="1" si="677"/>
        <v>-</v>
      </c>
      <c r="AW195" s="248" t="str">
        <f t="shared" ca="1" si="677"/>
        <v>-</v>
      </c>
      <c r="AX195" s="248" t="str">
        <f t="shared" ca="1" si="677"/>
        <v>-</v>
      </c>
      <c r="AY195" s="248">
        <f t="shared" ca="1" si="677"/>
        <v>1</v>
      </c>
      <c r="AZ195" s="248">
        <f t="shared" ca="1" si="677"/>
        <v>1</v>
      </c>
      <c r="BA195" s="248" t="b">
        <f t="shared" ca="1" si="677"/>
        <v>1</v>
      </c>
      <c r="BB195" s="246" cm="1">
        <f t="array" ref="BB195">INDEX(i.sup_sel,$K195)</f>
        <v>1</v>
      </c>
      <c r="BC195" s="246" cm="1">
        <f t="array" ref="BC195">INDEX(i.confinement_factor_lab_cost,$L195)</f>
        <v>0.65</v>
      </c>
      <c r="BD195" s="246" cm="1">
        <f t="array" ref="BD195">INDEX(i.confinement_factor_lab_cost,$L195)</f>
        <v>0.65</v>
      </c>
      <c r="BE195" s="248" t="b">
        <f t="shared" ca="1" si="677"/>
        <v>1</v>
      </c>
      <c r="BF195" s="248" t="b">
        <f t="shared" ca="1" si="677"/>
        <v>0</v>
      </c>
      <c r="BG195" s="246" t="str" cm="1">
        <f t="array" ref="BG195">INDEX(i.dams_confinement_P,$P195,BG$17)</f>
        <v>-</v>
      </c>
      <c r="BH195" s="246" t="str" cm="1">
        <f t="array" ref="BH195">INDEX(i.dams_confinement_P,$P195,BH$17)</f>
        <v>-</v>
      </c>
      <c r="BI195" s="246" t="str" cm="1">
        <f t="array" ref="BI195">INDEX(i.dams_confinement_P,$P195,BI$17)</f>
        <v>-</v>
      </c>
      <c r="BJ195" s="246" t="str" cm="1">
        <f t="array" ref="BJ195">INDEX(i.dams_confinement_P,$P195,BJ$17)</f>
        <v>-</v>
      </c>
      <c r="BK195" s="246" t="str" cm="1">
        <f t="array" ref="BK195">INDEX(i.dams_confinement_P,$P195,BK$17)</f>
        <v>-</v>
      </c>
      <c r="BL195" s="246" t="str" cm="1">
        <f t="array" ref="BL195">INDEX(i.dams_confinement_P,$P195,BL$17)</f>
        <v>-</v>
      </c>
      <c r="BM195" s="246" t="b" cm="1">
        <f t="array" ref="BM195">INDEX(i.dams_confinement_P,$P195,BM$17)</f>
        <v>1</v>
      </c>
      <c r="BN195" s="246" t="b" cm="1">
        <f t="array" ref="BN195">INDEX(i.dams_confinement_P,$P195,BN$17)</f>
        <v>1</v>
      </c>
      <c r="BO195" s="246" t="b" cm="1">
        <f t="array" ref="BO195">INDEX(i.dams_confinement_P,$P195,BO$17)</f>
        <v>1</v>
      </c>
      <c r="BP195" s="246" t="b" cm="1">
        <f t="array" ref="BP195">INDEX(i.dams_confinement_P,$P195,BP$17)</f>
        <v>1</v>
      </c>
      <c r="BQ195" s="246" t="b" cm="1">
        <f t="array" ref="BQ195">INDEX(i.dams_confinement_P,$P195,BQ$17)</f>
        <v>1</v>
      </c>
      <c r="BR195" s="246" t="b" cm="1">
        <f t="array" ref="BR195">INDEX(i.dams_confinement_P,$P195,BR$17)</f>
        <v>1</v>
      </c>
      <c r="BS195" s="246" t="str" cm="1">
        <f t="array" ref="BS195">INDEX(i.dams_confinement_P,$P195,BS$17)</f>
        <v>-</v>
      </c>
      <c r="BT195" s="246" t="str" cm="1">
        <f t="array" ref="BT195">INDEX(i.dams_confinement_P,$P195,BT$17)</f>
        <v>-</v>
      </c>
      <c r="BU195" s="246" t="str" cm="1">
        <f t="array" ref="BU195">INDEX(i.dams_confinement_P,$P195,BU$17)</f>
        <v>-</v>
      </c>
      <c r="BV195" s="246" t="str" cm="1">
        <f t="array" ref="BV195">INDEX(i.dams_confinement_P,$P195,BV$17)</f>
        <v>-</v>
      </c>
      <c r="BW195" s="246" t="str" cm="1">
        <f t="array" ref="BW195">INDEX(i.dams_confinement_P,$P195,BW$17)</f>
        <v>-</v>
      </c>
      <c r="BX195" s="246" t="str" cm="1">
        <f t="array" ref="BX195">INDEX(i.dams_confinement_P,$P195,BX$17)</f>
        <v>-</v>
      </c>
      <c r="BY195" s="248" t="str">
        <f t="shared" ca="1" si="678"/>
        <v>-</v>
      </c>
      <c r="BZ195" s="248" t="str">
        <f t="shared" ca="1" si="678"/>
        <v>-</v>
      </c>
      <c r="CA195" s="10"/>
      <c r="CB195" s="248" t="str">
        <f t="shared" ca="1" si="678"/>
        <v>-</v>
      </c>
      <c r="CC195" s="248" t="str">
        <f t="shared" ca="1" si="678"/>
        <v>-</v>
      </c>
      <c r="CD195" s="248" t="str">
        <f t="shared" ca="1" si="678"/>
        <v>-</v>
      </c>
      <c r="CE195" s="248" t="str">
        <f t="shared" ca="1" si="678"/>
        <v>-</v>
      </c>
      <c r="CF195" s="248" t="str">
        <f t="shared" ca="1" si="678"/>
        <v>-</v>
      </c>
      <c r="CG195" s="248" t="str">
        <f t="shared" ca="1" si="678"/>
        <v>-</v>
      </c>
      <c r="CH195" s="248" t="str">
        <f t="shared" ca="1" si="678"/>
        <v>-</v>
      </c>
      <c r="CI195" s="248" t="str">
        <f t="shared" ca="1" si="678"/>
        <v>-</v>
      </c>
      <c r="CJ195" s="248" t="str">
        <f t="shared" ca="1" si="678"/>
        <v>-</v>
      </c>
      <c r="CK195" s="248" t="str">
        <f t="shared" ca="1" si="678"/>
        <v>-</v>
      </c>
      <c r="CL195" s="248" t="str">
        <f t="shared" ca="1" si="678"/>
        <v>-</v>
      </c>
      <c r="CM195" s="248" t="str">
        <f t="shared" ca="1" si="678"/>
        <v>-</v>
      </c>
      <c r="CN195" s="248" t="str">
        <f t="shared" ca="1" si="678"/>
        <v>-</v>
      </c>
      <c r="CO195" s="248" t="str">
        <f t="shared" ca="1" si="678"/>
        <v>-</v>
      </c>
      <c r="CP195" s="248" t="str">
        <f t="shared" ca="1" si="678"/>
        <v>-</v>
      </c>
      <c r="CQ195" s="248" t="str">
        <f t="shared" ca="1" si="678"/>
        <v>-</v>
      </c>
      <c r="CR195" s="248" t="str">
        <f t="shared" ca="1" si="678"/>
        <v>-</v>
      </c>
      <c r="CS195" s="248" t="str">
        <f t="shared" ca="1" si="678"/>
        <v>-</v>
      </c>
      <c r="CT195" s="248" t="str">
        <f t="shared" ca="1" si="678"/>
        <v>-</v>
      </c>
      <c r="CU195" s="248" t="str">
        <f t="shared" ca="1" si="678"/>
        <v>-</v>
      </c>
      <c r="CV195" s="248" t="str">
        <f t="shared" ca="1" si="678"/>
        <v>-</v>
      </c>
      <c r="CW195" s="10"/>
      <c r="CX195" s="246" t="str" cm="1">
        <f t="array" aca="1" ref="CX195" ca="1">IF(AND($CZ195:$DA195),INDEX(i.dam_user_fvp0_date,$P195),"-")</f>
        <v>-</v>
      </c>
      <c r="CY195" s="246" t="str" cm="1">
        <f t="array" aca="1" ref="CY195" ca="1">IF(AND($CZ195:$DA195),INDEX(i.dam_user_fvp1_date,$P195),"-")</f>
        <v>-</v>
      </c>
      <c r="CZ195" s="248" t="b">
        <f t="shared" ca="1" si="706"/>
        <v>0</v>
      </c>
      <c r="DA195" s="248" t="b">
        <f t="shared" ca="1" si="706"/>
        <v>0</v>
      </c>
      <c r="DB195" s="248" t="str">
        <f t="shared" ca="1" si="706"/>
        <v>-</v>
      </c>
      <c r="DC195" s="248" t="str">
        <f t="shared" ca="1" si="706"/>
        <v>-</v>
      </c>
      <c r="DD195" s="248" t="str">
        <f t="shared" ca="1" si="706"/>
        <v>-</v>
      </c>
      <c r="DE195" s="248" t="str">
        <f t="shared" ca="1" si="706"/>
        <v>-</v>
      </c>
      <c r="DF195" s="248" t="str">
        <f t="shared" ca="1" si="706"/>
        <v>-</v>
      </c>
      <c r="DG195" s="248" t="str">
        <f t="shared" ca="1" si="706"/>
        <v>-</v>
      </c>
      <c r="DH195" s="248" t="str">
        <f t="shared" ca="1" si="706"/>
        <v>-</v>
      </c>
      <c r="DI195" s="248" t="str">
        <f t="shared" ca="1" si="706"/>
        <v>-</v>
      </c>
      <c r="DJ195" s="248">
        <f t="shared" ca="1" si="706"/>
        <v>0.125</v>
      </c>
      <c r="DK195" s="248">
        <f t="shared" ca="1" si="706"/>
        <v>0.3</v>
      </c>
      <c r="DL195" s="248">
        <f t="shared" ca="1" si="706"/>
        <v>-0.05</v>
      </c>
      <c r="DM195" s="248">
        <f t="shared" ca="1" si="706"/>
        <v>0.1</v>
      </c>
      <c r="DN195" s="248">
        <f t="shared" ca="1" si="706"/>
        <v>0.25</v>
      </c>
      <c r="DO195" s="248">
        <f t="shared" ca="1" si="707"/>
        <v>-0.05</v>
      </c>
      <c r="DP195" s="248">
        <f t="shared" ca="1" si="707"/>
        <v>0.05</v>
      </c>
      <c r="DQ195" s="248">
        <f t="shared" ca="1" si="707"/>
        <v>0.1</v>
      </c>
      <c r="DR195" s="248">
        <f t="shared" ca="1" si="707"/>
        <v>-0.02</v>
      </c>
      <c r="DS195" s="248">
        <f t="shared" ca="1" si="707"/>
        <v>0.1</v>
      </c>
      <c r="DT195" s="248">
        <f t="shared" ca="1" si="707"/>
        <v>0.25</v>
      </c>
      <c r="DU195" s="248">
        <f t="shared" ca="1" si="707"/>
        <v>-0.05</v>
      </c>
      <c r="DV195" s="301">
        <v>3</v>
      </c>
      <c r="DW195" s="301">
        <v>3</v>
      </c>
      <c r="DX195" s="248">
        <f t="shared" ca="1" si="707"/>
        <v>0</v>
      </c>
      <c r="DY195" s="247">
        <v>1.5</v>
      </c>
      <c r="DZ195" s="247">
        <v>-1.5</v>
      </c>
      <c r="EA195" s="248" t="str">
        <f t="shared" ca="1" si="707"/>
        <v>-</v>
      </c>
      <c r="EB195" s="248" t="str">
        <f t="shared" ca="1" si="707"/>
        <v>-</v>
      </c>
      <c r="EC195" s="248" t="str">
        <f t="shared" ca="1" si="707"/>
        <v>-</v>
      </c>
      <c r="ED195" s="248" t="str">
        <f t="shared" ca="1" si="707"/>
        <v>-</v>
      </c>
      <c r="EE195" s="248" t="str">
        <f t="shared" ca="1" si="707"/>
        <v>-</v>
      </c>
      <c r="EF195" s="248">
        <f t="shared" ca="1" si="707"/>
        <v>0</v>
      </c>
      <c r="EG195" s="247">
        <v>1.5</v>
      </c>
      <c r="EH195" s="247">
        <v>-1.5</v>
      </c>
      <c r="EI195" s="248" t="str">
        <f t="shared" ca="1" si="707"/>
        <v>-</v>
      </c>
      <c r="EJ195" s="248" t="str">
        <f t="shared" ca="1" si="707"/>
        <v>-</v>
      </c>
      <c r="EK195" s="248" t="str">
        <f t="shared" ca="1" si="707"/>
        <v>-</v>
      </c>
      <c r="EL195" s="248">
        <f t="shared" ca="1" si="707"/>
        <v>0</v>
      </c>
      <c r="EM195" s="248">
        <f t="shared" ca="1" si="707"/>
        <v>0</v>
      </c>
      <c r="EN195" s="248">
        <f t="shared" ca="1" si="707"/>
        <v>0</v>
      </c>
      <c r="EO195" s="248">
        <f t="shared" ca="1" si="707"/>
        <v>0</v>
      </c>
      <c r="EP195" s="248">
        <f t="shared" ca="1" si="707"/>
        <v>0</v>
      </c>
      <c r="EQ195" s="248">
        <f t="shared" ca="1" si="707"/>
        <v>0</v>
      </c>
      <c r="ER195" s="248">
        <f t="shared" ca="1" si="707"/>
        <v>0</v>
      </c>
      <c r="ES195" s="248" t="str">
        <f t="shared" ca="1" si="707"/>
        <v>-</v>
      </c>
      <c r="ET195" s="248" t="str">
        <f t="shared" ca="1" si="707"/>
        <v>-</v>
      </c>
      <c r="EU195" s="248" t="str">
        <f t="shared" ca="1" si="707"/>
        <v>-</v>
      </c>
      <c r="EV195" s="248" t="str">
        <f t="shared" ca="1" si="707"/>
        <v>-</v>
      </c>
      <c r="EW195" s="248" t="str">
        <f t="shared" ca="1" si="707"/>
        <v>-</v>
      </c>
      <c r="EX195" s="248" t="str">
        <f t="shared" ca="1" si="707"/>
        <v>-</v>
      </c>
      <c r="EY195" s="248" t="str">
        <f t="shared" ca="1" si="707"/>
        <v>-</v>
      </c>
      <c r="EZ195" s="248" t="str">
        <f t="shared" ca="1" si="707"/>
        <v>-</v>
      </c>
      <c r="FA195" s="248" t="str">
        <f t="shared" ca="1" si="707"/>
        <v>-</v>
      </c>
      <c r="FB195" s="248" t="str">
        <f t="shared" ca="1" si="707"/>
        <v>-</v>
      </c>
      <c r="FC195" s="248" t="str">
        <f t="shared" ca="1" si="707"/>
        <v>-</v>
      </c>
      <c r="FD195" s="10"/>
      <c r="FE195" s="246">
        <f t="shared" si="681"/>
        <v>1</v>
      </c>
      <c r="FF195" s="248" t="str">
        <f t="shared" ca="1" si="707"/>
        <v>-</v>
      </c>
      <c r="FG195" s="248" t="str">
        <f t="shared" ca="1" si="707"/>
        <v>-</v>
      </c>
      <c r="FH195" s="248" t="str">
        <f t="shared" ca="1" si="707"/>
        <v>-</v>
      </c>
      <c r="FI195" s="248" t="str">
        <f t="shared" ca="1" si="707"/>
        <v>-</v>
      </c>
      <c r="FJ195" s="246" t="b">
        <f t="shared" si="682"/>
        <v>0</v>
      </c>
      <c r="FK195" s="248" t="str">
        <f t="shared" ca="1" si="683"/>
        <v>-</v>
      </c>
      <c r="FL195" s="248">
        <f t="shared" ca="1" si="683"/>
        <v>0</v>
      </c>
      <c r="FM195" s="248" t="str">
        <f t="shared" ca="1" si="683"/>
        <v>-</v>
      </c>
      <c r="FN195" s="248">
        <f t="shared" ca="1" si="683"/>
        <v>1</v>
      </c>
      <c r="FO195" s="248">
        <f t="shared" ca="1" si="683"/>
        <v>0</v>
      </c>
      <c r="FP195" s="248">
        <f t="shared" ca="1" si="683"/>
        <v>1</v>
      </c>
      <c r="FQ195" s="248">
        <f t="shared" ca="1" si="683"/>
        <v>0</v>
      </c>
      <c r="FR195" s="248">
        <f t="shared" ca="1" si="683"/>
        <v>1</v>
      </c>
      <c r="FS195" s="248">
        <f t="shared" ca="1" si="683"/>
        <v>1</v>
      </c>
      <c r="FT195" s="248">
        <f t="shared" ca="1" si="683"/>
        <v>1</v>
      </c>
      <c r="FU195" s="248">
        <f t="shared" ca="1" si="683"/>
        <v>0</v>
      </c>
      <c r="FV195" s="248">
        <f t="shared" ca="1" si="683"/>
        <v>0</v>
      </c>
      <c r="FW195" s="248">
        <f t="shared" ca="1" si="683"/>
        <v>0</v>
      </c>
      <c r="FX195" s="248">
        <f t="shared" ca="1" si="683"/>
        <v>0</v>
      </c>
      <c r="FY195" s="248">
        <f t="shared" ca="1" si="683"/>
        <v>0</v>
      </c>
      <c r="FZ195" s="248">
        <f t="shared" ca="1" si="709"/>
        <v>0</v>
      </c>
      <c r="GA195" s="248">
        <f t="shared" ca="1" si="709"/>
        <v>0</v>
      </c>
      <c r="GB195" s="248">
        <f t="shared" ca="1" si="709"/>
        <v>0</v>
      </c>
      <c r="GC195" s="248">
        <f t="shared" ca="1" si="709"/>
        <v>0</v>
      </c>
      <c r="GD195" s="248">
        <f t="shared" ca="1" si="709"/>
        <v>0</v>
      </c>
      <c r="GE195" s="248">
        <f t="shared" ca="1" si="709"/>
        <v>0</v>
      </c>
      <c r="GF195" s="248">
        <f t="shared" ca="1" si="709"/>
        <v>0</v>
      </c>
      <c r="GG195" s="248">
        <f t="shared" ca="1" si="709"/>
        <v>1</v>
      </c>
      <c r="GH195" s="248">
        <f t="shared" ca="1" si="709"/>
        <v>0</v>
      </c>
      <c r="GI195" s="248">
        <f t="shared" ca="1" si="709"/>
        <v>0</v>
      </c>
      <c r="GJ195" s="248">
        <f t="shared" ca="1" si="709"/>
        <v>0</v>
      </c>
      <c r="GK195" s="248">
        <f t="shared" ca="1" si="709"/>
        <v>0</v>
      </c>
      <c r="GL195" s="248">
        <f t="shared" ca="1" si="709"/>
        <v>0</v>
      </c>
      <c r="GM195" s="248">
        <f t="shared" ca="1" si="709"/>
        <v>0</v>
      </c>
      <c r="GN195" s="248">
        <f t="shared" ca="1" si="709"/>
        <v>0</v>
      </c>
      <c r="GO195" s="10"/>
      <c r="GP195" s="246" t="b">
        <f t="shared" si="684"/>
        <v>1</v>
      </c>
      <c r="GQ195" s="246" cm="1">
        <f t="array" ref="GQ195">INDEX(i.bnd_total_pas_area,$R195,1)</f>
        <v>852</v>
      </c>
      <c r="GR195" s="248" t="str">
        <f t="shared" ca="1" si="685"/>
        <v>-</v>
      </c>
      <c r="GS195" s="246" t="b">
        <f t="shared" si="686"/>
        <v>1</v>
      </c>
      <c r="GT195" s="246" cm="1">
        <f t="array" ref="GT195">INDEX(i.bnd_sr_t,$T195,1)</f>
        <v>13.6</v>
      </c>
      <c r="GU195" s="246" t="b">
        <f t="shared" si="687"/>
        <v>1</v>
      </c>
      <c r="GV195" s="246" t="b">
        <f t="shared" si="687"/>
        <v>0</v>
      </c>
      <c r="GW195" s="246" t="b">
        <f t="shared" si="687"/>
        <v>0</v>
      </c>
      <c r="GX195" s="248">
        <f t="shared" ca="1" si="688"/>
        <v>0</v>
      </c>
      <c r="GY195" s="248">
        <f t="shared" ca="1" si="688"/>
        <v>2</v>
      </c>
      <c r="GZ195" s="248">
        <f t="shared" ca="1" si="688"/>
        <v>2</v>
      </c>
      <c r="HA195" s="248" t="str">
        <f t="shared" ca="1" si="688"/>
        <v>-</v>
      </c>
      <c r="HB195" s="248" t="str">
        <f t="shared" ca="1" si="688"/>
        <v>-</v>
      </c>
      <c r="HC195" s="248" t="str">
        <f t="shared" ca="1" si="688"/>
        <v>-</v>
      </c>
      <c r="HD195" s="248" t="str">
        <f t="shared" ca="1" si="688"/>
        <v>-</v>
      </c>
      <c r="HE195" s="248" t="str">
        <f t="shared" ca="1" si="688"/>
        <v>-</v>
      </c>
      <c r="HF195" s="248" t="str">
        <f t="shared" ca="1" si="688"/>
        <v>-</v>
      </c>
      <c r="HG195" s="248" t="str">
        <f t="shared" ca="1" si="688"/>
        <v>-</v>
      </c>
      <c r="HH195" s="248" t="str">
        <f t="shared" ca="1" si="688"/>
        <v>-</v>
      </c>
      <c r="HI195" s="248" t="str">
        <f t="shared" ca="1" si="688"/>
        <v>-</v>
      </c>
      <c r="HJ195" s="248" t="str">
        <f t="shared" ca="1" si="688"/>
        <v>-</v>
      </c>
      <c r="HK195" s="248" t="b">
        <f t="shared" ca="1" si="688"/>
        <v>1</v>
      </c>
      <c r="HL195" s="248">
        <f t="shared" ca="1" si="688"/>
        <v>0</v>
      </c>
      <c r="HM195" s="288" t="str">
        <f t="shared" ca="1" si="688"/>
        <v>-</v>
      </c>
      <c r="HN195" s="288" t="str">
        <f t="shared" ca="1" si="688"/>
        <v>-</v>
      </c>
      <c r="HO195" s="288" t="str">
        <f t="shared" ca="1" si="688"/>
        <v>-</v>
      </c>
      <c r="HP195" s="288" t="str">
        <f t="shared" ca="1" si="688"/>
        <v>-</v>
      </c>
      <c r="HQ195" s="288" t="str">
        <f t="shared" ca="1" si="688"/>
        <v>-</v>
      </c>
      <c r="HR195" s="288" t="str">
        <f t="shared" ca="1" si="688"/>
        <v>-</v>
      </c>
      <c r="HS195" s="248" t="str">
        <f t="shared" ca="1" si="688"/>
        <v>-</v>
      </c>
      <c r="HT195" s="248" t="str">
        <f t="shared" ca="1" si="689"/>
        <v>-</v>
      </c>
      <c r="HU195" s="248" t="b">
        <f t="shared" ca="1" si="690"/>
        <v>1</v>
      </c>
      <c r="HV195" s="248">
        <f t="shared" ca="1" si="691"/>
        <v>0</v>
      </c>
      <c r="HW195" s="246" t="str">
        <f t="shared" si="692"/>
        <v>-</v>
      </c>
      <c r="HX195" s="246" t="str">
        <f t="shared" si="692"/>
        <v>-</v>
      </c>
      <c r="HY195" s="246" t="str">
        <f t="shared" si="692"/>
        <v>-</v>
      </c>
      <c r="HZ195" s="246" t="str">
        <f t="shared" si="692"/>
        <v>-</v>
      </c>
      <c r="IA195" s="248" t="str">
        <f t="shared" ca="1" si="693"/>
        <v>-</v>
      </c>
      <c r="IB195" s="248" t="str">
        <f t="shared" ca="1" si="693"/>
        <v>-</v>
      </c>
      <c r="IC195" s="248" t="str">
        <f t="shared" ca="1" si="693"/>
        <v>-</v>
      </c>
      <c r="ID195" s="248" t="str">
        <f t="shared" ca="1" si="693"/>
        <v>-</v>
      </c>
      <c r="IE195" s="248">
        <f t="shared" ca="1" si="693"/>
        <v>0</v>
      </c>
      <c r="IF195" s="248" t="str">
        <f t="shared" ca="1" si="693"/>
        <v>-</v>
      </c>
      <c r="IG195" s="248">
        <f t="shared" ca="1" si="693"/>
        <v>0</v>
      </c>
      <c r="IH195" s="246" t="str">
        <f t="shared" si="694"/>
        <v>-</v>
      </c>
      <c r="II195" s="246">
        <f t="shared" si="694"/>
        <v>500</v>
      </c>
      <c r="IJ195" s="246">
        <f t="shared" si="694"/>
        <v>500</v>
      </c>
      <c r="IK195" s="246">
        <f t="shared" si="695"/>
        <v>865</v>
      </c>
      <c r="IL195" s="246" t="str">
        <f t="shared" si="694"/>
        <v>-</v>
      </c>
      <c r="IM195" s="246" t="str">
        <f t="shared" si="696"/>
        <v>-</v>
      </c>
      <c r="IN195" s="248" t="str">
        <f t="shared" ca="1" si="697"/>
        <v>-</v>
      </c>
      <c r="IO195" s="248" t="str">
        <f t="shared" ca="1" si="697"/>
        <v>-</v>
      </c>
      <c r="IP195" s="10"/>
      <c r="IQ195" s="248">
        <f t="shared" ca="1" si="693"/>
        <v>1</v>
      </c>
      <c r="IR195" s="248">
        <f t="shared" ca="1" si="693"/>
        <v>0</v>
      </c>
      <c r="IS195" s="248">
        <f t="shared" ca="1" si="693"/>
        <v>1</v>
      </c>
      <c r="IT195" s="248">
        <f t="shared" ca="1" si="693"/>
        <v>1</v>
      </c>
      <c r="IU195" s="248">
        <f t="shared" ca="1" si="693"/>
        <v>0</v>
      </c>
      <c r="IV195" s="248">
        <f t="shared" ca="1" si="693"/>
        <v>70</v>
      </c>
      <c r="IW195" s="248">
        <f t="shared" ca="1" si="693"/>
        <v>50</v>
      </c>
      <c r="IX195" s="248">
        <f t="shared" ca="1" si="693"/>
        <v>85</v>
      </c>
      <c r="IY195" s="248">
        <f t="shared" ca="1" si="693"/>
        <v>70</v>
      </c>
      <c r="IZ195" s="246">
        <f t="shared" ca="1" si="698"/>
        <v>1</v>
      </c>
      <c r="JA195" s="246">
        <f t="shared" ca="1" si="699"/>
        <v>1</v>
      </c>
      <c r="JB195" s="246">
        <f t="shared" ca="1" si="700"/>
        <v>1</v>
      </c>
      <c r="JC195" s="248">
        <f t="shared" ca="1" si="693"/>
        <v>1</v>
      </c>
      <c r="JD195" s="10"/>
      <c r="JE195" s="248">
        <f t="shared" ca="1" si="693"/>
        <v>1</v>
      </c>
      <c r="JF195" s="246">
        <f t="shared" si="701"/>
        <v>0.75</v>
      </c>
      <c r="JG195" s="248">
        <f t="shared" ca="1" si="702"/>
        <v>0.75</v>
      </c>
      <c r="JH195" s="248">
        <f t="shared" ca="1" si="702"/>
        <v>0.8</v>
      </c>
      <c r="JI195" s="248">
        <f t="shared" ca="1" si="702"/>
        <v>0.82499999999999996</v>
      </c>
      <c r="JJ195" s="248">
        <f t="shared" ca="1" si="702"/>
        <v>0.875</v>
      </c>
      <c r="JK195" s="248">
        <f t="shared" ca="1" si="702"/>
        <v>0.9</v>
      </c>
      <c r="JL195" s="246">
        <f t="shared" si="703"/>
        <v>0.75</v>
      </c>
      <c r="JM195" s="248">
        <f t="shared" ca="1" si="693"/>
        <v>0</v>
      </c>
      <c r="JN195" s="248">
        <f t="shared" ca="1" si="693"/>
        <v>0</v>
      </c>
      <c r="JO195" s="248">
        <f t="shared" ca="1" si="693"/>
        <v>0</v>
      </c>
      <c r="JP195" s="248">
        <f t="shared" ca="1" si="693"/>
        <v>0</v>
      </c>
      <c r="JQ195" s="248">
        <f t="shared" ca="1" si="693"/>
        <v>0</v>
      </c>
      <c r="JR195" s="248">
        <f t="shared" ca="1" si="693"/>
        <v>0</v>
      </c>
      <c r="JS195" s="248" t="str">
        <f t="shared" ca="1" si="693"/>
        <v>-</v>
      </c>
      <c r="JT195" s="248">
        <f t="shared" ca="1" si="693"/>
        <v>0</v>
      </c>
      <c r="JU195" s="27">
        <v>0</v>
      </c>
    </row>
    <row r="196" spans="1:281" s="228" customFormat="1" outlineLevel="1">
      <c r="A196" s="202">
        <f t="shared" si="12"/>
        <v>191</v>
      </c>
      <c r="B196" s="202">
        <f t="shared" si="674"/>
        <v>2</v>
      </c>
      <c r="C196" s="228">
        <v>700</v>
      </c>
      <c r="D196" s="228" t="s">
        <v>941</v>
      </c>
      <c r="E196" s="228" t="b">
        <v>0</v>
      </c>
      <c r="F196" s="228" t="b">
        <v>0</v>
      </c>
      <c r="G196" s="228" t="b">
        <v>1</v>
      </c>
      <c r="H196" s="32">
        <v>2</v>
      </c>
      <c r="I196" s="298" cm="1">
        <f t="array" aca="1" ref="I196" ca="1">INDEX(DataMaster!$R$70:$AC$77,Experiment!$H196,MATCH(Experiment!I$2,DataMaster!$R$69:$AC$69,0))</f>
        <v>1</v>
      </c>
      <c r="J196" s="298" cm="1">
        <f t="array" aca="1" ref="J196" ca="1">INDEX(DataMaster!$R$70:$AC$77,Experiment!$H196,MATCH(Experiment!J$2,DataMaster!$R$69:$AC$69,0))</f>
        <v>2</v>
      </c>
      <c r="K196" s="298" cm="1">
        <f t="array" aca="1" ref="K196" ca="1">INDEX(DataMaster!$R$70:$AC$77,Experiment!$H196,MATCH(Experiment!K$2,DataMaster!$R$69:$AC$69,0))</f>
        <v>2</v>
      </c>
      <c r="L196" s="298" cm="1">
        <f t="array" aca="1" ref="L196" ca="1">INDEX(DataMaster!$R$70:$AC$77,Experiment!$H196,MATCH(Experiment!L$2,DataMaster!$R$69:$AC$69,0))</f>
        <v>2</v>
      </c>
      <c r="M196" s="225">
        <f t="shared" ca="1" si="704"/>
        <v>1</v>
      </c>
      <c r="N196" s="225">
        <f t="shared" ca="1" si="704"/>
        <v>1</v>
      </c>
      <c r="O196" s="225">
        <f t="shared" ca="1" si="704"/>
        <v>1</v>
      </c>
      <c r="P196" s="298" cm="1">
        <f t="array" ref="P196">INDEX(DataMaster!$R$70:$AC$77,Experiment!$H196,MATCH(Experiment!P$2,DataMaster!$R$69:$AC$69,0))</f>
        <v>1</v>
      </c>
      <c r="Q196" s="32">
        <v>1</v>
      </c>
      <c r="R196" s="298" cm="1">
        <f t="array" aca="1" ref="R196" ca="1">INDEX(DataMaster!$R$70:$AC$77,Experiment!$H196,MATCH(Experiment!R$2,DataMaster!$R$69:$AC$69,0))</f>
        <v>2</v>
      </c>
      <c r="S196" s="32">
        <v>3</v>
      </c>
      <c r="T196" s="298" cm="1">
        <f t="array" aca="1" ref="T196" ca="1">INDEX(DataMaster!$R$70:$AC$77,Experiment!$H196,MATCH(Experiment!T$2,DataMaster!$R$69:$AC$69,0))</f>
        <v>2</v>
      </c>
      <c r="V196" s="242" t="str">
        <f ca="1">TEXT(LEFT(OFFSET(V196,-1,0),5)+1,"00000")&amp;MID(OFFSET(V196,-1,0),6,FIND(" ",OFFSET(V196,-1,0),7)-5)
&amp;IF($H196=0,"",INDEX(DataMaster!$Q$70:$Q$77,Experiment!H196))
 &amp; " Day"&amp;INDEX(i.DOY,$I196,1)                   &amp; IF($FE196=0," FWM","")&amp;IF($FE196=1," MWM","")&amp;IF($FE196=5," Mat","")&amp;IF($FJ196=TRUE,"&amp;BBT","")
&amp;" Confine"&amp;$P196-1       &amp;IF($R196&gt;1," PasArea"&amp;GQ196,"")     &amp;IF($T196&gt;1," SR"&amp;GT196,"")     &amp;IF($S196&gt;1," PGR"&amp;JG196,"")
&amp; " WP"&amp;TEXT($IZ196*100,"000p")                &amp; " MP"&amp;TEXT($JA196*100,"000p")                      &amp; " GP"&amp;TEXT($JB196*100,"000p")
&amp; " (F"&amp;3+IFERROR(1*$CZ196,0)+IFERROR(1*$DA196,0)&amp;3-IFERROR(1*NOT($DC196),0)&amp;"N"&amp;$DV196&amp;$DW196&amp;")"</f>
        <v>00004 Case_study farm1_nc Day135 MWM Confine0 PasArea852 SR13.6 PGR0.75 WP100p MP100p GP100p (F33N33)</v>
      </c>
      <c r="W196" s="10" t="str">
        <f ca="1">IF(COUNTIF(V$5:V196,V196)=1,"-","Dup")</f>
        <v>-</v>
      </c>
      <c r="X196" s="10"/>
      <c r="Y196" s="248" t="str">
        <f t="shared" ca="1" si="675"/>
        <v>-</v>
      </c>
      <c r="Z196" s="248" t="str">
        <f t="shared" ca="1" si="675"/>
        <v>-</v>
      </c>
      <c r="AA196" s="248" t="str">
        <f t="shared" ca="1" si="675"/>
        <v>-</v>
      </c>
      <c r="AB196" s="248" t="str">
        <f t="shared" ca="1" si="675"/>
        <v>-</v>
      </c>
      <c r="AC196" s="248" t="str">
        <f t="shared" ca="1" si="675"/>
        <v>-</v>
      </c>
      <c r="AD196" s="248" t="b">
        <f t="shared" ca="1" si="675"/>
        <v>1</v>
      </c>
      <c r="AE196" s="10"/>
      <c r="AF196" s="248" t="b">
        <f t="shared" ca="1" si="676"/>
        <v>1</v>
      </c>
      <c r="AG196" s="248" t="str">
        <f t="shared" ca="1" si="676"/>
        <v>-</v>
      </c>
      <c r="AH196" s="248" t="str">
        <f t="shared" ca="1" si="676"/>
        <v>-</v>
      </c>
      <c r="AI196" s="248" t="str">
        <f t="shared" ca="1" si="676"/>
        <v>-</v>
      </c>
      <c r="AJ196" s="248" t="b">
        <f t="shared" ca="1" si="676"/>
        <v>0</v>
      </c>
      <c r="AK196" s="248" t="str">
        <f t="shared" ca="1" si="676"/>
        <v>-</v>
      </c>
      <c r="AL196" s="248" t="str">
        <f t="shared" ca="1" si="676"/>
        <v>-</v>
      </c>
      <c r="AM196" s="248" t="str">
        <f t="shared" ca="1" si="676"/>
        <v>-</v>
      </c>
      <c r="AN196" s="248" t="b">
        <f t="shared" ca="1" si="676"/>
        <v>0</v>
      </c>
      <c r="AO196" s="10"/>
      <c r="AP196" s="248" t="b">
        <f t="shared" ca="1" si="677"/>
        <v>1</v>
      </c>
      <c r="AQ196" s="248" t="b">
        <f t="shared" ca="1" si="677"/>
        <v>1</v>
      </c>
      <c r="AR196" s="248" t="b">
        <f t="shared" ca="1" si="677"/>
        <v>1</v>
      </c>
      <c r="AS196" s="247">
        <v>31108</v>
      </c>
      <c r="AT196" s="248" t="b">
        <f t="shared" ca="1" si="677"/>
        <v>0</v>
      </c>
      <c r="AU196" s="248" t="str">
        <f t="shared" ca="1" si="677"/>
        <v>-</v>
      </c>
      <c r="AV196" s="248" t="str">
        <f t="shared" ca="1" si="677"/>
        <v>-</v>
      </c>
      <c r="AW196" s="248" t="str">
        <f t="shared" ca="1" si="677"/>
        <v>-</v>
      </c>
      <c r="AX196" s="248" t="str">
        <f t="shared" ca="1" si="677"/>
        <v>-</v>
      </c>
      <c r="AY196" s="248">
        <f t="shared" ca="1" si="677"/>
        <v>1</v>
      </c>
      <c r="AZ196" s="248">
        <f t="shared" ca="1" si="677"/>
        <v>1</v>
      </c>
      <c r="BA196" s="248" t="b">
        <f t="shared" ca="1" si="677"/>
        <v>1</v>
      </c>
      <c r="BB196" s="246" cm="1">
        <f t="array" aca="1" ref="BB196" ca="1">INDEX(i.sup_sel,$K196)</f>
        <v>1</v>
      </c>
      <c r="BC196" s="246" cm="1">
        <f t="array" aca="1" ref="BC196" ca="1">INDEX(i.confinement_factor_lab_cost,$L196)</f>
        <v>0.65</v>
      </c>
      <c r="BD196" s="246" cm="1">
        <f t="array" aca="1" ref="BD196" ca="1">INDEX(i.confinement_factor_lab_cost,$L196)</f>
        <v>0.65</v>
      </c>
      <c r="BE196" s="248" t="b">
        <f t="shared" ca="1" si="677"/>
        <v>1</v>
      </c>
      <c r="BF196" s="248" t="b">
        <f t="shared" ca="1" si="677"/>
        <v>0</v>
      </c>
      <c r="BG196" s="246" t="b" cm="1">
        <f t="array" ref="BG196">INDEX(i.dams_confinement_P,$P196,BG$17)</f>
        <v>0</v>
      </c>
      <c r="BH196" s="246" t="b" cm="1">
        <f t="array" ref="BH196">INDEX(i.dams_confinement_P,$P196,BH$17)</f>
        <v>0</v>
      </c>
      <c r="BI196" s="246" t="b" cm="1">
        <f t="array" ref="BI196">INDEX(i.dams_confinement_P,$P196,BI$17)</f>
        <v>0</v>
      </c>
      <c r="BJ196" s="246" t="b" cm="1">
        <f t="array" ref="BJ196">INDEX(i.dams_confinement_P,$P196,BJ$17)</f>
        <v>0</v>
      </c>
      <c r="BK196" s="246" t="b" cm="1">
        <f t="array" ref="BK196">INDEX(i.dams_confinement_P,$P196,BK$17)</f>
        <v>0</v>
      </c>
      <c r="BL196" s="246" t="b" cm="1">
        <f t="array" ref="BL196">INDEX(i.dams_confinement_P,$P196,BL$17)</f>
        <v>0</v>
      </c>
      <c r="BM196" s="246" t="b" cm="1">
        <f t="array" ref="BM196">INDEX(i.dams_confinement_P,$P196,BM$17)</f>
        <v>0</v>
      </c>
      <c r="BN196" s="246" t="b" cm="1">
        <f t="array" ref="BN196">INDEX(i.dams_confinement_P,$P196,BN$17)</f>
        <v>0</v>
      </c>
      <c r="BO196" s="246" t="b" cm="1">
        <f t="array" ref="BO196">INDEX(i.dams_confinement_P,$P196,BO$17)</f>
        <v>0</v>
      </c>
      <c r="BP196" s="246" t="b" cm="1">
        <f t="array" ref="BP196">INDEX(i.dams_confinement_P,$P196,BP$17)</f>
        <v>0</v>
      </c>
      <c r="BQ196" s="246" t="b" cm="1">
        <f t="array" ref="BQ196">INDEX(i.dams_confinement_P,$P196,BQ$17)</f>
        <v>0</v>
      </c>
      <c r="BR196" s="246" t="b" cm="1">
        <f t="array" ref="BR196">INDEX(i.dams_confinement_P,$P196,BR$17)</f>
        <v>0</v>
      </c>
      <c r="BS196" s="246" t="b" cm="1">
        <f t="array" ref="BS196">INDEX(i.dams_confinement_P,$P196,BS$17)</f>
        <v>0</v>
      </c>
      <c r="BT196" s="246" t="b" cm="1">
        <f t="array" ref="BT196">INDEX(i.dams_confinement_P,$P196,BT$17)</f>
        <v>0</v>
      </c>
      <c r="BU196" s="246" t="b" cm="1">
        <f t="array" ref="BU196">INDEX(i.dams_confinement_P,$P196,BU$17)</f>
        <v>0</v>
      </c>
      <c r="BV196" s="246" t="b" cm="1">
        <f t="array" ref="BV196">INDEX(i.dams_confinement_P,$P196,BV$17)</f>
        <v>0</v>
      </c>
      <c r="BW196" s="246" t="b" cm="1">
        <f t="array" ref="BW196">INDEX(i.dams_confinement_P,$P196,BW$17)</f>
        <v>0</v>
      </c>
      <c r="BX196" s="246" t="b" cm="1">
        <f t="array" ref="BX196">INDEX(i.dams_confinement_P,$P196,BX$17)</f>
        <v>0</v>
      </c>
      <c r="BY196" s="248" t="str">
        <f t="shared" ref="BY196:CV196" ca="1" si="713">OFFSET(BY$5,$B196,0)</f>
        <v>-</v>
      </c>
      <c r="BZ196" s="248" t="str">
        <f t="shared" ca="1" si="713"/>
        <v>-</v>
      </c>
      <c r="CA196" s="10"/>
      <c r="CB196" s="248" t="str">
        <f t="shared" ca="1" si="713"/>
        <v>-</v>
      </c>
      <c r="CC196" s="248" t="str">
        <f t="shared" ca="1" si="713"/>
        <v>-</v>
      </c>
      <c r="CD196" s="248" t="str">
        <f t="shared" ca="1" si="713"/>
        <v>-</v>
      </c>
      <c r="CE196" s="248" t="str">
        <f t="shared" ca="1" si="713"/>
        <v>-</v>
      </c>
      <c r="CF196" s="248" t="str">
        <f t="shared" ca="1" si="713"/>
        <v>-</v>
      </c>
      <c r="CG196" s="248" t="str">
        <f t="shared" ca="1" si="713"/>
        <v>-</v>
      </c>
      <c r="CH196" s="248" t="str">
        <f t="shared" ca="1" si="713"/>
        <v>-</v>
      </c>
      <c r="CI196" s="248" t="str">
        <f t="shared" ca="1" si="713"/>
        <v>-</v>
      </c>
      <c r="CJ196" s="248" t="str">
        <f t="shared" ca="1" si="713"/>
        <v>-</v>
      </c>
      <c r="CK196" s="248" t="str">
        <f t="shared" ca="1" si="713"/>
        <v>-</v>
      </c>
      <c r="CL196" s="248" t="str">
        <f t="shared" ca="1" si="713"/>
        <v>-</v>
      </c>
      <c r="CM196" s="248" t="str">
        <f t="shared" ca="1" si="713"/>
        <v>-</v>
      </c>
      <c r="CN196" s="248" t="str">
        <f t="shared" ca="1" si="713"/>
        <v>-</v>
      </c>
      <c r="CO196" s="248" t="str">
        <f t="shared" ca="1" si="713"/>
        <v>-</v>
      </c>
      <c r="CP196" s="248" t="str">
        <f t="shared" ca="1" si="713"/>
        <v>-</v>
      </c>
      <c r="CQ196" s="248" t="str">
        <f t="shared" ca="1" si="713"/>
        <v>-</v>
      </c>
      <c r="CR196" s="248" t="str">
        <f t="shared" ca="1" si="713"/>
        <v>-</v>
      </c>
      <c r="CS196" s="248" t="str">
        <f t="shared" ca="1" si="713"/>
        <v>-</v>
      </c>
      <c r="CT196" s="248" t="str">
        <f t="shared" ca="1" si="713"/>
        <v>-</v>
      </c>
      <c r="CU196" s="248" t="str">
        <f t="shared" ca="1" si="713"/>
        <v>-</v>
      </c>
      <c r="CV196" s="248" t="str">
        <f t="shared" ca="1" si="713"/>
        <v>-</v>
      </c>
      <c r="CW196" s="10"/>
      <c r="CX196" s="246" t="str" cm="1">
        <f t="array" aca="1" ref="CX196" ca="1">IF(AND($CZ196:$DA196),INDEX(i.dam_user_fvp0_date,$P196),"-")</f>
        <v>-</v>
      </c>
      <c r="CY196" s="246" t="str" cm="1">
        <f t="array" aca="1" ref="CY196" ca="1">IF(AND($CZ196:$DA196),INDEX(i.dam_user_fvp1_date,$P196),"-")</f>
        <v>-</v>
      </c>
      <c r="CZ196" s="248" t="b">
        <f t="shared" ca="1" si="706"/>
        <v>0</v>
      </c>
      <c r="DA196" s="248" t="b">
        <f t="shared" ca="1" si="706"/>
        <v>0</v>
      </c>
      <c r="DB196" s="248" t="str">
        <f t="shared" ca="1" si="706"/>
        <v>-</v>
      </c>
      <c r="DC196" s="248" t="str">
        <f t="shared" ca="1" si="706"/>
        <v>-</v>
      </c>
      <c r="DD196" s="248" t="str">
        <f t="shared" ca="1" si="706"/>
        <v>-</v>
      </c>
      <c r="DE196" s="248" t="str">
        <f t="shared" ca="1" si="706"/>
        <v>-</v>
      </c>
      <c r="DF196" s="248" t="str">
        <f t="shared" ca="1" si="706"/>
        <v>-</v>
      </c>
      <c r="DG196" s="248" t="str">
        <f t="shared" ca="1" si="706"/>
        <v>-</v>
      </c>
      <c r="DH196" s="248" t="str">
        <f t="shared" ca="1" si="706"/>
        <v>-</v>
      </c>
      <c r="DI196" s="248" t="str">
        <f t="shared" ca="1" si="706"/>
        <v>-</v>
      </c>
      <c r="DJ196" s="248">
        <f t="shared" ca="1" si="706"/>
        <v>0.125</v>
      </c>
      <c r="DK196" s="248">
        <f t="shared" ca="1" si="706"/>
        <v>0.3</v>
      </c>
      <c r="DL196" s="248">
        <f t="shared" ca="1" si="706"/>
        <v>-0.05</v>
      </c>
      <c r="DM196" s="248">
        <f t="shared" ca="1" si="706"/>
        <v>0.1</v>
      </c>
      <c r="DN196" s="248">
        <f t="shared" ca="1" si="706"/>
        <v>0.25</v>
      </c>
      <c r="DO196" s="248">
        <f t="shared" ca="1" si="707"/>
        <v>-0.05</v>
      </c>
      <c r="DP196" s="248">
        <f t="shared" ca="1" si="707"/>
        <v>0.05</v>
      </c>
      <c r="DQ196" s="248">
        <f t="shared" ca="1" si="707"/>
        <v>0.1</v>
      </c>
      <c r="DR196" s="248">
        <f t="shared" ca="1" si="707"/>
        <v>-0.02</v>
      </c>
      <c r="DS196" s="248">
        <f t="shared" ca="1" si="707"/>
        <v>0.1</v>
      </c>
      <c r="DT196" s="248">
        <f t="shared" ca="1" si="707"/>
        <v>0.25</v>
      </c>
      <c r="DU196" s="248">
        <f t="shared" ca="1" si="707"/>
        <v>-0.05</v>
      </c>
      <c r="DV196" s="301">
        <v>3</v>
      </c>
      <c r="DW196" s="301">
        <v>3</v>
      </c>
      <c r="DX196" s="248">
        <f t="shared" ca="1" si="707"/>
        <v>0</v>
      </c>
      <c r="DY196" s="247">
        <v>1.5</v>
      </c>
      <c r="DZ196" s="247">
        <v>-1.5</v>
      </c>
      <c r="EA196" s="248" t="str">
        <f t="shared" ca="1" si="707"/>
        <v>-</v>
      </c>
      <c r="EB196" s="248" t="str">
        <f t="shared" ca="1" si="707"/>
        <v>-</v>
      </c>
      <c r="EC196" s="248" t="str">
        <f t="shared" ca="1" si="707"/>
        <v>-</v>
      </c>
      <c r="ED196" s="248" t="str">
        <f t="shared" ca="1" si="707"/>
        <v>-</v>
      </c>
      <c r="EE196" s="248" t="str">
        <f t="shared" ca="1" si="707"/>
        <v>-</v>
      </c>
      <c r="EF196" s="248">
        <f t="shared" ca="1" si="707"/>
        <v>0</v>
      </c>
      <c r="EG196" s="247">
        <v>1.5</v>
      </c>
      <c r="EH196" s="247">
        <v>-1.5</v>
      </c>
      <c r="EI196" s="248" t="str">
        <f t="shared" ca="1" si="707"/>
        <v>-</v>
      </c>
      <c r="EJ196" s="248" t="str">
        <f t="shared" ca="1" si="707"/>
        <v>-</v>
      </c>
      <c r="EK196" s="248" t="str">
        <f t="shared" ca="1" si="707"/>
        <v>-</v>
      </c>
      <c r="EL196" s="248">
        <f t="shared" ca="1" si="707"/>
        <v>0</v>
      </c>
      <c r="EM196" s="248">
        <f t="shared" ca="1" si="707"/>
        <v>0</v>
      </c>
      <c r="EN196" s="248">
        <f t="shared" ca="1" si="707"/>
        <v>0</v>
      </c>
      <c r="EO196" s="248">
        <f t="shared" ca="1" si="707"/>
        <v>0</v>
      </c>
      <c r="EP196" s="248">
        <f t="shared" ca="1" si="707"/>
        <v>0</v>
      </c>
      <c r="EQ196" s="248">
        <f t="shared" ca="1" si="707"/>
        <v>0</v>
      </c>
      <c r="ER196" s="248">
        <f t="shared" ca="1" si="707"/>
        <v>0</v>
      </c>
      <c r="ES196" s="248" t="str">
        <f t="shared" ca="1" si="707"/>
        <v>-</v>
      </c>
      <c r="ET196" s="248" t="str">
        <f t="shared" ca="1" si="707"/>
        <v>-</v>
      </c>
      <c r="EU196" s="248" t="str">
        <f t="shared" ca="1" si="707"/>
        <v>-</v>
      </c>
      <c r="EV196" s="248" t="str">
        <f t="shared" ca="1" si="707"/>
        <v>-</v>
      </c>
      <c r="EW196" s="248" t="str">
        <f t="shared" ca="1" si="707"/>
        <v>-</v>
      </c>
      <c r="EX196" s="248" t="str">
        <f t="shared" ca="1" si="707"/>
        <v>-</v>
      </c>
      <c r="EY196" s="248" t="str">
        <f t="shared" ca="1" si="707"/>
        <v>-</v>
      </c>
      <c r="EZ196" s="248" t="str">
        <f t="shared" ca="1" si="707"/>
        <v>-</v>
      </c>
      <c r="FA196" s="248" t="str">
        <f t="shared" ca="1" si="707"/>
        <v>-</v>
      </c>
      <c r="FB196" s="248" t="str">
        <f t="shared" ca="1" si="707"/>
        <v>-</v>
      </c>
      <c r="FC196" s="248" t="str">
        <f t="shared" ca="1" si="707"/>
        <v>-</v>
      </c>
      <c r="FD196" s="10"/>
      <c r="FE196" s="246">
        <f t="shared" ca="1" si="681"/>
        <v>1</v>
      </c>
      <c r="FF196" s="248" t="str">
        <f t="shared" ca="1" si="707"/>
        <v>-</v>
      </c>
      <c r="FG196" s="248" t="str">
        <f t="shared" ca="1" si="707"/>
        <v>-</v>
      </c>
      <c r="FH196" s="248" t="str">
        <f t="shared" ca="1" si="707"/>
        <v>-</v>
      </c>
      <c r="FI196" s="248" t="str">
        <f t="shared" ca="1" si="707"/>
        <v>-</v>
      </c>
      <c r="FJ196" s="246" t="b">
        <f t="shared" ca="1" si="682"/>
        <v>0</v>
      </c>
      <c r="FK196" s="248" t="str">
        <f t="shared" ref="FK196:FY196" ca="1" si="714">OFFSET(FK$5,$B196,0)</f>
        <v>-</v>
      </c>
      <c r="FL196" s="248">
        <f t="shared" ca="1" si="714"/>
        <v>0</v>
      </c>
      <c r="FM196" s="248" t="str">
        <f t="shared" ca="1" si="714"/>
        <v>-</v>
      </c>
      <c r="FN196" s="248">
        <f t="shared" ca="1" si="714"/>
        <v>1</v>
      </c>
      <c r="FO196" s="248">
        <f t="shared" ca="1" si="714"/>
        <v>0</v>
      </c>
      <c r="FP196" s="248">
        <f t="shared" ca="1" si="714"/>
        <v>1</v>
      </c>
      <c r="FQ196" s="248">
        <f t="shared" ca="1" si="714"/>
        <v>0</v>
      </c>
      <c r="FR196" s="248">
        <f t="shared" ca="1" si="714"/>
        <v>1</v>
      </c>
      <c r="FS196" s="248">
        <f t="shared" ca="1" si="714"/>
        <v>1</v>
      </c>
      <c r="FT196" s="248">
        <f t="shared" ca="1" si="714"/>
        <v>1</v>
      </c>
      <c r="FU196" s="248">
        <f t="shared" ca="1" si="714"/>
        <v>0</v>
      </c>
      <c r="FV196" s="248">
        <f t="shared" ca="1" si="714"/>
        <v>0</v>
      </c>
      <c r="FW196" s="248">
        <f t="shared" ca="1" si="714"/>
        <v>0</v>
      </c>
      <c r="FX196" s="248">
        <f t="shared" ca="1" si="714"/>
        <v>0</v>
      </c>
      <c r="FY196" s="248">
        <f t="shared" ca="1" si="714"/>
        <v>0</v>
      </c>
      <c r="FZ196" s="248">
        <f t="shared" ca="1" si="709"/>
        <v>0</v>
      </c>
      <c r="GA196" s="248">
        <f t="shared" ca="1" si="709"/>
        <v>0</v>
      </c>
      <c r="GB196" s="248">
        <f t="shared" ca="1" si="709"/>
        <v>0</v>
      </c>
      <c r="GC196" s="248">
        <f t="shared" ca="1" si="709"/>
        <v>0</v>
      </c>
      <c r="GD196" s="248">
        <f t="shared" ca="1" si="709"/>
        <v>0</v>
      </c>
      <c r="GE196" s="248">
        <f t="shared" ca="1" si="709"/>
        <v>0</v>
      </c>
      <c r="GF196" s="248">
        <f t="shared" ca="1" si="709"/>
        <v>0</v>
      </c>
      <c r="GG196" s="248">
        <f t="shared" ca="1" si="709"/>
        <v>1</v>
      </c>
      <c r="GH196" s="248">
        <f t="shared" ca="1" si="709"/>
        <v>0</v>
      </c>
      <c r="GI196" s="248">
        <f t="shared" ca="1" si="709"/>
        <v>0</v>
      </c>
      <c r="GJ196" s="248">
        <f t="shared" ca="1" si="709"/>
        <v>0</v>
      </c>
      <c r="GK196" s="248">
        <f t="shared" ca="1" si="709"/>
        <v>0</v>
      </c>
      <c r="GL196" s="248">
        <f t="shared" ca="1" si="709"/>
        <v>0</v>
      </c>
      <c r="GM196" s="248">
        <f t="shared" ca="1" si="709"/>
        <v>0</v>
      </c>
      <c r="GN196" s="248">
        <f t="shared" ca="1" si="709"/>
        <v>0</v>
      </c>
      <c r="GO196" s="10"/>
      <c r="GP196" s="246" t="b">
        <f t="shared" ca="1" si="684"/>
        <v>1</v>
      </c>
      <c r="GQ196" s="246" cm="1">
        <f t="array" aca="1" ref="GQ196" ca="1">INDEX(i.bnd_total_pas_area,$R196,1)</f>
        <v>852</v>
      </c>
      <c r="GR196" s="248" t="str">
        <f t="shared" ca="1" si="685"/>
        <v>-</v>
      </c>
      <c r="GS196" s="246" t="b">
        <f t="shared" ref="GS196:GS197" ca="1" si="715">IF(GT196&lt;&gt;"-",TRUE,FALSE)</f>
        <v>1</v>
      </c>
      <c r="GT196" s="246" cm="1">
        <f t="array" aca="1" ref="GT196" ca="1">INDEX(i.bnd_sr_t,$T196,1)</f>
        <v>13.6</v>
      </c>
      <c r="GU196" s="246" t="b">
        <f t="shared" ca="1" si="687"/>
        <v>1</v>
      </c>
      <c r="GV196" s="246" t="b">
        <f t="shared" ca="1" si="687"/>
        <v>0</v>
      </c>
      <c r="GW196" s="246" t="b">
        <f t="shared" ca="1" si="687"/>
        <v>0</v>
      </c>
      <c r="GX196" s="248">
        <f t="shared" ref="GX196:HS196" ca="1" si="716">OFFSET(GX$5,$B196,0)</f>
        <v>0</v>
      </c>
      <c r="GY196" s="248">
        <f t="shared" ca="1" si="716"/>
        <v>2</v>
      </c>
      <c r="GZ196" s="248">
        <f t="shared" ca="1" si="716"/>
        <v>2</v>
      </c>
      <c r="HA196" s="248" t="str">
        <f t="shared" ca="1" si="716"/>
        <v>-</v>
      </c>
      <c r="HB196" s="248" t="str">
        <f t="shared" ca="1" si="716"/>
        <v>-</v>
      </c>
      <c r="HC196" s="248" t="str">
        <f t="shared" ca="1" si="716"/>
        <v>-</v>
      </c>
      <c r="HD196" s="248" t="str">
        <f t="shared" ca="1" si="716"/>
        <v>-</v>
      </c>
      <c r="HE196" s="248" t="str">
        <f t="shared" ca="1" si="716"/>
        <v>-</v>
      </c>
      <c r="HF196" s="248" t="str">
        <f t="shared" ca="1" si="716"/>
        <v>-</v>
      </c>
      <c r="HG196" s="248" t="str">
        <f t="shared" ca="1" si="716"/>
        <v>-</v>
      </c>
      <c r="HH196" s="248" t="str">
        <f t="shared" ca="1" si="716"/>
        <v>-</v>
      </c>
      <c r="HI196" s="248" t="str">
        <f t="shared" ca="1" si="716"/>
        <v>-</v>
      </c>
      <c r="HJ196" s="248" t="str">
        <f t="shared" ca="1" si="716"/>
        <v>-</v>
      </c>
      <c r="HK196" s="248" t="b">
        <f t="shared" ca="1" si="716"/>
        <v>1</v>
      </c>
      <c r="HL196" s="248">
        <f t="shared" ca="1" si="716"/>
        <v>0</v>
      </c>
      <c r="HM196" s="288" t="str">
        <f t="shared" ca="1" si="716"/>
        <v>-</v>
      </c>
      <c r="HN196" s="288" t="str">
        <f t="shared" ca="1" si="716"/>
        <v>-</v>
      </c>
      <c r="HO196" s="288" t="str">
        <f t="shared" ca="1" si="716"/>
        <v>-</v>
      </c>
      <c r="HP196" s="288" t="str">
        <f t="shared" ca="1" si="716"/>
        <v>-</v>
      </c>
      <c r="HQ196" s="288" t="str">
        <f t="shared" ca="1" si="716"/>
        <v>-</v>
      </c>
      <c r="HR196" s="288" t="str">
        <f t="shared" ca="1" si="716"/>
        <v>-</v>
      </c>
      <c r="HS196" s="248" t="str">
        <f t="shared" ca="1" si="716"/>
        <v>-</v>
      </c>
      <c r="HT196" s="248" t="str">
        <f t="shared" ca="1" si="689"/>
        <v>-</v>
      </c>
      <c r="HU196" s="248" t="b">
        <f t="shared" ca="1" si="690"/>
        <v>1</v>
      </c>
      <c r="HV196" s="248">
        <f t="shared" ca="1" si="691"/>
        <v>0</v>
      </c>
      <c r="HW196" s="246" t="str">
        <f t="shared" ca="1" si="692"/>
        <v>-</v>
      </c>
      <c r="HX196" s="246" t="str">
        <f t="shared" ca="1" si="692"/>
        <v>-</v>
      </c>
      <c r="HY196" s="246" t="str">
        <f t="shared" ca="1" si="692"/>
        <v>-</v>
      </c>
      <c r="HZ196" s="246" t="str">
        <f t="shared" ca="1" si="692"/>
        <v>-</v>
      </c>
      <c r="IA196" s="248" t="str">
        <f t="shared" ref="IA196:JT196" ca="1" si="717">OFFSET(IA$5,$B196,0)</f>
        <v>-</v>
      </c>
      <c r="IB196" s="248" t="str">
        <f t="shared" ca="1" si="717"/>
        <v>-</v>
      </c>
      <c r="IC196" s="248" t="str">
        <f t="shared" ca="1" si="717"/>
        <v>-</v>
      </c>
      <c r="ID196" s="248" t="str">
        <f t="shared" ca="1" si="717"/>
        <v>-</v>
      </c>
      <c r="IE196" s="248">
        <f t="shared" ca="1" si="717"/>
        <v>0</v>
      </c>
      <c r="IF196" s="248" t="str">
        <f t="shared" ca="1" si="717"/>
        <v>-</v>
      </c>
      <c r="IG196" s="248">
        <f t="shared" ca="1" si="717"/>
        <v>0</v>
      </c>
      <c r="IH196" s="246" t="str">
        <f t="shared" ca="1" si="694"/>
        <v>-</v>
      </c>
      <c r="II196" s="246">
        <f t="shared" ca="1" si="694"/>
        <v>500</v>
      </c>
      <c r="IJ196" s="246">
        <f t="shared" ca="1" si="694"/>
        <v>500</v>
      </c>
      <c r="IK196" s="246">
        <f t="shared" ca="1" si="695"/>
        <v>865</v>
      </c>
      <c r="IL196" s="246" t="str">
        <f t="shared" ca="1" si="694"/>
        <v>-</v>
      </c>
      <c r="IM196" s="246" t="str">
        <f t="shared" ca="1" si="696"/>
        <v>-</v>
      </c>
      <c r="IN196" s="248" t="str">
        <f t="shared" ca="1" si="697"/>
        <v>-</v>
      </c>
      <c r="IO196" s="248" t="str">
        <f t="shared" ca="1" si="697"/>
        <v>-</v>
      </c>
      <c r="IP196" s="10"/>
      <c r="IQ196" s="248">
        <f t="shared" ca="1" si="717"/>
        <v>1</v>
      </c>
      <c r="IR196" s="248">
        <f t="shared" ca="1" si="717"/>
        <v>0</v>
      </c>
      <c r="IS196" s="248">
        <f t="shared" ca="1" si="717"/>
        <v>1</v>
      </c>
      <c r="IT196" s="248">
        <f t="shared" ca="1" si="717"/>
        <v>1</v>
      </c>
      <c r="IU196" s="248">
        <f t="shared" ca="1" si="717"/>
        <v>0</v>
      </c>
      <c r="IV196" s="248">
        <f t="shared" ca="1" si="717"/>
        <v>70</v>
      </c>
      <c r="IW196" s="248">
        <f t="shared" ca="1" si="717"/>
        <v>50</v>
      </c>
      <c r="IX196" s="248">
        <f t="shared" ca="1" si="717"/>
        <v>85</v>
      </c>
      <c r="IY196" s="248">
        <f t="shared" ca="1" si="717"/>
        <v>70</v>
      </c>
      <c r="IZ196" s="246">
        <f t="shared" ca="1" si="698"/>
        <v>1</v>
      </c>
      <c r="JA196" s="246">
        <f t="shared" ca="1" si="699"/>
        <v>1</v>
      </c>
      <c r="JB196" s="246">
        <f t="shared" ca="1" si="700"/>
        <v>1</v>
      </c>
      <c r="JC196" s="248">
        <f t="shared" ca="1" si="717"/>
        <v>1</v>
      </c>
      <c r="JD196" s="10"/>
      <c r="JE196" s="248">
        <f t="shared" ca="1" si="717"/>
        <v>1</v>
      </c>
      <c r="JF196" s="246">
        <f t="shared" si="701"/>
        <v>0.75</v>
      </c>
      <c r="JG196" s="248">
        <f t="shared" ca="1" si="702"/>
        <v>0.75</v>
      </c>
      <c r="JH196" s="248">
        <f t="shared" ca="1" si="702"/>
        <v>0.8</v>
      </c>
      <c r="JI196" s="248">
        <f t="shared" ca="1" si="702"/>
        <v>0.82499999999999996</v>
      </c>
      <c r="JJ196" s="248">
        <f t="shared" ca="1" si="702"/>
        <v>0.875</v>
      </c>
      <c r="JK196" s="248">
        <f t="shared" ca="1" si="702"/>
        <v>0.9</v>
      </c>
      <c r="JL196" s="246">
        <f t="shared" si="703"/>
        <v>0.75</v>
      </c>
      <c r="JM196" s="248">
        <f t="shared" ca="1" si="717"/>
        <v>0</v>
      </c>
      <c r="JN196" s="248">
        <f t="shared" ca="1" si="717"/>
        <v>0</v>
      </c>
      <c r="JO196" s="248">
        <f t="shared" ca="1" si="717"/>
        <v>0</v>
      </c>
      <c r="JP196" s="248">
        <f t="shared" ca="1" si="717"/>
        <v>0</v>
      </c>
      <c r="JQ196" s="248">
        <f t="shared" ca="1" si="717"/>
        <v>0</v>
      </c>
      <c r="JR196" s="248">
        <f t="shared" ca="1" si="717"/>
        <v>0</v>
      </c>
      <c r="JS196" s="248" t="str">
        <f t="shared" ca="1" si="717"/>
        <v>-</v>
      </c>
      <c r="JT196" s="248">
        <f t="shared" ca="1" si="717"/>
        <v>0</v>
      </c>
      <c r="JU196" s="27">
        <v>0</v>
      </c>
    </row>
    <row r="197" spans="1:281" s="228" customFormat="1" outlineLevel="1">
      <c r="A197" s="202">
        <f t="shared" si="12"/>
        <v>192</v>
      </c>
      <c r="B197" s="202">
        <f t="shared" si="674"/>
        <v>2</v>
      </c>
      <c r="C197" s="228">
        <v>700</v>
      </c>
      <c r="D197" s="228" t="s">
        <v>941</v>
      </c>
      <c r="E197" s="228" t="b">
        <v>0</v>
      </c>
      <c r="F197" s="228" t="b">
        <v>0</v>
      </c>
      <c r="G197" s="228" t="b">
        <v>1</v>
      </c>
      <c r="H197" s="32">
        <v>1</v>
      </c>
      <c r="I197" s="298" cm="1">
        <f t="array" ref="I197">INDEX(DataMaster!$R$70:$AC$77,Experiment!$H197,MATCH(Experiment!I$2,DataMaster!$R$69:$AC$69,0))</f>
        <v>1</v>
      </c>
      <c r="J197" s="298" cm="1">
        <f t="array" ref="J197">INDEX(DataMaster!$R$70:$AC$77,Experiment!$H197,MATCH(Experiment!J$2,DataMaster!$R$69:$AC$69,0))</f>
        <v>2</v>
      </c>
      <c r="K197" s="298" cm="1">
        <f t="array" ref="K197">INDEX(DataMaster!$R$70:$AC$77,Experiment!$H197,MATCH(Experiment!K$2,DataMaster!$R$69:$AC$69,0))</f>
        <v>2</v>
      </c>
      <c r="L197" s="298" cm="1">
        <f t="array" ref="L197">INDEX(DataMaster!$R$70:$AC$77,Experiment!$H197,MATCH(Experiment!L$2,DataMaster!$R$69:$AC$69,0))</f>
        <v>2</v>
      </c>
      <c r="M197" s="225">
        <f t="shared" ca="1" si="704"/>
        <v>1</v>
      </c>
      <c r="N197" s="225">
        <f t="shared" ca="1" si="704"/>
        <v>1</v>
      </c>
      <c r="O197" s="225">
        <f t="shared" ca="1" si="704"/>
        <v>1</v>
      </c>
      <c r="P197" s="298" cm="1">
        <f t="array" ref="P197">INDEX(DataMaster!$R$70:$AC$77,Experiment!$H197,MATCH(Experiment!P$2,DataMaster!$R$69:$AC$69,0))</f>
        <v>3</v>
      </c>
      <c r="Q197" s="32">
        <v>1</v>
      </c>
      <c r="R197" s="298" cm="1">
        <f t="array" ref="R197">INDEX(DataMaster!$R$70:$AC$77,Experiment!$H197,MATCH(Experiment!R$2,DataMaster!$R$69:$AC$69,0))</f>
        <v>2</v>
      </c>
      <c r="S197" s="32">
        <v>2</v>
      </c>
      <c r="T197" s="298" cm="1">
        <f t="array" ref="T197">INDEX(DataMaster!$R$70:$AC$77,Experiment!$H197,MATCH(Experiment!T$2,DataMaster!$R$69:$AC$69,0))</f>
        <v>2</v>
      </c>
      <c r="V197" s="242" t="str">
        <f ca="1">TEXT(LEFT(OFFSET(V197,-1,0),5)+1,"00000")&amp;MID(OFFSET(V197,-1,0),6,FIND(" ",OFFSET(V197,-1,0),7)-5)
&amp;IF($H197=0,"",INDEX(DataMaster!$Q$70:$Q$77,Experiment!H197))
 &amp; " Day"&amp;INDEX(i.DOY,$I197,1)                   &amp; IF($FE197=0," FWM","")&amp;IF($FE197=1," MWM","")&amp;IF($FE197=5," Mat","")&amp;IF($FJ197=TRUE,"&amp;BBT","")
&amp;" Confine"&amp;$P197-1       &amp;IF($R197&gt;1," PasArea"&amp;GQ197,"")     &amp;IF($T197&gt;1," SR"&amp;GT197,"")     &amp;IF($S197&gt;1," PGR"&amp;JG197,"")
&amp; " WP"&amp;TEXT($IZ197*100,"000p")                &amp; " MP"&amp;TEXT($JA197*100,"000p")                      &amp; " GP"&amp;TEXT($JB197*100,"000p")
&amp; " (F"&amp;3+IFERROR(1*$CZ197,0)+IFERROR(1*$DA197,0)&amp;3-IFERROR(1*NOT($DC197),0)&amp;"N"&amp;$DV197&amp;$DW197&amp;")"</f>
        <v>00005 Case_study farm1 Day135 MWM Confine2 PasArea852 SR13.6 PGR0.75 WP100p MP100p GP100p (F33N33)</v>
      </c>
      <c r="W197" s="10" t="str">
        <f ca="1">IF(COUNTIF(V$5:V197,V197)=1,"-","Dup")</f>
        <v>-</v>
      </c>
      <c r="X197" s="10"/>
      <c r="Y197" s="248" t="str">
        <f t="shared" ca="1" si="675"/>
        <v>-</v>
      </c>
      <c r="Z197" s="248" t="str">
        <f t="shared" ca="1" si="675"/>
        <v>-</v>
      </c>
      <c r="AA197" s="248" t="str">
        <f t="shared" ca="1" si="675"/>
        <v>-</v>
      </c>
      <c r="AB197" s="248" t="str">
        <f t="shared" ca="1" si="675"/>
        <v>-</v>
      </c>
      <c r="AC197" s="248" t="str">
        <f t="shared" ca="1" si="675"/>
        <v>-</v>
      </c>
      <c r="AD197" s="248" t="b">
        <f t="shared" ca="1" si="675"/>
        <v>1</v>
      </c>
      <c r="AE197" s="10"/>
      <c r="AF197" s="248" t="b">
        <f t="shared" ca="1" si="676"/>
        <v>1</v>
      </c>
      <c r="AG197" s="248" t="str">
        <f t="shared" ca="1" si="676"/>
        <v>-</v>
      </c>
      <c r="AH197" s="248" t="str">
        <f t="shared" ca="1" si="676"/>
        <v>-</v>
      </c>
      <c r="AI197" s="248" t="str">
        <f t="shared" ca="1" si="676"/>
        <v>-</v>
      </c>
      <c r="AJ197" s="248" t="b">
        <f t="shared" ca="1" si="676"/>
        <v>0</v>
      </c>
      <c r="AK197" s="248" t="str">
        <f t="shared" ca="1" si="676"/>
        <v>-</v>
      </c>
      <c r="AL197" s="248" t="str">
        <f t="shared" ca="1" si="676"/>
        <v>-</v>
      </c>
      <c r="AM197" s="248" t="str">
        <f t="shared" ca="1" si="676"/>
        <v>-</v>
      </c>
      <c r="AN197" s="248" t="b">
        <f t="shared" ca="1" si="676"/>
        <v>0</v>
      </c>
      <c r="AO197" s="10"/>
      <c r="AP197" s="248" t="b">
        <f t="shared" ca="1" si="677"/>
        <v>1</v>
      </c>
      <c r="AQ197" s="248" t="b">
        <f t="shared" ca="1" si="677"/>
        <v>1</v>
      </c>
      <c r="AR197" s="248" t="b">
        <f t="shared" ca="1" si="677"/>
        <v>1</v>
      </c>
      <c r="AS197" s="247">
        <v>31108</v>
      </c>
      <c r="AT197" s="248" t="b">
        <f t="shared" ca="1" si="677"/>
        <v>0</v>
      </c>
      <c r="AU197" s="248" t="str">
        <f t="shared" ca="1" si="677"/>
        <v>-</v>
      </c>
      <c r="AV197" s="248" t="str">
        <f t="shared" ca="1" si="677"/>
        <v>-</v>
      </c>
      <c r="AW197" s="248" t="str">
        <f t="shared" ca="1" si="677"/>
        <v>-</v>
      </c>
      <c r="AX197" s="248" t="str">
        <f t="shared" ca="1" si="677"/>
        <v>-</v>
      </c>
      <c r="AY197" s="248">
        <f t="shared" ca="1" si="677"/>
        <v>1</v>
      </c>
      <c r="AZ197" s="248">
        <f t="shared" ca="1" si="677"/>
        <v>1</v>
      </c>
      <c r="BA197" s="248" t="b">
        <f t="shared" ca="1" si="677"/>
        <v>1</v>
      </c>
      <c r="BB197" s="246" cm="1">
        <f t="array" ref="BB197">INDEX(i.sup_sel,$K197)</f>
        <v>1</v>
      </c>
      <c r="BC197" s="246" cm="1">
        <f t="array" ref="BC197">INDEX(i.confinement_factor_lab_cost,$L197)</f>
        <v>0.65</v>
      </c>
      <c r="BD197" s="246" cm="1">
        <f t="array" ref="BD197">INDEX(i.confinement_factor_lab_cost,$L197)</f>
        <v>0.65</v>
      </c>
      <c r="BE197" s="248" t="b">
        <f t="shared" ca="1" si="677"/>
        <v>1</v>
      </c>
      <c r="BF197" s="248" t="b">
        <f t="shared" ca="1" si="677"/>
        <v>0</v>
      </c>
      <c r="BG197" s="246" t="str" cm="1">
        <f t="array" ref="BG197">INDEX(i.dams_confinement_P,$P197,BG$17)</f>
        <v>-</v>
      </c>
      <c r="BH197" s="246" t="str" cm="1">
        <f t="array" ref="BH197">INDEX(i.dams_confinement_P,$P197,BH$17)</f>
        <v>-</v>
      </c>
      <c r="BI197" s="246" t="str" cm="1">
        <f t="array" ref="BI197">INDEX(i.dams_confinement_P,$P197,BI$17)</f>
        <v>-</v>
      </c>
      <c r="BJ197" s="246" t="str" cm="1">
        <f t="array" ref="BJ197">INDEX(i.dams_confinement_P,$P197,BJ$17)</f>
        <v>-</v>
      </c>
      <c r="BK197" s="246" t="str" cm="1">
        <f t="array" ref="BK197">INDEX(i.dams_confinement_P,$P197,BK$17)</f>
        <v>-</v>
      </c>
      <c r="BL197" s="246" t="str" cm="1">
        <f t="array" ref="BL197">INDEX(i.dams_confinement_P,$P197,BL$17)</f>
        <v>-</v>
      </c>
      <c r="BM197" s="246" t="b" cm="1">
        <f t="array" ref="BM197">INDEX(i.dams_confinement_P,$P197,BM$17)</f>
        <v>1</v>
      </c>
      <c r="BN197" s="246" t="b" cm="1">
        <f t="array" ref="BN197">INDEX(i.dams_confinement_P,$P197,BN$17)</f>
        <v>1</v>
      </c>
      <c r="BO197" s="246" t="b" cm="1">
        <f t="array" ref="BO197">INDEX(i.dams_confinement_P,$P197,BO$17)</f>
        <v>1</v>
      </c>
      <c r="BP197" s="246" t="b" cm="1">
        <f t="array" ref="BP197">INDEX(i.dams_confinement_P,$P197,BP$17)</f>
        <v>1</v>
      </c>
      <c r="BQ197" s="246" t="b" cm="1">
        <f t="array" ref="BQ197">INDEX(i.dams_confinement_P,$P197,BQ$17)</f>
        <v>1</v>
      </c>
      <c r="BR197" s="246" t="b" cm="1">
        <f t="array" ref="BR197">INDEX(i.dams_confinement_P,$P197,BR$17)</f>
        <v>1</v>
      </c>
      <c r="BS197" s="246" t="str" cm="1">
        <f t="array" ref="BS197">INDEX(i.dams_confinement_P,$P197,BS$17)</f>
        <v>-</v>
      </c>
      <c r="BT197" s="246" t="str" cm="1">
        <f t="array" ref="BT197">INDEX(i.dams_confinement_P,$P197,BT$17)</f>
        <v>-</v>
      </c>
      <c r="BU197" s="246" t="str" cm="1">
        <f t="array" ref="BU197">INDEX(i.dams_confinement_P,$P197,BU$17)</f>
        <v>-</v>
      </c>
      <c r="BV197" s="246" t="str" cm="1">
        <f t="array" ref="BV197">INDEX(i.dams_confinement_P,$P197,BV$17)</f>
        <v>-</v>
      </c>
      <c r="BW197" s="246" t="str" cm="1">
        <f t="array" ref="BW197">INDEX(i.dams_confinement_P,$P197,BW$17)</f>
        <v>-</v>
      </c>
      <c r="BX197" s="246" t="str" cm="1">
        <f t="array" ref="BX197">INDEX(i.dams_confinement_P,$P197,BX$17)</f>
        <v>-</v>
      </c>
      <c r="BY197" s="248" t="str">
        <f t="shared" ref="BY197:CV198" ca="1" si="718">OFFSET(BY$5,$B197,0)</f>
        <v>-</v>
      </c>
      <c r="BZ197" s="248" t="str">
        <f t="shared" ca="1" si="718"/>
        <v>-</v>
      </c>
      <c r="CA197" s="10"/>
      <c r="CB197" s="248" t="str">
        <f t="shared" ca="1" si="718"/>
        <v>-</v>
      </c>
      <c r="CC197" s="248" t="str">
        <f t="shared" ca="1" si="718"/>
        <v>-</v>
      </c>
      <c r="CD197" s="248" t="str">
        <f t="shared" ca="1" si="718"/>
        <v>-</v>
      </c>
      <c r="CE197" s="248" t="str">
        <f t="shared" ca="1" si="718"/>
        <v>-</v>
      </c>
      <c r="CF197" s="248" t="str">
        <f t="shared" ca="1" si="718"/>
        <v>-</v>
      </c>
      <c r="CG197" s="248" t="str">
        <f t="shared" ca="1" si="718"/>
        <v>-</v>
      </c>
      <c r="CH197" s="248" t="str">
        <f t="shared" ca="1" si="718"/>
        <v>-</v>
      </c>
      <c r="CI197" s="248" t="str">
        <f t="shared" ca="1" si="718"/>
        <v>-</v>
      </c>
      <c r="CJ197" s="248" t="str">
        <f t="shared" ca="1" si="718"/>
        <v>-</v>
      </c>
      <c r="CK197" s="248" t="str">
        <f t="shared" ca="1" si="718"/>
        <v>-</v>
      </c>
      <c r="CL197" s="248" t="str">
        <f t="shared" ca="1" si="718"/>
        <v>-</v>
      </c>
      <c r="CM197" s="248" t="str">
        <f t="shared" ca="1" si="718"/>
        <v>-</v>
      </c>
      <c r="CN197" s="248" t="str">
        <f t="shared" ca="1" si="718"/>
        <v>-</v>
      </c>
      <c r="CO197" s="248" t="str">
        <f t="shared" ca="1" si="718"/>
        <v>-</v>
      </c>
      <c r="CP197" s="248" t="str">
        <f t="shared" ca="1" si="718"/>
        <v>-</v>
      </c>
      <c r="CQ197" s="248" t="str">
        <f t="shared" ca="1" si="718"/>
        <v>-</v>
      </c>
      <c r="CR197" s="248" t="str">
        <f t="shared" ca="1" si="718"/>
        <v>-</v>
      </c>
      <c r="CS197" s="248" t="str">
        <f t="shared" ca="1" si="718"/>
        <v>-</v>
      </c>
      <c r="CT197" s="248" t="str">
        <f t="shared" ca="1" si="718"/>
        <v>-</v>
      </c>
      <c r="CU197" s="248" t="str">
        <f t="shared" ca="1" si="718"/>
        <v>-</v>
      </c>
      <c r="CV197" s="248" t="str">
        <f t="shared" ca="1" si="718"/>
        <v>-</v>
      </c>
      <c r="CW197" s="10"/>
      <c r="CX197" s="246" t="str" cm="1">
        <f t="array" aca="1" ref="CX197" ca="1">IF(AND($CZ197:$DA197),INDEX(i.dam_user_fvp0_date,$P197),"-")</f>
        <v>-</v>
      </c>
      <c r="CY197" s="246" t="str" cm="1">
        <f t="array" aca="1" ref="CY197" ca="1">IF(AND($CZ197:$DA197),INDEX(i.dam_user_fvp1_date,$P197),"-")</f>
        <v>-</v>
      </c>
      <c r="CZ197" s="248" t="b">
        <f t="shared" ca="1" si="706"/>
        <v>0</v>
      </c>
      <c r="DA197" s="248" t="b">
        <f t="shared" ca="1" si="706"/>
        <v>0</v>
      </c>
      <c r="DB197" s="248" t="str">
        <f t="shared" ca="1" si="706"/>
        <v>-</v>
      </c>
      <c r="DC197" s="248" t="str">
        <f t="shared" ca="1" si="706"/>
        <v>-</v>
      </c>
      <c r="DD197" s="248" t="str">
        <f t="shared" ca="1" si="706"/>
        <v>-</v>
      </c>
      <c r="DE197" s="248" t="str">
        <f t="shared" ca="1" si="706"/>
        <v>-</v>
      </c>
      <c r="DF197" s="248" t="str">
        <f t="shared" ca="1" si="706"/>
        <v>-</v>
      </c>
      <c r="DG197" s="248" t="str">
        <f t="shared" ca="1" si="706"/>
        <v>-</v>
      </c>
      <c r="DH197" s="248" t="str">
        <f t="shared" ca="1" si="706"/>
        <v>-</v>
      </c>
      <c r="DI197" s="248" t="str">
        <f t="shared" ca="1" si="706"/>
        <v>-</v>
      </c>
      <c r="DJ197" s="248">
        <f t="shared" ca="1" si="706"/>
        <v>0.125</v>
      </c>
      <c r="DK197" s="248">
        <f t="shared" ca="1" si="706"/>
        <v>0.3</v>
      </c>
      <c r="DL197" s="248">
        <f t="shared" ca="1" si="706"/>
        <v>-0.05</v>
      </c>
      <c r="DM197" s="248">
        <f t="shared" ca="1" si="706"/>
        <v>0.1</v>
      </c>
      <c r="DN197" s="248">
        <f t="shared" ca="1" si="706"/>
        <v>0.25</v>
      </c>
      <c r="DO197" s="248">
        <f t="shared" ca="1" si="707"/>
        <v>-0.05</v>
      </c>
      <c r="DP197" s="248">
        <f t="shared" ca="1" si="707"/>
        <v>0.05</v>
      </c>
      <c r="DQ197" s="248">
        <f t="shared" ca="1" si="707"/>
        <v>0.1</v>
      </c>
      <c r="DR197" s="248">
        <f t="shared" ca="1" si="707"/>
        <v>-0.02</v>
      </c>
      <c r="DS197" s="248">
        <f t="shared" ca="1" si="707"/>
        <v>0.1</v>
      </c>
      <c r="DT197" s="248">
        <f t="shared" ca="1" si="707"/>
        <v>0.25</v>
      </c>
      <c r="DU197" s="248">
        <f t="shared" ca="1" si="707"/>
        <v>-0.05</v>
      </c>
      <c r="DV197" s="301">
        <v>3</v>
      </c>
      <c r="DW197" s="301">
        <v>3</v>
      </c>
      <c r="DX197" s="248">
        <f t="shared" ca="1" si="707"/>
        <v>0</v>
      </c>
      <c r="DY197" s="247">
        <v>1.5</v>
      </c>
      <c r="DZ197" s="247">
        <v>-1.5</v>
      </c>
      <c r="EA197" s="248" t="str">
        <f t="shared" ca="1" si="707"/>
        <v>-</v>
      </c>
      <c r="EB197" s="248" t="str">
        <f t="shared" ca="1" si="707"/>
        <v>-</v>
      </c>
      <c r="EC197" s="248" t="str">
        <f t="shared" ca="1" si="707"/>
        <v>-</v>
      </c>
      <c r="ED197" s="248" t="str">
        <f t="shared" ca="1" si="707"/>
        <v>-</v>
      </c>
      <c r="EE197" s="248" t="str">
        <f t="shared" ca="1" si="707"/>
        <v>-</v>
      </c>
      <c r="EF197" s="248">
        <f t="shared" ca="1" si="707"/>
        <v>0</v>
      </c>
      <c r="EG197" s="247">
        <v>1.5</v>
      </c>
      <c r="EH197" s="247">
        <v>-1.5</v>
      </c>
      <c r="EI197" s="248" t="str">
        <f t="shared" ca="1" si="707"/>
        <v>-</v>
      </c>
      <c r="EJ197" s="248" t="str">
        <f t="shared" ca="1" si="707"/>
        <v>-</v>
      </c>
      <c r="EK197" s="248" t="str">
        <f t="shared" ca="1" si="707"/>
        <v>-</v>
      </c>
      <c r="EL197" s="248">
        <f t="shared" ca="1" si="707"/>
        <v>0</v>
      </c>
      <c r="EM197" s="248">
        <f t="shared" ca="1" si="707"/>
        <v>0</v>
      </c>
      <c r="EN197" s="248">
        <f t="shared" ca="1" si="707"/>
        <v>0</v>
      </c>
      <c r="EO197" s="248">
        <f t="shared" ca="1" si="707"/>
        <v>0</v>
      </c>
      <c r="EP197" s="248">
        <f t="shared" ca="1" si="707"/>
        <v>0</v>
      </c>
      <c r="EQ197" s="248">
        <f t="shared" ca="1" si="707"/>
        <v>0</v>
      </c>
      <c r="ER197" s="248">
        <f t="shared" ca="1" si="707"/>
        <v>0</v>
      </c>
      <c r="ES197" s="248" t="str">
        <f t="shared" ca="1" si="707"/>
        <v>-</v>
      </c>
      <c r="ET197" s="248" t="str">
        <f t="shared" ca="1" si="707"/>
        <v>-</v>
      </c>
      <c r="EU197" s="248" t="str">
        <f t="shared" ca="1" si="707"/>
        <v>-</v>
      </c>
      <c r="EV197" s="248" t="str">
        <f t="shared" ca="1" si="707"/>
        <v>-</v>
      </c>
      <c r="EW197" s="248" t="str">
        <f t="shared" ca="1" si="707"/>
        <v>-</v>
      </c>
      <c r="EX197" s="248" t="str">
        <f t="shared" ca="1" si="707"/>
        <v>-</v>
      </c>
      <c r="EY197" s="248" t="str">
        <f t="shared" ca="1" si="707"/>
        <v>-</v>
      </c>
      <c r="EZ197" s="248" t="str">
        <f t="shared" ca="1" si="707"/>
        <v>-</v>
      </c>
      <c r="FA197" s="248" t="str">
        <f t="shared" ca="1" si="707"/>
        <v>-</v>
      </c>
      <c r="FB197" s="248" t="str">
        <f t="shared" ca="1" si="707"/>
        <v>-</v>
      </c>
      <c r="FC197" s="248" t="str">
        <f t="shared" ca="1" si="707"/>
        <v>-</v>
      </c>
      <c r="FD197" s="10"/>
      <c r="FE197" s="246">
        <f t="shared" si="681"/>
        <v>1</v>
      </c>
      <c r="FF197" s="248" t="str">
        <f t="shared" ca="1" si="707"/>
        <v>-</v>
      </c>
      <c r="FG197" s="248" t="str">
        <f t="shared" ca="1" si="707"/>
        <v>-</v>
      </c>
      <c r="FH197" s="248" t="str">
        <f t="shared" ca="1" si="707"/>
        <v>-</v>
      </c>
      <c r="FI197" s="248" t="str">
        <f t="shared" ca="1" si="707"/>
        <v>-</v>
      </c>
      <c r="FJ197" s="246" t="b">
        <f t="shared" si="682"/>
        <v>0</v>
      </c>
      <c r="FK197" s="248" t="str">
        <f t="shared" ref="FK197:FY198" ca="1" si="719">OFFSET(FK$5,$B197,0)</f>
        <v>-</v>
      </c>
      <c r="FL197" s="248">
        <f t="shared" ca="1" si="719"/>
        <v>0</v>
      </c>
      <c r="FM197" s="248" t="str">
        <f t="shared" ca="1" si="719"/>
        <v>-</v>
      </c>
      <c r="FN197" s="248">
        <f t="shared" ca="1" si="719"/>
        <v>1</v>
      </c>
      <c r="FO197" s="248">
        <f t="shared" ca="1" si="719"/>
        <v>0</v>
      </c>
      <c r="FP197" s="248">
        <f t="shared" ca="1" si="719"/>
        <v>1</v>
      </c>
      <c r="FQ197" s="248">
        <f t="shared" ca="1" si="719"/>
        <v>0</v>
      </c>
      <c r="FR197" s="248">
        <f t="shared" ca="1" si="719"/>
        <v>1</v>
      </c>
      <c r="FS197" s="248">
        <f t="shared" ca="1" si="719"/>
        <v>1</v>
      </c>
      <c r="FT197" s="248">
        <f t="shared" ca="1" si="719"/>
        <v>1</v>
      </c>
      <c r="FU197" s="248">
        <f t="shared" ca="1" si="719"/>
        <v>0</v>
      </c>
      <c r="FV197" s="248">
        <f t="shared" ca="1" si="719"/>
        <v>0</v>
      </c>
      <c r="FW197" s="248">
        <f t="shared" ca="1" si="719"/>
        <v>0</v>
      </c>
      <c r="FX197" s="248">
        <f t="shared" ca="1" si="719"/>
        <v>0</v>
      </c>
      <c r="FY197" s="248">
        <f t="shared" ca="1" si="719"/>
        <v>0</v>
      </c>
      <c r="FZ197" s="248">
        <f t="shared" ca="1" si="709"/>
        <v>0</v>
      </c>
      <c r="GA197" s="248">
        <f t="shared" ca="1" si="709"/>
        <v>0</v>
      </c>
      <c r="GB197" s="248">
        <f t="shared" ca="1" si="709"/>
        <v>0</v>
      </c>
      <c r="GC197" s="248">
        <f t="shared" ca="1" si="709"/>
        <v>0</v>
      </c>
      <c r="GD197" s="248">
        <f t="shared" ca="1" si="709"/>
        <v>0</v>
      </c>
      <c r="GE197" s="248">
        <f t="shared" ca="1" si="709"/>
        <v>0</v>
      </c>
      <c r="GF197" s="248">
        <f t="shared" ca="1" si="709"/>
        <v>0</v>
      </c>
      <c r="GG197" s="248">
        <f t="shared" ca="1" si="709"/>
        <v>1</v>
      </c>
      <c r="GH197" s="248">
        <f t="shared" ca="1" si="709"/>
        <v>0</v>
      </c>
      <c r="GI197" s="248">
        <f t="shared" ca="1" si="709"/>
        <v>0</v>
      </c>
      <c r="GJ197" s="248">
        <f t="shared" ca="1" si="709"/>
        <v>0</v>
      </c>
      <c r="GK197" s="248">
        <f t="shared" ca="1" si="709"/>
        <v>0</v>
      </c>
      <c r="GL197" s="248">
        <f t="shared" ca="1" si="709"/>
        <v>0</v>
      </c>
      <c r="GM197" s="248">
        <f t="shared" ca="1" si="709"/>
        <v>0</v>
      </c>
      <c r="GN197" s="248">
        <f t="shared" ca="1" si="709"/>
        <v>0</v>
      </c>
      <c r="GO197" s="10"/>
      <c r="GP197" s="246" t="b">
        <f t="shared" si="684"/>
        <v>1</v>
      </c>
      <c r="GQ197" s="246" cm="1">
        <f t="array" ref="GQ197">INDEX(i.bnd_total_pas_area,$R197,1)</f>
        <v>852</v>
      </c>
      <c r="GR197" s="248" t="str">
        <f t="shared" ca="1" si="685"/>
        <v>-</v>
      </c>
      <c r="GS197" s="246" t="b">
        <f t="shared" si="715"/>
        <v>1</v>
      </c>
      <c r="GT197" s="246" cm="1">
        <f t="array" ref="GT197">INDEX(i.bnd_sr_t,$T197,1)</f>
        <v>13.6</v>
      </c>
      <c r="GU197" s="246" t="b">
        <f t="shared" si="687"/>
        <v>1</v>
      </c>
      <c r="GV197" s="246" t="b">
        <f t="shared" si="687"/>
        <v>0</v>
      </c>
      <c r="GW197" s="246" t="b">
        <f t="shared" si="687"/>
        <v>0</v>
      </c>
      <c r="GX197" s="248">
        <f t="shared" ref="GX197:HS198" ca="1" si="720">OFFSET(GX$5,$B197,0)</f>
        <v>0</v>
      </c>
      <c r="GY197" s="248">
        <f t="shared" ca="1" si="720"/>
        <v>2</v>
      </c>
      <c r="GZ197" s="248">
        <f t="shared" ca="1" si="720"/>
        <v>2</v>
      </c>
      <c r="HA197" s="248" t="str">
        <f t="shared" ca="1" si="720"/>
        <v>-</v>
      </c>
      <c r="HB197" s="248" t="str">
        <f t="shared" ca="1" si="720"/>
        <v>-</v>
      </c>
      <c r="HC197" s="248" t="str">
        <f t="shared" ca="1" si="720"/>
        <v>-</v>
      </c>
      <c r="HD197" s="248" t="str">
        <f t="shared" ca="1" si="720"/>
        <v>-</v>
      </c>
      <c r="HE197" s="248" t="str">
        <f t="shared" ca="1" si="720"/>
        <v>-</v>
      </c>
      <c r="HF197" s="248" t="str">
        <f t="shared" ca="1" si="720"/>
        <v>-</v>
      </c>
      <c r="HG197" s="248" t="str">
        <f t="shared" ca="1" si="720"/>
        <v>-</v>
      </c>
      <c r="HH197" s="248" t="str">
        <f t="shared" ca="1" si="720"/>
        <v>-</v>
      </c>
      <c r="HI197" s="248" t="str">
        <f t="shared" ca="1" si="720"/>
        <v>-</v>
      </c>
      <c r="HJ197" s="248" t="str">
        <f t="shared" ca="1" si="720"/>
        <v>-</v>
      </c>
      <c r="HK197" s="248" t="b">
        <f t="shared" ca="1" si="720"/>
        <v>1</v>
      </c>
      <c r="HL197" s="248">
        <f t="shared" ca="1" si="720"/>
        <v>0</v>
      </c>
      <c r="HM197" s="288" t="str">
        <f t="shared" ca="1" si="720"/>
        <v>-</v>
      </c>
      <c r="HN197" s="288" t="str">
        <f t="shared" ca="1" si="720"/>
        <v>-</v>
      </c>
      <c r="HO197" s="288" t="str">
        <f t="shared" ca="1" si="720"/>
        <v>-</v>
      </c>
      <c r="HP197" s="288" t="str">
        <f t="shared" ca="1" si="720"/>
        <v>-</v>
      </c>
      <c r="HQ197" s="288" t="str">
        <f t="shared" ca="1" si="720"/>
        <v>-</v>
      </c>
      <c r="HR197" s="288" t="str">
        <f t="shared" ca="1" si="720"/>
        <v>-</v>
      </c>
      <c r="HS197" s="248" t="str">
        <f t="shared" ca="1" si="720"/>
        <v>-</v>
      </c>
      <c r="HT197" s="248" t="str">
        <f t="shared" ca="1" si="689"/>
        <v>-</v>
      </c>
      <c r="HU197" s="248" t="b">
        <f t="shared" ca="1" si="690"/>
        <v>1</v>
      </c>
      <c r="HV197" s="248">
        <f t="shared" ca="1" si="691"/>
        <v>0</v>
      </c>
      <c r="HW197" s="246" t="str">
        <f t="shared" si="692"/>
        <v>-</v>
      </c>
      <c r="HX197" s="246" t="str">
        <f t="shared" si="692"/>
        <v>-</v>
      </c>
      <c r="HY197" s="246" t="str">
        <f t="shared" si="692"/>
        <v>-</v>
      </c>
      <c r="HZ197" s="246" t="str">
        <f t="shared" si="692"/>
        <v>-</v>
      </c>
      <c r="IA197" s="248" t="str">
        <f t="shared" ref="IA197:JT198" ca="1" si="721">OFFSET(IA$5,$B197,0)</f>
        <v>-</v>
      </c>
      <c r="IB197" s="248" t="str">
        <f t="shared" ca="1" si="721"/>
        <v>-</v>
      </c>
      <c r="IC197" s="248" t="str">
        <f t="shared" ca="1" si="721"/>
        <v>-</v>
      </c>
      <c r="ID197" s="248" t="str">
        <f t="shared" ca="1" si="721"/>
        <v>-</v>
      </c>
      <c r="IE197" s="248">
        <f t="shared" ca="1" si="721"/>
        <v>0</v>
      </c>
      <c r="IF197" s="248" t="str">
        <f t="shared" ca="1" si="721"/>
        <v>-</v>
      </c>
      <c r="IG197" s="248">
        <f t="shared" ca="1" si="721"/>
        <v>0</v>
      </c>
      <c r="IH197" s="246" t="str">
        <f t="shared" si="694"/>
        <v>-</v>
      </c>
      <c r="II197" s="246">
        <f t="shared" si="694"/>
        <v>500</v>
      </c>
      <c r="IJ197" s="246">
        <f t="shared" si="694"/>
        <v>500</v>
      </c>
      <c r="IK197" s="246">
        <f t="shared" si="695"/>
        <v>865</v>
      </c>
      <c r="IL197" s="246" t="str">
        <f t="shared" si="694"/>
        <v>-</v>
      </c>
      <c r="IM197" s="246" t="str">
        <f t="shared" si="696"/>
        <v>-</v>
      </c>
      <c r="IN197" s="248" t="str">
        <f t="shared" ca="1" si="697"/>
        <v>-</v>
      </c>
      <c r="IO197" s="248" t="str">
        <f t="shared" ca="1" si="697"/>
        <v>-</v>
      </c>
      <c r="IP197" s="10"/>
      <c r="IQ197" s="248">
        <f t="shared" ca="1" si="721"/>
        <v>1</v>
      </c>
      <c r="IR197" s="248">
        <f t="shared" ca="1" si="721"/>
        <v>0</v>
      </c>
      <c r="IS197" s="248">
        <f t="shared" ca="1" si="721"/>
        <v>1</v>
      </c>
      <c r="IT197" s="248">
        <f t="shared" ca="1" si="721"/>
        <v>1</v>
      </c>
      <c r="IU197" s="248">
        <f t="shared" ca="1" si="721"/>
        <v>0</v>
      </c>
      <c r="IV197" s="248">
        <f t="shared" ca="1" si="721"/>
        <v>70</v>
      </c>
      <c r="IW197" s="248">
        <f t="shared" ca="1" si="721"/>
        <v>50</v>
      </c>
      <c r="IX197" s="248">
        <f t="shared" ca="1" si="721"/>
        <v>85</v>
      </c>
      <c r="IY197" s="248">
        <f t="shared" ca="1" si="721"/>
        <v>70</v>
      </c>
      <c r="IZ197" s="246">
        <f t="shared" ca="1" si="698"/>
        <v>1</v>
      </c>
      <c r="JA197" s="246">
        <f t="shared" ca="1" si="699"/>
        <v>1</v>
      </c>
      <c r="JB197" s="246">
        <f t="shared" ca="1" si="700"/>
        <v>1</v>
      </c>
      <c r="JC197" s="248">
        <f t="shared" ca="1" si="721"/>
        <v>1</v>
      </c>
      <c r="JD197" s="10"/>
      <c r="JE197" s="248">
        <f t="shared" ca="1" si="721"/>
        <v>1</v>
      </c>
      <c r="JF197" s="246">
        <f t="shared" si="701"/>
        <v>1.25</v>
      </c>
      <c r="JG197" s="248">
        <f t="shared" ca="1" si="702"/>
        <v>0.75</v>
      </c>
      <c r="JH197" s="248">
        <f t="shared" ca="1" si="702"/>
        <v>0.8</v>
      </c>
      <c r="JI197" s="248">
        <f t="shared" ca="1" si="702"/>
        <v>0.82499999999999996</v>
      </c>
      <c r="JJ197" s="248">
        <f t="shared" ca="1" si="702"/>
        <v>0.875</v>
      </c>
      <c r="JK197" s="248">
        <f t="shared" ca="1" si="702"/>
        <v>0.9</v>
      </c>
      <c r="JL197" s="246">
        <f t="shared" si="703"/>
        <v>1.25</v>
      </c>
      <c r="JM197" s="248">
        <f t="shared" ca="1" si="721"/>
        <v>0</v>
      </c>
      <c r="JN197" s="248">
        <f t="shared" ca="1" si="721"/>
        <v>0</v>
      </c>
      <c r="JO197" s="248">
        <f t="shared" ca="1" si="721"/>
        <v>0</v>
      </c>
      <c r="JP197" s="248">
        <f t="shared" ca="1" si="721"/>
        <v>0</v>
      </c>
      <c r="JQ197" s="248">
        <f t="shared" ca="1" si="721"/>
        <v>0</v>
      </c>
      <c r="JR197" s="248">
        <f t="shared" ca="1" si="721"/>
        <v>0</v>
      </c>
      <c r="JS197" s="248" t="str">
        <f t="shared" ca="1" si="721"/>
        <v>-</v>
      </c>
      <c r="JT197" s="248">
        <f t="shared" ca="1" si="721"/>
        <v>0</v>
      </c>
      <c r="JU197" s="27">
        <v>0</v>
      </c>
    </row>
    <row r="198" spans="1:281" s="228" customFormat="1" outlineLevel="1">
      <c r="A198" s="202">
        <f t="shared" si="12"/>
        <v>193</v>
      </c>
      <c r="B198" s="202">
        <f t="shared" si="674"/>
        <v>2</v>
      </c>
      <c r="C198" s="228">
        <v>700</v>
      </c>
      <c r="D198" s="228" t="s">
        <v>941</v>
      </c>
      <c r="E198" s="228" t="b">
        <v>0</v>
      </c>
      <c r="F198" s="228" t="b">
        <v>0</v>
      </c>
      <c r="G198" s="228" t="b">
        <v>1</v>
      </c>
      <c r="H198" s="32">
        <v>2</v>
      </c>
      <c r="I198" s="298" cm="1">
        <f t="array" aca="1" ref="I198" ca="1">INDEX(DataMaster!$R$70:$AC$77,Experiment!$H198,MATCH(Experiment!I$2,DataMaster!$R$69:$AC$69,0))</f>
        <v>1</v>
      </c>
      <c r="J198" s="298" cm="1">
        <f t="array" aca="1" ref="J198" ca="1">INDEX(DataMaster!$R$70:$AC$77,Experiment!$H198,MATCH(Experiment!J$2,DataMaster!$R$69:$AC$69,0))</f>
        <v>2</v>
      </c>
      <c r="K198" s="298" cm="1">
        <f t="array" aca="1" ref="K198" ca="1">INDEX(DataMaster!$R$70:$AC$77,Experiment!$H198,MATCH(Experiment!K$2,DataMaster!$R$69:$AC$69,0))</f>
        <v>2</v>
      </c>
      <c r="L198" s="298" cm="1">
        <f t="array" aca="1" ref="L198" ca="1">INDEX(DataMaster!$R$70:$AC$77,Experiment!$H198,MATCH(Experiment!L$2,DataMaster!$R$69:$AC$69,0))</f>
        <v>2</v>
      </c>
      <c r="M198" s="225">
        <f t="shared" ca="1" si="704"/>
        <v>1</v>
      </c>
      <c r="N198" s="225">
        <f t="shared" ca="1" si="704"/>
        <v>1</v>
      </c>
      <c r="O198" s="225">
        <f t="shared" ca="1" si="704"/>
        <v>1</v>
      </c>
      <c r="P198" s="298" cm="1">
        <f t="array" ref="P198">INDEX(DataMaster!$R$70:$AC$77,Experiment!$H198,MATCH(Experiment!P$2,DataMaster!$R$69:$AC$69,0))</f>
        <v>1</v>
      </c>
      <c r="Q198" s="32">
        <v>1</v>
      </c>
      <c r="R198" s="298" cm="1">
        <f t="array" aca="1" ref="R198" ca="1">INDEX(DataMaster!$R$70:$AC$77,Experiment!$H198,MATCH(Experiment!R$2,DataMaster!$R$69:$AC$69,0))</f>
        <v>2</v>
      </c>
      <c r="S198" s="32">
        <v>2</v>
      </c>
      <c r="T198" s="298" cm="1">
        <f t="array" aca="1" ref="T198" ca="1">INDEX(DataMaster!$R$70:$AC$77,Experiment!$H198,MATCH(Experiment!T$2,DataMaster!$R$69:$AC$69,0))</f>
        <v>2</v>
      </c>
      <c r="V198" s="242" t="str">
        <f ca="1">TEXT(LEFT(OFFSET(V198,-1,0),5)+1,"00000")&amp;MID(OFFSET(V198,-1,0),6,FIND(" ",OFFSET(V198,-1,0),7)-5)
&amp;IF($H198=0,"",INDEX(DataMaster!$Q$70:$Q$77,Experiment!H198))
 &amp; " Day"&amp;INDEX(i.DOY,$I198,1)                   &amp; IF($FE198=0," FWM","")&amp;IF($FE198=1," MWM","")&amp;IF($FE198=5," Mat","")&amp;IF($FJ198=TRUE,"&amp;BBT","")
&amp;" Confine"&amp;$P198-1       &amp;IF($R198&gt;1," PasArea"&amp;GQ198,"")     &amp;IF($T198&gt;1," SR"&amp;GT198,"")     &amp;IF($S198&gt;1," PGR"&amp;JG198,"")
&amp; " WP"&amp;TEXT($IZ198*100,"000p")                &amp; " MP"&amp;TEXT($JA198*100,"000p")                      &amp; " GP"&amp;TEXT($JB198*100,"000p")
&amp; " (F"&amp;3+IFERROR(1*$CZ198,0)+IFERROR(1*$DA198,0)&amp;3-IFERROR(1*NOT($DC198),0)&amp;"N"&amp;$DV198&amp;$DW198&amp;")"</f>
        <v>00006 Case_study farm1_nc Day135 MWM Confine0 PasArea852 SR13.6 PGR0.75 WP100p MP100p GP100p (F33N33)</v>
      </c>
      <c r="W198" s="10" t="str">
        <f ca="1">IF(COUNTIF(V$5:V198,V198)=1,"-","Dup")</f>
        <v>-</v>
      </c>
      <c r="X198" s="10"/>
      <c r="Y198" s="248" t="str">
        <f t="shared" ca="1" si="675"/>
        <v>-</v>
      </c>
      <c r="Z198" s="248" t="str">
        <f t="shared" ca="1" si="675"/>
        <v>-</v>
      </c>
      <c r="AA198" s="248" t="str">
        <f t="shared" ca="1" si="675"/>
        <v>-</v>
      </c>
      <c r="AB198" s="248" t="str">
        <f t="shared" ca="1" si="675"/>
        <v>-</v>
      </c>
      <c r="AC198" s="248" t="str">
        <f t="shared" ca="1" si="675"/>
        <v>-</v>
      </c>
      <c r="AD198" s="248" t="b">
        <f t="shared" ca="1" si="675"/>
        <v>1</v>
      </c>
      <c r="AE198" s="10"/>
      <c r="AF198" s="248" t="b">
        <f t="shared" ca="1" si="676"/>
        <v>1</v>
      </c>
      <c r="AG198" s="248" t="str">
        <f t="shared" ca="1" si="676"/>
        <v>-</v>
      </c>
      <c r="AH198" s="248" t="str">
        <f t="shared" ca="1" si="676"/>
        <v>-</v>
      </c>
      <c r="AI198" s="248" t="str">
        <f t="shared" ca="1" si="676"/>
        <v>-</v>
      </c>
      <c r="AJ198" s="248" t="b">
        <f t="shared" ca="1" si="676"/>
        <v>0</v>
      </c>
      <c r="AK198" s="248" t="str">
        <f t="shared" ca="1" si="676"/>
        <v>-</v>
      </c>
      <c r="AL198" s="248" t="str">
        <f t="shared" ca="1" si="676"/>
        <v>-</v>
      </c>
      <c r="AM198" s="248" t="str">
        <f t="shared" ca="1" si="676"/>
        <v>-</v>
      </c>
      <c r="AN198" s="248" t="b">
        <f t="shared" ca="1" si="676"/>
        <v>0</v>
      </c>
      <c r="AO198" s="10"/>
      <c r="AP198" s="248" t="b">
        <f t="shared" ca="1" si="677"/>
        <v>1</v>
      </c>
      <c r="AQ198" s="248" t="b">
        <f t="shared" ca="1" si="677"/>
        <v>1</v>
      </c>
      <c r="AR198" s="248" t="b">
        <f t="shared" ca="1" si="677"/>
        <v>1</v>
      </c>
      <c r="AS198" s="247">
        <v>31108</v>
      </c>
      <c r="AT198" s="248" t="b">
        <f t="shared" ca="1" si="677"/>
        <v>0</v>
      </c>
      <c r="AU198" s="248" t="str">
        <f t="shared" ca="1" si="677"/>
        <v>-</v>
      </c>
      <c r="AV198" s="248" t="str">
        <f t="shared" ca="1" si="677"/>
        <v>-</v>
      </c>
      <c r="AW198" s="248" t="str">
        <f t="shared" ca="1" si="677"/>
        <v>-</v>
      </c>
      <c r="AX198" s="248" t="str">
        <f t="shared" ca="1" si="677"/>
        <v>-</v>
      </c>
      <c r="AY198" s="248">
        <f t="shared" ca="1" si="677"/>
        <v>1</v>
      </c>
      <c r="AZ198" s="248">
        <f t="shared" ca="1" si="677"/>
        <v>1</v>
      </c>
      <c r="BA198" s="248" t="b">
        <f t="shared" ca="1" si="677"/>
        <v>1</v>
      </c>
      <c r="BB198" s="246" cm="1">
        <f t="array" aca="1" ref="BB198" ca="1">INDEX(i.sup_sel,$K198)</f>
        <v>1</v>
      </c>
      <c r="BC198" s="246" cm="1">
        <f t="array" aca="1" ref="BC198" ca="1">INDEX(i.confinement_factor_lab_cost,$L198)</f>
        <v>0.65</v>
      </c>
      <c r="BD198" s="246" cm="1">
        <f t="array" aca="1" ref="BD198" ca="1">INDEX(i.confinement_factor_lab_cost,$L198)</f>
        <v>0.65</v>
      </c>
      <c r="BE198" s="248" t="b">
        <f t="shared" ca="1" si="677"/>
        <v>1</v>
      </c>
      <c r="BF198" s="248" t="b">
        <f t="shared" ca="1" si="677"/>
        <v>0</v>
      </c>
      <c r="BG198" s="246" t="b" cm="1">
        <f t="array" ref="BG198">INDEX(i.dams_confinement_P,$P198,BG$17)</f>
        <v>0</v>
      </c>
      <c r="BH198" s="246" t="b" cm="1">
        <f t="array" ref="BH198">INDEX(i.dams_confinement_P,$P198,BH$17)</f>
        <v>0</v>
      </c>
      <c r="BI198" s="246" t="b" cm="1">
        <f t="array" ref="BI198">INDEX(i.dams_confinement_P,$P198,BI$17)</f>
        <v>0</v>
      </c>
      <c r="BJ198" s="246" t="b" cm="1">
        <f t="array" ref="BJ198">INDEX(i.dams_confinement_P,$P198,BJ$17)</f>
        <v>0</v>
      </c>
      <c r="BK198" s="246" t="b" cm="1">
        <f t="array" ref="BK198">INDEX(i.dams_confinement_P,$P198,BK$17)</f>
        <v>0</v>
      </c>
      <c r="BL198" s="246" t="b" cm="1">
        <f t="array" ref="BL198">INDEX(i.dams_confinement_P,$P198,BL$17)</f>
        <v>0</v>
      </c>
      <c r="BM198" s="246" t="b" cm="1">
        <f t="array" ref="BM198">INDEX(i.dams_confinement_P,$P198,BM$17)</f>
        <v>0</v>
      </c>
      <c r="BN198" s="246" t="b" cm="1">
        <f t="array" ref="BN198">INDEX(i.dams_confinement_P,$P198,BN$17)</f>
        <v>0</v>
      </c>
      <c r="BO198" s="246" t="b" cm="1">
        <f t="array" ref="BO198">INDEX(i.dams_confinement_P,$P198,BO$17)</f>
        <v>0</v>
      </c>
      <c r="BP198" s="246" t="b" cm="1">
        <f t="array" ref="BP198">INDEX(i.dams_confinement_P,$P198,BP$17)</f>
        <v>0</v>
      </c>
      <c r="BQ198" s="246" t="b" cm="1">
        <f t="array" ref="BQ198">INDEX(i.dams_confinement_P,$P198,BQ$17)</f>
        <v>0</v>
      </c>
      <c r="BR198" s="246" t="b" cm="1">
        <f t="array" ref="BR198">INDEX(i.dams_confinement_P,$P198,BR$17)</f>
        <v>0</v>
      </c>
      <c r="BS198" s="246" t="b" cm="1">
        <f t="array" ref="BS198">INDEX(i.dams_confinement_P,$P198,BS$17)</f>
        <v>0</v>
      </c>
      <c r="BT198" s="246" t="b" cm="1">
        <f t="array" ref="BT198">INDEX(i.dams_confinement_P,$P198,BT$17)</f>
        <v>0</v>
      </c>
      <c r="BU198" s="246" t="b" cm="1">
        <f t="array" ref="BU198">INDEX(i.dams_confinement_P,$P198,BU$17)</f>
        <v>0</v>
      </c>
      <c r="BV198" s="246" t="b" cm="1">
        <f t="array" ref="BV198">INDEX(i.dams_confinement_P,$P198,BV$17)</f>
        <v>0</v>
      </c>
      <c r="BW198" s="246" t="b" cm="1">
        <f t="array" ref="BW198">INDEX(i.dams_confinement_P,$P198,BW$17)</f>
        <v>0</v>
      </c>
      <c r="BX198" s="246" t="b" cm="1">
        <f t="array" ref="BX198">INDEX(i.dams_confinement_P,$P198,BX$17)</f>
        <v>0</v>
      </c>
      <c r="BY198" s="248" t="str">
        <f t="shared" ca="1" si="718"/>
        <v>-</v>
      </c>
      <c r="BZ198" s="248" t="str">
        <f t="shared" ca="1" si="718"/>
        <v>-</v>
      </c>
      <c r="CA198" s="10"/>
      <c r="CB198" s="248" t="str">
        <f t="shared" ca="1" si="718"/>
        <v>-</v>
      </c>
      <c r="CC198" s="248" t="str">
        <f t="shared" ca="1" si="718"/>
        <v>-</v>
      </c>
      <c r="CD198" s="248" t="str">
        <f t="shared" ca="1" si="718"/>
        <v>-</v>
      </c>
      <c r="CE198" s="248" t="str">
        <f t="shared" ca="1" si="718"/>
        <v>-</v>
      </c>
      <c r="CF198" s="248" t="str">
        <f t="shared" ca="1" si="718"/>
        <v>-</v>
      </c>
      <c r="CG198" s="248" t="str">
        <f t="shared" ca="1" si="718"/>
        <v>-</v>
      </c>
      <c r="CH198" s="248" t="str">
        <f t="shared" ca="1" si="718"/>
        <v>-</v>
      </c>
      <c r="CI198" s="248" t="str">
        <f t="shared" ca="1" si="718"/>
        <v>-</v>
      </c>
      <c r="CJ198" s="248" t="str">
        <f t="shared" ca="1" si="718"/>
        <v>-</v>
      </c>
      <c r="CK198" s="248" t="str">
        <f t="shared" ca="1" si="718"/>
        <v>-</v>
      </c>
      <c r="CL198" s="248" t="str">
        <f t="shared" ca="1" si="718"/>
        <v>-</v>
      </c>
      <c r="CM198" s="248" t="str">
        <f t="shared" ca="1" si="718"/>
        <v>-</v>
      </c>
      <c r="CN198" s="248" t="str">
        <f t="shared" ca="1" si="718"/>
        <v>-</v>
      </c>
      <c r="CO198" s="248" t="str">
        <f t="shared" ca="1" si="718"/>
        <v>-</v>
      </c>
      <c r="CP198" s="248" t="str">
        <f t="shared" ca="1" si="718"/>
        <v>-</v>
      </c>
      <c r="CQ198" s="248" t="str">
        <f t="shared" ca="1" si="718"/>
        <v>-</v>
      </c>
      <c r="CR198" s="248" t="str">
        <f t="shared" ca="1" si="718"/>
        <v>-</v>
      </c>
      <c r="CS198" s="248" t="str">
        <f t="shared" ca="1" si="718"/>
        <v>-</v>
      </c>
      <c r="CT198" s="248" t="str">
        <f t="shared" ca="1" si="718"/>
        <v>-</v>
      </c>
      <c r="CU198" s="248" t="str">
        <f t="shared" ca="1" si="718"/>
        <v>-</v>
      </c>
      <c r="CV198" s="248" t="str">
        <f t="shared" ca="1" si="718"/>
        <v>-</v>
      </c>
      <c r="CW198" s="10"/>
      <c r="CX198" s="246" t="str" cm="1">
        <f t="array" aca="1" ref="CX198" ca="1">IF(AND($CZ198:$DA198),INDEX(i.dam_user_fvp0_date,$P198),"-")</f>
        <v>-</v>
      </c>
      <c r="CY198" s="246" t="str" cm="1">
        <f t="array" aca="1" ref="CY198" ca="1">IF(AND($CZ198:$DA198),INDEX(i.dam_user_fvp1_date,$P198),"-")</f>
        <v>-</v>
      </c>
      <c r="CZ198" s="248" t="b">
        <f t="shared" ca="1" si="706"/>
        <v>0</v>
      </c>
      <c r="DA198" s="248" t="b">
        <f t="shared" ca="1" si="706"/>
        <v>0</v>
      </c>
      <c r="DB198" s="248" t="str">
        <f t="shared" ca="1" si="706"/>
        <v>-</v>
      </c>
      <c r="DC198" s="248" t="str">
        <f t="shared" ca="1" si="706"/>
        <v>-</v>
      </c>
      <c r="DD198" s="248" t="str">
        <f t="shared" ca="1" si="706"/>
        <v>-</v>
      </c>
      <c r="DE198" s="248" t="str">
        <f t="shared" ca="1" si="706"/>
        <v>-</v>
      </c>
      <c r="DF198" s="248" t="str">
        <f t="shared" ca="1" si="706"/>
        <v>-</v>
      </c>
      <c r="DG198" s="248" t="str">
        <f t="shared" ca="1" si="706"/>
        <v>-</v>
      </c>
      <c r="DH198" s="248" t="str">
        <f t="shared" ca="1" si="706"/>
        <v>-</v>
      </c>
      <c r="DI198" s="248" t="str">
        <f t="shared" ca="1" si="706"/>
        <v>-</v>
      </c>
      <c r="DJ198" s="248">
        <f t="shared" ca="1" si="706"/>
        <v>0.125</v>
      </c>
      <c r="DK198" s="248">
        <f t="shared" ca="1" si="706"/>
        <v>0.3</v>
      </c>
      <c r="DL198" s="248">
        <f t="shared" ca="1" si="706"/>
        <v>-0.05</v>
      </c>
      <c r="DM198" s="248">
        <f t="shared" ca="1" si="706"/>
        <v>0.1</v>
      </c>
      <c r="DN198" s="248">
        <f t="shared" ca="1" si="706"/>
        <v>0.25</v>
      </c>
      <c r="DO198" s="248">
        <f t="shared" ca="1" si="707"/>
        <v>-0.05</v>
      </c>
      <c r="DP198" s="248">
        <f t="shared" ca="1" si="707"/>
        <v>0.05</v>
      </c>
      <c r="DQ198" s="248">
        <f t="shared" ca="1" si="707"/>
        <v>0.1</v>
      </c>
      <c r="DR198" s="248">
        <f t="shared" ca="1" si="707"/>
        <v>-0.02</v>
      </c>
      <c r="DS198" s="248">
        <f t="shared" ca="1" si="707"/>
        <v>0.1</v>
      </c>
      <c r="DT198" s="248">
        <f t="shared" ca="1" si="707"/>
        <v>0.25</v>
      </c>
      <c r="DU198" s="248">
        <f t="shared" ca="1" si="707"/>
        <v>-0.05</v>
      </c>
      <c r="DV198" s="301">
        <v>3</v>
      </c>
      <c r="DW198" s="301">
        <v>3</v>
      </c>
      <c r="DX198" s="248">
        <f t="shared" ca="1" si="707"/>
        <v>0</v>
      </c>
      <c r="DY198" s="247">
        <v>1.5</v>
      </c>
      <c r="DZ198" s="247">
        <v>-1.5</v>
      </c>
      <c r="EA198" s="248" t="str">
        <f t="shared" ca="1" si="707"/>
        <v>-</v>
      </c>
      <c r="EB198" s="248" t="str">
        <f t="shared" ca="1" si="707"/>
        <v>-</v>
      </c>
      <c r="EC198" s="248" t="str">
        <f t="shared" ca="1" si="707"/>
        <v>-</v>
      </c>
      <c r="ED198" s="248" t="str">
        <f t="shared" ca="1" si="707"/>
        <v>-</v>
      </c>
      <c r="EE198" s="248" t="str">
        <f t="shared" ca="1" si="707"/>
        <v>-</v>
      </c>
      <c r="EF198" s="248">
        <f t="shared" ca="1" si="707"/>
        <v>0</v>
      </c>
      <c r="EG198" s="247">
        <v>1.5</v>
      </c>
      <c r="EH198" s="247">
        <v>-1.5</v>
      </c>
      <c r="EI198" s="248" t="str">
        <f t="shared" ca="1" si="707"/>
        <v>-</v>
      </c>
      <c r="EJ198" s="248" t="str">
        <f t="shared" ca="1" si="707"/>
        <v>-</v>
      </c>
      <c r="EK198" s="248" t="str">
        <f t="shared" ca="1" si="707"/>
        <v>-</v>
      </c>
      <c r="EL198" s="248">
        <f t="shared" ca="1" si="707"/>
        <v>0</v>
      </c>
      <c r="EM198" s="248">
        <f t="shared" ca="1" si="707"/>
        <v>0</v>
      </c>
      <c r="EN198" s="248">
        <f t="shared" ca="1" si="707"/>
        <v>0</v>
      </c>
      <c r="EO198" s="248">
        <f t="shared" ca="1" si="707"/>
        <v>0</v>
      </c>
      <c r="EP198" s="248">
        <f t="shared" ca="1" si="707"/>
        <v>0</v>
      </c>
      <c r="EQ198" s="248">
        <f t="shared" ca="1" si="707"/>
        <v>0</v>
      </c>
      <c r="ER198" s="248">
        <f t="shared" ca="1" si="707"/>
        <v>0</v>
      </c>
      <c r="ES198" s="248" t="str">
        <f t="shared" ca="1" si="707"/>
        <v>-</v>
      </c>
      <c r="ET198" s="248" t="str">
        <f t="shared" ca="1" si="707"/>
        <v>-</v>
      </c>
      <c r="EU198" s="248" t="str">
        <f t="shared" ca="1" si="707"/>
        <v>-</v>
      </c>
      <c r="EV198" s="248" t="str">
        <f t="shared" ca="1" si="707"/>
        <v>-</v>
      </c>
      <c r="EW198" s="248" t="str">
        <f t="shared" ca="1" si="707"/>
        <v>-</v>
      </c>
      <c r="EX198" s="248" t="str">
        <f t="shared" ca="1" si="707"/>
        <v>-</v>
      </c>
      <c r="EY198" s="248" t="str">
        <f t="shared" ca="1" si="707"/>
        <v>-</v>
      </c>
      <c r="EZ198" s="248" t="str">
        <f t="shared" ca="1" si="707"/>
        <v>-</v>
      </c>
      <c r="FA198" s="248" t="str">
        <f t="shared" ca="1" si="707"/>
        <v>-</v>
      </c>
      <c r="FB198" s="248" t="str">
        <f t="shared" ca="1" si="707"/>
        <v>-</v>
      </c>
      <c r="FC198" s="248" t="str">
        <f t="shared" ca="1" si="707"/>
        <v>-</v>
      </c>
      <c r="FD198" s="10"/>
      <c r="FE198" s="246">
        <f t="shared" ca="1" si="681"/>
        <v>1</v>
      </c>
      <c r="FF198" s="248" t="str">
        <f t="shared" ca="1" si="707"/>
        <v>-</v>
      </c>
      <c r="FG198" s="248" t="str">
        <f t="shared" ca="1" si="707"/>
        <v>-</v>
      </c>
      <c r="FH198" s="248" t="str">
        <f t="shared" ca="1" si="707"/>
        <v>-</v>
      </c>
      <c r="FI198" s="248" t="str">
        <f t="shared" ca="1" si="707"/>
        <v>-</v>
      </c>
      <c r="FJ198" s="246" t="b">
        <f t="shared" ca="1" si="682"/>
        <v>0</v>
      </c>
      <c r="FK198" s="248" t="str">
        <f t="shared" ca="1" si="719"/>
        <v>-</v>
      </c>
      <c r="FL198" s="248">
        <f t="shared" ca="1" si="719"/>
        <v>0</v>
      </c>
      <c r="FM198" s="248" t="str">
        <f t="shared" ca="1" si="719"/>
        <v>-</v>
      </c>
      <c r="FN198" s="248">
        <f t="shared" ca="1" si="719"/>
        <v>1</v>
      </c>
      <c r="FO198" s="248">
        <f t="shared" ca="1" si="719"/>
        <v>0</v>
      </c>
      <c r="FP198" s="248">
        <f t="shared" ca="1" si="719"/>
        <v>1</v>
      </c>
      <c r="FQ198" s="248">
        <f t="shared" ca="1" si="719"/>
        <v>0</v>
      </c>
      <c r="FR198" s="248">
        <f t="shared" ca="1" si="719"/>
        <v>1</v>
      </c>
      <c r="FS198" s="248">
        <f t="shared" ca="1" si="719"/>
        <v>1</v>
      </c>
      <c r="FT198" s="248">
        <f t="shared" ca="1" si="719"/>
        <v>1</v>
      </c>
      <c r="FU198" s="248">
        <f t="shared" ca="1" si="719"/>
        <v>0</v>
      </c>
      <c r="FV198" s="248">
        <f t="shared" ca="1" si="719"/>
        <v>0</v>
      </c>
      <c r="FW198" s="248">
        <f t="shared" ca="1" si="719"/>
        <v>0</v>
      </c>
      <c r="FX198" s="248">
        <f t="shared" ca="1" si="719"/>
        <v>0</v>
      </c>
      <c r="FY198" s="248">
        <f t="shared" ca="1" si="719"/>
        <v>0</v>
      </c>
      <c r="FZ198" s="248">
        <f t="shared" ca="1" si="709"/>
        <v>0</v>
      </c>
      <c r="GA198" s="248">
        <f t="shared" ca="1" si="709"/>
        <v>0</v>
      </c>
      <c r="GB198" s="248">
        <f t="shared" ca="1" si="709"/>
        <v>0</v>
      </c>
      <c r="GC198" s="248">
        <f t="shared" ca="1" si="709"/>
        <v>0</v>
      </c>
      <c r="GD198" s="248">
        <f t="shared" ca="1" si="709"/>
        <v>0</v>
      </c>
      <c r="GE198" s="248">
        <f t="shared" ca="1" si="709"/>
        <v>0</v>
      </c>
      <c r="GF198" s="248">
        <f t="shared" ca="1" si="709"/>
        <v>0</v>
      </c>
      <c r="GG198" s="248">
        <f t="shared" ca="1" si="709"/>
        <v>1</v>
      </c>
      <c r="GH198" s="248">
        <f t="shared" ca="1" si="709"/>
        <v>0</v>
      </c>
      <c r="GI198" s="248">
        <f t="shared" ca="1" si="709"/>
        <v>0</v>
      </c>
      <c r="GJ198" s="248">
        <f t="shared" ca="1" si="709"/>
        <v>0</v>
      </c>
      <c r="GK198" s="248">
        <f t="shared" ca="1" si="709"/>
        <v>0</v>
      </c>
      <c r="GL198" s="248">
        <f t="shared" ca="1" si="709"/>
        <v>0</v>
      </c>
      <c r="GM198" s="248">
        <f t="shared" ca="1" si="709"/>
        <v>0</v>
      </c>
      <c r="GN198" s="248">
        <f t="shared" ca="1" si="709"/>
        <v>0</v>
      </c>
      <c r="GO198" s="10"/>
      <c r="GP198" s="246" t="b">
        <f t="shared" ca="1" si="684"/>
        <v>1</v>
      </c>
      <c r="GQ198" s="246" cm="1">
        <f t="array" aca="1" ref="GQ198" ca="1">INDEX(i.bnd_total_pas_area,$R198,1)</f>
        <v>852</v>
      </c>
      <c r="GR198" s="248" t="str">
        <f t="shared" ca="1" si="685"/>
        <v>-</v>
      </c>
      <c r="GS198" s="246" t="b">
        <f t="shared" ref="GS198" ca="1" si="722">IF(GT198&lt;&gt;"-",TRUE,FALSE)</f>
        <v>1</v>
      </c>
      <c r="GT198" s="246" cm="1">
        <f t="array" aca="1" ref="GT198" ca="1">INDEX(i.bnd_sr_t,$T198,1)</f>
        <v>13.6</v>
      </c>
      <c r="GU198" s="246" t="b">
        <f t="shared" ca="1" si="687"/>
        <v>1</v>
      </c>
      <c r="GV198" s="246" t="b">
        <f t="shared" ca="1" si="687"/>
        <v>0</v>
      </c>
      <c r="GW198" s="246" t="b">
        <f t="shared" ca="1" si="687"/>
        <v>0</v>
      </c>
      <c r="GX198" s="248">
        <f t="shared" ca="1" si="720"/>
        <v>0</v>
      </c>
      <c r="GY198" s="248">
        <f t="shared" ca="1" si="720"/>
        <v>2</v>
      </c>
      <c r="GZ198" s="248">
        <f t="shared" ca="1" si="720"/>
        <v>2</v>
      </c>
      <c r="HA198" s="248" t="str">
        <f t="shared" ca="1" si="720"/>
        <v>-</v>
      </c>
      <c r="HB198" s="248" t="str">
        <f t="shared" ca="1" si="720"/>
        <v>-</v>
      </c>
      <c r="HC198" s="248" t="str">
        <f t="shared" ca="1" si="720"/>
        <v>-</v>
      </c>
      <c r="HD198" s="248" t="str">
        <f t="shared" ca="1" si="720"/>
        <v>-</v>
      </c>
      <c r="HE198" s="248" t="str">
        <f t="shared" ca="1" si="720"/>
        <v>-</v>
      </c>
      <c r="HF198" s="248" t="str">
        <f t="shared" ca="1" si="720"/>
        <v>-</v>
      </c>
      <c r="HG198" s="248" t="str">
        <f t="shared" ca="1" si="720"/>
        <v>-</v>
      </c>
      <c r="HH198" s="248" t="str">
        <f t="shared" ca="1" si="720"/>
        <v>-</v>
      </c>
      <c r="HI198" s="248" t="str">
        <f t="shared" ca="1" si="720"/>
        <v>-</v>
      </c>
      <c r="HJ198" s="248" t="str">
        <f t="shared" ca="1" si="720"/>
        <v>-</v>
      </c>
      <c r="HK198" s="248" t="b">
        <f t="shared" ca="1" si="720"/>
        <v>1</v>
      </c>
      <c r="HL198" s="248">
        <f t="shared" ca="1" si="720"/>
        <v>0</v>
      </c>
      <c r="HM198" s="288" t="str">
        <f t="shared" ca="1" si="720"/>
        <v>-</v>
      </c>
      <c r="HN198" s="288" t="str">
        <f t="shared" ca="1" si="720"/>
        <v>-</v>
      </c>
      <c r="HO198" s="288" t="str">
        <f t="shared" ca="1" si="720"/>
        <v>-</v>
      </c>
      <c r="HP198" s="288" t="str">
        <f t="shared" ca="1" si="720"/>
        <v>-</v>
      </c>
      <c r="HQ198" s="288" t="str">
        <f t="shared" ca="1" si="720"/>
        <v>-</v>
      </c>
      <c r="HR198" s="288" t="str">
        <f t="shared" ca="1" si="720"/>
        <v>-</v>
      </c>
      <c r="HS198" s="248" t="str">
        <f t="shared" ca="1" si="720"/>
        <v>-</v>
      </c>
      <c r="HT198" s="248" t="str">
        <f t="shared" ca="1" si="689"/>
        <v>-</v>
      </c>
      <c r="HU198" s="248" t="b">
        <f t="shared" ca="1" si="690"/>
        <v>1</v>
      </c>
      <c r="HV198" s="248">
        <f t="shared" ca="1" si="691"/>
        <v>0</v>
      </c>
      <c r="HW198" s="246" t="str">
        <f t="shared" ca="1" si="692"/>
        <v>-</v>
      </c>
      <c r="HX198" s="246" t="str">
        <f t="shared" ca="1" si="692"/>
        <v>-</v>
      </c>
      <c r="HY198" s="246" t="str">
        <f t="shared" ca="1" si="692"/>
        <v>-</v>
      </c>
      <c r="HZ198" s="246" t="str">
        <f t="shared" ca="1" si="692"/>
        <v>-</v>
      </c>
      <c r="IA198" s="248" t="str">
        <f t="shared" ca="1" si="721"/>
        <v>-</v>
      </c>
      <c r="IB198" s="248" t="str">
        <f t="shared" ca="1" si="721"/>
        <v>-</v>
      </c>
      <c r="IC198" s="248" t="str">
        <f t="shared" ca="1" si="721"/>
        <v>-</v>
      </c>
      <c r="ID198" s="248" t="str">
        <f t="shared" ca="1" si="721"/>
        <v>-</v>
      </c>
      <c r="IE198" s="248">
        <f t="shared" ca="1" si="721"/>
        <v>0</v>
      </c>
      <c r="IF198" s="248" t="str">
        <f t="shared" ca="1" si="721"/>
        <v>-</v>
      </c>
      <c r="IG198" s="248">
        <f t="shared" ca="1" si="721"/>
        <v>0</v>
      </c>
      <c r="IH198" s="246" t="str">
        <f t="shared" ca="1" si="694"/>
        <v>-</v>
      </c>
      <c r="II198" s="246">
        <f t="shared" ca="1" si="694"/>
        <v>500</v>
      </c>
      <c r="IJ198" s="246">
        <f t="shared" ca="1" si="694"/>
        <v>500</v>
      </c>
      <c r="IK198" s="246">
        <f t="shared" ca="1" si="695"/>
        <v>865</v>
      </c>
      <c r="IL198" s="246" t="str">
        <f t="shared" ca="1" si="694"/>
        <v>-</v>
      </c>
      <c r="IM198" s="246" t="str">
        <f t="shared" ca="1" si="696"/>
        <v>-</v>
      </c>
      <c r="IN198" s="248" t="str">
        <f t="shared" ca="1" si="697"/>
        <v>-</v>
      </c>
      <c r="IO198" s="248" t="str">
        <f t="shared" ca="1" si="697"/>
        <v>-</v>
      </c>
      <c r="IP198" s="10"/>
      <c r="IQ198" s="248">
        <f t="shared" ca="1" si="721"/>
        <v>1</v>
      </c>
      <c r="IR198" s="248">
        <f t="shared" ca="1" si="721"/>
        <v>0</v>
      </c>
      <c r="IS198" s="248">
        <f t="shared" ca="1" si="721"/>
        <v>1</v>
      </c>
      <c r="IT198" s="248">
        <f t="shared" ca="1" si="721"/>
        <v>1</v>
      </c>
      <c r="IU198" s="248">
        <f t="shared" ca="1" si="721"/>
        <v>0</v>
      </c>
      <c r="IV198" s="248">
        <f t="shared" ca="1" si="721"/>
        <v>70</v>
      </c>
      <c r="IW198" s="248">
        <f t="shared" ca="1" si="721"/>
        <v>50</v>
      </c>
      <c r="IX198" s="248">
        <f t="shared" ca="1" si="721"/>
        <v>85</v>
      </c>
      <c r="IY198" s="248">
        <f t="shared" ca="1" si="721"/>
        <v>70</v>
      </c>
      <c r="IZ198" s="246">
        <f t="shared" ca="1" si="698"/>
        <v>1</v>
      </c>
      <c r="JA198" s="246">
        <f t="shared" ca="1" si="699"/>
        <v>1</v>
      </c>
      <c r="JB198" s="246">
        <f t="shared" ca="1" si="700"/>
        <v>1</v>
      </c>
      <c r="JC198" s="248">
        <f t="shared" ca="1" si="721"/>
        <v>1</v>
      </c>
      <c r="JD198" s="10"/>
      <c r="JE198" s="248">
        <f t="shared" ca="1" si="721"/>
        <v>1</v>
      </c>
      <c r="JF198" s="246">
        <f t="shared" si="701"/>
        <v>1.25</v>
      </c>
      <c r="JG198" s="248">
        <f t="shared" ca="1" si="702"/>
        <v>0.75</v>
      </c>
      <c r="JH198" s="248">
        <f t="shared" ca="1" si="702"/>
        <v>0.8</v>
      </c>
      <c r="JI198" s="248">
        <f t="shared" ca="1" si="702"/>
        <v>0.82499999999999996</v>
      </c>
      <c r="JJ198" s="248">
        <f t="shared" ca="1" si="702"/>
        <v>0.875</v>
      </c>
      <c r="JK198" s="248">
        <f t="shared" ca="1" si="702"/>
        <v>0.9</v>
      </c>
      <c r="JL198" s="246">
        <f t="shared" si="703"/>
        <v>1.25</v>
      </c>
      <c r="JM198" s="248">
        <f t="shared" ca="1" si="721"/>
        <v>0</v>
      </c>
      <c r="JN198" s="248">
        <f t="shared" ca="1" si="721"/>
        <v>0</v>
      </c>
      <c r="JO198" s="248">
        <f t="shared" ca="1" si="721"/>
        <v>0</v>
      </c>
      <c r="JP198" s="248">
        <f t="shared" ca="1" si="721"/>
        <v>0</v>
      </c>
      <c r="JQ198" s="248">
        <f t="shared" ca="1" si="721"/>
        <v>0</v>
      </c>
      <c r="JR198" s="248">
        <f t="shared" ca="1" si="721"/>
        <v>0</v>
      </c>
      <c r="JS198" s="248" t="str">
        <f t="shared" ca="1" si="721"/>
        <v>-</v>
      </c>
      <c r="JT198" s="248">
        <f t="shared" ca="1" si="721"/>
        <v>0</v>
      </c>
      <c r="JU198" s="27">
        <v>0</v>
      </c>
    </row>
    <row r="199" spans="1:281" s="228" customFormat="1">
      <c r="A199" s="202">
        <f>ROW(A199)-5</f>
        <v>194</v>
      </c>
      <c r="B199" s="202"/>
      <c r="C199" s="32">
        <v>2</v>
      </c>
      <c r="D199" s="32" t="s">
        <v>941</v>
      </c>
      <c r="E199" s="228" t="b">
        <v>0</v>
      </c>
      <c r="F199" s="204"/>
      <c r="G199" s="201" t="s">
        <v>985</v>
      </c>
      <c r="H199" s="228">
        <v>1</v>
      </c>
      <c r="I199" s="228">
        <v>1</v>
      </c>
      <c r="J199" s="228">
        <v>1</v>
      </c>
      <c r="K199" s="228">
        <v>1</v>
      </c>
      <c r="L199" s="228">
        <v>1</v>
      </c>
      <c r="M199" s="228">
        <v>1</v>
      </c>
      <c r="N199" s="228">
        <v>1</v>
      </c>
      <c r="O199" s="228">
        <v>1</v>
      </c>
      <c r="P199" s="228">
        <v>1</v>
      </c>
      <c r="Q199" s="228">
        <v>1</v>
      </c>
      <c r="R199" s="228">
        <v>1</v>
      </c>
      <c r="S199" s="228">
        <v>1</v>
      </c>
      <c r="T199" s="228">
        <v>1</v>
      </c>
      <c r="U199" s="228">
        <v>0</v>
      </c>
      <c r="V199" s="220" t="s">
        <v>1764</v>
      </c>
      <c r="W199" s="10" t="str">
        <f ca="1">IF(COUNTIF(V$5:V199,V199)=1,"-","Dup")</f>
        <v>-</v>
      </c>
      <c r="X199" s="10"/>
      <c r="Y199" s="234"/>
      <c r="Z199" s="234"/>
      <c r="AA199" s="234"/>
      <c r="AB199" s="234"/>
      <c r="AC199" s="234"/>
      <c r="AD199" s="234"/>
      <c r="AE199" s="10"/>
      <c r="AF199" s="234"/>
      <c r="AG199" s="234"/>
      <c r="AH199" s="234"/>
      <c r="AI199" s="234"/>
      <c r="AJ199" s="234"/>
      <c r="AK199" s="234"/>
      <c r="AL199" s="284"/>
      <c r="AM199" s="284"/>
      <c r="AN199" s="284"/>
      <c r="AO199" s="10"/>
      <c r="AP199" s="234"/>
      <c r="AQ199" s="234"/>
      <c r="AR199" s="234"/>
      <c r="AS199" s="234" t="s">
        <v>1137</v>
      </c>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10"/>
      <c r="CB199" s="234"/>
      <c r="CC199" s="234"/>
      <c r="CD199" s="234"/>
      <c r="CE199" s="234"/>
      <c r="CF199" s="234"/>
      <c r="CG199" s="234"/>
      <c r="CH199" s="234"/>
      <c r="CI199" s="234"/>
      <c r="CJ199" s="234"/>
      <c r="CK199" s="234"/>
      <c r="CL199" s="234"/>
      <c r="CM199" s="234"/>
      <c r="CN199" s="234"/>
      <c r="CO199" s="234"/>
      <c r="CP199" s="234"/>
      <c r="CQ199" s="234"/>
      <c r="CR199" s="234"/>
      <c r="CS199" s="234"/>
      <c r="CT199" s="234"/>
      <c r="CU199" s="234"/>
      <c r="CV199" s="234"/>
      <c r="CW199" s="10"/>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234"/>
      <c r="EC199" s="234"/>
      <c r="ED199" s="234"/>
      <c r="EE199" s="234"/>
      <c r="EF199" s="234"/>
      <c r="EG199" s="234"/>
      <c r="EH199" s="234"/>
      <c r="EI199" s="234"/>
      <c r="EJ199" s="234"/>
      <c r="EK199" s="234"/>
      <c r="EL199" s="234"/>
      <c r="EM199" s="234"/>
      <c r="EN199" s="234"/>
      <c r="EO199" s="234"/>
      <c r="EP199" s="234"/>
      <c r="EQ199" s="234"/>
      <c r="ER199" s="234"/>
      <c r="ES199" s="234"/>
      <c r="ET199" s="234"/>
      <c r="EU199" s="234"/>
      <c r="EV199" s="234"/>
      <c r="EW199" s="234"/>
      <c r="EX199" s="234"/>
      <c r="EY199" s="234"/>
      <c r="EZ199" s="234"/>
      <c r="FA199" s="234"/>
      <c r="FB199" s="234"/>
      <c r="FC199" s="234"/>
      <c r="FD199" s="10"/>
      <c r="FE199" s="234"/>
      <c r="FF199" s="234"/>
      <c r="FG199" s="234"/>
      <c r="FH199" s="234"/>
      <c r="FI199" s="234"/>
      <c r="FJ199" s="234"/>
      <c r="FK199" s="234"/>
      <c r="FL199" s="234"/>
      <c r="FM199" s="234"/>
      <c r="FN199" s="234"/>
      <c r="FO199" s="234"/>
      <c r="FP199" s="234"/>
      <c r="FQ199" s="234"/>
      <c r="FR199" s="234"/>
      <c r="FS199" s="234"/>
      <c r="FT199" s="234"/>
      <c r="FU199" s="234"/>
      <c r="FV199" s="234"/>
      <c r="FW199" s="234"/>
      <c r="FX199" s="234"/>
      <c r="FY199" s="234"/>
      <c r="FZ199" s="234"/>
      <c r="GA199" s="234"/>
      <c r="GB199" s="234"/>
      <c r="GC199" s="234"/>
      <c r="GD199" s="234"/>
      <c r="GE199" s="234"/>
      <c r="GF199" s="234"/>
      <c r="GG199" s="234"/>
      <c r="GH199" s="234"/>
      <c r="GI199" s="234"/>
      <c r="GJ199" s="234"/>
      <c r="GK199" s="234"/>
      <c r="GL199" s="234"/>
      <c r="GM199" s="234"/>
      <c r="GN199" s="234"/>
      <c r="GO199" s="10"/>
      <c r="GP199" s="234"/>
      <c r="GQ199" s="234"/>
      <c r="GR199" s="234"/>
      <c r="GS199" s="234"/>
      <c r="GT199" s="234"/>
      <c r="GU199" s="234"/>
      <c r="GV199" s="234"/>
      <c r="GW199" s="234"/>
      <c r="GX199" s="234"/>
      <c r="GY199" s="234"/>
      <c r="GZ199" s="234"/>
      <c r="HA199" s="234"/>
      <c r="HB199" s="234"/>
      <c r="HC199" s="234"/>
      <c r="HD199" s="234"/>
      <c r="HE199" s="234"/>
      <c r="HF199" s="234"/>
      <c r="HG199" s="234"/>
      <c r="HH199" s="234"/>
      <c r="HI199" s="234"/>
      <c r="HJ199" s="234"/>
      <c r="HK199" s="234"/>
      <c r="HL199" s="234"/>
      <c r="HM199" s="289"/>
      <c r="HN199" s="289"/>
      <c r="HO199" s="289"/>
      <c r="HP199" s="289"/>
      <c r="HQ199" s="289"/>
      <c r="HR199" s="289"/>
      <c r="HS199" s="234"/>
      <c r="HT199" s="234"/>
      <c r="HU199" s="234"/>
      <c r="HV199" s="234"/>
      <c r="HW199" s="234"/>
      <c r="HX199" s="234"/>
      <c r="HY199" s="234"/>
      <c r="HZ199" s="234"/>
      <c r="IA199" s="234"/>
      <c r="IB199" s="234"/>
      <c r="IC199" s="234"/>
      <c r="ID199" s="234"/>
      <c r="IE199" s="234"/>
      <c r="IF199" s="234"/>
      <c r="IG199" s="234"/>
      <c r="IH199" s="234"/>
      <c r="II199" s="234"/>
      <c r="IJ199" s="234"/>
      <c r="IK199" s="234"/>
      <c r="IL199" s="234"/>
      <c r="IM199" s="234"/>
      <c r="IN199" s="234"/>
      <c r="IO199" s="234"/>
      <c r="IP199" s="10"/>
      <c r="IQ199" s="234"/>
      <c r="IR199" s="234"/>
      <c r="IS199" s="234"/>
      <c r="IT199" s="234"/>
      <c r="IU199" s="234"/>
      <c r="IV199" s="234"/>
      <c r="IW199" s="234"/>
      <c r="IX199" s="234"/>
      <c r="IY199" s="234"/>
      <c r="IZ199" s="234"/>
      <c r="JA199" s="234"/>
      <c r="JB199" s="234"/>
      <c r="JC199" s="234"/>
      <c r="JD199" s="10"/>
      <c r="JE199" s="234"/>
      <c r="JF199" s="234"/>
      <c r="JG199" s="234"/>
      <c r="JH199" s="234"/>
      <c r="JI199" s="234"/>
      <c r="JJ199" s="234"/>
      <c r="JK199" s="234"/>
      <c r="JL199" s="234"/>
      <c r="JM199" s="234"/>
      <c r="JN199" s="234"/>
      <c r="JO199" s="234"/>
      <c r="JP199" s="234"/>
      <c r="JQ199" s="234"/>
      <c r="JR199" s="234"/>
      <c r="JS199" s="234"/>
      <c r="JT199" s="234"/>
      <c r="JU199" s="27">
        <v>0</v>
      </c>
    </row>
    <row r="200" spans="1:281" s="228" customFormat="1" outlineLevel="1">
      <c r="A200" s="202">
        <f>ROW(A200)-5</f>
        <v>195</v>
      </c>
      <c r="B200" s="202"/>
      <c r="E200" s="228" t="b">
        <v>0</v>
      </c>
      <c r="F200" s="204"/>
      <c r="G200" s="201" t="s">
        <v>986</v>
      </c>
      <c r="H200" s="228">
        <v>3</v>
      </c>
      <c r="I200" s="228">
        <v>3</v>
      </c>
      <c r="J200" s="228">
        <v>4</v>
      </c>
      <c r="K200" s="228">
        <v>1</v>
      </c>
      <c r="L200" s="228">
        <v>3</v>
      </c>
      <c r="M200" s="228">
        <v>1</v>
      </c>
      <c r="N200" s="228">
        <v>1</v>
      </c>
      <c r="O200" s="228">
        <v>1</v>
      </c>
      <c r="P200" s="228">
        <v>1</v>
      </c>
      <c r="Q200" s="228">
        <v>1</v>
      </c>
      <c r="R200" s="228">
        <v>1</v>
      </c>
      <c r="S200" s="228">
        <v>1</v>
      </c>
      <c r="T200" s="228">
        <v>1</v>
      </c>
      <c r="U200" s="228">
        <v>0</v>
      </c>
      <c r="V200" s="221" t="str">
        <f>"00000 "&amp;V199</f>
        <v xml:space="preserve">00000 Feed supply Experimentt </v>
      </c>
      <c r="W200" s="10" t="str">
        <f ca="1">IF(COUNTIF(V$5:V200,V200)=1,"-","Dup")</f>
        <v>-</v>
      </c>
      <c r="X200" s="10"/>
      <c r="Y200" s="234"/>
      <c r="Z200" s="234"/>
      <c r="AA200" s="234"/>
      <c r="AB200" s="234"/>
      <c r="AC200" s="234"/>
      <c r="AD200" s="234"/>
      <c r="AE200" s="10"/>
      <c r="AF200" s="234"/>
      <c r="AG200" s="234"/>
      <c r="AH200" s="234"/>
      <c r="AI200" s="234"/>
      <c r="AJ200" s="234"/>
      <c r="AK200" s="234"/>
      <c r="AL200" s="284"/>
      <c r="AM200" s="284"/>
      <c r="AN200" s="284"/>
      <c r="AO200" s="10"/>
      <c r="AP200" s="234"/>
      <c r="AQ200" s="234"/>
      <c r="AR200" s="234"/>
      <c r="AS200" s="234" t="s">
        <v>1138</v>
      </c>
      <c r="AT200" s="234"/>
      <c r="AU200" s="241"/>
      <c r="AV200" s="234"/>
      <c r="AW200" s="234"/>
      <c r="AX200" s="234"/>
      <c r="AY200" s="234"/>
      <c r="AZ200" s="234"/>
      <c r="BA200" s="234"/>
      <c r="BB200" s="234"/>
      <c r="BC200" s="234"/>
      <c r="BD200" s="234"/>
      <c r="BE200" s="234"/>
      <c r="BF200" s="234"/>
      <c r="BG200" s="234"/>
      <c r="BH200" s="234"/>
      <c r="BI200" s="234"/>
      <c r="BJ200" s="234"/>
      <c r="BK200" s="234"/>
      <c r="BL200" s="234"/>
      <c r="BM200" s="234"/>
      <c r="BN200" s="234"/>
      <c r="BO200" s="234"/>
      <c r="BP200" s="234"/>
      <c r="BQ200" s="234"/>
      <c r="BR200" s="234"/>
      <c r="BS200" s="234"/>
      <c r="BT200" s="234"/>
      <c r="BU200" s="234"/>
      <c r="BV200" s="234"/>
      <c r="BW200" s="234"/>
      <c r="BX200" s="234"/>
      <c r="BY200" s="234"/>
      <c r="BZ200" s="234"/>
      <c r="CA200" s="10"/>
      <c r="CB200" s="234"/>
      <c r="CC200" s="234"/>
      <c r="CD200" s="234"/>
      <c r="CE200" s="234"/>
      <c r="CF200" s="234"/>
      <c r="CG200" s="234"/>
      <c r="CH200" s="234"/>
      <c r="CI200" s="234"/>
      <c r="CJ200" s="234"/>
      <c r="CK200" s="234"/>
      <c r="CL200" s="234"/>
      <c r="CM200" s="234"/>
      <c r="CN200" s="234"/>
      <c r="CO200" s="234"/>
      <c r="CP200" s="234"/>
      <c r="CQ200" s="234"/>
      <c r="CR200" s="234"/>
      <c r="CS200" s="234"/>
      <c r="CT200" s="234"/>
      <c r="CU200" s="234"/>
      <c r="CV200" s="234"/>
      <c r="CW200" s="10"/>
      <c r="CX200" s="234"/>
      <c r="CY200" s="234"/>
      <c r="CZ200" s="234"/>
      <c r="DA200" s="234"/>
      <c r="DB200" s="234"/>
      <c r="DC200" s="234"/>
      <c r="DD200" s="234"/>
      <c r="DE200" s="234"/>
      <c r="DF200" s="234"/>
      <c r="DG200" s="234"/>
      <c r="DH200" s="234"/>
      <c r="DI200" s="234"/>
      <c r="DJ200" s="234"/>
      <c r="DK200" s="234"/>
      <c r="DL200" s="234"/>
      <c r="DM200" s="234"/>
      <c r="DN200" s="234"/>
      <c r="DO200" s="234"/>
      <c r="DP200" s="234"/>
      <c r="DQ200" s="234"/>
      <c r="DR200" s="234"/>
      <c r="DS200" s="234"/>
      <c r="DT200" s="234"/>
      <c r="DU200" s="234"/>
      <c r="DV200" s="234"/>
      <c r="DW200" s="234"/>
      <c r="DX200" s="234"/>
      <c r="DY200" s="234"/>
      <c r="DZ200" s="234"/>
      <c r="EA200" s="234"/>
      <c r="EB200" s="234"/>
      <c r="EC200" s="234"/>
      <c r="ED200" s="234"/>
      <c r="EE200" s="234"/>
      <c r="EF200" s="234"/>
      <c r="EG200" s="234"/>
      <c r="EH200" s="234"/>
      <c r="EI200" s="234"/>
      <c r="EJ200" s="234"/>
      <c r="EK200" s="234"/>
      <c r="EL200" s="234"/>
      <c r="EM200" s="234"/>
      <c r="EN200" s="234"/>
      <c r="EO200" s="234"/>
      <c r="EP200" s="234"/>
      <c r="EQ200" s="234"/>
      <c r="ER200" s="234"/>
      <c r="ES200" s="234"/>
      <c r="ET200" s="234"/>
      <c r="EU200" s="234"/>
      <c r="EV200" s="234"/>
      <c r="EW200" s="234"/>
      <c r="EX200" s="234"/>
      <c r="EY200" s="234"/>
      <c r="EZ200" s="234"/>
      <c r="FA200" s="234"/>
      <c r="FB200" s="234"/>
      <c r="FC200" s="234"/>
      <c r="FD200" s="10"/>
      <c r="FE200" s="247"/>
      <c r="FF200" s="234"/>
      <c r="FG200" s="234"/>
      <c r="FH200" s="234"/>
      <c r="FI200" s="234"/>
      <c r="FJ200" s="247"/>
      <c r="FK200" s="234"/>
      <c r="FL200" s="234"/>
      <c r="FM200" s="234"/>
      <c r="FN200" s="234"/>
      <c r="FO200" s="234"/>
      <c r="FP200" s="234"/>
      <c r="FQ200" s="234"/>
      <c r="FR200" s="234"/>
      <c r="FS200" s="234"/>
      <c r="FT200" s="234"/>
      <c r="FU200" s="234"/>
      <c r="FV200" s="234"/>
      <c r="FW200" s="234"/>
      <c r="FX200" s="234"/>
      <c r="FY200" s="234"/>
      <c r="FZ200" s="234"/>
      <c r="GA200" s="234"/>
      <c r="GB200" s="234"/>
      <c r="GC200" s="234"/>
      <c r="GD200" s="234"/>
      <c r="GE200" s="234"/>
      <c r="GF200" s="234"/>
      <c r="GG200" s="234"/>
      <c r="GH200" s="234"/>
      <c r="GI200" s="234"/>
      <c r="GJ200" s="234"/>
      <c r="GK200" s="234"/>
      <c r="GL200" s="234"/>
      <c r="GM200" s="234"/>
      <c r="GN200" s="234"/>
      <c r="GO200" s="10"/>
      <c r="GP200" s="234"/>
      <c r="GQ200" s="234"/>
      <c r="GR200" s="234"/>
      <c r="GS200" s="234"/>
      <c r="GT200" s="234"/>
      <c r="GU200" s="247"/>
      <c r="GV200" s="247"/>
      <c r="GW200" s="247"/>
      <c r="GX200" s="247"/>
      <c r="GY200" s="234"/>
      <c r="GZ200" s="234"/>
      <c r="HA200" s="247"/>
      <c r="HB200" s="247"/>
      <c r="HC200" s="247"/>
      <c r="HD200" s="247"/>
      <c r="HE200" s="247"/>
      <c r="HF200" s="247"/>
      <c r="HG200" s="234"/>
      <c r="HH200" s="234"/>
      <c r="HI200" s="247"/>
      <c r="HJ200" s="247"/>
      <c r="HK200" s="234"/>
      <c r="HL200" s="234"/>
      <c r="HM200" s="289"/>
      <c r="HN200" s="289"/>
      <c r="HO200" s="289"/>
      <c r="HP200" s="289"/>
      <c r="HQ200" s="286"/>
      <c r="HR200" s="289"/>
      <c r="HS200" s="234"/>
      <c r="HT200" s="234"/>
      <c r="HU200" s="234"/>
      <c r="HV200" s="234"/>
      <c r="HW200" s="247"/>
      <c r="HX200" s="247"/>
      <c r="HY200" s="247"/>
      <c r="HZ200" s="247"/>
      <c r="IA200" s="234"/>
      <c r="IB200" s="234"/>
      <c r="IC200" s="234"/>
      <c r="ID200" s="234"/>
      <c r="IE200" s="247"/>
      <c r="IF200" s="234"/>
      <c r="IG200" s="234"/>
      <c r="IH200" s="247"/>
      <c r="II200" s="247"/>
      <c r="IJ200" s="247"/>
      <c r="IK200" s="247"/>
      <c r="IL200" s="247"/>
      <c r="IM200" s="247"/>
      <c r="IN200" s="234"/>
      <c r="IO200" s="234"/>
      <c r="IP200" s="10"/>
      <c r="IQ200" s="234"/>
      <c r="IR200" s="234"/>
      <c r="IS200" s="234"/>
      <c r="IT200" s="234"/>
      <c r="IU200" s="234"/>
      <c r="IV200" s="234"/>
      <c r="IW200" s="234"/>
      <c r="IX200" s="234"/>
      <c r="IY200" s="234"/>
      <c r="IZ200" s="247"/>
      <c r="JA200" s="247"/>
      <c r="JB200" s="247"/>
      <c r="JC200" s="234"/>
      <c r="JD200" s="10"/>
      <c r="JE200" s="234"/>
      <c r="JF200" s="234"/>
      <c r="JG200" s="234"/>
      <c r="JH200" s="234"/>
      <c r="JI200" s="234"/>
      <c r="JJ200" s="234"/>
      <c r="JK200" s="234"/>
      <c r="JL200" s="234"/>
      <c r="JM200" s="234"/>
      <c r="JN200" s="234"/>
      <c r="JO200" s="234"/>
      <c r="JP200" s="234"/>
      <c r="JQ200" s="234"/>
      <c r="JR200" s="234"/>
      <c r="JS200" s="234"/>
      <c r="JT200" s="234"/>
      <c r="JU200" s="27">
        <v>0</v>
      </c>
    </row>
    <row r="201" spans="1:281" s="228" customFormat="1" outlineLevel="1">
      <c r="A201" s="202">
        <f t="shared" si="12"/>
        <v>196</v>
      </c>
      <c r="B201" s="32">
        <f>$A$7</f>
        <v>2</v>
      </c>
      <c r="C201" s="228">
        <v>200</v>
      </c>
      <c r="D201" s="228" t="s">
        <v>941</v>
      </c>
      <c r="E201" s="228" t="b">
        <v>0</v>
      </c>
      <c r="F201" s="228" t="b">
        <v>0</v>
      </c>
      <c r="G201" s="271" t="b">
        <f>$C$22=1</f>
        <v>0</v>
      </c>
      <c r="H201" s="32">
        <v>2</v>
      </c>
      <c r="I201" s="298" cm="1">
        <f t="array" aca="1" ref="I201" ca="1">INDEX(DataMaster!$R$70:$AC$77,Experiment!$H201,MATCH(Experiment!I$2,DataMaster!$R$69:$AC$69,0))</f>
        <v>1</v>
      </c>
      <c r="J201" s="298" cm="1">
        <f t="array" aca="1" ref="J201" ca="1">INDEX(DataMaster!$R$70:$AC$77,Experiment!$H201,MATCH(Experiment!J$2,DataMaster!$R$69:$AC$69,0))</f>
        <v>2</v>
      </c>
      <c r="K201" s="307">
        <v>1</v>
      </c>
      <c r="L201" s="298" cm="1">
        <f t="array" aca="1" ref="L201" ca="1">INDEX(DataMaster!$R$70:$AC$77,Experiment!$H201,MATCH(Experiment!L$2,DataMaster!$R$69:$AC$69,0))</f>
        <v>2</v>
      </c>
      <c r="M201" s="32">
        <v>1</v>
      </c>
      <c r="N201" s="32">
        <v>1</v>
      </c>
      <c r="O201" s="32">
        <v>1</v>
      </c>
      <c r="P201" s="298" cm="1">
        <f t="array" ref="P201">INDEX(DataMaster!$R$70:$AC$77,Experiment!$H201,MATCH(Experiment!P$2,DataMaster!$R$69:$AC$69,0))</f>
        <v>1</v>
      </c>
      <c r="Q201" s="32">
        <v>1</v>
      </c>
      <c r="R201" s="298" cm="1">
        <f t="array" aca="1" ref="R201" ca="1">INDEX(DataMaster!$R$70:$AC$77,Experiment!$H201,MATCH(Experiment!R$2,DataMaster!$R$69:$AC$69,0))</f>
        <v>2</v>
      </c>
      <c r="S201" s="32">
        <v>0</v>
      </c>
      <c r="T201" s="298" cm="1">
        <f t="array" aca="1" ref="T201" ca="1">INDEX(DataMaster!$R$70:$AC$77,Experiment!$H201,MATCH(Experiment!T$2,DataMaster!$R$69:$AC$69,0))</f>
        <v>2</v>
      </c>
      <c r="V201" s="223" t="str">
        <f ca="1">TEXT(LEFT(OFFSET(V201,-1,0),5)+1,"00000")&amp;MID(OFFSET(V201,-1,0),6,FIND(" ",OFFSET(V201,-1,0),7)-5)
&amp;IF($H201=0,"",INDEX(DataMaster!$Q$70:$Q$77,Experiment!H201))
 &amp; " Day"&amp;INDEX(i.DOY,$I201,1)                   &amp; IF($FE201=0," FWM","")&amp;IF($FE201=1," MWM","")&amp;IF($FE201=5," Mat","")&amp;IF($FJ201=TRUE,"&amp;BBT","")
&amp;" Confine"&amp;$P201-1       &amp;IF($R201&gt;1," PasArea"&amp;GQ201,"")     &amp;IF($T201&gt;1," SR"&amp;GT201,"")     &amp;IF($S201&gt;1," PGR"&amp;JG201,"")
&amp; " (F"&amp;3+IFERROR(1*$CZ201,0)+IFERROR(1*$DA201,0)&amp;3-IFERROR(1*NOT($DC201),0)&amp;"N"&amp;$DV201&amp;$DW201&amp;")"</f>
        <v>00001 Feed farm1_nc Day135 MWM Confine0 PasArea852 SR13.6 (F33N11)</v>
      </c>
      <c r="W201" s="10" t="str">
        <f ca="1">IF(COUNTIF(V$5:V201,V201)=1,"-","Dup")</f>
        <v>-</v>
      </c>
      <c r="X201" s="10"/>
      <c r="Y201" s="247" t="b">
        <v>1</v>
      </c>
      <c r="Z201" s="248" t="str">
        <f t="shared" ref="Z201:Z227" ca="1" si="723">OFFSET(Z$5,$B201,0)</f>
        <v>-</v>
      </c>
      <c r="AA201" s="247" t="b">
        <v>1</v>
      </c>
      <c r="AB201" s="247" t="b">
        <v>1</v>
      </c>
      <c r="AC201" s="248" t="str">
        <f t="shared" ref="AC201:AD227" ca="1" si="724">OFFSET(AC$5,$B201,0)</f>
        <v>-</v>
      </c>
      <c r="AD201" s="248" t="b">
        <f t="shared" ca="1" si="724"/>
        <v>1</v>
      </c>
      <c r="AE201" s="10"/>
      <c r="AF201" s="248" t="b">
        <f t="shared" ref="AF201:BF217" ca="1" si="725">OFFSET(AF$5,$B201,0)</f>
        <v>1</v>
      </c>
      <c r="AG201" s="248" t="str">
        <f t="shared" ca="1" si="725"/>
        <v>-</v>
      </c>
      <c r="AH201" s="248" t="str">
        <f t="shared" ca="1" si="725"/>
        <v>-</v>
      </c>
      <c r="AI201" s="248" t="str">
        <f t="shared" ca="1" si="725"/>
        <v>-</v>
      </c>
      <c r="AJ201" s="248" t="b">
        <f t="shared" ca="1" si="725"/>
        <v>0</v>
      </c>
      <c r="AK201" s="248" t="str">
        <f t="shared" ca="1" si="725"/>
        <v>-</v>
      </c>
      <c r="AL201" s="248" t="str">
        <f t="shared" ca="1" si="725"/>
        <v>-</v>
      </c>
      <c r="AM201" s="248" t="str">
        <f t="shared" ca="1" si="725"/>
        <v>-</v>
      </c>
      <c r="AN201" s="248" t="b">
        <f t="shared" ca="1" si="725"/>
        <v>0</v>
      </c>
      <c r="AO201" s="10"/>
      <c r="AP201" s="247" t="b">
        <v>0</v>
      </c>
      <c r="AQ201" s="247" t="b">
        <v>0</v>
      </c>
      <c r="AR201" s="247" t="b">
        <v>0</v>
      </c>
      <c r="AS201" s="248" t="str">
        <f ca="1">OFFSET(AS$5,$B201,0)</f>
        <v>-</v>
      </c>
      <c r="AT201" s="247" t="b">
        <v>1</v>
      </c>
      <c r="AU201" s="248" t="str">
        <f t="shared" ref="AU201:BF226" ca="1" si="726">OFFSET(AU$5,$B201,0)</f>
        <v>-</v>
      </c>
      <c r="AV201" s="247" t="b">
        <v>1</v>
      </c>
      <c r="AW201" s="297">
        <f ca="1">VALUE($H201&amp;$I201&amp;$J201&amp;$P201&amp;"01")</f>
        <v>212101</v>
      </c>
      <c r="AX201" s="248" t="str">
        <f t="shared" ca="1" si="725"/>
        <v>-</v>
      </c>
      <c r="AY201" s="248">
        <f t="shared" ca="1" si="725"/>
        <v>1</v>
      </c>
      <c r="AZ201" s="248">
        <f t="shared" ca="1" si="725"/>
        <v>1</v>
      </c>
      <c r="BA201" s="248" t="b">
        <f t="shared" ca="1" si="726"/>
        <v>1</v>
      </c>
      <c r="BB201" s="246" cm="1">
        <f t="array" ref="BB201">INDEX(i.sup_sel,$K201)</f>
        <v>1</v>
      </c>
      <c r="BC201" s="246" cm="1">
        <f t="array" aca="1" ref="BC201" ca="1">INDEX(i.confinement_factor_lab_cost,$L201)</f>
        <v>0.65</v>
      </c>
      <c r="BD201" s="246" cm="1">
        <f t="array" aca="1" ref="BD201" ca="1">INDEX(i.confinement_factor_lab_cost,$L201)</f>
        <v>0.65</v>
      </c>
      <c r="BE201" s="248" t="b">
        <f t="shared" ca="1" si="726"/>
        <v>1</v>
      </c>
      <c r="BF201" s="248" t="b">
        <f t="shared" ca="1" si="726"/>
        <v>0</v>
      </c>
      <c r="BG201" s="246" t="b" cm="1">
        <f t="array" ref="BG201">INDEX(i.dams_confinement_P,$P201,BG$17)</f>
        <v>0</v>
      </c>
      <c r="BH201" s="246" t="b" cm="1">
        <f t="array" ref="BH201">INDEX(i.dams_confinement_P,$P201,BH$17)</f>
        <v>0</v>
      </c>
      <c r="BI201" s="246" t="b" cm="1">
        <f t="array" ref="BI201">INDEX(i.dams_confinement_P,$P201,BI$17)</f>
        <v>0</v>
      </c>
      <c r="BJ201" s="246" t="b" cm="1">
        <f t="array" ref="BJ201">INDEX(i.dams_confinement_P,$P201,BJ$17)</f>
        <v>0</v>
      </c>
      <c r="BK201" s="246" t="b" cm="1">
        <f t="array" ref="BK201">INDEX(i.dams_confinement_P,$P201,BK$17)</f>
        <v>0</v>
      </c>
      <c r="BL201" s="246" t="b" cm="1">
        <f t="array" ref="BL201">INDEX(i.dams_confinement_P,$P201,BL$17)</f>
        <v>0</v>
      </c>
      <c r="BM201" s="246" t="b" cm="1">
        <f t="array" ref="BM201">INDEX(i.dams_confinement_P,$P201,BM$17)</f>
        <v>0</v>
      </c>
      <c r="BN201" s="246" t="b" cm="1">
        <f t="array" ref="BN201">INDEX(i.dams_confinement_P,$P201,BN$17)</f>
        <v>0</v>
      </c>
      <c r="BO201" s="246" t="b" cm="1">
        <f t="array" ref="BO201">INDEX(i.dams_confinement_P,$P201,BO$17)</f>
        <v>0</v>
      </c>
      <c r="BP201" s="246" t="b" cm="1">
        <f t="array" ref="BP201">INDEX(i.dams_confinement_P,$P201,BP$17)</f>
        <v>0</v>
      </c>
      <c r="BQ201" s="246" t="b" cm="1">
        <f t="array" ref="BQ201">INDEX(i.dams_confinement_P,$P201,BQ$17)</f>
        <v>0</v>
      </c>
      <c r="BR201" s="246" t="b" cm="1">
        <f t="array" ref="BR201">INDEX(i.dams_confinement_P,$P201,BR$17)</f>
        <v>0</v>
      </c>
      <c r="BS201" s="246" t="b" cm="1">
        <f t="array" ref="BS201">INDEX(i.dams_confinement_P,$P201,BS$17)</f>
        <v>0</v>
      </c>
      <c r="BT201" s="246" t="b" cm="1">
        <f t="array" ref="BT201">INDEX(i.dams_confinement_P,$P201,BT$17)</f>
        <v>0</v>
      </c>
      <c r="BU201" s="246" t="b" cm="1">
        <f t="array" ref="BU201">INDEX(i.dams_confinement_P,$P201,BU$17)</f>
        <v>0</v>
      </c>
      <c r="BV201" s="246" t="b" cm="1">
        <f t="array" ref="BV201">INDEX(i.dams_confinement_P,$P201,BV$17)</f>
        <v>0</v>
      </c>
      <c r="BW201" s="246" t="b" cm="1">
        <f t="array" ref="BW201">INDEX(i.dams_confinement_P,$P201,BW$17)</f>
        <v>0</v>
      </c>
      <c r="BX201" s="246" t="b" cm="1">
        <f t="array" ref="BX201">INDEX(i.dams_confinement_P,$P201,BX$17)</f>
        <v>0</v>
      </c>
      <c r="BY201" s="248" t="str">
        <f t="shared" ref="BY201:CV212" ca="1" si="727">OFFSET(BY$5,$B201,0)</f>
        <v>-</v>
      </c>
      <c r="BZ201" s="248" t="str">
        <f t="shared" ca="1" si="727"/>
        <v>-</v>
      </c>
      <c r="CA201" s="10"/>
      <c r="CB201" s="248" t="str">
        <f t="shared" ca="1" si="727"/>
        <v>-</v>
      </c>
      <c r="CC201" s="248" t="str">
        <f t="shared" ca="1" si="727"/>
        <v>-</v>
      </c>
      <c r="CD201" s="248" t="str">
        <f t="shared" ca="1" si="727"/>
        <v>-</v>
      </c>
      <c r="CE201" s="248" t="str">
        <f t="shared" ca="1" si="727"/>
        <v>-</v>
      </c>
      <c r="CF201" s="248" t="str">
        <f t="shared" ca="1" si="727"/>
        <v>-</v>
      </c>
      <c r="CG201" s="248" t="str">
        <f t="shared" ca="1" si="727"/>
        <v>-</v>
      </c>
      <c r="CH201" s="248" t="str">
        <f t="shared" ca="1" si="727"/>
        <v>-</v>
      </c>
      <c r="CI201" s="248" t="str">
        <f t="shared" ca="1" si="727"/>
        <v>-</v>
      </c>
      <c r="CJ201" s="248" t="str">
        <f t="shared" ca="1" si="727"/>
        <v>-</v>
      </c>
      <c r="CK201" s="248" t="str">
        <f t="shared" ca="1" si="727"/>
        <v>-</v>
      </c>
      <c r="CL201" s="248" t="str">
        <f t="shared" ca="1" si="727"/>
        <v>-</v>
      </c>
      <c r="CM201" s="248" t="str">
        <f t="shared" ca="1" si="727"/>
        <v>-</v>
      </c>
      <c r="CN201" s="248" t="str">
        <f t="shared" ca="1" si="727"/>
        <v>-</v>
      </c>
      <c r="CO201" s="248" t="str">
        <f t="shared" ca="1" si="727"/>
        <v>-</v>
      </c>
      <c r="CP201" s="248" t="str">
        <f t="shared" ca="1" si="727"/>
        <v>-</v>
      </c>
      <c r="CQ201" s="248" t="str">
        <f t="shared" ca="1" si="727"/>
        <v>-</v>
      </c>
      <c r="CR201" s="248" t="str">
        <f t="shared" ca="1" si="727"/>
        <v>-</v>
      </c>
      <c r="CS201" s="248" t="str">
        <f t="shared" ca="1" si="727"/>
        <v>-</v>
      </c>
      <c r="CT201" s="248" t="str">
        <f t="shared" ca="1" si="727"/>
        <v>-</v>
      </c>
      <c r="CU201" s="248" t="str">
        <f t="shared" ca="1" si="727"/>
        <v>-</v>
      </c>
      <c r="CV201" s="248" t="str">
        <f t="shared" ca="1" si="727"/>
        <v>-</v>
      </c>
      <c r="CW201" s="10"/>
      <c r="CX201" s="246" t="str" cm="1">
        <f t="array" aca="1" ref="CX201" ca="1">IF(AND($CZ201:$DA201),INDEX(i.dam_user_fvp0_date,$P201),"-")</f>
        <v>-</v>
      </c>
      <c r="CY201" s="246" t="str" cm="1">
        <f t="array" aca="1" ref="CY201" ca="1">IF(AND($CZ201:$DA201),INDEX(i.dam_user_fvp1_date,$P201),"-")</f>
        <v>-</v>
      </c>
      <c r="CZ201" s="248" t="b">
        <f t="shared" ref="CZ201:FI206" ca="1" si="728">OFFSET(CZ$5,$B201,0)</f>
        <v>0</v>
      </c>
      <c r="DA201" s="248" t="b">
        <f t="shared" ca="1" si="728"/>
        <v>0</v>
      </c>
      <c r="DB201" s="248" t="str">
        <f t="shared" ca="1" si="728"/>
        <v>-</v>
      </c>
      <c r="DC201" s="248" t="str">
        <f t="shared" ca="1" si="728"/>
        <v>-</v>
      </c>
      <c r="DD201" s="248" t="str">
        <f t="shared" ca="1" si="728"/>
        <v>-</v>
      </c>
      <c r="DE201" s="248" t="str">
        <f t="shared" ca="1" si="728"/>
        <v>-</v>
      </c>
      <c r="DF201" s="248" t="str">
        <f t="shared" ca="1" si="728"/>
        <v>-</v>
      </c>
      <c r="DG201" s="248" t="str">
        <f t="shared" ca="1" si="728"/>
        <v>-</v>
      </c>
      <c r="DH201" s="248" t="str">
        <f t="shared" ca="1" si="728"/>
        <v>-</v>
      </c>
      <c r="DI201" s="248" t="str">
        <f t="shared" ca="1" si="728"/>
        <v>-</v>
      </c>
      <c r="DJ201" s="128" t="s">
        <v>36</v>
      </c>
      <c r="DK201" s="128" t="s">
        <v>36</v>
      </c>
      <c r="DL201" s="128" t="s">
        <v>36</v>
      </c>
      <c r="DM201" s="128" t="s">
        <v>36</v>
      </c>
      <c r="DN201" s="128" t="s">
        <v>36</v>
      </c>
      <c r="DO201" s="128" t="s">
        <v>36</v>
      </c>
      <c r="DP201" s="128" t="s">
        <v>36</v>
      </c>
      <c r="DQ201" s="128" t="s">
        <v>36</v>
      </c>
      <c r="DR201" s="128" t="s">
        <v>36</v>
      </c>
      <c r="DS201" s="128" t="s">
        <v>36</v>
      </c>
      <c r="DT201" s="128" t="s">
        <v>36</v>
      </c>
      <c r="DU201" s="128" t="s">
        <v>36</v>
      </c>
      <c r="DV201" s="248">
        <f t="shared" ca="1" si="728"/>
        <v>1</v>
      </c>
      <c r="DW201" s="248">
        <f t="shared" ca="1" si="728"/>
        <v>1</v>
      </c>
      <c r="DX201" s="248">
        <f t="shared" ca="1" si="728"/>
        <v>0</v>
      </c>
      <c r="DY201" s="248" t="str">
        <f t="shared" ca="1" si="728"/>
        <v>-</v>
      </c>
      <c r="DZ201" s="248" t="str">
        <f t="shared" ca="1" si="728"/>
        <v>-</v>
      </c>
      <c r="EA201" s="248" t="str">
        <f t="shared" ca="1" si="728"/>
        <v>-</v>
      </c>
      <c r="EB201" s="248" t="str">
        <f t="shared" ca="1" si="728"/>
        <v>-</v>
      </c>
      <c r="EC201" s="248" t="str">
        <f t="shared" ca="1" si="728"/>
        <v>-</v>
      </c>
      <c r="ED201" s="248" t="str">
        <f t="shared" ca="1" si="728"/>
        <v>-</v>
      </c>
      <c r="EE201" s="248" t="str">
        <f t="shared" ca="1" si="728"/>
        <v>-</v>
      </c>
      <c r="EF201" s="248">
        <f t="shared" ca="1" si="728"/>
        <v>0</v>
      </c>
      <c r="EG201" s="248" t="str">
        <f t="shared" ca="1" si="728"/>
        <v>-</v>
      </c>
      <c r="EH201" s="248" t="str">
        <f t="shared" ca="1" si="728"/>
        <v>-</v>
      </c>
      <c r="EI201" s="248" t="str">
        <f t="shared" ca="1" si="728"/>
        <v>-</v>
      </c>
      <c r="EJ201" s="248" t="str">
        <f t="shared" ca="1" si="728"/>
        <v>-</v>
      </c>
      <c r="EK201" s="248" t="str">
        <f t="shared" ca="1" si="728"/>
        <v>-</v>
      </c>
      <c r="EL201" s="248">
        <f t="shared" ca="1" si="728"/>
        <v>0</v>
      </c>
      <c r="EM201" s="248">
        <f t="shared" ca="1" si="728"/>
        <v>0</v>
      </c>
      <c r="EN201" s="248">
        <f t="shared" ca="1" si="728"/>
        <v>0</v>
      </c>
      <c r="EO201" s="248">
        <f t="shared" ca="1" si="728"/>
        <v>0</v>
      </c>
      <c r="EP201" s="248">
        <f t="shared" ca="1" si="728"/>
        <v>0</v>
      </c>
      <c r="EQ201" s="248">
        <f t="shared" ca="1" si="728"/>
        <v>0</v>
      </c>
      <c r="ER201" s="248">
        <f t="shared" ca="1" si="728"/>
        <v>0</v>
      </c>
      <c r="ES201" s="248" t="str">
        <f t="shared" ca="1" si="728"/>
        <v>-</v>
      </c>
      <c r="ET201" s="248" t="str">
        <f t="shared" ca="1" si="728"/>
        <v>-</v>
      </c>
      <c r="EU201" s="248" t="str">
        <f t="shared" ca="1" si="728"/>
        <v>-</v>
      </c>
      <c r="EV201" s="248" t="str">
        <f t="shared" ca="1" si="728"/>
        <v>-</v>
      </c>
      <c r="EW201" s="248" t="str">
        <f t="shared" ca="1" si="728"/>
        <v>-</v>
      </c>
      <c r="EX201" s="248" t="str">
        <f t="shared" ca="1" si="728"/>
        <v>-</v>
      </c>
      <c r="EY201" s="248" t="str">
        <f t="shared" ca="1" si="728"/>
        <v>-</v>
      </c>
      <c r="EZ201" s="248" t="str">
        <f t="shared" ca="1" si="728"/>
        <v>-</v>
      </c>
      <c r="FA201" s="248" t="str">
        <f t="shared" ca="1" si="728"/>
        <v>-</v>
      </c>
      <c r="FB201" s="248" t="str">
        <f t="shared" ca="1" si="728"/>
        <v>-</v>
      </c>
      <c r="FC201" s="248" t="str">
        <f t="shared" ca="1" si="728"/>
        <v>-</v>
      </c>
      <c r="FD201" s="10"/>
      <c r="FE201" s="246">
        <f t="shared" ref="FE201:FE227" ca="1" si="729">INDEX(i.FlkStrctr,$J201,FE$15)</f>
        <v>1</v>
      </c>
      <c r="FF201" s="248" t="str">
        <f t="shared" ca="1" si="728"/>
        <v>-</v>
      </c>
      <c r="FG201" s="248" t="str">
        <f t="shared" ca="1" si="728"/>
        <v>-</v>
      </c>
      <c r="FH201" s="248" t="str">
        <f t="shared" ca="1" si="728"/>
        <v>-</v>
      </c>
      <c r="FI201" s="248" t="str">
        <f t="shared" ca="1" si="728"/>
        <v>-</v>
      </c>
      <c r="FJ201" s="246" t="b">
        <f t="shared" ref="FJ201:FJ227" ca="1" si="730">INDEX(i.FlkStrctr,$J201,FJ$15)</f>
        <v>0</v>
      </c>
      <c r="FK201" s="248" t="str">
        <f t="shared" ref="FK201:GN210" ca="1" si="731">OFFSET(FK$5,$B201,0)</f>
        <v>-</v>
      </c>
      <c r="FL201" s="248">
        <f t="shared" ca="1" si="731"/>
        <v>0</v>
      </c>
      <c r="FM201" s="248" t="str">
        <f t="shared" ca="1" si="731"/>
        <v>-</v>
      </c>
      <c r="FN201" s="248">
        <f t="shared" ca="1" si="731"/>
        <v>1</v>
      </c>
      <c r="FO201" s="248">
        <f t="shared" ca="1" si="731"/>
        <v>0</v>
      </c>
      <c r="FP201" s="248">
        <f t="shared" ca="1" si="731"/>
        <v>1</v>
      </c>
      <c r="FQ201" s="248">
        <f t="shared" ca="1" si="731"/>
        <v>0</v>
      </c>
      <c r="FR201" s="248">
        <f t="shared" ca="1" si="731"/>
        <v>1</v>
      </c>
      <c r="FS201" s="248">
        <f t="shared" ca="1" si="731"/>
        <v>1</v>
      </c>
      <c r="FT201" s="248">
        <f t="shared" ca="1" si="731"/>
        <v>1</v>
      </c>
      <c r="FU201" s="248">
        <f t="shared" ca="1" si="731"/>
        <v>0</v>
      </c>
      <c r="FV201" s="248">
        <f t="shared" ca="1" si="731"/>
        <v>0</v>
      </c>
      <c r="FW201" s="248">
        <f t="shared" ca="1" si="731"/>
        <v>0</v>
      </c>
      <c r="FX201" s="248">
        <f t="shared" ca="1" si="731"/>
        <v>0</v>
      </c>
      <c r="FY201" s="248">
        <f t="shared" ca="1" si="731"/>
        <v>0</v>
      </c>
      <c r="FZ201" s="248">
        <f t="shared" ca="1" si="731"/>
        <v>0</v>
      </c>
      <c r="GA201" s="248">
        <f t="shared" ca="1" si="731"/>
        <v>0</v>
      </c>
      <c r="GB201" s="248">
        <f t="shared" ca="1" si="731"/>
        <v>0</v>
      </c>
      <c r="GC201" s="248">
        <f t="shared" ca="1" si="731"/>
        <v>0</v>
      </c>
      <c r="GD201" s="248">
        <f t="shared" ca="1" si="731"/>
        <v>0</v>
      </c>
      <c r="GE201" s="248">
        <f t="shared" ca="1" si="731"/>
        <v>0</v>
      </c>
      <c r="GF201" s="248">
        <f t="shared" ca="1" si="731"/>
        <v>0</v>
      </c>
      <c r="GG201" s="248">
        <f t="shared" ca="1" si="731"/>
        <v>1</v>
      </c>
      <c r="GH201" s="248">
        <f t="shared" ca="1" si="731"/>
        <v>0</v>
      </c>
      <c r="GI201" s="248">
        <f t="shared" ca="1" si="731"/>
        <v>0</v>
      </c>
      <c r="GJ201" s="248">
        <f t="shared" ca="1" si="731"/>
        <v>0</v>
      </c>
      <c r="GK201" s="248">
        <f t="shared" ca="1" si="731"/>
        <v>0</v>
      </c>
      <c r="GL201" s="248">
        <f t="shared" ca="1" si="731"/>
        <v>0</v>
      </c>
      <c r="GM201" s="248">
        <f t="shared" ca="1" si="731"/>
        <v>0</v>
      </c>
      <c r="GN201" s="248">
        <f t="shared" ca="1" si="731"/>
        <v>0</v>
      </c>
      <c r="GO201" s="10"/>
      <c r="GP201" s="246" t="b">
        <f t="shared" ref="GP201:GP209" ca="1" si="732">IF(GQ201&lt;&gt;"-",TRUE,FALSE)</f>
        <v>1</v>
      </c>
      <c r="GQ201" s="246" cm="1">
        <f t="array" aca="1" ref="GQ201" ca="1">INDEX(i.bnd_total_pas_area,$R201,1)</f>
        <v>852</v>
      </c>
      <c r="GR201" s="248" t="str">
        <f t="shared" ref="GR201:GR227" ca="1" si="733">OFFSET(GR$5,$B201,0)</f>
        <v>-</v>
      </c>
      <c r="GS201" s="246" t="b">
        <f t="shared" ref="GS201:GS209" ca="1" si="734">IF(GT201&lt;&gt;"-",TRUE,FALSE)</f>
        <v>1</v>
      </c>
      <c r="GT201" s="246" cm="1">
        <f t="array" aca="1" ref="GT201" ca="1">INDEX(i.bnd_sr_t,$T201,1)</f>
        <v>13.6</v>
      </c>
      <c r="GU201" s="246" t="b">
        <f t="shared" ref="GU201:GW227" ca="1" si="735">INDEX(i.TOL,$I201,GU$15)</f>
        <v>1</v>
      </c>
      <c r="GV201" s="246" t="b">
        <f t="shared" ca="1" si="735"/>
        <v>0</v>
      </c>
      <c r="GW201" s="246" t="b">
        <f t="shared" ca="1" si="735"/>
        <v>0</v>
      </c>
      <c r="GX201" s="248">
        <f t="shared" ref="GX201:HG226" ca="1" si="736">OFFSET(GX$5,$B201,0)</f>
        <v>0</v>
      </c>
      <c r="GY201" s="248">
        <f t="shared" ca="1" si="736"/>
        <v>2</v>
      </c>
      <c r="GZ201" s="248">
        <f t="shared" ca="1" si="736"/>
        <v>2</v>
      </c>
      <c r="HA201" s="248" t="str">
        <f t="shared" ca="1" si="736"/>
        <v>-</v>
      </c>
      <c r="HB201" s="248" t="str">
        <f t="shared" ca="1" si="736"/>
        <v>-</v>
      </c>
      <c r="HC201" s="248" t="str">
        <f t="shared" ca="1" si="736"/>
        <v>-</v>
      </c>
      <c r="HD201" s="248" t="str">
        <f t="shared" ca="1" si="736"/>
        <v>-</v>
      </c>
      <c r="HE201" s="248" t="str">
        <f t="shared" ca="1" si="736"/>
        <v>-</v>
      </c>
      <c r="HF201" s="246" t="str">
        <f>IF(TRUE,"-",INDEX(i_dryman,INDEX(CHOOSE($I201,[0]!i.AdultDrys,[0]!i.AdultDrys,[0]!i.AdultDrys),1,#REF!)+1,HF$15))</f>
        <v>-</v>
      </c>
      <c r="HG201" s="248" t="str">
        <f t="shared" ca="1" si="736"/>
        <v>-</v>
      </c>
      <c r="HH201" s="246" t="b">
        <f t="array" aca="1" ref="HH201" ca="1">IF(OR(HI201:HJ201&lt;&gt;"-"),TRUE,"-")</f>
        <v>1</v>
      </c>
      <c r="HI201" s="247">
        <v>2</v>
      </c>
      <c r="HJ201" s="248" t="str">
        <f t="shared" ref="HJ201:HJ227" ca="1" si="737">OFFSET(HJ$5,$B201,0)</f>
        <v>-</v>
      </c>
      <c r="HK201" s="246" t="str">
        <f t="array" aca="1" ref="HK201" ca="1">IF(OR(HL201:HQ201&lt;&gt;"-"),TRUE,"-")</f>
        <v>-</v>
      </c>
      <c r="HL201" s="247" t="s">
        <v>36</v>
      </c>
      <c r="HM201" s="286" t="s">
        <v>36</v>
      </c>
      <c r="HN201" s="286" t="s">
        <v>36</v>
      </c>
      <c r="HO201" s="286" t="s">
        <v>36</v>
      </c>
      <c r="HP201" s="286" t="s">
        <v>36</v>
      </c>
      <c r="HQ201" s="288" t="str">
        <f ca="1">OFFSET(HQ$5,$B201,0)</f>
        <v>-</v>
      </c>
      <c r="HR201" s="286" t="s">
        <v>36</v>
      </c>
      <c r="HS201" s="247" t="b">
        <v>1</v>
      </c>
      <c r="HT201" s="247">
        <v>2</v>
      </c>
      <c r="HU201" s="248" t="b">
        <f t="shared" ref="HU201:HV227" ca="1" si="738">OFFSET(HU$5,$B201,0)</f>
        <v>1</v>
      </c>
      <c r="HV201" s="247" t="s">
        <v>36</v>
      </c>
      <c r="HW201" s="246" t="str">
        <f t="shared" ref="HW201:HZ227" ca="1" si="739">INDEX(i.FlkStrctr,$J201,HW$15)</f>
        <v>-</v>
      </c>
      <c r="HX201" s="246" t="str">
        <f t="shared" ca="1" si="739"/>
        <v>-</v>
      </c>
      <c r="HY201" s="246" t="str">
        <f t="shared" ca="1" si="739"/>
        <v>-</v>
      </c>
      <c r="HZ201" s="246" t="str">
        <f t="shared" ca="1" si="739"/>
        <v>-</v>
      </c>
      <c r="IA201" s="248" t="str">
        <f t="shared" ref="IA201:JT209" ca="1" si="740">OFFSET(IA$5,$B201,0)</f>
        <v>-</v>
      </c>
      <c r="IB201" s="248" t="str">
        <f t="shared" ca="1" si="740"/>
        <v>-</v>
      </c>
      <c r="IC201" s="248" t="str">
        <f t="shared" ca="1" si="740"/>
        <v>-</v>
      </c>
      <c r="ID201" s="248" t="str">
        <f t="shared" ca="1" si="740"/>
        <v>-</v>
      </c>
      <c r="IE201" s="247">
        <v>0</v>
      </c>
      <c r="IF201" s="247">
        <v>0.9</v>
      </c>
      <c r="IG201" s="247">
        <v>0</v>
      </c>
      <c r="IH201" s="247">
        <v>0.5</v>
      </c>
      <c r="II201" s="247">
        <v>0</v>
      </c>
      <c r="IJ201" s="247">
        <v>0</v>
      </c>
      <c r="IK201" s="247" t="s">
        <v>36</v>
      </c>
      <c r="IL201" s="246" t="str">
        <f t="shared" ref="IL201:IM227" ca="1" si="741">INDEX(i.FlkStrctr,$J201,IL$15)</f>
        <v>-</v>
      </c>
      <c r="IM201" s="246" t="str">
        <f ca="1">INDEX(i.FlkStrctr,$J201,IM$15)</f>
        <v>-</v>
      </c>
      <c r="IN201" s="155" t="b">
        <f t="shared" ref="IN201:IN206" ca="1" si="742">SUM(IO201:IO201)&gt;0</f>
        <v>0</v>
      </c>
      <c r="IO201" s="248" t="str">
        <f t="shared" ref="IO201:IO227" ca="1" si="743">OFFSET(IO$5,$B201,0)</f>
        <v>-</v>
      </c>
      <c r="IP201" s="10"/>
      <c r="IQ201" s="248">
        <f t="shared" ca="1" si="740"/>
        <v>1</v>
      </c>
      <c r="IR201" s="248">
        <f t="shared" ca="1" si="740"/>
        <v>0</v>
      </c>
      <c r="IS201" s="248">
        <f t="shared" ca="1" si="740"/>
        <v>1</v>
      </c>
      <c r="IT201" s="248">
        <f t="shared" ca="1" si="740"/>
        <v>1</v>
      </c>
      <c r="IU201" s="248">
        <f t="shared" ca="1" si="740"/>
        <v>0</v>
      </c>
      <c r="IV201" s="248">
        <f t="shared" ca="1" si="740"/>
        <v>70</v>
      </c>
      <c r="IW201" s="248">
        <f t="shared" ca="1" si="740"/>
        <v>50</v>
      </c>
      <c r="IX201" s="248">
        <f t="shared" ca="1" si="740"/>
        <v>85</v>
      </c>
      <c r="IY201" s="248">
        <f t="shared" ca="1" si="740"/>
        <v>70</v>
      </c>
      <c r="IZ201" s="246">
        <f t="shared" ref="IZ201:IZ227" si="744">INDEX(i.WoolPrices,$M201,IZ$15)</f>
        <v>1</v>
      </c>
      <c r="JA201" s="246">
        <f t="shared" ref="JA201:JA227" si="745">INDEX(i.MeatPrices,$N201,JA$15)</f>
        <v>1</v>
      </c>
      <c r="JB201" s="246">
        <f t="shared" ref="JB201:JB227" si="746">INDEX(i.GrainPrices,$O201,JB$15)</f>
        <v>1</v>
      </c>
      <c r="JC201" s="248">
        <f t="shared" ca="1" si="740"/>
        <v>1</v>
      </c>
      <c r="JD201" s="10"/>
      <c r="JE201" s="248">
        <f t="shared" ca="1" si="740"/>
        <v>1</v>
      </c>
      <c r="JF201" s="248">
        <f t="shared" ca="1" si="740"/>
        <v>1</v>
      </c>
      <c r="JG201" s="248">
        <f t="shared" ca="1" si="740"/>
        <v>0.75</v>
      </c>
      <c r="JH201" s="248">
        <f t="shared" ca="1" si="740"/>
        <v>0.8</v>
      </c>
      <c r="JI201" s="248">
        <f t="shared" ca="1" si="740"/>
        <v>0.82499999999999996</v>
      </c>
      <c r="JJ201" s="248">
        <f t="shared" ca="1" si="740"/>
        <v>0.875</v>
      </c>
      <c r="JK201" s="248">
        <f t="shared" ca="1" si="740"/>
        <v>0.9</v>
      </c>
      <c r="JL201" s="248">
        <f t="shared" ca="1" si="740"/>
        <v>1</v>
      </c>
      <c r="JM201" s="248">
        <f t="shared" ref="JM201:JR226" ca="1" si="747">OFFSET(JM$5,$B201,0)</f>
        <v>0</v>
      </c>
      <c r="JN201" s="248">
        <f t="shared" ca="1" si="747"/>
        <v>0</v>
      </c>
      <c r="JO201" s="248">
        <f t="shared" ca="1" si="747"/>
        <v>0</v>
      </c>
      <c r="JP201" s="248">
        <f t="shared" ca="1" si="747"/>
        <v>0</v>
      </c>
      <c r="JQ201" s="248">
        <f t="shared" ca="1" si="747"/>
        <v>0</v>
      </c>
      <c r="JR201" s="248">
        <f t="shared" ca="1" si="747"/>
        <v>0</v>
      </c>
      <c r="JS201" s="248" t="str">
        <f t="shared" ca="1" si="740"/>
        <v>-</v>
      </c>
      <c r="JT201" s="248">
        <f t="shared" ca="1" si="740"/>
        <v>0</v>
      </c>
      <c r="JU201" s="27">
        <v>0</v>
      </c>
    </row>
    <row r="202" spans="1:281" s="228" customFormat="1" outlineLevel="2">
      <c r="A202" s="202">
        <f t="shared" si="12"/>
        <v>197</v>
      </c>
      <c r="B202" s="32">
        <f ca="1">OFFSET(B202,-1,-1)</f>
        <v>196</v>
      </c>
      <c r="C202" s="228">
        <v>200</v>
      </c>
      <c r="D202" s="228" t="s">
        <v>941</v>
      </c>
      <c r="E202" s="228" t="b">
        <v>0</v>
      </c>
      <c r="F202" s="228" t="b">
        <v>0</v>
      </c>
      <c r="G202" s="228" t="b">
        <f t="shared" ref="G202:G209" si="748">E202</f>
        <v>0</v>
      </c>
      <c r="H202" s="32">
        <v>2</v>
      </c>
      <c r="I202" s="298" cm="1">
        <f t="array" aca="1" ref="I202" ca="1">INDEX(DataMaster!$R$70:$AC$77,Experiment!$H202,MATCH(Experiment!I$2,DataMaster!$R$69:$AC$69,0))</f>
        <v>1</v>
      </c>
      <c r="J202" s="298" cm="1">
        <f t="array" aca="1" ref="J202" ca="1">INDEX(DataMaster!$R$70:$AC$77,Experiment!$H202,MATCH(Experiment!J$2,DataMaster!$R$69:$AC$69,0))</f>
        <v>2</v>
      </c>
      <c r="K202" s="307">
        <v>1</v>
      </c>
      <c r="L202" s="298" cm="1">
        <f t="array" aca="1" ref="L202" ca="1">INDEX(DataMaster!$R$70:$AC$77,Experiment!$H202,MATCH(Experiment!L$2,DataMaster!$R$69:$AC$69,0))</f>
        <v>2</v>
      </c>
      <c r="M202" s="32">
        <v>1</v>
      </c>
      <c r="N202" s="32">
        <v>1</v>
      </c>
      <c r="O202" s="32">
        <v>1</v>
      </c>
      <c r="P202" s="298" cm="1">
        <f t="array" ref="P202">INDEX(DataMaster!$R$70:$AC$77,Experiment!$H202,MATCH(Experiment!P$2,DataMaster!$R$69:$AC$69,0))</f>
        <v>1</v>
      </c>
      <c r="Q202" s="32">
        <v>1</v>
      </c>
      <c r="R202" s="298" cm="1">
        <f t="array" aca="1" ref="R202" ca="1">INDEX(DataMaster!$R$70:$AC$77,Experiment!$H202,MATCH(Experiment!R$2,DataMaster!$R$69:$AC$69,0))</f>
        <v>2</v>
      </c>
      <c r="S202" s="32">
        <v>0</v>
      </c>
      <c r="T202" s="298" cm="1">
        <f t="array" aca="1" ref="T202" ca="1">INDEX(DataMaster!$R$70:$AC$77,Experiment!$H202,MATCH(Experiment!T$2,DataMaster!$R$69:$AC$69,0))</f>
        <v>2</v>
      </c>
      <c r="V202" s="242" t="str">
        <f ca="1">TEXT(LEFT(OFFSET(V202,-1,0),5)+1,"00000")&amp;MID(OFFSET(V202,-1,0),6,FIND(" ",OFFSET(V202,-1,0),7)-5)
&amp;IF($H202=0,"",INDEX(DataMaster!$Q$70:$Q$77,Experiment!H202))
 &amp; " Day"&amp;INDEX(i.DOY,$I202,1)                   &amp; IF($FE202=0," FWM","")&amp;IF($FE202=1," MWM","")&amp;IF($FE202=5," Mat","")&amp;IF($FJ202=TRUE,"&amp;BBT","")
&amp;" Confine"&amp;$P202-1       &amp;IF($R202&gt;1," PasArea"&amp;GQ202,"")     &amp;IF($T202&gt;1," SR"&amp;GT202,"")     &amp;IF($S202&gt;1," PGR"&amp;JG202,"")
&amp; " (F"&amp;3+IFERROR(1*$CZ202,0)+IFERROR(1*$DA202,0)&amp;3-IFERROR(1*NOT($DC202),0)&amp;"N"&amp;$DV202&amp;$DW202&amp;")"</f>
        <v>00002 Feed farm1_nc Day135 MWM Confine0 PasArea852 SR13.6 (F33N33)</v>
      </c>
      <c r="W202" s="10" t="str">
        <f ca="1">IF(COUNTIF(V$5:V202,V202)=1,"-","Dup")</f>
        <v>-</v>
      </c>
      <c r="X202" s="10"/>
      <c r="Y202" s="247" t="s">
        <v>36</v>
      </c>
      <c r="Z202" s="248" t="str">
        <f t="shared" ca="1" si="723"/>
        <v>-</v>
      </c>
      <c r="AA202" s="247" t="s">
        <v>36</v>
      </c>
      <c r="AB202" s="247" t="s">
        <v>36</v>
      </c>
      <c r="AC202" s="248" t="str">
        <f t="shared" ca="1" si="724"/>
        <v>-</v>
      </c>
      <c r="AD202" s="248" t="b">
        <f t="shared" ca="1" si="724"/>
        <v>1</v>
      </c>
      <c r="AE202" s="10"/>
      <c r="AF202" s="248" t="b">
        <f t="shared" ca="1" si="725"/>
        <v>1</v>
      </c>
      <c r="AG202" s="248" t="str">
        <f t="shared" ca="1" si="725"/>
        <v>-</v>
      </c>
      <c r="AH202" s="248" t="str">
        <f t="shared" ca="1" si="725"/>
        <v>-</v>
      </c>
      <c r="AI202" s="248" t="str">
        <f t="shared" ca="1" si="725"/>
        <v>-</v>
      </c>
      <c r="AJ202" s="248" t="b">
        <f t="shared" ca="1" si="725"/>
        <v>0</v>
      </c>
      <c r="AK202" s="248" t="str">
        <f t="shared" ca="1" si="725"/>
        <v>-</v>
      </c>
      <c r="AL202" s="248" t="str">
        <f t="shared" ca="1" si="725"/>
        <v>-</v>
      </c>
      <c r="AM202" s="248" t="str">
        <f t="shared" ca="1" si="725"/>
        <v>-</v>
      </c>
      <c r="AN202" s="248" t="b">
        <f t="shared" ca="1" si="725"/>
        <v>0</v>
      </c>
      <c r="AO202" s="10"/>
      <c r="AP202" s="247" t="b">
        <v>1</v>
      </c>
      <c r="AQ202" s="247" t="b">
        <v>0</v>
      </c>
      <c r="AR202" s="247" t="b">
        <v>1</v>
      </c>
      <c r="AS202" s="243">
        <f t="shared" ref="AS202:AS227" ca="1" si="749">OFFSET($AW202,-1,0)</f>
        <v>212101</v>
      </c>
      <c r="AT202" s="247" t="b">
        <v>0</v>
      </c>
      <c r="AU202" s="248" t="str">
        <f t="shared" ca="1" si="725"/>
        <v>-</v>
      </c>
      <c r="AV202" s="248" t="b">
        <f t="shared" ca="1" si="725"/>
        <v>1</v>
      </c>
      <c r="AW202" s="225">
        <f ca="1">OFFSET(AW202,-1,0)+1</f>
        <v>212102</v>
      </c>
      <c r="AX202" s="248" t="str">
        <f t="shared" ca="1" si="725"/>
        <v>-</v>
      </c>
      <c r="AY202" s="248">
        <f t="shared" ca="1" si="725"/>
        <v>1</v>
      </c>
      <c r="AZ202" s="248">
        <f t="shared" ca="1" si="725"/>
        <v>1</v>
      </c>
      <c r="BA202" s="248" t="b">
        <f t="shared" ca="1" si="725"/>
        <v>1</v>
      </c>
      <c r="BB202" s="246" cm="1">
        <f t="array" ref="BB202">INDEX(i.sup_sel,$K202)</f>
        <v>1</v>
      </c>
      <c r="BC202" s="246" cm="1">
        <f t="array" aca="1" ref="BC202" ca="1">INDEX(i.confinement_factor_lab_cost,$L202)</f>
        <v>0.65</v>
      </c>
      <c r="BD202" s="246" cm="1">
        <f t="array" aca="1" ref="BD202" ca="1">INDEX(i.confinement_factor_lab_cost,$L202)</f>
        <v>0.65</v>
      </c>
      <c r="BE202" s="248" t="b">
        <f t="shared" ca="1" si="725"/>
        <v>1</v>
      </c>
      <c r="BF202" s="248" t="b">
        <f t="shared" ca="1" si="726"/>
        <v>0</v>
      </c>
      <c r="BG202" s="246" t="b" cm="1">
        <f t="array" ref="BG202">INDEX(i.dams_confinement_P,$P202,BG$17)</f>
        <v>0</v>
      </c>
      <c r="BH202" s="246" t="b" cm="1">
        <f t="array" ref="BH202">INDEX(i.dams_confinement_P,$P202,BH$17)</f>
        <v>0</v>
      </c>
      <c r="BI202" s="246" t="b" cm="1">
        <f t="array" ref="BI202">INDEX(i.dams_confinement_P,$P202,BI$17)</f>
        <v>0</v>
      </c>
      <c r="BJ202" s="246" t="b" cm="1">
        <f t="array" ref="BJ202">INDEX(i.dams_confinement_P,$P202,BJ$17)</f>
        <v>0</v>
      </c>
      <c r="BK202" s="246" t="b" cm="1">
        <f t="array" ref="BK202">INDEX(i.dams_confinement_P,$P202,BK$17)</f>
        <v>0</v>
      </c>
      <c r="BL202" s="246" t="b" cm="1">
        <f t="array" ref="BL202">INDEX(i.dams_confinement_P,$P202,BL$17)</f>
        <v>0</v>
      </c>
      <c r="BM202" s="246" t="b" cm="1">
        <f t="array" ref="BM202">INDEX(i.dams_confinement_P,$P202,BM$17)</f>
        <v>0</v>
      </c>
      <c r="BN202" s="246" t="b" cm="1">
        <f t="array" ref="BN202">INDEX(i.dams_confinement_P,$P202,BN$17)</f>
        <v>0</v>
      </c>
      <c r="BO202" s="246" t="b" cm="1">
        <f t="array" ref="BO202">INDEX(i.dams_confinement_P,$P202,BO$17)</f>
        <v>0</v>
      </c>
      <c r="BP202" s="246" t="b" cm="1">
        <f t="array" ref="BP202">INDEX(i.dams_confinement_P,$P202,BP$17)</f>
        <v>0</v>
      </c>
      <c r="BQ202" s="246" t="b" cm="1">
        <f t="array" ref="BQ202">INDEX(i.dams_confinement_P,$P202,BQ$17)</f>
        <v>0</v>
      </c>
      <c r="BR202" s="246" t="b" cm="1">
        <f t="array" ref="BR202">INDEX(i.dams_confinement_P,$P202,BR$17)</f>
        <v>0</v>
      </c>
      <c r="BS202" s="246" t="b" cm="1">
        <f t="array" ref="BS202">INDEX(i.dams_confinement_P,$P202,BS$17)</f>
        <v>0</v>
      </c>
      <c r="BT202" s="246" t="b" cm="1">
        <f t="array" ref="BT202">INDEX(i.dams_confinement_P,$P202,BT$17)</f>
        <v>0</v>
      </c>
      <c r="BU202" s="246" t="b" cm="1">
        <f t="array" ref="BU202">INDEX(i.dams_confinement_P,$P202,BU$17)</f>
        <v>0</v>
      </c>
      <c r="BV202" s="246" t="b" cm="1">
        <f t="array" ref="BV202">INDEX(i.dams_confinement_P,$P202,BV$17)</f>
        <v>0</v>
      </c>
      <c r="BW202" s="246" t="b" cm="1">
        <f t="array" ref="BW202">INDEX(i.dams_confinement_P,$P202,BW$17)</f>
        <v>0</v>
      </c>
      <c r="BX202" s="246" t="b" cm="1">
        <f t="array" ref="BX202">INDEX(i.dams_confinement_P,$P202,BX$17)</f>
        <v>0</v>
      </c>
      <c r="BY202" s="248" t="str">
        <f t="shared" ca="1" si="727"/>
        <v>-</v>
      </c>
      <c r="BZ202" s="248" t="str">
        <f t="shared" ca="1" si="727"/>
        <v>-</v>
      </c>
      <c r="CA202" s="10"/>
      <c r="CB202" s="248" t="str">
        <f t="shared" ca="1" si="727"/>
        <v>-</v>
      </c>
      <c r="CC202" s="248" t="str">
        <f t="shared" ca="1" si="727"/>
        <v>-</v>
      </c>
      <c r="CD202" s="248" t="str">
        <f t="shared" ca="1" si="727"/>
        <v>-</v>
      </c>
      <c r="CE202" s="248" t="str">
        <f t="shared" ca="1" si="727"/>
        <v>-</v>
      </c>
      <c r="CF202" s="248" t="str">
        <f t="shared" ca="1" si="727"/>
        <v>-</v>
      </c>
      <c r="CG202" s="248" t="str">
        <f t="shared" ca="1" si="727"/>
        <v>-</v>
      </c>
      <c r="CH202" s="248" t="str">
        <f t="shared" ca="1" si="727"/>
        <v>-</v>
      </c>
      <c r="CI202" s="248" t="str">
        <f t="shared" ca="1" si="727"/>
        <v>-</v>
      </c>
      <c r="CJ202" s="248" t="str">
        <f t="shared" ca="1" si="727"/>
        <v>-</v>
      </c>
      <c r="CK202" s="248" t="str">
        <f t="shared" ca="1" si="727"/>
        <v>-</v>
      </c>
      <c r="CL202" s="248" t="str">
        <f t="shared" ca="1" si="727"/>
        <v>-</v>
      </c>
      <c r="CM202" s="248" t="str">
        <f t="shared" ca="1" si="727"/>
        <v>-</v>
      </c>
      <c r="CN202" s="248" t="str">
        <f t="shared" ca="1" si="727"/>
        <v>-</v>
      </c>
      <c r="CO202" s="248" t="str">
        <f t="shared" ca="1" si="727"/>
        <v>-</v>
      </c>
      <c r="CP202" s="248" t="str">
        <f t="shared" ca="1" si="727"/>
        <v>-</v>
      </c>
      <c r="CQ202" s="248" t="str">
        <f t="shared" ca="1" si="727"/>
        <v>-</v>
      </c>
      <c r="CR202" s="248" t="str">
        <f t="shared" ca="1" si="727"/>
        <v>-</v>
      </c>
      <c r="CS202" s="248" t="str">
        <f t="shared" ca="1" si="727"/>
        <v>-</v>
      </c>
      <c r="CT202" s="248" t="str">
        <f t="shared" ca="1" si="727"/>
        <v>-</v>
      </c>
      <c r="CU202" s="248" t="str">
        <f t="shared" ca="1" si="727"/>
        <v>-</v>
      </c>
      <c r="CV202" s="248" t="str">
        <f t="shared" ca="1" si="727"/>
        <v>-</v>
      </c>
      <c r="CW202" s="10"/>
      <c r="CX202" s="246" t="str" cm="1">
        <f t="array" aca="1" ref="CX202" ca="1">IF(AND($CZ202:$DA202),INDEX(i.dam_user_fvp0_date,$P202),"-")</f>
        <v>-</v>
      </c>
      <c r="CY202" s="246" t="str" cm="1">
        <f t="array" aca="1" ref="CY202" ca="1">IF(AND($CZ202:$DA202),INDEX(i.dam_user_fvp1_date,$P202),"-")</f>
        <v>-</v>
      </c>
      <c r="CZ202" s="248" t="b">
        <f t="shared" ref="CZ202:DO226" ca="1" si="750">OFFSET(CZ$5,$B202,0)</f>
        <v>0</v>
      </c>
      <c r="DA202" s="248" t="b">
        <f t="shared" ca="1" si="750"/>
        <v>0</v>
      </c>
      <c r="DB202" s="248" t="str">
        <f t="shared" ca="1" si="728"/>
        <v>-</v>
      </c>
      <c r="DC202" s="248" t="str">
        <f t="shared" ca="1" si="728"/>
        <v>-</v>
      </c>
      <c r="DD202" s="248" t="str">
        <f t="shared" ca="1" si="728"/>
        <v>-</v>
      </c>
      <c r="DE202" s="248" t="str">
        <f t="shared" ca="1" si="728"/>
        <v>-</v>
      </c>
      <c r="DF202" s="248" t="str">
        <f t="shared" ca="1" si="728"/>
        <v>-</v>
      </c>
      <c r="DG202" s="248" t="str">
        <f t="shared" ca="1" si="728"/>
        <v>-</v>
      </c>
      <c r="DH202" s="248" t="str">
        <f t="shared" ca="1" si="728"/>
        <v>-</v>
      </c>
      <c r="DI202" s="248" t="str">
        <f t="shared" ca="1" si="728"/>
        <v>-</v>
      </c>
      <c r="DJ202" s="248" t="str">
        <f t="shared" ca="1" si="728"/>
        <v>-</v>
      </c>
      <c r="DK202" s="248" t="str">
        <f t="shared" ca="1" si="728"/>
        <v>-</v>
      </c>
      <c r="DL202" s="248" t="str">
        <f t="shared" ca="1" si="728"/>
        <v>-</v>
      </c>
      <c r="DM202" s="248" t="str">
        <f t="shared" ca="1" si="728"/>
        <v>-</v>
      </c>
      <c r="DN202" s="248" t="str">
        <f t="shared" ca="1" si="728"/>
        <v>-</v>
      </c>
      <c r="DO202" s="248" t="str">
        <f t="shared" ca="1" si="728"/>
        <v>-</v>
      </c>
      <c r="DP202" s="248" t="str">
        <f t="shared" ca="1" si="728"/>
        <v>-</v>
      </c>
      <c r="DQ202" s="248" t="str">
        <f t="shared" ca="1" si="728"/>
        <v>-</v>
      </c>
      <c r="DR202" s="248" t="str">
        <f t="shared" ca="1" si="728"/>
        <v>-</v>
      </c>
      <c r="DS202" s="248" t="str">
        <f t="shared" ca="1" si="728"/>
        <v>-</v>
      </c>
      <c r="DT202" s="248" t="str">
        <f t="shared" ca="1" si="728"/>
        <v>-</v>
      </c>
      <c r="DU202" s="248" t="str">
        <f t="shared" ca="1" si="728"/>
        <v>-</v>
      </c>
      <c r="DV202" s="247">
        <v>3</v>
      </c>
      <c r="DW202" s="247">
        <v>3</v>
      </c>
      <c r="DX202" s="247">
        <v>0</v>
      </c>
      <c r="DY202" s="247">
        <v>2</v>
      </c>
      <c r="DZ202" s="247">
        <v>-2</v>
      </c>
      <c r="EA202" s="248" t="str">
        <f t="shared" ca="1" si="728"/>
        <v>-</v>
      </c>
      <c r="EB202" s="248" t="str">
        <f t="shared" ca="1" si="728"/>
        <v>-</v>
      </c>
      <c r="EC202" s="248" t="str">
        <f t="shared" ca="1" si="728"/>
        <v>-</v>
      </c>
      <c r="ED202" s="248" t="str">
        <f t="shared" ca="1" si="728"/>
        <v>-</v>
      </c>
      <c r="EE202" s="248" t="str">
        <f t="shared" ca="1" si="728"/>
        <v>-</v>
      </c>
      <c r="EF202" s="247">
        <v>0</v>
      </c>
      <c r="EG202" s="247">
        <v>2</v>
      </c>
      <c r="EH202" s="247">
        <v>-2</v>
      </c>
      <c r="EI202" s="248" t="str">
        <f t="shared" ca="1" si="728"/>
        <v>-</v>
      </c>
      <c r="EJ202" s="248" t="str">
        <f t="shared" ca="1" si="728"/>
        <v>-</v>
      </c>
      <c r="EK202" s="248" t="str">
        <f t="shared" ca="1" si="728"/>
        <v>-</v>
      </c>
      <c r="EL202" s="248">
        <f t="shared" ca="1" si="728"/>
        <v>0</v>
      </c>
      <c r="EM202" s="248">
        <f t="shared" ca="1" si="728"/>
        <v>0</v>
      </c>
      <c r="EN202" s="248">
        <f t="shared" ca="1" si="728"/>
        <v>0</v>
      </c>
      <c r="EO202" s="248">
        <f t="shared" ca="1" si="728"/>
        <v>0</v>
      </c>
      <c r="EP202" s="248">
        <f t="shared" ca="1" si="728"/>
        <v>0</v>
      </c>
      <c r="EQ202" s="248">
        <f t="shared" ca="1" si="728"/>
        <v>0</v>
      </c>
      <c r="ER202" s="248">
        <f t="shared" ca="1" si="728"/>
        <v>0</v>
      </c>
      <c r="ES202" s="248" t="str">
        <f t="shared" ca="1" si="728"/>
        <v>-</v>
      </c>
      <c r="ET202" s="248" t="str">
        <f t="shared" ca="1" si="728"/>
        <v>-</v>
      </c>
      <c r="EU202" s="248" t="str">
        <f t="shared" ca="1" si="728"/>
        <v>-</v>
      </c>
      <c r="EV202" s="248" t="str">
        <f t="shared" ca="1" si="728"/>
        <v>-</v>
      </c>
      <c r="EW202" s="248" t="str">
        <f t="shared" ca="1" si="728"/>
        <v>-</v>
      </c>
      <c r="EX202" s="248" t="str">
        <f t="shared" ca="1" si="728"/>
        <v>-</v>
      </c>
      <c r="EY202" s="248" t="str">
        <f t="shared" ca="1" si="728"/>
        <v>-</v>
      </c>
      <c r="EZ202" s="248" t="str">
        <f t="shared" ca="1" si="728"/>
        <v>-</v>
      </c>
      <c r="FA202" s="248" t="str">
        <f t="shared" ca="1" si="728"/>
        <v>-</v>
      </c>
      <c r="FB202" s="248" t="str">
        <f t="shared" ca="1" si="728"/>
        <v>-</v>
      </c>
      <c r="FC202" s="248" t="str">
        <f t="shared" ca="1" si="728"/>
        <v>-</v>
      </c>
      <c r="FD202" s="10"/>
      <c r="FE202" s="246">
        <f t="shared" ca="1" si="729"/>
        <v>1</v>
      </c>
      <c r="FF202" s="248" t="str">
        <f t="shared" ca="1" si="728"/>
        <v>-</v>
      </c>
      <c r="FG202" s="248" t="str">
        <f t="shared" ca="1" si="728"/>
        <v>-</v>
      </c>
      <c r="FH202" s="248" t="str">
        <f t="shared" ca="1" si="728"/>
        <v>-</v>
      </c>
      <c r="FI202" s="248" t="str">
        <f t="shared" ca="1" si="728"/>
        <v>-</v>
      </c>
      <c r="FJ202" s="246" t="b">
        <f t="shared" ca="1" si="730"/>
        <v>0</v>
      </c>
      <c r="FK202" s="248" t="str">
        <f t="shared" ca="1" si="731"/>
        <v>-</v>
      </c>
      <c r="FL202" s="248">
        <f t="shared" ca="1" si="731"/>
        <v>0</v>
      </c>
      <c r="FM202" s="248" t="str">
        <f t="shared" ca="1" si="731"/>
        <v>-</v>
      </c>
      <c r="FN202" s="248">
        <f t="shared" ca="1" si="731"/>
        <v>1</v>
      </c>
      <c r="FO202" s="248">
        <f t="shared" ca="1" si="731"/>
        <v>0</v>
      </c>
      <c r="FP202" s="248">
        <f t="shared" ca="1" si="731"/>
        <v>1</v>
      </c>
      <c r="FQ202" s="248">
        <f t="shared" ca="1" si="731"/>
        <v>0</v>
      </c>
      <c r="FR202" s="248">
        <f t="shared" ca="1" si="731"/>
        <v>1</v>
      </c>
      <c r="FS202" s="248">
        <f t="shared" ca="1" si="731"/>
        <v>1</v>
      </c>
      <c r="FT202" s="248">
        <f t="shared" ca="1" si="731"/>
        <v>1</v>
      </c>
      <c r="FU202" s="248">
        <f t="shared" ca="1" si="731"/>
        <v>0</v>
      </c>
      <c r="FV202" s="248">
        <f t="shared" ca="1" si="731"/>
        <v>0</v>
      </c>
      <c r="FW202" s="248">
        <f t="shared" ca="1" si="731"/>
        <v>0</v>
      </c>
      <c r="FX202" s="248">
        <f t="shared" ca="1" si="731"/>
        <v>0</v>
      </c>
      <c r="FY202" s="248">
        <f t="shared" ca="1" si="731"/>
        <v>0</v>
      </c>
      <c r="FZ202" s="248">
        <f t="shared" ca="1" si="731"/>
        <v>0</v>
      </c>
      <c r="GA202" s="248">
        <f t="shared" ca="1" si="731"/>
        <v>0</v>
      </c>
      <c r="GB202" s="248">
        <f t="shared" ca="1" si="731"/>
        <v>0</v>
      </c>
      <c r="GC202" s="248">
        <f t="shared" ca="1" si="731"/>
        <v>0</v>
      </c>
      <c r="GD202" s="248">
        <f t="shared" ca="1" si="731"/>
        <v>0</v>
      </c>
      <c r="GE202" s="248">
        <f t="shared" ca="1" si="731"/>
        <v>0</v>
      </c>
      <c r="GF202" s="248">
        <f t="shared" ca="1" si="731"/>
        <v>0</v>
      </c>
      <c r="GG202" s="248">
        <f t="shared" ca="1" si="731"/>
        <v>1</v>
      </c>
      <c r="GH202" s="248">
        <f t="shared" ca="1" si="731"/>
        <v>0</v>
      </c>
      <c r="GI202" s="248">
        <f t="shared" ca="1" si="731"/>
        <v>0</v>
      </c>
      <c r="GJ202" s="248">
        <f t="shared" ca="1" si="731"/>
        <v>0</v>
      </c>
      <c r="GK202" s="248">
        <f t="shared" ca="1" si="731"/>
        <v>0</v>
      </c>
      <c r="GL202" s="248">
        <f t="shared" ca="1" si="731"/>
        <v>0</v>
      </c>
      <c r="GM202" s="248">
        <f t="shared" ca="1" si="731"/>
        <v>0</v>
      </c>
      <c r="GN202" s="248">
        <f t="shared" ca="1" si="731"/>
        <v>0</v>
      </c>
      <c r="GO202" s="10"/>
      <c r="GP202" s="246" t="b">
        <f t="shared" ca="1" si="732"/>
        <v>1</v>
      </c>
      <c r="GQ202" s="246" cm="1">
        <f t="array" aca="1" ref="GQ202" ca="1">INDEX(i.bnd_total_pas_area,$R202,1)</f>
        <v>852</v>
      </c>
      <c r="GR202" s="248" t="str">
        <f t="shared" ca="1" si="733"/>
        <v>-</v>
      </c>
      <c r="GS202" s="246" t="b">
        <f t="shared" ca="1" si="734"/>
        <v>1</v>
      </c>
      <c r="GT202" s="246" cm="1">
        <f t="array" aca="1" ref="GT202" ca="1">INDEX(i.bnd_sr_t,$T202,1)</f>
        <v>13.6</v>
      </c>
      <c r="GU202" s="246" t="b">
        <f t="shared" ca="1" si="735"/>
        <v>1</v>
      </c>
      <c r="GV202" s="246" t="b">
        <f t="shared" ca="1" si="735"/>
        <v>0</v>
      </c>
      <c r="GW202" s="246" t="b">
        <f t="shared" ca="1" si="735"/>
        <v>0</v>
      </c>
      <c r="GX202" s="248">
        <f t="shared" ca="1" si="736"/>
        <v>0</v>
      </c>
      <c r="GY202" s="248">
        <f t="shared" ca="1" si="736"/>
        <v>2</v>
      </c>
      <c r="GZ202" s="248">
        <f t="shared" ca="1" si="736"/>
        <v>2</v>
      </c>
      <c r="HA202" s="248" t="str">
        <f t="shared" ca="1" si="736"/>
        <v>-</v>
      </c>
      <c r="HB202" s="248" t="str">
        <f t="shared" ca="1" si="736"/>
        <v>-</v>
      </c>
      <c r="HC202" s="248" t="str">
        <f t="shared" ca="1" si="736"/>
        <v>-</v>
      </c>
      <c r="HD202" s="248" t="str">
        <f t="shared" ca="1" si="736"/>
        <v>-</v>
      </c>
      <c r="HE202" s="248" t="str">
        <f t="shared" ca="1" si="736"/>
        <v>-</v>
      </c>
      <c r="HF202" s="248" t="str">
        <f t="shared" ca="1" si="736"/>
        <v>-</v>
      </c>
      <c r="HG202" s="248" t="str">
        <f t="shared" ca="1" si="736"/>
        <v>-</v>
      </c>
      <c r="HH202" s="246" t="b">
        <f t="array" aca="1" ref="HH202" ca="1">IF(OR(HI202:HJ202&lt;&gt;"-"),TRUE,"-")</f>
        <v>1</v>
      </c>
      <c r="HI202" s="225">
        <f ca="1">OFFSET(HI202,-1,0)</f>
        <v>2</v>
      </c>
      <c r="HJ202" s="248" t="str">
        <f t="shared" ca="1" si="737"/>
        <v>-</v>
      </c>
      <c r="HK202" s="246" t="str">
        <f t="array" aca="1" ref="HK202" ca="1">IF(OR(HL202:HQ202&lt;&gt;"-"),TRUE,"-")</f>
        <v>-</v>
      </c>
      <c r="HL202" s="248" t="str">
        <f t="shared" ref="HL202:HT227" ca="1" si="751">OFFSET(HL$5,$B202,0)</f>
        <v>-</v>
      </c>
      <c r="HM202" s="288" t="str">
        <f t="shared" ca="1" si="751"/>
        <v>-</v>
      </c>
      <c r="HN202" s="288" t="str">
        <f t="shared" ca="1" si="751"/>
        <v>-</v>
      </c>
      <c r="HO202" s="288" t="str">
        <f t="shared" ca="1" si="751"/>
        <v>-</v>
      </c>
      <c r="HP202" s="288" t="str">
        <f t="shared" ca="1" si="751"/>
        <v>-</v>
      </c>
      <c r="HQ202" s="288" t="str">
        <f t="shared" ca="1" si="751"/>
        <v>-</v>
      </c>
      <c r="HR202" s="288" t="str">
        <f t="shared" ca="1" si="751"/>
        <v>-</v>
      </c>
      <c r="HS202" s="248" t="b">
        <f t="shared" ca="1" si="751"/>
        <v>1</v>
      </c>
      <c r="HT202" s="248">
        <f t="shared" ca="1" si="751"/>
        <v>2</v>
      </c>
      <c r="HU202" s="248" t="b">
        <f t="shared" ca="1" si="738"/>
        <v>1</v>
      </c>
      <c r="HV202" s="248" t="str">
        <f t="shared" ca="1" si="738"/>
        <v>-</v>
      </c>
      <c r="HW202" s="246" t="str">
        <f t="shared" ca="1" si="739"/>
        <v>-</v>
      </c>
      <c r="HX202" s="246" t="str">
        <f t="shared" ca="1" si="739"/>
        <v>-</v>
      </c>
      <c r="HY202" s="246" t="str">
        <f t="shared" ca="1" si="739"/>
        <v>-</v>
      </c>
      <c r="HZ202" s="246" t="str">
        <f t="shared" ca="1" si="739"/>
        <v>-</v>
      </c>
      <c r="IA202" s="248" t="str">
        <f t="shared" ca="1" si="740"/>
        <v>-</v>
      </c>
      <c r="IB202" s="248" t="str">
        <f t="shared" ca="1" si="740"/>
        <v>-</v>
      </c>
      <c r="IC202" s="248" t="str">
        <f t="shared" ca="1" si="740"/>
        <v>-</v>
      </c>
      <c r="ID202" s="248" t="str">
        <f t="shared" ca="1" si="740"/>
        <v>-</v>
      </c>
      <c r="IE202" s="248">
        <f t="shared" ca="1" si="740"/>
        <v>0</v>
      </c>
      <c r="IF202" s="248">
        <f t="shared" ca="1" si="740"/>
        <v>0.9</v>
      </c>
      <c r="IG202" s="248">
        <f t="shared" ca="1" si="740"/>
        <v>0</v>
      </c>
      <c r="IH202" s="248">
        <f t="shared" ca="1" si="740"/>
        <v>0.5</v>
      </c>
      <c r="II202" s="248">
        <f t="shared" ca="1" si="740"/>
        <v>0</v>
      </c>
      <c r="IJ202" s="248">
        <f t="shared" ca="1" si="740"/>
        <v>0</v>
      </c>
      <c r="IK202" s="248" t="str">
        <f t="shared" ca="1" si="740"/>
        <v>-</v>
      </c>
      <c r="IL202" s="246" t="str">
        <f t="shared" ca="1" si="741"/>
        <v>-</v>
      </c>
      <c r="IM202" s="246" t="str">
        <f t="shared" ca="1" si="741"/>
        <v>-</v>
      </c>
      <c r="IN202" s="155" t="b">
        <f t="shared" ca="1" si="742"/>
        <v>0</v>
      </c>
      <c r="IO202" s="248" t="str">
        <f t="shared" ca="1" si="743"/>
        <v>-</v>
      </c>
      <c r="IP202" s="10"/>
      <c r="IQ202" s="248">
        <f t="shared" ca="1" si="740"/>
        <v>1</v>
      </c>
      <c r="IR202" s="248">
        <f t="shared" ca="1" si="740"/>
        <v>0</v>
      </c>
      <c r="IS202" s="248">
        <f t="shared" ca="1" si="740"/>
        <v>1</v>
      </c>
      <c r="IT202" s="248">
        <f t="shared" ca="1" si="740"/>
        <v>1</v>
      </c>
      <c r="IU202" s="248">
        <f t="shared" ca="1" si="740"/>
        <v>0</v>
      </c>
      <c r="IV202" s="248">
        <f t="shared" ca="1" si="740"/>
        <v>70</v>
      </c>
      <c r="IW202" s="248">
        <f t="shared" ca="1" si="740"/>
        <v>50</v>
      </c>
      <c r="IX202" s="248">
        <f t="shared" ca="1" si="740"/>
        <v>85</v>
      </c>
      <c r="IY202" s="248">
        <f t="shared" ca="1" si="740"/>
        <v>70</v>
      </c>
      <c r="IZ202" s="246">
        <f t="shared" si="744"/>
        <v>1</v>
      </c>
      <c r="JA202" s="246">
        <f t="shared" si="745"/>
        <v>1</v>
      </c>
      <c r="JB202" s="246">
        <f t="shared" si="746"/>
        <v>1</v>
      </c>
      <c r="JC202" s="248">
        <f t="shared" ca="1" si="740"/>
        <v>1</v>
      </c>
      <c r="JD202" s="10"/>
      <c r="JE202" s="248">
        <f t="shared" ca="1" si="740"/>
        <v>1</v>
      </c>
      <c r="JF202" s="248">
        <f t="shared" ca="1" si="740"/>
        <v>1</v>
      </c>
      <c r="JG202" s="248">
        <f t="shared" ca="1" si="740"/>
        <v>0.75</v>
      </c>
      <c r="JH202" s="248">
        <f t="shared" ca="1" si="740"/>
        <v>0.8</v>
      </c>
      <c r="JI202" s="248">
        <f t="shared" ca="1" si="740"/>
        <v>0.82499999999999996</v>
      </c>
      <c r="JJ202" s="248">
        <f t="shared" ca="1" si="740"/>
        <v>0.875</v>
      </c>
      <c r="JK202" s="248">
        <f t="shared" ca="1" si="740"/>
        <v>0.9</v>
      </c>
      <c r="JL202" s="248">
        <f t="shared" ca="1" si="740"/>
        <v>1</v>
      </c>
      <c r="JM202" s="248">
        <f t="shared" ca="1" si="747"/>
        <v>0</v>
      </c>
      <c r="JN202" s="248">
        <f t="shared" ca="1" si="747"/>
        <v>0</v>
      </c>
      <c r="JO202" s="248">
        <f t="shared" ca="1" si="747"/>
        <v>0</v>
      </c>
      <c r="JP202" s="248">
        <f t="shared" ca="1" si="747"/>
        <v>0</v>
      </c>
      <c r="JQ202" s="248">
        <f t="shared" ca="1" si="747"/>
        <v>0</v>
      </c>
      <c r="JR202" s="248">
        <f t="shared" ca="1" si="747"/>
        <v>0</v>
      </c>
      <c r="JS202" s="248" t="str">
        <f t="shared" ca="1" si="740"/>
        <v>-</v>
      </c>
      <c r="JT202" s="248">
        <f t="shared" ca="1" si="740"/>
        <v>0</v>
      </c>
      <c r="JU202" s="27">
        <v>0</v>
      </c>
    </row>
    <row r="203" spans="1:281" s="228" customFormat="1" outlineLevel="2">
      <c r="A203" s="202">
        <f t="shared" si="12"/>
        <v>198</v>
      </c>
      <c r="B203" s="210">
        <f t="shared" ref="B203:B209" ca="1" si="752">OFFSET(B203,-1,0)</f>
        <v>196</v>
      </c>
      <c r="C203" s="228">
        <v>200</v>
      </c>
      <c r="D203" s="228" t="s">
        <v>941</v>
      </c>
      <c r="E203" s="228" t="b">
        <v>0</v>
      </c>
      <c r="F203" s="228" t="b">
        <v>0</v>
      </c>
      <c r="G203" s="228" t="b">
        <f t="shared" si="748"/>
        <v>0</v>
      </c>
      <c r="H203" s="32">
        <v>2</v>
      </c>
      <c r="I203" s="298" cm="1">
        <f t="array" aca="1" ref="I203" ca="1">INDEX(DataMaster!$R$70:$AC$77,Experiment!$H203,MATCH(Experiment!I$2,DataMaster!$R$69:$AC$69,0))</f>
        <v>1</v>
      </c>
      <c r="J203" s="298" cm="1">
        <f t="array" aca="1" ref="J203" ca="1">INDEX(DataMaster!$R$70:$AC$77,Experiment!$H203,MATCH(Experiment!J$2,DataMaster!$R$69:$AC$69,0))</f>
        <v>2</v>
      </c>
      <c r="K203" s="307">
        <v>1</v>
      </c>
      <c r="L203" s="298" cm="1">
        <f t="array" aca="1" ref="L203" ca="1">INDEX(DataMaster!$R$70:$AC$77,Experiment!$H203,MATCH(Experiment!L$2,DataMaster!$R$69:$AC$69,0))</f>
        <v>2</v>
      </c>
      <c r="M203" s="32">
        <v>1</v>
      </c>
      <c r="N203" s="32">
        <v>1</v>
      </c>
      <c r="O203" s="32">
        <v>1</v>
      </c>
      <c r="P203" s="298" cm="1">
        <f t="array" ref="P203">INDEX(DataMaster!$R$70:$AC$77,Experiment!$H203,MATCH(Experiment!P$2,DataMaster!$R$69:$AC$69,0))</f>
        <v>1</v>
      </c>
      <c r="Q203" s="32">
        <v>1</v>
      </c>
      <c r="R203" s="298" cm="1">
        <f t="array" aca="1" ref="R203" ca="1">INDEX(DataMaster!$R$70:$AC$77,Experiment!$H203,MATCH(Experiment!R$2,DataMaster!$R$69:$AC$69,0))</f>
        <v>2</v>
      </c>
      <c r="S203" s="32">
        <v>0</v>
      </c>
      <c r="T203" s="298" cm="1">
        <f t="array" aca="1" ref="T203" ca="1">INDEX(DataMaster!$R$70:$AC$77,Experiment!$H203,MATCH(Experiment!T$2,DataMaster!$R$69:$AC$69,0))</f>
        <v>2</v>
      </c>
      <c r="V203" s="242" t="str">
        <f ca="1">TEXT(LEFT(OFFSET(V203,-1,0),5)+1,"00000")&amp;MID(OFFSET(V203,-1,0),6,FIND(" ",OFFSET(V203,-1,0),7)-5)
&amp;IF($H203=0,"",INDEX(DataMaster!$Q$70:$Q$77,Experiment!H203))
 &amp; " Day"&amp;INDEX(i.DOY,$I203,1)                   &amp; IF($FE203=0," FWM","")&amp;IF($FE203=1," MWM","")&amp;IF($FE203=5," Mat","")&amp;IF($FJ203=TRUE,"&amp;BBT","")
&amp;" Confine"&amp;$P203-1       &amp;IF($R203&gt;1," PasArea"&amp;GQ203,"")     &amp;IF($T203&gt;1," SR"&amp;GT203,"")     &amp;IF($S203&gt;1," PGR"&amp;JG203,"")
&amp; " (F"&amp;3+IFERROR(1*$CZ203,0)+IFERROR(1*$DA203,0)&amp;3-IFERROR(1*NOT($DC203),0)&amp;"N"&amp;$DV203&amp;$DW203&amp;")"</f>
        <v>00003 Feed farm1_nc Day135 MWM Confine0 PasArea852 SR13.6 (F33N33)</v>
      </c>
      <c r="W203" s="10" t="str">
        <f ca="1">IF(COUNTIF(V$5:V203,V203)=1,"-","Dup")</f>
        <v>-</v>
      </c>
      <c r="X203" s="10"/>
      <c r="Y203" s="225" t="str">
        <f t="shared" ref="Y203:AB209" ca="1" si="753">OFFSET(Y203,-1,0)</f>
        <v>-</v>
      </c>
      <c r="Z203" s="248" t="str">
        <f t="shared" ca="1" si="723"/>
        <v>-</v>
      </c>
      <c r="AA203" s="225" t="str">
        <f t="shared" ca="1" si="753"/>
        <v>-</v>
      </c>
      <c r="AB203" s="225" t="str">
        <f t="shared" ca="1" si="753"/>
        <v>-</v>
      </c>
      <c r="AC203" s="248" t="str">
        <f t="shared" ca="1" si="724"/>
        <v>-</v>
      </c>
      <c r="AD203" s="248" t="b">
        <f t="shared" ca="1" si="724"/>
        <v>1</v>
      </c>
      <c r="AE203" s="10"/>
      <c r="AF203" s="248" t="b">
        <f t="shared" ca="1" si="725"/>
        <v>1</v>
      </c>
      <c r="AG203" s="248" t="str">
        <f t="shared" ca="1" si="725"/>
        <v>-</v>
      </c>
      <c r="AH203" s="248" t="str">
        <f t="shared" ca="1" si="725"/>
        <v>-</v>
      </c>
      <c r="AI203" s="248" t="str">
        <f t="shared" ca="1" si="725"/>
        <v>-</v>
      </c>
      <c r="AJ203" s="248" t="b">
        <f t="shared" ca="1" si="725"/>
        <v>0</v>
      </c>
      <c r="AK203" s="248" t="str">
        <f t="shared" ca="1" si="725"/>
        <v>-</v>
      </c>
      <c r="AL203" s="248" t="str">
        <f t="shared" ca="1" si="725"/>
        <v>-</v>
      </c>
      <c r="AM203" s="248" t="str">
        <f t="shared" ca="1" si="725"/>
        <v>-</v>
      </c>
      <c r="AN203" s="248" t="b">
        <f t="shared" ca="1" si="725"/>
        <v>0</v>
      </c>
      <c r="AO203" s="10"/>
      <c r="AP203" s="225" t="b">
        <f ca="1">OFFSET(AP203,-1,0)</f>
        <v>1</v>
      </c>
      <c r="AQ203" s="247" t="b">
        <v>0</v>
      </c>
      <c r="AR203" s="225" t="b">
        <f t="shared" ref="AR203:AR209" ca="1" si="754">OFFSET(AR203,-1,0)</f>
        <v>1</v>
      </c>
      <c r="AS203" s="243">
        <f t="shared" ca="1" si="749"/>
        <v>212102</v>
      </c>
      <c r="AT203" s="225" t="b">
        <f t="shared" ref="AT203:AT209" ca="1" si="755">OFFSET(AT203,-1,0)</f>
        <v>0</v>
      </c>
      <c r="AU203" s="248" t="str">
        <f t="shared" ca="1" si="725"/>
        <v>-</v>
      </c>
      <c r="AV203" s="248" t="b">
        <f t="shared" ca="1" si="725"/>
        <v>1</v>
      </c>
      <c r="AW203" s="225">
        <f t="shared" ref="AW203:AW209" ca="1" si="756">OFFSET(AW203,-1,0)+1</f>
        <v>212103</v>
      </c>
      <c r="AX203" s="248" t="str">
        <f t="shared" ca="1" si="725"/>
        <v>-</v>
      </c>
      <c r="AY203" s="248">
        <f t="shared" ca="1" si="725"/>
        <v>1</v>
      </c>
      <c r="AZ203" s="248">
        <f t="shared" ca="1" si="725"/>
        <v>1</v>
      </c>
      <c r="BA203" s="248" t="b">
        <f t="shared" ca="1" si="725"/>
        <v>1</v>
      </c>
      <c r="BB203" s="246" cm="1">
        <f t="array" ref="BB203">INDEX(i.sup_sel,$K203)</f>
        <v>1</v>
      </c>
      <c r="BC203" s="246" cm="1">
        <f t="array" aca="1" ref="BC203" ca="1">INDEX(i.confinement_factor_lab_cost,$L203)</f>
        <v>0.65</v>
      </c>
      <c r="BD203" s="246" cm="1">
        <f t="array" aca="1" ref="BD203" ca="1">INDEX(i.confinement_factor_lab_cost,$L203)</f>
        <v>0.65</v>
      </c>
      <c r="BE203" s="248" t="b">
        <f t="shared" ca="1" si="725"/>
        <v>1</v>
      </c>
      <c r="BF203" s="248" t="b">
        <f t="shared" ca="1" si="726"/>
        <v>0</v>
      </c>
      <c r="BG203" s="246" t="b" cm="1">
        <f t="array" ref="BG203">INDEX(i.dams_confinement_P,$P203,BG$17)</f>
        <v>0</v>
      </c>
      <c r="BH203" s="246" t="b" cm="1">
        <f t="array" ref="BH203">INDEX(i.dams_confinement_P,$P203,BH$17)</f>
        <v>0</v>
      </c>
      <c r="BI203" s="246" t="b" cm="1">
        <f t="array" ref="BI203">INDEX(i.dams_confinement_P,$P203,BI$17)</f>
        <v>0</v>
      </c>
      <c r="BJ203" s="246" t="b" cm="1">
        <f t="array" ref="BJ203">INDEX(i.dams_confinement_P,$P203,BJ$17)</f>
        <v>0</v>
      </c>
      <c r="BK203" s="246" t="b" cm="1">
        <f t="array" ref="BK203">INDEX(i.dams_confinement_P,$P203,BK$17)</f>
        <v>0</v>
      </c>
      <c r="BL203" s="246" t="b" cm="1">
        <f t="array" ref="BL203">INDEX(i.dams_confinement_P,$P203,BL$17)</f>
        <v>0</v>
      </c>
      <c r="BM203" s="246" t="b" cm="1">
        <f t="array" ref="BM203">INDEX(i.dams_confinement_P,$P203,BM$17)</f>
        <v>0</v>
      </c>
      <c r="BN203" s="246" t="b" cm="1">
        <f t="array" ref="BN203">INDEX(i.dams_confinement_P,$P203,BN$17)</f>
        <v>0</v>
      </c>
      <c r="BO203" s="246" t="b" cm="1">
        <f t="array" ref="BO203">INDEX(i.dams_confinement_P,$P203,BO$17)</f>
        <v>0</v>
      </c>
      <c r="BP203" s="246" t="b" cm="1">
        <f t="array" ref="BP203">INDEX(i.dams_confinement_P,$P203,BP$17)</f>
        <v>0</v>
      </c>
      <c r="BQ203" s="246" t="b" cm="1">
        <f t="array" ref="BQ203">INDEX(i.dams_confinement_P,$P203,BQ$17)</f>
        <v>0</v>
      </c>
      <c r="BR203" s="246" t="b" cm="1">
        <f t="array" ref="BR203">INDEX(i.dams_confinement_P,$P203,BR$17)</f>
        <v>0</v>
      </c>
      <c r="BS203" s="246" t="b" cm="1">
        <f t="array" ref="BS203">INDEX(i.dams_confinement_P,$P203,BS$17)</f>
        <v>0</v>
      </c>
      <c r="BT203" s="246" t="b" cm="1">
        <f t="array" ref="BT203">INDEX(i.dams_confinement_P,$P203,BT$17)</f>
        <v>0</v>
      </c>
      <c r="BU203" s="246" t="b" cm="1">
        <f t="array" ref="BU203">INDEX(i.dams_confinement_P,$P203,BU$17)</f>
        <v>0</v>
      </c>
      <c r="BV203" s="246" t="b" cm="1">
        <f t="array" ref="BV203">INDEX(i.dams_confinement_P,$P203,BV$17)</f>
        <v>0</v>
      </c>
      <c r="BW203" s="246" t="b" cm="1">
        <f t="array" ref="BW203">INDEX(i.dams_confinement_P,$P203,BW$17)</f>
        <v>0</v>
      </c>
      <c r="BX203" s="246" t="b" cm="1">
        <f t="array" ref="BX203">INDEX(i.dams_confinement_P,$P203,BX$17)</f>
        <v>0</v>
      </c>
      <c r="BY203" s="248" t="str">
        <f t="shared" ca="1" si="727"/>
        <v>-</v>
      </c>
      <c r="BZ203" s="248" t="str">
        <f t="shared" ca="1" si="727"/>
        <v>-</v>
      </c>
      <c r="CA203" s="10"/>
      <c r="CB203" s="248" t="str">
        <f t="shared" ca="1" si="727"/>
        <v>-</v>
      </c>
      <c r="CC203" s="248" t="str">
        <f t="shared" ca="1" si="727"/>
        <v>-</v>
      </c>
      <c r="CD203" s="248" t="str">
        <f t="shared" ca="1" si="727"/>
        <v>-</v>
      </c>
      <c r="CE203" s="248" t="str">
        <f t="shared" ca="1" si="727"/>
        <v>-</v>
      </c>
      <c r="CF203" s="248" t="str">
        <f t="shared" ca="1" si="727"/>
        <v>-</v>
      </c>
      <c r="CG203" s="248" t="str">
        <f t="shared" ca="1" si="727"/>
        <v>-</v>
      </c>
      <c r="CH203" s="248" t="str">
        <f t="shared" ca="1" si="727"/>
        <v>-</v>
      </c>
      <c r="CI203" s="248" t="str">
        <f t="shared" ca="1" si="727"/>
        <v>-</v>
      </c>
      <c r="CJ203" s="248" t="str">
        <f t="shared" ca="1" si="727"/>
        <v>-</v>
      </c>
      <c r="CK203" s="248" t="str">
        <f t="shared" ca="1" si="727"/>
        <v>-</v>
      </c>
      <c r="CL203" s="248" t="str">
        <f t="shared" ca="1" si="727"/>
        <v>-</v>
      </c>
      <c r="CM203" s="248" t="str">
        <f t="shared" ca="1" si="727"/>
        <v>-</v>
      </c>
      <c r="CN203" s="248" t="str">
        <f t="shared" ca="1" si="727"/>
        <v>-</v>
      </c>
      <c r="CO203" s="248" t="str">
        <f t="shared" ca="1" si="727"/>
        <v>-</v>
      </c>
      <c r="CP203" s="248" t="str">
        <f t="shared" ca="1" si="727"/>
        <v>-</v>
      </c>
      <c r="CQ203" s="248" t="str">
        <f t="shared" ca="1" si="727"/>
        <v>-</v>
      </c>
      <c r="CR203" s="248" t="str">
        <f t="shared" ca="1" si="727"/>
        <v>-</v>
      </c>
      <c r="CS203" s="248" t="str">
        <f t="shared" ca="1" si="727"/>
        <v>-</v>
      </c>
      <c r="CT203" s="248" t="str">
        <f t="shared" ca="1" si="727"/>
        <v>-</v>
      </c>
      <c r="CU203" s="248" t="str">
        <f t="shared" ca="1" si="727"/>
        <v>-</v>
      </c>
      <c r="CV203" s="248" t="str">
        <f t="shared" ca="1" si="727"/>
        <v>-</v>
      </c>
      <c r="CW203" s="10"/>
      <c r="CX203" s="246" t="str" cm="1">
        <f t="array" aca="1" ref="CX203" ca="1">IF(AND($CZ203:$DA203),INDEX(i.dam_user_fvp0_date,$P203),"-")</f>
        <v>-</v>
      </c>
      <c r="CY203" s="246" t="str" cm="1">
        <f t="array" aca="1" ref="CY203" ca="1">IF(AND($CZ203:$DA203),INDEX(i.dam_user_fvp1_date,$P203),"-")</f>
        <v>-</v>
      </c>
      <c r="CZ203" s="248" t="b">
        <f t="shared" ca="1" si="750"/>
        <v>0</v>
      </c>
      <c r="DA203" s="248" t="b">
        <f t="shared" ca="1" si="750"/>
        <v>0</v>
      </c>
      <c r="DB203" s="248" t="str">
        <f t="shared" ca="1" si="728"/>
        <v>-</v>
      </c>
      <c r="DC203" s="248" t="str">
        <f t="shared" ca="1" si="728"/>
        <v>-</v>
      </c>
      <c r="DD203" s="248" t="str">
        <f t="shared" ca="1" si="728"/>
        <v>-</v>
      </c>
      <c r="DE203" s="248" t="str">
        <f t="shared" ca="1" si="728"/>
        <v>-</v>
      </c>
      <c r="DF203" s="248" t="str">
        <f t="shared" ca="1" si="728"/>
        <v>-</v>
      </c>
      <c r="DG203" s="248" t="str">
        <f t="shared" ca="1" si="728"/>
        <v>-</v>
      </c>
      <c r="DH203" s="248" t="str">
        <f t="shared" ca="1" si="728"/>
        <v>-</v>
      </c>
      <c r="DI203" s="248" t="str">
        <f t="shared" ca="1" si="728"/>
        <v>-</v>
      </c>
      <c r="DJ203" s="248" t="str">
        <f t="shared" ca="1" si="728"/>
        <v>-</v>
      </c>
      <c r="DK203" s="248" t="str">
        <f t="shared" ca="1" si="728"/>
        <v>-</v>
      </c>
      <c r="DL203" s="248" t="str">
        <f t="shared" ca="1" si="728"/>
        <v>-</v>
      </c>
      <c r="DM203" s="248" t="str">
        <f t="shared" ca="1" si="728"/>
        <v>-</v>
      </c>
      <c r="DN203" s="248" t="str">
        <f t="shared" ca="1" si="728"/>
        <v>-</v>
      </c>
      <c r="DO203" s="248" t="str">
        <f t="shared" ca="1" si="728"/>
        <v>-</v>
      </c>
      <c r="DP203" s="248" t="str">
        <f t="shared" ca="1" si="728"/>
        <v>-</v>
      </c>
      <c r="DQ203" s="248" t="str">
        <f t="shared" ca="1" si="728"/>
        <v>-</v>
      </c>
      <c r="DR203" s="248" t="str">
        <f t="shared" ca="1" si="728"/>
        <v>-</v>
      </c>
      <c r="DS203" s="248" t="str">
        <f t="shared" ca="1" si="728"/>
        <v>-</v>
      </c>
      <c r="DT203" s="248" t="str">
        <f t="shared" ca="1" si="728"/>
        <v>-</v>
      </c>
      <c r="DU203" s="248" t="str">
        <f t="shared" ca="1" si="728"/>
        <v>-</v>
      </c>
      <c r="DV203" s="225">
        <f t="shared" ref="DV203:DW208" ca="1" si="757">OFFSET(DV203,-1,0)</f>
        <v>3</v>
      </c>
      <c r="DW203" s="225">
        <f t="shared" ca="1" si="757"/>
        <v>3</v>
      </c>
      <c r="DX203" s="247">
        <v>0</v>
      </c>
      <c r="DY203" s="247">
        <v>2</v>
      </c>
      <c r="DZ203" s="247">
        <v>-2</v>
      </c>
      <c r="EA203" s="248" t="str">
        <f t="shared" ca="1" si="728"/>
        <v>-</v>
      </c>
      <c r="EB203" s="248" t="str">
        <f t="shared" ca="1" si="728"/>
        <v>-</v>
      </c>
      <c r="EC203" s="248" t="str">
        <f t="shared" ca="1" si="728"/>
        <v>-</v>
      </c>
      <c r="ED203" s="248" t="str">
        <f t="shared" ca="1" si="728"/>
        <v>-</v>
      </c>
      <c r="EE203" s="248" t="str">
        <f t="shared" ca="1" si="728"/>
        <v>-</v>
      </c>
      <c r="EF203" s="247">
        <v>0</v>
      </c>
      <c r="EG203" s="247">
        <v>2</v>
      </c>
      <c r="EH203" s="247">
        <v>-2</v>
      </c>
      <c r="EI203" s="248" t="str">
        <f t="shared" ca="1" si="728"/>
        <v>-</v>
      </c>
      <c r="EJ203" s="248" t="str">
        <f t="shared" ca="1" si="728"/>
        <v>-</v>
      </c>
      <c r="EK203" s="248" t="str">
        <f t="shared" ca="1" si="728"/>
        <v>-</v>
      </c>
      <c r="EL203" s="248">
        <f t="shared" ca="1" si="728"/>
        <v>0</v>
      </c>
      <c r="EM203" s="248">
        <f t="shared" ca="1" si="728"/>
        <v>0</v>
      </c>
      <c r="EN203" s="248">
        <f t="shared" ca="1" si="728"/>
        <v>0</v>
      </c>
      <c r="EO203" s="248">
        <f t="shared" ca="1" si="728"/>
        <v>0</v>
      </c>
      <c r="EP203" s="248">
        <f t="shared" ca="1" si="728"/>
        <v>0</v>
      </c>
      <c r="EQ203" s="248">
        <f t="shared" ca="1" si="728"/>
        <v>0</v>
      </c>
      <c r="ER203" s="248">
        <f t="shared" ca="1" si="728"/>
        <v>0</v>
      </c>
      <c r="ES203" s="248" t="str">
        <f t="shared" ca="1" si="728"/>
        <v>-</v>
      </c>
      <c r="ET203" s="248" t="str">
        <f t="shared" ca="1" si="728"/>
        <v>-</v>
      </c>
      <c r="EU203" s="248" t="str">
        <f t="shared" ca="1" si="728"/>
        <v>-</v>
      </c>
      <c r="EV203" s="248" t="str">
        <f t="shared" ca="1" si="728"/>
        <v>-</v>
      </c>
      <c r="EW203" s="248" t="str">
        <f t="shared" ca="1" si="728"/>
        <v>-</v>
      </c>
      <c r="EX203" s="248" t="str">
        <f t="shared" ca="1" si="728"/>
        <v>-</v>
      </c>
      <c r="EY203" s="248" t="str">
        <f t="shared" ca="1" si="728"/>
        <v>-</v>
      </c>
      <c r="EZ203" s="248" t="str">
        <f t="shared" ca="1" si="728"/>
        <v>-</v>
      </c>
      <c r="FA203" s="248" t="str">
        <f t="shared" ca="1" si="728"/>
        <v>-</v>
      </c>
      <c r="FB203" s="248" t="str">
        <f t="shared" ca="1" si="728"/>
        <v>-</v>
      </c>
      <c r="FC203" s="248" t="str">
        <f t="shared" ca="1" si="728"/>
        <v>-</v>
      </c>
      <c r="FD203" s="10"/>
      <c r="FE203" s="246">
        <f t="shared" ca="1" si="729"/>
        <v>1</v>
      </c>
      <c r="FF203" s="248" t="str">
        <f t="shared" ca="1" si="728"/>
        <v>-</v>
      </c>
      <c r="FG203" s="248" t="str">
        <f t="shared" ca="1" si="728"/>
        <v>-</v>
      </c>
      <c r="FH203" s="248" t="str">
        <f t="shared" ca="1" si="728"/>
        <v>-</v>
      </c>
      <c r="FI203" s="248" t="str">
        <f t="shared" ca="1" si="728"/>
        <v>-</v>
      </c>
      <c r="FJ203" s="246" t="b">
        <f t="shared" ca="1" si="730"/>
        <v>0</v>
      </c>
      <c r="FK203" s="248" t="str">
        <f t="shared" ca="1" si="731"/>
        <v>-</v>
      </c>
      <c r="FL203" s="248">
        <f t="shared" ca="1" si="731"/>
        <v>0</v>
      </c>
      <c r="FM203" s="248" t="str">
        <f t="shared" ca="1" si="731"/>
        <v>-</v>
      </c>
      <c r="FN203" s="248">
        <f t="shared" ca="1" si="731"/>
        <v>1</v>
      </c>
      <c r="FO203" s="248">
        <f t="shared" ca="1" si="731"/>
        <v>0</v>
      </c>
      <c r="FP203" s="248">
        <f t="shared" ca="1" si="731"/>
        <v>1</v>
      </c>
      <c r="FQ203" s="248">
        <f t="shared" ca="1" si="731"/>
        <v>0</v>
      </c>
      <c r="FR203" s="248">
        <f t="shared" ca="1" si="731"/>
        <v>1</v>
      </c>
      <c r="FS203" s="248">
        <f t="shared" ca="1" si="731"/>
        <v>1</v>
      </c>
      <c r="FT203" s="248">
        <f t="shared" ca="1" si="731"/>
        <v>1</v>
      </c>
      <c r="FU203" s="248">
        <f t="shared" ca="1" si="731"/>
        <v>0</v>
      </c>
      <c r="FV203" s="248">
        <f t="shared" ca="1" si="731"/>
        <v>0</v>
      </c>
      <c r="FW203" s="248">
        <f t="shared" ca="1" si="731"/>
        <v>0</v>
      </c>
      <c r="FX203" s="248">
        <f t="shared" ca="1" si="731"/>
        <v>0</v>
      </c>
      <c r="FY203" s="248">
        <f t="shared" ca="1" si="731"/>
        <v>0</v>
      </c>
      <c r="FZ203" s="248">
        <f t="shared" ca="1" si="731"/>
        <v>0</v>
      </c>
      <c r="GA203" s="248">
        <f t="shared" ca="1" si="731"/>
        <v>0</v>
      </c>
      <c r="GB203" s="248">
        <f t="shared" ca="1" si="731"/>
        <v>0</v>
      </c>
      <c r="GC203" s="248">
        <f t="shared" ca="1" si="731"/>
        <v>0</v>
      </c>
      <c r="GD203" s="248">
        <f t="shared" ca="1" si="731"/>
        <v>0</v>
      </c>
      <c r="GE203" s="248">
        <f t="shared" ca="1" si="731"/>
        <v>0</v>
      </c>
      <c r="GF203" s="248">
        <f t="shared" ca="1" si="731"/>
        <v>0</v>
      </c>
      <c r="GG203" s="248">
        <f t="shared" ca="1" si="731"/>
        <v>1</v>
      </c>
      <c r="GH203" s="248">
        <f t="shared" ca="1" si="731"/>
        <v>0</v>
      </c>
      <c r="GI203" s="248">
        <f t="shared" ca="1" si="731"/>
        <v>0</v>
      </c>
      <c r="GJ203" s="248">
        <f t="shared" ca="1" si="731"/>
        <v>0</v>
      </c>
      <c r="GK203" s="248">
        <f t="shared" ca="1" si="731"/>
        <v>0</v>
      </c>
      <c r="GL203" s="248">
        <f t="shared" ca="1" si="731"/>
        <v>0</v>
      </c>
      <c r="GM203" s="248">
        <f t="shared" ca="1" si="731"/>
        <v>0</v>
      </c>
      <c r="GN203" s="248">
        <f t="shared" ca="1" si="731"/>
        <v>0</v>
      </c>
      <c r="GO203" s="10"/>
      <c r="GP203" s="246" t="b">
        <f t="shared" ca="1" si="732"/>
        <v>1</v>
      </c>
      <c r="GQ203" s="246" cm="1">
        <f t="array" aca="1" ref="GQ203" ca="1">INDEX(i.bnd_total_pas_area,$R203,1)</f>
        <v>852</v>
      </c>
      <c r="GR203" s="248" t="str">
        <f t="shared" ca="1" si="733"/>
        <v>-</v>
      </c>
      <c r="GS203" s="246" t="b">
        <f t="shared" ca="1" si="734"/>
        <v>1</v>
      </c>
      <c r="GT203" s="246" cm="1">
        <f t="array" aca="1" ref="GT203" ca="1">INDEX(i.bnd_sr_t,$T203,1)</f>
        <v>13.6</v>
      </c>
      <c r="GU203" s="246" t="b">
        <f t="shared" ca="1" si="735"/>
        <v>1</v>
      </c>
      <c r="GV203" s="246" t="b">
        <f t="shared" ca="1" si="735"/>
        <v>0</v>
      </c>
      <c r="GW203" s="246" t="b">
        <f t="shared" ca="1" si="735"/>
        <v>0</v>
      </c>
      <c r="GX203" s="248">
        <f t="shared" ca="1" si="736"/>
        <v>0</v>
      </c>
      <c r="GY203" s="248">
        <f t="shared" ca="1" si="736"/>
        <v>2</v>
      </c>
      <c r="GZ203" s="248">
        <f t="shared" ca="1" si="736"/>
        <v>2</v>
      </c>
      <c r="HA203" s="248" t="str">
        <f t="shared" ca="1" si="736"/>
        <v>-</v>
      </c>
      <c r="HB203" s="248" t="str">
        <f t="shared" ca="1" si="736"/>
        <v>-</v>
      </c>
      <c r="HC203" s="248" t="str">
        <f t="shared" ca="1" si="736"/>
        <v>-</v>
      </c>
      <c r="HD203" s="248" t="str">
        <f t="shared" ca="1" si="736"/>
        <v>-</v>
      </c>
      <c r="HE203" s="248" t="str">
        <f t="shared" ca="1" si="736"/>
        <v>-</v>
      </c>
      <c r="HF203" s="248" t="str">
        <f t="shared" ca="1" si="736"/>
        <v>-</v>
      </c>
      <c r="HG203" s="248" t="str">
        <f t="shared" ca="1" si="736"/>
        <v>-</v>
      </c>
      <c r="HH203" s="246" t="b">
        <f t="array" aca="1" ref="HH203" ca="1">IF(OR(HI203:HJ203&lt;&gt;"-"),TRUE,"-")</f>
        <v>1</v>
      </c>
      <c r="HI203" s="225">
        <f t="shared" ref="HI203:HI209" ca="1" si="758">OFFSET(HI203,-1,0)</f>
        <v>2</v>
      </c>
      <c r="HJ203" s="248" t="str">
        <f t="shared" ca="1" si="737"/>
        <v>-</v>
      </c>
      <c r="HK203" s="246" t="str">
        <f t="array" aca="1" ref="HK203" ca="1">IF(OR(HL203:HQ203&lt;&gt;"-"),TRUE,"-")</f>
        <v>-</v>
      </c>
      <c r="HL203" s="248" t="str">
        <f t="shared" ca="1" si="751"/>
        <v>-</v>
      </c>
      <c r="HM203" s="288" t="str">
        <f t="shared" ca="1" si="751"/>
        <v>-</v>
      </c>
      <c r="HN203" s="288" t="str">
        <f t="shared" ca="1" si="751"/>
        <v>-</v>
      </c>
      <c r="HO203" s="288" t="str">
        <f t="shared" ca="1" si="751"/>
        <v>-</v>
      </c>
      <c r="HP203" s="288" t="str">
        <f t="shared" ca="1" si="751"/>
        <v>-</v>
      </c>
      <c r="HQ203" s="288" t="str">
        <f t="shared" ca="1" si="751"/>
        <v>-</v>
      </c>
      <c r="HR203" s="288" t="str">
        <f t="shared" ca="1" si="751"/>
        <v>-</v>
      </c>
      <c r="HS203" s="248" t="b">
        <f t="shared" ca="1" si="751"/>
        <v>1</v>
      </c>
      <c r="HT203" s="248">
        <f t="shared" ca="1" si="751"/>
        <v>2</v>
      </c>
      <c r="HU203" s="248" t="b">
        <f t="shared" ca="1" si="738"/>
        <v>1</v>
      </c>
      <c r="HV203" s="248" t="str">
        <f t="shared" ca="1" si="738"/>
        <v>-</v>
      </c>
      <c r="HW203" s="246" t="str">
        <f t="shared" ca="1" si="739"/>
        <v>-</v>
      </c>
      <c r="HX203" s="246" t="str">
        <f t="shared" ca="1" si="739"/>
        <v>-</v>
      </c>
      <c r="HY203" s="246" t="str">
        <f t="shared" ca="1" si="739"/>
        <v>-</v>
      </c>
      <c r="HZ203" s="246" t="str">
        <f t="shared" ca="1" si="739"/>
        <v>-</v>
      </c>
      <c r="IA203" s="248" t="str">
        <f t="shared" ca="1" si="740"/>
        <v>-</v>
      </c>
      <c r="IB203" s="248" t="str">
        <f t="shared" ca="1" si="740"/>
        <v>-</v>
      </c>
      <c r="IC203" s="248" t="str">
        <f t="shared" ca="1" si="740"/>
        <v>-</v>
      </c>
      <c r="ID203" s="248" t="str">
        <f t="shared" ca="1" si="740"/>
        <v>-</v>
      </c>
      <c r="IE203" s="248">
        <f t="shared" ca="1" si="740"/>
        <v>0</v>
      </c>
      <c r="IF203" s="248">
        <f t="shared" ca="1" si="740"/>
        <v>0.9</v>
      </c>
      <c r="IG203" s="248">
        <f t="shared" ca="1" si="740"/>
        <v>0</v>
      </c>
      <c r="IH203" s="248">
        <f t="shared" ca="1" si="740"/>
        <v>0.5</v>
      </c>
      <c r="II203" s="248">
        <f t="shared" ca="1" si="740"/>
        <v>0</v>
      </c>
      <c r="IJ203" s="248">
        <f t="shared" ca="1" si="740"/>
        <v>0</v>
      </c>
      <c r="IK203" s="248" t="str">
        <f t="shared" ca="1" si="740"/>
        <v>-</v>
      </c>
      <c r="IL203" s="246" t="str">
        <f t="shared" ca="1" si="741"/>
        <v>-</v>
      </c>
      <c r="IM203" s="246" t="str">
        <f t="shared" ca="1" si="741"/>
        <v>-</v>
      </c>
      <c r="IN203" s="155" t="b">
        <f t="shared" ca="1" si="742"/>
        <v>0</v>
      </c>
      <c r="IO203" s="248" t="str">
        <f t="shared" ca="1" si="743"/>
        <v>-</v>
      </c>
      <c r="IP203" s="10"/>
      <c r="IQ203" s="248">
        <f t="shared" ca="1" si="740"/>
        <v>1</v>
      </c>
      <c r="IR203" s="248">
        <f t="shared" ca="1" si="740"/>
        <v>0</v>
      </c>
      <c r="IS203" s="248">
        <f t="shared" ca="1" si="740"/>
        <v>1</v>
      </c>
      <c r="IT203" s="248">
        <f t="shared" ca="1" si="740"/>
        <v>1</v>
      </c>
      <c r="IU203" s="248">
        <f t="shared" ca="1" si="740"/>
        <v>0</v>
      </c>
      <c r="IV203" s="248">
        <f t="shared" ca="1" si="740"/>
        <v>70</v>
      </c>
      <c r="IW203" s="248">
        <f t="shared" ca="1" si="740"/>
        <v>50</v>
      </c>
      <c r="IX203" s="248">
        <f t="shared" ca="1" si="740"/>
        <v>85</v>
      </c>
      <c r="IY203" s="248">
        <f t="shared" ca="1" si="740"/>
        <v>70</v>
      </c>
      <c r="IZ203" s="246">
        <f t="shared" si="744"/>
        <v>1</v>
      </c>
      <c r="JA203" s="246">
        <f t="shared" si="745"/>
        <v>1</v>
      </c>
      <c r="JB203" s="246">
        <f t="shared" si="746"/>
        <v>1</v>
      </c>
      <c r="JC203" s="248">
        <f t="shared" ca="1" si="740"/>
        <v>1</v>
      </c>
      <c r="JD203" s="10"/>
      <c r="JE203" s="248">
        <f t="shared" ca="1" si="740"/>
        <v>1</v>
      </c>
      <c r="JF203" s="248">
        <f t="shared" ca="1" si="740"/>
        <v>1</v>
      </c>
      <c r="JG203" s="248">
        <f t="shared" ca="1" si="740"/>
        <v>0.75</v>
      </c>
      <c r="JH203" s="248">
        <f t="shared" ca="1" si="740"/>
        <v>0.8</v>
      </c>
      <c r="JI203" s="248">
        <f t="shared" ca="1" si="740"/>
        <v>0.82499999999999996</v>
      </c>
      <c r="JJ203" s="248">
        <f t="shared" ca="1" si="740"/>
        <v>0.875</v>
      </c>
      <c r="JK203" s="248">
        <f t="shared" ca="1" si="740"/>
        <v>0.9</v>
      </c>
      <c r="JL203" s="248">
        <f t="shared" ca="1" si="740"/>
        <v>1</v>
      </c>
      <c r="JM203" s="248">
        <f t="shared" ca="1" si="747"/>
        <v>0</v>
      </c>
      <c r="JN203" s="248">
        <f t="shared" ca="1" si="747"/>
        <v>0</v>
      </c>
      <c r="JO203" s="248">
        <f t="shared" ca="1" si="747"/>
        <v>0</v>
      </c>
      <c r="JP203" s="248">
        <f t="shared" ca="1" si="747"/>
        <v>0</v>
      </c>
      <c r="JQ203" s="248">
        <f t="shared" ca="1" si="747"/>
        <v>0</v>
      </c>
      <c r="JR203" s="248">
        <f t="shared" ca="1" si="747"/>
        <v>0</v>
      </c>
      <c r="JS203" s="248" t="str">
        <f t="shared" ca="1" si="740"/>
        <v>-</v>
      </c>
      <c r="JT203" s="248">
        <f t="shared" ca="1" si="740"/>
        <v>0</v>
      </c>
      <c r="JU203" s="27">
        <v>0</v>
      </c>
    </row>
    <row r="204" spans="1:281" s="228" customFormat="1" outlineLevel="2">
      <c r="A204" s="202">
        <f t="shared" si="12"/>
        <v>199</v>
      </c>
      <c r="B204" s="210">
        <f t="shared" ca="1" si="752"/>
        <v>196</v>
      </c>
      <c r="C204" s="228">
        <v>200</v>
      </c>
      <c r="D204" s="228" t="s">
        <v>941</v>
      </c>
      <c r="E204" s="228" t="b">
        <v>0</v>
      </c>
      <c r="F204" s="228" t="b">
        <v>0</v>
      </c>
      <c r="G204" s="228" t="b">
        <f t="shared" si="748"/>
        <v>0</v>
      </c>
      <c r="H204" s="32">
        <v>2</v>
      </c>
      <c r="I204" s="298" cm="1">
        <f t="array" aca="1" ref="I204" ca="1">INDEX(DataMaster!$R$70:$AC$77,Experiment!$H204,MATCH(Experiment!I$2,DataMaster!$R$69:$AC$69,0))</f>
        <v>1</v>
      </c>
      <c r="J204" s="298" cm="1">
        <f t="array" aca="1" ref="J204" ca="1">INDEX(DataMaster!$R$70:$AC$77,Experiment!$H204,MATCH(Experiment!J$2,DataMaster!$R$69:$AC$69,0))</f>
        <v>2</v>
      </c>
      <c r="K204" s="307">
        <v>1</v>
      </c>
      <c r="L204" s="298" cm="1">
        <f t="array" aca="1" ref="L204" ca="1">INDEX(DataMaster!$R$70:$AC$77,Experiment!$H204,MATCH(Experiment!L$2,DataMaster!$R$69:$AC$69,0))</f>
        <v>2</v>
      </c>
      <c r="M204" s="32">
        <v>1</v>
      </c>
      <c r="N204" s="32">
        <v>1</v>
      </c>
      <c r="O204" s="32">
        <v>1</v>
      </c>
      <c r="P204" s="298" cm="1">
        <f t="array" ref="P204">INDEX(DataMaster!$R$70:$AC$77,Experiment!$H204,MATCH(Experiment!P$2,DataMaster!$R$69:$AC$69,0))</f>
        <v>1</v>
      </c>
      <c r="Q204" s="32">
        <v>1</v>
      </c>
      <c r="R204" s="298" cm="1">
        <f t="array" aca="1" ref="R204" ca="1">INDEX(DataMaster!$R$70:$AC$77,Experiment!$H204,MATCH(Experiment!R$2,DataMaster!$R$69:$AC$69,0))</f>
        <v>2</v>
      </c>
      <c r="S204" s="32">
        <v>0</v>
      </c>
      <c r="T204" s="298" cm="1">
        <f t="array" aca="1" ref="T204" ca="1">INDEX(DataMaster!$R$70:$AC$77,Experiment!$H204,MATCH(Experiment!T$2,DataMaster!$R$69:$AC$69,0))</f>
        <v>2</v>
      </c>
      <c r="V204" s="242" t="str">
        <f ca="1">TEXT(LEFT(OFFSET(V204,-1,0),5)+1,"00000")&amp;MID(OFFSET(V204,-1,0),6,FIND(" ",OFFSET(V204,-1,0),7)-5)
&amp;IF($H204=0,"",INDEX(DataMaster!$Q$70:$Q$77,Experiment!H204))
 &amp; " Day"&amp;INDEX(i.DOY,$I204,1)                   &amp; IF($FE204=0," FWM","")&amp;IF($FE204=1," MWM","")&amp;IF($FE204=5," Mat","")&amp;IF($FJ204=TRUE,"&amp;BBT","")
&amp;" Confine"&amp;$P204-1       &amp;IF($R204&gt;1," PasArea"&amp;GQ204,"")     &amp;IF($T204&gt;1," SR"&amp;GT204,"")     &amp;IF($S204&gt;1," PGR"&amp;JG204,"")
&amp; " (F"&amp;3+IFERROR(1*$CZ204,0)+IFERROR(1*$DA204,0)&amp;3-IFERROR(1*NOT($DC204),0)&amp;"N"&amp;$DV204&amp;$DW204&amp;")"</f>
        <v>00004 Feed farm1_nc Day135 MWM Confine0 PasArea852 SR13.6 (F33N33)</v>
      </c>
      <c r="W204" s="10" t="str">
        <f ca="1">IF(COUNTIF(V$5:V204,V204)=1,"-","Dup")</f>
        <v>-</v>
      </c>
      <c r="X204" s="10"/>
      <c r="Y204" s="225" t="str">
        <f t="shared" ca="1" si="753"/>
        <v>-</v>
      </c>
      <c r="Z204" s="248" t="str">
        <f t="shared" ca="1" si="723"/>
        <v>-</v>
      </c>
      <c r="AA204" s="225" t="str">
        <f t="shared" ca="1" si="753"/>
        <v>-</v>
      </c>
      <c r="AB204" s="225" t="str">
        <f t="shared" ca="1" si="753"/>
        <v>-</v>
      </c>
      <c r="AC204" s="248" t="str">
        <f t="shared" ca="1" si="724"/>
        <v>-</v>
      </c>
      <c r="AD204" s="248" t="b">
        <f t="shared" ca="1" si="724"/>
        <v>1</v>
      </c>
      <c r="AE204" s="10"/>
      <c r="AF204" s="248" t="b">
        <f t="shared" ca="1" si="725"/>
        <v>1</v>
      </c>
      <c r="AG204" s="248" t="str">
        <f t="shared" ca="1" si="725"/>
        <v>-</v>
      </c>
      <c r="AH204" s="248" t="str">
        <f t="shared" ca="1" si="725"/>
        <v>-</v>
      </c>
      <c r="AI204" s="248" t="str">
        <f t="shared" ca="1" si="725"/>
        <v>-</v>
      </c>
      <c r="AJ204" s="248" t="b">
        <f t="shared" ca="1" si="725"/>
        <v>0</v>
      </c>
      <c r="AK204" s="248" t="str">
        <f t="shared" ca="1" si="725"/>
        <v>-</v>
      </c>
      <c r="AL204" s="248" t="str">
        <f t="shared" ca="1" si="725"/>
        <v>-</v>
      </c>
      <c r="AM204" s="248" t="str">
        <f t="shared" ca="1" si="725"/>
        <v>-</v>
      </c>
      <c r="AN204" s="248" t="b">
        <f t="shared" ca="1" si="725"/>
        <v>0</v>
      </c>
      <c r="AO204" s="10"/>
      <c r="AP204" s="225" t="b">
        <f t="shared" ref="AP204:AP209" ca="1" si="759">OFFSET(AP204,-1,0)</f>
        <v>1</v>
      </c>
      <c r="AQ204" s="247" t="b">
        <v>0</v>
      </c>
      <c r="AR204" s="225" t="b">
        <f t="shared" ca="1" si="754"/>
        <v>1</v>
      </c>
      <c r="AS204" s="243">
        <f t="shared" ca="1" si="749"/>
        <v>212103</v>
      </c>
      <c r="AT204" s="225" t="b">
        <f t="shared" ca="1" si="755"/>
        <v>0</v>
      </c>
      <c r="AU204" s="248" t="str">
        <f t="shared" ca="1" si="725"/>
        <v>-</v>
      </c>
      <c r="AV204" s="248" t="b">
        <f t="shared" ca="1" si="725"/>
        <v>1</v>
      </c>
      <c r="AW204" s="225">
        <f t="shared" ca="1" si="756"/>
        <v>212104</v>
      </c>
      <c r="AX204" s="248" t="str">
        <f t="shared" ca="1" si="725"/>
        <v>-</v>
      </c>
      <c r="AY204" s="248">
        <f t="shared" ca="1" si="725"/>
        <v>1</v>
      </c>
      <c r="AZ204" s="248">
        <f t="shared" ca="1" si="725"/>
        <v>1</v>
      </c>
      <c r="BA204" s="248" t="b">
        <f t="shared" ca="1" si="725"/>
        <v>1</v>
      </c>
      <c r="BB204" s="246" cm="1">
        <f t="array" ref="BB204">INDEX(i.sup_sel,$K204)</f>
        <v>1</v>
      </c>
      <c r="BC204" s="246" cm="1">
        <f t="array" aca="1" ref="BC204" ca="1">INDEX(i.confinement_factor_lab_cost,$L204)</f>
        <v>0.65</v>
      </c>
      <c r="BD204" s="246" cm="1">
        <f t="array" aca="1" ref="BD204" ca="1">INDEX(i.confinement_factor_lab_cost,$L204)</f>
        <v>0.65</v>
      </c>
      <c r="BE204" s="248" t="b">
        <f t="shared" ca="1" si="725"/>
        <v>1</v>
      </c>
      <c r="BF204" s="248" t="b">
        <f t="shared" ca="1" si="726"/>
        <v>0</v>
      </c>
      <c r="BG204" s="246" t="b" cm="1">
        <f t="array" ref="BG204">INDEX(i.dams_confinement_P,$P204,BG$17)</f>
        <v>0</v>
      </c>
      <c r="BH204" s="246" t="b" cm="1">
        <f t="array" ref="BH204">INDEX(i.dams_confinement_P,$P204,BH$17)</f>
        <v>0</v>
      </c>
      <c r="BI204" s="246" t="b" cm="1">
        <f t="array" ref="BI204">INDEX(i.dams_confinement_P,$P204,BI$17)</f>
        <v>0</v>
      </c>
      <c r="BJ204" s="246" t="b" cm="1">
        <f t="array" ref="BJ204">INDEX(i.dams_confinement_P,$P204,BJ$17)</f>
        <v>0</v>
      </c>
      <c r="BK204" s="246" t="b" cm="1">
        <f t="array" ref="BK204">INDEX(i.dams_confinement_P,$P204,BK$17)</f>
        <v>0</v>
      </c>
      <c r="BL204" s="246" t="b" cm="1">
        <f t="array" ref="BL204">INDEX(i.dams_confinement_P,$P204,BL$17)</f>
        <v>0</v>
      </c>
      <c r="BM204" s="246" t="b" cm="1">
        <f t="array" ref="BM204">INDEX(i.dams_confinement_P,$P204,BM$17)</f>
        <v>0</v>
      </c>
      <c r="BN204" s="246" t="b" cm="1">
        <f t="array" ref="BN204">INDEX(i.dams_confinement_P,$P204,BN$17)</f>
        <v>0</v>
      </c>
      <c r="BO204" s="246" t="b" cm="1">
        <f t="array" ref="BO204">INDEX(i.dams_confinement_P,$P204,BO$17)</f>
        <v>0</v>
      </c>
      <c r="BP204" s="246" t="b" cm="1">
        <f t="array" ref="BP204">INDEX(i.dams_confinement_P,$P204,BP$17)</f>
        <v>0</v>
      </c>
      <c r="BQ204" s="246" t="b" cm="1">
        <f t="array" ref="BQ204">INDEX(i.dams_confinement_P,$P204,BQ$17)</f>
        <v>0</v>
      </c>
      <c r="BR204" s="246" t="b" cm="1">
        <f t="array" ref="BR204">INDEX(i.dams_confinement_P,$P204,BR$17)</f>
        <v>0</v>
      </c>
      <c r="BS204" s="246" t="b" cm="1">
        <f t="array" ref="BS204">INDEX(i.dams_confinement_P,$P204,BS$17)</f>
        <v>0</v>
      </c>
      <c r="BT204" s="246" t="b" cm="1">
        <f t="array" ref="BT204">INDEX(i.dams_confinement_P,$P204,BT$17)</f>
        <v>0</v>
      </c>
      <c r="BU204" s="246" t="b" cm="1">
        <f t="array" ref="BU204">INDEX(i.dams_confinement_P,$P204,BU$17)</f>
        <v>0</v>
      </c>
      <c r="BV204" s="246" t="b" cm="1">
        <f t="array" ref="BV204">INDEX(i.dams_confinement_P,$P204,BV$17)</f>
        <v>0</v>
      </c>
      <c r="BW204" s="246" t="b" cm="1">
        <f t="array" ref="BW204">INDEX(i.dams_confinement_P,$P204,BW$17)</f>
        <v>0</v>
      </c>
      <c r="BX204" s="246" t="b" cm="1">
        <f t="array" ref="BX204">INDEX(i.dams_confinement_P,$P204,BX$17)</f>
        <v>0</v>
      </c>
      <c r="BY204" s="248" t="str">
        <f t="shared" ca="1" si="727"/>
        <v>-</v>
      </c>
      <c r="BZ204" s="248" t="str">
        <f t="shared" ca="1" si="727"/>
        <v>-</v>
      </c>
      <c r="CA204" s="10"/>
      <c r="CB204" s="248" t="str">
        <f t="shared" ca="1" si="727"/>
        <v>-</v>
      </c>
      <c r="CC204" s="248" t="str">
        <f t="shared" ca="1" si="727"/>
        <v>-</v>
      </c>
      <c r="CD204" s="248" t="str">
        <f t="shared" ca="1" si="727"/>
        <v>-</v>
      </c>
      <c r="CE204" s="248" t="str">
        <f t="shared" ca="1" si="727"/>
        <v>-</v>
      </c>
      <c r="CF204" s="248" t="str">
        <f t="shared" ca="1" si="727"/>
        <v>-</v>
      </c>
      <c r="CG204" s="248" t="str">
        <f t="shared" ca="1" si="727"/>
        <v>-</v>
      </c>
      <c r="CH204" s="248" t="str">
        <f t="shared" ca="1" si="727"/>
        <v>-</v>
      </c>
      <c r="CI204" s="248" t="str">
        <f t="shared" ca="1" si="727"/>
        <v>-</v>
      </c>
      <c r="CJ204" s="248" t="str">
        <f t="shared" ca="1" si="727"/>
        <v>-</v>
      </c>
      <c r="CK204" s="248" t="str">
        <f t="shared" ca="1" si="727"/>
        <v>-</v>
      </c>
      <c r="CL204" s="248" t="str">
        <f t="shared" ca="1" si="727"/>
        <v>-</v>
      </c>
      <c r="CM204" s="248" t="str">
        <f t="shared" ca="1" si="727"/>
        <v>-</v>
      </c>
      <c r="CN204" s="248" t="str">
        <f t="shared" ca="1" si="727"/>
        <v>-</v>
      </c>
      <c r="CO204" s="248" t="str">
        <f t="shared" ca="1" si="727"/>
        <v>-</v>
      </c>
      <c r="CP204" s="248" t="str">
        <f t="shared" ca="1" si="727"/>
        <v>-</v>
      </c>
      <c r="CQ204" s="248" t="str">
        <f t="shared" ca="1" si="727"/>
        <v>-</v>
      </c>
      <c r="CR204" s="248" t="str">
        <f t="shared" ca="1" si="727"/>
        <v>-</v>
      </c>
      <c r="CS204" s="248" t="str">
        <f t="shared" ca="1" si="727"/>
        <v>-</v>
      </c>
      <c r="CT204" s="248" t="str">
        <f t="shared" ca="1" si="727"/>
        <v>-</v>
      </c>
      <c r="CU204" s="248" t="str">
        <f t="shared" ca="1" si="727"/>
        <v>-</v>
      </c>
      <c r="CV204" s="248" t="str">
        <f t="shared" ca="1" si="727"/>
        <v>-</v>
      </c>
      <c r="CW204" s="10"/>
      <c r="CX204" s="246" t="str" cm="1">
        <f t="array" aca="1" ref="CX204" ca="1">IF(AND($CZ204:$DA204),INDEX(i.dam_user_fvp0_date,$P204),"-")</f>
        <v>-</v>
      </c>
      <c r="CY204" s="246" t="str" cm="1">
        <f t="array" aca="1" ref="CY204" ca="1">IF(AND($CZ204:$DA204),INDEX(i.dam_user_fvp1_date,$P204),"-")</f>
        <v>-</v>
      </c>
      <c r="CZ204" s="248" t="b">
        <f t="shared" ca="1" si="750"/>
        <v>0</v>
      </c>
      <c r="DA204" s="248" t="b">
        <f t="shared" ca="1" si="750"/>
        <v>0</v>
      </c>
      <c r="DB204" s="248" t="str">
        <f t="shared" ca="1" si="728"/>
        <v>-</v>
      </c>
      <c r="DC204" s="248" t="str">
        <f t="shared" ca="1" si="728"/>
        <v>-</v>
      </c>
      <c r="DD204" s="248" t="str">
        <f t="shared" ca="1" si="728"/>
        <v>-</v>
      </c>
      <c r="DE204" s="248" t="str">
        <f t="shared" ca="1" si="728"/>
        <v>-</v>
      </c>
      <c r="DF204" s="248" t="str">
        <f t="shared" ca="1" si="728"/>
        <v>-</v>
      </c>
      <c r="DG204" s="248" t="str">
        <f t="shared" ca="1" si="728"/>
        <v>-</v>
      </c>
      <c r="DH204" s="248" t="str">
        <f t="shared" ca="1" si="728"/>
        <v>-</v>
      </c>
      <c r="DI204" s="248" t="str">
        <f t="shared" ca="1" si="728"/>
        <v>-</v>
      </c>
      <c r="DJ204" s="248" t="str">
        <f t="shared" ca="1" si="728"/>
        <v>-</v>
      </c>
      <c r="DK204" s="248" t="str">
        <f t="shared" ca="1" si="728"/>
        <v>-</v>
      </c>
      <c r="DL204" s="248" t="str">
        <f t="shared" ca="1" si="728"/>
        <v>-</v>
      </c>
      <c r="DM204" s="248" t="str">
        <f t="shared" ca="1" si="728"/>
        <v>-</v>
      </c>
      <c r="DN204" s="248" t="str">
        <f t="shared" ca="1" si="728"/>
        <v>-</v>
      </c>
      <c r="DO204" s="248" t="str">
        <f t="shared" ca="1" si="728"/>
        <v>-</v>
      </c>
      <c r="DP204" s="248" t="str">
        <f t="shared" ca="1" si="728"/>
        <v>-</v>
      </c>
      <c r="DQ204" s="248" t="str">
        <f t="shared" ca="1" si="728"/>
        <v>-</v>
      </c>
      <c r="DR204" s="248" t="str">
        <f t="shared" ca="1" si="728"/>
        <v>-</v>
      </c>
      <c r="DS204" s="248" t="str">
        <f t="shared" ca="1" si="728"/>
        <v>-</v>
      </c>
      <c r="DT204" s="248" t="str">
        <f t="shared" ca="1" si="728"/>
        <v>-</v>
      </c>
      <c r="DU204" s="248" t="str">
        <f t="shared" ca="1" si="728"/>
        <v>-</v>
      </c>
      <c r="DV204" s="225">
        <f t="shared" ca="1" si="757"/>
        <v>3</v>
      </c>
      <c r="DW204" s="225">
        <f t="shared" ca="1" si="757"/>
        <v>3</v>
      </c>
      <c r="DX204" s="247">
        <v>0</v>
      </c>
      <c r="DY204" s="247">
        <v>1</v>
      </c>
      <c r="DZ204" s="247">
        <v>-1</v>
      </c>
      <c r="EA204" s="248" t="str">
        <f t="shared" ca="1" si="728"/>
        <v>-</v>
      </c>
      <c r="EB204" s="248" t="str">
        <f t="shared" ca="1" si="728"/>
        <v>-</v>
      </c>
      <c r="EC204" s="248" t="str">
        <f t="shared" ca="1" si="728"/>
        <v>-</v>
      </c>
      <c r="ED204" s="248" t="str">
        <f t="shared" ca="1" si="728"/>
        <v>-</v>
      </c>
      <c r="EE204" s="248" t="str">
        <f t="shared" ca="1" si="728"/>
        <v>-</v>
      </c>
      <c r="EF204" s="247">
        <v>0</v>
      </c>
      <c r="EG204" s="247">
        <v>1</v>
      </c>
      <c r="EH204" s="247">
        <v>-1</v>
      </c>
      <c r="EI204" s="248" t="str">
        <f t="shared" ca="1" si="728"/>
        <v>-</v>
      </c>
      <c r="EJ204" s="248" t="str">
        <f t="shared" ca="1" si="728"/>
        <v>-</v>
      </c>
      <c r="EK204" s="248" t="str">
        <f t="shared" ca="1" si="728"/>
        <v>-</v>
      </c>
      <c r="EL204" s="248">
        <f t="shared" ca="1" si="728"/>
        <v>0</v>
      </c>
      <c r="EM204" s="248">
        <f t="shared" ca="1" si="728"/>
        <v>0</v>
      </c>
      <c r="EN204" s="248">
        <f t="shared" ca="1" si="728"/>
        <v>0</v>
      </c>
      <c r="EO204" s="248">
        <f t="shared" ca="1" si="728"/>
        <v>0</v>
      </c>
      <c r="EP204" s="248">
        <f t="shared" ca="1" si="728"/>
        <v>0</v>
      </c>
      <c r="EQ204" s="248">
        <f t="shared" ca="1" si="728"/>
        <v>0</v>
      </c>
      <c r="ER204" s="248">
        <f t="shared" ca="1" si="728"/>
        <v>0</v>
      </c>
      <c r="ES204" s="248" t="str">
        <f t="shared" ca="1" si="728"/>
        <v>-</v>
      </c>
      <c r="ET204" s="248" t="str">
        <f t="shared" ca="1" si="728"/>
        <v>-</v>
      </c>
      <c r="EU204" s="248" t="str">
        <f t="shared" ca="1" si="728"/>
        <v>-</v>
      </c>
      <c r="EV204" s="248" t="str">
        <f t="shared" ca="1" si="728"/>
        <v>-</v>
      </c>
      <c r="EW204" s="248" t="str">
        <f t="shared" ca="1" si="728"/>
        <v>-</v>
      </c>
      <c r="EX204" s="248" t="str">
        <f t="shared" ca="1" si="728"/>
        <v>-</v>
      </c>
      <c r="EY204" s="248" t="str">
        <f t="shared" ca="1" si="728"/>
        <v>-</v>
      </c>
      <c r="EZ204" s="248" t="str">
        <f t="shared" ca="1" si="728"/>
        <v>-</v>
      </c>
      <c r="FA204" s="248" t="str">
        <f t="shared" ca="1" si="728"/>
        <v>-</v>
      </c>
      <c r="FB204" s="248" t="str">
        <f t="shared" ca="1" si="728"/>
        <v>-</v>
      </c>
      <c r="FC204" s="248" t="str">
        <f t="shared" ca="1" si="728"/>
        <v>-</v>
      </c>
      <c r="FD204" s="10"/>
      <c r="FE204" s="246">
        <f t="shared" ca="1" si="729"/>
        <v>1</v>
      </c>
      <c r="FF204" s="248" t="str">
        <f t="shared" ca="1" si="728"/>
        <v>-</v>
      </c>
      <c r="FG204" s="248" t="str">
        <f t="shared" ca="1" si="728"/>
        <v>-</v>
      </c>
      <c r="FH204" s="248" t="str">
        <f t="shared" ca="1" si="728"/>
        <v>-</v>
      </c>
      <c r="FI204" s="248" t="str">
        <f t="shared" ca="1" si="728"/>
        <v>-</v>
      </c>
      <c r="FJ204" s="246" t="b">
        <f t="shared" ca="1" si="730"/>
        <v>0</v>
      </c>
      <c r="FK204" s="248" t="str">
        <f t="shared" ca="1" si="731"/>
        <v>-</v>
      </c>
      <c r="FL204" s="248">
        <f t="shared" ca="1" si="731"/>
        <v>0</v>
      </c>
      <c r="FM204" s="248" t="str">
        <f t="shared" ca="1" si="731"/>
        <v>-</v>
      </c>
      <c r="FN204" s="248">
        <f t="shared" ca="1" si="731"/>
        <v>1</v>
      </c>
      <c r="FO204" s="248">
        <f t="shared" ca="1" si="731"/>
        <v>0</v>
      </c>
      <c r="FP204" s="248">
        <f t="shared" ca="1" si="731"/>
        <v>1</v>
      </c>
      <c r="FQ204" s="248">
        <f t="shared" ca="1" si="731"/>
        <v>0</v>
      </c>
      <c r="FR204" s="248">
        <f t="shared" ca="1" si="731"/>
        <v>1</v>
      </c>
      <c r="FS204" s="248">
        <f t="shared" ca="1" si="731"/>
        <v>1</v>
      </c>
      <c r="FT204" s="248">
        <f t="shared" ca="1" si="731"/>
        <v>1</v>
      </c>
      <c r="FU204" s="248">
        <f t="shared" ca="1" si="731"/>
        <v>0</v>
      </c>
      <c r="FV204" s="248">
        <f t="shared" ca="1" si="731"/>
        <v>0</v>
      </c>
      <c r="FW204" s="248">
        <f t="shared" ca="1" si="731"/>
        <v>0</v>
      </c>
      <c r="FX204" s="248">
        <f t="shared" ca="1" si="731"/>
        <v>0</v>
      </c>
      <c r="FY204" s="248">
        <f t="shared" ca="1" si="731"/>
        <v>0</v>
      </c>
      <c r="FZ204" s="248">
        <f t="shared" ca="1" si="731"/>
        <v>0</v>
      </c>
      <c r="GA204" s="248">
        <f t="shared" ca="1" si="731"/>
        <v>0</v>
      </c>
      <c r="GB204" s="248">
        <f t="shared" ca="1" si="731"/>
        <v>0</v>
      </c>
      <c r="GC204" s="248">
        <f t="shared" ca="1" si="731"/>
        <v>0</v>
      </c>
      <c r="GD204" s="248">
        <f t="shared" ca="1" si="731"/>
        <v>0</v>
      </c>
      <c r="GE204" s="248">
        <f t="shared" ca="1" si="731"/>
        <v>0</v>
      </c>
      <c r="GF204" s="248">
        <f t="shared" ca="1" si="731"/>
        <v>0</v>
      </c>
      <c r="GG204" s="248">
        <f t="shared" ca="1" si="731"/>
        <v>1</v>
      </c>
      <c r="GH204" s="248">
        <f t="shared" ca="1" si="731"/>
        <v>0</v>
      </c>
      <c r="GI204" s="248">
        <f t="shared" ca="1" si="731"/>
        <v>0</v>
      </c>
      <c r="GJ204" s="248">
        <f t="shared" ca="1" si="731"/>
        <v>0</v>
      </c>
      <c r="GK204" s="248">
        <f t="shared" ca="1" si="731"/>
        <v>0</v>
      </c>
      <c r="GL204" s="248">
        <f t="shared" ca="1" si="731"/>
        <v>0</v>
      </c>
      <c r="GM204" s="248">
        <f t="shared" ca="1" si="731"/>
        <v>0</v>
      </c>
      <c r="GN204" s="248">
        <f t="shared" ca="1" si="731"/>
        <v>0</v>
      </c>
      <c r="GO204" s="10"/>
      <c r="GP204" s="246" t="b">
        <f t="shared" ca="1" si="732"/>
        <v>1</v>
      </c>
      <c r="GQ204" s="246" cm="1">
        <f t="array" aca="1" ref="GQ204" ca="1">INDEX(i.bnd_total_pas_area,$R204,1)</f>
        <v>852</v>
      </c>
      <c r="GR204" s="248" t="str">
        <f t="shared" ca="1" si="733"/>
        <v>-</v>
      </c>
      <c r="GS204" s="246" t="b">
        <f t="shared" ca="1" si="734"/>
        <v>1</v>
      </c>
      <c r="GT204" s="246" cm="1">
        <f t="array" aca="1" ref="GT204" ca="1">INDEX(i.bnd_sr_t,$T204,1)</f>
        <v>13.6</v>
      </c>
      <c r="GU204" s="246" t="b">
        <f t="shared" ca="1" si="735"/>
        <v>1</v>
      </c>
      <c r="GV204" s="246" t="b">
        <f t="shared" ca="1" si="735"/>
        <v>0</v>
      </c>
      <c r="GW204" s="246" t="b">
        <f t="shared" ca="1" si="735"/>
        <v>0</v>
      </c>
      <c r="GX204" s="248">
        <f t="shared" ca="1" si="736"/>
        <v>0</v>
      </c>
      <c r="GY204" s="248">
        <f t="shared" ca="1" si="736"/>
        <v>2</v>
      </c>
      <c r="GZ204" s="248">
        <f t="shared" ca="1" si="736"/>
        <v>2</v>
      </c>
      <c r="HA204" s="248" t="str">
        <f t="shared" ca="1" si="736"/>
        <v>-</v>
      </c>
      <c r="HB204" s="248" t="str">
        <f t="shared" ca="1" si="736"/>
        <v>-</v>
      </c>
      <c r="HC204" s="248" t="str">
        <f t="shared" ca="1" si="736"/>
        <v>-</v>
      </c>
      <c r="HD204" s="248" t="str">
        <f t="shared" ca="1" si="736"/>
        <v>-</v>
      </c>
      <c r="HE204" s="248" t="str">
        <f t="shared" ca="1" si="736"/>
        <v>-</v>
      </c>
      <c r="HF204" s="248" t="str">
        <f t="shared" ca="1" si="736"/>
        <v>-</v>
      </c>
      <c r="HG204" s="248" t="str">
        <f t="shared" ca="1" si="736"/>
        <v>-</v>
      </c>
      <c r="HH204" s="246" t="b">
        <f t="array" aca="1" ref="HH204" ca="1">IF(OR(HI204:HJ204&lt;&gt;"-"),TRUE,"-")</f>
        <v>1</v>
      </c>
      <c r="HI204" s="225">
        <f t="shared" ca="1" si="758"/>
        <v>2</v>
      </c>
      <c r="HJ204" s="248" t="str">
        <f t="shared" ca="1" si="737"/>
        <v>-</v>
      </c>
      <c r="HK204" s="246" t="str">
        <f t="array" aca="1" ref="HK204" ca="1">IF(OR(HL204:HQ204&lt;&gt;"-"),TRUE,"-")</f>
        <v>-</v>
      </c>
      <c r="HL204" s="248" t="str">
        <f t="shared" ca="1" si="751"/>
        <v>-</v>
      </c>
      <c r="HM204" s="288" t="str">
        <f t="shared" ca="1" si="751"/>
        <v>-</v>
      </c>
      <c r="HN204" s="288" t="str">
        <f t="shared" ca="1" si="751"/>
        <v>-</v>
      </c>
      <c r="HO204" s="288" t="str">
        <f t="shared" ca="1" si="751"/>
        <v>-</v>
      </c>
      <c r="HP204" s="288" t="str">
        <f t="shared" ca="1" si="751"/>
        <v>-</v>
      </c>
      <c r="HQ204" s="288" t="str">
        <f t="shared" ca="1" si="751"/>
        <v>-</v>
      </c>
      <c r="HR204" s="288" t="str">
        <f t="shared" ca="1" si="751"/>
        <v>-</v>
      </c>
      <c r="HS204" s="248" t="b">
        <f t="shared" ca="1" si="751"/>
        <v>1</v>
      </c>
      <c r="HT204" s="248">
        <f t="shared" ca="1" si="751"/>
        <v>2</v>
      </c>
      <c r="HU204" s="248" t="b">
        <f t="shared" ca="1" si="738"/>
        <v>1</v>
      </c>
      <c r="HV204" s="248" t="str">
        <f t="shared" ca="1" si="738"/>
        <v>-</v>
      </c>
      <c r="HW204" s="246" t="str">
        <f t="shared" ca="1" si="739"/>
        <v>-</v>
      </c>
      <c r="HX204" s="246" t="str">
        <f t="shared" ca="1" si="739"/>
        <v>-</v>
      </c>
      <c r="HY204" s="246" t="str">
        <f t="shared" ca="1" si="739"/>
        <v>-</v>
      </c>
      <c r="HZ204" s="246" t="str">
        <f t="shared" ca="1" si="739"/>
        <v>-</v>
      </c>
      <c r="IA204" s="248" t="str">
        <f t="shared" ca="1" si="740"/>
        <v>-</v>
      </c>
      <c r="IB204" s="248" t="str">
        <f t="shared" ca="1" si="740"/>
        <v>-</v>
      </c>
      <c r="IC204" s="248" t="str">
        <f t="shared" ca="1" si="740"/>
        <v>-</v>
      </c>
      <c r="ID204" s="248" t="str">
        <f t="shared" ca="1" si="740"/>
        <v>-</v>
      </c>
      <c r="IE204" s="248">
        <f t="shared" ca="1" si="740"/>
        <v>0</v>
      </c>
      <c r="IF204" s="248">
        <f t="shared" ca="1" si="740"/>
        <v>0.9</v>
      </c>
      <c r="IG204" s="248">
        <f t="shared" ca="1" si="740"/>
        <v>0</v>
      </c>
      <c r="IH204" s="248">
        <f t="shared" ca="1" si="740"/>
        <v>0.5</v>
      </c>
      <c r="II204" s="248">
        <f t="shared" ca="1" si="740"/>
        <v>0</v>
      </c>
      <c r="IJ204" s="248">
        <f t="shared" ca="1" si="740"/>
        <v>0</v>
      </c>
      <c r="IK204" s="248" t="str">
        <f t="shared" ca="1" si="740"/>
        <v>-</v>
      </c>
      <c r="IL204" s="246" t="str">
        <f t="shared" ca="1" si="741"/>
        <v>-</v>
      </c>
      <c r="IM204" s="246" t="str">
        <f t="shared" ca="1" si="741"/>
        <v>-</v>
      </c>
      <c r="IN204" s="155" t="b">
        <f t="shared" ca="1" si="742"/>
        <v>0</v>
      </c>
      <c r="IO204" s="248" t="str">
        <f t="shared" ca="1" si="743"/>
        <v>-</v>
      </c>
      <c r="IP204" s="10"/>
      <c r="IQ204" s="248">
        <f t="shared" ca="1" si="740"/>
        <v>1</v>
      </c>
      <c r="IR204" s="248">
        <f t="shared" ca="1" si="740"/>
        <v>0</v>
      </c>
      <c r="IS204" s="248">
        <f t="shared" ca="1" si="740"/>
        <v>1</v>
      </c>
      <c r="IT204" s="248">
        <f t="shared" ca="1" si="740"/>
        <v>1</v>
      </c>
      <c r="IU204" s="248">
        <f t="shared" ca="1" si="740"/>
        <v>0</v>
      </c>
      <c r="IV204" s="248">
        <f t="shared" ca="1" si="740"/>
        <v>70</v>
      </c>
      <c r="IW204" s="248">
        <f t="shared" ca="1" si="740"/>
        <v>50</v>
      </c>
      <c r="IX204" s="248">
        <f t="shared" ca="1" si="740"/>
        <v>85</v>
      </c>
      <c r="IY204" s="248">
        <f t="shared" ca="1" si="740"/>
        <v>70</v>
      </c>
      <c r="IZ204" s="246">
        <f t="shared" si="744"/>
        <v>1</v>
      </c>
      <c r="JA204" s="246">
        <f t="shared" si="745"/>
        <v>1</v>
      </c>
      <c r="JB204" s="246">
        <f t="shared" si="746"/>
        <v>1</v>
      </c>
      <c r="JC204" s="248">
        <f t="shared" ca="1" si="740"/>
        <v>1</v>
      </c>
      <c r="JD204" s="10"/>
      <c r="JE204" s="248">
        <f t="shared" ca="1" si="740"/>
        <v>1</v>
      </c>
      <c r="JF204" s="248">
        <f t="shared" ca="1" si="740"/>
        <v>1</v>
      </c>
      <c r="JG204" s="248">
        <f t="shared" ca="1" si="740"/>
        <v>0.75</v>
      </c>
      <c r="JH204" s="248">
        <f t="shared" ca="1" si="740"/>
        <v>0.8</v>
      </c>
      <c r="JI204" s="248">
        <f t="shared" ca="1" si="740"/>
        <v>0.82499999999999996</v>
      </c>
      <c r="JJ204" s="248">
        <f t="shared" ca="1" si="740"/>
        <v>0.875</v>
      </c>
      <c r="JK204" s="248">
        <f t="shared" ca="1" si="740"/>
        <v>0.9</v>
      </c>
      <c r="JL204" s="248">
        <f t="shared" ca="1" si="740"/>
        <v>1</v>
      </c>
      <c r="JM204" s="248">
        <f t="shared" ca="1" si="747"/>
        <v>0</v>
      </c>
      <c r="JN204" s="248">
        <f t="shared" ca="1" si="747"/>
        <v>0</v>
      </c>
      <c r="JO204" s="248">
        <f t="shared" ca="1" si="747"/>
        <v>0</v>
      </c>
      <c r="JP204" s="248">
        <f t="shared" ca="1" si="747"/>
        <v>0</v>
      </c>
      <c r="JQ204" s="248">
        <f t="shared" ca="1" si="747"/>
        <v>0</v>
      </c>
      <c r="JR204" s="248">
        <f t="shared" ca="1" si="747"/>
        <v>0</v>
      </c>
      <c r="JS204" s="248" t="str">
        <f t="shared" ca="1" si="740"/>
        <v>-</v>
      </c>
      <c r="JT204" s="248">
        <f t="shared" ca="1" si="740"/>
        <v>0</v>
      </c>
      <c r="JU204" s="27">
        <v>0</v>
      </c>
    </row>
    <row r="205" spans="1:281" s="228" customFormat="1" outlineLevel="2">
      <c r="A205" s="202">
        <f t="shared" si="12"/>
        <v>200</v>
      </c>
      <c r="B205" s="210">
        <f t="shared" ca="1" si="752"/>
        <v>196</v>
      </c>
      <c r="C205" s="228">
        <v>200</v>
      </c>
      <c r="D205" s="228" t="s">
        <v>941</v>
      </c>
      <c r="E205" s="228" t="b">
        <v>0</v>
      </c>
      <c r="F205" s="228" t="b">
        <v>0</v>
      </c>
      <c r="G205" s="228" t="b">
        <f t="shared" si="748"/>
        <v>0</v>
      </c>
      <c r="H205" s="32">
        <v>2</v>
      </c>
      <c r="I205" s="298" cm="1">
        <f t="array" aca="1" ref="I205" ca="1">INDEX(DataMaster!$R$70:$AC$77,Experiment!$H205,MATCH(Experiment!I$2,DataMaster!$R$69:$AC$69,0))</f>
        <v>1</v>
      </c>
      <c r="J205" s="298" cm="1">
        <f t="array" aca="1" ref="J205" ca="1">INDEX(DataMaster!$R$70:$AC$77,Experiment!$H205,MATCH(Experiment!J$2,DataMaster!$R$69:$AC$69,0))</f>
        <v>2</v>
      </c>
      <c r="K205" s="307">
        <v>1</v>
      </c>
      <c r="L205" s="298" cm="1">
        <f t="array" aca="1" ref="L205" ca="1">INDEX(DataMaster!$R$70:$AC$77,Experiment!$H205,MATCH(Experiment!L$2,DataMaster!$R$69:$AC$69,0))</f>
        <v>2</v>
      </c>
      <c r="M205" s="32">
        <v>1</v>
      </c>
      <c r="N205" s="32">
        <v>1</v>
      </c>
      <c r="O205" s="32">
        <v>1</v>
      </c>
      <c r="P205" s="298" cm="1">
        <f t="array" ref="P205">INDEX(DataMaster!$R$70:$AC$77,Experiment!$H205,MATCH(Experiment!P$2,DataMaster!$R$69:$AC$69,0))</f>
        <v>1</v>
      </c>
      <c r="Q205" s="32">
        <v>1</v>
      </c>
      <c r="R205" s="298" cm="1">
        <f t="array" aca="1" ref="R205" ca="1">INDEX(DataMaster!$R$70:$AC$77,Experiment!$H205,MATCH(Experiment!R$2,DataMaster!$R$69:$AC$69,0))</f>
        <v>2</v>
      </c>
      <c r="S205" s="32">
        <v>0</v>
      </c>
      <c r="T205" s="298" cm="1">
        <f t="array" aca="1" ref="T205" ca="1">INDEX(DataMaster!$R$70:$AC$77,Experiment!$H205,MATCH(Experiment!T$2,DataMaster!$R$69:$AC$69,0))</f>
        <v>2</v>
      </c>
      <c r="V205" s="242" t="str">
        <f ca="1">TEXT(LEFT(OFFSET(V205,-1,0),5)+1,"00000")&amp;MID(OFFSET(V205,-1,0),6,FIND(" ",OFFSET(V205,-1,0),7)-5)
&amp;IF($H205=0,"",INDEX(DataMaster!$Q$70:$Q$77,Experiment!H205))
 &amp; " Day"&amp;INDEX(i.DOY,$I205,1)                   &amp; IF($FE205=0," FWM","")&amp;IF($FE205=1," MWM","")&amp;IF($FE205=5," Mat","")&amp;IF($FJ205=TRUE,"&amp;BBT","")
&amp;" Confine"&amp;$P205-1       &amp;IF($R205&gt;1," PasArea"&amp;GQ205,"")     &amp;IF($T205&gt;1," SR"&amp;GT205,"")     &amp;IF($S205&gt;1," PGR"&amp;JG205,"")
&amp; " (F"&amp;3+IFERROR(1*$CZ205,0)+IFERROR(1*$DA205,0)&amp;3-IFERROR(1*NOT($DC205),0)&amp;"N"&amp;$DV205&amp;$DW205&amp;")"</f>
        <v>00005 Feed farm1_nc Day135 MWM Confine0 PasArea852 SR13.6 (F33N33)</v>
      </c>
      <c r="W205" s="10" t="str">
        <f ca="1">IF(COUNTIF(V$5:V205,V205)=1,"-","Dup")</f>
        <v>-</v>
      </c>
      <c r="X205" s="10"/>
      <c r="Y205" s="225" t="str">
        <f t="shared" ca="1" si="753"/>
        <v>-</v>
      </c>
      <c r="Z205" s="248" t="str">
        <f t="shared" ca="1" si="723"/>
        <v>-</v>
      </c>
      <c r="AA205" s="225" t="str">
        <f t="shared" ca="1" si="753"/>
        <v>-</v>
      </c>
      <c r="AB205" s="225" t="str">
        <f t="shared" ca="1" si="753"/>
        <v>-</v>
      </c>
      <c r="AC205" s="248" t="str">
        <f t="shared" ca="1" si="724"/>
        <v>-</v>
      </c>
      <c r="AD205" s="248" t="b">
        <f t="shared" ca="1" si="724"/>
        <v>1</v>
      </c>
      <c r="AE205" s="10"/>
      <c r="AF205" s="248" t="b">
        <f t="shared" ca="1" si="725"/>
        <v>1</v>
      </c>
      <c r="AG205" s="248" t="str">
        <f t="shared" ca="1" si="725"/>
        <v>-</v>
      </c>
      <c r="AH205" s="248" t="str">
        <f t="shared" ca="1" si="725"/>
        <v>-</v>
      </c>
      <c r="AI205" s="248" t="str">
        <f t="shared" ca="1" si="725"/>
        <v>-</v>
      </c>
      <c r="AJ205" s="248" t="b">
        <f t="shared" ca="1" si="725"/>
        <v>0</v>
      </c>
      <c r="AK205" s="248" t="str">
        <f t="shared" ca="1" si="725"/>
        <v>-</v>
      </c>
      <c r="AL205" s="248" t="str">
        <f t="shared" ca="1" si="725"/>
        <v>-</v>
      </c>
      <c r="AM205" s="248" t="str">
        <f t="shared" ca="1" si="725"/>
        <v>-</v>
      </c>
      <c r="AN205" s="248" t="b">
        <f t="shared" ca="1" si="725"/>
        <v>0</v>
      </c>
      <c r="AO205" s="10"/>
      <c r="AP205" s="225" t="b">
        <f t="shared" ca="1" si="759"/>
        <v>1</v>
      </c>
      <c r="AQ205" s="247" t="b">
        <v>1</v>
      </c>
      <c r="AR205" s="225" t="b">
        <f t="shared" ca="1" si="754"/>
        <v>1</v>
      </c>
      <c r="AS205" s="243">
        <f t="shared" ca="1" si="749"/>
        <v>212104</v>
      </c>
      <c r="AT205" s="225" t="b">
        <f t="shared" ca="1" si="755"/>
        <v>0</v>
      </c>
      <c r="AU205" s="248" t="str">
        <f t="shared" ca="1" si="725"/>
        <v>-</v>
      </c>
      <c r="AV205" s="248" t="b">
        <f t="shared" ca="1" si="725"/>
        <v>1</v>
      </c>
      <c r="AW205" s="225">
        <f t="shared" ca="1" si="756"/>
        <v>212105</v>
      </c>
      <c r="AX205" s="248" t="str">
        <f t="shared" ca="1" si="725"/>
        <v>-</v>
      </c>
      <c r="AY205" s="248">
        <f t="shared" ca="1" si="725"/>
        <v>1</v>
      </c>
      <c r="AZ205" s="248">
        <f t="shared" ca="1" si="725"/>
        <v>1</v>
      </c>
      <c r="BA205" s="248" t="b">
        <f t="shared" ca="1" si="725"/>
        <v>1</v>
      </c>
      <c r="BB205" s="246" cm="1">
        <f t="array" ref="BB205">INDEX(i.sup_sel,$K205)</f>
        <v>1</v>
      </c>
      <c r="BC205" s="246" cm="1">
        <f t="array" aca="1" ref="BC205" ca="1">INDEX(i.confinement_factor_lab_cost,$L205)</f>
        <v>0.65</v>
      </c>
      <c r="BD205" s="246" cm="1">
        <f t="array" aca="1" ref="BD205" ca="1">INDEX(i.confinement_factor_lab_cost,$L205)</f>
        <v>0.65</v>
      </c>
      <c r="BE205" s="248" t="b">
        <f t="shared" ca="1" si="725"/>
        <v>1</v>
      </c>
      <c r="BF205" s="248" t="b">
        <f t="shared" ca="1" si="726"/>
        <v>0</v>
      </c>
      <c r="BG205" s="246" t="b" cm="1">
        <f t="array" ref="BG205">INDEX(i.dams_confinement_P,$P205,BG$17)</f>
        <v>0</v>
      </c>
      <c r="BH205" s="246" t="b" cm="1">
        <f t="array" ref="BH205">INDEX(i.dams_confinement_P,$P205,BH$17)</f>
        <v>0</v>
      </c>
      <c r="BI205" s="246" t="b" cm="1">
        <f t="array" ref="BI205">INDEX(i.dams_confinement_P,$P205,BI$17)</f>
        <v>0</v>
      </c>
      <c r="BJ205" s="246" t="b" cm="1">
        <f t="array" ref="BJ205">INDEX(i.dams_confinement_P,$P205,BJ$17)</f>
        <v>0</v>
      </c>
      <c r="BK205" s="246" t="b" cm="1">
        <f t="array" ref="BK205">INDEX(i.dams_confinement_P,$P205,BK$17)</f>
        <v>0</v>
      </c>
      <c r="BL205" s="246" t="b" cm="1">
        <f t="array" ref="BL205">INDEX(i.dams_confinement_P,$P205,BL$17)</f>
        <v>0</v>
      </c>
      <c r="BM205" s="246" t="b" cm="1">
        <f t="array" ref="BM205">INDEX(i.dams_confinement_P,$P205,BM$17)</f>
        <v>0</v>
      </c>
      <c r="BN205" s="246" t="b" cm="1">
        <f t="array" ref="BN205">INDEX(i.dams_confinement_P,$P205,BN$17)</f>
        <v>0</v>
      </c>
      <c r="BO205" s="246" t="b" cm="1">
        <f t="array" ref="BO205">INDEX(i.dams_confinement_P,$P205,BO$17)</f>
        <v>0</v>
      </c>
      <c r="BP205" s="246" t="b" cm="1">
        <f t="array" ref="BP205">INDEX(i.dams_confinement_P,$P205,BP$17)</f>
        <v>0</v>
      </c>
      <c r="BQ205" s="246" t="b" cm="1">
        <f t="array" ref="BQ205">INDEX(i.dams_confinement_P,$P205,BQ$17)</f>
        <v>0</v>
      </c>
      <c r="BR205" s="246" t="b" cm="1">
        <f t="array" ref="BR205">INDEX(i.dams_confinement_P,$P205,BR$17)</f>
        <v>0</v>
      </c>
      <c r="BS205" s="246" t="b" cm="1">
        <f t="array" ref="BS205">INDEX(i.dams_confinement_P,$P205,BS$17)</f>
        <v>0</v>
      </c>
      <c r="BT205" s="246" t="b" cm="1">
        <f t="array" ref="BT205">INDEX(i.dams_confinement_P,$P205,BT$17)</f>
        <v>0</v>
      </c>
      <c r="BU205" s="246" t="b" cm="1">
        <f t="array" ref="BU205">INDEX(i.dams_confinement_P,$P205,BU$17)</f>
        <v>0</v>
      </c>
      <c r="BV205" s="246" t="b" cm="1">
        <f t="array" ref="BV205">INDEX(i.dams_confinement_P,$P205,BV$17)</f>
        <v>0</v>
      </c>
      <c r="BW205" s="246" t="b" cm="1">
        <f t="array" ref="BW205">INDEX(i.dams_confinement_P,$P205,BW$17)</f>
        <v>0</v>
      </c>
      <c r="BX205" s="246" t="b" cm="1">
        <f t="array" ref="BX205">INDEX(i.dams_confinement_P,$P205,BX$17)</f>
        <v>0</v>
      </c>
      <c r="BY205" s="248" t="str">
        <f t="shared" ca="1" si="727"/>
        <v>-</v>
      </c>
      <c r="BZ205" s="248" t="str">
        <f t="shared" ca="1" si="727"/>
        <v>-</v>
      </c>
      <c r="CA205" s="10"/>
      <c r="CB205" s="248" t="str">
        <f t="shared" ca="1" si="727"/>
        <v>-</v>
      </c>
      <c r="CC205" s="248" t="str">
        <f t="shared" ca="1" si="727"/>
        <v>-</v>
      </c>
      <c r="CD205" s="248" t="str">
        <f t="shared" ca="1" si="727"/>
        <v>-</v>
      </c>
      <c r="CE205" s="248" t="str">
        <f t="shared" ca="1" si="727"/>
        <v>-</v>
      </c>
      <c r="CF205" s="248" t="str">
        <f t="shared" ca="1" si="727"/>
        <v>-</v>
      </c>
      <c r="CG205" s="248" t="str">
        <f t="shared" ca="1" si="727"/>
        <v>-</v>
      </c>
      <c r="CH205" s="248" t="str">
        <f t="shared" ca="1" si="727"/>
        <v>-</v>
      </c>
      <c r="CI205" s="248" t="str">
        <f t="shared" ca="1" si="727"/>
        <v>-</v>
      </c>
      <c r="CJ205" s="248" t="str">
        <f t="shared" ca="1" si="727"/>
        <v>-</v>
      </c>
      <c r="CK205" s="248" t="str">
        <f t="shared" ca="1" si="727"/>
        <v>-</v>
      </c>
      <c r="CL205" s="248" t="str">
        <f t="shared" ca="1" si="727"/>
        <v>-</v>
      </c>
      <c r="CM205" s="248" t="str">
        <f t="shared" ca="1" si="727"/>
        <v>-</v>
      </c>
      <c r="CN205" s="248" t="str">
        <f t="shared" ca="1" si="727"/>
        <v>-</v>
      </c>
      <c r="CO205" s="248" t="str">
        <f t="shared" ca="1" si="727"/>
        <v>-</v>
      </c>
      <c r="CP205" s="248" t="str">
        <f t="shared" ca="1" si="727"/>
        <v>-</v>
      </c>
      <c r="CQ205" s="248" t="str">
        <f t="shared" ca="1" si="727"/>
        <v>-</v>
      </c>
      <c r="CR205" s="248" t="str">
        <f t="shared" ca="1" si="727"/>
        <v>-</v>
      </c>
      <c r="CS205" s="248" t="str">
        <f t="shared" ca="1" si="727"/>
        <v>-</v>
      </c>
      <c r="CT205" s="248" t="str">
        <f t="shared" ca="1" si="727"/>
        <v>-</v>
      </c>
      <c r="CU205" s="248" t="str">
        <f t="shared" ca="1" si="727"/>
        <v>-</v>
      </c>
      <c r="CV205" s="248" t="str">
        <f t="shared" ca="1" si="727"/>
        <v>-</v>
      </c>
      <c r="CW205" s="10"/>
      <c r="CX205" s="246" t="str" cm="1">
        <f t="array" aca="1" ref="CX205" ca="1">IF(AND($CZ205:$DA205),INDEX(i.dam_user_fvp0_date,$P205),"-")</f>
        <v>-</v>
      </c>
      <c r="CY205" s="246" t="str" cm="1">
        <f t="array" aca="1" ref="CY205" ca="1">IF(AND($CZ205:$DA205),INDEX(i.dam_user_fvp1_date,$P205),"-")</f>
        <v>-</v>
      </c>
      <c r="CZ205" s="248" t="b">
        <f t="shared" ca="1" si="750"/>
        <v>0</v>
      </c>
      <c r="DA205" s="248" t="b">
        <f t="shared" ca="1" si="750"/>
        <v>0</v>
      </c>
      <c r="DB205" s="248" t="str">
        <f t="shared" ca="1" si="728"/>
        <v>-</v>
      </c>
      <c r="DC205" s="248" t="str">
        <f t="shared" ca="1" si="728"/>
        <v>-</v>
      </c>
      <c r="DD205" s="248" t="str">
        <f t="shared" ca="1" si="728"/>
        <v>-</v>
      </c>
      <c r="DE205" s="248" t="str">
        <f t="shared" ca="1" si="728"/>
        <v>-</v>
      </c>
      <c r="DF205" s="248" t="str">
        <f t="shared" ca="1" si="728"/>
        <v>-</v>
      </c>
      <c r="DG205" s="248" t="str">
        <f t="shared" ca="1" si="728"/>
        <v>-</v>
      </c>
      <c r="DH205" s="248" t="str">
        <f t="shared" ca="1" si="728"/>
        <v>-</v>
      </c>
      <c r="DI205" s="248" t="str">
        <f t="shared" ca="1" si="728"/>
        <v>-</v>
      </c>
      <c r="DJ205" s="248" t="str">
        <f t="shared" ca="1" si="728"/>
        <v>-</v>
      </c>
      <c r="DK205" s="248" t="str">
        <f t="shared" ca="1" si="728"/>
        <v>-</v>
      </c>
      <c r="DL205" s="248" t="str">
        <f t="shared" ca="1" si="728"/>
        <v>-</v>
      </c>
      <c r="DM205" s="248" t="str">
        <f t="shared" ca="1" si="728"/>
        <v>-</v>
      </c>
      <c r="DN205" s="248" t="str">
        <f t="shared" ca="1" si="728"/>
        <v>-</v>
      </c>
      <c r="DO205" s="248" t="str">
        <f t="shared" ca="1" si="728"/>
        <v>-</v>
      </c>
      <c r="DP205" s="248" t="str">
        <f t="shared" ca="1" si="728"/>
        <v>-</v>
      </c>
      <c r="DQ205" s="248" t="str">
        <f t="shared" ca="1" si="728"/>
        <v>-</v>
      </c>
      <c r="DR205" s="248" t="str">
        <f t="shared" ca="1" si="728"/>
        <v>-</v>
      </c>
      <c r="DS205" s="248" t="str">
        <f t="shared" ca="1" si="728"/>
        <v>-</v>
      </c>
      <c r="DT205" s="248" t="str">
        <f t="shared" ca="1" si="728"/>
        <v>-</v>
      </c>
      <c r="DU205" s="248" t="str">
        <f t="shared" ca="1" si="728"/>
        <v>-</v>
      </c>
      <c r="DV205" s="225">
        <f t="shared" ca="1" si="757"/>
        <v>3</v>
      </c>
      <c r="DW205" s="225">
        <f t="shared" ca="1" si="757"/>
        <v>3</v>
      </c>
      <c r="DX205" s="247">
        <v>0</v>
      </c>
      <c r="DY205" s="247">
        <v>1</v>
      </c>
      <c r="DZ205" s="247">
        <v>-1</v>
      </c>
      <c r="EA205" s="248" t="str">
        <f t="shared" ca="1" si="728"/>
        <v>-</v>
      </c>
      <c r="EB205" s="248" t="str">
        <f t="shared" ca="1" si="728"/>
        <v>-</v>
      </c>
      <c r="EC205" s="248" t="str">
        <f t="shared" ca="1" si="728"/>
        <v>-</v>
      </c>
      <c r="ED205" s="248" t="str">
        <f t="shared" ca="1" si="728"/>
        <v>-</v>
      </c>
      <c r="EE205" s="248" t="str">
        <f t="shared" ca="1" si="728"/>
        <v>-</v>
      </c>
      <c r="EF205" s="247">
        <v>0</v>
      </c>
      <c r="EG205" s="247">
        <v>1</v>
      </c>
      <c r="EH205" s="247">
        <v>-1</v>
      </c>
      <c r="EI205" s="248" t="str">
        <f t="shared" ca="1" si="728"/>
        <v>-</v>
      </c>
      <c r="EJ205" s="248" t="str">
        <f t="shared" ca="1" si="728"/>
        <v>-</v>
      </c>
      <c r="EK205" s="248" t="str">
        <f t="shared" ca="1" si="728"/>
        <v>-</v>
      </c>
      <c r="EL205" s="248">
        <f t="shared" ca="1" si="728"/>
        <v>0</v>
      </c>
      <c r="EM205" s="248">
        <f t="shared" ca="1" si="728"/>
        <v>0</v>
      </c>
      <c r="EN205" s="248">
        <f t="shared" ca="1" si="728"/>
        <v>0</v>
      </c>
      <c r="EO205" s="248">
        <f t="shared" ca="1" si="728"/>
        <v>0</v>
      </c>
      <c r="EP205" s="248">
        <f t="shared" ca="1" si="728"/>
        <v>0</v>
      </c>
      <c r="EQ205" s="248">
        <f t="shared" ca="1" si="728"/>
        <v>0</v>
      </c>
      <c r="ER205" s="248">
        <f t="shared" ca="1" si="728"/>
        <v>0</v>
      </c>
      <c r="ES205" s="248" t="str">
        <f t="shared" ca="1" si="728"/>
        <v>-</v>
      </c>
      <c r="ET205" s="248" t="str">
        <f t="shared" ca="1" si="728"/>
        <v>-</v>
      </c>
      <c r="EU205" s="248" t="str">
        <f t="shared" ca="1" si="728"/>
        <v>-</v>
      </c>
      <c r="EV205" s="248" t="str">
        <f t="shared" ca="1" si="728"/>
        <v>-</v>
      </c>
      <c r="EW205" s="248" t="str">
        <f t="shared" ca="1" si="728"/>
        <v>-</v>
      </c>
      <c r="EX205" s="248" t="str">
        <f t="shared" ca="1" si="728"/>
        <v>-</v>
      </c>
      <c r="EY205" s="248" t="str">
        <f t="shared" ca="1" si="728"/>
        <v>-</v>
      </c>
      <c r="EZ205" s="248" t="str">
        <f t="shared" ca="1" si="728"/>
        <v>-</v>
      </c>
      <c r="FA205" s="248" t="str">
        <f t="shared" ca="1" si="728"/>
        <v>-</v>
      </c>
      <c r="FB205" s="248" t="str">
        <f t="shared" ca="1" si="728"/>
        <v>-</v>
      </c>
      <c r="FC205" s="248" t="str">
        <f t="shared" ca="1" si="728"/>
        <v>-</v>
      </c>
      <c r="FD205" s="10"/>
      <c r="FE205" s="246">
        <f t="shared" ca="1" si="729"/>
        <v>1</v>
      </c>
      <c r="FF205" s="248" t="str">
        <f t="shared" ca="1" si="728"/>
        <v>-</v>
      </c>
      <c r="FG205" s="248" t="str">
        <f t="shared" ca="1" si="728"/>
        <v>-</v>
      </c>
      <c r="FH205" s="248" t="str">
        <f t="shared" ca="1" si="728"/>
        <v>-</v>
      </c>
      <c r="FI205" s="248" t="str">
        <f t="shared" ca="1" si="728"/>
        <v>-</v>
      </c>
      <c r="FJ205" s="246" t="b">
        <f t="shared" ca="1" si="730"/>
        <v>0</v>
      </c>
      <c r="FK205" s="248" t="str">
        <f t="shared" ca="1" si="731"/>
        <v>-</v>
      </c>
      <c r="FL205" s="248">
        <f t="shared" ca="1" si="731"/>
        <v>0</v>
      </c>
      <c r="FM205" s="248" t="str">
        <f t="shared" ca="1" si="731"/>
        <v>-</v>
      </c>
      <c r="FN205" s="248">
        <f t="shared" ca="1" si="731"/>
        <v>1</v>
      </c>
      <c r="FO205" s="248">
        <f t="shared" ca="1" si="731"/>
        <v>0</v>
      </c>
      <c r="FP205" s="248">
        <f t="shared" ca="1" si="731"/>
        <v>1</v>
      </c>
      <c r="FQ205" s="248">
        <f t="shared" ca="1" si="731"/>
        <v>0</v>
      </c>
      <c r="FR205" s="248">
        <f t="shared" ca="1" si="731"/>
        <v>1</v>
      </c>
      <c r="FS205" s="248">
        <f t="shared" ca="1" si="731"/>
        <v>1</v>
      </c>
      <c r="FT205" s="248">
        <f t="shared" ca="1" si="731"/>
        <v>1</v>
      </c>
      <c r="FU205" s="248">
        <f t="shared" ca="1" si="731"/>
        <v>0</v>
      </c>
      <c r="FV205" s="248">
        <f t="shared" ca="1" si="731"/>
        <v>0</v>
      </c>
      <c r="FW205" s="248">
        <f t="shared" ca="1" si="731"/>
        <v>0</v>
      </c>
      <c r="FX205" s="248">
        <f t="shared" ca="1" si="731"/>
        <v>0</v>
      </c>
      <c r="FY205" s="248">
        <f t="shared" ca="1" si="731"/>
        <v>0</v>
      </c>
      <c r="FZ205" s="248">
        <f t="shared" ca="1" si="731"/>
        <v>0</v>
      </c>
      <c r="GA205" s="248">
        <f t="shared" ca="1" si="731"/>
        <v>0</v>
      </c>
      <c r="GB205" s="248">
        <f t="shared" ca="1" si="731"/>
        <v>0</v>
      </c>
      <c r="GC205" s="248">
        <f t="shared" ca="1" si="731"/>
        <v>0</v>
      </c>
      <c r="GD205" s="248">
        <f t="shared" ca="1" si="731"/>
        <v>0</v>
      </c>
      <c r="GE205" s="248">
        <f t="shared" ca="1" si="731"/>
        <v>0</v>
      </c>
      <c r="GF205" s="248">
        <f t="shared" ca="1" si="731"/>
        <v>0</v>
      </c>
      <c r="GG205" s="248">
        <f t="shared" ca="1" si="731"/>
        <v>1</v>
      </c>
      <c r="GH205" s="248">
        <f t="shared" ca="1" si="731"/>
        <v>0</v>
      </c>
      <c r="GI205" s="248">
        <f t="shared" ca="1" si="731"/>
        <v>0</v>
      </c>
      <c r="GJ205" s="248">
        <f t="shared" ca="1" si="731"/>
        <v>0</v>
      </c>
      <c r="GK205" s="248">
        <f t="shared" ca="1" si="731"/>
        <v>0</v>
      </c>
      <c r="GL205" s="248">
        <f t="shared" ca="1" si="731"/>
        <v>0</v>
      </c>
      <c r="GM205" s="248">
        <f t="shared" ca="1" si="731"/>
        <v>0</v>
      </c>
      <c r="GN205" s="248">
        <f t="shared" ca="1" si="731"/>
        <v>0</v>
      </c>
      <c r="GO205" s="10"/>
      <c r="GP205" s="246" t="b">
        <f t="shared" ca="1" si="732"/>
        <v>1</v>
      </c>
      <c r="GQ205" s="246" cm="1">
        <f t="array" aca="1" ref="GQ205" ca="1">INDEX(i.bnd_total_pas_area,$R205,1)</f>
        <v>852</v>
      </c>
      <c r="GR205" s="248" t="str">
        <f t="shared" ca="1" si="733"/>
        <v>-</v>
      </c>
      <c r="GS205" s="246" t="b">
        <f t="shared" ca="1" si="734"/>
        <v>1</v>
      </c>
      <c r="GT205" s="246" cm="1">
        <f t="array" aca="1" ref="GT205" ca="1">INDEX(i.bnd_sr_t,$T205,1)</f>
        <v>13.6</v>
      </c>
      <c r="GU205" s="246" t="b">
        <f t="shared" ca="1" si="735"/>
        <v>1</v>
      </c>
      <c r="GV205" s="246" t="b">
        <f t="shared" ca="1" si="735"/>
        <v>0</v>
      </c>
      <c r="GW205" s="246" t="b">
        <f t="shared" ca="1" si="735"/>
        <v>0</v>
      </c>
      <c r="GX205" s="248">
        <f t="shared" ca="1" si="736"/>
        <v>0</v>
      </c>
      <c r="GY205" s="248">
        <f t="shared" ca="1" si="736"/>
        <v>2</v>
      </c>
      <c r="GZ205" s="248">
        <f t="shared" ca="1" si="736"/>
        <v>2</v>
      </c>
      <c r="HA205" s="248" t="str">
        <f t="shared" ca="1" si="736"/>
        <v>-</v>
      </c>
      <c r="HB205" s="248" t="str">
        <f t="shared" ca="1" si="736"/>
        <v>-</v>
      </c>
      <c r="HC205" s="248" t="str">
        <f t="shared" ca="1" si="736"/>
        <v>-</v>
      </c>
      <c r="HD205" s="248" t="str">
        <f t="shared" ca="1" si="736"/>
        <v>-</v>
      </c>
      <c r="HE205" s="248" t="str">
        <f t="shared" ca="1" si="736"/>
        <v>-</v>
      </c>
      <c r="HF205" s="248" t="str">
        <f t="shared" ca="1" si="736"/>
        <v>-</v>
      </c>
      <c r="HG205" s="248" t="str">
        <f t="shared" ca="1" si="736"/>
        <v>-</v>
      </c>
      <c r="HH205" s="246" t="b">
        <f t="array" aca="1" ref="HH205" ca="1">IF(OR(HI205:HJ205&lt;&gt;"-"),TRUE,"-")</f>
        <v>1</v>
      </c>
      <c r="HI205" s="225">
        <f t="shared" ca="1" si="758"/>
        <v>2</v>
      </c>
      <c r="HJ205" s="248" t="str">
        <f t="shared" ca="1" si="737"/>
        <v>-</v>
      </c>
      <c r="HK205" s="246" t="str">
        <f t="array" aca="1" ref="HK205" ca="1">IF(OR(HL205:HQ205&lt;&gt;"-"),TRUE,"-")</f>
        <v>-</v>
      </c>
      <c r="HL205" s="248" t="str">
        <f t="shared" ca="1" si="751"/>
        <v>-</v>
      </c>
      <c r="HM205" s="288" t="str">
        <f t="shared" ca="1" si="751"/>
        <v>-</v>
      </c>
      <c r="HN205" s="288" t="str">
        <f t="shared" ca="1" si="751"/>
        <v>-</v>
      </c>
      <c r="HO205" s="288" t="str">
        <f t="shared" ca="1" si="751"/>
        <v>-</v>
      </c>
      <c r="HP205" s="288" t="str">
        <f t="shared" ca="1" si="751"/>
        <v>-</v>
      </c>
      <c r="HQ205" s="288" t="str">
        <f t="shared" ca="1" si="751"/>
        <v>-</v>
      </c>
      <c r="HR205" s="288" t="str">
        <f t="shared" ca="1" si="751"/>
        <v>-</v>
      </c>
      <c r="HS205" s="248" t="b">
        <f t="shared" ca="1" si="751"/>
        <v>1</v>
      </c>
      <c r="HT205" s="248">
        <f t="shared" ca="1" si="751"/>
        <v>2</v>
      </c>
      <c r="HU205" s="248" t="b">
        <f t="shared" ca="1" si="738"/>
        <v>1</v>
      </c>
      <c r="HV205" s="248" t="str">
        <f t="shared" ca="1" si="738"/>
        <v>-</v>
      </c>
      <c r="HW205" s="246" t="str">
        <f t="shared" ca="1" si="739"/>
        <v>-</v>
      </c>
      <c r="HX205" s="246" t="str">
        <f t="shared" ca="1" si="739"/>
        <v>-</v>
      </c>
      <c r="HY205" s="246" t="str">
        <f t="shared" ca="1" si="739"/>
        <v>-</v>
      </c>
      <c r="HZ205" s="246" t="str">
        <f t="shared" ca="1" si="739"/>
        <v>-</v>
      </c>
      <c r="IA205" s="248" t="str">
        <f t="shared" ca="1" si="740"/>
        <v>-</v>
      </c>
      <c r="IB205" s="248" t="str">
        <f t="shared" ca="1" si="740"/>
        <v>-</v>
      </c>
      <c r="IC205" s="248" t="str">
        <f t="shared" ca="1" si="740"/>
        <v>-</v>
      </c>
      <c r="ID205" s="248" t="str">
        <f t="shared" ca="1" si="740"/>
        <v>-</v>
      </c>
      <c r="IE205" s="248">
        <f t="shared" ca="1" si="740"/>
        <v>0</v>
      </c>
      <c r="IF205" s="248">
        <f t="shared" ca="1" si="740"/>
        <v>0.9</v>
      </c>
      <c r="IG205" s="248">
        <f t="shared" ca="1" si="740"/>
        <v>0</v>
      </c>
      <c r="IH205" s="248">
        <f t="shared" ca="1" si="740"/>
        <v>0.5</v>
      </c>
      <c r="II205" s="248">
        <f t="shared" ca="1" si="740"/>
        <v>0</v>
      </c>
      <c r="IJ205" s="248">
        <f t="shared" ca="1" si="740"/>
        <v>0</v>
      </c>
      <c r="IK205" s="248" t="str">
        <f t="shared" ca="1" si="740"/>
        <v>-</v>
      </c>
      <c r="IL205" s="246" t="str">
        <f t="shared" ca="1" si="741"/>
        <v>-</v>
      </c>
      <c r="IM205" s="246" t="str">
        <f t="shared" ca="1" si="741"/>
        <v>-</v>
      </c>
      <c r="IN205" s="155" t="b">
        <f t="shared" ca="1" si="742"/>
        <v>0</v>
      </c>
      <c r="IO205" s="248" t="str">
        <f t="shared" ca="1" si="743"/>
        <v>-</v>
      </c>
      <c r="IP205" s="10"/>
      <c r="IQ205" s="248">
        <f t="shared" ca="1" si="740"/>
        <v>1</v>
      </c>
      <c r="IR205" s="248">
        <f t="shared" ca="1" si="740"/>
        <v>0</v>
      </c>
      <c r="IS205" s="248">
        <f t="shared" ca="1" si="740"/>
        <v>1</v>
      </c>
      <c r="IT205" s="248">
        <f t="shared" ca="1" si="740"/>
        <v>1</v>
      </c>
      <c r="IU205" s="248">
        <f t="shared" ca="1" si="740"/>
        <v>0</v>
      </c>
      <c r="IV205" s="248">
        <f t="shared" ca="1" si="740"/>
        <v>70</v>
      </c>
      <c r="IW205" s="248">
        <f t="shared" ca="1" si="740"/>
        <v>50</v>
      </c>
      <c r="IX205" s="248">
        <f t="shared" ca="1" si="740"/>
        <v>85</v>
      </c>
      <c r="IY205" s="248">
        <f t="shared" ca="1" si="740"/>
        <v>70</v>
      </c>
      <c r="IZ205" s="246">
        <f t="shared" si="744"/>
        <v>1</v>
      </c>
      <c r="JA205" s="246">
        <f t="shared" si="745"/>
        <v>1</v>
      </c>
      <c r="JB205" s="246">
        <f t="shared" si="746"/>
        <v>1</v>
      </c>
      <c r="JC205" s="248">
        <f t="shared" ca="1" si="740"/>
        <v>1</v>
      </c>
      <c r="JD205" s="10"/>
      <c r="JE205" s="248">
        <f t="shared" ca="1" si="740"/>
        <v>1</v>
      </c>
      <c r="JF205" s="248">
        <f t="shared" ca="1" si="740"/>
        <v>1</v>
      </c>
      <c r="JG205" s="248">
        <f t="shared" ca="1" si="740"/>
        <v>0.75</v>
      </c>
      <c r="JH205" s="248">
        <f t="shared" ca="1" si="740"/>
        <v>0.8</v>
      </c>
      <c r="JI205" s="248">
        <f t="shared" ca="1" si="740"/>
        <v>0.82499999999999996</v>
      </c>
      <c r="JJ205" s="248">
        <f t="shared" ca="1" si="740"/>
        <v>0.875</v>
      </c>
      <c r="JK205" s="248">
        <f t="shared" ca="1" si="740"/>
        <v>0.9</v>
      </c>
      <c r="JL205" s="248">
        <f t="shared" ca="1" si="740"/>
        <v>1</v>
      </c>
      <c r="JM205" s="248">
        <f t="shared" ca="1" si="747"/>
        <v>0</v>
      </c>
      <c r="JN205" s="248">
        <f t="shared" ca="1" si="747"/>
        <v>0</v>
      </c>
      <c r="JO205" s="248">
        <f t="shared" ca="1" si="747"/>
        <v>0</v>
      </c>
      <c r="JP205" s="248">
        <f t="shared" ca="1" si="747"/>
        <v>0</v>
      </c>
      <c r="JQ205" s="248">
        <f t="shared" ca="1" si="747"/>
        <v>0</v>
      </c>
      <c r="JR205" s="248">
        <f t="shared" ca="1" si="747"/>
        <v>0</v>
      </c>
      <c r="JS205" s="248" t="str">
        <f t="shared" ca="1" si="740"/>
        <v>-</v>
      </c>
      <c r="JT205" s="248">
        <f t="shared" ca="1" si="740"/>
        <v>0</v>
      </c>
      <c r="JU205" s="27">
        <v>0</v>
      </c>
    </row>
    <row r="206" spans="1:281" s="228" customFormat="1" outlineLevel="2">
      <c r="A206" s="202">
        <f t="shared" si="12"/>
        <v>201</v>
      </c>
      <c r="B206" s="210">
        <f t="shared" ca="1" si="752"/>
        <v>196</v>
      </c>
      <c r="C206" s="228">
        <v>200</v>
      </c>
      <c r="D206" s="228" t="s">
        <v>941</v>
      </c>
      <c r="E206" s="228" t="b">
        <v>0</v>
      </c>
      <c r="F206" s="228" t="b">
        <v>0</v>
      </c>
      <c r="G206" s="228" t="b">
        <f t="shared" si="748"/>
        <v>0</v>
      </c>
      <c r="H206" s="32">
        <v>2</v>
      </c>
      <c r="I206" s="298" cm="1">
        <f t="array" aca="1" ref="I206" ca="1">INDEX(DataMaster!$R$70:$AC$77,Experiment!$H206,MATCH(Experiment!I$2,DataMaster!$R$69:$AC$69,0))</f>
        <v>1</v>
      </c>
      <c r="J206" s="298" cm="1">
        <f t="array" aca="1" ref="J206" ca="1">INDEX(DataMaster!$R$70:$AC$77,Experiment!$H206,MATCH(Experiment!J$2,DataMaster!$R$69:$AC$69,0))</f>
        <v>2</v>
      </c>
      <c r="K206" s="307">
        <v>1</v>
      </c>
      <c r="L206" s="298" cm="1">
        <f t="array" aca="1" ref="L206" ca="1">INDEX(DataMaster!$R$70:$AC$77,Experiment!$H206,MATCH(Experiment!L$2,DataMaster!$R$69:$AC$69,0))</f>
        <v>2</v>
      </c>
      <c r="M206" s="32">
        <v>1</v>
      </c>
      <c r="N206" s="32">
        <v>1</v>
      </c>
      <c r="O206" s="32">
        <v>1</v>
      </c>
      <c r="P206" s="298" cm="1">
        <f t="array" ref="P206">INDEX(DataMaster!$R$70:$AC$77,Experiment!$H206,MATCH(Experiment!P$2,DataMaster!$R$69:$AC$69,0))</f>
        <v>1</v>
      </c>
      <c r="Q206" s="32">
        <v>1</v>
      </c>
      <c r="R206" s="298" cm="1">
        <f t="array" aca="1" ref="R206" ca="1">INDEX(DataMaster!$R$70:$AC$77,Experiment!$H206,MATCH(Experiment!R$2,DataMaster!$R$69:$AC$69,0))</f>
        <v>2</v>
      </c>
      <c r="S206" s="32">
        <v>0</v>
      </c>
      <c r="T206" s="298" cm="1">
        <f t="array" aca="1" ref="T206" ca="1">INDEX(DataMaster!$R$70:$AC$77,Experiment!$H206,MATCH(Experiment!T$2,DataMaster!$R$69:$AC$69,0))</f>
        <v>2</v>
      </c>
      <c r="V206" s="242" t="str">
        <f ca="1">TEXT(LEFT(OFFSET(V206,-1,0),5)+1,"00000")&amp;MID(OFFSET(V206,-1,0),6,FIND(" ",OFFSET(V206,-1,0),7)-5)
&amp;IF($H206=0,"",INDEX(DataMaster!$Q$70:$Q$77,Experiment!H206))
 &amp; " Day"&amp;INDEX(i.DOY,$I206,1)                   &amp; IF($FE206=0," FWM","")&amp;IF($FE206=1," MWM","")&amp;IF($FE206=5," Mat","")&amp;IF($FJ206=TRUE,"&amp;BBT","")
&amp;" Confine"&amp;$P206-1       &amp;IF($R206&gt;1," PasArea"&amp;GQ206,"")     &amp;IF($T206&gt;1," SR"&amp;GT206,"")     &amp;IF($S206&gt;1," PGR"&amp;JG206,"")
&amp; " (F"&amp;3+IFERROR(1*$CZ206,0)+IFERROR(1*$DA206,0)&amp;3-IFERROR(1*NOT($DC206),0)&amp;"N"&amp;$DV206&amp;$DW206&amp;")"</f>
        <v>00006 Feed farm1_nc Day135 MWM Confine0 PasArea852 SR13.6 (F33N33)</v>
      </c>
      <c r="W206" s="10" t="str">
        <f ca="1">IF(COUNTIF(V$5:V206,V206)=1,"-","Dup")</f>
        <v>-</v>
      </c>
      <c r="X206" s="10"/>
      <c r="Y206" s="225" t="str">
        <f t="shared" ca="1" si="753"/>
        <v>-</v>
      </c>
      <c r="Z206" s="248" t="str">
        <f t="shared" ca="1" si="723"/>
        <v>-</v>
      </c>
      <c r="AA206" s="225" t="str">
        <f t="shared" ca="1" si="753"/>
        <v>-</v>
      </c>
      <c r="AB206" s="225" t="str">
        <f t="shared" ca="1" si="753"/>
        <v>-</v>
      </c>
      <c r="AC206" s="248" t="str">
        <f t="shared" ca="1" si="724"/>
        <v>-</v>
      </c>
      <c r="AD206" s="248" t="b">
        <f t="shared" ca="1" si="724"/>
        <v>1</v>
      </c>
      <c r="AE206" s="10"/>
      <c r="AF206" s="248" t="b">
        <f t="shared" ca="1" si="725"/>
        <v>1</v>
      </c>
      <c r="AG206" s="248" t="str">
        <f t="shared" ca="1" si="725"/>
        <v>-</v>
      </c>
      <c r="AH206" s="248" t="str">
        <f t="shared" ca="1" si="725"/>
        <v>-</v>
      </c>
      <c r="AI206" s="248" t="str">
        <f t="shared" ca="1" si="725"/>
        <v>-</v>
      </c>
      <c r="AJ206" s="248" t="b">
        <f t="shared" ca="1" si="725"/>
        <v>0</v>
      </c>
      <c r="AK206" s="248" t="str">
        <f t="shared" ca="1" si="725"/>
        <v>-</v>
      </c>
      <c r="AL206" s="248" t="str">
        <f t="shared" ca="1" si="725"/>
        <v>-</v>
      </c>
      <c r="AM206" s="248" t="str">
        <f t="shared" ca="1" si="725"/>
        <v>-</v>
      </c>
      <c r="AN206" s="248" t="b">
        <f t="shared" ca="1" si="725"/>
        <v>0</v>
      </c>
      <c r="AO206" s="10"/>
      <c r="AP206" s="225" t="b">
        <f t="shared" ca="1" si="759"/>
        <v>1</v>
      </c>
      <c r="AQ206" s="247" t="b">
        <v>1</v>
      </c>
      <c r="AR206" s="225" t="b">
        <f t="shared" ca="1" si="754"/>
        <v>1</v>
      </c>
      <c r="AS206" s="243">
        <f t="shared" ca="1" si="749"/>
        <v>212105</v>
      </c>
      <c r="AT206" s="225" t="b">
        <f t="shared" ca="1" si="755"/>
        <v>0</v>
      </c>
      <c r="AU206" s="248" t="str">
        <f t="shared" ca="1" si="725"/>
        <v>-</v>
      </c>
      <c r="AV206" s="248" t="b">
        <f t="shared" ca="1" si="725"/>
        <v>1</v>
      </c>
      <c r="AW206" s="225">
        <f t="shared" ca="1" si="756"/>
        <v>212106</v>
      </c>
      <c r="AX206" s="248" t="str">
        <f t="shared" ca="1" si="725"/>
        <v>-</v>
      </c>
      <c r="AY206" s="248">
        <f t="shared" ca="1" si="725"/>
        <v>1</v>
      </c>
      <c r="AZ206" s="248">
        <f t="shared" ca="1" si="725"/>
        <v>1</v>
      </c>
      <c r="BA206" s="248" t="b">
        <f t="shared" ca="1" si="725"/>
        <v>1</v>
      </c>
      <c r="BB206" s="246" cm="1">
        <f t="array" ref="BB206">INDEX(i.sup_sel,$K206)</f>
        <v>1</v>
      </c>
      <c r="BC206" s="246" cm="1">
        <f t="array" aca="1" ref="BC206" ca="1">INDEX(i.confinement_factor_lab_cost,$L206)</f>
        <v>0.65</v>
      </c>
      <c r="BD206" s="246" cm="1">
        <f t="array" aca="1" ref="BD206" ca="1">INDEX(i.confinement_factor_lab_cost,$L206)</f>
        <v>0.65</v>
      </c>
      <c r="BE206" s="248" t="b">
        <f t="shared" ca="1" si="725"/>
        <v>1</v>
      </c>
      <c r="BF206" s="248" t="b">
        <f t="shared" ca="1" si="726"/>
        <v>0</v>
      </c>
      <c r="BG206" s="246" t="b" cm="1">
        <f t="array" ref="BG206">INDEX(i.dams_confinement_P,$P206,BG$17)</f>
        <v>0</v>
      </c>
      <c r="BH206" s="246" t="b" cm="1">
        <f t="array" ref="BH206">INDEX(i.dams_confinement_P,$P206,BH$17)</f>
        <v>0</v>
      </c>
      <c r="BI206" s="246" t="b" cm="1">
        <f t="array" ref="BI206">INDEX(i.dams_confinement_P,$P206,BI$17)</f>
        <v>0</v>
      </c>
      <c r="BJ206" s="246" t="b" cm="1">
        <f t="array" ref="BJ206">INDEX(i.dams_confinement_P,$P206,BJ$17)</f>
        <v>0</v>
      </c>
      <c r="BK206" s="246" t="b" cm="1">
        <f t="array" ref="BK206">INDEX(i.dams_confinement_P,$P206,BK$17)</f>
        <v>0</v>
      </c>
      <c r="BL206" s="246" t="b" cm="1">
        <f t="array" ref="BL206">INDEX(i.dams_confinement_P,$P206,BL$17)</f>
        <v>0</v>
      </c>
      <c r="BM206" s="246" t="b" cm="1">
        <f t="array" ref="BM206">INDEX(i.dams_confinement_P,$P206,BM$17)</f>
        <v>0</v>
      </c>
      <c r="BN206" s="246" t="b" cm="1">
        <f t="array" ref="BN206">INDEX(i.dams_confinement_P,$P206,BN$17)</f>
        <v>0</v>
      </c>
      <c r="BO206" s="246" t="b" cm="1">
        <f t="array" ref="BO206">INDEX(i.dams_confinement_P,$P206,BO$17)</f>
        <v>0</v>
      </c>
      <c r="BP206" s="246" t="b" cm="1">
        <f t="array" ref="BP206">INDEX(i.dams_confinement_P,$P206,BP$17)</f>
        <v>0</v>
      </c>
      <c r="BQ206" s="246" t="b" cm="1">
        <f t="array" ref="BQ206">INDEX(i.dams_confinement_P,$P206,BQ$17)</f>
        <v>0</v>
      </c>
      <c r="BR206" s="246" t="b" cm="1">
        <f t="array" ref="BR206">INDEX(i.dams_confinement_P,$P206,BR$17)</f>
        <v>0</v>
      </c>
      <c r="BS206" s="246" t="b" cm="1">
        <f t="array" ref="BS206">INDEX(i.dams_confinement_P,$P206,BS$17)</f>
        <v>0</v>
      </c>
      <c r="BT206" s="246" t="b" cm="1">
        <f t="array" ref="BT206">INDEX(i.dams_confinement_P,$P206,BT$17)</f>
        <v>0</v>
      </c>
      <c r="BU206" s="246" t="b" cm="1">
        <f t="array" ref="BU206">INDEX(i.dams_confinement_P,$P206,BU$17)</f>
        <v>0</v>
      </c>
      <c r="BV206" s="246" t="b" cm="1">
        <f t="array" ref="BV206">INDEX(i.dams_confinement_P,$P206,BV$17)</f>
        <v>0</v>
      </c>
      <c r="BW206" s="246" t="b" cm="1">
        <f t="array" ref="BW206">INDEX(i.dams_confinement_P,$P206,BW$17)</f>
        <v>0</v>
      </c>
      <c r="BX206" s="246" t="b" cm="1">
        <f t="array" ref="BX206">INDEX(i.dams_confinement_P,$P206,BX$17)</f>
        <v>0</v>
      </c>
      <c r="BY206" s="248" t="str">
        <f t="shared" ca="1" si="727"/>
        <v>-</v>
      </c>
      <c r="BZ206" s="248" t="str">
        <f t="shared" ca="1" si="727"/>
        <v>-</v>
      </c>
      <c r="CA206" s="10"/>
      <c r="CB206" s="248" t="str">
        <f t="shared" ca="1" si="727"/>
        <v>-</v>
      </c>
      <c r="CC206" s="248" t="str">
        <f t="shared" ca="1" si="727"/>
        <v>-</v>
      </c>
      <c r="CD206" s="248" t="str">
        <f t="shared" ca="1" si="727"/>
        <v>-</v>
      </c>
      <c r="CE206" s="248" t="str">
        <f t="shared" ca="1" si="727"/>
        <v>-</v>
      </c>
      <c r="CF206" s="248" t="str">
        <f t="shared" ca="1" si="727"/>
        <v>-</v>
      </c>
      <c r="CG206" s="248" t="str">
        <f t="shared" ca="1" si="727"/>
        <v>-</v>
      </c>
      <c r="CH206" s="248" t="str">
        <f t="shared" ca="1" si="727"/>
        <v>-</v>
      </c>
      <c r="CI206" s="248" t="str">
        <f t="shared" ca="1" si="727"/>
        <v>-</v>
      </c>
      <c r="CJ206" s="248" t="str">
        <f t="shared" ca="1" si="727"/>
        <v>-</v>
      </c>
      <c r="CK206" s="248" t="str">
        <f t="shared" ca="1" si="727"/>
        <v>-</v>
      </c>
      <c r="CL206" s="248" t="str">
        <f t="shared" ca="1" si="727"/>
        <v>-</v>
      </c>
      <c r="CM206" s="248" t="str">
        <f t="shared" ca="1" si="727"/>
        <v>-</v>
      </c>
      <c r="CN206" s="248" t="str">
        <f t="shared" ca="1" si="727"/>
        <v>-</v>
      </c>
      <c r="CO206" s="248" t="str">
        <f t="shared" ca="1" si="727"/>
        <v>-</v>
      </c>
      <c r="CP206" s="248" t="str">
        <f t="shared" ca="1" si="727"/>
        <v>-</v>
      </c>
      <c r="CQ206" s="248" t="str">
        <f t="shared" ca="1" si="727"/>
        <v>-</v>
      </c>
      <c r="CR206" s="248" t="str">
        <f t="shared" ca="1" si="727"/>
        <v>-</v>
      </c>
      <c r="CS206" s="248" t="str">
        <f t="shared" ca="1" si="727"/>
        <v>-</v>
      </c>
      <c r="CT206" s="248" t="str">
        <f t="shared" ca="1" si="727"/>
        <v>-</v>
      </c>
      <c r="CU206" s="248" t="str">
        <f t="shared" ca="1" si="727"/>
        <v>-</v>
      </c>
      <c r="CV206" s="248" t="str">
        <f t="shared" ca="1" si="727"/>
        <v>-</v>
      </c>
      <c r="CW206" s="10"/>
      <c r="CX206" s="246" t="str" cm="1">
        <f t="array" aca="1" ref="CX206" ca="1">IF(AND($CZ206:$DA206),INDEX(i.dam_user_fvp0_date,$P206),"-")</f>
        <v>-</v>
      </c>
      <c r="CY206" s="246" t="str" cm="1">
        <f t="array" aca="1" ref="CY206" ca="1">IF(AND($CZ206:$DA206),INDEX(i.dam_user_fvp1_date,$P206),"-")</f>
        <v>-</v>
      </c>
      <c r="CZ206" s="248" t="b">
        <f t="shared" ca="1" si="750"/>
        <v>0</v>
      </c>
      <c r="DA206" s="248" t="b">
        <f t="shared" ca="1" si="750"/>
        <v>0</v>
      </c>
      <c r="DB206" s="248" t="str">
        <f t="shared" ca="1" si="728"/>
        <v>-</v>
      </c>
      <c r="DC206" s="248" t="str">
        <f t="shared" ca="1" si="728"/>
        <v>-</v>
      </c>
      <c r="DD206" s="248" t="str">
        <f t="shared" ca="1" si="728"/>
        <v>-</v>
      </c>
      <c r="DE206" s="248" t="str">
        <f t="shared" ca="1" si="728"/>
        <v>-</v>
      </c>
      <c r="DF206" s="248" t="str">
        <f t="shared" ca="1" si="728"/>
        <v>-</v>
      </c>
      <c r="DG206" s="248" t="str">
        <f t="shared" ca="1" si="728"/>
        <v>-</v>
      </c>
      <c r="DH206" s="248" t="str">
        <f t="shared" ca="1" si="728"/>
        <v>-</v>
      </c>
      <c r="DI206" s="248" t="str">
        <f t="shared" ref="DI206:DU206" ca="1" si="760">OFFSET(DI$5,$B206,0)</f>
        <v>-</v>
      </c>
      <c r="DJ206" s="248" t="str">
        <f t="shared" ca="1" si="760"/>
        <v>-</v>
      </c>
      <c r="DK206" s="248" t="str">
        <f t="shared" ca="1" si="760"/>
        <v>-</v>
      </c>
      <c r="DL206" s="248" t="str">
        <f t="shared" ca="1" si="760"/>
        <v>-</v>
      </c>
      <c r="DM206" s="248" t="str">
        <f t="shared" ca="1" si="760"/>
        <v>-</v>
      </c>
      <c r="DN206" s="248" t="str">
        <f t="shared" ca="1" si="760"/>
        <v>-</v>
      </c>
      <c r="DO206" s="248" t="str">
        <f t="shared" ca="1" si="760"/>
        <v>-</v>
      </c>
      <c r="DP206" s="248" t="str">
        <f t="shared" ca="1" si="760"/>
        <v>-</v>
      </c>
      <c r="DQ206" s="248" t="str">
        <f t="shared" ca="1" si="760"/>
        <v>-</v>
      </c>
      <c r="DR206" s="248" t="str">
        <f t="shared" ca="1" si="760"/>
        <v>-</v>
      </c>
      <c r="DS206" s="248" t="str">
        <f t="shared" ca="1" si="760"/>
        <v>-</v>
      </c>
      <c r="DT206" s="248" t="str">
        <f t="shared" ca="1" si="760"/>
        <v>-</v>
      </c>
      <c r="DU206" s="248" t="str">
        <f t="shared" ca="1" si="760"/>
        <v>-</v>
      </c>
      <c r="DV206" s="225">
        <f t="shared" ca="1" si="757"/>
        <v>3</v>
      </c>
      <c r="DW206" s="225">
        <f t="shared" ca="1" si="757"/>
        <v>3</v>
      </c>
      <c r="DX206" s="247">
        <v>0</v>
      </c>
      <c r="DY206" s="247">
        <v>1</v>
      </c>
      <c r="DZ206" s="247">
        <v>-1</v>
      </c>
      <c r="EA206" s="248" t="str">
        <f t="shared" ref="EA206:EP209" ca="1" si="761">OFFSET(EA$5,$B206,0)</f>
        <v>-</v>
      </c>
      <c r="EB206" s="248" t="str">
        <f t="shared" ca="1" si="761"/>
        <v>-</v>
      </c>
      <c r="EC206" s="248" t="str">
        <f t="shared" ca="1" si="761"/>
        <v>-</v>
      </c>
      <c r="ED206" s="248" t="str">
        <f t="shared" ca="1" si="761"/>
        <v>-</v>
      </c>
      <c r="EE206" s="248" t="str">
        <f t="shared" ca="1" si="761"/>
        <v>-</v>
      </c>
      <c r="EF206" s="247">
        <v>0</v>
      </c>
      <c r="EG206" s="247">
        <v>1</v>
      </c>
      <c r="EH206" s="247">
        <v>-1</v>
      </c>
      <c r="EI206" s="248" t="str">
        <f t="shared" ca="1" si="761"/>
        <v>-</v>
      </c>
      <c r="EJ206" s="248" t="str">
        <f t="shared" ca="1" si="761"/>
        <v>-</v>
      </c>
      <c r="EK206" s="248" t="str">
        <f t="shared" ca="1" si="761"/>
        <v>-</v>
      </c>
      <c r="EL206" s="248">
        <f t="shared" ca="1" si="761"/>
        <v>0</v>
      </c>
      <c r="EM206" s="248">
        <f t="shared" ca="1" si="761"/>
        <v>0</v>
      </c>
      <c r="EN206" s="248">
        <f t="shared" ca="1" si="761"/>
        <v>0</v>
      </c>
      <c r="EO206" s="248">
        <f t="shared" ca="1" si="761"/>
        <v>0</v>
      </c>
      <c r="EP206" s="248">
        <f t="shared" ca="1" si="761"/>
        <v>0</v>
      </c>
      <c r="EQ206" s="248">
        <f t="shared" ref="EQ206:FC209" ca="1" si="762">OFFSET(EQ$5,$B206,0)</f>
        <v>0</v>
      </c>
      <c r="ER206" s="248">
        <f t="shared" ca="1" si="762"/>
        <v>0</v>
      </c>
      <c r="ES206" s="248" t="str">
        <f t="shared" ca="1" si="762"/>
        <v>-</v>
      </c>
      <c r="ET206" s="248" t="str">
        <f t="shared" ca="1" si="762"/>
        <v>-</v>
      </c>
      <c r="EU206" s="248" t="str">
        <f t="shared" ca="1" si="762"/>
        <v>-</v>
      </c>
      <c r="EV206" s="248" t="str">
        <f t="shared" ca="1" si="762"/>
        <v>-</v>
      </c>
      <c r="EW206" s="248" t="str">
        <f t="shared" ca="1" si="762"/>
        <v>-</v>
      </c>
      <c r="EX206" s="248" t="str">
        <f t="shared" ca="1" si="762"/>
        <v>-</v>
      </c>
      <c r="EY206" s="248" t="str">
        <f t="shared" ca="1" si="762"/>
        <v>-</v>
      </c>
      <c r="EZ206" s="248" t="str">
        <f t="shared" ca="1" si="762"/>
        <v>-</v>
      </c>
      <c r="FA206" s="248" t="str">
        <f t="shared" ca="1" si="762"/>
        <v>-</v>
      </c>
      <c r="FB206" s="248" t="str">
        <f t="shared" ca="1" si="762"/>
        <v>-</v>
      </c>
      <c r="FC206" s="248" t="str">
        <f t="shared" ca="1" si="762"/>
        <v>-</v>
      </c>
      <c r="FD206" s="10"/>
      <c r="FE206" s="246">
        <f t="shared" ca="1" si="729"/>
        <v>1</v>
      </c>
      <c r="FF206" s="248" t="str">
        <f t="shared" ref="FF206:FW209" ca="1" si="763">OFFSET(FF$5,$B206,0)</f>
        <v>-</v>
      </c>
      <c r="FG206" s="248" t="str">
        <f t="shared" ca="1" si="763"/>
        <v>-</v>
      </c>
      <c r="FH206" s="248" t="str">
        <f t="shared" ca="1" si="763"/>
        <v>-</v>
      </c>
      <c r="FI206" s="248" t="str">
        <f t="shared" ca="1" si="763"/>
        <v>-</v>
      </c>
      <c r="FJ206" s="246" t="b">
        <f t="shared" ca="1" si="730"/>
        <v>0</v>
      </c>
      <c r="FK206" s="248" t="str">
        <f t="shared" ca="1" si="763"/>
        <v>-</v>
      </c>
      <c r="FL206" s="248">
        <f t="shared" ca="1" si="763"/>
        <v>0</v>
      </c>
      <c r="FM206" s="248" t="str">
        <f t="shared" ca="1" si="763"/>
        <v>-</v>
      </c>
      <c r="FN206" s="248">
        <f t="shared" ca="1" si="731"/>
        <v>1</v>
      </c>
      <c r="FO206" s="248">
        <f t="shared" ca="1" si="731"/>
        <v>0</v>
      </c>
      <c r="FP206" s="248">
        <f t="shared" ca="1" si="763"/>
        <v>1</v>
      </c>
      <c r="FQ206" s="248">
        <f t="shared" ca="1" si="763"/>
        <v>0</v>
      </c>
      <c r="FR206" s="248">
        <f t="shared" ca="1" si="763"/>
        <v>1</v>
      </c>
      <c r="FS206" s="248">
        <f t="shared" ca="1" si="763"/>
        <v>1</v>
      </c>
      <c r="FT206" s="248">
        <f t="shared" ca="1" si="763"/>
        <v>1</v>
      </c>
      <c r="FU206" s="248">
        <f t="shared" ca="1" si="763"/>
        <v>0</v>
      </c>
      <c r="FV206" s="248">
        <f t="shared" ca="1" si="763"/>
        <v>0</v>
      </c>
      <c r="FW206" s="248">
        <f t="shared" ca="1" si="763"/>
        <v>0</v>
      </c>
      <c r="FX206" s="248">
        <f t="shared" ca="1" si="731"/>
        <v>0</v>
      </c>
      <c r="FY206" s="248">
        <f t="shared" ca="1" si="731"/>
        <v>0</v>
      </c>
      <c r="FZ206" s="248">
        <f t="shared" ca="1" si="731"/>
        <v>0</v>
      </c>
      <c r="GA206" s="248">
        <f t="shared" ca="1" si="731"/>
        <v>0</v>
      </c>
      <c r="GB206" s="248">
        <f t="shared" ca="1" si="731"/>
        <v>0</v>
      </c>
      <c r="GC206" s="248">
        <f t="shared" ca="1" si="731"/>
        <v>0</v>
      </c>
      <c r="GD206" s="248">
        <f t="shared" ca="1" si="731"/>
        <v>0</v>
      </c>
      <c r="GE206" s="248">
        <f t="shared" ca="1" si="731"/>
        <v>0</v>
      </c>
      <c r="GF206" s="248">
        <f t="shared" ca="1" si="731"/>
        <v>0</v>
      </c>
      <c r="GG206" s="248">
        <f t="shared" ca="1" si="731"/>
        <v>1</v>
      </c>
      <c r="GH206" s="248">
        <f t="shared" ca="1" si="731"/>
        <v>0</v>
      </c>
      <c r="GI206" s="248">
        <f t="shared" ca="1" si="731"/>
        <v>0</v>
      </c>
      <c r="GJ206" s="248">
        <f t="shared" ca="1" si="731"/>
        <v>0</v>
      </c>
      <c r="GK206" s="248">
        <f t="shared" ca="1" si="731"/>
        <v>0</v>
      </c>
      <c r="GL206" s="248">
        <f t="shared" ca="1" si="731"/>
        <v>0</v>
      </c>
      <c r="GM206" s="248">
        <f t="shared" ca="1" si="731"/>
        <v>0</v>
      </c>
      <c r="GN206" s="248">
        <f t="shared" ca="1" si="731"/>
        <v>0</v>
      </c>
      <c r="GO206" s="10"/>
      <c r="GP206" s="246" t="b">
        <f t="shared" ca="1" si="732"/>
        <v>1</v>
      </c>
      <c r="GQ206" s="246" cm="1">
        <f t="array" aca="1" ref="GQ206" ca="1">INDEX(i.bnd_total_pas_area,$R206,1)</f>
        <v>852</v>
      </c>
      <c r="GR206" s="248" t="str">
        <f t="shared" ca="1" si="733"/>
        <v>-</v>
      </c>
      <c r="GS206" s="246" t="b">
        <f t="shared" ca="1" si="734"/>
        <v>1</v>
      </c>
      <c r="GT206" s="246" cm="1">
        <f t="array" aca="1" ref="GT206" ca="1">INDEX(i.bnd_sr_t,$T206,1)</f>
        <v>13.6</v>
      </c>
      <c r="GU206" s="246" t="b">
        <f t="shared" ca="1" si="735"/>
        <v>1</v>
      </c>
      <c r="GV206" s="246" t="b">
        <f t="shared" ca="1" si="735"/>
        <v>0</v>
      </c>
      <c r="GW206" s="246" t="b">
        <f t="shared" ca="1" si="735"/>
        <v>0</v>
      </c>
      <c r="GX206" s="248">
        <f t="shared" ca="1" si="736"/>
        <v>0</v>
      </c>
      <c r="GY206" s="248">
        <f t="shared" ca="1" si="736"/>
        <v>2</v>
      </c>
      <c r="GZ206" s="248">
        <f t="shared" ca="1" si="736"/>
        <v>2</v>
      </c>
      <c r="HA206" s="248" t="str">
        <f t="shared" ca="1" si="736"/>
        <v>-</v>
      </c>
      <c r="HB206" s="248" t="str">
        <f t="shared" ca="1" si="736"/>
        <v>-</v>
      </c>
      <c r="HC206" s="248" t="str">
        <f t="shared" ca="1" si="736"/>
        <v>-</v>
      </c>
      <c r="HD206" s="248" t="str">
        <f t="shared" ca="1" si="736"/>
        <v>-</v>
      </c>
      <c r="HE206" s="248" t="str">
        <f t="shared" ca="1" si="736"/>
        <v>-</v>
      </c>
      <c r="HF206" s="248" t="str">
        <f t="shared" ca="1" si="736"/>
        <v>-</v>
      </c>
      <c r="HG206" s="248" t="str">
        <f t="shared" ca="1" si="736"/>
        <v>-</v>
      </c>
      <c r="HH206" s="246" t="b">
        <f t="array" aca="1" ref="HH206" ca="1">IF(OR(HI206:HJ206&lt;&gt;"-"),TRUE,"-")</f>
        <v>1</v>
      </c>
      <c r="HI206" s="225">
        <f t="shared" ca="1" si="758"/>
        <v>2</v>
      </c>
      <c r="HJ206" s="248" t="str">
        <f t="shared" ca="1" si="737"/>
        <v>-</v>
      </c>
      <c r="HK206" s="246" t="str">
        <f t="array" aca="1" ref="HK206" ca="1">IF(OR(HL206:HQ206&lt;&gt;"-"),TRUE,"-")</f>
        <v>-</v>
      </c>
      <c r="HL206" s="248" t="str">
        <f t="shared" ca="1" si="751"/>
        <v>-</v>
      </c>
      <c r="HM206" s="288" t="str">
        <f t="shared" ca="1" si="751"/>
        <v>-</v>
      </c>
      <c r="HN206" s="288" t="str">
        <f t="shared" ca="1" si="751"/>
        <v>-</v>
      </c>
      <c r="HO206" s="288" t="str">
        <f t="shared" ca="1" si="751"/>
        <v>-</v>
      </c>
      <c r="HP206" s="288" t="str">
        <f t="shared" ca="1" si="751"/>
        <v>-</v>
      </c>
      <c r="HQ206" s="288" t="str">
        <f t="shared" ca="1" si="751"/>
        <v>-</v>
      </c>
      <c r="HR206" s="288" t="str">
        <f t="shared" ca="1" si="751"/>
        <v>-</v>
      </c>
      <c r="HS206" s="248" t="b">
        <f t="shared" ca="1" si="751"/>
        <v>1</v>
      </c>
      <c r="HT206" s="248">
        <f t="shared" ca="1" si="751"/>
        <v>2</v>
      </c>
      <c r="HU206" s="248" t="b">
        <f t="shared" ca="1" si="738"/>
        <v>1</v>
      </c>
      <c r="HV206" s="248" t="str">
        <f t="shared" ca="1" si="738"/>
        <v>-</v>
      </c>
      <c r="HW206" s="246" t="str">
        <f t="shared" ca="1" si="739"/>
        <v>-</v>
      </c>
      <c r="HX206" s="246" t="str">
        <f t="shared" ca="1" si="739"/>
        <v>-</v>
      </c>
      <c r="HY206" s="246" t="str">
        <f t="shared" ca="1" si="739"/>
        <v>-</v>
      </c>
      <c r="HZ206" s="246" t="str">
        <f t="shared" ca="1" si="739"/>
        <v>-</v>
      </c>
      <c r="IA206" s="248" t="str">
        <f t="shared" ca="1" si="740"/>
        <v>-</v>
      </c>
      <c r="IB206" s="248" t="str">
        <f t="shared" ca="1" si="740"/>
        <v>-</v>
      </c>
      <c r="IC206" s="248" t="str">
        <f t="shared" ca="1" si="740"/>
        <v>-</v>
      </c>
      <c r="ID206" s="248" t="str">
        <f t="shared" ca="1" si="740"/>
        <v>-</v>
      </c>
      <c r="IE206" s="248">
        <f t="shared" ca="1" si="740"/>
        <v>0</v>
      </c>
      <c r="IF206" s="248">
        <f t="shared" ca="1" si="740"/>
        <v>0.9</v>
      </c>
      <c r="IG206" s="248">
        <f t="shared" ca="1" si="740"/>
        <v>0</v>
      </c>
      <c r="IH206" s="248">
        <f t="shared" ca="1" si="740"/>
        <v>0.5</v>
      </c>
      <c r="II206" s="248">
        <f t="shared" ca="1" si="740"/>
        <v>0</v>
      </c>
      <c r="IJ206" s="248">
        <f t="shared" ca="1" si="740"/>
        <v>0</v>
      </c>
      <c r="IK206" s="248" t="str">
        <f t="shared" ca="1" si="740"/>
        <v>-</v>
      </c>
      <c r="IL206" s="246" t="str">
        <f t="shared" ca="1" si="741"/>
        <v>-</v>
      </c>
      <c r="IM206" s="246" t="str">
        <f t="shared" ca="1" si="741"/>
        <v>-</v>
      </c>
      <c r="IN206" s="155" t="b">
        <f t="shared" ca="1" si="742"/>
        <v>0</v>
      </c>
      <c r="IO206" s="248" t="str">
        <f t="shared" ca="1" si="743"/>
        <v>-</v>
      </c>
      <c r="IP206" s="10"/>
      <c r="IQ206" s="248">
        <f t="shared" ca="1" si="740"/>
        <v>1</v>
      </c>
      <c r="IR206" s="248">
        <f t="shared" ca="1" si="740"/>
        <v>0</v>
      </c>
      <c r="IS206" s="248">
        <f t="shared" ca="1" si="740"/>
        <v>1</v>
      </c>
      <c r="IT206" s="248">
        <f t="shared" ca="1" si="740"/>
        <v>1</v>
      </c>
      <c r="IU206" s="248">
        <f t="shared" ca="1" si="740"/>
        <v>0</v>
      </c>
      <c r="IV206" s="248">
        <f t="shared" ca="1" si="740"/>
        <v>70</v>
      </c>
      <c r="IW206" s="248">
        <f t="shared" ca="1" si="740"/>
        <v>50</v>
      </c>
      <c r="IX206" s="248">
        <f t="shared" ca="1" si="740"/>
        <v>85</v>
      </c>
      <c r="IY206" s="248">
        <f t="shared" ca="1" si="740"/>
        <v>70</v>
      </c>
      <c r="IZ206" s="246">
        <f t="shared" si="744"/>
        <v>1</v>
      </c>
      <c r="JA206" s="246">
        <f t="shared" si="745"/>
        <v>1</v>
      </c>
      <c r="JB206" s="246">
        <f t="shared" si="746"/>
        <v>1</v>
      </c>
      <c r="JC206" s="248">
        <f t="shared" ca="1" si="740"/>
        <v>1</v>
      </c>
      <c r="JD206" s="10"/>
      <c r="JE206" s="248">
        <f t="shared" ca="1" si="740"/>
        <v>1</v>
      </c>
      <c r="JF206" s="248">
        <f t="shared" ca="1" si="740"/>
        <v>1</v>
      </c>
      <c r="JG206" s="248">
        <f t="shared" ca="1" si="740"/>
        <v>0.75</v>
      </c>
      <c r="JH206" s="248">
        <f t="shared" ca="1" si="740"/>
        <v>0.8</v>
      </c>
      <c r="JI206" s="248">
        <f t="shared" ca="1" si="740"/>
        <v>0.82499999999999996</v>
      </c>
      <c r="JJ206" s="248">
        <f t="shared" ca="1" si="740"/>
        <v>0.875</v>
      </c>
      <c r="JK206" s="248">
        <f t="shared" ca="1" si="740"/>
        <v>0.9</v>
      </c>
      <c r="JL206" s="248">
        <f t="shared" ca="1" si="740"/>
        <v>1</v>
      </c>
      <c r="JM206" s="248">
        <f t="shared" ca="1" si="747"/>
        <v>0</v>
      </c>
      <c r="JN206" s="248">
        <f t="shared" ca="1" si="747"/>
        <v>0</v>
      </c>
      <c r="JO206" s="248">
        <f t="shared" ca="1" si="747"/>
        <v>0</v>
      </c>
      <c r="JP206" s="248">
        <f t="shared" ca="1" si="747"/>
        <v>0</v>
      </c>
      <c r="JQ206" s="248">
        <f t="shared" ca="1" si="747"/>
        <v>0</v>
      </c>
      <c r="JR206" s="248">
        <f t="shared" ca="1" si="747"/>
        <v>0</v>
      </c>
      <c r="JS206" s="248" t="str">
        <f t="shared" ca="1" si="740"/>
        <v>-</v>
      </c>
      <c r="JT206" s="248">
        <f t="shared" ca="1" si="740"/>
        <v>0</v>
      </c>
      <c r="JU206" s="27">
        <v>0</v>
      </c>
    </row>
    <row r="207" spans="1:281" s="228" customFormat="1" outlineLevel="2">
      <c r="A207" s="202">
        <f t="shared" si="12"/>
        <v>202</v>
      </c>
      <c r="B207" s="210">
        <f t="shared" ca="1" si="752"/>
        <v>196</v>
      </c>
      <c r="C207" s="228">
        <v>200</v>
      </c>
      <c r="D207" s="228" t="s">
        <v>941</v>
      </c>
      <c r="E207" s="228" t="b">
        <v>0</v>
      </c>
      <c r="F207" s="228" t="b">
        <v>0</v>
      </c>
      <c r="G207" s="228" t="b">
        <f t="shared" si="748"/>
        <v>0</v>
      </c>
      <c r="H207" s="32">
        <v>2</v>
      </c>
      <c r="I207" s="298" cm="1">
        <f t="array" aca="1" ref="I207" ca="1">INDEX(DataMaster!$R$70:$AC$77,Experiment!$H207,MATCH(Experiment!I$2,DataMaster!$R$69:$AC$69,0))</f>
        <v>1</v>
      </c>
      <c r="J207" s="298" cm="1">
        <f t="array" aca="1" ref="J207" ca="1">INDEX(DataMaster!$R$70:$AC$77,Experiment!$H207,MATCH(Experiment!J$2,DataMaster!$R$69:$AC$69,0))</f>
        <v>2</v>
      </c>
      <c r="K207" s="307">
        <v>1</v>
      </c>
      <c r="L207" s="298" cm="1">
        <f t="array" aca="1" ref="L207" ca="1">INDEX(DataMaster!$R$70:$AC$77,Experiment!$H207,MATCH(Experiment!L$2,DataMaster!$R$69:$AC$69,0))</f>
        <v>2</v>
      </c>
      <c r="M207" s="32">
        <v>1</v>
      </c>
      <c r="N207" s="32">
        <v>1</v>
      </c>
      <c r="O207" s="32">
        <v>1</v>
      </c>
      <c r="P207" s="298" cm="1">
        <f t="array" ref="P207">INDEX(DataMaster!$R$70:$AC$77,Experiment!$H207,MATCH(Experiment!P$2,DataMaster!$R$69:$AC$69,0))</f>
        <v>1</v>
      </c>
      <c r="Q207" s="32">
        <v>1</v>
      </c>
      <c r="R207" s="298" cm="1">
        <f t="array" aca="1" ref="R207" ca="1">INDEX(DataMaster!$R$70:$AC$77,Experiment!$H207,MATCH(Experiment!R$2,DataMaster!$R$69:$AC$69,0))</f>
        <v>2</v>
      </c>
      <c r="S207" s="32">
        <v>0</v>
      </c>
      <c r="T207" s="298" cm="1">
        <f t="array" aca="1" ref="T207" ca="1">INDEX(DataMaster!$R$70:$AC$77,Experiment!$H207,MATCH(Experiment!T$2,DataMaster!$R$69:$AC$69,0))</f>
        <v>2</v>
      </c>
      <c r="V207" s="242" t="str">
        <f ca="1">TEXT(LEFT(OFFSET(V207,-1,0),5)+1,"00000")&amp;MID(OFFSET(V207,-1,0),6,FIND(" ",OFFSET(V207,-1,0),7)-5)
&amp;IF($H207=0,"",INDEX(DataMaster!$Q$70:$Q$77,Experiment!H207))
 &amp; " Day"&amp;INDEX(i.DOY,$I207,1)                   &amp; IF($FE207=0," FWM","")&amp;IF($FE207=1," MWM","")&amp;IF($FE207=5," Mat","")&amp;IF($FJ207=TRUE,"&amp;BBT","")
&amp;" Confine"&amp;$P207-1       &amp;IF($R207&gt;1," PasArea"&amp;GQ207,"")     &amp;IF($T207&gt;1," SR"&amp;GT207,"")     &amp;IF($S207&gt;1," PGR"&amp;JG207,"")
&amp; " (F"&amp;3+IFERROR(1*$CZ207,0)+IFERROR(1*$DA207,0)&amp;3-IFERROR(1*NOT($DC207),0)&amp;"N"&amp;$DV207&amp;$DW207&amp;")"</f>
        <v>00007 Feed farm1_nc Day135 MWM Confine0 PasArea852 SR13.6 (F33N33)</v>
      </c>
      <c r="W207" s="10" t="str">
        <f ca="1">IF(COUNTIF(V$5:V207,V207)=1,"-","Dup")</f>
        <v>-</v>
      </c>
      <c r="X207" s="10"/>
      <c r="Y207" s="225" t="str">
        <f t="shared" ca="1" si="753"/>
        <v>-</v>
      </c>
      <c r="Z207" s="248" t="str">
        <f t="shared" ca="1" si="723"/>
        <v>-</v>
      </c>
      <c r="AA207" s="225" t="str">
        <f t="shared" ca="1" si="753"/>
        <v>-</v>
      </c>
      <c r="AB207" s="225" t="str">
        <f t="shared" ca="1" si="753"/>
        <v>-</v>
      </c>
      <c r="AC207" s="248" t="str">
        <f t="shared" ca="1" si="724"/>
        <v>-</v>
      </c>
      <c r="AD207" s="248" t="b">
        <f t="shared" ca="1" si="724"/>
        <v>1</v>
      </c>
      <c r="AE207" s="10"/>
      <c r="AF207" s="248" t="b">
        <f t="shared" ca="1" si="725"/>
        <v>1</v>
      </c>
      <c r="AG207" s="248" t="str">
        <f t="shared" ca="1" si="725"/>
        <v>-</v>
      </c>
      <c r="AH207" s="248" t="str">
        <f t="shared" ca="1" si="725"/>
        <v>-</v>
      </c>
      <c r="AI207" s="248" t="str">
        <f t="shared" ca="1" si="725"/>
        <v>-</v>
      </c>
      <c r="AJ207" s="248" t="b">
        <f t="shared" ca="1" si="725"/>
        <v>0</v>
      </c>
      <c r="AK207" s="248" t="str">
        <f t="shared" ca="1" si="725"/>
        <v>-</v>
      </c>
      <c r="AL207" s="248" t="str">
        <f t="shared" ca="1" si="725"/>
        <v>-</v>
      </c>
      <c r="AM207" s="248" t="str">
        <f t="shared" ca="1" si="725"/>
        <v>-</v>
      </c>
      <c r="AN207" s="248" t="b">
        <f t="shared" ca="1" si="725"/>
        <v>0</v>
      </c>
      <c r="AO207" s="10"/>
      <c r="AP207" s="225" t="b">
        <f t="shared" ca="1" si="759"/>
        <v>1</v>
      </c>
      <c r="AQ207" s="247" t="b">
        <v>1</v>
      </c>
      <c r="AR207" s="225" t="b">
        <f t="shared" ca="1" si="754"/>
        <v>1</v>
      </c>
      <c r="AS207" s="243">
        <f t="shared" ca="1" si="749"/>
        <v>212106</v>
      </c>
      <c r="AT207" s="225" t="b">
        <f t="shared" ca="1" si="755"/>
        <v>0</v>
      </c>
      <c r="AU207" s="248" t="str">
        <f t="shared" ca="1" si="725"/>
        <v>-</v>
      </c>
      <c r="AV207" s="248" t="b">
        <f t="shared" ca="1" si="725"/>
        <v>1</v>
      </c>
      <c r="AW207" s="225">
        <f t="shared" ca="1" si="756"/>
        <v>212107</v>
      </c>
      <c r="AX207" s="248" t="str">
        <f t="shared" ca="1" si="725"/>
        <v>-</v>
      </c>
      <c r="AY207" s="248">
        <f t="shared" ca="1" si="725"/>
        <v>1</v>
      </c>
      <c r="AZ207" s="248">
        <f t="shared" ca="1" si="725"/>
        <v>1</v>
      </c>
      <c r="BA207" s="248" t="b">
        <f t="shared" ca="1" si="725"/>
        <v>1</v>
      </c>
      <c r="BB207" s="246" cm="1">
        <f t="array" ref="BB207">INDEX(i.sup_sel,$K207)</f>
        <v>1</v>
      </c>
      <c r="BC207" s="246" cm="1">
        <f t="array" aca="1" ref="BC207" ca="1">INDEX(i.confinement_factor_lab_cost,$L207)</f>
        <v>0.65</v>
      </c>
      <c r="BD207" s="246" cm="1">
        <f t="array" aca="1" ref="BD207" ca="1">INDEX(i.confinement_factor_lab_cost,$L207)</f>
        <v>0.65</v>
      </c>
      <c r="BE207" s="248" t="b">
        <f t="shared" ca="1" si="725"/>
        <v>1</v>
      </c>
      <c r="BF207" s="248" t="b">
        <f t="shared" ca="1" si="726"/>
        <v>0</v>
      </c>
      <c r="BG207" s="246" t="b" cm="1">
        <f t="array" ref="BG207">INDEX(i.dams_confinement_P,$P207,BG$17)</f>
        <v>0</v>
      </c>
      <c r="BH207" s="246" t="b" cm="1">
        <f t="array" ref="BH207">INDEX(i.dams_confinement_P,$P207,BH$17)</f>
        <v>0</v>
      </c>
      <c r="BI207" s="246" t="b" cm="1">
        <f t="array" ref="BI207">INDEX(i.dams_confinement_P,$P207,BI$17)</f>
        <v>0</v>
      </c>
      <c r="BJ207" s="246" t="b" cm="1">
        <f t="array" ref="BJ207">INDEX(i.dams_confinement_P,$P207,BJ$17)</f>
        <v>0</v>
      </c>
      <c r="BK207" s="246" t="b" cm="1">
        <f t="array" ref="BK207">INDEX(i.dams_confinement_P,$P207,BK$17)</f>
        <v>0</v>
      </c>
      <c r="BL207" s="246" t="b" cm="1">
        <f t="array" ref="BL207">INDEX(i.dams_confinement_P,$P207,BL$17)</f>
        <v>0</v>
      </c>
      <c r="BM207" s="246" t="b" cm="1">
        <f t="array" ref="BM207">INDEX(i.dams_confinement_P,$P207,BM$17)</f>
        <v>0</v>
      </c>
      <c r="BN207" s="246" t="b" cm="1">
        <f t="array" ref="BN207">INDEX(i.dams_confinement_P,$P207,BN$17)</f>
        <v>0</v>
      </c>
      <c r="BO207" s="246" t="b" cm="1">
        <f t="array" ref="BO207">INDEX(i.dams_confinement_P,$P207,BO$17)</f>
        <v>0</v>
      </c>
      <c r="BP207" s="246" t="b" cm="1">
        <f t="array" ref="BP207">INDEX(i.dams_confinement_P,$P207,BP$17)</f>
        <v>0</v>
      </c>
      <c r="BQ207" s="246" t="b" cm="1">
        <f t="array" ref="BQ207">INDEX(i.dams_confinement_P,$P207,BQ$17)</f>
        <v>0</v>
      </c>
      <c r="BR207" s="246" t="b" cm="1">
        <f t="array" ref="BR207">INDEX(i.dams_confinement_P,$P207,BR$17)</f>
        <v>0</v>
      </c>
      <c r="BS207" s="246" t="b" cm="1">
        <f t="array" ref="BS207">INDEX(i.dams_confinement_P,$P207,BS$17)</f>
        <v>0</v>
      </c>
      <c r="BT207" s="246" t="b" cm="1">
        <f t="array" ref="BT207">INDEX(i.dams_confinement_P,$P207,BT$17)</f>
        <v>0</v>
      </c>
      <c r="BU207" s="246" t="b" cm="1">
        <f t="array" ref="BU207">INDEX(i.dams_confinement_P,$P207,BU$17)</f>
        <v>0</v>
      </c>
      <c r="BV207" s="246" t="b" cm="1">
        <f t="array" ref="BV207">INDEX(i.dams_confinement_P,$P207,BV$17)</f>
        <v>0</v>
      </c>
      <c r="BW207" s="246" t="b" cm="1">
        <f t="array" ref="BW207">INDEX(i.dams_confinement_P,$P207,BW$17)</f>
        <v>0</v>
      </c>
      <c r="BX207" s="246" t="b" cm="1">
        <f t="array" ref="BX207">INDEX(i.dams_confinement_P,$P207,BX$17)</f>
        <v>0</v>
      </c>
      <c r="BY207" s="248" t="str">
        <f t="shared" ca="1" si="727"/>
        <v>-</v>
      </c>
      <c r="BZ207" s="248" t="str">
        <f t="shared" ca="1" si="727"/>
        <v>-</v>
      </c>
      <c r="CA207" s="10"/>
      <c r="CB207" s="248" t="str">
        <f t="shared" ca="1" si="727"/>
        <v>-</v>
      </c>
      <c r="CC207" s="248" t="str">
        <f t="shared" ca="1" si="727"/>
        <v>-</v>
      </c>
      <c r="CD207" s="248" t="str">
        <f t="shared" ca="1" si="727"/>
        <v>-</v>
      </c>
      <c r="CE207" s="248" t="str">
        <f t="shared" ca="1" si="727"/>
        <v>-</v>
      </c>
      <c r="CF207" s="248" t="str">
        <f t="shared" ca="1" si="727"/>
        <v>-</v>
      </c>
      <c r="CG207" s="248" t="str">
        <f t="shared" ca="1" si="727"/>
        <v>-</v>
      </c>
      <c r="CH207" s="248" t="str">
        <f t="shared" ca="1" si="727"/>
        <v>-</v>
      </c>
      <c r="CI207" s="248" t="str">
        <f t="shared" ca="1" si="727"/>
        <v>-</v>
      </c>
      <c r="CJ207" s="248" t="str">
        <f t="shared" ca="1" si="727"/>
        <v>-</v>
      </c>
      <c r="CK207" s="248" t="str">
        <f t="shared" ca="1" si="727"/>
        <v>-</v>
      </c>
      <c r="CL207" s="248" t="str">
        <f t="shared" ca="1" si="727"/>
        <v>-</v>
      </c>
      <c r="CM207" s="248" t="str">
        <f t="shared" ca="1" si="727"/>
        <v>-</v>
      </c>
      <c r="CN207" s="248" t="str">
        <f t="shared" ca="1" si="727"/>
        <v>-</v>
      </c>
      <c r="CO207" s="248" t="str">
        <f t="shared" ca="1" si="727"/>
        <v>-</v>
      </c>
      <c r="CP207" s="248" t="str">
        <f t="shared" ca="1" si="727"/>
        <v>-</v>
      </c>
      <c r="CQ207" s="248" t="str">
        <f t="shared" ca="1" si="727"/>
        <v>-</v>
      </c>
      <c r="CR207" s="248" t="str">
        <f t="shared" ca="1" si="727"/>
        <v>-</v>
      </c>
      <c r="CS207" s="248" t="str">
        <f t="shared" ca="1" si="727"/>
        <v>-</v>
      </c>
      <c r="CT207" s="248" t="str">
        <f t="shared" ca="1" si="727"/>
        <v>-</v>
      </c>
      <c r="CU207" s="248" t="str">
        <f t="shared" ca="1" si="727"/>
        <v>-</v>
      </c>
      <c r="CV207" s="248" t="str">
        <f t="shared" ca="1" si="727"/>
        <v>-</v>
      </c>
      <c r="CW207" s="10"/>
      <c r="CX207" s="246" t="str" cm="1">
        <f t="array" aca="1" ref="CX207" ca="1">IF(AND($CZ207:$DA207),INDEX(i.dam_user_fvp0_date,$P207),"-")</f>
        <v>-</v>
      </c>
      <c r="CY207" s="246" t="str" cm="1">
        <f t="array" aca="1" ref="CY207" ca="1">IF(AND($CZ207:$DA207),INDEX(i.dam_user_fvp1_date,$P207),"-")</f>
        <v>-</v>
      </c>
      <c r="CZ207" s="248" t="b">
        <f t="shared" ca="1" si="750"/>
        <v>0</v>
      </c>
      <c r="DA207" s="248" t="b">
        <f t="shared" ca="1" si="750"/>
        <v>0</v>
      </c>
      <c r="DB207" s="248" t="str">
        <f t="shared" ref="DB207:DU209" ca="1" si="764">OFFSET(DB$5,$B207,0)</f>
        <v>-</v>
      </c>
      <c r="DC207" s="248" t="str">
        <f t="shared" ca="1" si="764"/>
        <v>-</v>
      </c>
      <c r="DD207" s="248" t="str">
        <f t="shared" ca="1" si="764"/>
        <v>-</v>
      </c>
      <c r="DE207" s="248" t="str">
        <f t="shared" ca="1" si="764"/>
        <v>-</v>
      </c>
      <c r="DF207" s="248" t="str">
        <f t="shared" ca="1" si="764"/>
        <v>-</v>
      </c>
      <c r="DG207" s="248" t="str">
        <f t="shared" ca="1" si="764"/>
        <v>-</v>
      </c>
      <c r="DH207" s="248" t="str">
        <f t="shared" ca="1" si="764"/>
        <v>-</v>
      </c>
      <c r="DI207" s="248" t="str">
        <f t="shared" ca="1" si="764"/>
        <v>-</v>
      </c>
      <c r="DJ207" s="248" t="str">
        <f t="shared" ca="1" si="764"/>
        <v>-</v>
      </c>
      <c r="DK207" s="248" t="str">
        <f t="shared" ca="1" si="764"/>
        <v>-</v>
      </c>
      <c r="DL207" s="248" t="str">
        <f t="shared" ca="1" si="764"/>
        <v>-</v>
      </c>
      <c r="DM207" s="248" t="str">
        <f t="shared" ca="1" si="764"/>
        <v>-</v>
      </c>
      <c r="DN207" s="248" t="str">
        <f t="shared" ca="1" si="764"/>
        <v>-</v>
      </c>
      <c r="DO207" s="248" t="str">
        <f t="shared" ca="1" si="764"/>
        <v>-</v>
      </c>
      <c r="DP207" s="248" t="str">
        <f t="shared" ca="1" si="764"/>
        <v>-</v>
      </c>
      <c r="DQ207" s="248" t="str">
        <f t="shared" ca="1" si="764"/>
        <v>-</v>
      </c>
      <c r="DR207" s="248" t="str">
        <f t="shared" ca="1" si="764"/>
        <v>-</v>
      </c>
      <c r="DS207" s="248" t="str">
        <f t="shared" ca="1" si="764"/>
        <v>-</v>
      </c>
      <c r="DT207" s="248" t="str">
        <f t="shared" ca="1" si="764"/>
        <v>-</v>
      </c>
      <c r="DU207" s="248" t="str">
        <f t="shared" ca="1" si="764"/>
        <v>-</v>
      </c>
      <c r="DV207" s="225">
        <f t="shared" ca="1" si="757"/>
        <v>3</v>
      </c>
      <c r="DW207" s="225">
        <f t="shared" ca="1" si="757"/>
        <v>3</v>
      </c>
      <c r="DX207" s="247">
        <v>0</v>
      </c>
      <c r="DY207" s="247">
        <v>1</v>
      </c>
      <c r="DZ207" s="247">
        <v>-1</v>
      </c>
      <c r="EA207" s="248" t="str">
        <f t="shared" ca="1" si="761"/>
        <v>-</v>
      </c>
      <c r="EB207" s="248" t="str">
        <f t="shared" ca="1" si="761"/>
        <v>-</v>
      </c>
      <c r="EC207" s="248" t="str">
        <f t="shared" ca="1" si="761"/>
        <v>-</v>
      </c>
      <c r="ED207" s="248" t="str">
        <f t="shared" ca="1" si="761"/>
        <v>-</v>
      </c>
      <c r="EE207" s="248" t="str">
        <f t="shared" ca="1" si="761"/>
        <v>-</v>
      </c>
      <c r="EF207" s="247">
        <v>0</v>
      </c>
      <c r="EG207" s="247">
        <v>1</v>
      </c>
      <c r="EH207" s="247">
        <v>-1</v>
      </c>
      <c r="EI207" s="248" t="str">
        <f t="shared" ca="1" si="761"/>
        <v>-</v>
      </c>
      <c r="EJ207" s="248" t="str">
        <f t="shared" ca="1" si="761"/>
        <v>-</v>
      </c>
      <c r="EK207" s="248" t="str">
        <f t="shared" ca="1" si="761"/>
        <v>-</v>
      </c>
      <c r="EL207" s="248">
        <f t="shared" ca="1" si="761"/>
        <v>0</v>
      </c>
      <c r="EM207" s="248">
        <f t="shared" ca="1" si="761"/>
        <v>0</v>
      </c>
      <c r="EN207" s="248">
        <f t="shared" ca="1" si="761"/>
        <v>0</v>
      </c>
      <c r="EO207" s="248">
        <f t="shared" ca="1" si="761"/>
        <v>0</v>
      </c>
      <c r="EP207" s="248">
        <f t="shared" ca="1" si="761"/>
        <v>0</v>
      </c>
      <c r="EQ207" s="248">
        <f t="shared" ca="1" si="762"/>
        <v>0</v>
      </c>
      <c r="ER207" s="248">
        <f t="shared" ca="1" si="762"/>
        <v>0</v>
      </c>
      <c r="ES207" s="248" t="str">
        <f t="shared" ca="1" si="762"/>
        <v>-</v>
      </c>
      <c r="ET207" s="248" t="str">
        <f t="shared" ca="1" si="762"/>
        <v>-</v>
      </c>
      <c r="EU207" s="248" t="str">
        <f t="shared" ca="1" si="762"/>
        <v>-</v>
      </c>
      <c r="EV207" s="248" t="str">
        <f t="shared" ca="1" si="762"/>
        <v>-</v>
      </c>
      <c r="EW207" s="248" t="str">
        <f t="shared" ca="1" si="762"/>
        <v>-</v>
      </c>
      <c r="EX207" s="248" t="str">
        <f t="shared" ca="1" si="762"/>
        <v>-</v>
      </c>
      <c r="EY207" s="248" t="str">
        <f t="shared" ca="1" si="762"/>
        <v>-</v>
      </c>
      <c r="EZ207" s="248" t="str">
        <f t="shared" ca="1" si="762"/>
        <v>-</v>
      </c>
      <c r="FA207" s="248" t="str">
        <f t="shared" ca="1" si="762"/>
        <v>-</v>
      </c>
      <c r="FB207" s="248" t="str">
        <f t="shared" ca="1" si="762"/>
        <v>-</v>
      </c>
      <c r="FC207" s="248" t="str">
        <f t="shared" ca="1" si="762"/>
        <v>-</v>
      </c>
      <c r="FD207" s="10"/>
      <c r="FE207" s="246">
        <f t="shared" ca="1" si="729"/>
        <v>1</v>
      </c>
      <c r="FF207" s="248" t="str">
        <f t="shared" ca="1" si="763"/>
        <v>-</v>
      </c>
      <c r="FG207" s="248" t="str">
        <f t="shared" ca="1" si="763"/>
        <v>-</v>
      </c>
      <c r="FH207" s="248" t="str">
        <f t="shared" ca="1" si="763"/>
        <v>-</v>
      </c>
      <c r="FI207" s="248" t="str">
        <f t="shared" ca="1" si="763"/>
        <v>-</v>
      </c>
      <c r="FJ207" s="246" t="b">
        <f t="shared" ca="1" si="730"/>
        <v>0</v>
      </c>
      <c r="FK207" s="248" t="str">
        <f t="shared" ca="1" si="763"/>
        <v>-</v>
      </c>
      <c r="FL207" s="248">
        <f t="shared" ca="1" si="763"/>
        <v>0</v>
      </c>
      <c r="FM207" s="248" t="str">
        <f t="shared" ca="1" si="763"/>
        <v>-</v>
      </c>
      <c r="FN207" s="248">
        <f t="shared" ca="1" si="731"/>
        <v>1</v>
      </c>
      <c r="FO207" s="248">
        <f t="shared" ca="1" si="731"/>
        <v>0</v>
      </c>
      <c r="FP207" s="248">
        <f t="shared" ca="1" si="763"/>
        <v>1</v>
      </c>
      <c r="FQ207" s="248">
        <f t="shared" ca="1" si="763"/>
        <v>0</v>
      </c>
      <c r="FR207" s="248">
        <f t="shared" ca="1" si="763"/>
        <v>1</v>
      </c>
      <c r="FS207" s="248">
        <f t="shared" ca="1" si="763"/>
        <v>1</v>
      </c>
      <c r="FT207" s="248">
        <f t="shared" ca="1" si="763"/>
        <v>1</v>
      </c>
      <c r="FU207" s="248">
        <f t="shared" ca="1" si="763"/>
        <v>0</v>
      </c>
      <c r="FV207" s="248">
        <f t="shared" ca="1" si="763"/>
        <v>0</v>
      </c>
      <c r="FW207" s="248">
        <f t="shared" ca="1" si="763"/>
        <v>0</v>
      </c>
      <c r="FX207" s="248">
        <f t="shared" ca="1" si="731"/>
        <v>0</v>
      </c>
      <c r="FY207" s="248">
        <f t="shared" ca="1" si="731"/>
        <v>0</v>
      </c>
      <c r="FZ207" s="248">
        <f t="shared" ca="1" si="731"/>
        <v>0</v>
      </c>
      <c r="GA207" s="248">
        <f t="shared" ca="1" si="731"/>
        <v>0</v>
      </c>
      <c r="GB207" s="248">
        <f t="shared" ca="1" si="731"/>
        <v>0</v>
      </c>
      <c r="GC207" s="248">
        <f t="shared" ca="1" si="731"/>
        <v>0</v>
      </c>
      <c r="GD207" s="248">
        <f t="shared" ca="1" si="731"/>
        <v>0</v>
      </c>
      <c r="GE207" s="248">
        <f t="shared" ca="1" si="731"/>
        <v>0</v>
      </c>
      <c r="GF207" s="248">
        <f t="shared" ca="1" si="731"/>
        <v>0</v>
      </c>
      <c r="GG207" s="248">
        <f t="shared" ca="1" si="731"/>
        <v>1</v>
      </c>
      <c r="GH207" s="248">
        <f t="shared" ca="1" si="731"/>
        <v>0</v>
      </c>
      <c r="GI207" s="248">
        <f t="shared" ca="1" si="731"/>
        <v>0</v>
      </c>
      <c r="GJ207" s="248">
        <f t="shared" ca="1" si="731"/>
        <v>0</v>
      </c>
      <c r="GK207" s="248">
        <f t="shared" ca="1" si="731"/>
        <v>0</v>
      </c>
      <c r="GL207" s="248">
        <f t="shared" ca="1" si="731"/>
        <v>0</v>
      </c>
      <c r="GM207" s="248">
        <f t="shared" ca="1" si="731"/>
        <v>0</v>
      </c>
      <c r="GN207" s="248">
        <f t="shared" ca="1" si="731"/>
        <v>0</v>
      </c>
      <c r="GO207" s="10"/>
      <c r="GP207" s="246" t="b">
        <f t="shared" ca="1" si="732"/>
        <v>1</v>
      </c>
      <c r="GQ207" s="246" cm="1">
        <f t="array" aca="1" ref="GQ207" ca="1">INDEX(i.bnd_total_pas_area,$R207,1)</f>
        <v>852</v>
      </c>
      <c r="GR207" s="248" t="str">
        <f t="shared" ca="1" si="733"/>
        <v>-</v>
      </c>
      <c r="GS207" s="246" t="b">
        <f t="shared" ca="1" si="734"/>
        <v>1</v>
      </c>
      <c r="GT207" s="246" cm="1">
        <f t="array" aca="1" ref="GT207" ca="1">INDEX(i.bnd_sr_t,$T207,1)</f>
        <v>13.6</v>
      </c>
      <c r="GU207" s="246" t="b">
        <f t="shared" ca="1" si="735"/>
        <v>1</v>
      </c>
      <c r="GV207" s="246" t="b">
        <f t="shared" ca="1" si="735"/>
        <v>0</v>
      </c>
      <c r="GW207" s="246" t="b">
        <f t="shared" ca="1" si="735"/>
        <v>0</v>
      </c>
      <c r="GX207" s="248">
        <f t="shared" ca="1" si="736"/>
        <v>0</v>
      </c>
      <c r="GY207" s="248">
        <f t="shared" ca="1" si="736"/>
        <v>2</v>
      </c>
      <c r="GZ207" s="248">
        <f t="shared" ca="1" si="736"/>
        <v>2</v>
      </c>
      <c r="HA207" s="248" t="str">
        <f t="shared" ca="1" si="736"/>
        <v>-</v>
      </c>
      <c r="HB207" s="248" t="str">
        <f t="shared" ca="1" si="736"/>
        <v>-</v>
      </c>
      <c r="HC207" s="248" t="str">
        <f t="shared" ca="1" si="736"/>
        <v>-</v>
      </c>
      <c r="HD207" s="248" t="str">
        <f t="shared" ca="1" si="736"/>
        <v>-</v>
      </c>
      <c r="HE207" s="248" t="str">
        <f t="shared" ca="1" si="736"/>
        <v>-</v>
      </c>
      <c r="HF207" s="248" t="str">
        <f t="shared" ca="1" si="736"/>
        <v>-</v>
      </c>
      <c r="HG207" s="248" t="str">
        <f t="shared" ca="1" si="736"/>
        <v>-</v>
      </c>
      <c r="HH207" s="246" t="b">
        <f t="array" aca="1" ref="HH207" ca="1">IF(OR(HI207:HJ207&lt;&gt;"-"),TRUE,"-")</f>
        <v>1</v>
      </c>
      <c r="HI207" s="225">
        <f t="shared" ca="1" si="758"/>
        <v>2</v>
      </c>
      <c r="HJ207" s="248" t="str">
        <f t="shared" ca="1" si="737"/>
        <v>-</v>
      </c>
      <c r="HK207" s="246" t="str">
        <f t="array" aca="1" ref="HK207" ca="1">IF(OR(HL207:HQ207&lt;&gt;"-"),TRUE,"-")</f>
        <v>-</v>
      </c>
      <c r="HL207" s="248" t="str">
        <f t="shared" ca="1" si="751"/>
        <v>-</v>
      </c>
      <c r="HM207" s="288" t="str">
        <f t="shared" ca="1" si="751"/>
        <v>-</v>
      </c>
      <c r="HN207" s="288" t="str">
        <f t="shared" ca="1" si="751"/>
        <v>-</v>
      </c>
      <c r="HO207" s="288" t="str">
        <f t="shared" ca="1" si="751"/>
        <v>-</v>
      </c>
      <c r="HP207" s="288" t="str">
        <f t="shared" ca="1" si="751"/>
        <v>-</v>
      </c>
      <c r="HQ207" s="288" t="str">
        <f t="shared" ca="1" si="751"/>
        <v>-</v>
      </c>
      <c r="HR207" s="288" t="str">
        <f t="shared" ca="1" si="751"/>
        <v>-</v>
      </c>
      <c r="HS207" s="248" t="b">
        <f t="shared" ca="1" si="751"/>
        <v>1</v>
      </c>
      <c r="HT207" s="248">
        <f t="shared" ca="1" si="751"/>
        <v>2</v>
      </c>
      <c r="HU207" s="248" t="b">
        <f t="shared" ca="1" si="738"/>
        <v>1</v>
      </c>
      <c r="HV207" s="248" t="str">
        <f t="shared" ca="1" si="738"/>
        <v>-</v>
      </c>
      <c r="HW207" s="246" t="str">
        <f t="shared" ca="1" si="739"/>
        <v>-</v>
      </c>
      <c r="HX207" s="246" t="str">
        <f t="shared" ca="1" si="739"/>
        <v>-</v>
      </c>
      <c r="HY207" s="246" t="str">
        <f t="shared" ca="1" si="739"/>
        <v>-</v>
      </c>
      <c r="HZ207" s="246" t="str">
        <f t="shared" ca="1" si="739"/>
        <v>-</v>
      </c>
      <c r="IA207" s="248" t="str">
        <f t="shared" ca="1" si="740"/>
        <v>-</v>
      </c>
      <c r="IB207" s="248" t="str">
        <f t="shared" ca="1" si="740"/>
        <v>-</v>
      </c>
      <c r="IC207" s="248" t="str">
        <f t="shared" ca="1" si="740"/>
        <v>-</v>
      </c>
      <c r="ID207" s="248" t="str">
        <f t="shared" ca="1" si="740"/>
        <v>-</v>
      </c>
      <c r="IE207" s="248">
        <f t="shared" ca="1" si="740"/>
        <v>0</v>
      </c>
      <c r="IF207" s="248">
        <f t="shared" ca="1" si="740"/>
        <v>0.9</v>
      </c>
      <c r="IG207" s="248">
        <f t="shared" ca="1" si="740"/>
        <v>0</v>
      </c>
      <c r="IH207" s="248">
        <f t="shared" ca="1" si="740"/>
        <v>0.5</v>
      </c>
      <c r="II207" s="248">
        <f t="shared" ca="1" si="740"/>
        <v>0</v>
      </c>
      <c r="IJ207" s="248">
        <f t="shared" ca="1" si="740"/>
        <v>0</v>
      </c>
      <c r="IK207" s="248" t="str">
        <f t="shared" ca="1" si="740"/>
        <v>-</v>
      </c>
      <c r="IL207" s="246" t="str">
        <f t="shared" ca="1" si="741"/>
        <v>-</v>
      </c>
      <c r="IM207" s="246" t="str">
        <f t="shared" ca="1" si="741"/>
        <v>-</v>
      </c>
      <c r="IN207" s="155" t="b">
        <f t="shared" ref="IN207" ca="1" si="765">SUM(IO207:IO207)&gt;0</f>
        <v>0</v>
      </c>
      <c r="IO207" s="248" t="str">
        <f t="shared" ca="1" si="743"/>
        <v>-</v>
      </c>
      <c r="IP207" s="10"/>
      <c r="IQ207" s="248">
        <f t="shared" ca="1" si="740"/>
        <v>1</v>
      </c>
      <c r="IR207" s="248">
        <f t="shared" ca="1" si="740"/>
        <v>0</v>
      </c>
      <c r="IS207" s="248">
        <f t="shared" ca="1" si="740"/>
        <v>1</v>
      </c>
      <c r="IT207" s="248">
        <f t="shared" ca="1" si="740"/>
        <v>1</v>
      </c>
      <c r="IU207" s="248">
        <f t="shared" ca="1" si="740"/>
        <v>0</v>
      </c>
      <c r="IV207" s="248">
        <f t="shared" ca="1" si="740"/>
        <v>70</v>
      </c>
      <c r="IW207" s="248">
        <f t="shared" ca="1" si="740"/>
        <v>50</v>
      </c>
      <c r="IX207" s="248">
        <f t="shared" ca="1" si="740"/>
        <v>85</v>
      </c>
      <c r="IY207" s="248">
        <f t="shared" ca="1" si="740"/>
        <v>70</v>
      </c>
      <c r="IZ207" s="246">
        <f t="shared" si="744"/>
        <v>1</v>
      </c>
      <c r="JA207" s="246">
        <f t="shared" si="745"/>
        <v>1</v>
      </c>
      <c r="JB207" s="246">
        <f t="shared" si="746"/>
        <v>1</v>
      </c>
      <c r="JC207" s="248">
        <f t="shared" ca="1" si="740"/>
        <v>1</v>
      </c>
      <c r="JD207" s="10"/>
      <c r="JE207" s="248">
        <f t="shared" ca="1" si="740"/>
        <v>1</v>
      </c>
      <c r="JF207" s="248">
        <f t="shared" ca="1" si="740"/>
        <v>1</v>
      </c>
      <c r="JG207" s="248">
        <f t="shared" ca="1" si="740"/>
        <v>0.75</v>
      </c>
      <c r="JH207" s="248">
        <f t="shared" ca="1" si="740"/>
        <v>0.8</v>
      </c>
      <c r="JI207" s="248">
        <f t="shared" ca="1" si="740"/>
        <v>0.82499999999999996</v>
      </c>
      <c r="JJ207" s="248">
        <f t="shared" ca="1" si="740"/>
        <v>0.875</v>
      </c>
      <c r="JK207" s="248">
        <f t="shared" ca="1" si="740"/>
        <v>0.9</v>
      </c>
      <c r="JL207" s="248">
        <f t="shared" ca="1" si="740"/>
        <v>1</v>
      </c>
      <c r="JM207" s="248">
        <f t="shared" ca="1" si="747"/>
        <v>0</v>
      </c>
      <c r="JN207" s="248">
        <f t="shared" ca="1" si="747"/>
        <v>0</v>
      </c>
      <c r="JO207" s="248">
        <f t="shared" ca="1" si="747"/>
        <v>0</v>
      </c>
      <c r="JP207" s="248">
        <f t="shared" ca="1" si="747"/>
        <v>0</v>
      </c>
      <c r="JQ207" s="248">
        <f t="shared" ca="1" si="747"/>
        <v>0</v>
      </c>
      <c r="JR207" s="248">
        <f t="shared" ca="1" si="747"/>
        <v>0</v>
      </c>
      <c r="JS207" s="248" t="str">
        <f t="shared" ca="1" si="740"/>
        <v>-</v>
      </c>
      <c r="JT207" s="248">
        <f t="shared" ca="1" si="740"/>
        <v>0</v>
      </c>
      <c r="JU207" s="27">
        <v>0</v>
      </c>
    </row>
    <row r="208" spans="1:281" s="228" customFormat="1" outlineLevel="2">
      <c r="A208" s="202">
        <f t="shared" si="12"/>
        <v>203</v>
      </c>
      <c r="B208" s="210">
        <f t="shared" ca="1" si="752"/>
        <v>196</v>
      </c>
      <c r="C208" s="228">
        <v>200</v>
      </c>
      <c r="D208" s="228" t="s">
        <v>941</v>
      </c>
      <c r="E208" s="228" t="b">
        <v>0</v>
      </c>
      <c r="F208" s="228" t="b">
        <v>0</v>
      </c>
      <c r="G208" s="228" t="b">
        <f t="shared" si="748"/>
        <v>0</v>
      </c>
      <c r="H208" s="32">
        <v>2</v>
      </c>
      <c r="I208" s="298" cm="1">
        <f t="array" aca="1" ref="I208" ca="1">INDEX(DataMaster!$R$70:$AC$77,Experiment!$H208,MATCH(Experiment!I$2,DataMaster!$R$69:$AC$69,0))</f>
        <v>1</v>
      </c>
      <c r="J208" s="298" cm="1">
        <f t="array" aca="1" ref="J208" ca="1">INDEX(DataMaster!$R$70:$AC$77,Experiment!$H208,MATCH(Experiment!J$2,DataMaster!$R$69:$AC$69,0))</f>
        <v>2</v>
      </c>
      <c r="K208" s="307">
        <v>1</v>
      </c>
      <c r="L208" s="298" cm="1">
        <f t="array" aca="1" ref="L208" ca="1">INDEX(DataMaster!$R$70:$AC$77,Experiment!$H208,MATCH(Experiment!L$2,DataMaster!$R$69:$AC$69,0))</f>
        <v>2</v>
      </c>
      <c r="M208" s="32">
        <v>1</v>
      </c>
      <c r="N208" s="32">
        <v>1</v>
      </c>
      <c r="O208" s="32">
        <v>1</v>
      </c>
      <c r="P208" s="298" cm="1">
        <f t="array" ref="P208">INDEX(DataMaster!$R$70:$AC$77,Experiment!$H208,MATCH(Experiment!P$2,DataMaster!$R$69:$AC$69,0))</f>
        <v>1</v>
      </c>
      <c r="Q208" s="32">
        <v>1</v>
      </c>
      <c r="R208" s="298" cm="1">
        <f t="array" aca="1" ref="R208" ca="1">INDEX(DataMaster!$R$70:$AC$77,Experiment!$H208,MATCH(Experiment!R$2,DataMaster!$R$69:$AC$69,0))</f>
        <v>2</v>
      </c>
      <c r="S208" s="32">
        <v>0</v>
      </c>
      <c r="T208" s="298" cm="1">
        <f t="array" aca="1" ref="T208" ca="1">INDEX(DataMaster!$R$70:$AC$77,Experiment!$H208,MATCH(Experiment!T$2,DataMaster!$R$69:$AC$69,0))</f>
        <v>2</v>
      </c>
      <c r="V208" s="242" t="str">
        <f ca="1">TEXT(LEFT(OFFSET(V208,-1,0),5)+1,"00000")&amp;MID(OFFSET(V208,-1,0),6,FIND(" ",OFFSET(V208,-1,0),7)-5)
&amp;IF($H208=0,"",INDEX(DataMaster!$Q$70:$Q$77,Experiment!H208))
 &amp; " Day"&amp;INDEX(i.DOY,$I208,1)                   &amp; IF($FE208=0," FWM","")&amp;IF($FE208=1," MWM","")&amp;IF($FE208=5," Mat","")&amp;IF($FJ208=TRUE,"&amp;BBT","")
&amp;" Confine"&amp;$P208-1       &amp;IF($R208&gt;1," PasArea"&amp;GQ208,"")     &amp;IF($T208&gt;1," SR"&amp;GT208,"")     &amp;IF($S208&gt;1," PGR"&amp;JG208,"")
&amp; " (F"&amp;3+IFERROR(1*$CZ208,0)+IFERROR(1*$DA208,0)&amp;3-IFERROR(1*NOT($DC208),0)&amp;"N"&amp;$DV208&amp;$DW208&amp;")"</f>
        <v>00008 Feed farm1_nc Day135 MWM Confine0 PasArea852 SR13.6 (F33N33)</v>
      </c>
      <c r="W208" s="10" t="str">
        <f ca="1">IF(COUNTIF(V$5:V208,V208)=1,"-","Dup")</f>
        <v>-</v>
      </c>
      <c r="X208" s="10"/>
      <c r="Y208" s="225" t="str">
        <f t="shared" ca="1" si="753"/>
        <v>-</v>
      </c>
      <c r="Z208" s="248" t="str">
        <f t="shared" ca="1" si="723"/>
        <v>-</v>
      </c>
      <c r="AA208" s="225" t="str">
        <f t="shared" ca="1" si="753"/>
        <v>-</v>
      </c>
      <c r="AB208" s="225" t="str">
        <f t="shared" ca="1" si="753"/>
        <v>-</v>
      </c>
      <c r="AC208" s="248" t="str">
        <f t="shared" ca="1" si="724"/>
        <v>-</v>
      </c>
      <c r="AD208" s="248" t="b">
        <f t="shared" ca="1" si="724"/>
        <v>1</v>
      </c>
      <c r="AE208" s="10"/>
      <c r="AF208" s="248" t="b">
        <f t="shared" ca="1" si="725"/>
        <v>1</v>
      </c>
      <c r="AG208" s="248" t="str">
        <f t="shared" ca="1" si="725"/>
        <v>-</v>
      </c>
      <c r="AH208" s="248" t="str">
        <f t="shared" ca="1" si="725"/>
        <v>-</v>
      </c>
      <c r="AI208" s="248" t="str">
        <f t="shared" ca="1" si="725"/>
        <v>-</v>
      </c>
      <c r="AJ208" s="248" t="b">
        <f t="shared" ca="1" si="725"/>
        <v>0</v>
      </c>
      <c r="AK208" s="248" t="str">
        <f t="shared" ca="1" si="725"/>
        <v>-</v>
      </c>
      <c r="AL208" s="248" t="str">
        <f t="shared" ca="1" si="725"/>
        <v>-</v>
      </c>
      <c r="AM208" s="248" t="str">
        <f t="shared" ca="1" si="725"/>
        <v>-</v>
      </c>
      <c r="AN208" s="248" t="b">
        <f t="shared" ca="1" si="725"/>
        <v>0</v>
      </c>
      <c r="AO208" s="10"/>
      <c r="AP208" s="225" t="b">
        <f t="shared" ca="1" si="759"/>
        <v>1</v>
      </c>
      <c r="AQ208" s="247" t="b">
        <v>1</v>
      </c>
      <c r="AR208" s="225" t="b">
        <f t="shared" ca="1" si="754"/>
        <v>1</v>
      </c>
      <c r="AS208" s="243">
        <f t="shared" ca="1" si="749"/>
        <v>212107</v>
      </c>
      <c r="AT208" s="225" t="b">
        <f t="shared" ca="1" si="755"/>
        <v>0</v>
      </c>
      <c r="AU208" s="248" t="str">
        <f t="shared" ca="1" si="725"/>
        <v>-</v>
      </c>
      <c r="AV208" s="248" t="b">
        <f t="shared" ca="1" si="725"/>
        <v>1</v>
      </c>
      <c r="AW208" s="225">
        <f t="shared" ca="1" si="756"/>
        <v>212108</v>
      </c>
      <c r="AX208" s="248" t="str">
        <f t="shared" ca="1" si="725"/>
        <v>-</v>
      </c>
      <c r="AY208" s="248">
        <f t="shared" ca="1" si="725"/>
        <v>1</v>
      </c>
      <c r="AZ208" s="248">
        <f t="shared" ca="1" si="725"/>
        <v>1</v>
      </c>
      <c r="BA208" s="248" t="b">
        <f t="shared" ca="1" si="725"/>
        <v>1</v>
      </c>
      <c r="BB208" s="246" cm="1">
        <f t="array" ref="BB208">INDEX(i.sup_sel,$K208)</f>
        <v>1</v>
      </c>
      <c r="BC208" s="246" cm="1">
        <f t="array" aca="1" ref="BC208" ca="1">INDEX(i.confinement_factor_lab_cost,$L208)</f>
        <v>0.65</v>
      </c>
      <c r="BD208" s="246" cm="1">
        <f t="array" aca="1" ref="BD208" ca="1">INDEX(i.confinement_factor_lab_cost,$L208)</f>
        <v>0.65</v>
      </c>
      <c r="BE208" s="248" t="b">
        <f t="shared" ca="1" si="725"/>
        <v>1</v>
      </c>
      <c r="BF208" s="248" t="b">
        <f t="shared" ca="1" si="726"/>
        <v>0</v>
      </c>
      <c r="BG208" s="246" t="b" cm="1">
        <f t="array" ref="BG208">INDEX(i.dams_confinement_P,$P208,BG$17)</f>
        <v>0</v>
      </c>
      <c r="BH208" s="246" t="b" cm="1">
        <f t="array" ref="BH208">INDEX(i.dams_confinement_P,$P208,BH$17)</f>
        <v>0</v>
      </c>
      <c r="BI208" s="246" t="b" cm="1">
        <f t="array" ref="BI208">INDEX(i.dams_confinement_P,$P208,BI$17)</f>
        <v>0</v>
      </c>
      <c r="BJ208" s="246" t="b" cm="1">
        <f t="array" ref="BJ208">INDEX(i.dams_confinement_P,$P208,BJ$17)</f>
        <v>0</v>
      </c>
      <c r="BK208" s="246" t="b" cm="1">
        <f t="array" ref="BK208">INDEX(i.dams_confinement_P,$P208,BK$17)</f>
        <v>0</v>
      </c>
      <c r="BL208" s="246" t="b" cm="1">
        <f t="array" ref="BL208">INDEX(i.dams_confinement_P,$P208,BL$17)</f>
        <v>0</v>
      </c>
      <c r="BM208" s="246" t="b" cm="1">
        <f t="array" ref="BM208">INDEX(i.dams_confinement_P,$P208,BM$17)</f>
        <v>0</v>
      </c>
      <c r="BN208" s="246" t="b" cm="1">
        <f t="array" ref="BN208">INDEX(i.dams_confinement_P,$P208,BN$17)</f>
        <v>0</v>
      </c>
      <c r="BO208" s="246" t="b" cm="1">
        <f t="array" ref="BO208">INDEX(i.dams_confinement_P,$P208,BO$17)</f>
        <v>0</v>
      </c>
      <c r="BP208" s="246" t="b" cm="1">
        <f t="array" ref="BP208">INDEX(i.dams_confinement_P,$P208,BP$17)</f>
        <v>0</v>
      </c>
      <c r="BQ208" s="246" t="b" cm="1">
        <f t="array" ref="BQ208">INDEX(i.dams_confinement_P,$P208,BQ$17)</f>
        <v>0</v>
      </c>
      <c r="BR208" s="246" t="b" cm="1">
        <f t="array" ref="BR208">INDEX(i.dams_confinement_P,$P208,BR$17)</f>
        <v>0</v>
      </c>
      <c r="BS208" s="246" t="b" cm="1">
        <f t="array" ref="BS208">INDEX(i.dams_confinement_P,$P208,BS$17)</f>
        <v>0</v>
      </c>
      <c r="BT208" s="246" t="b" cm="1">
        <f t="array" ref="BT208">INDEX(i.dams_confinement_P,$P208,BT$17)</f>
        <v>0</v>
      </c>
      <c r="BU208" s="246" t="b" cm="1">
        <f t="array" ref="BU208">INDEX(i.dams_confinement_P,$P208,BU$17)</f>
        <v>0</v>
      </c>
      <c r="BV208" s="246" t="b" cm="1">
        <f t="array" ref="BV208">INDEX(i.dams_confinement_P,$P208,BV$17)</f>
        <v>0</v>
      </c>
      <c r="BW208" s="246" t="b" cm="1">
        <f t="array" ref="BW208">INDEX(i.dams_confinement_P,$P208,BW$17)</f>
        <v>0</v>
      </c>
      <c r="BX208" s="246" t="b" cm="1">
        <f t="array" ref="BX208">INDEX(i.dams_confinement_P,$P208,BX$17)</f>
        <v>0</v>
      </c>
      <c r="BY208" s="248" t="str">
        <f t="shared" ca="1" si="727"/>
        <v>-</v>
      </c>
      <c r="BZ208" s="248" t="str">
        <f t="shared" ca="1" si="727"/>
        <v>-</v>
      </c>
      <c r="CA208" s="10"/>
      <c r="CB208" s="248" t="str">
        <f t="shared" ca="1" si="727"/>
        <v>-</v>
      </c>
      <c r="CC208" s="248" t="str">
        <f t="shared" ca="1" si="727"/>
        <v>-</v>
      </c>
      <c r="CD208" s="248" t="str">
        <f t="shared" ca="1" si="727"/>
        <v>-</v>
      </c>
      <c r="CE208" s="248" t="str">
        <f t="shared" ca="1" si="727"/>
        <v>-</v>
      </c>
      <c r="CF208" s="248" t="str">
        <f t="shared" ca="1" si="727"/>
        <v>-</v>
      </c>
      <c r="CG208" s="248" t="str">
        <f t="shared" ca="1" si="727"/>
        <v>-</v>
      </c>
      <c r="CH208" s="248" t="str">
        <f t="shared" ca="1" si="727"/>
        <v>-</v>
      </c>
      <c r="CI208" s="248" t="str">
        <f t="shared" ca="1" si="727"/>
        <v>-</v>
      </c>
      <c r="CJ208" s="248" t="str">
        <f t="shared" ca="1" si="727"/>
        <v>-</v>
      </c>
      <c r="CK208" s="248" t="str">
        <f t="shared" ca="1" si="727"/>
        <v>-</v>
      </c>
      <c r="CL208" s="248" t="str">
        <f t="shared" ca="1" si="727"/>
        <v>-</v>
      </c>
      <c r="CM208" s="248" t="str">
        <f t="shared" ca="1" si="727"/>
        <v>-</v>
      </c>
      <c r="CN208" s="248" t="str">
        <f t="shared" ca="1" si="727"/>
        <v>-</v>
      </c>
      <c r="CO208" s="248" t="str">
        <f t="shared" ca="1" si="727"/>
        <v>-</v>
      </c>
      <c r="CP208" s="248" t="str">
        <f t="shared" ca="1" si="727"/>
        <v>-</v>
      </c>
      <c r="CQ208" s="248" t="str">
        <f t="shared" ca="1" si="727"/>
        <v>-</v>
      </c>
      <c r="CR208" s="248" t="str">
        <f t="shared" ca="1" si="727"/>
        <v>-</v>
      </c>
      <c r="CS208" s="248" t="str">
        <f t="shared" ca="1" si="727"/>
        <v>-</v>
      </c>
      <c r="CT208" s="248" t="str">
        <f t="shared" ca="1" si="727"/>
        <v>-</v>
      </c>
      <c r="CU208" s="248" t="str">
        <f t="shared" ca="1" si="727"/>
        <v>-</v>
      </c>
      <c r="CV208" s="248" t="str">
        <f t="shared" ca="1" si="727"/>
        <v>-</v>
      </c>
      <c r="CW208" s="10"/>
      <c r="CX208" s="246" t="str" cm="1">
        <f t="array" aca="1" ref="CX208" ca="1">IF(AND($CZ208:$DA208),INDEX(i.dam_user_fvp0_date,$P208),"-")</f>
        <v>-</v>
      </c>
      <c r="CY208" s="246" t="str" cm="1">
        <f t="array" aca="1" ref="CY208" ca="1">IF(AND($CZ208:$DA208),INDEX(i.dam_user_fvp1_date,$P208),"-")</f>
        <v>-</v>
      </c>
      <c r="CZ208" s="248" t="b">
        <f t="shared" ca="1" si="750"/>
        <v>0</v>
      </c>
      <c r="DA208" s="248" t="b">
        <f t="shared" ca="1" si="750"/>
        <v>0</v>
      </c>
      <c r="DB208" s="248" t="str">
        <f t="shared" ca="1" si="764"/>
        <v>-</v>
      </c>
      <c r="DC208" s="248" t="str">
        <f t="shared" ca="1" si="764"/>
        <v>-</v>
      </c>
      <c r="DD208" s="248" t="str">
        <f t="shared" ca="1" si="764"/>
        <v>-</v>
      </c>
      <c r="DE208" s="248" t="str">
        <f t="shared" ca="1" si="764"/>
        <v>-</v>
      </c>
      <c r="DF208" s="248" t="str">
        <f t="shared" ca="1" si="764"/>
        <v>-</v>
      </c>
      <c r="DG208" s="248" t="str">
        <f t="shared" ca="1" si="764"/>
        <v>-</v>
      </c>
      <c r="DH208" s="248" t="str">
        <f t="shared" ca="1" si="764"/>
        <v>-</v>
      </c>
      <c r="DI208" s="248" t="str">
        <f t="shared" ca="1" si="764"/>
        <v>-</v>
      </c>
      <c r="DJ208" s="128">
        <v>0.125</v>
      </c>
      <c r="DK208" s="128">
        <v>0.3</v>
      </c>
      <c r="DL208" s="128">
        <v>-0.05</v>
      </c>
      <c r="DM208" s="128">
        <v>0.1</v>
      </c>
      <c r="DN208" s="128">
        <v>0.25</v>
      </c>
      <c r="DO208" s="128">
        <v>-0.05</v>
      </c>
      <c r="DP208" s="128">
        <v>0.05</v>
      </c>
      <c r="DQ208" s="128">
        <v>0.1</v>
      </c>
      <c r="DR208" s="128">
        <v>-0.02</v>
      </c>
      <c r="DS208" s="128">
        <v>0.1</v>
      </c>
      <c r="DT208" s="128">
        <v>0.25</v>
      </c>
      <c r="DU208" s="128">
        <v>-0.05</v>
      </c>
      <c r="DV208" s="225">
        <f t="shared" ca="1" si="757"/>
        <v>3</v>
      </c>
      <c r="DW208" s="225">
        <f t="shared" ca="1" si="757"/>
        <v>3</v>
      </c>
      <c r="DX208" s="247">
        <v>0</v>
      </c>
      <c r="DY208" s="247">
        <v>0.5</v>
      </c>
      <c r="DZ208" s="247">
        <v>0.5</v>
      </c>
      <c r="EA208" s="248" t="str">
        <f t="shared" ca="1" si="761"/>
        <v>-</v>
      </c>
      <c r="EB208" s="248" t="str">
        <f t="shared" ca="1" si="761"/>
        <v>-</v>
      </c>
      <c r="EC208" s="248" t="str">
        <f t="shared" ca="1" si="761"/>
        <v>-</v>
      </c>
      <c r="ED208" s="248" t="str">
        <f t="shared" ca="1" si="761"/>
        <v>-</v>
      </c>
      <c r="EE208" s="248" t="str">
        <f t="shared" ca="1" si="761"/>
        <v>-</v>
      </c>
      <c r="EF208" s="247">
        <v>0</v>
      </c>
      <c r="EG208" s="247">
        <v>0.5</v>
      </c>
      <c r="EH208" s="247">
        <v>0.5</v>
      </c>
      <c r="EI208" s="248" t="str">
        <f t="shared" ca="1" si="761"/>
        <v>-</v>
      </c>
      <c r="EJ208" s="248" t="str">
        <f t="shared" ca="1" si="761"/>
        <v>-</v>
      </c>
      <c r="EK208" s="248" t="str">
        <f t="shared" ca="1" si="761"/>
        <v>-</v>
      </c>
      <c r="EL208" s="248">
        <f t="shared" ca="1" si="761"/>
        <v>0</v>
      </c>
      <c r="EM208" s="248">
        <f t="shared" ca="1" si="761"/>
        <v>0</v>
      </c>
      <c r="EN208" s="248">
        <f t="shared" ca="1" si="761"/>
        <v>0</v>
      </c>
      <c r="EO208" s="248">
        <f t="shared" ca="1" si="761"/>
        <v>0</v>
      </c>
      <c r="EP208" s="248">
        <f t="shared" ca="1" si="761"/>
        <v>0</v>
      </c>
      <c r="EQ208" s="248">
        <f t="shared" ca="1" si="762"/>
        <v>0</v>
      </c>
      <c r="ER208" s="248">
        <f t="shared" ca="1" si="762"/>
        <v>0</v>
      </c>
      <c r="ES208" s="248" t="str">
        <f t="shared" ca="1" si="762"/>
        <v>-</v>
      </c>
      <c r="ET208" s="248" t="str">
        <f t="shared" ca="1" si="762"/>
        <v>-</v>
      </c>
      <c r="EU208" s="248" t="str">
        <f t="shared" ca="1" si="762"/>
        <v>-</v>
      </c>
      <c r="EV208" s="248" t="str">
        <f t="shared" ca="1" si="762"/>
        <v>-</v>
      </c>
      <c r="EW208" s="248" t="str">
        <f t="shared" ca="1" si="762"/>
        <v>-</v>
      </c>
      <c r="EX208" s="248" t="str">
        <f t="shared" ca="1" si="762"/>
        <v>-</v>
      </c>
      <c r="EY208" s="248" t="str">
        <f t="shared" ca="1" si="762"/>
        <v>-</v>
      </c>
      <c r="EZ208" s="248" t="str">
        <f t="shared" ca="1" si="762"/>
        <v>-</v>
      </c>
      <c r="FA208" s="248" t="str">
        <f t="shared" ca="1" si="762"/>
        <v>-</v>
      </c>
      <c r="FB208" s="248" t="str">
        <f t="shared" ca="1" si="762"/>
        <v>-</v>
      </c>
      <c r="FC208" s="248" t="str">
        <f t="shared" ca="1" si="762"/>
        <v>-</v>
      </c>
      <c r="FD208" s="10"/>
      <c r="FE208" s="246">
        <f t="shared" ca="1" si="729"/>
        <v>1</v>
      </c>
      <c r="FF208" s="248" t="str">
        <f t="shared" ca="1" si="763"/>
        <v>-</v>
      </c>
      <c r="FG208" s="248" t="str">
        <f t="shared" ca="1" si="763"/>
        <v>-</v>
      </c>
      <c r="FH208" s="248" t="str">
        <f t="shared" ca="1" si="763"/>
        <v>-</v>
      </c>
      <c r="FI208" s="248" t="str">
        <f t="shared" ca="1" si="763"/>
        <v>-</v>
      </c>
      <c r="FJ208" s="246" t="b">
        <f t="shared" ca="1" si="730"/>
        <v>0</v>
      </c>
      <c r="FK208" s="248" t="str">
        <f t="shared" ca="1" si="763"/>
        <v>-</v>
      </c>
      <c r="FL208" s="248">
        <f t="shared" ca="1" si="763"/>
        <v>0</v>
      </c>
      <c r="FM208" s="248" t="str">
        <f t="shared" ca="1" si="763"/>
        <v>-</v>
      </c>
      <c r="FN208" s="248">
        <f t="shared" ca="1" si="731"/>
        <v>1</v>
      </c>
      <c r="FO208" s="248">
        <f t="shared" ca="1" si="731"/>
        <v>0</v>
      </c>
      <c r="FP208" s="248">
        <f t="shared" ca="1" si="763"/>
        <v>1</v>
      </c>
      <c r="FQ208" s="248">
        <f t="shared" ca="1" si="763"/>
        <v>0</v>
      </c>
      <c r="FR208" s="248">
        <f t="shared" ca="1" si="763"/>
        <v>1</v>
      </c>
      <c r="FS208" s="248">
        <f t="shared" ca="1" si="763"/>
        <v>1</v>
      </c>
      <c r="FT208" s="248">
        <f t="shared" ca="1" si="763"/>
        <v>1</v>
      </c>
      <c r="FU208" s="248">
        <f t="shared" ca="1" si="763"/>
        <v>0</v>
      </c>
      <c r="FV208" s="248">
        <f t="shared" ca="1" si="763"/>
        <v>0</v>
      </c>
      <c r="FW208" s="248">
        <f t="shared" ca="1" si="763"/>
        <v>0</v>
      </c>
      <c r="FX208" s="248">
        <f t="shared" ca="1" si="731"/>
        <v>0</v>
      </c>
      <c r="FY208" s="248">
        <f t="shared" ca="1" si="731"/>
        <v>0</v>
      </c>
      <c r="FZ208" s="248">
        <f t="shared" ca="1" si="731"/>
        <v>0</v>
      </c>
      <c r="GA208" s="248">
        <f t="shared" ca="1" si="731"/>
        <v>0</v>
      </c>
      <c r="GB208" s="248">
        <f t="shared" ca="1" si="731"/>
        <v>0</v>
      </c>
      <c r="GC208" s="248">
        <f t="shared" ca="1" si="731"/>
        <v>0</v>
      </c>
      <c r="GD208" s="248">
        <f t="shared" ca="1" si="731"/>
        <v>0</v>
      </c>
      <c r="GE208" s="248">
        <f t="shared" ca="1" si="731"/>
        <v>0</v>
      </c>
      <c r="GF208" s="248">
        <f t="shared" ca="1" si="731"/>
        <v>0</v>
      </c>
      <c r="GG208" s="248">
        <f t="shared" ca="1" si="731"/>
        <v>1</v>
      </c>
      <c r="GH208" s="248">
        <f t="shared" ca="1" si="731"/>
        <v>0</v>
      </c>
      <c r="GI208" s="248">
        <f t="shared" ca="1" si="731"/>
        <v>0</v>
      </c>
      <c r="GJ208" s="248">
        <f t="shared" ca="1" si="731"/>
        <v>0</v>
      </c>
      <c r="GK208" s="248">
        <f t="shared" ca="1" si="731"/>
        <v>0</v>
      </c>
      <c r="GL208" s="248">
        <f t="shared" ca="1" si="731"/>
        <v>0</v>
      </c>
      <c r="GM208" s="248">
        <f t="shared" ca="1" si="731"/>
        <v>0</v>
      </c>
      <c r="GN208" s="248">
        <f t="shared" ca="1" si="731"/>
        <v>0</v>
      </c>
      <c r="GO208" s="10"/>
      <c r="GP208" s="246" t="b">
        <f t="shared" ca="1" si="732"/>
        <v>1</v>
      </c>
      <c r="GQ208" s="246" cm="1">
        <f t="array" aca="1" ref="GQ208" ca="1">INDEX(i.bnd_total_pas_area,$R208,1)</f>
        <v>852</v>
      </c>
      <c r="GR208" s="248" t="str">
        <f t="shared" ca="1" si="733"/>
        <v>-</v>
      </c>
      <c r="GS208" s="246" t="b">
        <f t="shared" ca="1" si="734"/>
        <v>1</v>
      </c>
      <c r="GT208" s="246" cm="1">
        <f t="array" aca="1" ref="GT208" ca="1">INDEX(i.bnd_sr_t,$T208,1)</f>
        <v>13.6</v>
      </c>
      <c r="GU208" s="246" t="b">
        <f t="shared" ca="1" si="735"/>
        <v>1</v>
      </c>
      <c r="GV208" s="246" t="b">
        <f t="shared" ca="1" si="735"/>
        <v>0</v>
      </c>
      <c r="GW208" s="246" t="b">
        <f t="shared" ca="1" si="735"/>
        <v>0</v>
      </c>
      <c r="GX208" s="248">
        <f t="shared" ca="1" si="736"/>
        <v>0</v>
      </c>
      <c r="GY208" s="248">
        <f t="shared" ca="1" si="736"/>
        <v>2</v>
      </c>
      <c r="GZ208" s="248">
        <f t="shared" ca="1" si="736"/>
        <v>2</v>
      </c>
      <c r="HA208" s="248" t="str">
        <f t="shared" ca="1" si="736"/>
        <v>-</v>
      </c>
      <c r="HB208" s="248" t="str">
        <f t="shared" ca="1" si="736"/>
        <v>-</v>
      </c>
      <c r="HC208" s="248" t="str">
        <f t="shared" ca="1" si="736"/>
        <v>-</v>
      </c>
      <c r="HD208" s="248" t="str">
        <f t="shared" ca="1" si="736"/>
        <v>-</v>
      </c>
      <c r="HE208" s="248" t="str">
        <f t="shared" ca="1" si="736"/>
        <v>-</v>
      </c>
      <c r="HF208" s="248" t="str">
        <f t="shared" ca="1" si="736"/>
        <v>-</v>
      </c>
      <c r="HG208" s="248" t="str">
        <f t="shared" ca="1" si="736"/>
        <v>-</v>
      </c>
      <c r="HH208" s="246" t="b">
        <f t="array" aca="1" ref="HH208" ca="1">IF(OR(HI208:HJ208&lt;&gt;"-"),TRUE,"-")</f>
        <v>1</v>
      </c>
      <c r="HI208" s="225">
        <f t="shared" ca="1" si="758"/>
        <v>2</v>
      </c>
      <c r="HJ208" s="248" t="str">
        <f t="shared" ca="1" si="737"/>
        <v>-</v>
      </c>
      <c r="HK208" s="246" t="str">
        <f t="array" aca="1" ref="HK208" ca="1">IF(OR(HL208:HQ208&lt;&gt;"-"),TRUE,"-")</f>
        <v>-</v>
      </c>
      <c r="HL208" s="248" t="str">
        <f t="shared" ca="1" si="751"/>
        <v>-</v>
      </c>
      <c r="HM208" s="288" t="str">
        <f t="shared" ca="1" si="751"/>
        <v>-</v>
      </c>
      <c r="HN208" s="288" t="str">
        <f t="shared" ca="1" si="751"/>
        <v>-</v>
      </c>
      <c r="HO208" s="288" t="str">
        <f t="shared" ca="1" si="751"/>
        <v>-</v>
      </c>
      <c r="HP208" s="288" t="str">
        <f t="shared" ca="1" si="751"/>
        <v>-</v>
      </c>
      <c r="HQ208" s="288" t="str">
        <f t="shared" ca="1" si="751"/>
        <v>-</v>
      </c>
      <c r="HR208" s="288" t="str">
        <f t="shared" ca="1" si="751"/>
        <v>-</v>
      </c>
      <c r="HS208" s="248" t="b">
        <f t="shared" ca="1" si="751"/>
        <v>1</v>
      </c>
      <c r="HT208" s="248">
        <f t="shared" ca="1" si="751"/>
        <v>2</v>
      </c>
      <c r="HU208" s="248" t="b">
        <f t="shared" ca="1" si="738"/>
        <v>1</v>
      </c>
      <c r="HV208" s="248" t="str">
        <f t="shared" ca="1" si="738"/>
        <v>-</v>
      </c>
      <c r="HW208" s="246" t="str">
        <f t="shared" ca="1" si="739"/>
        <v>-</v>
      </c>
      <c r="HX208" s="246" t="str">
        <f t="shared" ca="1" si="739"/>
        <v>-</v>
      </c>
      <c r="HY208" s="246" t="str">
        <f t="shared" ca="1" si="739"/>
        <v>-</v>
      </c>
      <c r="HZ208" s="246" t="str">
        <f t="shared" ca="1" si="739"/>
        <v>-</v>
      </c>
      <c r="IA208" s="248" t="str">
        <f t="shared" ca="1" si="740"/>
        <v>-</v>
      </c>
      <c r="IB208" s="248" t="str">
        <f t="shared" ca="1" si="740"/>
        <v>-</v>
      </c>
      <c r="IC208" s="248" t="str">
        <f t="shared" ca="1" si="740"/>
        <v>-</v>
      </c>
      <c r="ID208" s="248" t="str">
        <f t="shared" ca="1" si="740"/>
        <v>-</v>
      </c>
      <c r="IE208" s="248">
        <f t="shared" ca="1" si="740"/>
        <v>0</v>
      </c>
      <c r="IF208" s="248">
        <f t="shared" ca="1" si="740"/>
        <v>0.9</v>
      </c>
      <c r="IG208" s="248">
        <f t="shared" ca="1" si="740"/>
        <v>0</v>
      </c>
      <c r="IH208" s="248">
        <f t="shared" ca="1" si="740"/>
        <v>0.5</v>
      </c>
      <c r="II208" s="248">
        <f t="shared" ca="1" si="740"/>
        <v>0</v>
      </c>
      <c r="IJ208" s="248">
        <f t="shared" ca="1" si="740"/>
        <v>0</v>
      </c>
      <c r="IK208" s="248" t="str">
        <f t="shared" ca="1" si="740"/>
        <v>-</v>
      </c>
      <c r="IL208" s="246" t="str">
        <f t="shared" ca="1" si="741"/>
        <v>-</v>
      </c>
      <c r="IM208" s="246" t="str">
        <f t="shared" ca="1" si="741"/>
        <v>-</v>
      </c>
      <c r="IN208" s="155" t="b">
        <f t="shared" ref="IN208" ca="1" si="766">SUM(IO208:IO208)&gt;0</f>
        <v>0</v>
      </c>
      <c r="IO208" s="248" t="str">
        <f t="shared" ca="1" si="743"/>
        <v>-</v>
      </c>
      <c r="IP208" s="10"/>
      <c r="IQ208" s="248">
        <f t="shared" ca="1" si="740"/>
        <v>1</v>
      </c>
      <c r="IR208" s="248">
        <f t="shared" ca="1" si="740"/>
        <v>0</v>
      </c>
      <c r="IS208" s="248">
        <f t="shared" ca="1" si="740"/>
        <v>1</v>
      </c>
      <c r="IT208" s="248">
        <f t="shared" ca="1" si="740"/>
        <v>1</v>
      </c>
      <c r="IU208" s="248">
        <f t="shared" ca="1" si="740"/>
        <v>0</v>
      </c>
      <c r="IV208" s="248">
        <f t="shared" ca="1" si="740"/>
        <v>70</v>
      </c>
      <c r="IW208" s="248">
        <f t="shared" ca="1" si="740"/>
        <v>50</v>
      </c>
      <c r="IX208" s="248">
        <f t="shared" ca="1" si="740"/>
        <v>85</v>
      </c>
      <c r="IY208" s="248">
        <f t="shared" ca="1" si="740"/>
        <v>70</v>
      </c>
      <c r="IZ208" s="246">
        <f t="shared" si="744"/>
        <v>1</v>
      </c>
      <c r="JA208" s="246">
        <f t="shared" si="745"/>
        <v>1</v>
      </c>
      <c r="JB208" s="246">
        <f t="shared" si="746"/>
        <v>1</v>
      </c>
      <c r="JC208" s="248">
        <f t="shared" ca="1" si="740"/>
        <v>1</v>
      </c>
      <c r="JD208" s="10"/>
      <c r="JE208" s="248">
        <f t="shared" ca="1" si="740"/>
        <v>1</v>
      </c>
      <c r="JF208" s="248">
        <f t="shared" ca="1" si="740"/>
        <v>1</v>
      </c>
      <c r="JG208" s="248">
        <f t="shared" ca="1" si="740"/>
        <v>0.75</v>
      </c>
      <c r="JH208" s="248">
        <f t="shared" ca="1" si="740"/>
        <v>0.8</v>
      </c>
      <c r="JI208" s="248">
        <f t="shared" ca="1" si="740"/>
        <v>0.82499999999999996</v>
      </c>
      <c r="JJ208" s="248">
        <f t="shared" ca="1" si="740"/>
        <v>0.875</v>
      </c>
      <c r="JK208" s="248">
        <f t="shared" ca="1" si="740"/>
        <v>0.9</v>
      </c>
      <c r="JL208" s="248">
        <f t="shared" ca="1" si="740"/>
        <v>1</v>
      </c>
      <c r="JM208" s="248">
        <f t="shared" ca="1" si="747"/>
        <v>0</v>
      </c>
      <c r="JN208" s="248">
        <f t="shared" ca="1" si="747"/>
        <v>0</v>
      </c>
      <c r="JO208" s="248">
        <f t="shared" ca="1" si="747"/>
        <v>0</v>
      </c>
      <c r="JP208" s="248">
        <f t="shared" ca="1" si="747"/>
        <v>0</v>
      </c>
      <c r="JQ208" s="248">
        <f t="shared" ca="1" si="747"/>
        <v>0</v>
      </c>
      <c r="JR208" s="248">
        <f t="shared" ca="1" si="747"/>
        <v>0</v>
      </c>
      <c r="JS208" s="248" t="str">
        <f t="shared" ca="1" si="740"/>
        <v>-</v>
      </c>
      <c r="JT208" s="248">
        <f t="shared" ca="1" si="740"/>
        <v>0</v>
      </c>
      <c r="JU208" s="27">
        <v>0</v>
      </c>
    </row>
    <row r="209" spans="1:281" s="228" customFormat="1" outlineLevel="2">
      <c r="A209" s="202">
        <f t="shared" si="12"/>
        <v>204</v>
      </c>
      <c r="B209" s="210">
        <f t="shared" ca="1" si="752"/>
        <v>196</v>
      </c>
      <c r="C209" s="228">
        <v>200</v>
      </c>
      <c r="D209" s="228" t="s">
        <v>941</v>
      </c>
      <c r="E209" s="228" t="b">
        <v>0</v>
      </c>
      <c r="F209" s="228" t="b">
        <v>0</v>
      </c>
      <c r="G209" s="228" t="b">
        <f t="shared" si="748"/>
        <v>0</v>
      </c>
      <c r="H209" s="32">
        <v>2</v>
      </c>
      <c r="I209" s="298" cm="1">
        <f t="array" aca="1" ref="I209" ca="1">INDEX(DataMaster!$R$70:$AC$77,Experiment!$H209,MATCH(Experiment!I$2,DataMaster!$R$69:$AC$69,0))</f>
        <v>1</v>
      </c>
      <c r="J209" s="298" cm="1">
        <f t="array" aca="1" ref="J209" ca="1">INDEX(DataMaster!$R$70:$AC$77,Experiment!$H209,MATCH(Experiment!J$2,DataMaster!$R$69:$AC$69,0))</f>
        <v>2</v>
      </c>
      <c r="K209" s="307">
        <v>1</v>
      </c>
      <c r="L209" s="298" cm="1">
        <f t="array" aca="1" ref="L209" ca="1">INDEX(DataMaster!$R$70:$AC$77,Experiment!$H209,MATCH(Experiment!L$2,DataMaster!$R$69:$AC$69,0))</f>
        <v>2</v>
      </c>
      <c r="M209" s="32">
        <v>1</v>
      </c>
      <c r="N209" s="32">
        <v>1</v>
      </c>
      <c r="O209" s="32">
        <v>1</v>
      </c>
      <c r="P209" s="298" cm="1">
        <f t="array" ref="P209">INDEX(DataMaster!$R$70:$AC$77,Experiment!$H209,MATCH(Experiment!P$2,DataMaster!$R$69:$AC$69,0))</f>
        <v>1</v>
      </c>
      <c r="Q209" s="32">
        <v>1</v>
      </c>
      <c r="R209" s="298" cm="1">
        <f t="array" aca="1" ref="R209" ca="1">INDEX(DataMaster!$R$70:$AC$77,Experiment!$H209,MATCH(Experiment!R$2,DataMaster!$R$69:$AC$69,0))</f>
        <v>2</v>
      </c>
      <c r="S209" s="32">
        <v>0</v>
      </c>
      <c r="T209" s="298" cm="1">
        <f t="array" aca="1" ref="T209" ca="1">INDEX(DataMaster!$R$70:$AC$77,Experiment!$H209,MATCH(Experiment!T$2,DataMaster!$R$69:$AC$69,0))</f>
        <v>2</v>
      </c>
      <c r="V209" s="242" t="str">
        <f ca="1">TEXT(LEFT(OFFSET(V209,-1,0),5)+1,"00000")&amp;MID(OFFSET(V209,-1,0),6,FIND(" ",OFFSET(V209,-1,0),7)-5)
&amp;IF($H209=0,"",INDEX(DataMaster!$Q$70:$Q$77,Experiment!H209))
 &amp; " Day"&amp;INDEX(i.DOY,$I209,1)                   &amp; IF($FE209=0," FWM","")&amp;IF($FE209=1," MWM","")&amp;IF($FE209=5," Mat","")&amp;IF($FJ209=TRUE,"&amp;BBT","")
&amp;" Confine"&amp;$P209-1       &amp;IF($R209&gt;1," PasArea"&amp;GQ209,"")     &amp;IF($T209&gt;1," SR"&amp;GT209,"")     &amp;IF($S209&gt;1," PGR"&amp;JG209,"")
&amp; " (F"&amp;3+IFERROR(1*$CZ209,0)+IFERROR(1*$DA209,0)&amp;3-IFERROR(1*NOT($DC209),0)&amp;"N"&amp;$DV209&amp;$DW209&amp;")"</f>
        <v>00009 Feed farm1_nc Day135 MWM Confine0 PasArea852 SR13.6 (F33N11)</v>
      </c>
      <c r="W209" s="10" t="str">
        <f ca="1">IF(COUNTIF(V$5:V209,V209)=1,"-","Dup")</f>
        <v>-</v>
      </c>
      <c r="X209" s="10"/>
      <c r="Y209" s="225" t="str">
        <f t="shared" ca="1" si="753"/>
        <v>-</v>
      </c>
      <c r="Z209" s="248" t="str">
        <f t="shared" ca="1" si="723"/>
        <v>-</v>
      </c>
      <c r="AA209" s="225" t="str">
        <f t="shared" ca="1" si="753"/>
        <v>-</v>
      </c>
      <c r="AB209" s="225" t="str">
        <f t="shared" ca="1" si="753"/>
        <v>-</v>
      </c>
      <c r="AC209" s="248" t="str">
        <f t="shared" ca="1" si="724"/>
        <v>-</v>
      </c>
      <c r="AD209" s="248" t="b">
        <f t="shared" ca="1" si="724"/>
        <v>1</v>
      </c>
      <c r="AE209" s="10"/>
      <c r="AF209" s="248" t="b">
        <f t="shared" ca="1" si="725"/>
        <v>1</v>
      </c>
      <c r="AG209" s="248" t="str">
        <f t="shared" ca="1" si="725"/>
        <v>-</v>
      </c>
      <c r="AH209" s="248" t="str">
        <f t="shared" ca="1" si="725"/>
        <v>-</v>
      </c>
      <c r="AI209" s="248" t="str">
        <f t="shared" ca="1" si="725"/>
        <v>-</v>
      </c>
      <c r="AJ209" s="248" t="b">
        <f t="shared" ca="1" si="725"/>
        <v>0</v>
      </c>
      <c r="AK209" s="248" t="str">
        <f t="shared" ca="1" si="725"/>
        <v>-</v>
      </c>
      <c r="AL209" s="248" t="str">
        <f t="shared" ca="1" si="725"/>
        <v>-</v>
      </c>
      <c r="AM209" s="248" t="str">
        <f t="shared" ca="1" si="725"/>
        <v>-</v>
      </c>
      <c r="AN209" s="248" t="b">
        <f t="shared" ca="1" si="725"/>
        <v>0</v>
      </c>
      <c r="AO209" s="10"/>
      <c r="AP209" s="225" t="b">
        <f t="shared" ca="1" si="759"/>
        <v>1</v>
      </c>
      <c r="AQ209" s="247" t="b">
        <v>1</v>
      </c>
      <c r="AR209" s="225" t="b">
        <f t="shared" ca="1" si="754"/>
        <v>1</v>
      </c>
      <c r="AS209" s="243">
        <f t="shared" ca="1" si="749"/>
        <v>212108</v>
      </c>
      <c r="AT209" s="225" t="b">
        <f t="shared" ca="1" si="755"/>
        <v>0</v>
      </c>
      <c r="AU209" s="248" t="str">
        <f t="shared" ca="1" si="725"/>
        <v>-</v>
      </c>
      <c r="AV209" s="248" t="b">
        <f t="shared" ca="1" si="725"/>
        <v>1</v>
      </c>
      <c r="AW209" s="225">
        <f t="shared" ca="1" si="756"/>
        <v>212109</v>
      </c>
      <c r="AX209" s="248" t="str">
        <f t="shared" ca="1" si="725"/>
        <v>-</v>
      </c>
      <c r="AY209" s="248">
        <f t="shared" ca="1" si="725"/>
        <v>1</v>
      </c>
      <c r="AZ209" s="248">
        <f t="shared" ca="1" si="725"/>
        <v>1</v>
      </c>
      <c r="BA209" s="248" t="b">
        <f t="shared" ca="1" si="725"/>
        <v>1</v>
      </c>
      <c r="BB209" s="246" cm="1">
        <f t="array" ref="BB209">INDEX(i.sup_sel,$K209)</f>
        <v>1</v>
      </c>
      <c r="BC209" s="246" cm="1">
        <f t="array" aca="1" ref="BC209" ca="1">INDEX(i.confinement_factor_lab_cost,$L209)</f>
        <v>0.65</v>
      </c>
      <c r="BD209" s="246" cm="1">
        <f t="array" aca="1" ref="BD209" ca="1">INDEX(i.confinement_factor_lab_cost,$L209)</f>
        <v>0.65</v>
      </c>
      <c r="BE209" s="248" t="b">
        <f t="shared" ca="1" si="725"/>
        <v>1</v>
      </c>
      <c r="BF209" s="248" t="b">
        <f t="shared" ca="1" si="725"/>
        <v>0</v>
      </c>
      <c r="BG209" s="246" t="b" cm="1">
        <f t="array" ref="BG209">INDEX(i.dams_confinement_P,$P209,BG$17)</f>
        <v>0</v>
      </c>
      <c r="BH209" s="246" t="b" cm="1">
        <f t="array" ref="BH209">INDEX(i.dams_confinement_P,$P209,BH$17)</f>
        <v>0</v>
      </c>
      <c r="BI209" s="246" t="b" cm="1">
        <f t="array" ref="BI209">INDEX(i.dams_confinement_P,$P209,BI$17)</f>
        <v>0</v>
      </c>
      <c r="BJ209" s="246" t="b" cm="1">
        <f t="array" ref="BJ209">INDEX(i.dams_confinement_P,$P209,BJ$17)</f>
        <v>0</v>
      </c>
      <c r="BK209" s="246" t="b" cm="1">
        <f t="array" ref="BK209">INDEX(i.dams_confinement_P,$P209,BK$17)</f>
        <v>0</v>
      </c>
      <c r="BL209" s="246" t="b" cm="1">
        <f t="array" ref="BL209">INDEX(i.dams_confinement_P,$P209,BL$17)</f>
        <v>0</v>
      </c>
      <c r="BM209" s="246" t="b" cm="1">
        <f t="array" ref="BM209">INDEX(i.dams_confinement_P,$P209,BM$17)</f>
        <v>0</v>
      </c>
      <c r="BN209" s="246" t="b" cm="1">
        <f t="array" ref="BN209">INDEX(i.dams_confinement_P,$P209,BN$17)</f>
        <v>0</v>
      </c>
      <c r="BO209" s="246" t="b" cm="1">
        <f t="array" ref="BO209">INDEX(i.dams_confinement_P,$P209,BO$17)</f>
        <v>0</v>
      </c>
      <c r="BP209" s="246" t="b" cm="1">
        <f t="array" ref="BP209">INDEX(i.dams_confinement_P,$P209,BP$17)</f>
        <v>0</v>
      </c>
      <c r="BQ209" s="246" t="b" cm="1">
        <f t="array" ref="BQ209">INDEX(i.dams_confinement_P,$P209,BQ$17)</f>
        <v>0</v>
      </c>
      <c r="BR209" s="246" t="b" cm="1">
        <f t="array" ref="BR209">INDEX(i.dams_confinement_P,$P209,BR$17)</f>
        <v>0</v>
      </c>
      <c r="BS209" s="246" t="b" cm="1">
        <f t="array" ref="BS209">INDEX(i.dams_confinement_P,$P209,BS$17)</f>
        <v>0</v>
      </c>
      <c r="BT209" s="246" t="b" cm="1">
        <f t="array" ref="BT209">INDEX(i.dams_confinement_P,$P209,BT$17)</f>
        <v>0</v>
      </c>
      <c r="BU209" s="246" t="b" cm="1">
        <f t="array" ref="BU209">INDEX(i.dams_confinement_P,$P209,BU$17)</f>
        <v>0</v>
      </c>
      <c r="BV209" s="246" t="b" cm="1">
        <f t="array" ref="BV209">INDEX(i.dams_confinement_P,$P209,BV$17)</f>
        <v>0</v>
      </c>
      <c r="BW209" s="246" t="b" cm="1">
        <f t="array" ref="BW209">INDEX(i.dams_confinement_P,$P209,BW$17)</f>
        <v>0</v>
      </c>
      <c r="BX209" s="246" t="b" cm="1">
        <f t="array" ref="BX209">INDEX(i.dams_confinement_P,$P209,BX$17)</f>
        <v>0</v>
      </c>
      <c r="BY209" s="248" t="str">
        <f t="shared" ca="1" si="727"/>
        <v>-</v>
      </c>
      <c r="BZ209" s="248" t="str">
        <f t="shared" ca="1" si="727"/>
        <v>-</v>
      </c>
      <c r="CA209" s="10"/>
      <c r="CB209" s="248" t="str">
        <f t="shared" ca="1" si="727"/>
        <v>-</v>
      </c>
      <c r="CC209" s="248" t="str">
        <f t="shared" ca="1" si="727"/>
        <v>-</v>
      </c>
      <c r="CD209" s="248" t="str">
        <f t="shared" ca="1" si="727"/>
        <v>-</v>
      </c>
      <c r="CE209" s="248" t="str">
        <f t="shared" ca="1" si="727"/>
        <v>-</v>
      </c>
      <c r="CF209" s="248" t="str">
        <f t="shared" ca="1" si="727"/>
        <v>-</v>
      </c>
      <c r="CG209" s="248" t="str">
        <f t="shared" ca="1" si="727"/>
        <v>-</v>
      </c>
      <c r="CH209" s="248" t="str">
        <f t="shared" ca="1" si="727"/>
        <v>-</v>
      </c>
      <c r="CI209" s="248" t="str">
        <f t="shared" ca="1" si="727"/>
        <v>-</v>
      </c>
      <c r="CJ209" s="248" t="str">
        <f t="shared" ca="1" si="727"/>
        <v>-</v>
      </c>
      <c r="CK209" s="248" t="str">
        <f t="shared" ca="1" si="727"/>
        <v>-</v>
      </c>
      <c r="CL209" s="248" t="str">
        <f t="shared" ca="1" si="727"/>
        <v>-</v>
      </c>
      <c r="CM209" s="248" t="str">
        <f t="shared" ca="1" si="727"/>
        <v>-</v>
      </c>
      <c r="CN209" s="248" t="str">
        <f t="shared" ca="1" si="727"/>
        <v>-</v>
      </c>
      <c r="CO209" s="248" t="str">
        <f t="shared" ca="1" si="727"/>
        <v>-</v>
      </c>
      <c r="CP209" s="248" t="str">
        <f t="shared" ca="1" si="727"/>
        <v>-</v>
      </c>
      <c r="CQ209" s="248" t="str">
        <f t="shared" ca="1" si="727"/>
        <v>-</v>
      </c>
      <c r="CR209" s="248" t="str">
        <f t="shared" ca="1" si="727"/>
        <v>-</v>
      </c>
      <c r="CS209" s="248" t="str">
        <f t="shared" ca="1" si="727"/>
        <v>-</v>
      </c>
      <c r="CT209" s="248" t="str">
        <f t="shared" ca="1" si="727"/>
        <v>-</v>
      </c>
      <c r="CU209" s="248" t="str">
        <f t="shared" ca="1" si="727"/>
        <v>-</v>
      </c>
      <c r="CV209" s="248" t="str">
        <f t="shared" ca="1" si="727"/>
        <v>-</v>
      </c>
      <c r="CW209" s="10"/>
      <c r="CX209" s="246" t="str" cm="1">
        <f t="array" aca="1" ref="CX209" ca="1">IF(AND($CZ209:$DA209),INDEX(i.dam_user_fvp0_date,$P209),"-")</f>
        <v>-</v>
      </c>
      <c r="CY209" s="246" t="str" cm="1">
        <f t="array" aca="1" ref="CY209" ca="1">IF(AND($CZ209:$DA209),INDEX(i.dam_user_fvp1_date,$P209),"-")</f>
        <v>-</v>
      </c>
      <c r="CZ209" s="248" t="b">
        <f t="shared" ca="1" si="750"/>
        <v>0</v>
      </c>
      <c r="DA209" s="248" t="b">
        <f t="shared" ca="1" si="750"/>
        <v>0</v>
      </c>
      <c r="DB209" s="248" t="str">
        <f t="shared" ca="1" si="764"/>
        <v>-</v>
      </c>
      <c r="DC209" s="248" t="str">
        <f t="shared" ca="1" si="764"/>
        <v>-</v>
      </c>
      <c r="DD209" s="248" t="str">
        <f t="shared" ca="1" si="764"/>
        <v>-</v>
      </c>
      <c r="DE209" s="248" t="str">
        <f t="shared" ca="1" si="764"/>
        <v>-</v>
      </c>
      <c r="DF209" s="248" t="str">
        <f t="shared" ca="1" si="764"/>
        <v>-</v>
      </c>
      <c r="DG209" s="248" t="str">
        <f t="shared" ca="1" si="764"/>
        <v>-</v>
      </c>
      <c r="DH209" s="248" t="str">
        <f t="shared" ca="1" si="764"/>
        <v>-</v>
      </c>
      <c r="DI209" s="248" t="str">
        <f t="shared" ca="1" si="764"/>
        <v>-</v>
      </c>
      <c r="DJ209" s="128">
        <v>0.125</v>
      </c>
      <c r="DK209" s="128">
        <v>0.3</v>
      </c>
      <c r="DL209" s="128">
        <v>-0.05</v>
      </c>
      <c r="DM209" s="128">
        <v>0.1</v>
      </c>
      <c r="DN209" s="128">
        <v>0.25</v>
      </c>
      <c r="DO209" s="128">
        <v>-0.05</v>
      </c>
      <c r="DP209" s="128">
        <v>0.05</v>
      </c>
      <c r="DQ209" s="128">
        <v>0.1</v>
      </c>
      <c r="DR209" s="128">
        <v>-0.02</v>
      </c>
      <c r="DS209" s="128">
        <v>0.1</v>
      </c>
      <c r="DT209" s="128">
        <v>0.25</v>
      </c>
      <c r="DU209" s="128">
        <v>-0.05</v>
      </c>
      <c r="DV209" s="247">
        <v>1</v>
      </c>
      <c r="DW209" s="247">
        <v>1</v>
      </c>
      <c r="DX209" s="247">
        <v>0</v>
      </c>
      <c r="DY209" s="247">
        <v>0.5</v>
      </c>
      <c r="DZ209" s="247">
        <v>0.5</v>
      </c>
      <c r="EA209" s="248" t="str">
        <f t="shared" ca="1" si="761"/>
        <v>-</v>
      </c>
      <c r="EB209" s="248" t="str">
        <f t="shared" ca="1" si="761"/>
        <v>-</v>
      </c>
      <c r="EC209" s="248" t="str">
        <f t="shared" ca="1" si="761"/>
        <v>-</v>
      </c>
      <c r="ED209" s="248" t="str">
        <f t="shared" ca="1" si="761"/>
        <v>-</v>
      </c>
      <c r="EE209" s="248" t="str">
        <f t="shared" ca="1" si="761"/>
        <v>-</v>
      </c>
      <c r="EF209" s="247">
        <v>0</v>
      </c>
      <c r="EG209" s="247">
        <v>0.5</v>
      </c>
      <c r="EH209" s="247">
        <v>0.5</v>
      </c>
      <c r="EI209" s="248" t="str">
        <f t="shared" ca="1" si="761"/>
        <v>-</v>
      </c>
      <c r="EJ209" s="248" t="str">
        <f t="shared" ca="1" si="761"/>
        <v>-</v>
      </c>
      <c r="EK209" s="248" t="str">
        <f t="shared" ca="1" si="761"/>
        <v>-</v>
      </c>
      <c r="EL209" s="248">
        <f t="shared" ca="1" si="761"/>
        <v>0</v>
      </c>
      <c r="EM209" s="248">
        <f t="shared" ca="1" si="761"/>
        <v>0</v>
      </c>
      <c r="EN209" s="248">
        <f t="shared" ca="1" si="761"/>
        <v>0</v>
      </c>
      <c r="EO209" s="248">
        <f t="shared" ca="1" si="761"/>
        <v>0</v>
      </c>
      <c r="EP209" s="248">
        <f t="shared" ca="1" si="761"/>
        <v>0</v>
      </c>
      <c r="EQ209" s="248">
        <f t="shared" ca="1" si="762"/>
        <v>0</v>
      </c>
      <c r="ER209" s="248">
        <f t="shared" ca="1" si="762"/>
        <v>0</v>
      </c>
      <c r="ES209" s="248" t="str">
        <f t="shared" ca="1" si="762"/>
        <v>-</v>
      </c>
      <c r="ET209" s="248" t="str">
        <f t="shared" ca="1" si="762"/>
        <v>-</v>
      </c>
      <c r="EU209" s="248" t="str">
        <f t="shared" ca="1" si="762"/>
        <v>-</v>
      </c>
      <c r="EV209" s="248" t="str">
        <f t="shared" ca="1" si="762"/>
        <v>-</v>
      </c>
      <c r="EW209" s="248" t="str">
        <f t="shared" ca="1" si="762"/>
        <v>-</v>
      </c>
      <c r="EX209" s="248" t="str">
        <f t="shared" ca="1" si="762"/>
        <v>-</v>
      </c>
      <c r="EY209" s="248" t="str">
        <f t="shared" ca="1" si="762"/>
        <v>-</v>
      </c>
      <c r="EZ209" s="248" t="str">
        <f t="shared" ca="1" si="762"/>
        <v>-</v>
      </c>
      <c r="FA209" s="248" t="str">
        <f t="shared" ca="1" si="762"/>
        <v>-</v>
      </c>
      <c r="FB209" s="248" t="str">
        <f t="shared" ca="1" si="762"/>
        <v>-</v>
      </c>
      <c r="FC209" s="248" t="str">
        <f t="shared" ca="1" si="762"/>
        <v>-</v>
      </c>
      <c r="FD209" s="10"/>
      <c r="FE209" s="246">
        <f t="shared" ca="1" si="729"/>
        <v>1</v>
      </c>
      <c r="FF209" s="248" t="str">
        <f t="shared" ca="1" si="763"/>
        <v>-</v>
      </c>
      <c r="FG209" s="248" t="str">
        <f t="shared" ca="1" si="763"/>
        <v>-</v>
      </c>
      <c r="FH209" s="248" t="str">
        <f t="shared" ca="1" si="763"/>
        <v>-</v>
      </c>
      <c r="FI209" s="248" t="str">
        <f t="shared" ca="1" si="763"/>
        <v>-</v>
      </c>
      <c r="FJ209" s="246" t="b">
        <f t="shared" ca="1" si="730"/>
        <v>0</v>
      </c>
      <c r="FK209" s="248" t="str">
        <f t="shared" ca="1" si="763"/>
        <v>-</v>
      </c>
      <c r="FL209" s="248">
        <f t="shared" ca="1" si="763"/>
        <v>0</v>
      </c>
      <c r="FM209" s="248" t="str">
        <f t="shared" ca="1" si="763"/>
        <v>-</v>
      </c>
      <c r="FN209" s="248">
        <f t="shared" ca="1" si="731"/>
        <v>1</v>
      </c>
      <c r="FO209" s="248">
        <f t="shared" ca="1" si="731"/>
        <v>0</v>
      </c>
      <c r="FP209" s="248">
        <f t="shared" ca="1" si="763"/>
        <v>1</v>
      </c>
      <c r="FQ209" s="248">
        <f t="shared" ca="1" si="763"/>
        <v>0</v>
      </c>
      <c r="FR209" s="248">
        <f t="shared" ca="1" si="763"/>
        <v>1</v>
      </c>
      <c r="FS209" s="248">
        <f t="shared" ca="1" si="763"/>
        <v>1</v>
      </c>
      <c r="FT209" s="248">
        <f t="shared" ca="1" si="763"/>
        <v>1</v>
      </c>
      <c r="FU209" s="248">
        <f t="shared" ca="1" si="763"/>
        <v>0</v>
      </c>
      <c r="FV209" s="248">
        <f t="shared" ca="1" si="763"/>
        <v>0</v>
      </c>
      <c r="FW209" s="248">
        <f t="shared" ca="1" si="763"/>
        <v>0</v>
      </c>
      <c r="FX209" s="248">
        <f t="shared" ca="1" si="731"/>
        <v>0</v>
      </c>
      <c r="FY209" s="248">
        <f t="shared" ca="1" si="731"/>
        <v>0</v>
      </c>
      <c r="FZ209" s="248">
        <f t="shared" ca="1" si="731"/>
        <v>0</v>
      </c>
      <c r="GA209" s="248">
        <f t="shared" ca="1" si="731"/>
        <v>0</v>
      </c>
      <c r="GB209" s="248">
        <f t="shared" ca="1" si="731"/>
        <v>0</v>
      </c>
      <c r="GC209" s="248">
        <f t="shared" ca="1" si="731"/>
        <v>0</v>
      </c>
      <c r="GD209" s="248">
        <f t="shared" ca="1" si="731"/>
        <v>0</v>
      </c>
      <c r="GE209" s="248">
        <f t="shared" ca="1" si="731"/>
        <v>0</v>
      </c>
      <c r="GF209" s="248">
        <f t="shared" ca="1" si="731"/>
        <v>0</v>
      </c>
      <c r="GG209" s="248">
        <f t="shared" ca="1" si="731"/>
        <v>1</v>
      </c>
      <c r="GH209" s="248">
        <f t="shared" ca="1" si="731"/>
        <v>0</v>
      </c>
      <c r="GI209" s="248">
        <f t="shared" ca="1" si="731"/>
        <v>0</v>
      </c>
      <c r="GJ209" s="248">
        <f t="shared" ca="1" si="731"/>
        <v>0</v>
      </c>
      <c r="GK209" s="248">
        <f t="shared" ca="1" si="731"/>
        <v>0</v>
      </c>
      <c r="GL209" s="248">
        <f t="shared" ca="1" si="731"/>
        <v>0</v>
      </c>
      <c r="GM209" s="248">
        <f t="shared" ca="1" si="731"/>
        <v>0</v>
      </c>
      <c r="GN209" s="248">
        <f t="shared" ca="1" si="731"/>
        <v>0</v>
      </c>
      <c r="GO209" s="10"/>
      <c r="GP209" s="246" t="b">
        <f t="shared" ca="1" si="732"/>
        <v>1</v>
      </c>
      <c r="GQ209" s="246" cm="1">
        <f t="array" aca="1" ref="GQ209" ca="1">INDEX(i.bnd_total_pas_area,$R209,1)</f>
        <v>852</v>
      </c>
      <c r="GR209" s="248" t="str">
        <f t="shared" ca="1" si="733"/>
        <v>-</v>
      </c>
      <c r="GS209" s="246" t="b">
        <f t="shared" ca="1" si="734"/>
        <v>1</v>
      </c>
      <c r="GT209" s="246" cm="1">
        <f t="array" aca="1" ref="GT209" ca="1">INDEX(i.bnd_sr_t,$T209,1)</f>
        <v>13.6</v>
      </c>
      <c r="GU209" s="246" t="b">
        <f t="shared" ca="1" si="735"/>
        <v>1</v>
      </c>
      <c r="GV209" s="246" t="b">
        <f t="shared" ca="1" si="735"/>
        <v>0</v>
      </c>
      <c r="GW209" s="246" t="b">
        <f t="shared" ca="1" si="735"/>
        <v>0</v>
      </c>
      <c r="GX209" s="248">
        <f t="shared" ca="1" si="736"/>
        <v>0</v>
      </c>
      <c r="GY209" s="248">
        <f t="shared" ca="1" si="736"/>
        <v>2</v>
      </c>
      <c r="GZ209" s="248">
        <f t="shared" ca="1" si="736"/>
        <v>2</v>
      </c>
      <c r="HA209" s="248" t="str">
        <f t="shared" ca="1" si="736"/>
        <v>-</v>
      </c>
      <c r="HB209" s="248" t="str">
        <f t="shared" ca="1" si="736"/>
        <v>-</v>
      </c>
      <c r="HC209" s="248" t="str">
        <f t="shared" ca="1" si="736"/>
        <v>-</v>
      </c>
      <c r="HD209" s="248" t="str">
        <f t="shared" ca="1" si="736"/>
        <v>-</v>
      </c>
      <c r="HE209" s="248" t="str">
        <f t="shared" ca="1" si="736"/>
        <v>-</v>
      </c>
      <c r="HF209" s="248" t="str">
        <f t="shared" ca="1" si="736"/>
        <v>-</v>
      </c>
      <c r="HG209" s="248" t="str">
        <f t="shared" ca="1" si="736"/>
        <v>-</v>
      </c>
      <c r="HH209" s="246" t="b">
        <f t="array" aca="1" ref="HH209" ca="1">IF(OR(HI209:HJ209&lt;&gt;"-"),TRUE,"-")</f>
        <v>1</v>
      </c>
      <c r="HI209" s="225">
        <f t="shared" ca="1" si="758"/>
        <v>2</v>
      </c>
      <c r="HJ209" s="248" t="str">
        <f t="shared" ca="1" si="737"/>
        <v>-</v>
      </c>
      <c r="HK209" s="246" t="str">
        <f t="array" aca="1" ref="HK209" ca="1">IF(OR(HL209:HQ209&lt;&gt;"-"),TRUE,"-")</f>
        <v>-</v>
      </c>
      <c r="HL209" s="248" t="str">
        <f t="shared" ca="1" si="751"/>
        <v>-</v>
      </c>
      <c r="HM209" s="288" t="str">
        <f t="shared" ca="1" si="751"/>
        <v>-</v>
      </c>
      <c r="HN209" s="288" t="str">
        <f t="shared" ca="1" si="751"/>
        <v>-</v>
      </c>
      <c r="HO209" s="288" t="str">
        <f t="shared" ca="1" si="751"/>
        <v>-</v>
      </c>
      <c r="HP209" s="288" t="str">
        <f t="shared" ca="1" si="751"/>
        <v>-</v>
      </c>
      <c r="HQ209" s="288" t="str">
        <f t="shared" ca="1" si="751"/>
        <v>-</v>
      </c>
      <c r="HR209" s="288" t="str">
        <f t="shared" ca="1" si="751"/>
        <v>-</v>
      </c>
      <c r="HS209" s="248" t="b">
        <f t="shared" ca="1" si="751"/>
        <v>1</v>
      </c>
      <c r="HT209" s="248">
        <f t="shared" ca="1" si="751"/>
        <v>2</v>
      </c>
      <c r="HU209" s="248" t="b">
        <f t="shared" ca="1" si="738"/>
        <v>1</v>
      </c>
      <c r="HV209" s="248" t="str">
        <f t="shared" ca="1" si="738"/>
        <v>-</v>
      </c>
      <c r="HW209" s="246" t="str">
        <f t="shared" ca="1" si="739"/>
        <v>-</v>
      </c>
      <c r="HX209" s="246" t="str">
        <f t="shared" ca="1" si="739"/>
        <v>-</v>
      </c>
      <c r="HY209" s="246" t="str">
        <f t="shared" ca="1" si="739"/>
        <v>-</v>
      </c>
      <c r="HZ209" s="246" t="str">
        <f t="shared" ca="1" si="739"/>
        <v>-</v>
      </c>
      <c r="IA209" s="248" t="str">
        <f t="shared" ca="1" si="740"/>
        <v>-</v>
      </c>
      <c r="IB209" s="248" t="str">
        <f t="shared" ca="1" si="740"/>
        <v>-</v>
      </c>
      <c r="IC209" s="248" t="str">
        <f t="shared" ca="1" si="740"/>
        <v>-</v>
      </c>
      <c r="ID209" s="248" t="str">
        <f t="shared" ca="1" si="740"/>
        <v>-</v>
      </c>
      <c r="IE209" s="248">
        <f t="shared" ca="1" si="740"/>
        <v>0</v>
      </c>
      <c r="IF209" s="248">
        <f t="shared" ca="1" si="740"/>
        <v>0.9</v>
      </c>
      <c r="IG209" s="248">
        <f t="shared" ca="1" si="740"/>
        <v>0</v>
      </c>
      <c r="IH209" s="248">
        <f t="shared" ca="1" si="740"/>
        <v>0.5</v>
      </c>
      <c r="II209" s="248">
        <f t="shared" ca="1" si="740"/>
        <v>0</v>
      </c>
      <c r="IJ209" s="248">
        <f t="shared" ca="1" si="740"/>
        <v>0</v>
      </c>
      <c r="IK209" s="248" t="str">
        <f t="shared" ca="1" si="740"/>
        <v>-</v>
      </c>
      <c r="IL209" s="246" t="str">
        <f t="shared" ca="1" si="741"/>
        <v>-</v>
      </c>
      <c r="IM209" s="246" t="str">
        <f t="shared" ca="1" si="741"/>
        <v>-</v>
      </c>
      <c r="IN209" s="155" t="b">
        <f t="shared" ref="IN209" ca="1" si="767">SUM(IO209:IO209)&gt;0</f>
        <v>0</v>
      </c>
      <c r="IO209" s="248" t="str">
        <f t="shared" ca="1" si="743"/>
        <v>-</v>
      </c>
      <c r="IP209" s="10"/>
      <c r="IQ209" s="248">
        <f t="shared" ca="1" si="740"/>
        <v>1</v>
      </c>
      <c r="IR209" s="248">
        <f t="shared" ca="1" si="740"/>
        <v>0</v>
      </c>
      <c r="IS209" s="248">
        <f t="shared" ca="1" si="740"/>
        <v>1</v>
      </c>
      <c r="IT209" s="248">
        <f t="shared" ref="IT209:JT209" ca="1" si="768">OFFSET(IT$5,$B209,0)</f>
        <v>1</v>
      </c>
      <c r="IU209" s="248">
        <f t="shared" ca="1" si="768"/>
        <v>0</v>
      </c>
      <c r="IV209" s="248">
        <f t="shared" ca="1" si="768"/>
        <v>70</v>
      </c>
      <c r="IW209" s="248">
        <f t="shared" ca="1" si="768"/>
        <v>50</v>
      </c>
      <c r="IX209" s="248">
        <f t="shared" ca="1" si="768"/>
        <v>85</v>
      </c>
      <c r="IY209" s="248">
        <f t="shared" ca="1" si="768"/>
        <v>70</v>
      </c>
      <c r="IZ209" s="246">
        <f t="shared" si="744"/>
        <v>1</v>
      </c>
      <c r="JA209" s="246">
        <f t="shared" si="745"/>
        <v>1</v>
      </c>
      <c r="JB209" s="246">
        <f t="shared" si="746"/>
        <v>1</v>
      </c>
      <c r="JC209" s="248">
        <f t="shared" ca="1" si="768"/>
        <v>1</v>
      </c>
      <c r="JD209" s="10"/>
      <c r="JE209" s="248">
        <f t="shared" ca="1" si="768"/>
        <v>1</v>
      </c>
      <c r="JF209" s="248">
        <f t="shared" ca="1" si="768"/>
        <v>1</v>
      </c>
      <c r="JG209" s="248">
        <f t="shared" ca="1" si="768"/>
        <v>0.75</v>
      </c>
      <c r="JH209" s="248">
        <f t="shared" ca="1" si="768"/>
        <v>0.8</v>
      </c>
      <c r="JI209" s="248">
        <f t="shared" ca="1" si="768"/>
        <v>0.82499999999999996</v>
      </c>
      <c r="JJ209" s="248">
        <f t="shared" ca="1" si="768"/>
        <v>0.875</v>
      </c>
      <c r="JK209" s="248">
        <f t="shared" ca="1" si="768"/>
        <v>0.9</v>
      </c>
      <c r="JL209" s="248">
        <f t="shared" ca="1" si="768"/>
        <v>1</v>
      </c>
      <c r="JM209" s="248">
        <f t="shared" ca="1" si="768"/>
        <v>0</v>
      </c>
      <c r="JN209" s="248">
        <f t="shared" ca="1" si="768"/>
        <v>0</v>
      </c>
      <c r="JO209" s="248">
        <f t="shared" ca="1" si="768"/>
        <v>0</v>
      </c>
      <c r="JP209" s="248">
        <f t="shared" ca="1" si="768"/>
        <v>0</v>
      </c>
      <c r="JQ209" s="248">
        <f t="shared" ca="1" si="768"/>
        <v>0</v>
      </c>
      <c r="JR209" s="248">
        <f t="shared" ca="1" si="768"/>
        <v>0</v>
      </c>
      <c r="JS209" s="248" t="str">
        <f t="shared" ca="1" si="768"/>
        <v>-</v>
      </c>
      <c r="JT209" s="248">
        <f t="shared" ca="1" si="768"/>
        <v>0</v>
      </c>
      <c r="JU209" s="27">
        <v>0</v>
      </c>
    </row>
    <row r="210" spans="1:281" s="228" customFormat="1" outlineLevel="1">
      <c r="A210" s="202">
        <f t="shared" si="12"/>
        <v>205</v>
      </c>
      <c r="B210" s="32">
        <f>$A$7</f>
        <v>2</v>
      </c>
      <c r="C210" s="228">
        <v>200</v>
      </c>
      <c r="D210" s="228" t="s">
        <v>941</v>
      </c>
      <c r="E210" s="228" t="b">
        <v>1</v>
      </c>
      <c r="F210" s="228" t="b">
        <v>0</v>
      </c>
      <c r="G210" s="271" t="b">
        <f>$C$22=1</f>
        <v>0</v>
      </c>
      <c r="H210" s="32">
        <v>4</v>
      </c>
      <c r="I210" s="298" cm="1">
        <f t="array" aca="1" ref="I210" ca="1">INDEX(DataMaster!$R$70:$AC$77,Experiment!$H210,MATCH(Experiment!I$2,DataMaster!$R$69:$AC$69,0))</f>
        <v>2</v>
      </c>
      <c r="J210" s="298" cm="1">
        <f t="array" aca="1" ref="J210" ca="1">INDEX(DataMaster!$R$70:$AC$77,Experiment!$H210,MATCH(Experiment!J$2,DataMaster!$R$69:$AC$69,0))</f>
        <v>3</v>
      </c>
      <c r="K210" s="307">
        <v>1</v>
      </c>
      <c r="L210" s="298" cm="1">
        <f t="array" aca="1" ref="L210" ca="1">INDEX(DataMaster!$R$70:$AC$77,Experiment!$H210,MATCH(Experiment!L$2,DataMaster!$R$69:$AC$69,0))</f>
        <v>3</v>
      </c>
      <c r="M210" s="32">
        <v>1</v>
      </c>
      <c r="N210" s="32">
        <v>1</v>
      </c>
      <c r="O210" s="32">
        <v>1</v>
      </c>
      <c r="P210" s="298" cm="1">
        <f t="array" ref="P210">INDEX(DataMaster!$R$70:$AC$77,Experiment!$H210,MATCH(Experiment!P$2,DataMaster!$R$69:$AC$69,0))</f>
        <v>1</v>
      </c>
      <c r="Q210" s="32">
        <v>1</v>
      </c>
      <c r="R210" s="298" cm="1">
        <f t="array" aca="1" ref="R210" ca="1">INDEX(DataMaster!$R$70:$AC$77,Experiment!$H210,MATCH(Experiment!R$2,DataMaster!$R$69:$AC$69,0))</f>
        <v>3</v>
      </c>
      <c r="S210" s="32">
        <v>0</v>
      </c>
      <c r="T210" s="298" cm="1">
        <f t="array" aca="1" ref="T210" ca="1">INDEX(DataMaster!$R$70:$AC$77,Experiment!$H210,MATCH(Experiment!T$2,DataMaster!$R$69:$AC$69,0))</f>
        <v>3</v>
      </c>
      <c r="V210" s="223" t="str">
        <f ca="1">TEXT(LEFT(OFFSET(V210,-1,0),5)+1,"00000")&amp;MID(OFFSET(V210,-1,0),6,FIND(" ",OFFSET(V210,-1,0),7)-5)
&amp;IF($H210=0,"",INDEX(DataMaster!$Q$70:$Q$77,Experiment!H210))
 &amp; " Day"&amp;INDEX(i.DOY,$I210,1)                   &amp; IF($FE210=0," FWM","")&amp;IF($FE210=1," MWM","")&amp;IF($FE210=5," Mat","")&amp;IF($FJ210=TRUE,"&amp;BBT","")
&amp;" Confine"&amp;$P210-1       &amp;IF($R210&gt;1," PasArea"&amp;GQ210,"")     &amp;IF($T210&gt;1," SR"&amp;GT210,"")     &amp;IF($S210&gt;1," PGR"&amp;JG210,"")
&amp; " (F"&amp;3+IFERROR(1*$CZ210,0)+IFERROR(1*$DA210,0)&amp;3-IFERROR(1*NOT($DC210),0)&amp;"N"&amp;$DV210&amp;$DW210&amp;")"</f>
        <v>00010 Feed farm2_nc Day169 MWM&amp;BBT Confine0 PasArea477.12 SR12.8 (F33N11)</v>
      </c>
      <c r="W210" s="10" t="str">
        <f ca="1">IF(COUNTIF(V$5:V210,V210)=1,"-","Dup")</f>
        <v>-</v>
      </c>
      <c r="X210" s="10"/>
      <c r="Y210" s="247" t="b">
        <v>1</v>
      </c>
      <c r="Z210" s="248" t="str">
        <f t="shared" ca="1" si="723"/>
        <v>-</v>
      </c>
      <c r="AA210" s="247" t="b">
        <v>1</v>
      </c>
      <c r="AB210" s="247" t="b">
        <v>1</v>
      </c>
      <c r="AC210" s="248" t="str">
        <f t="shared" ca="1" si="724"/>
        <v>-</v>
      </c>
      <c r="AD210" s="248" t="b">
        <f t="shared" ca="1" si="724"/>
        <v>1</v>
      </c>
      <c r="AE210" s="10"/>
      <c r="AF210" s="248" t="b">
        <f t="shared" ca="1" si="725"/>
        <v>1</v>
      </c>
      <c r="AG210" s="248" t="str">
        <f t="shared" ca="1" si="725"/>
        <v>-</v>
      </c>
      <c r="AH210" s="248" t="str">
        <f t="shared" ca="1" si="725"/>
        <v>-</v>
      </c>
      <c r="AI210" s="248" t="str">
        <f t="shared" ca="1" si="725"/>
        <v>-</v>
      </c>
      <c r="AJ210" s="248" t="b">
        <f t="shared" ca="1" si="725"/>
        <v>0</v>
      </c>
      <c r="AK210" s="248" t="str">
        <f t="shared" ca="1" si="725"/>
        <v>-</v>
      </c>
      <c r="AL210" s="248" t="str">
        <f t="shared" ca="1" si="725"/>
        <v>-</v>
      </c>
      <c r="AM210" s="248" t="str">
        <f t="shared" ca="1" si="725"/>
        <v>-</v>
      </c>
      <c r="AN210" s="248" t="b">
        <f t="shared" ca="1" si="725"/>
        <v>0</v>
      </c>
      <c r="AO210" s="10"/>
      <c r="AP210" s="247" t="b">
        <v>0</v>
      </c>
      <c r="AQ210" s="247" t="b">
        <v>0</v>
      </c>
      <c r="AR210" s="247" t="b">
        <v>0</v>
      </c>
      <c r="AS210" s="248" t="str">
        <f ca="1">OFFSET(AS$5,$B210,0)</f>
        <v>-</v>
      </c>
      <c r="AT210" s="247" t="b">
        <v>1</v>
      </c>
      <c r="AU210" s="248" t="str">
        <f t="shared" ca="1" si="726"/>
        <v>-</v>
      </c>
      <c r="AV210" s="247" t="b">
        <v>1</v>
      </c>
      <c r="AW210" s="297">
        <f ca="1">VALUE($H210&amp;$I210&amp;$J210&amp;$P210&amp;"01")</f>
        <v>423101</v>
      </c>
      <c r="AX210" s="248" t="str">
        <f t="shared" ca="1" si="725"/>
        <v>-</v>
      </c>
      <c r="AY210" s="248">
        <f t="shared" ca="1" si="725"/>
        <v>1</v>
      </c>
      <c r="AZ210" s="248">
        <f t="shared" ca="1" si="725"/>
        <v>1</v>
      </c>
      <c r="BA210" s="248" t="b">
        <f t="shared" ca="1" si="726"/>
        <v>1</v>
      </c>
      <c r="BB210" s="246" cm="1">
        <f t="array" ref="BB210">INDEX(i.sup_sel,$K210)</f>
        <v>1</v>
      </c>
      <c r="BC210" s="246" cm="1">
        <f t="array" aca="1" ref="BC210" ca="1">INDEX(i.confinement_factor_lab_cost,$L210)</f>
        <v>0.4</v>
      </c>
      <c r="BD210" s="246" cm="1">
        <f t="array" aca="1" ref="BD210" ca="1">INDEX(i.confinement_factor_lab_cost,$L210)</f>
        <v>0.4</v>
      </c>
      <c r="BE210" s="248" t="b">
        <f t="shared" ca="1" si="726"/>
        <v>1</v>
      </c>
      <c r="BF210" s="248" t="b">
        <f t="shared" ca="1" si="726"/>
        <v>0</v>
      </c>
      <c r="BG210" s="246" t="b" cm="1">
        <f t="array" ref="BG210">INDEX(i.dams_confinement_P,$P210,BG$17)</f>
        <v>0</v>
      </c>
      <c r="BH210" s="246" t="b" cm="1">
        <f t="array" ref="BH210">INDEX(i.dams_confinement_P,$P210,BH$17)</f>
        <v>0</v>
      </c>
      <c r="BI210" s="246" t="b" cm="1">
        <f t="array" ref="BI210">INDEX(i.dams_confinement_P,$P210,BI$17)</f>
        <v>0</v>
      </c>
      <c r="BJ210" s="246" t="b" cm="1">
        <f t="array" ref="BJ210">INDEX(i.dams_confinement_P,$P210,BJ$17)</f>
        <v>0</v>
      </c>
      <c r="BK210" s="246" t="b" cm="1">
        <f t="array" ref="BK210">INDEX(i.dams_confinement_P,$P210,BK$17)</f>
        <v>0</v>
      </c>
      <c r="BL210" s="246" t="b" cm="1">
        <f t="array" ref="BL210">INDEX(i.dams_confinement_P,$P210,BL$17)</f>
        <v>0</v>
      </c>
      <c r="BM210" s="246" t="b" cm="1">
        <f t="array" ref="BM210">INDEX(i.dams_confinement_P,$P210,BM$17)</f>
        <v>0</v>
      </c>
      <c r="BN210" s="246" t="b" cm="1">
        <f t="array" ref="BN210">INDEX(i.dams_confinement_P,$P210,BN$17)</f>
        <v>0</v>
      </c>
      <c r="BO210" s="246" t="b" cm="1">
        <f t="array" ref="BO210">INDEX(i.dams_confinement_P,$P210,BO$17)</f>
        <v>0</v>
      </c>
      <c r="BP210" s="246" t="b" cm="1">
        <f t="array" ref="BP210">INDEX(i.dams_confinement_P,$P210,BP$17)</f>
        <v>0</v>
      </c>
      <c r="BQ210" s="246" t="b" cm="1">
        <f t="array" ref="BQ210">INDEX(i.dams_confinement_P,$P210,BQ$17)</f>
        <v>0</v>
      </c>
      <c r="BR210" s="246" t="b" cm="1">
        <f t="array" ref="BR210">INDEX(i.dams_confinement_P,$P210,BR$17)</f>
        <v>0</v>
      </c>
      <c r="BS210" s="246" t="b" cm="1">
        <f t="array" ref="BS210">INDEX(i.dams_confinement_P,$P210,BS$17)</f>
        <v>0</v>
      </c>
      <c r="BT210" s="246" t="b" cm="1">
        <f t="array" ref="BT210">INDEX(i.dams_confinement_P,$P210,BT$17)</f>
        <v>0</v>
      </c>
      <c r="BU210" s="246" t="b" cm="1">
        <f t="array" ref="BU210">INDEX(i.dams_confinement_P,$P210,BU$17)</f>
        <v>0</v>
      </c>
      <c r="BV210" s="246" t="b" cm="1">
        <f t="array" ref="BV210">INDEX(i.dams_confinement_P,$P210,BV$17)</f>
        <v>0</v>
      </c>
      <c r="BW210" s="246" t="b" cm="1">
        <f t="array" ref="BW210">INDEX(i.dams_confinement_P,$P210,BW$17)</f>
        <v>0</v>
      </c>
      <c r="BX210" s="246" t="b" cm="1">
        <f t="array" ref="BX210">INDEX(i.dams_confinement_P,$P210,BX$17)</f>
        <v>0</v>
      </c>
      <c r="BY210" s="248" t="str">
        <f t="shared" ca="1" si="727"/>
        <v>-</v>
      </c>
      <c r="BZ210" s="248" t="str">
        <f t="shared" ca="1" si="727"/>
        <v>-</v>
      </c>
      <c r="CA210" s="10"/>
      <c r="CB210" s="248" t="str">
        <f t="shared" ca="1" si="727"/>
        <v>-</v>
      </c>
      <c r="CC210" s="248" t="str">
        <f t="shared" ca="1" si="727"/>
        <v>-</v>
      </c>
      <c r="CD210" s="248" t="str">
        <f t="shared" ca="1" si="727"/>
        <v>-</v>
      </c>
      <c r="CE210" s="248" t="str">
        <f t="shared" ca="1" si="727"/>
        <v>-</v>
      </c>
      <c r="CF210" s="248" t="str">
        <f t="shared" ca="1" si="727"/>
        <v>-</v>
      </c>
      <c r="CG210" s="248" t="str">
        <f t="shared" ca="1" si="727"/>
        <v>-</v>
      </c>
      <c r="CH210" s="248" t="str">
        <f t="shared" ca="1" si="727"/>
        <v>-</v>
      </c>
      <c r="CI210" s="248" t="str">
        <f t="shared" ca="1" si="727"/>
        <v>-</v>
      </c>
      <c r="CJ210" s="248" t="str">
        <f t="shared" ca="1" si="727"/>
        <v>-</v>
      </c>
      <c r="CK210" s="248" t="str">
        <f t="shared" ca="1" si="727"/>
        <v>-</v>
      </c>
      <c r="CL210" s="248" t="str">
        <f t="shared" ca="1" si="727"/>
        <v>-</v>
      </c>
      <c r="CM210" s="248" t="str">
        <f t="shared" ca="1" si="727"/>
        <v>-</v>
      </c>
      <c r="CN210" s="248" t="str">
        <f t="shared" ca="1" si="727"/>
        <v>-</v>
      </c>
      <c r="CO210" s="248" t="str">
        <f t="shared" ca="1" si="727"/>
        <v>-</v>
      </c>
      <c r="CP210" s="248" t="str">
        <f t="shared" ca="1" si="727"/>
        <v>-</v>
      </c>
      <c r="CQ210" s="248" t="str">
        <f t="shared" ca="1" si="727"/>
        <v>-</v>
      </c>
      <c r="CR210" s="248" t="str">
        <f t="shared" ca="1" si="727"/>
        <v>-</v>
      </c>
      <c r="CS210" s="248" t="str">
        <f t="shared" ca="1" si="727"/>
        <v>-</v>
      </c>
      <c r="CT210" s="248" t="str">
        <f t="shared" ca="1" si="727"/>
        <v>-</v>
      </c>
      <c r="CU210" s="248" t="str">
        <f t="shared" ca="1" si="727"/>
        <v>-</v>
      </c>
      <c r="CV210" s="248" t="str">
        <f t="shared" ca="1" si="727"/>
        <v>-</v>
      </c>
      <c r="CW210" s="10"/>
      <c r="CX210" s="246" t="str" cm="1">
        <f t="array" aca="1" ref="CX210" ca="1">IF(AND($CZ210:$DA210),INDEX(i.dam_user_fvp0_date,$P210),"-")</f>
        <v>-</v>
      </c>
      <c r="CY210" s="246" t="str" cm="1">
        <f t="array" aca="1" ref="CY210" ca="1">IF(AND($CZ210:$DA210),INDEX(i.dam_user_fvp1_date,$P210),"-")</f>
        <v>-</v>
      </c>
      <c r="CZ210" s="248" t="b">
        <f t="shared" ca="1" si="750"/>
        <v>0</v>
      </c>
      <c r="DA210" s="248" t="b">
        <f t="shared" ca="1" si="750"/>
        <v>0</v>
      </c>
      <c r="DB210" s="248" t="str">
        <f t="shared" ca="1" si="750"/>
        <v>-</v>
      </c>
      <c r="DC210" s="248" t="str">
        <f t="shared" ca="1" si="750"/>
        <v>-</v>
      </c>
      <c r="DD210" s="248" t="str">
        <f t="shared" ca="1" si="750"/>
        <v>-</v>
      </c>
      <c r="DE210" s="248" t="str">
        <f t="shared" ca="1" si="750"/>
        <v>-</v>
      </c>
      <c r="DF210" s="248" t="str">
        <f t="shared" ca="1" si="750"/>
        <v>-</v>
      </c>
      <c r="DG210" s="248" t="str">
        <f t="shared" ca="1" si="750"/>
        <v>-</v>
      </c>
      <c r="DH210" s="248" t="str">
        <f t="shared" ca="1" si="750"/>
        <v>-</v>
      </c>
      <c r="DI210" s="248" t="str">
        <f t="shared" ca="1" si="750"/>
        <v>-</v>
      </c>
      <c r="DJ210" s="128" t="s">
        <v>36</v>
      </c>
      <c r="DK210" s="128" t="s">
        <v>36</v>
      </c>
      <c r="DL210" s="128" t="s">
        <v>36</v>
      </c>
      <c r="DM210" s="128" t="s">
        <v>36</v>
      </c>
      <c r="DN210" s="128" t="s">
        <v>36</v>
      </c>
      <c r="DO210" s="128" t="s">
        <v>36</v>
      </c>
      <c r="DP210" s="128" t="s">
        <v>36</v>
      </c>
      <c r="DQ210" s="128" t="s">
        <v>36</v>
      </c>
      <c r="DR210" s="128" t="s">
        <v>36</v>
      </c>
      <c r="DS210" s="128" t="s">
        <v>36</v>
      </c>
      <c r="DT210" s="128" t="s">
        <v>36</v>
      </c>
      <c r="DU210" s="128" t="s">
        <v>36</v>
      </c>
      <c r="DV210" s="248">
        <f t="shared" ref="DV210:FI210" ca="1" si="769">OFFSET(DV$5,$B210,0)</f>
        <v>1</v>
      </c>
      <c r="DW210" s="248">
        <f t="shared" ca="1" si="769"/>
        <v>1</v>
      </c>
      <c r="DX210" s="248">
        <f t="shared" ca="1" si="769"/>
        <v>0</v>
      </c>
      <c r="DY210" s="248" t="str">
        <f t="shared" ca="1" si="769"/>
        <v>-</v>
      </c>
      <c r="DZ210" s="248" t="str">
        <f t="shared" ca="1" si="769"/>
        <v>-</v>
      </c>
      <c r="EA210" s="248" t="str">
        <f t="shared" ca="1" si="769"/>
        <v>-</v>
      </c>
      <c r="EB210" s="248" t="str">
        <f t="shared" ca="1" si="769"/>
        <v>-</v>
      </c>
      <c r="EC210" s="248" t="str">
        <f t="shared" ca="1" si="769"/>
        <v>-</v>
      </c>
      <c r="ED210" s="248" t="str">
        <f t="shared" ca="1" si="769"/>
        <v>-</v>
      </c>
      <c r="EE210" s="248" t="str">
        <f t="shared" ca="1" si="769"/>
        <v>-</v>
      </c>
      <c r="EF210" s="248">
        <f t="shared" ca="1" si="769"/>
        <v>0</v>
      </c>
      <c r="EG210" s="248" t="str">
        <f t="shared" ca="1" si="769"/>
        <v>-</v>
      </c>
      <c r="EH210" s="248" t="str">
        <f t="shared" ca="1" si="769"/>
        <v>-</v>
      </c>
      <c r="EI210" s="248" t="str">
        <f t="shared" ca="1" si="769"/>
        <v>-</v>
      </c>
      <c r="EJ210" s="248" t="str">
        <f t="shared" ca="1" si="769"/>
        <v>-</v>
      </c>
      <c r="EK210" s="248" t="str">
        <f t="shared" ca="1" si="769"/>
        <v>-</v>
      </c>
      <c r="EL210" s="248">
        <f t="shared" ca="1" si="769"/>
        <v>0</v>
      </c>
      <c r="EM210" s="248">
        <f t="shared" ca="1" si="769"/>
        <v>0</v>
      </c>
      <c r="EN210" s="248">
        <f t="shared" ca="1" si="769"/>
        <v>0</v>
      </c>
      <c r="EO210" s="248">
        <f t="shared" ca="1" si="769"/>
        <v>0</v>
      </c>
      <c r="EP210" s="248">
        <f t="shared" ca="1" si="769"/>
        <v>0</v>
      </c>
      <c r="EQ210" s="248">
        <f t="shared" ca="1" si="769"/>
        <v>0</v>
      </c>
      <c r="ER210" s="248">
        <f t="shared" ca="1" si="769"/>
        <v>0</v>
      </c>
      <c r="ES210" s="248" t="str">
        <f t="shared" ca="1" si="769"/>
        <v>-</v>
      </c>
      <c r="ET210" s="248" t="str">
        <f t="shared" ca="1" si="769"/>
        <v>-</v>
      </c>
      <c r="EU210" s="248" t="str">
        <f t="shared" ca="1" si="769"/>
        <v>-</v>
      </c>
      <c r="EV210" s="248" t="str">
        <f t="shared" ca="1" si="769"/>
        <v>-</v>
      </c>
      <c r="EW210" s="248" t="str">
        <f t="shared" ca="1" si="769"/>
        <v>-</v>
      </c>
      <c r="EX210" s="248" t="str">
        <f t="shared" ca="1" si="769"/>
        <v>-</v>
      </c>
      <c r="EY210" s="248" t="str">
        <f t="shared" ca="1" si="769"/>
        <v>-</v>
      </c>
      <c r="EZ210" s="248" t="str">
        <f t="shared" ca="1" si="769"/>
        <v>-</v>
      </c>
      <c r="FA210" s="248" t="str">
        <f t="shared" ca="1" si="769"/>
        <v>-</v>
      </c>
      <c r="FB210" s="248" t="str">
        <f t="shared" ca="1" si="769"/>
        <v>-</v>
      </c>
      <c r="FC210" s="248" t="str">
        <f t="shared" ca="1" si="769"/>
        <v>-</v>
      </c>
      <c r="FD210" s="10"/>
      <c r="FE210" s="246">
        <f t="shared" ca="1" si="729"/>
        <v>1</v>
      </c>
      <c r="FF210" s="248" t="str">
        <f t="shared" ca="1" si="769"/>
        <v>-</v>
      </c>
      <c r="FG210" s="248" t="str">
        <f t="shared" ca="1" si="769"/>
        <v>-</v>
      </c>
      <c r="FH210" s="248" t="str">
        <f t="shared" ca="1" si="769"/>
        <v>-</v>
      </c>
      <c r="FI210" s="248" t="str">
        <f t="shared" ca="1" si="769"/>
        <v>-</v>
      </c>
      <c r="FJ210" s="246" t="b">
        <f t="shared" ca="1" si="730"/>
        <v>1</v>
      </c>
      <c r="FK210" s="248" t="str">
        <f t="shared" ca="1" si="731"/>
        <v>-</v>
      </c>
      <c r="FL210" s="248">
        <f t="shared" ca="1" si="731"/>
        <v>0</v>
      </c>
      <c r="FM210" s="248" t="str">
        <f t="shared" ca="1" si="731"/>
        <v>-</v>
      </c>
      <c r="FN210" s="248">
        <f t="shared" ca="1" si="731"/>
        <v>1</v>
      </c>
      <c r="FO210" s="248">
        <f t="shared" ca="1" si="731"/>
        <v>0</v>
      </c>
      <c r="FP210" s="248">
        <f t="shared" ca="1" si="731"/>
        <v>1</v>
      </c>
      <c r="FQ210" s="248">
        <f t="shared" ca="1" si="731"/>
        <v>0</v>
      </c>
      <c r="FR210" s="248">
        <f t="shared" ca="1" si="731"/>
        <v>1</v>
      </c>
      <c r="FS210" s="248">
        <f t="shared" ca="1" si="731"/>
        <v>1</v>
      </c>
      <c r="FT210" s="248">
        <f t="shared" ca="1" si="731"/>
        <v>1</v>
      </c>
      <c r="FU210" s="248">
        <f t="shared" ca="1" si="731"/>
        <v>0</v>
      </c>
      <c r="FV210" s="248">
        <f t="shared" ca="1" si="731"/>
        <v>0</v>
      </c>
      <c r="FW210" s="248">
        <f t="shared" ca="1" si="731"/>
        <v>0</v>
      </c>
      <c r="FX210" s="248">
        <f t="shared" ca="1" si="731"/>
        <v>0</v>
      </c>
      <c r="FY210" s="248">
        <f t="shared" ca="1" si="731"/>
        <v>0</v>
      </c>
      <c r="FZ210" s="248">
        <f t="shared" ca="1" si="731"/>
        <v>0</v>
      </c>
      <c r="GA210" s="248">
        <f t="shared" ca="1" si="731"/>
        <v>0</v>
      </c>
      <c r="GB210" s="248">
        <f t="shared" ca="1" si="731"/>
        <v>0</v>
      </c>
      <c r="GC210" s="248">
        <f t="shared" ca="1" si="731"/>
        <v>0</v>
      </c>
      <c r="GD210" s="248">
        <f t="shared" ca="1" si="731"/>
        <v>0</v>
      </c>
      <c r="GE210" s="248">
        <f t="shared" ca="1" si="731"/>
        <v>0</v>
      </c>
      <c r="GF210" s="248">
        <f t="shared" ca="1" si="731"/>
        <v>0</v>
      </c>
      <c r="GG210" s="248">
        <f t="shared" ca="1" si="731"/>
        <v>1</v>
      </c>
      <c r="GH210" s="248">
        <f t="shared" ca="1" si="731"/>
        <v>0</v>
      </c>
      <c r="GI210" s="248">
        <f t="shared" ca="1" si="731"/>
        <v>0</v>
      </c>
      <c r="GJ210" s="248">
        <f t="shared" ca="1" si="731"/>
        <v>0</v>
      </c>
      <c r="GK210" s="248">
        <f t="shared" ca="1" si="731"/>
        <v>0</v>
      </c>
      <c r="GL210" s="248">
        <f t="shared" ca="1" si="731"/>
        <v>0</v>
      </c>
      <c r="GM210" s="248">
        <f t="shared" ca="1" si="731"/>
        <v>0</v>
      </c>
      <c r="GN210" s="248">
        <f t="shared" ref="GN210" ca="1" si="770">OFFSET(GN$5,$B210,0)</f>
        <v>0</v>
      </c>
      <c r="GO210" s="10"/>
      <c r="GP210" s="246" t="b">
        <f t="shared" ref="GP210:GP218" ca="1" si="771">IF(GQ210&lt;&gt;"-",TRUE,FALSE)</f>
        <v>1</v>
      </c>
      <c r="GQ210" s="246" cm="1">
        <f t="array" aca="1" ref="GQ210" ca="1">INDEX(i.bnd_total_pas_area,$R210,1)</f>
        <v>477.12</v>
      </c>
      <c r="GR210" s="248" t="str">
        <f t="shared" ca="1" si="733"/>
        <v>-</v>
      </c>
      <c r="GS210" s="246" t="b">
        <f t="shared" ref="GS210:GS218" ca="1" si="772">IF(GT210&lt;&gt;"-",TRUE,FALSE)</f>
        <v>1</v>
      </c>
      <c r="GT210" s="246" cm="1">
        <f t="array" aca="1" ref="GT210" ca="1">INDEX(i.bnd_sr_t,$T210,1)</f>
        <v>12.8</v>
      </c>
      <c r="GU210" s="246" t="b">
        <f t="shared" ca="1" si="735"/>
        <v>0</v>
      </c>
      <c r="GV210" s="246" t="b">
        <f t="shared" ca="1" si="735"/>
        <v>1</v>
      </c>
      <c r="GW210" s="246" t="b">
        <f t="shared" ca="1" si="735"/>
        <v>0</v>
      </c>
      <c r="GX210" s="248">
        <f t="shared" ca="1" si="736"/>
        <v>0</v>
      </c>
      <c r="GY210" s="248">
        <f t="shared" ca="1" si="736"/>
        <v>2</v>
      </c>
      <c r="GZ210" s="248">
        <f t="shared" ca="1" si="736"/>
        <v>2</v>
      </c>
      <c r="HA210" s="248" t="str">
        <f t="shared" ca="1" si="736"/>
        <v>-</v>
      </c>
      <c r="HB210" s="248" t="str">
        <f t="shared" ca="1" si="736"/>
        <v>-</v>
      </c>
      <c r="HC210" s="248" t="str">
        <f t="shared" ca="1" si="736"/>
        <v>-</v>
      </c>
      <c r="HD210" s="248" t="str">
        <f t="shared" ca="1" si="736"/>
        <v>-</v>
      </c>
      <c r="HE210" s="248" t="str">
        <f t="shared" ca="1" si="736"/>
        <v>-</v>
      </c>
      <c r="HF210" s="246" t="str">
        <f>IF(TRUE,"-",INDEX(i_dryman,INDEX(CHOOSE($I210,[0]!i.AdultDrys,[0]!i.AdultDrys,[0]!i.AdultDrys),1,#REF!)+1,HF$15))</f>
        <v>-</v>
      </c>
      <c r="HG210" s="248" t="str">
        <f t="shared" ca="1" si="736"/>
        <v>-</v>
      </c>
      <c r="HH210" s="308" t="b">
        <v>0</v>
      </c>
      <c r="HI210" s="247">
        <v>2</v>
      </c>
      <c r="HJ210" s="248" t="str">
        <f t="shared" ca="1" si="737"/>
        <v>-</v>
      </c>
      <c r="HK210" s="246" t="str">
        <f t="array" aca="1" ref="HK210" ca="1">IF(OR(HL210:HQ210&lt;&gt;"-"),TRUE,"-")</f>
        <v>-</v>
      </c>
      <c r="HL210" s="247" t="s">
        <v>36</v>
      </c>
      <c r="HM210" s="286" t="s">
        <v>36</v>
      </c>
      <c r="HN210" s="286" t="s">
        <v>36</v>
      </c>
      <c r="HO210" s="286" t="s">
        <v>36</v>
      </c>
      <c r="HP210" s="286" t="s">
        <v>36</v>
      </c>
      <c r="HQ210" s="288" t="str">
        <f ca="1">OFFSET(HQ$5,$B210,0)</f>
        <v>-</v>
      </c>
      <c r="HR210" s="286" t="s">
        <v>36</v>
      </c>
      <c r="HS210" s="247" t="b">
        <v>1</v>
      </c>
      <c r="HT210" s="247">
        <v>2</v>
      </c>
      <c r="HU210" s="248" t="b">
        <f t="shared" ca="1" si="738"/>
        <v>1</v>
      </c>
      <c r="HV210" s="247" t="s">
        <v>36</v>
      </c>
      <c r="HW210" s="246" t="str">
        <f t="shared" ca="1" si="739"/>
        <v>-</v>
      </c>
      <c r="HX210" s="246" t="str">
        <f t="shared" ca="1" si="739"/>
        <v>-</v>
      </c>
      <c r="HY210" s="246" t="str">
        <f t="shared" ca="1" si="739"/>
        <v>-</v>
      </c>
      <c r="HZ210" s="246" t="str">
        <f t="shared" ca="1" si="739"/>
        <v>-</v>
      </c>
      <c r="IA210" s="248" t="str">
        <f t="shared" ref="IA210:JT218" ca="1" si="773">OFFSET(IA$5,$B210,0)</f>
        <v>-</v>
      </c>
      <c r="IB210" s="248" t="str">
        <f t="shared" ca="1" si="773"/>
        <v>-</v>
      </c>
      <c r="IC210" s="248" t="str">
        <f t="shared" ca="1" si="773"/>
        <v>-</v>
      </c>
      <c r="ID210" s="248" t="str">
        <f t="shared" ca="1" si="773"/>
        <v>-</v>
      </c>
      <c r="IE210" s="247">
        <v>0</v>
      </c>
      <c r="IF210" s="247">
        <v>0.9</v>
      </c>
      <c r="IG210" s="247">
        <v>0</v>
      </c>
      <c r="IH210" s="247">
        <v>0.5</v>
      </c>
      <c r="II210" s="247">
        <v>0</v>
      </c>
      <c r="IJ210" s="247">
        <v>0</v>
      </c>
      <c r="IK210" s="247" t="s">
        <v>36</v>
      </c>
      <c r="IL210" s="246" t="str">
        <f t="shared" ca="1" si="741"/>
        <v>-</v>
      </c>
      <c r="IM210" s="246" t="str">
        <f ca="1">INDEX(i.FlkStrctr,$J210,IM$15)</f>
        <v>-</v>
      </c>
      <c r="IN210" s="155" t="b">
        <f t="shared" ref="IN210:IN215" ca="1" si="774">SUM(IO210:IO210)&gt;0</f>
        <v>0</v>
      </c>
      <c r="IO210" s="248" t="str">
        <f t="shared" ca="1" si="743"/>
        <v>-</v>
      </c>
      <c r="IP210" s="10"/>
      <c r="IQ210" s="248">
        <f t="shared" ca="1" si="773"/>
        <v>1</v>
      </c>
      <c r="IR210" s="248">
        <f t="shared" ca="1" si="773"/>
        <v>0</v>
      </c>
      <c r="IS210" s="248">
        <f t="shared" ca="1" si="773"/>
        <v>1</v>
      </c>
      <c r="IT210" s="248">
        <f t="shared" ca="1" si="773"/>
        <v>1</v>
      </c>
      <c r="IU210" s="248">
        <f t="shared" ca="1" si="773"/>
        <v>0</v>
      </c>
      <c r="IV210" s="248">
        <f t="shared" ca="1" si="773"/>
        <v>70</v>
      </c>
      <c r="IW210" s="248">
        <f t="shared" ca="1" si="773"/>
        <v>50</v>
      </c>
      <c r="IX210" s="248">
        <f t="shared" ca="1" si="773"/>
        <v>85</v>
      </c>
      <c r="IY210" s="248">
        <f t="shared" ca="1" si="773"/>
        <v>70</v>
      </c>
      <c r="IZ210" s="246">
        <f t="shared" si="744"/>
        <v>1</v>
      </c>
      <c r="JA210" s="246">
        <f t="shared" si="745"/>
        <v>1</v>
      </c>
      <c r="JB210" s="246">
        <f t="shared" si="746"/>
        <v>1</v>
      </c>
      <c r="JC210" s="248">
        <f t="shared" ca="1" si="773"/>
        <v>1</v>
      </c>
      <c r="JD210" s="10"/>
      <c r="JE210" s="248">
        <f t="shared" ca="1" si="773"/>
        <v>1</v>
      </c>
      <c r="JF210" s="248">
        <f t="shared" ca="1" si="773"/>
        <v>1</v>
      </c>
      <c r="JG210" s="248">
        <f t="shared" ca="1" si="773"/>
        <v>0.75</v>
      </c>
      <c r="JH210" s="248">
        <f t="shared" ca="1" si="773"/>
        <v>0.8</v>
      </c>
      <c r="JI210" s="248">
        <f t="shared" ca="1" si="773"/>
        <v>0.82499999999999996</v>
      </c>
      <c r="JJ210" s="248">
        <f t="shared" ca="1" si="773"/>
        <v>0.875</v>
      </c>
      <c r="JK210" s="248">
        <f t="shared" ca="1" si="773"/>
        <v>0.9</v>
      </c>
      <c r="JL210" s="248">
        <f t="shared" ca="1" si="773"/>
        <v>1</v>
      </c>
      <c r="JM210" s="248">
        <f t="shared" ca="1" si="747"/>
        <v>0</v>
      </c>
      <c r="JN210" s="248">
        <f t="shared" ca="1" si="747"/>
        <v>0</v>
      </c>
      <c r="JO210" s="248">
        <f t="shared" ca="1" si="747"/>
        <v>0</v>
      </c>
      <c r="JP210" s="248">
        <f t="shared" ca="1" si="747"/>
        <v>0</v>
      </c>
      <c r="JQ210" s="248">
        <f t="shared" ca="1" si="747"/>
        <v>0</v>
      </c>
      <c r="JR210" s="248">
        <f t="shared" ca="1" si="747"/>
        <v>0</v>
      </c>
      <c r="JS210" s="248" t="str">
        <f t="shared" ca="1" si="773"/>
        <v>-</v>
      </c>
      <c r="JT210" s="248">
        <f t="shared" ca="1" si="773"/>
        <v>0</v>
      </c>
      <c r="JU210" s="27">
        <v>0</v>
      </c>
    </row>
    <row r="211" spans="1:281" s="228" customFormat="1" outlineLevel="2">
      <c r="A211" s="202">
        <f t="shared" si="12"/>
        <v>206</v>
      </c>
      <c r="B211" s="32">
        <f ca="1">OFFSET(B211,-1,-1)</f>
        <v>205</v>
      </c>
      <c r="C211" s="228">
        <v>200</v>
      </c>
      <c r="D211" s="228" t="s">
        <v>941</v>
      </c>
      <c r="E211" s="228" t="b">
        <v>1</v>
      </c>
      <c r="F211" s="228" t="b">
        <v>0</v>
      </c>
      <c r="G211" s="228" t="b">
        <f t="shared" ref="G211:G218" si="775">E211</f>
        <v>1</v>
      </c>
      <c r="H211" s="32">
        <v>4</v>
      </c>
      <c r="I211" s="298" cm="1">
        <f t="array" aca="1" ref="I211" ca="1">INDEX(DataMaster!$R$70:$AC$77,Experiment!$H211,MATCH(Experiment!I$2,DataMaster!$R$69:$AC$69,0))</f>
        <v>2</v>
      </c>
      <c r="J211" s="298" cm="1">
        <f t="array" aca="1" ref="J211" ca="1">INDEX(DataMaster!$R$70:$AC$77,Experiment!$H211,MATCH(Experiment!J$2,DataMaster!$R$69:$AC$69,0))</f>
        <v>3</v>
      </c>
      <c r="K211" s="307">
        <v>1</v>
      </c>
      <c r="L211" s="298" cm="1">
        <f t="array" aca="1" ref="L211" ca="1">INDEX(DataMaster!$R$70:$AC$77,Experiment!$H211,MATCH(Experiment!L$2,DataMaster!$R$69:$AC$69,0))</f>
        <v>3</v>
      </c>
      <c r="M211" s="32">
        <v>1</v>
      </c>
      <c r="N211" s="32">
        <v>1</v>
      </c>
      <c r="O211" s="32">
        <v>1</v>
      </c>
      <c r="P211" s="298" cm="1">
        <f t="array" ref="P211">INDEX(DataMaster!$R$70:$AC$77,Experiment!$H211,MATCH(Experiment!P$2,DataMaster!$R$69:$AC$69,0))</f>
        <v>1</v>
      </c>
      <c r="Q211" s="32">
        <v>1</v>
      </c>
      <c r="R211" s="298" cm="1">
        <f t="array" aca="1" ref="R211" ca="1">INDEX(DataMaster!$R$70:$AC$77,Experiment!$H211,MATCH(Experiment!R$2,DataMaster!$R$69:$AC$69,0))</f>
        <v>3</v>
      </c>
      <c r="S211" s="32">
        <v>0</v>
      </c>
      <c r="T211" s="298" cm="1">
        <f t="array" aca="1" ref="T211" ca="1">INDEX(DataMaster!$R$70:$AC$77,Experiment!$H211,MATCH(Experiment!T$2,DataMaster!$R$69:$AC$69,0))</f>
        <v>3</v>
      </c>
      <c r="V211" s="242" t="str">
        <f ca="1">TEXT(LEFT(OFFSET(V211,-1,0),5)+1,"00000")&amp;MID(OFFSET(V211,-1,0),6,FIND(" ",OFFSET(V211,-1,0),7)-5)
&amp;IF($H211=0,"",INDEX(DataMaster!$Q$70:$Q$77,Experiment!H211))
 &amp; " Day"&amp;INDEX(i.DOY,$I211,1)                   &amp; IF($FE211=0," FWM","")&amp;IF($FE211=1," MWM","")&amp;IF($FE211=5," Mat","")&amp;IF($FJ211=TRUE,"&amp;BBT","")
&amp;" Confine"&amp;$P211-1       &amp;IF($R211&gt;1," PasArea"&amp;GQ211,"")     &amp;IF($T211&gt;1," SR"&amp;GT211,"")     &amp;IF($S211&gt;1," PGR"&amp;JG211,"")
&amp; " (F"&amp;3+IFERROR(1*$CZ211,0)+IFERROR(1*$DA211,0)&amp;3-IFERROR(1*NOT($DC211),0)&amp;"N"&amp;$DV211&amp;$DW211&amp;")"</f>
        <v>00011 Feed farm2_nc Day169 MWM&amp;BBT Confine0 PasArea477.12 SR12.8 (F33N33)</v>
      </c>
      <c r="W211" s="10" t="str">
        <f ca="1">IF(COUNTIF(V$5:V211,V211)=1,"-","Dup")</f>
        <v>-</v>
      </c>
      <c r="X211" s="10"/>
      <c r="Y211" s="247" t="s">
        <v>36</v>
      </c>
      <c r="Z211" s="248" t="str">
        <f t="shared" ca="1" si="723"/>
        <v>-</v>
      </c>
      <c r="AA211" s="247" t="s">
        <v>36</v>
      </c>
      <c r="AB211" s="247" t="s">
        <v>36</v>
      </c>
      <c r="AC211" s="248" t="str">
        <f t="shared" ca="1" si="724"/>
        <v>-</v>
      </c>
      <c r="AD211" s="248" t="b">
        <f t="shared" ca="1" si="724"/>
        <v>1</v>
      </c>
      <c r="AE211" s="10"/>
      <c r="AF211" s="248" t="b">
        <f t="shared" ca="1" si="725"/>
        <v>1</v>
      </c>
      <c r="AG211" s="248" t="str">
        <f t="shared" ca="1" si="725"/>
        <v>-</v>
      </c>
      <c r="AH211" s="248" t="str">
        <f t="shared" ca="1" si="725"/>
        <v>-</v>
      </c>
      <c r="AI211" s="248" t="str">
        <f t="shared" ca="1" si="725"/>
        <v>-</v>
      </c>
      <c r="AJ211" s="248" t="b">
        <f t="shared" ca="1" si="725"/>
        <v>0</v>
      </c>
      <c r="AK211" s="248" t="str">
        <f t="shared" ca="1" si="725"/>
        <v>-</v>
      </c>
      <c r="AL211" s="248" t="str">
        <f t="shared" ca="1" si="725"/>
        <v>-</v>
      </c>
      <c r="AM211" s="248" t="str">
        <f t="shared" ca="1" si="725"/>
        <v>-</v>
      </c>
      <c r="AN211" s="248" t="b">
        <f t="shared" ca="1" si="725"/>
        <v>0</v>
      </c>
      <c r="AO211" s="10"/>
      <c r="AP211" s="247" t="b">
        <v>1</v>
      </c>
      <c r="AQ211" s="247" t="b">
        <v>0</v>
      </c>
      <c r="AR211" s="247" t="b">
        <v>1</v>
      </c>
      <c r="AS211" s="243">
        <f t="shared" ca="1" si="749"/>
        <v>423101</v>
      </c>
      <c r="AT211" s="247" t="b">
        <v>0</v>
      </c>
      <c r="AU211" s="248" t="str">
        <f t="shared" ca="1" si="725"/>
        <v>-</v>
      </c>
      <c r="AV211" s="248" t="b">
        <f t="shared" ca="1" si="725"/>
        <v>1</v>
      </c>
      <c r="AW211" s="225">
        <f ca="1">OFFSET(AW211,-1,0)+1</f>
        <v>423102</v>
      </c>
      <c r="AX211" s="248" t="str">
        <f t="shared" ca="1" si="725"/>
        <v>-</v>
      </c>
      <c r="AY211" s="248">
        <f t="shared" ca="1" si="725"/>
        <v>1</v>
      </c>
      <c r="AZ211" s="248">
        <f t="shared" ca="1" si="725"/>
        <v>1</v>
      </c>
      <c r="BA211" s="248" t="b">
        <f t="shared" ca="1" si="725"/>
        <v>1</v>
      </c>
      <c r="BB211" s="246" cm="1">
        <f t="array" ref="BB211">INDEX(i.sup_sel,$K211)</f>
        <v>1</v>
      </c>
      <c r="BC211" s="246" cm="1">
        <f t="array" aca="1" ref="BC211" ca="1">INDEX(i.confinement_factor_lab_cost,$L211)</f>
        <v>0.4</v>
      </c>
      <c r="BD211" s="246" cm="1">
        <f t="array" aca="1" ref="BD211" ca="1">INDEX(i.confinement_factor_lab_cost,$L211)</f>
        <v>0.4</v>
      </c>
      <c r="BE211" s="248" t="b">
        <f t="shared" ca="1" si="725"/>
        <v>1</v>
      </c>
      <c r="BF211" s="248" t="b">
        <f t="shared" ca="1" si="726"/>
        <v>0</v>
      </c>
      <c r="BG211" s="246" t="b" cm="1">
        <f t="array" ref="BG211">INDEX(i.dams_confinement_P,$P211,BG$17)</f>
        <v>0</v>
      </c>
      <c r="BH211" s="246" t="b" cm="1">
        <f t="array" ref="BH211">INDEX(i.dams_confinement_P,$P211,BH$17)</f>
        <v>0</v>
      </c>
      <c r="BI211" s="246" t="b" cm="1">
        <f t="array" ref="BI211">INDEX(i.dams_confinement_P,$P211,BI$17)</f>
        <v>0</v>
      </c>
      <c r="BJ211" s="246" t="b" cm="1">
        <f t="array" ref="BJ211">INDEX(i.dams_confinement_P,$P211,BJ$17)</f>
        <v>0</v>
      </c>
      <c r="BK211" s="246" t="b" cm="1">
        <f t="array" ref="BK211">INDEX(i.dams_confinement_P,$P211,BK$17)</f>
        <v>0</v>
      </c>
      <c r="BL211" s="246" t="b" cm="1">
        <f t="array" ref="BL211">INDEX(i.dams_confinement_P,$P211,BL$17)</f>
        <v>0</v>
      </c>
      <c r="BM211" s="246" t="b" cm="1">
        <f t="array" ref="BM211">INDEX(i.dams_confinement_P,$P211,BM$17)</f>
        <v>0</v>
      </c>
      <c r="BN211" s="246" t="b" cm="1">
        <f t="array" ref="BN211">INDEX(i.dams_confinement_P,$P211,BN$17)</f>
        <v>0</v>
      </c>
      <c r="BO211" s="246" t="b" cm="1">
        <f t="array" ref="BO211">INDEX(i.dams_confinement_P,$P211,BO$17)</f>
        <v>0</v>
      </c>
      <c r="BP211" s="246" t="b" cm="1">
        <f t="array" ref="BP211">INDEX(i.dams_confinement_P,$P211,BP$17)</f>
        <v>0</v>
      </c>
      <c r="BQ211" s="246" t="b" cm="1">
        <f t="array" ref="BQ211">INDEX(i.dams_confinement_P,$P211,BQ$17)</f>
        <v>0</v>
      </c>
      <c r="BR211" s="246" t="b" cm="1">
        <f t="array" ref="BR211">INDEX(i.dams_confinement_P,$P211,BR$17)</f>
        <v>0</v>
      </c>
      <c r="BS211" s="246" t="b" cm="1">
        <f t="array" ref="BS211">INDEX(i.dams_confinement_P,$P211,BS$17)</f>
        <v>0</v>
      </c>
      <c r="BT211" s="246" t="b" cm="1">
        <f t="array" ref="BT211">INDEX(i.dams_confinement_P,$P211,BT$17)</f>
        <v>0</v>
      </c>
      <c r="BU211" s="246" t="b" cm="1">
        <f t="array" ref="BU211">INDEX(i.dams_confinement_P,$P211,BU$17)</f>
        <v>0</v>
      </c>
      <c r="BV211" s="246" t="b" cm="1">
        <f t="array" ref="BV211">INDEX(i.dams_confinement_P,$P211,BV$17)</f>
        <v>0</v>
      </c>
      <c r="BW211" s="246" t="b" cm="1">
        <f t="array" ref="BW211">INDEX(i.dams_confinement_P,$P211,BW$17)</f>
        <v>0</v>
      </c>
      <c r="BX211" s="246" t="b" cm="1">
        <f t="array" ref="BX211">INDEX(i.dams_confinement_P,$P211,BX$17)</f>
        <v>0</v>
      </c>
      <c r="BY211" s="248" t="str">
        <f t="shared" ca="1" si="727"/>
        <v>-</v>
      </c>
      <c r="BZ211" s="248" t="str">
        <f t="shared" ca="1" si="727"/>
        <v>-</v>
      </c>
      <c r="CA211" s="10"/>
      <c r="CB211" s="248" t="str">
        <f t="shared" ca="1" si="727"/>
        <v>-</v>
      </c>
      <c r="CC211" s="248" t="str">
        <f t="shared" ca="1" si="727"/>
        <v>-</v>
      </c>
      <c r="CD211" s="248" t="str">
        <f t="shared" ca="1" si="727"/>
        <v>-</v>
      </c>
      <c r="CE211" s="248" t="str">
        <f t="shared" ca="1" si="727"/>
        <v>-</v>
      </c>
      <c r="CF211" s="248" t="str">
        <f t="shared" ca="1" si="727"/>
        <v>-</v>
      </c>
      <c r="CG211" s="248" t="str">
        <f t="shared" ca="1" si="727"/>
        <v>-</v>
      </c>
      <c r="CH211" s="248" t="str">
        <f t="shared" ca="1" si="727"/>
        <v>-</v>
      </c>
      <c r="CI211" s="248" t="str">
        <f t="shared" ca="1" si="727"/>
        <v>-</v>
      </c>
      <c r="CJ211" s="248" t="str">
        <f t="shared" ca="1" si="727"/>
        <v>-</v>
      </c>
      <c r="CK211" s="248" t="str">
        <f t="shared" ca="1" si="727"/>
        <v>-</v>
      </c>
      <c r="CL211" s="248" t="str">
        <f t="shared" ca="1" si="727"/>
        <v>-</v>
      </c>
      <c r="CM211" s="248" t="str">
        <f t="shared" ca="1" si="727"/>
        <v>-</v>
      </c>
      <c r="CN211" s="248" t="str">
        <f t="shared" ca="1" si="727"/>
        <v>-</v>
      </c>
      <c r="CO211" s="248" t="str">
        <f t="shared" ca="1" si="727"/>
        <v>-</v>
      </c>
      <c r="CP211" s="248" t="str">
        <f t="shared" ca="1" si="727"/>
        <v>-</v>
      </c>
      <c r="CQ211" s="248" t="str">
        <f t="shared" ca="1" si="727"/>
        <v>-</v>
      </c>
      <c r="CR211" s="248" t="str">
        <f t="shared" ca="1" si="727"/>
        <v>-</v>
      </c>
      <c r="CS211" s="248" t="str">
        <f t="shared" ca="1" si="727"/>
        <v>-</v>
      </c>
      <c r="CT211" s="248" t="str">
        <f t="shared" ca="1" si="727"/>
        <v>-</v>
      </c>
      <c r="CU211" s="248" t="str">
        <f t="shared" ca="1" si="727"/>
        <v>-</v>
      </c>
      <c r="CV211" s="248" t="str">
        <f t="shared" ca="1" si="727"/>
        <v>-</v>
      </c>
      <c r="CW211" s="10"/>
      <c r="CX211" s="246" t="str" cm="1">
        <f t="array" aca="1" ref="CX211" ca="1">IF(AND($CZ211:$DA211),INDEX(i.dam_user_fvp0_date,$P211),"-")</f>
        <v>-</v>
      </c>
      <c r="CY211" s="246" t="str" cm="1">
        <f t="array" aca="1" ref="CY211" ca="1">IF(AND($CZ211:$DA211),INDEX(i.dam_user_fvp1_date,$P211),"-")</f>
        <v>-</v>
      </c>
      <c r="CZ211" s="248" t="b">
        <f t="shared" ca="1" si="750"/>
        <v>0</v>
      </c>
      <c r="DA211" s="248" t="b">
        <f t="shared" ca="1" si="750"/>
        <v>0</v>
      </c>
      <c r="DB211" s="248" t="str">
        <f t="shared" ca="1" si="750"/>
        <v>-</v>
      </c>
      <c r="DC211" s="248" t="str">
        <f t="shared" ca="1" si="750"/>
        <v>-</v>
      </c>
      <c r="DD211" s="248" t="str">
        <f t="shared" ca="1" si="750"/>
        <v>-</v>
      </c>
      <c r="DE211" s="248" t="str">
        <f t="shared" ca="1" si="750"/>
        <v>-</v>
      </c>
      <c r="DF211" s="248" t="str">
        <f t="shared" ca="1" si="750"/>
        <v>-</v>
      </c>
      <c r="DG211" s="248" t="str">
        <f t="shared" ca="1" si="750"/>
        <v>-</v>
      </c>
      <c r="DH211" s="248" t="str">
        <f t="shared" ca="1" si="750"/>
        <v>-</v>
      </c>
      <c r="DI211" s="248" t="str">
        <f t="shared" ca="1" si="750"/>
        <v>-</v>
      </c>
      <c r="DJ211" s="248" t="str">
        <f t="shared" ca="1" si="750"/>
        <v>-</v>
      </c>
      <c r="DK211" s="248" t="str">
        <f t="shared" ca="1" si="750"/>
        <v>-</v>
      </c>
      <c r="DL211" s="248" t="str">
        <f t="shared" ca="1" si="750"/>
        <v>-</v>
      </c>
      <c r="DM211" s="248" t="str">
        <f t="shared" ca="1" si="750"/>
        <v>-</v>
      </c>
      <c r="DN211" s="248" t="str">
        <f t="shared" ca="1" si="750"/>
        <v>-</v>
      </c>
      <c r="DO211" s="248" t="str">
        <f t="shared" ca="1" si="750"/>
        <v>-</v>
      </c>
      <c r="DP211" s="248" t="str">
        <f t="shared" ref="DP211:FW217" ca="1" si="776">OFFSET(DP$5,$B211,0)</f>
        <v>-</v>
      </c>
      <c r="DQ211" s="248" t="str">
        <f t="shared" ca="1" si="776"/>
        <v>-</v>
      </c>
      <c r="DR211" s="248" t="str">
        <f t="shared" ca="1" si="776"/>
        <v>-</v>
      </c>
      <c r="DS211" s="248" t="str">
        <f t="shared" ca="1" si="776"/>
        <v>-</v>
      </c>
      <c r="DT211" s="248" t="str">
        <f t="shared" ca="1" si="776"/>
        <v>-</v>
      </c>
      <c r="DU211" s="248" t="str">
        <f t="shared" ca="1" si="776"/>
        <v>-</v>
      </c>
      <c r="DV211" s="247">
        <v>3</v>
      </c>
      <c r="DW211" s="247">
        <v>3</v>
      </c>
      <c r="DX211" s="247">
        <v>0</v>
      </c>
      <c r="DY211" s="247">
        <v>2</v>
      </c>
      <c r="DZ211" s="247">
        <v>-2</v>
      </c>
      <c r="EA211" s="248" t="str">
        <f t="shared" ca="1" si="776"/>
        <v>-</v>
      </c>
      <c r="EB211" s="248" t="str">
        <f t="shared" ca="1" si="776"/>
        <v>-</v>
      </c>
      <c r="EC211" s="248" t="str">
        <f t="shared" ca="1" si="776"/>
        <v>-</v>
      </c>
      <c r="ED211" s="248" t="str">
        <f t="shared" ca="1" si="776"/>
        <v>-</v>
      </c>
      <c r="EE211" s="248" t="str">
        <f t="shared" ca="1" si="776"/>
        <v>-</v>
      </c>
      <c r="EF211" s="247">
        <v>0</v>
      </c>
      <c r="EG211" s="247">
        <v>2</v>
      </c>
      <c r="EH211" s="247">
        <v>-2</v>
      </c>
      <c r="EI211" s="248" t="str">
        <f t="shared" ca="1" si="776"/>
        <v>-</v>
      </c>
      <c r="EJ211" s="248" t="str">
        <f t="shared" ca="1" si="776"/>
        <v>-</v>
      </c>
      <c r="EK211" s="248" t="str">
        <f t="shared" ca="1" si="776"/>
        <v>-</v>
      </c>
      <c r="EL211" s="248">
        <f t="shared" ca="1" si="776"/>
        <v>0</v>
      </c>
      <c r="EM211" s="248">
        <f t="shared" ca="1" si="776"/>
        <v>0</v>
      </c>
      <c r="EN211" s="248">
        <f t="shared" ca="1" si="776"/>
        <v>0</v>
      </c>
      <c r="EO211" s="248">
        <f t="shared" ca="1" si="776"/>
        <v>0</v>
      </c>
      <c r="EP211" s="248">
        <f t="shared" ca="1" si="776"/>
        <v>0</v>
      </c>
      <c r="EQ211" s="248">
        <f t="shared" ca="1" si="776"/>
        <v>0</v>
      </c>
      <c r="ER211" s="248">
        <f t="shared" ca="1" si="776"/>
        <v>0</v>
      </c>
      <c r="ES211" s="248" t="str">
        <f t="shared" ca="1" si="776"/>
        <v>-</v>
      </c>
      <c r="ET211" s="248" t="str">
        <f t="shared" ca="1" si="776"/>
        <v>-</v>
      </c>
      <c r="EU211" s="248" t="str">
        <f t="shared" ca="1" si="776"/>
        <v>-</v>
      </c>
      <c r="EV211" s="248" t="str">
        <f t="shared" ca="1" si="776"/>
        <v>-</v>
      </c>
      <c r="EW211" s="248" t="str">
        <f t="shared" ca="1" si="776"/>
        <v>-</v>
      </c>
      <c r="EX211" s="248" t="str">
        <f t="shared" ca="1" si="776"/>
        <v>-</v>
      </c>
      <c r="EY211" s="248" t="str">
        <f t="shared" ca="1" si="776"/>
        <v>-</v>
      </c>
      <c r="EZ211" s="248" t="str">
        <f t="shared" ca="1" si="776"/>
        <v>-</v>
      </c>
      <c r="FA211" s="248" t="str">
        <f t="shared" ca="1" si="776"/>
        <v>-</v>
      </c>
      <c r="FB211" s="248" t="str">
        <f t="shared" ca="1" si="776"/>
        <v>-</v>
      </c>
      <c r="FC211" s="248" t="str">
        <f t="shared" ca="1" si="776"/>
        <v>-</v>
      </c>
      <c r="FD211" s="10"/>
      <c r="FE211" s="246">
        <f t="shared" ca="1" si="729"/>
        <v>1</v>
      </c>
      <c r="FF211" s="248" t="str">
        <f t="shared" ca="1" si="776"/>
        <v>-</v>
      </c>
      <c r="FG211" s="248" t="str">
        <f t="shared" ca="1" si="776"/>
        <v>-</v>
      </c>
      <c r="FH211" s="248" t="str">
        <f t="shared" ca="1" si="776"/>
        <v>-</v>
      </c>
      <c r="FI211" s="248" t="str">
        <f t="shared" ca="1" si="776"/>
        <v>-</v>
      </c>
      <c r="FJ211" s="246" t="b">
        <f t="shared" ca="1" si="730"/>
        <v>1</v>
      </c>
      <c r="FK211" s="248" t="str">
        <f t="shared" ref="FK211:GN221" ca="1" si="777">OFFSET(FK$5,$B211,0)</f>
        <v>-</v>
      </c>
      <c r="FL211" s="248">
        <f t="shared" ca="1" si="777"/>
        <v>0</v>
      </c>
      <c r="FM211" s="248" t="str">
        <f t="shared" ca="1" si="777"/>
        <v>-</v>
      </c>
      <c r="FN211" s="248">
        <f t="shared" ca="1" si="777"/>
        <v>1</v>
      </c>
      <c r="FO211" s="248">
        <f t="shared" ca="1" si="777"/>
        <v>0</v>
      </c>
      <c r="FP211" s="248">
        <f t="shared" ca="1" si="777"/>
        <v>1</v>
      </c>
      <c r="FQ211" s="248">
        <f t="shared" ca="1" si="777"/>
        <v>0</v>
      </c>
      <c r="FR211" s="248">
        <f t="shared" ca="1" si="777"/>
        <v>1</v>
      </c>
      <c r="FS211" s="248">
        <f t="shared" ca="1" si="777"/>
        <v>1</v>
      </c>
      <c r="FT211" s="248">
        <f t="shared" ca="1" si="777"/>
        <v>1</v>
      </c>
      <c r="FU211" s="248">
        <f t="shared" ca="1" si="777"/>
        <v>0</v>
      </c>
      <c r="FV211" s="248">
        <f t="shared" ca="1" si="777"/>
        <v>0</v>
      </c>
      <c r="FW211" s="248">
        <f t="shared" ca="1" si="777"/>
        <v>0</v>
      </c>
      <c r="FX211" s="248">
        <f t="shared" ca="1" si="777"/>
        <v>0</v>
      </c>
      <c r="FY211" s="248">
        <f t="shared" ca="1" si="777"/>
        <v>0</v>
      </c>
      <c r="FZ211" s="248">
        <f t="shared" ca="1" si="777"/>
        <v>0</v>
      </c>
      <c r="GA211" s="248">
        <f t="shared" ca="1" si="777"/>
        <v>0</v>
      </c>
      <c r="GB211" s="248">
        <f t="shared" ca="1" si="777"/>
        <v>0</v>
      </c>
      <c r="GC211" s="248">
        <f t="shared" ca="1" si="777"/>
        <v>0</v>
      </c>
      <c r="GD211" s="248">
        <f t="shared" ca="1" si="777"/>
        <v>0</v>
      </c>
      <c r="GE211" s="248">
        <f t="shared" ca="1" si="777"/>
        <v>0</v>
      </c>
      <c r="GF211" s="248">
        <f t="shared" ca="1" si="777"/>
        <v>0</v>
      </c>
      <c r="GG211" s="248">
        <f t="shared" ca="1" si="777"/>
        <v>1</v>
      </c>
      <c r="GH211" s="248">
        <f t="shared" ca="1" si="777"/>
        <v>0</v>
      </c>
      <c r="GI211" s="248">
        <f t="shared" ca="1" si="777"/>
        <v>0</v>
      </c>
      <c r="GJ211" s="248">
        <f t="shared" ca="1" si="777"/>
        <v>0</v>
      </c>
      <c r="GK211" s="248">
        <f t="shared" ca="1" si="777"/>
        <v>0</v>
      </c>
      <c r="GL211" s="248">
        <f t="shared" ca="1" si="777"/>
        <v>0</v>
      </c>
      <c r="GM211" s="248">
        <f t="shared" ca="1" si="777"/>
        <v>0</v>
      </c>
      <c r="GN211" s="248">
        <f t="shared" ca="1" si="777"/>
        <v>0</v>
      </c>
      <c r="GO211" s="10"/>
      <c r="GP211" s="246" t="b">
        <f t="shared" ca="1" si="771"/>
        <v>1</v>
      </c>
      <c r="GQ211" s="246" cm="1">
        <f t="array" aca="1" ref="GQ211" ca="1">INDEX(i.bnd_total_pas_area,$R211,1)</f>
        <v>477.12</v>
      </c>
      <c r="GR211" s="248" t="str">
        <f t="shared" ca="1" si="733"/>
        <v>-</v>
      </c>
      <c r="GS211" s="246" t="b">
        <f t="shared" ca="1" si="772"/>
        <v>1</v>
      </c>
      <c r="GT211" s="246" cm="1">
        <f t="array" aca="1" ref="GT211" ca="1">INDEX(i.bnd_sr_t,$T211,1)</f>
        <v>12.8</v>
      </c>
      <c r="GU211" s="246" t="b">
        <f t="shared" ca="1" si="735"/>
        <v>0</v>
      </c>
      <c r="GV211" s="246" t="b">
        <f t="shared" ca="1" si="735"/>
        <v>1</v>
      </c>
      <c r="GW211" s="246" t="b">
        <f t="shared" ca="1" si="735"/>
        <v>0</v>
      </c>
      <c r="GX211" s="248">
        <f t="shared" ca="1" si="736"/>
        <v>0</v>
      </c>
      <c r="GY211" s="248">
        <f t="shared" ca="1" si="736"/>
        <v>2</v>
      </c>
      <c r="GZ211" s="248">
        <f t="shared" ca="1" si="736"/>
        <v>2</v>
      </c>
      <c r="HA211" s="248" t="str">
        <f t="shared" ca="1" si="736"/>
        <v>-</v>
      </c>
      <c r="HB211" s="248" t="str">
        <f t="shared" ca="1" si="736"/>
        <v>-</v>
      </c>
      <c r="HC211" s="248" t="str">
        <f t="shared" ca="1" si="736"/>
        <v>-</v>
      </c>
      <c r="HD211" s="248" t="str">
        <f t="shared" ca="1" si="736"/>
        <v>-</v>
      </c>
      <c r="HE211" s="248" t="str">
        <f t="shared" ca="1" si="736"/>
        <v>-</v>
      </c>
      <c r="HF211" s="248" t="str">
        <f t="shared" ca="1" si="736"/>
        <v>-</v>
      </c>
      <c r="HG211" s="248" t="str">
        <f t="shared" ca="1" si="736"/>
        <v>-</v>
      </c>
      <c r="HH211" s="308" t="b">
        <v>0</v>
      </c>
      <c r="HI211" s="225">
        <f ca="1">OFFSET(HI211,-1,0)</f>
        <v>2</v>
      </c>
      <c r="HJ211" s="248" t="str">
        <f t="shared" ca="1" si="737"/>
        <v>-</v>
      </c>
      <c r="HK211" s="246" t="str">
        <f t="array" aca="1" ref="HK211" ca="1">IF(OR(HL211:HQ211&lt;&gt;"-"),TRUE,"-")</f>
        <v>-</v>
      </c>
      <c r="HL211" s="248" t="str">
        <f t="shared" ca="1" si="751"/>
        <v>-</v>
      </c>
      <c r="HM211" s="288" t="str">
        <f t="shared" ca="1" si="751"/>
        <v>-</v>
      </c>
      <c r="HN211" s="288" t="str">
        <f t="shared" ca="1" si="751"/>
        <v>-</v>
      </c>
      <c r="HO211" s="288" t="str">
        <f t="shared" ca="1" si="751"/>
        <v>-</v>
      </c>
      <c r="HP211" s="288" t="str">
        <f t="shared" ca="1" si="751"/>
        <v>-</v>
      </c>
      <c r="HQ211" s="288" t="str">
        <f t="shared" ca="1" si="751"/>
        <v>-</v>
      </c>
      <c r="HR211" s="288" t="str">
        <f t="shared" ca="1" si="751"/>
        <v>-</v>
      </c>
      <c r="HS211" s="248" t="b">
        <f t="shared" ca="1" si="751"/>
        <v>1</v>
      </c>
      <c r="HT211" s="248">
        <f t="shared" ca="1" si="751"/>
        <v>2</v>
      </c>
      <c r="HU211" s="248" t="b">
        <f t="shared" ca="1" si="738"/>
        <v>1</v>
      </c>
      <c r="HV211" s="248" t="str">
        <f t="shared" ca="1" si="738"/>
        <v>-</v>
      </c>
      <c r="HW211" s="246" t="str">
        <f t="shared" ca="1" si="739"/>
        <v>-</v>
      </c>
      <c r="HX211" s="246" t="str">
        <f t="shared" ca="1" si="739"/>
        <v>-</v>
      </c>
      <c r="HY211" s="246" t="str">
        <f t="shared" ca="1" si="739"/>
        <v>-</v>
      </c>
      <c r="HZ211" s="246" t="str">
        <f t="shared" ca="1" si="739"/>
        <v>-</v>
      </c>
      <c r="IA211" s="248" t="str">
        <f t="shared" ca="1" si="773"/>
        <v>-</v>
      </c>
      <c r="IB211" s="248" t="str">
        <f t="shared" ca="1" si="773"/>
        <v>-</v>
      </c>
      <c r="IC211" s="248" t="str">
        <f t="shared" ca="1" si="773"/>
        <v>-</v>
      </c>
      <c r="ID211" s="248" t="str">
        <f t="shared" ca="1" si="773"/>
        <v>-</v>
      </c>
      <c r="IE211" s="248">
        <f t="shared" ca="1" si="773"/>
        <v>0</v>
      </c>
      <c r="IF211" s="248">
        <f t="shared" ca="1" si="773"/>
        <v>0.9</v>
      </c>
      <c r="IG211" s="248">
        <f t="shared" ca="1" si="773"/>
        <v>0</v>
      </c>
      <c r="IH211" s="248">
        <f t="shared" ca="1" si="773"/>
        <v>0.5</v>
      </c>
      <c r="II211" s="248">
        <f t="shared" ca="1" si="773"/>
        <v>0</v>
      </c>
      <c r="IJ211" s="248">
        <f t="shared" ca="1" si="773"/>
        <v>0</v>
      </c>
      <c r="IK211" s="248" t="str">
        <f t="shared" ca="1" si="773"/>
        <v>-</v>
      </c>
      <c r="IL211" s="246" t="str">
        <f t="shared" ca="1" si="741"/>
        <v>-</v>
      </c>
      <c r="IM211" s="246" t="str">
        <f t="shared" ca="1" si="741"/>
        <v>-</v>
      </c>
      <c r="IN211" s="155" t="b">
        <f t="shared" ca="1" si="774"/>
        <v>0</v>
      </c>
      <c r="IO211" s="248" t="str">
        <f t="shared" ca="1" si="743"/>
        <v>-</v>
      </c>
      <c r="IP211" s="10"/>
      <c r="IQ211" s="248">
        <f t="shared" ca="1" si="773"/>
        <v>1</v>
      </c>
      <c r="IR211" s="248">
        <f t="shared" ca="1" si="773"/>
        <v>0</v>
      </c>
      <c r="IS211" s="248">
        <f t="shared" ca="1" si="773"/>
        <v>1</v>
      </c>
      <c r="IT211" s="248">
        <f t="shared" ca="1" si="773"/>
        <v>1</v>
      </c>
      <c r="IU211" s="248">
        <f t="shared" ca="1" si="773"/>
        <v>0</v>
      </c>
      <c r="IV211" s="248">
        <f t="shared" ca="1" si="773"/>
        <v>70</v>
      </c>
      <c r="IW211" s="248">
        <f t="shared" ca="1" si="773"/>
        <v>50</v>
      </c>
      <c r="IX211" s="248">
        <f t="shared" ca="1" si="773"/>
        <v>85</v>
      </c>
      <c r="IY211" s="248">
        <f t="shared" ca="1" si="773"/>
        <v>70</v>
      </c>
      <c r="IZ211" s="246">
        <f t="shared" si="744"/>
        <v>1</v>
      </c>
      <c r="JA211" s="246">
        <f t="shared" si="745"/>
        <v>1</v>
      </c>
      <c r="JB211" s="246">
        <f t="shared" si="746"/>
        <v>1</v>
      </c>
      <c r="JC211" s="248">
        <f t="shared" ca="1" si="773"/>
        <v>1</v>
      </c>
      <c r="JD211" s="10"/>
      <c r="JE211" s="248">
        <f t="shared" ca="1" si="773"/>
        <v>1</v>
      </c>
      <c r="JF211" s="248">
        <f t="shared" ca="1" si="773"/>
        <v>1</v>
      </c>
      <c r="JG211" s="248">
        <f t="shared" ca="1" si="773"/>
        <v>0.75</v>
      </c>
      <c r="JH211" s="248">
        <f t="shared" ca="1" si="773"/>
        <v>0.8</v>
      </c>
      <c r="JI211" s="248">
        <f t="shared" ca="1" si="773"/>
        <v>0.82499999999999996</v>
      </c>
      <c r="JJ211" s="248">
        <f t="shared" ca="1" si="773"/>
        <v>0.875</v>
      </c>
      <c r="JK211" s="248">
        <f t="shared" ca="1" si="773"/>
        <v>0.9</v>
      </c>
      <c r="JL211" s="248">
        <f t="shared" ca="1" si="773"/>
        <v>1</v>
      </c>
      <c r="JM211" s="248">
        <f t="shared" ca="1" si="747"/>
        <v>0</v>
      </c>
      <c r="JN211" s="248">
        <f t="shared" ca="1" si="747"/>
        <v>0</v>
      </c>
      <c r="JO211" s="248">
        <f t="shared" ca="1" si="747"/>
        <v>0</v>
      </c>
      <c r="JP211" s="248">
        <f t="shared" ca="1" si="747"/>
        <v>0</v>
      </c>
      <c r="JQ211" s="248">
        <f t="shared" ca="1" si="747"/>
        <v>0</v>
      </c>
      <c r="JR211" s="248">
        <f t="shared" ca="1" si="747"/>
        <v>0</v>
      </c>
      <c r="JS211" s="248" t="str">
        <f t="shared" ca="1" si="773"/>
        <v>-</v>
      </c>
      <c r="JT211" s="248">
        <f t="shared" ca="1" si="773"/>
        <v>0</v>
      </c>
      <c r="JU211" s="27">
        <v>0</v>
      </c>
    </row>
    <row r="212" spans="1:281" s="228" customFormat="1" outlineLevel="2">
      <c r="A212" s="202">
        <f t="shared" si="12"/>
        <v>207</v>
      </c>
      <c r="B212" s="210">
        <f t="shared" ref="B212:B218" ca="1" si="778">OFFSET(B212,-1,0)</f>
        <v>205</v>
      </c>
      <c r="C212" s="228">
        <v>200</v>
      </c>
      <c r="D212" s="228" t="s">
        <v>941</v>
      </c>
      <c r="E212" s="228" t="b">
        <v>1</v>
      </c>
      <c r="F212" s="228" t="b">
        <v>0</v>
      </c>
      <c r="G212" s="228" t="b">
        <f t="shared" si="775"/>
        <v>1</v>
      </c>
      <c r="H212" s="32">
        <v>4</v>
      </c>
      <c r="I212" s="298" cm="1">
        <f t="array" aca="1" ref="I212" ca="1">INDEX(DataMaster!$R$70:$AC$77,Experiment!$H212,MATCH(Experiment!I$2,DataMaster!$R$69:$AC$69,0))</f>
        <v>2</v>
      </c>
      <c r="J212" s="298" cm="1">
        <f t="array" aca="1" ref="J212" ca="1">INDEX(DataMaster!$R$70:$AC$77,Experiment!$H212,MATCH(Experiment!J$2,DataMaster!$R$69:$AC$69,0))</f>
        <v>3</v>
      </c>
      <c r="K212" s="307">
        <v>1</v>
      </c>
      <c r="L212" s="298" cm="1">
        <f t="array" aca="1" ref="L212" ca="1">INDEX(DataMaster!$R$70:$AC$77,Experiment!$H212,MATCH(Experiment!L$2,DataMaster!$R$69:$AC$69,0))</f>
        <v>3</v>
      </c>
      <c r="M212" s="32">
        <v>1</v>
      </c>
      <c r="N212" s="32">
        <v>1</v>
      </c>
      <c r="O212" s="32">
        <v>1</v>
      </c>
      <c r="P212" s="298" cm="1">
        <f t="array" ref="P212">INDEX(DataMaster!$R$70:$AC$77,Experiment!$H212,MATCH(Experiment!P$2,DataMaster!$R$69:$AC$69,0))</f>
        <v>1</v>
      </c>
      <c r="Q212" s="32">
        <v>1</v>
      </c>
      <c r="R212" s="298" cm="1">
        <f t="array" aca="1" ref="R212" ca="1">INDEX(DataMaster!$R$70:$AC$77,Experiment!$H212,MATCH(Experiment!R$2,DataMaster!$R$69:$AC$69,0))</f>
        <v>3</v>
      </c>
      <c r="S212" s="32">
        <v>0</v>
      </c>
      <c r="T212" s="298" cm="1">
        <f t="array" aca="1" ref="T212" ca="1">INDEX(DataMaster!$R$70:$AC$77,Experiment!$H212,MATCH(Experiment!T$2,DataMaster!$R$69:$AC$69,0))</f>
        <v>3</v>
      </c>
      <c r="V212" s="242" t="str">
        <f ca="1">TEXT(LEFT(OFFSET(V212,-1,0),5)+1,"00000")&amp;MID(OFFSET(V212,-1,0),6,FIND(" ",OFFSET(V212,-1,0),7)-5)
&amp;IF($H212=0,"",INDEX(DataMaster!$Q$70:$Q$77,Experiment!H212))
 &amp; " Day"&amp;INDEX(i.DOY,$I212,1)                   &amp; IF($FE212=0," FWM","")&amp;IF($FE212=1," MWM","")&amp;IF($FE212=5," Mat","")&amp;IF($FJ212=TRUE,"&amp;BBT","")
&amp;" Confine"&amp;$P212-1       &amp;IF($R212&gt;1," PasArea"&amp;GQ212,"")     &amp;IF($T212&gt;1," SR"&amp;GT212,"")     &amp;IF($S212&gt;1," PGR"&amp;JG212,"")
&amp; " (F"&amp;3+IFERROR(1*$CZ212,0)+IFERROR(1*$DA212,0)&amp;3-IFERROR(1*NOT($DC212),0)&amp;"N"&amp;$DV212&amp;$DW212&amp;")"</f>
        <v>00012 Feed farm2_nc Day169 MWM&amp;BBT Confine0 PasArea477.12 SR12.8 (F33N33)</v>
      </c>
      <c r="W212" s="10" t="str">
        <f ca="1">IF(COUNTIF(V$5:V212,V212)=1,"-","Dup")</f>
        <v>-</v>
      </c>
      <c r="X212" s="10"/>
      <c r="Y212" s="225" t="str">
        <f t="shared" ref="Y212:AB218" ca="1" si="779">OFFSET(Y212,-1,0)</f>
        <v>-</v>
      </c>
      <c r="Z212" s="248" t="str">
        <f t="shared" ca="1" si="723"/>
        <v>-</v>
      </c>
      <c r="AA212" s="225" t="str">
        <f t="shared" ca="1" si="779"/>
        <v>-</v>
      </c>
      <c r="AB212" s="225" t="str">
        <f t="shared" ca="1" si="779"/>
        <v>-</v>
      </c>
      <c r="AC212" s="248" t="str">
        <f t="shared" ca="1" si="724"/>
        <v>-</v>
      </c>
      <c r="AD212" s="248" t="b">
        <f t="shared" ca="1" si="724"/>
        <v>1</v>
      </c>
      <c r="AE212" s="10"/>
      <c r="AF212" s="248" t="b">
        <f t="shared" ca="1" si="725"/>
        <v>1</v>
      </c>
      <c r="AG212" s="248" t="str">
        <f t="shared" ca="1" si="725"/>
        <v>-</v>
      </c>
      <c r="AH212" s="248" t="str">
        <f t="shared" ca="1" si="725"/>
        <v>-</v>
      </c>
      <c r="AI212" s="248" t="str">
        <f t="shared" ca="1" si="725"/>
        <v>-</v>
      </c>
      <c r="AJ212" s="248" t="b">
        <f t="shared" ca="1" si="725"/>
        <v>0</v>
      </c>
      <c r="AK212" s="248" t="str">
        <f t="shared" ca="1" si="725"/>
        <v>-</v>
      </c>
      <c r="AL212" s="248" t="str">
        <f t="shared" ca="1" si="725"/>
        <v>-</v>
      </c>
      <c r="AM212" s="248" t="str">
        <f t="shared" ca="1" si="725"/>
        <v>-</v>
      </c>
      <c r="AN212" s="248" t="b">
        <f t="shared" ca="1" si="725"/>
        <v>0</v>
      </c>
      <c r="AO212" s="10"/>
      <c r="AP212" s="225" t="b">
        <f ca="1">OFFSET(AP212,-1,0)</f>
        <v>1</v>
      </c>
      <c r="AQ212" s="247" t="b">
        <v>0</v>
      </c>
      <c r="AR212" s="225" t="b">
        <f t="shared" ref="AR212:AR218" ca="1" si="780">OFFSET(AR212,-1,0)</f>
        <v>1</v>
      </c>
      <c r="AS212" s="243">
        <f t="shared" ca="1" si="749"/>
        <v>423102</v>
      </c>
      <c r="AT212" s="225" t="b">
        <f t="shared" ref="AT212:AT218" ca="1" si="781">OFFSET(AT212,-1,0)</f>
        <v>0</v>
      </c>
      <c r="AU212" s="248" t="str">
        <f t="shared" ca="1" si="725"/>
        <v>-</v>
      </c>
      <c r="AV212" s="248" t="b">
        <f t="shared" ca="1" si="725"/>
        <v>1</v>
      </c>
      <c r="AW212" s="225">
        <f t="shared" ref="AW212:AW218" ca="1" si="782">OFFSET(AW212,-1,0)+1</f>
        <v>423103</v>
      </c>
      <c r="AX212" s="248" t="str">
        <f t="shared" ca="1" si="725"/>
        <v>-</v>
      </c>
      <c r="AY212" s="248">
        <f t="shared" ca="1" si="725"/>
        <v>1</v>
      </c>
      <c r="AZ212" s="248">
        <f t="shared" ca="1" si="725"/>
        <v>1</v>
      </c>
      <c r="BA212" s="248" t="b">
        <f t="shared" ca="1" si="725"/>
        <v>1</v>
      </c>
      <c r="BB212" s="246" cm="1">
        <f t="array" ref="BB212">INDEX(i.sup_sel,$K212)</f>
        <v>1</v>
      </c>
      <c r="BC212" s="246" cm="1">
        <f t="array" aca="1" ref="BC212" ca="1">INDEX(i.confinement_factor_lab_cost,$L212)</f>
        <v>0.4</v>
      </c>
      <c r="BD212" s="246" cm="1">
        <f t="array" aca="1" ref="BD212" ca="1">INDEX(i.confinement_factor_lab_cost,$L212)</f>
        <v>0.4</v>
      </c>
      <c r="BE212" s="248" t="b">
        <f t="shared" ca="1" si="725"/>
        <v>1</v>
      </c>
      <c r="BF212" s="248" t="b">
        <f t="shared" ca="1" si="726"/>
        <v>0</v>
      </c>
      <c r="BG212" s="246" t="b" cm="1">
        <f t="array" ref="BG212">INDEX(i.dams_confinement_P,$P212,BG$17)</f>
        <v>0</v>
      </c>
      <c r="BH212" s="246" t="b" cm="1">
        <f t="array" ref="BH212">INDEX(i.dams_confinement_P,$P212,BH$17)</f>
        <v>0</v>
      </c>
      <c r="BI212" s="246" t="b" cm="1">
        <f t="array" ref="BI212">INDEX(i.dams_confinement_P,$P212,BI$17)</f>
        <v>0</v>
      </c>
      <c r="BJ212" s="246" t="b" cm="1">
        <f t="array" ref="BJ212">INDEX(i.dams_confinement_P,$P212,BJ$17)</f>
        <v>0</v>
      </c>
      <c r="BK212" s="246" t="b" cm="1">
        <f t="array" ref="BK212">INDEX(i.dams_confinement_P,$P212,BK$17)</f>
        <v>0</v>
      </c>
      <c r="BL212" s="246" t="b" cm="1">
        <f t="array" ref="BL212">INDEX(i.dams_confinement_P,$P212,BL$17)</f>
        <v>0</v>
      </c>
      <c r="BM212" s="246" t="b" cm="1">
        <f t="array" ref="BM212">INDEX(i.dams_confinement_P,$P212,BM$17)</f>
        <v>0</v>
      </c>
      <c r="BN212" s="246" t="b" cm="1">
        <f t="array" ref="BN212">INDEX(i.dams_confinement_P,$P212,BN$17)</f>
        <v>0</v>
      </c>
      <c r="BO212" s="246" t="b" cm="1">
        <f t="array" ref="BO212">INDEX(i.dams_confinement_P,$P212,BO$17)</f>
        <v>0</v>
      </c>
      <c r="BP212" s="246" t="b" cm="1">
        <f t="array" ref="BP212">INDEX(i.dams_confinement_P,$P212,BP$17)</f>
        <v>0</v>
      </c>
      <c r="BQ212" s="246" t="b" cm="1">
        <f t="array" ref="BQ212">INDEX(i.dams_confinement_P,$P212,BQ$17)</f>
        <v>0</v>
      </c>
      <c r="BR212" s="246" t="b" cm="1">
        <f t="array" ref="BR212">INDEX(i.dams_confinement_P,$P212,BR$17)</f>
        <v>0</v>
      </c>
      <c r="BS212" s="246" t="b" cm="1">
        <f t="array" ref="BS212">INDEX(i.dams_confinement_P,$P212,BS$17)</f>
        <v>0</v>
      </c>
      <c r="BT212" s="246" t="b" cm="1">
        <f t="array" ref="BT212">INDEX(i.dams_confinement_P,$P212,BT$17)</f>
        <v>0</v>
      </c>
      <c r="BU212" s="246" t="b" cm="1">
        <f t="array" ref="BU212">INDEX(i.dams_confinement_P,$P212,BU$17)</f>
        <v>0</v>
      </c>
      <c r="BV212" s="246" t="b" cm="1">
        <f t="array" ref="BV212">INDEX(i.dams_confinement_P,$P212,BV$17)</f>
        <v>0</v>
      </c>
      <c r="BW212" s="246" t="b" cm="1">
        <f t="array" ref="BW212">INDEX(i.dams_confinement_P,$P212,BW$17)</f>
        <v>0</v>
      </c>
      <c r="BX212" s="246" t="b" cm="1">
        <f t="array" ref="BX212">INDEX(i.dams_confinement_P,$P212,BX$17)</f>
        <v>0</v>
      </c>
      <c r="BY212" s="248" t="str">
        <f t="shared" ca="1" si="727"/>
        <v>-</v>
      </c>
      <c r="BZ212" s="248" t="str">
        <f t="shared" ca="1" si="727"/>
        <v>-</v>
      </c>
      <c r="CA212" s="10"/>
      <c r="CB212" s="248" t="str">
        <f t="shared" ref="CB212:CV212" ca="1" si="783">OFFSET(CB$5,$B212,0)</f>
        <v>-</v>
      </c>
      <c r="CC212" s="248" t="str">
        <f t="shared" ca="1" si="783"/>
        <v>-</v>
      </c>
      <c r="CD212" s="248" t="str">
        <f t="shared" ca="1" si="783"/>
        <v>-</v>
      </c>
      <c r="CE212" s="248" t="str">
        <f t="shared" ca="1" si="783"/>
        <v>-</v>
      </c>
      <c r="CF212" s="248" t="str">
        <f t="shared" ca="1" si="783"/>
        <v>-</v>
      </c>
      <c r="CG212" s="248" t="str">
        <f t="shared" ca="1" si="783"/>
        <v>-</v>
      </c>
      <c r="CH212" s="248" t="str">
        <f t="shared" ca="1" si="783"/>
        <v>-</v>
      </c>
      <c r="CI212" s="248" t="str">
        <f t="shared" ca="1" si="783"/>
        <v>-</v>
      </c>
      <c r="CJ212" s="248" t="str">
        <f t="shared" ca="1" si="783"/>
        <v>-</v>
      </c>
      <c r="CK212" s="248" t="str">
        <f t="shared" ca="1" si="783"/>
        <v>-</v>
      </c>
      <c r="CL212" s="248" t="str">
        <f t="shared" ca="1" si="783"/>
        <v>-</v>
      </c>
      <c r="CM212" s="248" t="str">
        <f t="shared" ca="1" si="783"/>
        <v>-</v>
      </c>
      <c r="CN212" s="248" t="str">
        <f t="shared" ca="1" si="783"/>
        <v>-</v>
      </c>
      <c r="CO212" s="248" t="str">
        <f t="shared" ca="1" si="783"/>
        <v>-</v>
      </c>
      <c r="CP212" s="248" t="str">
        <f t="shared" ca="1" si="783"/>
        <v>-</v>
      </c>
      <c r="CQ212" s="248" t="str">
        <f t="shared" ca="1" si="783"/>
        <v>-</v>
      </c>
      <c r="CR212" s="248" t="str">
        <f t="shared" ca="1" si="783"/>
        <v>-</v>
      </c>
      <c r="CS212" s="248" t="str">
        <f t="shared" ca="1" si="783"/>
        <v>-</v>
      </c>
      <c r="CT212" s="248" t="str">
        <f t="shared" ca="1" si="783"/>
        <v>-</v>
      </c>
      <c r="CU212" s="248" t="str">
        <f t="shared" ca="1" si="783"/>
        <v>-</v>
      </c>
      <c r="CV212" s="248" t="str">
        <f t="shared" ca="1" si="783"/>
        <v>-</v>
      </c>
      <c r="CW212" s="10"/>
      <c r="CX212" s="246" t="str" cm="1">
        <f t="array" aca="1" ref="CX212" ca="1">IF(AND($CZ212:$DA212),INDEX(i.dam_user_fvp0_date,$P212),"-")</f>
        <v>-</v>
      </c>
      <c r="CY212" s="246" t="str" cm="1">
        <f t="array" aca="1" ref="CY212" ca="1">IF(AND($CZ212:$DA212),INDEX(i.dam_user_fvp1_date,$P212),"-")</f>
        <v>-</v>
      </c>
      <c r="CZ212" s="248" t="b">
        <f t="shared" ca="1" si="750"/>
        <v>0</v>
      </c>
      <c r="DA212" s="248" t="b">
        <f t="shared" ca="1" si="750"/>
        <v>0</v>
      </c>
      <c r="DB212" s="248" t="str">
        <f t="shared" ca="1" si="750"/>
        <v>-</v>
      </c>
      <c r="DC212" s="248" t="str">
        <f t="shared" ca="1" si="750"/>
        <v>-</v>
      </c>
      <c r="DD212" s="248" t="str">
        <f t="shared" ca="1" si="750"/>
        <v>-</v>
      </c>
      <c r="DE212" s="248" t="str">
        <f t="shared" ca="1" si="750"/>
        <v>-</v>
      </c>
      <c r="DF212" s="248" t="str">
        <f t="shared" ca="1" si="750"/>
        <v>-</v>
      </c>
      <c r="DG212" s="248" t="str">
        <f t="shared" ca="1" si="750"/>
        <v>-</v>
      </c>
      <c r="DH212" s="248" t="str">
        <f t="shared" ca="1" si="750"/>
        <v>-</v>
      </c>
      <c r="DI212" s="248" t="str">
        <f t="shared" ca="1" si="750"/>
        <v>-</v>
      </c>
      <c r="DJ212" s="248" t="str">
        <f t="shared" ca="1" si="750"/>
        <v>-</v>
      </c>
      <c r="DK212" s="248" t="str">
        <f t="shared" ca="1" si="750"/>
        <v>-</v>
      </c>
      <c r="DL212" s="248" t="str">
        <f t="shared" ca="1" si="750"/>
        <v>-</v>
      </c>
      <c r="DM212" s="248" t="str">
        <f t="shared" ca="1" si="750"/>
        <v>-</v>
      </c>
      <c r="DN212" s="248" t="str">
        <f t="shared" ca="1" si="750"/>
        <v>-</v>
      </c>
      <c r="DO212" s="248" t="str">
        <f t="shared" ca="1" si="750"/>
        <v>-</v>
      </c>
      <c r="DP212" s="248" t="str">
        <f t="shared" ca="1" si="776"/>
        <v>-</v>
      </c>
      <c r="DQ212" s="248" t="str">
        <f t="shared" ca="1" si="776"/>
        <v>-</v>
      </c>
      <c r="DR212" s="248" t="str">
        <f t="shared" ca="1" si="776"/>
        <v>-</v>
      </c>
      <c r="DS212" s="248" t="str">
        <f t="shared" ca="1" si="776"/>
        <v>-</v>
      </c>
      <c r="DT212" s="248" t="str">
        <f t="shared" ca="1" si="776"/>
        <v>-</v>
      </c>
      <c r="DU212" s="248" t="str">
        <f t="shared" ca="1" si="776"/>
        <v>-</v>
      </c>
      <c r="DV212" s="225">
        <f t="shared" ref="DV212:DW217" ca="1" si="784">OFFSET(DV212,-1,0)</f>
        <v>3</v>
      </c>
      <c r="DW212" s="225">
        <f t="shared" ca="1" si="784"/>
        <v>3</v>
      </c>
      <c r="DX212" s="247">
        <v>0</v>
      </c>
      <c r="DY212" s="247">
        <v>2</v>
      </c>
      <c r="DZ212" s="247">
        <v>-2</v>
      </c>
      <c r="EA212" s="248" t="str">
        <f t="shared" ca="1" si="776"/>
        <v>-</v>
      </c>
      <c r="EB212" s="248" t="str">
        <f t="shared" ca="1" si="776"/>
        <v>-</v>
      </c>
      <c r="EC212" s="248" t="str">
        <f t="shared" ca="1" si="776"/>
        <v>-</v>
      </c>
      <c r="ED212" s="248" t="str">
        <f t="shared" ca="1" si="776"/>
        <v>-</v>
      </c>
      <c r="EE212" s="248" t="str">
        <f t="shared" ca="1" si="776"/>
        <v>-</v>
      </c>
      <c r="EF212" s="247">
        <v>0</v>
      </c>
      <c r="EG212" s="247">
        <v>2</v>
      </c>
      <c r="EH212" s="247">
        <v>-2</v>
      </c>
      <c r="EI212" s="248" t="str">
        <f t="shared" ca="1" si="776"/>
        <v>-</v>
      </c>
      <c r="EJ212" s="248" t="str">
        <f t="shared" ca="1" si="776"/>
        <v>-</v>
      </c>
      <c r="EK212" s="248" t="str">
        <f t="shared" ca="1" si="776"/>
        <v>-</v>
      </c>
      <c r="EL212" s="248">
        <f t="shared" ca="1" si="776"/>
        <v>0</v>
      </c>
      <c r="EM212" s="248">
        <f t="shared" ca="1" si="776"/>
        <v>0</v>
      </c>
      <c r="EN212" s="248">
        <f t="shared" ca="1" si="776"/>
        <v>0</v>
      </c>
      <c r="EO212" s="248">
        <f t="shared" ca="1" si="776"/>
        <v>0</v>
      </c>
      <c r="EP212" s="248">
        <f t="shared" ca="1" si="776"/>
        <v>0</v>
      </c>
      <c r="EQ212" s="248">
        <f t="shared" ca="1" si="776"/>
        <v>0</v>
      </c>
      <c r="ER212" s="248">
        <f t="shared" ca="1" si="776"/>
        <v>0</v>
      </c>
      <c r="ES212" s="248" t="str">
        <f t="shared" ca="1" si="776"/>
        <v>-</v>
      </c>
      <c r="ET212" s="248" t="str">
        <f t="shared" ca="1" si="776"/>
        <v>-</v>
      </c>
      <c r="EU212" s="248" t="str">
        <f t="shared" ca="1" si="776"/>
        <v>-</v>
      </c>
      <c r="EV212" s="248" t="str">
        <f t="shared" ca="1" si="776"/>
        <v>-</v>
      </c>
      <c r="EW212" s="248" t="str">
        <f t="shared" ca="1" si="776"/>
        <v>-</v>
      </c>
      <c r="EX212" s="248" t="str">
        <f t="shared" ca="1" si="776"/>
        <v>-</v>
      </c>
      <c r="EY212" s="248" t="str">
        <f t="shared" ca="1" si="776"/>
        <v>-</v>
      </c>
      <c r="EZ212" s="248" t="str">
        <f t="shared" ca="1" si="776"/>
        <v>-</v>
      </c>
      <c r="FA212" s="248" t="str">
        <f t="shared" ca="1" si="776"/>
        <v>-</v>
      </c>
      <c r="FB212" s="248" t="str">
        <f t="shared" ca="1" si="776"/>
        <v>-</v>
      </c>
      <c r="FC212" s="248" t="str">
        <f t="shared" ca="1" si="776"/>
        <v>-</v>
      </c>
      <c r="FD212" s="10"/>
      <c r="FE212" s="246">
        <f t="shared" ca="1" si="729"/>
        <v>1</v>
      </c>
      <c r="FF212" s="248" t="str">
        <f t="shared" ca="1" si="776"/>
        <v>-</v>
      </c>
      <c r="FG212" s="248" t="str">
        <f t="shared" ca="1" si="776"/>
        <v>-</v>
      </c>
      <c r="FH212" s="248" t="str">
        <f t="shared" ca="1" si="776"/>
        <v>-</v>
      </c>
      <c r="FI212" s="248" t="str">
        <f t="shared" ca="1" si="776"/>
        <v>-</v>
      </c>
      <c r="FJ212" s="246" t="b">
        <f t="shared" ca="1" si="730"/>
        <v>1</v>
      </c>
      <c r="FK212" s="248" t="str">
        <f t="shared" ca="1" si="777"/>
        <v>-</v>
      </c>
      <c r="FL212" s="248">
        <f t="shared" ca="1" si="777"/>
        <v>0</v>
      </c>
      <c r="FM212" s="248" t="str">
        <f t="shared" ca="1" si="777"/>
        <v>-</v>
      </c>
      <c r="FN212" s="248">
        <f t="shared" ca="1" si="777"/>
        <v>1</v>
      </c>
      <c r="FO212" s="248">
        <f t="shared" ca="1" si="777"/>
        <v>0</v>
      </c>
      <c r="FP212" s="248">
        <f t="shared" ca="1" si="777"/>
        <v>1</v>
      </c>
      <c r="FQ212" s="248">
        <f t="shared" ca="1" si="777"/>
        <v>0</v>
      </c>
      <c r="FR212" s="248">
        <f t="shared" ca="1" si="777"/>
        <v>1</v>
      </c>
      <c r="FS212" s="248">
        <f t="shared" ca="1" si="777"/>
        <v>1</v>
      </c>
      <c r="FT212" s="248">
        <f t="shared" ca="1" si="777"/>
        <v>1</v>
      </c>
      <c r="FU212" s="248">
        <f t="shared" ca="1" si="777"/>
        <v>0</v>
      </c>
      <c r="FV212" s="248">
        <f t="shared" ca="1" si="777"/>
        <v>0</v>
      </c>
      <c r="FW212" s="248">
        <f t="shared" ca="1" si="777"/>
        <v>0</v>
      </c>
      <c r="FX212" s="248">
        <f t="shared" ca="1" si="777"/>
        <v>0</v>
      </c>
      <c r="FY212" s="248">
        <f t="shared" ca="1" si="777"/>
        <v>0</v>
      </c>
      <c r="FZ212" s="248">
        <f t="shared" ca="1" si="777"/>
        <v>0</v>
      </c>
      <c r="GA212" s="248">
        <f t="shared" ca="1" si="777"/>
        <v>0</v>
      </c>
      <c r="GB212" s="248">
        <f t="shared" ca="1" si="777"/>
        <v>0</v>
      </c>
      <c r="GC212" s="248">
        <f t="shared" ca="1" si="777"/>
        <v>0</v>
      </c>
      <c r="GD212" s="248">
        <f t="shared" ca="1" si="777"/>
        <v>0</v>
      </c>
      <c r="GE212" s="248">
        <f t="shared" ca="1" si="777"/>
        <v>0</v>
      </c>
      <c r="GF212" s="248">
        <f t="shared" ca="1" si="777"/>
        <v>0</v>
      </c>
      <c r="GG212" s="248">
        <f t="shared" ca="1" si="777"/>
        <v>1</v>
      </c>
      <c r="GH212" s="248">
        <f t="shared" ca="1" si="777"/>
        <v>0</v>
      </c>
      <c r="GI212" s="248">
        <f t="shared" ca="1" si="777"/>
        <v>0</v>
      </c>
      <c r="GJ212" s="248">
        <f t="shared" ca="1" si="777"/>
        <v>0</v>
      </c>
      <c r="GK212" s="248">
        <f t="shared" ca="1" si="777"/>
        <v>0</v>
      </c>
      <c r="GL212" s="248">
        <f t="shared" ca="1" si="777"/>
        <v>0</v>
      </c>
      <c r="GM212" s="248">
        <f t="shared" ca="1" si="777"/>
        <v>0</v>
      </c>
      <c r="GN212" s="248">
        <f t="shared" ca="1" si="777"/>
        <v>0</v>
      </c>
      <c r="GO212" s="10"/>
      <c r="GP212" s="246" t="b">
        <f t="shared" ca="1" si="771"/>
        <v>1</v>
      </c>
      <c r="GQ212" s="246" cm="1">
        <f t="array" aca="1" ref="GQ212" ca="1">INDEX(i.bnd_total_pas_area,$R212,1)</f>
        <v>477.12</v>
      </c>
      <c r="GR212" s="248" t="str">
        <f t="shared" ca="1" si="733"/>
        <v>-</v>
      </c>
      <c r="GS212" s="246" t="b">
        <f t="shared" ca="1" si="772"/>
        <v>1</v>
      </c>
      <c r="GT212" s="246" cm="1">
        <f t="array" aca="1" ref="GT212" ca="1">INDEX(i.bnd_sr_t,$T212,1)</f>
        <v>12.8</v>
      </c>
      <c r="GU212" s="246" t="b">
        <f t="shared" ca="1" si="735"/>
        <v>0</v>
      </c>
      <c r="GV212" s="246" t="b">
        <f t="shared" ca="1" si="735"/>
        <v>1</v>
      </c>
      <c r="GW212" s="246" t="b">
        <f t="shared" ca="1" si="735"/>
        <v>0</v>
      </c>
      <c r="GX212" s="248">
        <f t="shared" ca="1" si="736"/>
        <v>0</v>
      </c>
      <c r="GY212" s="248">
        <f t="shared" ca="1" si="736"/>
        <v>2</v>
      </c>
      <c r="GZ212" s="248">
        <f t="shared" ca="1" si="736"/>
        <v>2</v>
      </c>
      <c r="HA212" s="248" t="str">
        <f t="shared" ca="1" si="736"/>
        <v>-</v>
      </c>
      <c r="HB212" s="248" t="str">
        <f t="shared" ca="1" si="736"/>
        <v>-</v>
      </c>
      <c r="HC212" s="248" t="str">
        <f t="shared" ca="1" si="736"/>
        <v>-</v>
      </c>
      <c r="HD212" s="248" t="str">
        <f t="shared" ca="1" si="736"/>
        <v>-</v>
      </c>
      <c r="HE212" s="248" t="str">
        <f t="shared" ca="1" si="736"/>
        <v>-</v>
      </c>
      <c r="HF212" s="248" t="str">
        <f t="shared" ca="1" si="736"/>
        <v>-</v>
      </c>
      <c r="HG212" s="248" t="str">
        <f t="shared" ca="1" si="736"/>
        <v>-</v>
      </c>
      <c r="HH212" s="308" t="b">
        <v>0</v>
      </c>
      <c r="HI212" s="225">
        <f t="shared" ref="HI212:HI218" ca="1" si="785">OFFSET(HI212,-1,0)</f>
        <v>2</v>
      </c>
      <c r="HJ212" s="248" t="str">
        <f t="shared" ca="1" si="737"/>
        <v>-</v>
      </c>
      <c r="HK212" s="246" t="str">
        <f t="array" aca="1" ref="HK212" ca="1">IF(OR(HL212:HQ212&lt;&gt;"-"),TRUE,"-")</f>
        <v>-</v>
      </c>
      <c r="HL212" s="248" t="str">
        <f t="shared" ca="1" si="751"/>
        <v>-</v>
      </c>
      <c r="HM212" s="288" t="str">
        <f t="shared" ca="1" si="751"/>
        <v>-</v>
      </c>
      <c r="HN212" s="288" t="str">
        <f t="shared" ca="1" si="751"/>
        <v>-</v>
      </c>
      <c r="HO212" s="288" t="str">
        <f t="shared" ca="1" si="751"/>
        <v>-</v>
      </c>
      <c r="HP212" s="288" t="str">
        <f t="shared" ca="1" si="751"/>
        <v>-</v>
      </c>
      <c r="HQ212" s="288" t="str">
        <f t="shared" ca="1" si="751"/>
        <v>-</v>
      </c>
      <c r="HR212" s="288" t="str">
        <f t="shared" ca="1" si="751"/>
        <v>-</v>
      </c>
      <c r="HS212" s="248" t="b">
        <f t="shared" ca="1" si="751"/>
        <v>1</v>
      </c>
      <c r="HT212" s="248">
        <f t="shared" ca="1" si="751"/>
        <v>2</v>
      </c>
      <c r="HU212" s="248" t="b">
        <f t="shared" ca="1" si="738"/>
        <v>1</v>
      </c>
      <c r="HV212" s="248" t="str">
        <f t="shared" ca="1" si="738"/>
        <v>-</v>
      </c>
      <c r="HW212" s="246" t="str">
        <f t="shared" ca="1" si="739"/>
        <v>-</v>
      </c>
      <c r="HX212" s="246" t="str">
        <f t="shared" ca="1" si="739"/>
        <v>-</v>
      </c>
      <c r="HY212" s="246" t="str">
        <f t="shared" ca="1" si="739"/>
        <v>-</v>
      </c>
      <c r="HZ212" s="246" t="str">
        <f t="shared" ca="1" si="739"/>
        <v>-</v>
      </c>
      <c r="IA212" s="248" t="str">
        <f t="shared" ca="1" si="773"/>
        <v>-</v>
      </c>
      <c r="IB212" s="248" t="str">
        <f t="shared" ca="1" si="773"/>
        <v>-</v>
      </c>
      <c r="IC212" s="248" t="str">
        <f t="shared" ca="1" si="773"/>
        <v>-</v>
      </c>
      <c r="ID212" s="248" t="str">
        <f t="shared" ca="1" si="773"/>
        <v>-</v>
      </c>
      <c r="IE212" s="248">
        <f t="shared" ca="1" si="773"/>
        <v>0</v>
      </c>
      <c r="IF212" s="248">
        <f t="shared" ca="1" si="773"/>
        <v>0.9</v>
      </c>
      <c r="IG212" s="248">
        <f t="shared" ca="1" si="773"/>
        <v>0</v>
      </c>
      <c r="IH212" s="248">
        <f t="shared" ca="1" si="773"/>
        <v>0.5</v>
      </c>
      <c r="II212" s="248">
        <f t="shared" ca="1" si="773"/>
        <v>0</v>
      </c>
      <c r="IJ212" s="248">
        <f t="shared" ca="1" si="773"/>
        <v>0</v>
      </c>
      <c r="IK212" s="248" t="str">
        <f t="shared" ca="1" si="773"/>
        <v>-</v>
      </c>
      <c r="IL212" s="246" t="str">
        <f t="shared" ca="1" si="741"/>
        <v>-</v>
      </c>
      <c r="IM212" s="246" t="str">
        <f t="shared" ca="1" si="741"/>
        <v>-</v>
      </c>
      <c r="IN212" s="155" t="b">
        <f t="shared" ca="1" si="774"/>
        <v>0</v>
      </c>
      <c r="IO212" s="248" t="str">
        <f t="shared" ca="1" si="743"/>
        <v>-</v>
      </c>
      <c r="IP212" s="10"/>
      <c r="IQ212" s="248">
        <f t="shared" ca="1" si="773"/>
        <v>1</v>
      </c>
      <c r="IR212" s="248">
        <f t="shared" ca="1" si="773"/>
        <v>0</v>
      </c>
      <c r="IS212" s="248">
        <f t="shared" ca="1" si="773"/>
        <v>1</v>
      </c>
      <c r="IT212" s="248">
        <f t="shared" ca="1" si="773"/>
        <v>1</v>
      </c>
      <c r="IU212" s="248">
        <f t="shared" ca="1" si="773"/>
        <v>0</v>
      </c>
      <c r="IV212" s="248">
        <f t="shared" ca="1" si="773"/>
        <v>70</v>
      </c>
      <c r="IW212" s="248">
        <f t="shared" ca="1" si="773"/>
        <v>50</v>
      </c>
      <c r="IX212" s="248">
        <f t="shared" ca="1" si="773"/>
        <v>85</v>
      </c>
      <c r="IY212" s="248">
        <f t="shared" ca="1" si="773"/>
        <v>70</v>
      </c>
      <c r="IZ212" s="246">
        <f t="shared" si="744"/>
        <v>1</v>
      </c>
      <c r="JA212" s="246">
        <f t="shared" si="745"/>
        <v>1</v>
      </c>
      <c r="JB212" s="246">
        <f t="shared" si="746"/>
        <v>1</v>
      </c>
      <c r="JC212" s="248">
        <f t="shared" ca="1" si="773"/>
        <v>1</v>
      </c>
      <c r="JD212" s="10"/>
      <c r="JE212" s="248">
        <f t="shared" ca="1" si="773"/>
        <v>1</v>
      </c>
      <c r="JF212" s="248">
        <f t="shared" ca="1" si="773"/>
        <v>1</v>
      </c>
      <c r="JG212" s="248">
        <f t="shared" ca="1" si="773"/>
        <v>0.75</v>
      </c>
      <c r="JH212" s="248">
        <f t="shared" ca="1" si="773"/>
        <v>0.8</v>
      </c>
      <c r="JI212" s="248">
        <f t="shared" ca="1" si="773"/>
        <v>0.82499999999999996</v>
      </c>
      <c r="JJ212" s="248">
        <f t="shared" ca="1" si="773"/>
        <v>0.875</v>
      </c>
      <c r="JK212" s="248">
        <f t="shared" ca="1" si="773"/>
        <v>0.9</v>
      </c>
      <c r="JL212" s="248">
        <f t="shared" ca="1" si="773"/>
        <v>1</v>
      </c>
      <c r="JM212" s="248">
        <f t="shared" ca="1" si="747"/>
        <v>0</v>
      </c>
      <c r="JN212" s="248">
        <f t="shared" ca="1" si="747"/>
        <v>0</v>
      </c>
      <c r="JO212" s="248">
        <f t="shared" ca="1" si="747"/>
        <v>0</v>
      </c>
      <c r="JP212" s="248">
        <f t="shared" ca="1" si="747"/>
        <v>0</v>
      </c>
      <c r="JQ212" s="248">
        <f t="shared" ca="1" si="747"/>
        <v>0</v>
      </c>
      <c r="JR212" s="248">
        <f t="shared" ca="1" si="747"/>
        <v>0</v>
      </c>
      <c r="JS212" s="248" t="str">
        <f t="shared" ca="1" si="773"/>
        <v>-</v>
      </c>
      <c r="JT212" s="248">
        <f t="shared" ca="1" si="773"/>
        <v>0</v>
      </c>
      <c r="JU212" s="27">
        <v>0</v>
      </c>
    </row>
    <row r="213" spans="1:281" s="228" customFormat="1" outlineLevel="2">
      <c r="A213" s="202">
        <f t="shared" si="12"/>
        <v>208</v>
      </c>
      <c r="B213" s="210">
        <f t="shared" ca="1" si="778"/>
        <v>205</v>
      </c>
      <c r="C213" s="228">
        <v>200</v>
      </c>
      <c r="D213" s="228" t="s">
        <v>941</v>
      </c>
      <c r="E213" s="228" t="b">
        <v>1</v>
      </c>
      <c r="F213" s="228" t="b">
        <v>0</v>
      </c>
      <c r="G213" s="228" t="b">
        <f t="shared" si="775"/>
        <v>1</v>
      </c>
      <c r="H213" s="32">
        <v>4</v>
      </c>
      <c r="I213" s="298" cm="1">
        <f t="array" aca="1" ref="I213" ca="1">INDEX(DataMaster!$R$70:$AC$77,Experiment!$H213,MATCH(Experiment!I$2,DataMaster!$R$69:$AC$69,0))</f>
        <v>2</v>
      </c>
      <c r="J213" s="298" cm="1">
        <f t="array" aca="1" ref="J213" ca="1">INDEX(DataMaster!$R$70:$AC$77,Experiment!$H213,MATCH(Experiment!J$2,DataMaster!$R$69:$AC$69,0))</f>
        <v>3</v>
      </c>
      <c r="K213" s="307">
        <v>1</v>
      </c>
      <c r="L213" s="298" cm="1">
        <f t="array" aca="1" ref="L213" ca="1">INDEX(DataMaster!$R$70:$AC$77,Experiment!$H213,MATCH(Experiment!L$2,DataMaster!$R$69:$AC$69,0))</f>
        <v>3</v>
      </c>
      <c r="M213" s="32">
        <v>1</v>
      </c>
      <c r="N213" s="32">
        <v>1</v>
      </c>
      <c r="O213" s="32">
        <v>1</v>
      </c>
      <c r="P213" s="298" cm="1">
        <f t="array" ref="P213">INDEX(DataMaster!$R$70:$AC$77,Experiment!$H213,MATCH(Experiment!P$2,DataMaster!$R$69:$AC$69,0))</f>
        <v>1</v>
      </c>
      <c r="Q213" s="32">
        <v>1</v>
      </c>
      <c r="R213" s="298" cm="1">
        <f t="array" aca="1" ref="R213" ca="1">INDEX(DataMaster!$R$70:$AC$77,Experiment!$H213,MATCH(Experiment!R$2,DataMaster!$R$69:$AC$69,0))</f>
        <v>3</v>
      </c>
      <c r="S213" s="32">
        <v>0</v>
      </c>
      <c r="T213" s="298" cm="1">
        <f t="array" aca="1" ref="T213" ca="1">INDEX(DataMaster!$R$70:$AC$77,Experiment!$H213,MATCH(Experiment!T$2,DataMaster!$R$69:$AC$69,0))</f>
        <v>3</v>
      </c>
      <c r="V213" s="242" t="str">
        <f ca="1">TEXT(LEFT(OFFSET(V213,-1,0),5)+1,"00000")&amp;MID(OFFSET(V213,-1,0),6,FIND(" ",OFFSET(V213,-1,0),7)-5)
&amp;IF($H213=0,"",INDEX(DataMaster!$Q$70:$Q$77,Experiment!H213))
 &amp; " Day"&amp;INDEX(i.DOY,$I213,1)                   &amp; IF($FE213=0," FWM","")&amp;IF($FE213=1," MWM","")&amp;IF($FE213=5," Mat","")&amp;IF($FJ213=TRUE,"&amp;BBT","")
&amp;" Confine"&amp;$P213-1       &amp;IF($R213&gt;1," PasArea"&amp;GQ213,"")     &amp;IF($T213&gt;1," SR"&amp;GT213,"")     &amp;IF($S213&gt;1," PGR"&amp;JG213,"")
&amp; " (F"&amp;3+IFERROR(1*$CZ213,0)+IFERROR(1*$DA213,0)&amp;3-IFERROR(1*NOT($DC213),0)&amp;"N"&amp;$DV213&amp;$DW213&amp;")"</f>
        <v>00013 Feed farm2_nc Day169 MWM&amp;BBT Confine0 PasArea477.12 SR12.8 (F33N33)</v>
      </c>
      <c r="W213" s="10" t="str">
        <f ca="1">IF(COUNTIF(V$5:V213,V213)=1,"-","Dup")</f>
        <v>-</v>
      </c>
      <c r="X213" s="10"/>
      <c r="Y213" s="225" t="str">
        <f t="shared" ca="1" si="779"/>
        <v>-</v>
      </c>
      <c r="Z213" s="248" t="str">
        <f t="shared" ca="1" si="723"/>
        <v>-</v>
      </c>
      <c r="AA213" s="225" t="str">
        <f t="shared" ca="1" si="779"/>
        <v>-</v>
      </c>
      <c r="AB213" s="225" t="str">
        <f t="shared" ca="1" si="779"/>
        <v>-</v>
      </c>
      <c r="AC213" s="248" t="str">
        <f t="shared" ca="1" si="724"/>
        <v>-</v>
      </c>
      <c r="AD213" s="248" t="b">
        <f t="shared" ca="1" si="724"/>
        <v>1</v>
      </c>
      <c r="AE213" s="10"/>
      <c r="AF213" s="248" t="b">
        <f t="shared" ca="1" si="725"/>
        <v>1</v>
      </c>
      <c r="AG213" s="248" t="str">
        <f t="shared" ca="1" si="725"/>
        <v>-</v>
      </c>
      <c r="AH213" s="248" t="str">
        <f t="shared" ca="1" si="725"/>
        <v>-</v>
      </c>
      <c r="AI213" s="248" t="str">
        <f t="shared" ca="1" si="725"/>
        <v>-</v>
      </c>
      <c r="AJ213" s="248" t="b">
        <f t="shared" ca="1" si="725"/>
        <v>0</v>
      </c>
      <c r="AK213" s="248" t="str">
        <f t="shared" ca="1" si="725"/>
        <v>-</v>
      </c>
      <c r="AL213" s="248" t="str">
        <f t="shared" ca="1" si="725"/>
        <v>-</v>
      </c>
      <c r="AM213" s="248" t="str">
        <f t="shared" ca="1" si="725"/>
        <v>-</v>
      </c>
      <c r="AN213" s="248" t="b">
        <f t="shared" ca="1" si="725"/>
        <v>0</v>
      </c>
      <c r="AO213" s="10"/>
      <c r="AP213" s="225" t="b">
        <f t="shared" ref="AP213:AP218" ca="1" si="786">OFFSET(AP213,-1,0)</f>
        <v>1</v>
      </c>
      <c r="AQ213" s="247" t="b">
        <v>0</v>
      </c>
      <c r="AR213" s="225" t="b">
        <f t="shared" ca="1" si="780"/>
        <v>1</v>
      </c>
      <c r="AS213" s="243">
        <f t="shared" ca="1" si="749"/>
        <v>423103</v>
      </c>
      <c r="AT213" s="225" t="b">
        <f t="shared" ca="1" si="781"/>
        <v>0</v>
      </c>
      <c r="AU213" s="248" t="str">
        <f t="shared" ca="1" si="725"/>
        <v>-</v>
      </c>
      <c r="AV213" s="248" t="b">
        <f t="shared" ca="1" si="725"/>
        <v>1</v>
      </c>
      <c r="AW213" s="225">
        <f t="shared" ca="1" si="782"/>
        <v>423104</v>
      </c>
      <c r="AX213" s="248" t="str">
        <f t="shared" ca="1" si="725"/>
        <v>-</v>
      </c>
      <c r="AY213" s="248">
        <f t="shared" ca="1" si="725"/>
        <v>1</v>
      </c>
      <c r="AZ213" s="248">
        <f t="shared" ca="1" si="725"/>
        <v>1</v>
      </c>
      <c r="BA213" s="248" t="b">
        <f t="shared" ca="1" si="725"/>
        <v>1</v>
      </c>
      <c r="BB213" s="246" cm="1">
        <f t="array" ref="BB213">INDEX(i.sup_sel,$K213)</f>
        <v>1</v>
      </c>
      <c r="BC213" s="246" cm="1">
        <f t="array" aca="1" ref="BC213" ca="1">INDEX(i.confinement_factor_lab_cost,$L213)</f>
        <v>0.4</v>
      </c>
      <c r="BD213" s="246" cm="1">
        <f t="array" aca="1" ref="BD213" ca="1">INDEX(i.confinement_factor_lab_cost,$L213)</f>
        <v>0.4</v>
      </c>
      <c r="BE213" s="248" t="b">
        <f t="shared" ca="1" si="725"/>
        <v>1</v>
      </c>
      <c r="BF213" s="248" t="b">
        <f t="shared" ca="1" si="726"/>
        <v>0</v>
      </c>
      <c r="BG213" s="246" t="b" cm="1">
        <f t="array" ref="BG213">INDEX(i.dams_confinement_P,$P213,BG$17)</f>
        <v>0</v>
      </c>
      <c r="BH213" s="246" t="b" cm="1">
        <f t="array" ref="BH213">INDEX(i.dams_confinement_P,$P213,BH$17)</f>
        <v>0</v>
      </c>
      <c r="BI213" s="246" t="b" cm="1">
        <f t="array" ref="BI213">INDEX(i.dams_confinement_P,$P213,BI$17)</f>
        <v>0</v>
      </c>
      <c r="BJ213" s="246" t="b" cm="1">
        <f t="array" ref="BJ213">INDEX(i.dams_confinement_P,$P213,BJ$17)</f>
        <v>0</v>
      </c>
      <c r="BK213" s="246" t="b" cm="1">
        <f t="array" ref="BK213">INDEX(i.dams_confinement_P,$P213,BK$17)</f>
        <v>0</v>
      </c>
      <c r="BL213" s="246" t="b" cm="1">
        <f t="array" ref="BL213">INDEX(i.dams_confinement_P,$P213,BL$17)</f>
        <v>0</v>
      </c>
      <c r="BM213" s="246" t="b" cm="1">
        <f t="array" ref="BM213">INDEX(i.dams_confinement_P,$P213,BM$17)</f>
        <v>0</v>
      </c>
      <c r="BN213" s="246" t="b" cm="1">
        <f t="array" ref="BN213">INDEX(i.dams_confinement_P,$P213,BN$17)</f>
        <v>0</v>
      </c>
      <c r="BO213" s="246" t="b" cm="1">
        <f t="array" ref="BO213">INDEX(i.dams_confinement_P,$P213,BO$17)</f>
        <v>0</v>
      </c>
      <c r="BP213" s="246" t="b" cm="1">
        <f t="array" ref="BP213">INDEX(i.dams_confinement_P,$P213,BP$17)</f>
        <v>0</v>
      </c>
      <c r="BQ213" s="246" t="b" cm="1">
        <f t="array" ref="BQ213">INDEX(i.dams_confinement_P,$P213,BQ$17)</f>
        <v>0</v>
      </c>
      <c r="BR213" s="246" t="b" cm="1">
        <f t="array" ref="BR213">INDEX(i.dams_confinement_P,$P213,BR$17)</f>
        <v>0</v>
      </c>
      <c r="BS213" s="246" t="b" cm="1">
        <f t="array" ref="BS213">INDEX(i.dams_confinement_P,$P213,BS$17)</f>
        <v>0</v>
      </c>
      <c r="BT213" s="246" t="b" cm="1">
        <f t="array" ref="BT213">INDEX(i.dams_confinement_P,$P213,BT$17)</f>
        <v>0</v>
      </c>
      <c r="BU213" s="246" t="b" cm="1">
        <f t="array" ref="BU213">INDEX(i.dams_confinement_P,$P213,BU$17)</f>
        <v>0</v>
      </c>
      <c r="BV213" s="246" t="b" cm="1">
        <f t="array" ref="BV213">INDEX(i.dams_confinement_P,$P213,BV$17)</f>
        <v>0</v>
      </c>
      <c r="BW213" s="246" t="b" cm="1">
        <f t="array" ref="BW213">INDEX(i.dams_confinement_P,$P213,BW$17)</f>
        <v>0</v>
      </c>
      <c r="BX213" s="246" t="b" cm="1">
        <f t="array" ref="BX213">INDEX(i.dams_confinement_P,$P213,BX$17)</f>
        <v>0</v>
      </c>
      <c r="BY213" s="248" t="str">
        <f t="shared" ref="BY213:CV224" ca="1" si="787">OFFSET(BY$5,$B213,0)</f>
        <v>-</v>
      </c>
      <c r="BZ213" s="248" t="str">
        <f t="shared" ca="1" si="787"/>
        <v>-</v>
      </c>
      <c r="CA213" s="10"/>
      <c r="CB213" s="248" t="str">
        <f t="shared" ca="1" si="787"/>
        <v>-</v>
      </c>
      <c r="CC213" s="248" t="str">
        <f t="shared" ca="1" si="787"/>
        <v>-</v>
      </c>
      <c r="CD213" s="248" t="str">
        <f t="shared" ca="1" si="787"/>
        <v>-</v>
      </c>
      <c r="CE213" s="248" t="str">
        <f t="shared" ca="1" si="787"/>
        <v>-</v>
      </c>
      <c r="CF213" s="248" t="str">
        <f t="shared" ca="1" si="787"/>
        <v>-</v>
      </c>
      <c r="CG213" s="248" t="str">
        <f t="shared" ca="1" si="787"/>
        <v>-</v>
      </c>
      <c r="CH213" s="248" t="str">
        <f t="shared" ca="1" si="787"/>
        <v>-</v>
      </c>
      <c r="CI213" s="248" t="str">
        <f t="shared" ca="1" si="787"/>
        <v>-</v>
      </c>
      <c r="CJ213" s="248" t="str">
        <f t="shared" ca="1" si="787"/>
        <v>-</v>
      </c>
      <c r="CK213" s="248" t="str">
        <f t="shared" ca="1" si="787"/>
        <v>-</v>
      </c>
      <c r="CL213" s="248" t="str">
        <f t="shared" ca="1" si="787"/>
        <v>-</v>
      </c>
      <c r="CM213" s="248" t="str">
        <f t="shared" ca="1" si="787"/>
        <v>-</v>
      </c>
      <c r="CN213" s="248" t="str">
        <f t="shared" ca="1" si="787"/>
        <v>-</v>
      </c>
      <c r="CO213" s="248" t="str">
        <f t="shared" ca="1" si="787"/>
        <v>-</v>
      </c>
      <c r="CP213" s="248" t="str">
        <f t="shared" ca="1" si="787"/>
        <v>-</v>
      </c>
      <c r="CQ213" s="248" t="str">
        <f t="shared" ca="1" si="787"/>
        <v>-</v>
      </c>
      <c r="CR213" s="248" t="str">
        <f t="shared" ca="1" si="787"/>
        <v>-</v>
      </c>
      <c r="CS213" s="248" t="str">
        <f t="shared" ca="1" si="787"/>
        <v>-</v>
      </c>
      <c r="CT213" s="248" t="str">
        <f t="shared" ca="1" si="787"/>
        <v>-</v>
      </c>
      <c r="CU213" s="248" t="str">
        <f t="shared" ca="1" si="787"/>
        <v>-</v>
      </c>
      <c r="CV213" s="248" t="str">
        <f t="shared" ca="1" si="787"/>
        <v>-</v>
      </c>
      <c r="CW213" s="10"/>
      <c r="CX213" s="246" t="str" cm="1">
        <f t="array" aca="1" ref="CX213" ca="1">IF(AND($CZ213:$DA213),INDEX(i.dam_user_fvp0_date,$P213),"-")</f>
        <v>-</v>
      </c>
      <c r="CY213" s="246" t="str" cm="1">
        <f t="array" aca="1" ref="CY213" ca="1">IF(AND($CZ213:$DA213),INDEX(i.dam_user_fvp1_date,$P213),"-")</f>
        <v>-</v>
      </c>
      <c r="CZ213" s="248" t="b">
        <f t="shared" ca="1" si="750"/>
        <v>0</v>
      </c>
      <c r="DA213" s="248" t="b">
        <f t="shared" ca="1" si="750"/>
        <v>0</v>
      </c>
      <c r="DB213" s="248" t="str">
        <f t="shared" ca="1" si="750"/>
        <v>-</v>
      </c>
      <c r="DC213" s="248" t="str">
        <f t="shared" ca="1" si="750"/>
        <v>-</v>
      </c>
      <c r="DD213" s="248" t="str">
        <f t="shared" ca="1" si="750"/>
        <v>-</v>
      </c>
      <c r="DE213" s="248" t="str">
        <f t="shared" ca="1" si="750"/>
        <v>-</v>
      </c>
      <c r="DF213" s="248" t="str">
        <f t="shared" ca="1" si="750"/>
        <v>-</v>
      </c>
      <c r="DG213" s="248" t="str">
        <f t="shared" ca="1" si="750"/>
        <v>-</v>
      </c>
      <c r="DH213" s="248" t="str">
        <f t="shared" ca="1" si="750"/>
        <v>-</v>
      </c>
      <c r="DI213" s="248" t="str">
        <f t="shared" ca="1" si="750"/>
        <v>-</v>
      </c>
      <c r="DJ213" s="248" t="str">
        <f t="shared" ca="1" si="750"/>
        <v>-</v>
      </c>
      <c r="DK213" s="248" t="str">
        <f t="shared" ca="1" si="750"/>
        <v>-</v>
      </c>
      <c r="DL213" s="248" t="str">
        <f t="shared" ca="1" si="750"/>
        <v>-</v>
      </c>
      <c r="DM213" s="248" t="str">
        <f t="shared" ca="1" si="750"/>
        <v>-</v>
      </c>
      <c r="DN213" s="248" t="str">
        <f t="shared" ca="1" si="750"/>
        <v>-</v>
      </c>
      <c r="DO213" s="248" t="str">
        <f t="shared" ca="1" si="750"/>
        <v>-</v>
      </c>
      <c r="DP213" s="248" t="str">
        <f t="shared" ca="1" si="776"/>
        <v>-</v>
      </c>
      <c r="DQ213" s="248" t="str">
        <f t="shared" ca="1" si="776"/>
        <v>-</v>
      </c>
      <c r="DR213" s="248" t="str">
        <f t="shared" ca="1" si="776"/>
        <v>-</v>
      </c>
      <c r="DS213" s="248" t="str">
        <f t="shared" ca="1" si="776"/>
        <v>-</v>
      </c>
      <c r="DT213" s="248" t="str">
        <f t="shared" ca="1" si="776"/>
        <v>-</v>
      </c>
      <c r="DU213" s="248" t="str">
        <f t="shared" ca="1" si="776"/>
        <v>-</v>
      </c>
      <c r="DV213" s="225">
        <f t="shared" ca="1" si="784"/>
        <v>3</v>
      </c>
      <c r="DW213" s="225">
        <f t="shared" ca="1" si="784"/>
        <v>3</v>
      </c>
      <c r="DX213" s="247">
        <v>0</v>
      </c>
      <c r="DY213" s="247">
        <v>1</v>
      </c>
      <c r="DZ213" s="247">
        <v>-1</v>
      </c>
      <c r="EA213" s="248" t="str">
        <f t="shared" ca="1" si="776"/>
        <v>-</v>
      </c>
      <c r="EB213" s="248" t="str">
        <f t="shared" ca="1" si="776"/>
        <v>-</v>
      </c>
      <c r="EC213" s="248" t="str">
        <f t="shared" ca="1" si="776"/>
        <v>-</v>
      </c>
      <c r="ED213" s="248" t="str">
        <f t="shared" ca="1" si="776"/>
        <v>-</v>
      </c>
      <c r="EE213" s="248" t="str">
        <f t="shared" ca="1" si="776"/>
        <v>-</v>
      </c>
      <c r="EF213" s="247">
        <v>0</v>
      </c>
      <c r="EG213" s="247">
        <v>1</v>
      </c>
      <c r="EH213" s="247">
        <v>-1</v>
      </c>
      <c r="EI213" s="248" t="str">
        <f t="shared" ca="1" si="776"/>
        <v>-</v>
      </c>
      <c r="EJ213" s="248" t="str">
        <f t="shared" ca="1" si="776"/>
        <v>-</v>
      </c>
      <c r="EK213" s="248" t="str">
        <f t="shared" ca="1" si="776"/>
        <v>-</v>
      </c>
      <c r="EL213" s="248">
        <f t="shared" ca="1" si="776"/>
        <v>0</v>
      </c>
      <c r="EM213" s="248">
        <f t="shared" ca="1" si="776"/>
        <v>0</v>
      </c>
      <c r="EN213" s="248">
        <f t="shared" ca="1" si="776"/>
        <v>0</v>
      </c>
      <c r="EO213" s="248">
        <f t="shared" ca="1" si="776"/>
        <v>0</v>
      </c>
      <c r="EP213" s="248">
        <f t="shared" ca="1" si="776"/>
        <v>0</v>
      </c>
      <c r="EQ213" s="248">
        <f t="shared" ca="1" si="776"/>
        <v>0</v>
      </c>
      <c r="ER213" s="248">
        <f t="shared" ca="1" si="776"/>
        <v>0</v>
      </c>
      <c r="ES213" s="248" t="str">
        <f t="shared" ca="1" si="776"/>
        <v>-</v>
      </c>
      <c r="ET213" s="248" t="str">
        <f t="shared" ca="1" si="776"/>
        <v>-</v>
      </c>
      <c r="EU213" s="248" t="str">
        <f t="shared" ca="1" si="776"/>
        <v>-</v>
      </c>
      <c r="EV213" s="248" t="str">
        <f t="shared" ca="1" si="776"/>
        <v>-</v>
      </c>
      <c r="EW213" s="248" t="str">
        <f t="shared" ca="1" si="776"/>
        <v>-</v>
      </c>
      <c r="EX213" s="248" t="str">
        <f t="shared" ca="1" si="776"/>
        <v>-</v>
      </c>
      <c r="EY213" s="248" t="str">
        <f t="shared" ca="1" si="776"/>
        <v>-</v>
      </c>
      <c r="EZ213" s="248" t="str">
        <f t="shared" ca="1" si="776"/>
        <v>-</v>
      </c>
      <c r="FA213" s="248" t="str">
        <f t="shared" ca="1" si="776"/>
        <v>-</v>
      </c>
      <c r="FB213" s="248" t="str">
        <f t="shared" ca="1" si="776"/>
        <v>-</v>
      </c>
      <c r="FC213" s="248" t="str">
        <f t="shared" ca="1" si="776"/>
        <v>-</v>
      </c>
      <c r="FD213" s="10"/>
      <c r="FE213" s="246">
        <f t="shared" ca="1" si="729"/>
        <v>1</v>
      </c>
      <c r="FF213" s="248" t="str">
        <f t="shared" ca="1" si="776"/>
        <v>-</v>
      </c>
      <c r="FG213" s="248" t="str">
        <f t="shared" ca="1" si="776"/>
        <v>-</v>
      </c>
      <c r="FH213" s="248" t="str">
        <f t="shared" ca="1" si="776"/>
        <v>-</v>
      </c>
      <c r="FI213" s="248" t="str">
        <f t="shared" ca="1" si="776"/>
        <v>-</v>
      </c>
      <c r="FJ213" s="246" t="b">
        <f t="shared" ca="1" si="730"/>
        <v>1</v>
      </c>
      <c r="FK213" s="248" t="str">
        <f t="shared" ca="1" si="777"/>
        <v>-</v>
      </c>
      <c r="FL213" s="248">
        <f t="shared" ca="1" si="777"/>
        <v>0</v>
      </c>
      <c r="FM213" s="248" t="str">
        <f t="shared" ca="1" si="777"/>
        <v>-</v>
      </c>
      <c r="FN213" s="248">
        <f t="shared" ca="1" si="777"/>
        <v>1</v>
      </c>
      <c r="FO213" s="248">
        <f t="shared" ca="1" si="777"/>
        <v>0</v>
      </c>
      <c r="FP213" s="248">
        <f t="shared" ca="1" si="777"/>
        <v>1</v>
      </c>
      <c r="FQ213" s="248">
        <f t="shared" ca="1" si="777"/>
        <v>0</v>
      </c>
      <c r="FR213" s="248">
        <f t="shared" ca="1" si="777"/>
        <v>1</v>
      </c>
      <c r="FS213" s="248">
        <f t="shared" ca="1" si="777"/>
        <v>1</v>
      </c>
      <c r="FT213" s="248">
        <f t="shared" ca="1" si="777"/>
        <v>1</v>
      </c>
      <c r="FU213" s="248">
        <f t="shared" ca="1" si="777"/>
        <v>0</v>
      </c>
      <c r="FV213" s="248">
        <f t="shared" ca="1" si="777"/>
        <v>0</v>
      </c>
      <c r="FW213" s="248">
        <f t="shared" ca="1" si="777"/>
        <v>0</v>
      </c>
      <c r="FX213" s="248">
        <f t="shared" ca="1" si="777"/>
        <v>0</v>
      </c>
      <c r="FY213" s="248">
        <f t="shared" ca="1" si="777"/>
        <v>0</v>
      </c>
      <c r="FZ213" s="248">
        <f t="shared" ca="1" si="777"/>
        <v>0</v>
      </c>
      <c r="GA213" s="248">
        <f t="shared" ca="1" si="777"/>
        <v>0</v>
      </c>
      <c r="GB213" s="248">
        <f t="shared" ca="1" si="777"/>
        <v>0</v>
      </c>
      <c r="GC213" s="248">
        <f t="shared" ca="1" si="777"/>
        <v>0</v>
      </c>
      <c r="GD213" s="248">
        <f t="shared" ca="1" si="777"/>
        <v>0</v>
      </c>
      <c r="GE213" s="248">
        <f t="shared" ca="1" si="777"/>
        <v>0</v>
      </c>
      <c r="GF213" s="248">
        <f t="shared" ca="1" si="777"/>
        <v>0</v>
      </c>
      <c r="GG213" s="248">
        <f t="shared" ca="1" si="777"/>
        <v>1</v>
      </c>
      <c r="GH213" s="248">
        <f t="shared" ca="1" si="777"/>
        <v>0</v>
      </c>
      <c r="GI213" s="248">
        <f t="shared" ca="1" si="777"/>
        <v>0</v>
      </c>
      <c r="GJ213" s="248">
        <f t="shared" ca="1" si="777"/>
        <v>0</v>
      </c>
      <c r="GK213" s="248">
        <f t="shared" ca="1" si="777"/>
        <v>0</v>
      </c>
      <c r="GL213" s="248">
        <f t="shared" ca="1" si="777"/>
        <v>0</v>
      </c>
      <c r="GM213" s="248">
        <f t="shared" ca="1" si="777"/>
        <v>0</v>
      </c>
      <c r="GN213" s="248">
        <f t="shared" ca="1" si="777"/>
        <v>0</v>
      </c>
      <c r="GO213" s="10"/>
      <c r="GP213" s="246" t="b">
        <f t="shared" ca="1" si="771"/>
        <v>1</v>
      </c>
      <c r="GQ213" s="246" cm="1">
        <f t="array" aca="1" ref="GQ213" ca="1">INDEX(i.bnd_total_pas_area,$R213,1)</f>
        <v>477.12</v>
      </c>
      <c r="GR213" s="248" t="str">
        <f t="shared" ca="1" si="733"/>
        <v>-</v>
      </c>
      <c r="GS213" s="246" t="b">
        <f t="shared" ca="1" si="772"/>
        <v>1</v>
      </c>
      <c r="GT213" s="246" cm="1">
        <f t="array" aca="1" ref="GT213" ca="1">INDEX(i.bnd_sr_t,$T213,1)</f>
        <v>12.8</v>
      </c>
      <c r="GU213" s="246" t="b">
        <f t="shared" ca="1" si="735"/>
        <v>0</v>
      </c>
      <c r="GV213" s="246" t="b">
        <f t="shared" ca="1" si="735"/>
        <v>1</v>
      </c>
      <c r="GW213" s="246" t="b">
        <f t="shared" ca="1" si="735"/>
        <v>0</v>
      </c>
      <c r="GX213" s="248">
        <f t="shared" ca="1" si="736"/>
        <v>0</v>
      </c>
      <c r="GY213" s="248">
        <f t="shared" ca="1" si="736"/>
        <v>2</v>
      </c>
      <c r="GZ213" s="248">
        <f t="shared" ca="1" si="736"/>
        <v>2</v>
      </c>
      <c r="HA213" s="248" t="str">
        <f t="shared" ca="1" si="736"/>
        <v>-</v>
      </c>
      <c r="HB213" s="248" t="str">
        <f t="shared" ca="1" si="736"/>
        <v>-</v>
      </c>
      <c r="HC213" s="248" t="str">
        <f t="shared" ca="1" si="736"/>
        <v>-</v>
      </c>
      <c r="HD213" s="248" t="str">
        <f t="shared" ca="1" si="736"/>
        <v>-</v>
      </c>
      <c r="HE213" s="248" t="str">
        <f t="shared" ca="1" si="736"/>
        <v>-</v>
      </c>
      <c r="HF213" s="248" t="str">
        <f t="shared" ca="1" si="736"/>
        <v>-</v>
      </c>
      <c r="HG213" s="248" t="str">
        <f t="shared" ca="1" si="736"/>
        <v>-</v>
      </c>
      <c r="HH213" s="308" t="b">
        <v>0</v>
      </c>
      <c r="HI213" s="225">
        <f t="shared" ca="1" si="785"/>
        <v>2</v>
      </c>
      <c r="HJ213" s="248" t="str">
        <f t="shared" ca="1" si="737"/>
        <v>-</v>
      </c>
      <c r="HK213" s="246" t="str">
        <f t="array" aca="1" ref="HK213" ca="1">IF(OR(HL213:HQ213&lt;&gt;"-"),TRUE,"-")</f>
        <v>-</v>
      </c>
      <c r="HL213" s="248" t="str">
        <f t="shared" ca="1" si="751"/>
        <v>-</v>
      </c>
      <c r="HM213" s="288" t="str">
        <f t="shared" ca="1" si="751"/>
        <v>-</v>
      </c>
      <c r="HN213" s="288" t="str">
        <f t="shared" ca="1" si="751"/>
        <v>-</v>
      </c>
      <c r="HO213" s="288" t="str">
        <f t="shared" ca="1" si="751"/>
        <v>-</v>
      </c>
      <c r="HP213" s="288" t="str">
        <f t="shared" ca="1" si="751"/>
        <v>-</v>
      </c>
      <c r="HQ213" s="288" t="str">
        <f t="shared" ca="1" si="751"/>
        <v>-</v>
      </c>
      <c r="HR213" s="288" t="str">
        <f t="shared" ca="1" si="751"/>
        <v>-</v>
      </c>
      <c r="HS213" s="248" t="b">
        <f t="shared" ca="1" si="751"/>
        <v>1</v>
      </c>
      <c r="HT213" s="248">
        <f t="shared" ca="1" si="751"/>
        <v>2</v>
      </c>
      <c r="HU213" s="248" t="b">
        <f t="shared" ca="1" si="738"/>
        <v>1</v>
      </c>
      <c r="HV213" s="248" t="str">
        <f t="shared" ca="1" si="738"/>
        <v>-</v>
      </c>
      <c r="HW213" s="246" t="str">
        <f t="shared" ca="1" si="739"/>
        <v>-</v>
      </c>
      <c r="HX213" s="246" t="str">
        <f t="shared" ca="1" si="739"/>
        <v>-</v>
      </c>
      <c r="HY213" s="246" t="str">
        <f t="shared" ca="1" si="739"/>
        <v>-</v>
      </c>
      <c r="HZ213" s="246" t="str">
        <f t="shared" ca="1" si="739"/>
        <v>-</v>
      </c>
      <c r="IA213" s="248" t="str">
        <f t="shared" ca="1" si="773"/>
        <v>-</v>
      </c>
      <c r="IB213" s="248" t="str">
        <f t="shared" ca="1" si="773"/>
        <v>-</v>
      </c>
      <c r="IC213" s="248" t="str">
        <f t="shared" ca="1" si="773"/>
        <v>-</v>
      </c>
      <c r="ID213" s="248" t="str">
        <f t="shared" ca="1" si="773"/>
        <v>-</v>
      </c>
      <c r="IE213" s="248">
        <f t="shared" ca="1" si="773"/>
        <v>0</v>
      </c>
      <c r="IF213" s="248">
        <f t="shared" ca="1" si="773"/>
        <v>0.9</v>
      </c>
      <c r="IG213" s="248">
        <f t="shared" ca="1" si="773"/>
        <v>0</v>
      </c>
      <c r="IH213" s="248">
        <f t="shared" ca="1" si="773"/>
        <v>0.5</v>
      </c>
      <c r="II213" s="248">
        <f t="shared" ca="1" si="773"/>
        <v>0</v>
      </c>
      <c r="IJ213" s="248">
        <f t="shared" ca="1" si="773"/>
        <v>0</v>
      </c>
      <c r="IK213" s="248" t="str">
        <f t="shared" ca="1" si="773"/>
        <v>-</v>
      </c>
      <c r="IL213" s="246" t="str">
        <f t="shared" ca="1" si="741"/>
        <v>-</v>
      </c>
      <c r="IM213" s="246" t="str">
        <f t="shared" ca="1" si="741"/>
        <v>-</v>
      </c>
      <c r="IN213" s="155" t="b">
        <f t="shared" ca="1" si="774"/>
        <v>0</v>
      </c>
      <c r="IO213" s="248" t="str">
        <f t="shared" ca="1" si="743"/>
        <v>-</v>
      </c>
      <c r="IP213" s="10"/>
      <c r="IQ213" s="248">
        <f t="shared" ca="1" si="773"/>
        <v>1</v>
      </c>
      <c r="IR213" s="248">
        <f t="shared" ca="1" si="773"/>
        <v>0</v>
      </c>
      <c r="IS213" s="248">
        <f t="shared" ca="1" si="773"/>
        <v>1</v>
      </c>
      <c r="IT213" s="248">
        <f t="shared" ca="1" si="773"/>
        <v>1</v>
      </c>
      <c r="IU213" s="248">
        <f t="shared" ca="1" si="773"/>
        <v>0</v>
      </c>
      <c r="IV213" s="248">
        <f t="shared" ca="1" si="773"/>
        <v>70</v>
      </c>
      <c r="IW213" s="248">
        <f t="shared" ca="1" si="773"/>
        <v>50</v>
      </c>
      <c r="IX213" s="248">
        <f t="shared" ca="1" si="773"/>
        <v>85</v>
      </c>
      <c r="IY213" s="248">
        <f t="shared" ca="1" si="773"/>
        <v>70</v>
      </c>
      <c r="IZ213" s="246">
        <f t="shared" si="744"/>
        <v>1</v>
      </c>
      <c r="JA213" s="246">
        <f t="shared" si="745"/>
        <v>1</v>
      </c>
      <c r="JB213" s="246">
        <f t="shared" si="746"/>
        <v>1</v>
      </c>
      <c r="JC213" s="248">
        <f t="shared" ca="1" si="773"/>
        <v>1</v>
      </c>
      <c r="JD213" s="10"/>
      <c r="JE213" s="248">
        <f t="shared" ca="1" si="773"/>
        <v>1</v>
      </c>
      <c r="JF213" s="248">
        <f t="shared" ca="1" si="773"/>
        <v>1</v>
      </c>
      <c r="JG213" s="248">
        <f t="shared" ca="1" si="773"/>
        <v>0.75</v>
      </c>
      <c r="JH213" s="248">
        <f t="shared" ca="1" si="773"/>
        <v>0.8</v>
      </c>
      <c r="JI213" s="248">
        <f t="shared" ca="1" si="773"/>
        <v>0.82499999999999996</v>
      </c>
      <c r="JJ213" s="248">
        <f t="shared" ca="1" si="773"/>
        <v>0.875</v>
      </c>
      <c r="JK213" s="248">
        <f t="shared" ca="1" si="773"/>
        <v>0.9</v>
      </c>
      <c r="JL213" s="248">
        <f t="shared" ca="1" si="773"/>
        <v>1</v>
      </c>
      <c r="JM213" s="248">
        <f t="shared" ca="1" si="747"/>
        <v>0</v>
      </c>
      <c r="JN213" s="248">
        <f t="shared" ca="1" si="747"/>
        <v>0</v>
      </c>
      <c r="JO213" s="248">
        <f t="shared" ca="1" si="747"/>
        <v>0</v>
      </c>
      <c r="JP213" s="248">
        <f t="shared" ca="1" si="747"/>
        <v>0</v>
      </c>
      <c r="JQ213" s="248">
        <f t="shared" ca="1" si="747"/>
        <v>0</v>
      </c>
      <c r="JR213" s="248">
        <f t="shared" ca="1" si="747"/>
        <v>0</v>
      </c>
      <c r="JS213" s="248" t="str">
        <f t="shared" ca="1" si="773"/>
        <v>-</v>
      </c>
      <c r="JT213" s="248">
        <f t="shared" ca="1" si="773"/>
        <v>0</v>
      </c>
      <c r="JU213" s="27">
        <v>0</v>
      </c>
    </row>
    <row r="214" spans="1:281" s="228" customFormat="1" outlineLevel="2">
      <c r="A214" s="202">
        <f t="shared" si="12"/>
        <v>209</v>
      </c>
      <c r="B214" s="210">
        <f t="shared" ca="1" si="778"/>
        <v>205</v>
      </c>
      <c r="C214" s="228">
        <v>200</v>
      </c>
      <c r="D214" s="228" t="s">
        <v>941</v>
      </c>
      <c r="E214" s="228" t="b">
        <v>1</v>
      </c>
      <c r="F214" s="228" t="b">
        <v>0</v>
      </c>
      <c r="G214" s="228" t="b">
        <f t="shared" si="775"/>
        <v>1</v>
      </c>
      <c r="H214" s="32">
        <v>4</v>
      </c>
      <c r="I214" s="298" cm="1">
        <f t="array" aca="1" ref="I214" ca="1">INDEX(DataMaster!$R$70:$AC$77,Experiment!$H214,MATCH(Experiment!I$2,DataMaster!$R$69:$AC$69,0))</f>
        <v>2</v>
      </c>
      <c r="J214" s="298" cm="1">
        <f t="array" aca="1" ref="J214" ca="1">INDEX(DataMaster!$R$70:$AC$77,Experiment!$H214,MATCH(Experiment!J$2,DataMaster!$R$69:$AC$69,0))</f>
        <v>3</v>
      </c>
      <c r="K214" s="307">
        <v>1</v>
      </c>
      <c r="L214" s="298" cm="1">
        <f t="array" aca="1" ref="L214" ca="1">INDEX(DataMaster!$R$70:$AC$77,Experiment!$H214,MATCH(Experiment!L$2,DataMaster!$R$69:$AC$69,0))</f>
        <v>3</v>
      </c>
      <c r="M214" s="32">
        <v>1</v>
      </c>
      <c r="N214" s="32">
        <v>1</v>
      </c>
      <c r="O214" s="32">
        <v>1</v>
      </c>
      <c r="P214" s="298" cm="1">
        <f t="array" ref="P214">INDEX(DataMaster!$R$70:$AC$77,Experiment!$H214,MATCH(Experiment!P$2,DataMaster!$R$69:$AC$69,0))</f>
        <v>1</v>
      </c>
      <c r="Q214" s="32">
        <v>1</v>
      </c>
      <c r="R214" s="298" cm="1">
        <f t="array" aca="1" ref="R214" ca="1">INDEX(DataMaster!$R$70:$AC$77,Experiment!$H214,MATCH(Experiment!R$2,DataMaster!$R$69:$AC$69,0))</f>
        <v>3</v>
      </c>
      <c r="S214" s="32">
        <v>0</v>
      </c>
      <c r="T214" s="298" cm="1">
        <f t="array" aca="1" ref="T214" ca="1">INDEX(DataMaster!$R$70:$AC$77,Experiment!$H214,MATCH(Experiment!T$2,DataMaster!$R$69:$AC$69,0))</f>
        <v>3</v>
      </c>
      <c r="V214" s="242" t="str">
        <f ca="1">TEXT(LEFT(OFFSET(V214,-1,0),5)+1,"00000")&amp;MID(OFFSET(V214,-1,0),6,FIND(" ",OFFSET(V214,-1,0),7)-5)
&amp;IF($H214=0,"",INDEX(DataMaster!$Q$70:$Q$77,Experiment!H214))
 &amp; " Day"&amp;INDEX(i.DOY,$I214,1)                   &amp; IF($FE214=0," FWM","")&amp;IF($FE214=1," MWM","")&amp;IF($FE214=5," Mat","")&amp;IF($FJ214=TRUE,"&amp;BBT","")
&amp;" Confine"&amp;$P214-1       &amp;IF($R214&gt;1," PasArea"&amp;GQ214,"")     &amp;IF($T214&gt;1," SR"&amp;GT214,"")     &amp;IF($S214&gt;1," PGR"&amp;JG214,"")
&amp; " (F"&amp;3+IFERROR(1*$CZ214,0)+IFERROR(1*$DA214,0)&amp;3-IFERROR(1*NOT($DC214),0)&amp;"N"&amp;$DV214&amp;$DW214&amp;")"</f>
        <v>00014 Feed farm2_nc Day169 MWM&amp;BBT Confine0 PasArea477.12 SR12.8 (F33N33)</v>
      </c>
      <c r="W214" s="10" t="str">
        <f ca="1">IF(COUNTIF(V$5:V214,V214)=1,"-","Dup")</f>
        <v>-</v>
      </c>
      <c r="X214" s="10"/>
      <c r="Y214" s="225" t="str">
        <f t="shared" ca="1" si="779"/>
        <v>-</v>
      </c>
      <c r="Z214" s="248" t="str">
        <f t="shared" ca="1" si="723"/>
        <v>-</v>
      </c>
      <c r="AA214" s="225" t="str">
        <f t="shared" ca="1" si="779"/>
        <v>-</v>
      </c>
      <c r="AB214" s="225" t="str">
        <f t="shared" ca="1" si="779"/>
        <v>-</v>
      </c>
      <c r="AC214" s="248" t="str">
        <f t="shared" ca="1" si="724"/>
        <v>-</v>
      </c>
      <c r="AD214" s="248" t="b">
        <f t="shared" ca="1" si="724"/>
        <v>1</v>
      </c>
      <c r="AE214" s="10"/>
      <c r="AF214" s="248" t="b">
        <f t="shared" ca="1" si="725"/>
        <v>1</v>
      </c>
      <c r="AG214" s="248" t="str">
        <f t="shared" ca="1" si="725"/>
        <v>-</v>
      </c>
      <c r="AH214" s="248" t="str">
        <f t="shared" ca="1" si="725"/>
        <v>-</v>
      </c>
      <c r="AI214" s="248" t="str">
        <f t="shared" ca="1" si="725"/>
        <v>-</v>
      </c>
      <c r="AJ214" s="248" t="b">
        <f t="shared" ca="1" si="725"/>
        <v>0</v>
      </c>
      <c r="AK214" s="248" t="str">
        <f t="shared" ca="1" si="725"/>
        <v>-</v>
      </c>
      <c r="AL214" s="248" t="str">
        <f t="shared" ca="1" si="725"/>
        <v>-</v>
      </c>
      <c r="AM214" s="248" t="str">
        <f t="shared" ca="1" si="725"/>
        <v>-</v>
      </c>
      <c r="AN214" s="248" t="b">
        <f t="shared" ca="1" si="725"/>
        <v>0</v>
      </c>
      <c r="AO214" s="10"/>
      <c r="AP214" s="225" t="b">
        <f t="shared" ca="1" si="786"/>
        <v>1</v>
      </c>
      <c r="AQ214" s="247" t="b">
        <v>1</v>
      </c>
      <c r="AR214" s="225" t="b">
        <f t="shared" ca="1" si="780"/>
        <v>1</v>
      </c>
      <c r="AS214" s="243">
        <f t="shared" ca="1" si="749"/>
        <v>423104</v>
      </c>
      <c r="AT214" s="225" t="b">
        <f t="shared" ca="1" si="781"/>
        <v>0</v>
      </c>
      <c r="AU214" s="248" t="str">
        <f t="shared" ca="1" si="725"/>
        <v>-</v>
      </c>
      <c r="AV214" s="248" t="b">
        <f t="shared" ca="1" si="725"/>
        <v>1</v>
      </c>
      <c r="AW214" s="225">
        <f t="shared" ca="1" si="782"/>
        <v>423105</v>
      </c>
      <c r="AX214" s="248" t="str">
        <f t="shared" ca="1" si="725"/>
        <v>-</v>
      </c>
      <c r="AY214" s="248">
        <f t="shared" ca="1" si="725"/>
        <v>1</v>
      </c>
      <c r="AZ214" s="248">
        <f t="shared" ca="1" si="725"/>
        <v>1</v>
      </c>
      <c r="BA214" s="248" t="b">
        <f t="shared" ca="1" si="725"/>
        <v>1</v>
      </c>
      <c r="BB214" s="246" cm="1">
        <f t="array" ref="BB214">INDEX(i.sup_sel,$K214)</f>
        <v>1</v>
      </c>
      <c r="BC214" s="246" cm="1">
        <f t="array" aca="1" ref="BC214" ca="1">INDEX(i.confinement_factor_lab_cost,$L214)</f>
        <v>0.4</v>
      </c>
      <c r="BD214" s="246" cm="1">
        <f t="array" aca="1" ref="BD214" ca="1">INDEX(i.confinement_factor_lab_cost,$L214)</f>
        <v>0.4</v>
      </c>
      <c r="BE214" s="248" t="b">
        <f t="shared" ca="1" si="725"/>
        <v>1</v>
      </c>
      <c r="BF214" s="248" t="b">
        <f t="shared" ca="1" si="726"/>
        <v>0</v>
      </c>
      <c r="BG214" s="246" t="b" cm="1">
        <f t="array" ref="BG214">INDEX(i.dams_confinement_P,$P214,BG$17)</f>
        <v>0</v>
      </c>
      <c r="BH214" s="246" t="b" cm="1">
        <f t="array" ref="BH214">INDEX(i.dams_confinement_P,$P214,BH$17)</f>
        <v>0</v>
      </c>
      <c r="BI214" s="246" t="b" cm="1">
        <f t="array" ref="BI214">INDEX(i.dams_confinement_P,$P214,BI$17)</f>
        <v>0</v>
      </c>
      <c r="BJ214" s="246" t="b" cm="1">
        <f t="array" ref="BJ214">INDEX(i.dams_confinement_P,$P214,BJ$17)</f>
        <v>0</v>
      </c>
      <c r="BK214" s="246" t="b" cm="1">
        <f t="array" ref="BK214">INDEX(i.dams_confinement_P,$P214,BK$17)</f>
        <v>0</v>
      </c>
      <c r="BL214" s="246" t="b" cm="1">
        <f t="array" ref="BL214">INDEX(i.dams_confinement_P,$P214,BL$17)</f>
        <v>0</v>
      </c>
      <c r="BM214" s="246" t="b" cm="1">
        <f t="array" ref="BM214">INDEX(i.dams_confinement_P,$P214,BM$17)</f>
        <v>0</v>
      </c>
      <c r="BN214" s="246" t="b" cm="1">
        <f t="array" ref="BN214">INDEX(i.dams_confinement_P,$P214,BN$17)</f>
        <v>0</v>
      </c>
      <c r="BO214" s="246" t="b" cm="1">
        <f t="array" ref="BO214">INDEX(i.dams_confinement_P,$P214,BO$17)</f>
        <v>0</v>
      </c>
      <c r="BP214" s="246" t="b" cm="1">
        <f t="array" ref="BP214">INDEX(i.dams_confinement_P,$P214,BP$17)</f>
        <v>0</v>
      </c>
      <c r="BQ214" s="246" t="b" cm="1">
        <f t="array" ref="BQ214">INDEX(i.dams_confinement_P,$P214,BQ$17)</f>
        <v>0</v>
      </c>
      <c r="BR214" s="246" t="b" cm="1">
        <f t="array" ref="BR214">INDEX(i.dams_confinement_P,$P214,BR$17)</f>
        <v>0</v>
      </c>
      <c r="BS214" s="246" t="b" cm="1">
        <f t="array" ref="BS214">INDEX(i.dams_confinement_P,$P214,BS$17)</f>
        <v>0</v>
      </c>
      <c r="BT214" s="246" t="b" cm="1">
        <f t="array" ref="BT214">INDEX(i.dams_confinement_P,$P214,BT$17)</f>
        <v>0</v>
      </c>
      <c r="BU214" s="246" t="b" cm="1">
        <f t="array" ref="BU214">INDEX(i.dams_confinement_P,$P214,BU$17)</f>
        <v>0</v>
      </c>
      <c r="BV214" s="246" t="b" cm="1">
        <f t="array" ref="BV214">INDEX(i.dams_confinement_P,$P214,BV$17)</f>
        <v>0</v>
      </c>
      <c r="BW214" s="246" t="b" cm="1">
        <f t="array" ref="BW214">INDEX(i.dams_confinement_P,$P214,BW$17)</f>
        <v>0</v>
      </c>
      <c r="BX214" s="246" t="b" cm="1">
        <f t="array" ref="BX214">INDEX(i.dams_confinement_P,$P214,BX$17)</f>
        <v>0</v>
      </c>
      <c r="BY214" s="248" t="str">
        <f t="shared" ca="1" si="787"/>
        <v>-</v>
      </c>
      <c r="BZ214" s="248" t="str">
        <f t="shared" ca="1" si="787"/>
        <v>-</v>
      </c>
      <c r="CA214" s="10"/>
      <c r="CB214" s="248" t="str">
        <f t="shared" ca="1" si="787"/>
        <v>-</v>
      </c>
      <c r="CC214" s="248" t="str">
        <f t="shared" ca="1" si="787"/>
        <v>-</v>
      </c>
      <c r="CD214" s="248" t="str">
        <f t="shared" ca="1" si="787"/>
        <v>-</v>
      </c>
      <c r="CE214" s="248" t="str">
        <f t="shared" ca="1" si="787"/>
        <v>-</v>
      </c>
      <c r="CF214" s="248" t="str">
        <f t="shared" ca="1" si="787"/>
        <v>-</v>
      </c>
      <c r="CG214" s="248" t="str">
        <f t="shared" ca="1" si="787"/>
        <v>-</v>
      </c>
      <c r="CH214" s="248" t="str">
        <f t="shared" ca="1" si="787"/>
        <v>-</v>
      </c>
      <c r="CI214" s="248" t="str">
        <f t="shared" ca="1" si="787"/>
        <v>-</v>
      </c>
      <c r="CJ214" s="248" t="str">
        <f t="shared" ca="1" si="787"/>
        <v>-</v>
      </c>
      <c r="CK214" s="248" t="str">
        <f t="shared" ca="1" si="787"/>
        <v>-</v>
      </c>
      <c r="CL214" s="248" t="str">
        <f t="shared" ca="1" si="787"/>
        <v>-</v>
      </c>
      <c r="CM214" s="248" t="str">
        <f t="shared" ca="1" si="787"/>
        <v>-</v>
      </c>
      <c r="CN214" s="248" t="str">
        <f t="shared" ca="1" si="787"/>
        <v>-</v>
      </c>
      <c r="CO214" s="248" t="str">
        <f t="shared" ca="1" si="787"/>
        <v>-</v>
      </c>
      <c r="CP214" s="248" t="str">
        <f t="shared" ca="1" si="787"/>
        <v>-</v>
      </c>
      <c r="CQ214" s="248" t="str">
        <f t="shared" ca="1" si="787"/>
        <v>-</v>
      </c>
      <c r="CR214" s="248" t="str">
        <f t="shared" ca="1" si="787"/>
        <v>-</v>
      </c>
      <c r="CS214" s="248" t="str">
        <f t="shared" ca="1" si="787"/>
        <v>-</v>
      </c>
      <c r="CT214" s="248" t="str">
        <f t="shared" ca="1" si="787"/>
        <v>-</v>
      </c>
      <c r="CU214" s="248" t="str">
        <f t="shared" ca="1" si="787"/>
        <v>-</v>
      </c>
      <c r="CV214" s="248" t="str">
        <f t="shared" ca="1" si="787"/>
        <v>-</v>
      </c>
      <c r="CW214" s="10"/>
      <c r="CX214" s="246" t="str" cm="1">
        <f t="array" aca="1" ref="CX214" ca="1">IF(AND($CZ214:$DA214),INDEX(i.dam_user_fvp0_date,$P214),"-")</f>
        <v>-</v>
      </c>
      <c r="CY214" s="246" t="str" cm="1">
        <f t="array" aca="1" ref="CY214" ca="1">IF(AND($CZ214:$DA214),INDEX(i.dam_user_fvp1_date,$P214),"-")</f>
        <v>-</v>
      </c>
      <c r="CZ214" s="248" t="b">
        <f t="shared" ca="1" si="750"/>
        <v>0</v>
      </c>
      <c r="DA214" s="248" t="b">
        <f t="shared" ca="1" si="750"/>
        <v>0</v>
      </c>
      <c r="DB214" s="248" t="str">
        <f t="shared" ca="1" si="750"/>
        <v>-</v>
      </c>
      <c r="DC214" s="248" t="str">
        <f t="shared" ca="1" si="750"/>
        <v>-</v>
      </c>
      <c r="DD214" s="248" t="str">
        <f t="shared" ca="1" si="750"/>
        <v>-</v>
      </c>
      <c r="DE214" s="248" t="str">
        <f t="shared" ca="1" si="750"/>
        <v>-</v>
      </c>
      <c r="DF214" s="248" t="str">
        <f t="shared" ca="1" si="750"/>
        <v>-</v>
      </c>
      <c r="DG214" s="248" t="str">
        <f t="shared" ca="1" si="750"/>
        <v>-</v>
      </c>
      <c r="DH214" s="248" t="str">
        <f t="shared" ca="1" si="750"/>
        <v>-</v>
      </c>
      <c r="DI214" s="248" t="str">
        <f t="shared" ca="1" si="750"/>
        <v>-</v>
      </c>
      <c r="DJ214" s="248" t="str">
        <f t="shared" ca="1" si="750"/>
        <v>-</v>
      </c>
      <c r="DK214" s="248" t="str">
        <f t="shared" ca="1" si="750"/>
        <v>-</v>
      </c>
      <c r="DL214" s="248" t="str">
        <f t="shared" ca="1" si="750"/>
        <v>-</v>
      </c>
      <c r="DM214" s="248" t="str">
        <f t="shared" ca="1" si="750"/>
        <v>-</v>
      </c>
      <c r="DN214" s="248" t="str">
        <f t="shared" ca="1" si="750"/>
        <v>-</v>
      </c>
      <c r="DO214" s="248" t="str">
        <f t="shared" ca="1" si="750"/>
        <v>-</v>
      </c>
      <c r="DP214" s="248" t="str">
        <f t="shared" ca="1" si="776"/>
        <v>-</v>
      </c>
      <c r="DQ214" s="248" t="str">
        <f t="shared" ca="1" si="776"/>
        <v>-</v>
      </c>
      <c r="DR214" s="248" t="str">
        <f t="shared" ca="1" si="776"/>
        <v>-</v>
      </c>
      <c r="DS214" s="248" t="str">
        <f t="shared" ca="1" si="776"/>
        <v>-</v>
      </c>
      <c r="DT214" s="248" t="str">
        <f t="shared" ca="1" si="776"/>
        <v>-</v>
      </c>
      <c r="DU214" s="248" t="str">
        <f t="shared" ca="1" si="776"/>
        <v>-</v>
      </c>
      <c r="DV214" s="225">
        <f t="shared" ca="1" si="784"/>
        <v>3</v>
      </c>
      <c r="DW214" s="225">
        <f t="shared" ca="1" si="784"/>
        <v>3</v>
      </c>
      <c r="DX214" s="247">
        <v>0</v>
      </c>
      <c r="DY214" s="247">
        <v>1</v>
      </c>
      <c r="DZ214" s="247">
        <v>-1</v>
      </c>
      <c r="EA214" s="248" t="str">
        <f t="shared" ca="1" si="776"/>
        <v>-</v>
      </c>
      <c r="EB214" s="248" t="str">
        <f t="shared" ca="1" si="776"/>
        <v>-</v>
      </c>
      <c r="EC214" s="248" t="str">
        <f t="shared" ca="1" si="776"/>
        <v>-</v>
      </c>
      <c r="ED214" s="248" t="str">
        <f t="shared" ca="1" si="776"/>
        <v>-</v>
      </c>
      <c r="EE214" s="248" t="str">
        <f t="shared" ca="1" si="776"/>
        <v>-</v>
      </c>
      <c r="EF214" s="247">
        <v>0</v>
      </c>
      <c r="EG214" s="247">
        <v>1</v>
      </c>
      <c r="EH214" s="247">
        <v>-1</v>
      </c>
      <c r="EI214" s="248" t="str">
        <f t="shared" ca="1" si="776"/>
        <v>-</v>
      </c>
      <c r="EJ214" s="248" t="str">
        <f t="shared" ca="1" si="776"/>
        <v>-</v>
      </c>
      <c r="EK214" s="248" t="str">
        <f t="shared" ca="1" si="776"/>
        <v>-</v>
      </c>
      <c r="EL214" s="248">
        <f t="shared" ca="1" si="776"/>
        <v>0</v>
      </c>
      <c r="EM214" s="248">
        <f t="shared" ca="1" si="776"/>
        <v>0</v>
      </c>
      <c r="EN214" s="248">
        <f t="shared" ca="1" si="776"/>
        <v>0</v>
      </c>
      <c r="EO214" s="248">
        <f t="shared" ca="1" si="776"/>
        <v>0</v>
      </c>
      <c r="EP214" s="248">
        <f t="shared" ca="1" si="776"/>
        <v>0</v>
      </c>
      <c r="EQ214" s="248">
        <f t="shared" ca="1" si="776"/>
        <v>0</v>
      </c>
      <c r="ER214" s="248">
        <f t="shared" ca="1" si="776"/>
        <v>0</v>
      </c>
      <c r="ES214" s="248" t="str">
        <f t="shared" ca="1" si="776"/>
        <v>-</v>
      </c>
      <c r="ET214" s="248" t="str">
        <f t="shared" ca="1" si="776"/>
        <v>-</v>
      </c>
      <c r="EU214" s="248" t="str">
        <f t="shared" ca="1" si="776"/>
        <v>-</v>
      </c>
      <c r="EV214" s="248" t="str">
        <f t="shared" ca="1" si="776"/>
        <v>-</v>
      </c>
      <c r="EW214" s="248" t="str">
        <f t="shared" ca="1" si="776"/>
        <v>-</v>
      </c>
      <c r="EX214" s="248" t="str">
        <f t="shared" ca="1" si="776"/>
        <v>-</v>
      </c>
      <c r="EY214" s="248" t="str">
        <f t="shared" ca="1" si="776"/>
        <v>-</v>
      </c>
      <c r="EZ214" s="248" t="str">
        <f t="shared" ca="1" si="776"/>
        <v>-</v>
      </c>
      <c r="FA214" s="248" t="str">
        <f t="shared" ca="1" si="776"/>
        <v>-</v>
      </c>
      <c r="FB214" s="248" t="str">
        <f t="shared" ca="1" si="776"/>
        <v>-</v>
      </c>
      <c r="FC214" s="248" t="str">
        <f t="shared" ca="1" si="776"/>
        <v>-</v>
      </c>
      <c r="FD214" s="10"/>
      <c r="FE214" s="246">
        <f t="shared" ca="1" si="729"/>
        <v>1</v>
      </c>
      <c r="FF214" s="248" t="str">
        <f t="shared" ca="1" si="776"/>
        <v>-</v>
      </c>
      <c r="FG214" s="248" t="str">
        <f t="shared" ca="1" si="776"/>
        <v>-</v>
      </c>
      <c r="FH214" s="248" t="str">
        <f t="shared" ca="1" si="776"/>
        <v>-</v>
      </c>
      <c r="FI214" s="248" t="str">
        <f t="shared" ca="1" si="776"/>
        <v>-</v>
      </c>
      <c r="FJ214" s="246" t="b">
        <f t="shared" ca="1" si="730"/>
        <v>1</v>
      </c>
      <c r="FK214" s="248" t="str">
        <f t="shared" ca="1" si="777"/>
        <v>-</v>
      </c>
      <c r="FL214" s="248">
        <f t="shared" ca="1" si="777"/>
        <v>0</v>
      </c>
      <c r="FM214" s="248" t="str">
        <f t="shared" ca="1" si="777"/>
        <v>-</v>
      </c>
      <c r="FN214" s="248">
        <f t="shared" ca="1" si="777"/>
        <v>1</v>
      </c>
      <c r="FO214" s="248">
        <f t="shared" ca="1" si="777"/>
        <v>0</v>
      </c>
      <c r="FP214" s="248">
        <f t="shared" ca="1" si="777"/>
        <v>1</v>
      </c>
      <c r="FQ214" s="248">
        <f t="shared" ca="1" si="777"/>
        <v>0</v>
      </c>
      <c r="FR214" s="248">
        <f t="shared" ca="1" si="777"/>
        <v>1</v>
      </c>
      <c r="FS214" s="248">
        <f t="shared" ca="1" si="777"/>
        <v>1</v>
      </c>
      <c r="FT214" s="248">
        <f t="shared" ca="1" si="777"/>
        <v>1</v>
      </c>
      <c r="FU214" s="248">
        <f t="shared" ca="1" si="777"/>
        <v>0</v>
      </c>
      <c r="FV214" s="248">
        <f t="shared" ca="1" si="777"/>
        <v>0</v>
      </c>
      <c r="FW214" s="248">
        <f t="shared" ca="1" si="777"/>
        <v>0</v>
      </c>
      <c r="FX214" s="248">
        <f t="shared" ca="1" si="777"/>
        <v>0</v>
      </c>
      <c r="FY214" s="248">
        <f t="shared" ca="1" si="777"/>
        <v>0</v>
      </c>
      <c r="FZ214" s="248">
        <f t="shared" ca="1" si="777"/>
        <v>0</v>
      </c>
      <c r="GA214" s="248">
        <f t="shared" ca="1" si="777"/>
        <v>0</v>
      </c>
      <c r="GB214" s="248">
        <f t="shared" ca="1" si="777"/>
        <v>0</v>
      </c>
      <c r="GC214" s="248">
        <f t="shared" ca="1" si="777"/>
        <v>0</v>
      </c>
      <c r="GD214" s="248">
        <f t="shared" ca="1" si="777"/>
        <v>0</v>
      </c>
      <c r="GE214" s="248">
        <f t="shared" ca="1" si="777"/>
        <v>0</v>
      </c>
      <c r="GF214" s="248">
        <f t="shared" ca="1" si="777"/>
        <v>0</v>
      </c>
      <c r="GG214" s="248">
        <f t="shared" ca="1" si="777"/>
        <v>1</v>
      </c>
      <c r="GH214" s="248">
        <f t="shared" ca="1" si="777"/>
        <v>0</v>
      </c>
      <c r="GI214" s="248">
        <f t="shared" ca="1" si="777"/>
        <v>0</v>
      </c>
      <c r="GJ214" s="248">
        <f t="shared" ca="1" si="777"/>
        <v>0</v>
      </c>
      <c r="GK214" s="248">
        <f t="shared" ca="1" si="777"/>
        <v>0</v>
      </c>
      <c r="GL214" s="248">
        <f t="shared" ca="1" si="777"/>
        <v>0</v>
      </c>
      <c r="GM214" s="248">
        <f t="shared" ca="1" si="777"/>
        <v>0</v>
      </c>
      <c r="GN214" s="248">
        <f t="shared" ca="1" si="777"/>
        <v>0</v>
      </c>
      <c r="GO214" s="10"/>
      <c r="GP214" s="246" t="b">
        <f t="shared" ca="1" si="771"/>
        <v>1</v>
      </c>
      <c r="GQ214" s="246" cm="1">
        <f t="array" aca="1" ref="GQ214" ca="1">INDEX(i.bnd_total_pas_area,$R214,1)</f>
        <v>477.12</v>
      </c>
      <c r="GR214" s="248" t="str">
        <f t="shared" ca="1" si="733"/>
        <v>-</v>
      </c>
      <c r="GS214" s="246" t="b">
        <f t="shared" ca="1" si="772"/>
        <v>1</v>
      </c>
      <c r="GT214" s="246" cm="1">
        <f t="array" aca="1" ref="GT214" ca="1">INDEX(i.bnd_sr_t,$T214,1)</f>
        <v>12.8</v>
      </c>
      <c r="GU214" s="246" t="b">
        <f t="shared" ca="1" si="735"/>
        <v>0</v>
      </c>
      <c r="GV214" s="246" t="b">
        <f t="shared" ca="1" si="735"/>
        <v>1</v>
      </c>
      <c r="GW214" s="246" t="b">
        <f t="shared" ca="1" si="735"/>
        <v>0</v>
      </c>
      <c r="GX214" s="248">
        <f t="shared" ca="1" si="736"/>
        <v>0</v>
      </c>
      <c r="GY214" s="248">
        <f t="shared" ca="1" si="736"/>
        <v>2</v>
      </c>
      <c r="GZ214" s="248">
        <f t="shared" ca="1" si="736"/>
        <v>2</v>
      </c>
      <c r="HA214" s="248" t="str">
        <f t="shared" ca="1" si="736"/>
        <v>-</v>
      </c>
      <c r="HB214" s="248" t="str">
        <f t="shared" ca="1" si="736"/>
        <v>-</v>
      </c>
      <c r="HC214" s="248" t="str">
        <f t="shared" ca="1" si="736"/>
        <v>-</v>
      </c>
      <c r="HD214" s="248" t="str">
        <f t="shared" ca="1" si="736"/>
        <v>-</v>
      </c>
      <c r="HE214" s="248" t="str">
        <f t="shared" ca="1" si="736"/>
        <v>-</v>
      </c>
      <c r="HF214" s="248" t="str">
        <f t="shared" ca="1" si="736"/>
        <v>-</v>
      </c>
      <c r="HG214" s="248" t="str">
        <f t="shared" ca="1" si="736"/>
        <v>-</v>
      </c>
      <c r="HH214" s="308" t="b">
        <v>0</v>
      </c>
      <c r="HI214" s="225">
        <f t="shared" ca="1" si="785"/>
        <v>2</v>
      </c>
      <c r="HJ214" s="248" t="str">
        <f t="shared" ca="1" si="737"/>
        <v>-</v>
      </c>
      <c r="HK214" s="246" t="str">
        <f t="array" aca="1" ref="HK214" ca="1">IF(OR(HL214:HQ214&lt;&gt;"-"),TRUE,"-")</f>
        <v>-</v>
      </c>
      <c r="HL214" s="248" t="str">
        <f t="shared" ca="1" si="751"/>
        <v>-</v>
      </c>
      <c r="HM214" s="288" t="str">
        <f t="shared" ca="1" si="751"/>
        <v>-</v>
      </c>
      <c r="HN214" s="288" t="str">
        <f t="shared" ca="1" si="751"/>
        <v>-</v>
      </c>
      <c r="HO214" s="288" t="str">
        <f t="shared" ca="1" si="751"/>
        <v>-</v>
      </c>
      <c r="HP214" s="288" t="str">
        <f t="shared" ca="1" si="751"/>
        <v>-</v>
      </c>
      <c r="HQ214" s="288" t="str">
        <f t="shared" ca="1" si="751"/>
        <v>-</v>
      </c>
      <c r="HR214" s="288" t="str">
        <f t="shared" ca="1" si="751"/>
        <v>-</v>
      </c>
      <c r="HS214" s="248" t="b">
        <f t="shared" ca="1" si="751"/>
        <v>1</v>
      </c>
      <c r="HT214" s="248">
        <f t="shared" ca="1" si="751"/>
        <v>2</v>
      </c>
      <c r="HU214" s="248" t="b">
        <f t="shared" ca="1" si="738"/>
        <v>1</v>
      </c>
      <c r="HV214" s="248" t="str">
        <f t="shared" ca="1" si="738"/>
        <v>-</v>
      </c>
      <c r="HW214" s="246" t="str">
        <f t="shared" ca="1" si="739"/>
        <v>-</v>
      </c>
      <c r="HX214" s="246" t="str">
        <f t="shared" ca="1" si="739"/>
        <v>-</v>
      </c>
      <c r="HY214" s="246" t="str">
        <f t="shared" ca="1" si="739"/>
        <v>-</v>
      </c>
      <c r="HZ214" s="246" t="str">
        <f t="shared" ca="1" si="739"/>
        <v>-</v>
      </c>
      <c r="IA214" s="248" t="str">
        <f t="shared" ca="1" si="773"/>
        <v>-</v>
      </c>
      <c r="IB214" s="248" t="str">
        <f t="shared" ca="1" si="773"/>
        <v>-</v>
      </c>
      <c r="IC214" s="248" t="str">
        <f t="shared" ca="1" si="773"/>
        <v>-</v>
      </c>
      <c r="ID214" s="248" t="str">
        <f t="shared" ca="1" si="773"/>
        <v>-</v>
      </c>
      <c r="IE214" s="248">
        <f t="shared" ca="1" si="773"/>
        <v>0</v>
      </c>
      <c r="IF214" s="248">
        <f t="shared" ca="1" si="773"/>
        <v>0.9</v>
      </c>
      <c r="IG214" s="248">
        <f t="shared" ca="1" si="773"/>
        <v>0</v>
      </c>
      <c r="IH214" s="248">
        <f t="shared" ca="1" si="773"/>
        <v>0.5</v>
      </c>
      <c r="II214" s="248">
        <f t="shared" ca="1" si="773"/>
        <v>0</v>
      </c>
      <c r="IJ214" s="248">
        <f t="shared" ca="1" si="773"/>
        <v>0</v>
      </c>
      <c r="IK214" s="248" t="str">
        <f t="shared" ca="1" si="773"/>
        <v>-</v>
      </c>
      <c r="IL214" s="246" t="str">
        <f t="shared" ca="1" si="741"/>
        <v>-</v>
      </c>
      <c r="IM214" s="246" t="str">
        <f t="shared" ca="1" si="741"/>
        <v>-</v>
      </c>
      <c r="IN214" s="155" t="b">
        <f t="shared" ca="1" si="774"/>
        <v>0</v>
      </c>
      <c r="IO214" s="248" t="str">
        <f t="shared" ca="1" si="743"/>
        <v>-</v>
      </c>
      <c r="IP214" s="10"/>
      <c r="IQ214" s="248">
        <f t="shared" ca="1" si="773"/>
        <v>1</v>
      </c>
      <c r="IR214" s="248">
        <f t="shared" ca="1" si="773"/>
        <v>0</v>
      </c>
      <c r="IS214" s="248">
        <f t="shared" ca="1" si="773"/>
        <v>1</v>
      </c>
      <c r="IT214" s="248">
        <f t="shared" ca="1" si="773"/>
        <v>1</v>
      </c>
      <c r="IU214" s="248">
        <f t="shared" ca="1" si="773"/>
        <v>0</v>
      </c>
      <c r="IV214" s="248">
        <f t="shared" ca="1" si="773"/>
        <v>70</v>
      </c>
      <c r="IW214" s="248">
        <f t="shared" ca="1" si="773"/>
        <v>50</v>
      </c>
      <c r="IX214" s="248">
        <f t="shared" ca="1" si="773"/>
        <v>85</v>
      </c>
      <c r="IY214" s="248">
        <f t="shared" ca="1" si="773"/>
        <v>70</v>
      </c>
      <c r="IZ214" s="246">
        <f t="shared" si="744"/>
        <v>1</v>
      </c>
      <c r="JA214" s="246">
        <f t="shared" si="745"/>
        <v>1</v>
      </c>
      <c r="JB214" s="246">
        <f t="shared" si="746"/>
        <v>1</v>
      </c>
      <c r="JC214" s="248">
        <f t="shared" ca="1" si="773"/>
        <v>1</v>
      </c>
      <c r="JD214" s="10"/>
      <c r="JE214" s="248">
        <f t="shared" ca="1" si="773"/>
        <v>1</v>
      </c>
      <c r="JF214" s="248">
        <f t="shared" ca="1" si="773"/>
        <v>1</v>
      </c>
      <c r="JG214" s="248">
        <f t="shared" ca="1" si="773"/>
        <v>0.75</v>
      </c>
      <c r="JH214" s="248">
        <f t="shared" ca="1" si="773"/>
        <v>0.8</v>
      </c>
      <c r="JI214" s="248">
        <f t="shared" ca="1" si="773"/>
        <v>0.82499999999999996</v>
      </c>
      <c r="JJ214" s="248">
        <f t="shared" ca="1" si="773"/>
        <v>0.875</v>
      </c>
      <c r="JK214" s="248">
        <f t="shared" ca="1" si="773"/>
        <v>0.9</v>
      </c>
      <c r="JL214" s="248">
        <f t="shared" ca="1" si="773"/>
        <v>1</v>
      </c>
      <c r="JM214" s="248">
        <f t="shared" ca="1" si="747"/>
        <v>0</v>
      </c>
      <c r="JN214" s="248">
        <f t="shared" ca="1" si="747"/>
        <v>0</v>
      </c>
      <c r="JO214" s="248">
        <f t="shared" ca="1" si="747"/>
        <v>0</v>
      </c>
      <c r="JP214" s="248">
        <f t="shared" ca="1" si="747"/>
        <v>0</v>
      </c>
      <c r="JQ214" s="248">
        <f t="shared" ca="1" si="747"/>
        <v>0</v>
      </c>
      <c r="JR214" s="248">
        <f t="shared" ca="1" si="747"/>
        <v>0</v>
      </c>
      <c r="JS214" s="248" t="str">
        <f t="shared" ca="1" si="773"/>
        <v>-</v>
      </c>
      <c r="JT214" s="248">
        <f t="shared" ca="1" si="773"/>
        <v>0</v>
      </c>
      <c r="JU214" s="27">
        <v>0</v>
      </c>
    </row>
    <row r="215" spans="1:281" s="228" customFormat="1" outlineLevel="2">
      <c r="A215" s="202">
        <f t="shared" si="12"/>
        <v>210</v>
      </c>
      <c r="B215" s="210">
        <f t="shared" ca="1" si="778"/>
        <v>205</v>
      </c>
      <c r="C215" s="228">
        <v>200</v>
      </c>
      <c r="D215" s="228" t="s">
        <v>941</v>
      </c>
      <c r="E215" s="228" t="b">
        <v>1</v>
      </c>
      <c r="F215" s="228" t="b">
        <v>0</v>
      </c>
      <c r="G215" s="228" t="b">
        <f t="shared" si="775"/>
        <v>1</v>
      </c>
      <c r="H215" s="32">
        <v>4</v>
      </c>
      <c r="I215" s="298" cm="1">
        <f t="array" aca="1" ref="I215" ca="1">INDEX(DataMaster!$R$70:$AC$77,Experiment!$H215,MATCH(Experiment!I$2,DataMaster!$R$69:$AC$69,0))</f>
        <v>2</v>
      </c>
      <c r="J215" s="298" cm="1">
        <f t="array" aca="1" ref="J215" ca="1">INDEX(DataMaster!$R$70:$AC$77,Experiment!$H215,MATCH(Experiment!J$2,DataMaster!$R$69:$AC$69,0))</f>
        <v>3</v>
      </c>
      <c r="K215" s="307">
        <v>1</v>
      </c>
      <c r="L215" s="298" cm="1">
        <f t="array" aca="1" ref="L215" ca="1">INDEX(DataMaster!$R$70:$AC$77,Experiment!$H215,MATCH(Experiment!L$2,DataMaster!$R$69:$AC$69,0))</f>
        <v>3</v>
      </c>
      <c r="M215" s="32">
        <v>1</v>
      </c>
      <c r="N215" s="32">
        <v>1</v>
      </c>
      <c r="O215" s="32">
        <v>1</v>
      </c>
      <c r="P215" s="298" cm="1">
        <f t="array" ref="P215">INDEX(DataMaster!$R$70:$AC$77,Experiment!$H215,MATCH(Experiment!P$2,DataMaster!$R$69:$AC$69,0))</f>
        <v>1</v>
      </c>
      <c r="Q215" s="32">
        <v>1</v>
      </c>
      <c r="R215" s="298" cm="1">
        <f t="array" aca="1" ref="R215" ca="1">INDEX(DataMaster!$R$70:$AC$77,Experiment!$H215,MATCH(Experiment!R$2,DataMaster!$R$69:$AC$69,0))</f>
        <v>3</v>
      </c>
      <c r="S215" s="32">
        <v>0</v>
      </c>
      <c r="T215" s="298" cm="1">
        <f t="array" aca="1" ref="T215" ca="1">INDEX(DataMaster!$R$70:$AC$77,Experiment!$H215,MATCH(Experiment!T$2,DataMaster!$R$69:$AC$69,0))</f>
        <v>3</v>
      </c>
      <c r="V215" s="242" t="str">
        <f ca="1">TEXT(LEFT(OFFSET(V215,-1,0),5)+1,"00000")&amp;MID(OFFSET(V215,-1,0),6,FIND(" ",OFFSET(V215,-1,0),7)-5)
&amp;IF($H215=0,"",INDEX(DataMaster!$Q$70:$Q$77,Experiment!H215))
 &amp; " Day"&amp;INDEX(i.DOY,$I215,1)                   &amp; IF($FE215=0," FWM","")&amp;IF($FE215=1," MWM","")&amp;IF($FE215=5," Mat","")&amp;IF($FJ215=TRUE,"&amp;BBT","")
&amp;" Confine"&amp;$P215-1       &amp;IF($R215&gt;1," PasArea"&amp;GQ215,"")     &amp;IF($T215&gt;1," SR"&amp;GT215,"")     &amp;IF($S215&gt;1," PGR"&amp;JG215,"")
&amp; " (F"&amp;3+IFERROR(1*$CZ215,0)+IFERROR(1*$DA215,0)&amp;3-IFERROR(1*NOT($DC215),0)&amp;"N"&amp;$DV215&amp;$DW215&amp;")"</f>
        <v>00015 Feed farm2_nc Day169 MWM&amp;BBT Confine0 PasArea477.12 SR12.8 (F33N33)</v>
      </c>
      <c r="W215" s="10" t="str">
        <f ca="1">IF(COUNTIF(V$5:V215,V215)=1,"-","Dup")</f>
        <v>-</v>
      </c>
      <c r="X215" s="10"/>
      <c r="Y215" s="225" t="str">
        <f t="shared" ca="1" si="779"/>
        <v>-</v>
      </c>
      <c r="Z215" s="248" t="str">
        <f t="shared" ca="1" si="723"/>
        <v>-</v>
      </c>
      <c r="AA215" s="225" t="str">
        <f t="shared" ca="1" si="779"/>
        <v>-</v>
      </c>
      <c r="AB215" s="225" t="str">
        <f t="shared" ca="1" si="779"/>
        <v>-</v>
      </c>
      <c r="AC215" s="248" t="str">
        <f t="shared" ca="1" si="724"/>
        <v>-</v>
      </c>
      <c r="AD215" s="248" t="b">
        <f t="shared" ca="1" si="724"/>
        <v>1</v>
      </c>
      <c r="AE215" s="10"/>
      <c r="AF215" s="248" t="b">
        <f t="shared" ca="1" si="725"/>
        <v>1</v>
      </c>
      <c r="AG215" s="248" t="str">
        <f t="shared" ca="1" si="725"/>
        <v>-</v>
      </c>
      <c r="AH215" s="248" t="str">
        <f t="shared" ca="1" si="725"/>
        <v>-</v>
      </c>
      <c r="AI215" s="248" t="str">
        <f t="shared" ca="1" si="725"/>
        <v>-</v>
      </c>
      <c r="AJ215" s="248" t="b">
        <f t="shared" ca="1" si="725"/>
        <v>0</v>
      </c>
      <c r="AK215" s="248" t="str">
        <f t="shared" ca="1" si="725"/>
        <v>-</v>
      </c>
      <c r="AL215" s="248" t="str">
        <f t="shared" ca="1" si="725"/>
        <v>-</v>
      </c>
      <c r="AM215" s="248" t="str">
        <f t="shared" ca="1" si="725"/>
        <v>-</v>
      </c>
      <c r="AN215" s="248" t="b">
        <f t="shared" ca="1" si="725"/>
        <v>0</v>
      </c>
      <c r="AO215" s="10"/>
      <c r="AP215" s="225" t="b">
        <f t="shared" ca="1" si="786"/>
        <v>1</v>
      </c>
      <c r="AQ215" s="247" t="b">
        <v>1</v>
      </c>
      <c r="AR215" s="225" t="b">
        <f t="shared" ca="1" si="780"/>
        <v>1</v>
      </c>
      <c r="AS215" s="243">
        <f t="shared" ca="1" si="749"/>
        <v>423105</v>
      </c>
      <c r="AT215" s="225" t="b">
        <f t="shared" ca="1" si="781"/>
        <v>0</v>
      </c>
      <c r="AU215" s="248" t="str">
        <f t="shared" ca="1" si="725"/>
        <v>-</v>
      </c>
      <c r="AV215" s="248" t="b">
        <f t="shared" ca="1" si="725"/>
        <v>1</v>
      </c>
      <c r="AW215" s="225">
        <f t="shared" ca="1" si="782"/>
        <v>423106</v>
      </c>
      <c r="AX215" s="248" t="str">
        <f t="shared" ca="1" si="725"/>
        <v>-</v>
      </c>
      <c r="AY215" s="248">
        <f t="shared" ca="1" si="725"/>
        <v>1</v>
      </c>
      <c r="AZ215" s="248">
        <f t="shared" ca="1" si="725"/>
        <v>1</v>
      </c>
      <c r="BA215" s="248" t="b">
        <f t="shared" ca="1" si="725"/>
        <v>1</v>
      </c>
      <c r="BB215" s="246" cm="1">
        <f t="array" ref="BB215">INDEX(i.sup_sel,$K215)</f>
        <v>1</v>
      </c>
      <c r="BC215" s="246" cm="1">
        <f t="array" aca="1" ref="BC215" ca="1">INDEX(i.confinement_factor_lab_cost,$L215)</f>
        <v>0.4</v>
      </c>
      <c r="BD215" s="246" cm="1">
        <f t="array" aca="1" ref="BD215" ca="1">INDEX(i.confinement_factor_lab_cost,$L215)</f>
        <v>0.4</v>
      </c>
      <c r="BE215" s="248" t="b">
        <f t="shared" ca="1" si="725"/>
        <v>1</v>
      </c>
      <c r="BF215" s="248" t="b">
        <f t="shared" ca="1" si="726"/>
        <v>0</v>
      </c>
      <c r="BG215" s="246" t="b" cm="1">
        <f t="array" ref="BG215">INDEX(i.dams_confinement_P,$P215,BG$17)</f>
        <v>0</v>
      </c>
      <c r="BH215" s="246" t="b" cm="1">
        <f t="array" ref="BH215">INDEX(i.dams_confinement_P,$P215,BH$17)</f>
        <v>0</v>
      </c>
      <c r="BI215" s="246" t="b" cm="1">
        <f t="array" ref="BI215">INDEX(i.dams_confinement_P,$P215,BI$17)</f>
        <v>0</v>
      </c>
      <c r="BJ215" s="246" t="b" cm="1">
        <f t="array" ref="BJ215">INDEX(i.dams_confinement_P,$P215,BJ$17)</f>
        <v>0</v>
      </c>
      <c r="BK215" s="246" t="b" cm="1">
        <f t="array" ref="BK215">INDEX(i.dams_confinement_P,$P215,BK$17)</f>
        <v>0</v>
      </c>
      <c r="BL215" s="246" t="b" cm="1">
        <f t="array" ref="BL215">INDEX(i.dams_confinement_P,$P215,BL$17)</f>
        <v>0</v>
      </c>
      <c r="BM215" s="246" t="b" cm="1">
        <f t="array" ref="BM215">INDEX(i.dams_confinement_P,$P215,BM$17)</f>
        <v>0</v>
      </c>
      <c r="BN215" s="246" t="b" cm="1">
        <f t="array" ref="BN215">INDEX(i.dams_confinement_P,$P215,BN$17)</f>
        <v>0</v>
      </c>
      <c r="BO215" s="246" t="b" cm="1">
        <f t="array" ref="BO215">INDEX(i.dams_confinement_P,$P215,BO$17)</f>
        <v>0</v>
      </c>
      <c r="BP215" s="246" t="b" cm="1">
        <f t="array" ref="BP215">INDEX(i.dams_confinement_P,$P215,BP$17)</f>
        <v>0</v>
      </c>
      <c r="BQ215" s="246" t="b" cm="1">
        <f t="array" ref="BQ215">INDEX(i.dams_confinement_P,$P215,BQ$17)</f>
        <v>0</v>
      </c>
      <c r="BR215" s="246" t="b" cm="1">
        <f t="array" ref="BR215">INDEX(i.dams_confinement_P,$P215,BR$17)</f>
        <v>0</v>
      </c>
      <c r="BS215" s="246" t="b" cm="1">
        <f t="array" ref="BS215">INDEX(i.dams_confinement_P,$P215,BS$17)</f>
        <v>0</v>
      </c>
      <c r="BT215" s="246" t="b" cm="1">
        <f t="array" ref="BT215">INDEX(i.dams_confinement_P,$P215,BT$17)</f>
        <v>0</v>
      </c>
      <c r="BU215" s="246" t="b" cm="1">
        <f t="array" ref="BU215">INDEX(i.dams_confinement_P,$P215,BU$17)</f>
        <v>0</v>
      </c>
      <c r="BV215" s="246" t="b" cm="1">
        <f t="array" ref="BV215">INDEX(i.dams_confinement_P,$P215,BV$17)</f>
        <v>0</v>
      </c>
      <c r="BW215" s="246" t="b" cm="1">
        <f t="array" ref="BW215">INDEX(i.dams_confinement_P,$P215,BW$17)</f>
        <v>0</v>
      </c>
      <c r="BX215" s="246" t="b" cm="1">
        <f t="array" ref="BX215">INDEX(i.dams_confinement_P,$P215,BX$17)</f>
        <v>0</v>
      </c>
      <c r="BY215" s="248" t="str">
        <f t="shared" ca="1" si="787"/>
        <v>-</v>
      </c>
      <c r="BZ215" s="248" t="str">
        <f t="shared" ca="1" si="787"/>
        <v>-</v>
      </c>
      <c r="CA215" s="10"/>
      <c r="CB215" s="248" t="str">
        <f t="shared" ca="1" si="787"/>
        <v>-</v>
      </c>
      <c r="CC215" s="248" t="str">
        <f t="shared" ca="1" si="787"/>
        <v>-</v>
      </c>
      <c r="CD215" s="248" t="str">
        <f t="shared" ca="1" si="787"/>
        <v>-</v>
      </c>
      <c r="CE215" s="248" t="str">
        <f t="shared" ca="1" si="787"/>
        <v>-</v>
      </c>
      <c r="CF215" s="248" t="str">
        <f t="shared" ca="1" si="787"/>
        <v>-</v>
      </c>
      <c r="CG215" s="248" t="str">
        <f t="shared" ca="1" si="787"/>
        <v>-</v>
      </c>
      <c r="CH215" s="248" t="str">
        <f t="shared" ca="1" si="787"/>
        <v>-</v>
      </c>
      <c r="CI215" s="248" t="str">
        <f t="shared" ca="1" si="787"/>
        <v>-</v>
      </c>
      <c r="CJ215" s="248" t="str">
        <f t="shared" ca="1" si="787"/>
        <v>-</v>
      </c>
      <c r="CK215" s="248" t="str">
        <f t="shared" ca="1" si="787"/>
        <v>-</v>
      </c>
      <c r="CL215" s="248" t="str">
        <f t="shared" ca="1" si="787"/>
        <v>-</v>
      </c>
      <c r="CM215" s="248" t="str">
        <f t="shared" ca="1" si="787"/>
        <v>-</v>
      </c>
      <c r="CN215" s="248" t="str">
        <f t="shared" ca="1" si="787"/>
        <v>-</v>
      </c>
      <c r="CO215" s="248" t="str">
        <f t="shared" ca="1" si="787"/>
        <v>-</v>
      </c>
      <c r="CP215" s="248" t="str">
        <f t="shared" ca="1" si="787"/>
        <v>-</v>
      </c>
      <c r="CQ215" s="248" t="str">
        <f t="shared" ca="1" si="787"/>
        <v>-</v>
      </c>
      <c r="CR215" s="248" t="str">
        <f t="shared" ca="1" si="787"/>
        <v>-</v>
      </c>
      <c r="CS215" s="248" t="str">
        <f t="shared" ca="1" si="787"/>
        <v>-</v>
      </c>
      <c r="CT215" s="248" t="str">
        <f t="shared" ca="1" si="787"/>
        <v>-</v>
      </c>
      <c r="CU215" s="248" t="str">
        <f t="shared" ca="1" si="787"/>
        <v>-</v>
      </c>
      <c r="CV215" s="248" t="str">
        <f t="shared" ca="1" si="787"/>
        <v>-</v>
      </c>
      <c r="CW215" s="10"/>
      <c r="CX215" s="246" t="str" cm="1">
        <f t="array" aca="1" ref="CX215" ca="1">IF(AND($CZ215:$DA215),INDEX(i.dam_user_fvp0_date,$P215),"-")</f>
        <v>-</v>
      </c>
      <c r="CY215" s="246" t="str" cm="1">
        <f t="array" aca="1" ref="CY215" ca="1">IF(AND($CZ215:$DA215),INDEX(i.dam_user_fvp1_date,$P215),"-")</f>
        <v>-</v>
      </c>
      <c r="CZ215" s="248" t="b">
        <f t="shared" ca="1" si="750"/>
        <v>0</v>
      </c>
      <c r="DA215" s="248" t="b">
        <f t="shared" ca="1" si="750"/>
        <v>0</v>
      </c>
      <c r="DB215" s="248" t="str">
        <f t="shared" ca="1" si="750"/>
        <v>-</v>
      </c>
      <c r="DC215" s="248" t="str">
        <f t="shared" ca="1" si="750"/>
        <v>-</v>
      </c>
      <c r="DD215" s="248" t="str">
        <f t="shared" ca="1" si="750"/>
        <v>-</v>
      </c>
      <c r="DE215" s="248" t="str">
        <f t="shared" ca="1" si="750"/>
        <v>-</v>
      </c>
      <c r="DF215" s="248" t="str">
        <f t="shared" ca="1" si="750"/>
        <v>-</v>
      </c>
      <c r="DG215" s="248" t="str">
        <f t="shared" ca="1" si="750"/>
        <v>-</v>
      </c>
      <c r="DH215" s="248" t="str">
        <f t="shared" ca="1" si="750"/>
        <v>-</v>
      </c>
      <c r="DI215" s="248" t="str">
        <f t="shared" ca="1" si="750"/>
        <v>-</v>
      </c>
      <c r="DJ215" s="248" t="str">
        <f t="shared" ca="1" si="750"/>
        <v>-</v>
      </c>
      <c r="DK215" s="248" t="str">
        <f t="shared" ca="1" si="750"/>
        <v>-</v>
      </c>
      <c r="DL215" s="248" t="str">
        <f t="shared" ca="1" si="750"/>
        <v>-</v>
      </c>
      <c r="DM215" s="248" t="str">
        <f t="shared" ca="1" si="750"/>
        <v>-</v>
      </c>
      <c r="DN215" s="248" t="str">
        <f t="shared" ca="1" si="750"/>
        <v>-</v>
      </c>
      <c r="DO215" s="248" t="str">
        <f t="shared" ca="1" si="750"/>
        <v>-</v>
      </c>
      <c r="DP215" s="248" t="str">
        <f t="shared" ca="1" si="776"/>
        <v>-</v>
      </c>
      <c r="DQ215" s="248" t="str">
        <f t="shared" ca="1" si="776"/>
        <v>-</v>
      </c>
      <c r="DR215" s="248" t="str">
        <f t="shared" ca="1" si="776"/>
        <v>-</v>
      </c>
      <c r="DS215" s="248" t="str">
        <f t="shared" ca="1" si="776"/>
        <v>-</v>
      </c>
      <c r="DT215" s="248" t="str">
        <f t="shared" ca="1" si="776"/>
        <v>-</v>
      </c>
      <c r="DU215" s="248" t="str">
        <f t="shared" ca="1" si="776"/>
        <v>-</v>
      </c>
      <c r="DV215" s="225">
        <f t="shared" ca="1" si="784"/>
        <v>3</v>
      </c>
      <c r="DW215" s="225">
        <f t="shared" ca="1" si="784"/>
        <v>3</v>
      </c>
      <c r="DX215" s="247">
        <v>0</v>
      </c>
      <c r="DY215" s="247">
        <v>1</v>
      </c>
      <c r="DZ215" s="247">
        <v>-1</v>
      </c>
      <c r="EA215" s="248" t="str">
        <f t="shared" ca="1" si="776"/>
        <v>-</v>
      </c>
      <c r="EB215" s="248" t="str">
        <f t="shared" ca="1" si="776"/>
        <v>-</v>
      </c>
      <c r="EC215" s="248" t="str">
        <f t="shared" ca="1" si="776"/>
        <v>-</v>
      </c>
      <c r="ED215" s="248" t="str">
        <f t="shared" ca="1" si="776"/>
        <v>-</v>
      </c>
      <c r="EE215" s="248" t="str">
        <f t="shared" ca="1" si="776"/>
        <v>-</v>
      </c>
      <c r="EF215" s="247">
        <v>0</v>
      </c>
      <c r="EG215" s="247">
        <v>1</v>
      </c>
      <c r="EH215" s="247">
        <v>-1</v>
      </c>
      <c r="EI215" s="248" t="str">
        <f t="shared" ca="1" si="776"/>
        <v>-</v>
      </c>
      <c r="EJ215" s="248" t="str">
        <f t="shared" ca="1" si="776"/>
        <v>-</v>
      </c>
      <c r="EK215" s="248" t="str">
        <f t="shared" ca="1" si="776"/>
        <v>-</v>
      </c>
      <c r="EL215" s="248">
        <f t="shared" ca="1" si="776"/>
        <v>0</v>
      </c>
      <c r="EM215" s="248">
        <f t="shared" ca="1" si="776"/>
        <v>0</v>
      </c>
      <c r="EN215" s="248">
        <f t="shared" ca="1" si="776"/>
        <v>0</v>
      </c>
      <c r="EO215" s="248">
        <f t="shared" ca="1" si="776"/>
        <v>0</v>
      </c>
      <c r="EP215" s="248">
        <f t="shared" ca="1" si="776"/>
        <v>0</v>
      </c>
      <c r="EQ215" s="248">
        <f t="shared" ca="1" si="776"/>
        <v>0</v>
      </c>
      <c r="ER215" s="248">
        <f t="shared" ca="1" si="776"/>
        <v>0</v>
      </c>
      <c r="ES215" s="248" t="str">
        <f t="shared" ca="1" si="776"/>
        <v>-</v>
      </c>
      <c r="ET215" s="248" t="str">
        <f t="shared" ca="1" si="776"/>
        <v>-</v>
      </c>
      <c r="EU215" s="248" t="str">
        <f t="shared" ca="1" si="776"/>
        <v>-</v>
      </c>
      <c r="EV215" s="248" t="str">
        <f t="shared" ca="1" si="776"/>
        <v>-</v>
      </c>
      <c r="EW215" s="248" t="str">
        <f t="shared" ca="1" si="776"/>
        <v>-</v>
      </c>
      <c r="EX215" s="248" t="str">
        <f t="shared" ca="1" si="776"/>
        <v>-</v>
      </c>
      <c r="EY215" s="248" t="str">
        <f t="shared" ca="1" si="776"/>
        <v>-</v>
      </c>
      <c r="EZ215" s="248" t="str">
        <f t="shared" ca="1" si="776"/>
        <v>-</v>
      </c>
      <c r="FA215" s="248" t="str">
        <f t="shared" ca="1" si="776"/>
        <v>-</v>
      </c>
      <c r="FB215" s="248" t="str">
        <f t="shared" ca="1" si="776"/>
        <v>-</v>
      </c>
      <c r="FC215" s="248" t="str">
        <f t="shared" ca="1" si="776"/>
        <v>-</v>
      </c>
      <c r="FD215" s="10"/>
      <c r="FE215" s="246">
        <f t="shared" ca="1" si="729"/>
        <v>1</v>
      </c>
      <c r="FF215" s="248" t="str">
        <f t="shared" ca="1" si="776"/>
        <v>-</v>
      </c>
      <c r="FG215" s="248" t="str">
        <f t="shared" ca="1" si="776"/>
        <v>-</v>
      </c>
      <c r="FH215" s="248" t="str">
        <f t="shared" ca="1" si="776"/>
        <v>-</v>
      </c>
      <c r="FI215" s="248" t="str">
        <f t="shared" ca="1" si="776"/>
        <v>-</v>
      </c>
      <c r="FJ215" s="246" t="b">
        <f t="shared" ca="1" si="730"/>
        <v>1</v>
      </c>
      <c r="FK215" s="248" t="str">
        <f t="shared" ca="1" si="776"/>
        <v>-</v>
      </c>
      <c r="FL215" s="248">
        <f t="shared" ca="1" si="776"/>
        <v>0</v>
      </c>
      <c r="FM215" s="248" t="str">
        <f t="shared" ca="1" si="776"/>
        <v>-</v>
      </c>
      <c r="FN215" s="248">
        <f t="shared" ca="1" si="777"/>
        <v>1</v>
      </c>
      <c r="FO215" s="248">
        <f t="shared" ca="1" si="777"/>
        <v>0</v>
      </c>
      <c r="FP215" s="248">
        <f t="shared" ca="1" si="776"/>
        <v>1</v>
      </c>
      <c r="FQ215" s="248">
        <f t="shared" ca="1" si="776"/>
        <v>0</v>
      </c>
      <c r="FR215" s="248">
        <f t="shared" ca="1" si="776"/>
        <v>1</v>
      </c>
      <c r="FS215" s="248">
        <f t="shared" ca="1" si="776"/>
        <v>1</v>
      </c>
      <c r="FT215" s="248">
        <f t="shared" ca="1" si="776"/>
        <v>1</v>
      </c>
      <c r="FU215" s="248">
        <f t="shared" ca="1" si="776"/>
        <v>0</v>
      </c>
      <c r="FV215" s="248">
        <f t="shared" ca="1" si="776"/>
        <v>0</v>
      </c>
      <c r="FW215" s="248">
        <f t="shared" ca="1" si="776"/>
        <v>0</v>
      </c>
      <c r="FX215" s="248">
        <f t="shared" ca="1" si="777"/>
        <v>0</v>
      </c>
      <c r="FY215" s="248">
        <f t="shared" ca="1" si="777"/>
        <v>0</v>
      </c>
      <c r="FZ215" s="248">
        <f t="shared" ca="1" si="777"/>
        <v>0</v>
      </c>
      <c r="GA215" s="248">
        <f t="shared" ca="1" si="777"/>
        <v>0</v>
      </c>
      <c r="GB215" s="248">
        <f t="shared" ca="1" si="777"/>
        <v>0</v>
      </c>
      <c r="GC215" s="248">
        <f t="shared" ca="1" si="777"/>
        <v>0</v>
      </c>
      <c r="GD215" s="248">
        <f t="shared" ca="1" si="777"/>
        <v>0</v>
      </c>
      <c r="GE215" s="248">
        <f t="shared" ca="1" si="777"/>
        <v>0</v>
      </c>
      <c r="GF215" s="248">
        <f t="shared" ca="1" si="777"/>
        <v>0</v>
      </c>
      <c r="GG215" s="248">
        <f t="shared" ca="1" si="777"/>
        <v>1</v>
      </c>
      <c r="GH215" s="248">
        <f t="shared" ca="1" si="777"/>
        <v>0</v>
      </c>
      <c r="GI215" s="248">
        <f t="shared" ca="1" si="777"/>
        <v>0</v>
      </c>
      <c r="GJ215" s="248">
        <f t="shared" ca="1" si="777"/>
        <v>0</v>
      </c>
      <c r="GK215" s="248">
        <f t="shared" ca="1" si="777"/>
        <v>0</v>
      </c>
      <c r="GL215" s="248">
        <f t="shared" ca="1" si="777"/>
        <v>0</v>
      </c>
      <c r="GM215" s="248">
        <f t="shared" ca="1" si="777"/>
        <v>0</v>
      </c>
      <c r="GN215" s="248">
        <f t="shared" ca="1" si="777"/>
        <v>0</v>
      </c>
      <c r="GO215" s="10"/>
      <c r="GP215" s="246" t="b">
        <f t="shared" ca="1" si="771"/>
        <v>1</v>
      </c>
      <c r="GQ215" s="246" cm="1">
        <f t="array" aca="1" ref="GQ215" ca="1">INDEX(i.bnd_total_pas_area,$R215,1)</f>
        <v>477.12</v>
      </c>
      <c r="GR215" s="248" t="str">
        <f t="shared" ca="1" si="733"/>
        <v>-</v>
      </c>
      <c r="GS215" s="246" t="b">
        <f t="shared" ca="1" si="772"/>
        <v>1</v>
      </c>
      <c r="GT215" s="246" cm="1">
        <f t="array" aca="1" ref="GT215" ca="1">INDEX(i.bnd_sr_t,$T215,1)</f>
        <v>12.8</v>
      </c>
      <c r="GU215" s="246" t="b">
        <f t="shared" ca="1" si="735"/>
        <v>0</v>
      </c>
      <c r="GV215" s="246" t="b">
        <f t="shared" ca="1" si="735"/>
        <v>1</v>
      </c>
      <c r="GW215" s="246" t="b">
        <f t="shared" ca="1" si="735"/>
        <v>0</v>
      </c>
      <c r="GX215" s="248">
        <f t="shared" ca="1" si="736"/>
        <v>0</v>
      </c>
      <c r="GY215" s="248">
        <f t="shared" ca="1" si="736"/>
        <v>2</v>
      </c>
      <c r="GZ215" s="248">
        <f t="shared" ca="1" si="736"/>
        <v>2</v>
      </c>
      <c r="HA215" s="248" t="str">
        <f t="shared" ca="1" si="736"/>
        <v>-</v>
      </c>
      <c r="HB215" s="248" t="str">
        <f t="shared" ca="1" si="736"/>
        <v>-</v>
      </c>
      <c r="HC215" s="248" t="str">
        <f t="shared" ca="1" si="736"/>
        <v>-</v>
      </c>
      <c r="HD215" s="248" t="str">
        <f t="shared" ca="1" si="736"/>
        <v>-</v>
      </c>
      <c r="HE215" s="248" t="str">
        <f t="shared" ca="1" si="736"/>
        <v>-</v>
      </c>
      <c r="HF215" s="248" t="str">
        <f t="shared" ca="1" si="736"/>
        <v>-</v>
      </c>
      <c r="HG215" s="248" t="str">
        <f t="shared" ca="1" si="736"/>
        <v>-</v>
      </c>
      <c r="HH215" s="308" t="b">
        <v>0</v>
      </c>
      <c r="HI215" s="225">
        <f t="shared" ca="1" si="785"/>
        <v>2</v>
      </c>
      <c r="HJ215" s="248" t="str">
        <f t="shared" ca="1" si="737"/>
        <v>-</v>
      </c>
      <c r="HK215" s="246" t="str">
        <f t="array" aca="1" ref="HK215" ca="1">IF(OR(HL215:HQ215&lt;&gt;"-"),TRUE,"-")</f>
        <v>-</v>
      </c>
      <c r="HL215" s="248" t="str">
        <f t="shared" ca="1" si="751"/>
        <v>-</v>
      </c>
      <c r="HM215" s="288" t="str">
        <f t="shared" ca="1" si="751"/>
        <v>-</v>
      </c>
      <c r="HN215" s="288" t="str">
        <f t="shared" ca="1" si="751"/>
        <v>-</v>
      </c>
      <c r="HO215" s="288" t="str">
        <f t="shared" ca="1" si="751"/>
        <v>-</v>
      </c>
      <c r="HP215" s="288" t="str">
        <f t="shared" ca="1" si="751"/>
        <v>-</v>
      </c>
      <c r="HQ215" s="288" t="str">
        <f t="shared" ca="1" si="751"/>
        <v>-</v>
      </c>
      <c r="HR215" s="288" t="str">
        <f t="shared" ca="1" si="751"/>
        <v>-</v>
      </c>
      <c r="HS215" s="248" t="b">
        <f t="shared" ca="1" si="751"/>
        <v>1</v>
      </c>
      <c r="HT215" s="248">
        <f t="shared" ca="1" si="751"/>
        <v>2</v>
      </c>
      <c r="HU215" s="248" t="b">
        <f t="shared" ca="1" si="738"/>
        <v>1</v>
      </c>
      <c r="HV215" s="248" t="str">
        <f t="shared" ca="1" si="738"/>
        <v>-</v>
      </c>
      <c r="HW215" s="246" t="str">
        <f t="shared" ca="1" si="739"/>
        <v>-</v>
      </c>
      <c r="HX215" s="246" t="str">
        <f t="shared" ca="1" si="739"/>
        <v>-</v>
      </c>
      <c r="HY215" s="246" t="str">
        <f t="shared" ca="1" si="739"/>
        <v>-</v>
      </c>
      <c r="HZ215" s="246" t="str">
        <f t="shared" ca="1" si="739"/>
        <v>-</v>
      </c>
      <c r="IA215" s="248" t="str">
        <f t="shared" ca="1" si="773"/>
        <v>-</v>
      </c>
      <c r="IB215" s="248" t="str">
        <f t="shared" ca="1" si="773"/>
        <v>-</v>
      </c>
      <c r="IC215" s="248" t="str">
        <f t="shared" ca="1" si="773"/>
        <v>-</v>
      </c>
      <c r="ID215" s="248" t="str">
        <f t="shared" ca="1" si="773"/>
        <v>-</v>
      </c>
      <c r="IE215" s="248">
        <f t="shared" ca="1" si="773"/>
        <v>0</v>
      </c>
      <c r="IF215" s="248">
        <f t="shared" ca="1" si="773"/>
        <v>0.9</v>
      </c>
      <c r="IG215" s="248">
        <f t="shared" ca="1" si="773"/>
        <v>0</v>
      </c>
      <c r="IH215" s="248">
        <f t="shared" ca="1" si="773"/>
        <v>0.5</v>
      </c>
      <c r="II215" s="248">
        <f t="shared" ca="1" si="773"/>
        <v>0</v>
      </c>
      <c r="IJ215" s="248">
        <f t="shared" ca="1" si="773"/>
        <v>0</v>
      </c>
      <c r="IK215" s="248" t="str">
        <f t="shared" ca="1" si="773"/>
        <v>-</v>
      </c>
      <c r="IL215" s="246" t="str">
        <f t="shared" ca="1" si="741"/>
        <v>-</v>
      </c>
      <c r="IM215" s="246" t="str">
        <f t="shared" ca="1" si="741"/>
        <v>-</v>
      </c>
      <c r="IN215" s="155" t="b">
        <f t="shared" ca="1" si="774"/>
        <v>0</v>
      </c>
      <c r="IO215" s="248" t="str">
        <f t="shared" ca="1" si="743"/>
        <v>-</v>
      </c>
      <c r="IP215" s="10"/>
      <c r="IQ215" s="248">
        <f t="shared" ca="1" si="773"/>
        <v>1</v>
      </c>
      <c r="IR215" s="248">
        <f t="shared" ca="1" si="773"/>
        <v>0</v>
      </c>
      <c r="IS215" s="248">
        <f t="shared" ca="1" si="773"/>
        <v>1</v>
      </c>
      <c r="IT215" s="248">
        <f t="shared" ca="1" si="773"/>
        <v>1</v>
      </c>
      <c r="IU215" s="248">
        <f t="shared" ca="1" si="773"/>
        <v>0</v>
      </c>
      <c r="IV215" s="248">
        <f t="shared" ca="1" si="773"/>
        <v>70</v>
      </c>
      <c r="IW215" s="248">
        <f t="shared" ca="1" si="773"/>
        <v>50</v>
      </c>
      <c r="IX215" s="248">
        <f t="shared" ca="1" si="773"/>
        <v>85</v>
      </c>
      <c r="IY215" s="248">
        <f t="shared" ca="1" si="773"/>
        <v>70</v>
      </c>
      <c r="IZ215" s="246">
        <f t="shared" si="744"/>
        <v>1</v>
      </c>
      <c r="JA215" s="246">
        <f t="shared" si="745"/>
        <v>1</v>
      </c>
      <c r="JB215" s="246">
        <f t="shared" si="746"/>
        <v>1</v>
      </c>
      <c r="JC215" s="248">
        <f t="shared" ca="1" si="773"/>
        <v>1</v>
      </c>
      <c r="JD215" s="10"/>
      <c r="JE215" s="248">
        <f t="shared" ca="1" si="773"/>
        <v>1</v>
      </c>
      <c r="JF215" s="248">
        <f t="shared" ca="1" si="773"/>
        <v>1</v>
      </c>
      <c r="JG215" s="248">
        <f t="shared" ca="1" si="773"/>
        <v>0.75</v>
      </c>
      <c r="JH215" s="248">
        <f t="shared" ca="1" si="773"/>
        <v>0.8</v>
      </c>
      <c r="JI215" s="248">
        <f t="shared" ca="1" si="773"/>
        <v>0.82499999999999996</v>
      </c>
      <c r="JJ215" s="248">
        <f t="shared" ca="1" si="773"/>
        <v>0.875</v>
      </c>
      <c r="JK215" s="248">
        <f t="shared" ca="1" si="773"/>
        <v>0.9</v>
      </c>
      <c r="JL215" s="248">
        <f t="shared" ca="1" si="773"/>
        <v>1</v>
      </c>
      <c r="JM215" s="248">
        <f t="shared" ca="1" si="747"/>
        <v>0</v>
      </c>
      <c r="JN215" s="248">
        <f t="shared" ca="1" si="747"/>
        <v>0</v>
      </c>
      <c r="JO215" s="248">
        <f t="shared" ca="1" si="747"/>
        <v>0</v>
      </c>
      <c r="JP215" s="248">
        <f t="shared" ca="1" si="747"/>
        <v>0</v>
      </c>
      <c r="JQ215" s="248">
        <f t="shared" ca="1" si="747"/>
        <v>0</v>
      </c>
      <c r="JR215" s="248">
        <f t="shared" ca="1" si="747"/>
        <v>0</v>
      </c>
      <c r="JS215" s="248" t="str">
        <f t="shared" ca="1" si="773"/>
        <v>-</v>
      </c>
      <c r="JT215" s="248">
        <f t="shared" ca="1" si="773"/>
        <v>0</v>
      </c>
      <c r="JU215" s="27">
        <v>0</v>
      </c>
    </row>
    <row r="216" spans="1:281" s="228" customFormat="1" outlineLevel="2">
      <c r="A216" s="202">
        <f t="shared" si="12"/>
        <v>211</v>
      </c>
      <c r="B216" s="210">
        <f t="shared" ca="1" si="778"/>
        <v>205</v>
      </c>
      <c r="C216" s="228">
        <v>200</v>
      </c>
      <c r="D216" s="228" t="s">
        <v>941</v>
      </c>
      <c r="E216" s="228" t="b">
        <v>1</v>
      </c>
      <c r="F216" s="228" t="b">
        <v>0</v>
      </c>
      <c r="G216" s="228" t="b">
        <f t="shared" si="775"/>
        <v>1</v>
      </c>
      <c r="H216" s="32">
        <v>4</v>
      </c>
      <c r="I216" s="298" cm="1">
        <f t="array" aca="1" ref="I216" ca="1">INDEX(DataMaster!$R$70:$AC$77,Experiment!$H216,MATCH(Experiment!I$2,DataMaster!$R$69:$AC$69,0))</f>
        <v>2</v>
      </c>
      <c r="J216" s="298" cm="1">
        <f t="array" aca="1" ref="J216" ca="1">INDEX(DataMaster!$R$70:$AC$77,Experiment!$H216,MATCH(Experiment!J$2,DataMaster!$R$69:$AC$69,0))</f>
        <v>3</v>
      </c>
      <c r="K216" s="307">
        <v>1</v>
      </c>
      <c r="L216" s="298" cm="1">
        <f t="array" aca="1" ref="L216" ca="1">INDEX(DataMaster!$R$70:$AC$77,Experiment!$H216,MATCH(Experiment!L$2,DataMaster!$R$69:$AC$69,0))</f>
        <v>3</v>
      </c>
      <c r="M216" s="32">
        <v>1</v>
      </c>
      <c r="N216" s="32">
        <v>1</v>
      </c>
      <c r="O216" s="32">
        <v>1</v>
      </c>
      <c r="P216" s="298" cm="1">
        <f t="array" ref="P216">INDEX(DataMaster!$R$70:$AC$77,Experiment!$H216,MATCH(Experiment!P$2,DataMaster!$R$69:$AC$69,0))</f>
        <v>1</v>
      </c>
      <c r="Q216" s="32">
        <v>1</v>
      </c>
      <c r="R216" s="298" cm="1">
        <f t="array" aca="1" ref="R216" ca="1">INDEX(DataMaster!$R$70:$AC$77,Experiment!$H216,MATCH(Experiment!R$2,DataMaster!$R$69:$AC$69,0))</f>
        <v>3</v>
      </c>
      <c r="S216" s="32">
        <v>0</v>
      </c>
      <c r="T216" s="298" cm="1">
        <f t="array" aca="1" ref="T216" ca="1">INDEX(DataMaster!$R$70:$AC$77,Experiment!$H216,MATCH(Experiment!T$2,DataMaster!$R$69:$AC$69,0))</f>
        <v>3</v>
      </c>
      <c r="V216" s="242" t="str">
        <f ca="1">TEXT(LEFT(OFFSET(V216,-1,0),5)+1,"00000")&amp;MID(OFFSET(V216,-1,0),6,FIND(" ",OFFSET(V216,-1,0),7)-5)
&amp;IF($H216=0,"",INDEX(DataMaster!$Q$70:$Q$77,Experiment!H216))
 &amp; " Day"&amp;INDEX(i.DOY,$I216,1)                   &amp; IF($FE216=0," FWM","")&amp;IF($FE216=1," MWM","")&amp;IF($FE216=5," Mat","")&amp;IF($FJ216=TRUE,"&amp;BBT","")
&amp;" Confine"&amp;$P216-1       &amp;IF($R216&gt;1," PasArea"&amp;GQ216,"")     &amp;IF($T216&gt;1," SR"&amp;GT216,"")     &amp;IF($S216&gt;1," PGR"&amp;JG216,"")
&amp; " (F"&amp;3+IFERROR(1*$CZ216,0)+IFERROR(1*$DA216,0)&amp;3-IFERROR(1*NOT($DC216),0)&amp;"N"&amp;$DV216&amp;$DW216&amp;")"</f>
        <v>00016 Feed farm2_nc Day169 MWM&amp;BBT Confine0 PasArea477.12 SR12.8 (F33N33)</v>
      </c>
      <c r="W216" s="10" t="str">
        <f ca="1">IF(COUNTIF(V$5:V216,V216)=1,"-","Dup")</f>
        <v>-</v>
      </c>
      <c r="X216" s="10"/>
      <c r="Y216" s="225" t="str">
        <f t="shared" ca="1" si="779"/>
        <v>-</v>
      </c>
      <c r="Z216" s="248" t="str">
        <f t="shared" ca="1" si="723"/>
        <v>-</v>
      </c>
      <c r="AA216" s="225" t="str">
        <f t="shared" ca="1" si="779"/>
        <v>-</v>
      </c>
      <c r="AB216" s="225" t="str">
        <f t="shared" ca="1" si="779"/>
        <v>-</v>
      </c>
      <c r="AC216" s="248" t="str">
        <f t="shared" ca="1" si="724"/>
        <v>-</v>
      </c>
      <c r="AD216" s="248" t="b">
        <f t="shared" ca="1" si="724"/>
        <v>1</v>
      </c>
      <c r="AE216" s="10"/>
      <c r="AF216" s="248" t="b">
        <f t="shared" ca="1" si="725"/>
        <v>1</v>
      </c>
      <c r="AG216" s="248" t="str">
        <f t="shared" ca="1" si="725"/>
        <v>-</v>
      </c>
      <c r="AH216" s="248" t="str">
        <f t="shared" ca="1" si="725"/>
        <v>-</v>
      </c>
      <c r="AI216" s="248" t="str">
        <f t="shared" ca="1" si="725"/>
        <v>-</v>
      </c>
      <c r="AJ216" s="248" t="b">
        <f t="shared" ca="1" si="725"/>
        <v>0</v>
      </c>
      <c r="AK216" s="248" t="str">
        <f t="shared" ca="1" si="725"/>
        <v>-</v>
      </c>
      <c r="AL216" s="248" t="str">
        <f t="shared" ca="1" si="725"/>
        <v>-</v>
      </c>
      <c r="AM216" s="248" t="str">
        <f t="shared" ca="1" si="725"/>
        <v>-</v>
      </c>
      <c r="AN216" s="248" t="b">
        <f t="shared" ca="1" si="725"/>
        <v>0</v>
      </c>
      <c r="AO216" s="10"/>
      <c r="AP216" s="225" t="b">
        <f t="shared" ca="1" si="786"/>
        <v>1</v>
      </c>
      <c r="AQ216" s="247" t="b">
        <v>1</v>
      </c>
      <c r="AR216" s="225" t="b">
        <f t="shared" ca="1" si="780"/>
        <v>1</v>
      </c>
      <c r="AS216" s="243">
        <f t="shared" ca="1" si="749"/>
        <v>423106</v>
      </c>
      <c r="AT216" s="225" t="b">
        <f t="shared" ca="1" si="781"/>
        <v>0</v>
      </c>
      <c r="AU216" s="248" t="str">
        <f t="shared" ca="1" si="725"/>
        <v>-</v>
      </c>
      <c r="AV216" s="248" t="b">
        <f t="shared" ca="1" si="725"/>
        <v>1</v>
      </c>
      <c r="AW216" s="225">
        <f t="shared" ca="1" si="782"/>
        <v>423107</v>
      </c>
      <c r="AX216" s="248" t="str">
        <f t="shared" ca="1" si="725"/>
        <v>-</v>
      </c>
      <c r="AY216" s="248">
        <f t="shared" ca="1" si="725"/>
        <v>1</v>
      </c>
      <c r="AZ216" s="248">
        <f t="shared" ca="1" si="725"/>
        <v>1</v>
      </c>
      <c r="BA216" s="248" t="b">
        <f t="shared" ca="1" si="725"/>
        <v>1</v>
      </c>
      <c r="BB216" s="246" cm="1">
        <f t="array" ref="BB216">INDEX(i.sup_sel,$K216)</f>
        <v>1</v>
      </c>
      <c r="BC216" s="246" cm="1">
        <f t="array" aca="1" ref="BC216" ca="1">INDEX(i.confinement_factor_lab_cost,$L216)</f>
        <v>0.4</v>
      </c>
      <c r="BD216" s="246" cm="1">
        <f t="array" aca="1" ref="BD216" ca="1">INDEX(i.confinement_factor_lab_cost,$L216)</f>
        <v>0.4</v>
      </c>
      <c r="BE216" s="248" t="b">
        <f t="shared" ca="1" si="725"/>
        <v>1</v>
      </c>
      <c r="BF216" s="248" t="b">
        <f t="shared" ca="1" si="726"/>
        <v>0</v>
      </c>
      <c r="BG216" s="246" t="b" cm="1">
        <f t="array" ref="BG216">INDEX(i.dams_confinement_P,$P216,BG$17)</f>
        <v>0</v>
      </c>
      <c r="BH216" s="246" t="b" cm="1">
        <f t="array" ref="BH216">INDEX(i.dams_confinement_P,$P216,BH$17)</f>
        <v>0</v>
      </c>
      <c r="BI216" s="246" t="b" cm="1">
        <f t="array" ref="BI216">INDEX(i.dams_confinement_P,$P216,BI$17)</f>
        <v>0</v>
      </c>
      <c r="BJ216" s="246" t="b" cm="1">
        <f t="array" ref="BJ216">INDEX(i.dams_confinement_P,$P216,BJ$17)</f>
        <v>0</v>
      </c>
      <c r="BK216" s="246" t="b" cm="1">
        <f t="array" ref="BK216">INDEX(i.dams_confinement_P,$P216,BK$17)</f>
        <v>0</v>
      </c>
      <c r="BL216" s="246" t="b" cm="1">
        <f t="array" ref="BL216">INDEX(i.dams_confinement_P,$P216,BL$17)</f>
        <v>0</v>
      </c>
      <c r="BM216" s="246" t="b" cm="1">
        <f t="array" ref="BM216">INDEX(i.dams_confinement_P,$P216,BM$17)</f>
        <v>0</v>
      </c>
      <c r="BN216" s="246" t="b" cm="1">
        <f t="array" ref="BN216">INDEX(i.dams_confinement_P,$P216,BN$17)</f>
        <v>0</v>
      </c>
      <c r="BO216" s="246" t="b" cm="1">
        <f t="array" ref="BO216">INDEX(i.dams_confinement_P,$P216,BO$17)</f>
        <v>0</v>
      </c>
      <c r="BP216" s="246" t="b" cm="1">
        <f t="array" ref="BP216">INDEX(i.dams_confinement_P,$P216,BP$17)</f>
        <v>0</v>
      </c>
      <c r="BQ216" s="246" t="b" cm="1">
        <f t="array" ref="BQ216">INDEX(i.dams_confinement_P,$P216,BQ$17)</f>
        <v>0</v>
      </c>
      <c r="BR216" s="246" t="b" cm="1">
        <f t="array" ref="BR216">INDEX(i.dams_confinement_P,$P216,BR$17)</f>
        <v>0</v>
      </c>
      <c r="BS216" s="246" t="b" cm="1">
        <f t="array" ref="BS216">INDEX(i.dams_confinement_P,$P216,BS$17)</f>
        <v>0</v>
      </c>
      <c r="BT216" s="246" t="b" cm="1">
        <f t="array" ref="BT216">INDEX(i.dams_confinement_P,$P216,BT$17)</f>
        <v>0</v>
      </c>
      <c r="BU216" s="246" t="b" cm="1">
        <f t="array" ref="BU216">INDEX(i.dams_confinement_P,$P216,BU$17)</f>
        <v>0</v>
      </c>
      <c r="BV216" s="246" t="b" cm="1">
        <f t="array" ref="BV216">INDEX(i.dams_confinement_P,$P216,BV$17)</f>
        <v>0</v>
      </c>
      <c r="BW216" s="246" t="b" cm="1">
        <f t="array" ref="BW216">INDEX(i.dams_confinement_P,$P216,BW$17)</f>
        <v>0</v>
      </c>
      <c r="BX216" s="246" t="b" cm="1">
        <f t="array" ref="BX216">INDEX(i.dams_confinement_P,$P216,BX$17)</f>
        <v>0</v>
      </c>
      <c r="BY216" s="248" t="str">
        <f t="shared" ca="1" si="787"/>
        <v>-</v>
      </c>
      <c r="BZ216" s="248" t="str">
        <f t="shared" ca="1" si="787"/>
        <v>-</v>
      </c>
      <c r="CA216" s="10"/>
      <c r="CB216" s="248" t="str">
        <f t="shared" ca="1" si="787"/>
        <v>-</v>
      </c>
      <c r="CC216" s="248" t="str">
        <f t="shared" ca="1" si="787"/>
        <v>-</v>
      </c>
      <c r="CD216" s="248" t="str">
        <f t="shared" ca="1" si="787"/>
        <v>-</v>
      </c>
      <c r="CE216" s="248" t="str">
        <f t="shared" ca="1" si="787"/>
        <v>-</v>
      </c>
      <c r="CF216" s="248" t="str">
        <f t="shared" ca="1" si="787"/>
        <v>-</v>
      </c>
      <c r="CG216" s="248" t="str">
        <f t="shared" ca="1" si="787"/>
        <v>-</v>
      </c>
      <c r="CH216" s="248" t="str">
        <f t="shared" ca="1" si="787"/>
        <v>-</v>
      </c>
      <c r="CI216" s="248" t="str">
        <f t="shared" ca="1" si="787"/>
        <v>-</v>
      </c>
      <c r="CJ216" s="248" t="str">
        <f t="shared" ca="1" si="787"/>
        <v>-</v>
      </c>
      <c r="CK216" s="248" t="str">
        <f t="shared" ca="1" si="787"/>
        <v>-</v>
      </c>
      <c r="CL216" s="248" t="str">
        <f t="shared" ca="1" si="787"/>
        <v>-</v>
      </c>
      <c r="CM216" s="248" t="str">
        <f t="shared" ca="1" si="787"/>
        <v>-</v>
      </c>
      <c r="CN216" s="248" t="str">
        <f t="shared" ca="1" si="787"/>
        <v>-</v>
      </c>
      <c r="CO216" s="248" t="str">
        <f t="shared" ca="1" si="787"/>
        <v>-</v>
      </c>
      <c r="CP216" s="248" t="str">
        <f t="shared" ca="1" si="787"/>
        <v>-</v>
      </c>
      <c r="CQ216" s="248" t="str">
        <f t="shared" ca="1" si="787"/>
        <v>-</v>
      </c>
      <c r="CR216" s="248" t="str">
        <f t="shared" ca="1" si="787"/>
        <v>-</v>
      </c>
      <c r="CS216" s="248" t="str">
        <f t="shared" ca="1" si="787"/>
        <v>-</v>
      </c>
      <c r="CT216" s="248" t="str">
        <f t="shared" ca="1" si="787"/>
        <v>-</v>
      </c>
      <c r="CU216" s="248" t="str">
        <f t="shared" ca="1" si="787"/>
        <v>-</v>
      </c>
      <c r="CV216" s="248" t="str">
        <f t="shared" ca="1" si="787"/>
        <v>-</v>
      </c>
      <c r="CW216" s="10"/>
      <c r="CX216" s="246" t="str" cm="1">
        <f t="array" aca="1" ref="CX216" ca="1">IF(AND($CZ216:$DA216),INDEX(i.dam_user_fvp0_date,$P216),"-")</f>
        <v>-</v>
      </c>
      <c r="CY216" s="246" t="str" cm="1">
        <f t="array" aca="1" ref="CY216" ca="1">IF(AND($CZ216:$DA216),INDEX(i.dam_user_fvp1_date,$P216),"-")</f>
        <v>-</v>
      </c>
      <c r="CZ216" s="248" t="b">
        <f t="shared" ca="1" si="750"/>
        <v>0</v>
      </c>
      <c r="DA216" s="248" t="b">
        <f t="shared" ca="1" si="750"/>
        <v>0</v>
      </c>
      <c r="DB216" s="248" t="str">
        <f t="shared" ca="1" si="750"/>
        <v>-</v>
      </c>
      <c r="DC216" s="248" t="str">
        <f t="shared" ca="1" si="750"/>
        <v>-</v>
      </c>
      <c r="DD216" s="248" t="str">
        <f t="shared" ca="1" si="750"/>
        <v>-</v>
      </c>
      <c r="DE216" s="248" t="str">
        <f t="shared" ca="1" si="750"/>
        <v>-</v>
      </c>
      <c r="DF216" s="248" t="str">
        <f t="shared" ca="1" si="750"/>
        <v>-</v>
      </c>
      <c r="DG216" s="248" t="str">
        <f t="shared" ca="1" si="750"/>
        <v>-</v>
      </c>
      <c r="DH216" s="248" t="str">
        <f t="shared" ca="1" si="750"/>
        <v>-</v>
      </c>
      <c r="DI216" s="248" t="str">
        <f t="shared" ca="1" si="750"/>
        <v>-</v>
      </c>
      <c r="DJ216" s="248" t="str">
        <f t="shared" ca="1" si="750"/>
        <v>-</v>
      </c>
      <c r="DK216" s="248" t="str">
        <f t="shared" ca="1" si="750"/>
        <v>-</v>
      </c>
      <c r="DL216" s="248" t="str">
        <f t="shared" ca="1" si="750"/>
        <v>-</v>
      </c>
      <c r="DM216" s="248" t="str">
        <f t="shared" ca="1" si="750"/>
        <v>-</v>
      </c>
      <c r="DN216" s="248" t="str">
        <f t="shared" ca="1" si="750"/>
        <v>-</v>
      </c>
      <c r="DO216" s="248" t="str">
        <f t="shared" ca="1" si="750"/>
        <v>-</v>
      </c>
      <c r="DP216" s="248" t="str">
        <f t="shared" ca="1" si="776"/>
        <v>-</v>
      </c>
      <c r="DQ216" s="248" t="str">
        <f t="shared" ca="1" si="776"/>
        <v>-</v>
      </c>
      <c r="DR216" s="248" t="str">
        <f t="shared" ca="1" si="776"/>
        <v>-</v>
      </c>
      <c r="DS216" s="248" t="str">
        <f t="shared" ca="1" si="776"/>
        <v>-</v>
      </c>
      <c r="DT216" s="248" t="str">
        <f t="shared" ca="1" si="776"/>
        <v>-</v>
      </c>
      <c r="DU216" s="248" t="str">
        <f t="shared" ca="1" si="776"/>
        <v>-</v>
      </c>
      <c r="DV216" s="225">
        <f t="shared" ca="1" si="784"/>
        <v>3</v>
      </c>
      <c r="DW216" s="225">
        <f t="shared" ca="1" si="784"/>
        <v>3</v>
      </c>
      <c r="DX216" s="247">
        <v>0</v>
      </c>
      <c r="DY216" s="247">
        <v>1</v>
      </c>
      <c r="DZ216" s="247">
        <v>-1</v>
      </c>
      <c r="EA216" s="248" t="str">
        <f t="shared" ca="1" si="776"/>
        <v>-</v>
      </c>
      <c r="EB216" s="248" t="str">
        <f t="shared" ca="1" si="776"/>
        <v>-</v>
      </c>
      <c r="EC216" s="248" t="str">
        <f t="shared" ca="1" si="776"/>
        <v>-</v>
      </c>
      <c r="ED216" s="248" t="str">
        <f t="shared" ca="1" si="776"/>
        <v>-</v>
      </c>
      <c r="EE216" s="248" t="str">
        <f t="shared" ca="1" si="776"/>
        <v>-</v>
      </c>
      <c r="EF216" s="247">
        <v>0</v>
      </c>
      <c r="EG216" s="247">
        <v>1</v>
      </c>
      <c r="EH216" s="247">
        <v>-1</v>
      </c>
      <c r="EI216" s="248" t="str">
        <f t="shared" ca="1" si="776"/>
        <v>-</v>
      </c>
      <c r="EJ216" s="248" t="str">
        <f t="shared" ca="1" si="776"/>
        <v>-</v>
      </c>
      <c r="EK216" s="248" t="str">
        <f t="shared" ca="1" si="776"/>
        <v>-</v>
      </c>
      <c r="EL216" s="248">
        <f t="shared" ca="1" si="776"/>
        <v>0</v>
      </c>
      <c r="EM216" s="248">
        <f t="shared" ca="1" si="776"/>
        <v>0</v>
      </c>
      <c r="EN216" s="248">
        <f t="shared" ca="1" si="776"/>
        <v>0</v>
      </c>
      <c r="EO216" s="248">
        <f t="shared" ca="1" si="776"/>
        <v>0</v>
      </c>
      <c r="EP216" s="248">
        <f t="shared" ca="1" si="776"/>
        <v>0</v>
      </c>
      <c r="EQ216" s="248">
        <f t="shared" ca="1" si="776"/>
        <v>0</v>
      </c>
      <c r="ER216" s="248">
        <f t="shared" ca="1" si="776"/>
        <v>0</v>
      </c>
      <c r="ES216" s="248" t="str">
        <f t="shared" ca="1" si="776"/>
        <v>-</v>
      </c>
      <c r="ET216" s="248" t="str">
        <f t="shared" ca="1" si="776"/>
        <v>-</v>
      </c>
      <c r="EU216" s="248" t="str">
        <f t="shared" ca="1" si="776"/>
        <v>-</v>
      </c>
      <c r="EV216" s="248" t="str">
        <f t="shared" ca="1" si="776"/>
        <v>-</v>
      </c>
      <c r="EW216" s="248" t="str">
        <f t="shared" ca="1" si="776"/>
        <v>-</v>
      </c>
      <c r="EX216" s="248" t="str">
        <f t="shared" ca="1" si="776"/>
        <v>-</v>
      </c>
      <c r="EY216" s="248" t="str">
        <f t="shared" ca="1" si="776"/>
        <v>-</v>
      </c>
      <c r="EZ216" s="248" t="str">
        <f t="shared" ca="1" si="776"/>
        <v>-</v>
      </c>
      <c r="FA216" s="248" t="str">
        <f t="shared" ca="1" si="776"/>
        <v>-</v>
      </c>
      <c r="FB216" s="248" t="str">
        <f t="shared" ca="1" si="776"/>
        <v>-</v>
      </c>
      <c r="FC216" s="248" t="str">
        <f t="shared" ca="1" si="776"/>
        <v>-</v>
      </c>
      <c r="FD216" s="10"/>
      <c r="FE216" s="246">
        <f t="shared" ca="1" si="729"/>
        <v>1</v>
      </c>
      <c r="FF216" s="248" t="str">
        <f t="shared" ca="1" si="776"/>
        <v>-</v>
      </c>
      <c r="FG216" s="248" t="str">
        <f t="shared" ca="1" si="776"/>
        <v>-</v>
      </c>
      <c r="FH216" s="248" t="str">
        <f t="shared" ca="1" si="776"/>
        <v>-</v>
      </c>
      <c r="FI216" s="248" t="str">
        <f t="shared" ca="1" si="776"/>
        <v>-</v>
      </c>
      <c r="FJ216" s="246" t="b">
        <f t="shared" ca="1" si="730"/>
        <v>1</v>
      </c>
      <c r="FK216" s="248" t="str">
        <f t="shared" ca="1" si="776"/>
        <v>-</v>
      </c>
      <c r="FL216" s="248">
        <f t="shared" ca="1" si="776"/>
        <v>0</v>
      </c>
      <c r="FM216" s="248" t="str">
        <f t="shared" ca="1" si="776"/>
        <v>-</v>
      </c>
      <c r="FN216" s="248">
        <f t="shared" ca="1" si="777"/>
        <v>1</v>
      </c>
      <c r="FO216" s="248">
        <f t="shared" ca="1" si="777"/>
        <v>0</v>
      </c>
      <c r="FP216" s="248">
        <f t="shared" ca="1" si="776"/>
        <v>1</v>
      </c>
      <c r="FQ216" s="248">
        <f t="shared" ca="1" si="776"/>
        <v>0</v>
      </c>
      <c r="FR216" s="248">
        <f t="shared" ca="1" si="776"/>
        <v>1</v>
      </c>
      <c r="FS216" s="248">
        <f t="shared" ca="1" si="776"/>
        <v>1</v>
      </c>
      <c r="FT216" s="248">
        <f t="shared" ca="1" si="776"/>
        <v>1</v>
      </c>
      <c r="FU216" s="248">
        <f t="shared" ca="1" si="776"/>
        <v>0</v>
      </c>
      <c r="FV216" s="248">
        <f t="shared" ca="1" si="776"/>
        <v>0</v>
      </c>
      <c r="FW216" s="248">
        <f t="shared" ca="1" si="776"/>
        <v>0</v>
      </c>
      <c r="FX216" s="248">
        <f t="shared" ca="1" si="777"/>
        <v>0</v>
      </c>
      <c r="FY216" s="248">
        <f t="shared" ca="1" si="777"/>
        <v>0</v>
      </c>
      <c r="FZ216" s="248">
        <f t="shared" ca="1" si="777"/>
        <v>0</v>
      </c>
      <c r="GA216" s="248">
        <f t="shared" ca="1" si="777"/>
        <v>0</v>
      </c>
      <c r="GB216" s="248">
        <f t="shared" ca="1" si="777"/>
        <v>0</v>
      </c>
      <c r="GC216" s="248">
        <f t="shared" ca="1" si="777"/>
        <v>0</v>
      </c>
      <c r="GD216" s="248">
        <f t="shared" ca="1" si="777"/>
        <v>0</v>
      </c>
      <c r="GE216" s="248">
        <f t="shared" ca="1" si="777"/>
        <v>0</v>
      </c>
      <c r="GF216" s="248">
        <f t="shared" ca="1" si="777"/>
        <v>0</v>
      </c>
      <c r="GG216" s="248">
        <f t="shared" ca="1" si="777"/>
        <v>1</v>
      </c>
      <c r="GH216" s="248">
        <f t="shared" ca="1" si="777"/>
        <v>0</v>
      </c>
      <c r="GI216" s="248">
        <f t="shared" ca="1" si="777"/>
        <v>0</v>
      </c>
      <c r="GJ216" s="248">
        <f t="shared" ca="1" si="777"/>
        <v>0</v>
      </c>
      <c r="GK216" s="248">
        <f t="shared" ca="1" si="777"/>
        <v>0</v>
      </c>
      <c r="GL216" s="248">
        <f t="shared" ca="1" si="777"/>
        <v>0</v>
      </c>
      <c r="GM216" s="248">
        <f t="shared" ca="1" si="777"/>
        <v>0</v>
      </c>
      <c r="GN216" s="248">
        <f t="shared" ca="1" si="777"/>
        <v>0</v>
      </c>
      <c r="GO216" s="10"/>
      <c r="GP216" s="246" t="b">
        <f t="shared" ca="1" si="771"/>
        <v>1</v>
      </c>
      <c r="GQ216" s="246" cm="1">
        <f t="array" aca="1" ref="GQ216" ca="1">INDEX(i.bnd_total_pas_area,$R216,1)</f>
        <v>477.12</v>
      </c>
      <c r="GR216" s="248" t="str">
        <f t="shared" ca="1" si="733"/>
        <v>-</v>
      </c>
      <c r="GS216" s="246" t="b">
        <f t="shared" ca="1" si="772"/>
        <v>1</v>
      </c>
      <c r="GT216" s="246" cm="1">
        <f t="array" aca="1" ref="GT216" ca="1">INDEX(i.bnd_sr_t,$T216,1)</f>
        <v>12.8</v>
      </c>
      <c r="GU216" s="246" t="b">
        <f t="shared" ca="1" si="735"/>
        <v>0</v>
      </c>
      <c r="GV216" s="246" t="b">
        <f t="shared" ca="1" si="735"/>
        <v>1</v>
      </c>
      <c r="GW216" s="246" t="b">
        <f t="shared" ca="1" si="735"/>
        <v>0</v>
      </c>
      <c r="GX216" s="248">
        <f t="shared" ca="1" si="736"/>
        <v>0</v>
      </c>
      <c r="GY216" s="248">
        <f t="shared" ca="1" si="736"/>
        <v>2</v>
      </c>
      <c r="GZ216" s="248">
        <f t="shared" ca="1" si="736"/>
        <v>2</v>
      </c>
      <c r="HA216" s="248" t="str">
        <f t="shared" ca="1" si="736"/>
        <v>-</v>
      </c>
      <c r="HB216" s="248" t="str">
        <f t="shared" ca="1" si="736"/>
        <v>-</v>
      </c>
      <c r="HC216" s="248" t="str">
        <f t="shared" ca="1" si="736"/>
        <v>-</v>
      </c>
      <c r="HD216" s="248" t="str">
        <f t="shared" ca="1" si="736"/>
        <v>-</v>
      </c>
      <c r="HE216" s="248" t="str">
        <f t="shared" ca="1" si="736"/>
        <v>-</v>
      </c>
      <c r="HF216" s="248" t="str">
        <f t="shared" ca="1" si="736"/>
        <v>-</v>
      </c>
      <c r="HG216" s="248" t="str">
        <f t="shared" ca="1" si="736"/>
        <v>-</v>
      </c>
      <c r="HH216" s="308" t="b">
        <v>0</v>
      </c>
      <c r="HI216" s="225">
        <f t="shared" ca="1" si="785"/>
        <v>2</v>
      </c>
      <c r="HJ216" s="248" t="str">
        <f t="shared" ca="1" si="737"/>
        <v>-</v>
      </c>
      <c r="HK216" s="246" t="str">
        <f t="array" aca="1" ref="HK216" ca="1">IF(OR(HL216:HQ216&lt;&gt;"-"),TRUE,"-")</f>
        <v>-</v>
      </c>
      <c r="HL216" s="248" t="str">
        <f t="shared" ca="1" si="751"/>
        <v>-</v>
      </c>
      <c r="HM216" s="288" t="str">
        <f t="shared" ca="1" si="751"/>
        <v>-</v>
      </c>
      <c r="HN216" s="288" t="str">
        <f t="shared" ca="1" si="751"/>
        <v>-</v>
      </c>
      <c r="HO216" s="288" t="str">
        <f t="shared" ca="1" si="751"/>
        <v>-</v>
      </c>
      <c r="HP216" s="288" t="str">
        <f t="shared" ca="1" si="751"/>
        <v>-</v>
      </c>
      <c r="HQ216" s="288" t="str">
        <f t="shared" ca="1" si="751"/>
        <v>-</v>
      </c>
      <c r="HR216" s="288" t="str">
        <f t="shared" ca="1" si="751"/>
        <v>-</v>
      </c>
      <c r="HS216" s="248" t="b">
        <f t="shared" ca="1" si="751"/>
        <v>1</v>
      </c>
      <c r="HT216" s="248">
        <f t="shared" ca="1" si="751"/>
        <v>2</v>
      </c>
      <c r="HU216" s="248" t="b">
        <f t="shared" ca="1" si="738"/>
        <v>1</v>
      </c>
      <c r="HV216" s="248" t="str">
        <f t="shared" ca="1" si="738"/>
        <v>-</v>
      </c>
      <c r="HW216" s="246" t="str">
        <f t="shared" ca="1" si="739"/>
        <v>-</v>
      </c>
      <c r="HX216" s="246" t="str">
        <f t="shared" ca="1" si="739"/>
        <v>-</v>
      </c>
      <c r="HY216" s="246" t="str">
        <f t="shared" ca="1" si="739"/>
        <v>-</v>
      </c>
      <c r="HZ216" s="246" t="str">
        <f t="shared" ca="1" si="739"/>
        <v>-</v>
      </c>
      <c r="IA216" s="248" t="str">
        <f t="shared" ca="1" si="773"/>
        <v>-</v>
      </c>
      <c r="IB216" s="248" t="str">
        <f t="shared" ca="1" si="773"/>
        <v>-</v>
      </c>
      <c r="IC216" s="248" t="str">
        <f t="shared" ca="1" si="773"/>
        <v>-</v>
      </c>
      <c r="ID216" s="248" t="str">
        <f t="shared" ca="1" si="773"/>
        <v>-</v>
      </c>
      <c r="IE216" s="248">
        <f t="shared" ca="1" si="773"/>
        <v>0</v>
      </c>
      <c r="IF216" s="248">
        <f t="shared" ca="1" si="773"/>
        <v>0.9</v>
      </c>
      <c r="IG216" s="248">
        <f t="shared" ca="1" si="773"/>
        <v>0</v>
      </c>
      <c r="IH216" s="248">
        <f t="shared" ca="1" si="773"/>
        <v>0.5</v>
      </c>
      <c r="II216" s="248">
        <f t="shared" ca="1" si="773"/>
        <v>0</v>
      </c>
      <c r="IJ216" s="248">
        <f t="shared" ca="1" si="773"/>
        <v>0</v>
      </c>
      <c r="IK216" s="248" t="str">
        <f t="shared" ca="1" si="773"/>
        <v>-</v>
      </c>
      <c r="IL216" s="246" t="str">
        <f t="shared" ca="1" si="741"/>
        <v>-</v>
      </c>
      <c r="IM216" s="246" t="str">
        <f t="shared" ca="1" si="741"/>
        <v>-</v>
      </c>
      <c r="IN216" s="155" t="b">
        <f t="shared" ref="IN216" ca="1" si="788">SUM(IO216:IO216)&gt;0</f>
        <v>0</v>
      </c>
      <c r="IO216" s="248" t="str">
        <f t="shared" ca="1" si="743"/>
        <v>-</v>
      </c>
      <c r="IP216" s="10"/>
      <c r="IQ216" s="248">
        <f t="shared" ca="1" si="773"/>
        <v>1</v>
      </c>
      <c r="IR216" s="248">
        <f t="shared" ca="1" si="773"/>
        <v>0</v>
      </c>
      <c r="IS216" s="248">
        <f t="shared" ca="1" si="773"/>
        <v>1</v>
      </c>
      <c r="IT216" s="248">
        <f t="shared" ca="1" si="773"/>
        <v>1</v>
      </c>
      <c r="IU216" s="248">
        <f t="shared" ca="1" si="773"/>
        <v>0</v>
      </c>
      <c r="IV216" s="248">
        <f t="shared" ca="1" si="773"/>
        <v>70</v>
      </c>
      <c r="IW216" s="248">
        <f t="shared" ca="1" si="773"/>
        <v>50</v>
      </c>
      <c r="IX216" s="248">
        <f t="shared" ca="1" si="773"/>
        <v>85</v>
      </c>
      <c r="IY216" s="248">
        <f t="shared" ca="1" si="773"/>
        <v>70</v>
      </c>
      <c r="IZ216" s="246">
        <f t="shared" si="744"/>
        <v>1</v>
      </c>
      <c r="JA216" s="246">
        <f t="shared" si="745"/>
        <v>1</v>
      </c>
      <c r="JB216" s="246">
        <f t="shared" si="746"/>
        <v>1</v>
      </c>
      <c r="JC216" s="248">
        <f t="shared" ca="1" si="773"/>
        <v>1</v>
      </c>
      <c r="JD216" s="10"/>
      <c r="JE216" s="248">
        <f t="shared" ca="1" si="773"/>
        <v>1</v>
      </c>
      <c r="JF216" s="248">
        <f t="shared" ca="1" si="773"/>
        <v>1</v>
      </c>
      <c r="JG216" s="248">
        <f t="shared" ca="1" si="773"/>
        <v>0.75</v>
      </c>
      <c r="JH216" s="248">
        <f t="shared" ca="1" si="773"/>
        <v>0.8</v>
      </c>
      <c r="JI216" s="248">
        <f t="shared" ca="1" si="773"/>
        <v>0.82499999999999996</v>
      </c>
      <c r="JJ216" s="248">
        <f t="shared" ca="1" si="773"/>
        <v>0.875</v>
      </c>
      <c r="JK216" s="248">
        <f t="shared" ca="1" si="773"/>
        <v>0.9</v>
      </c>
      <c r="JL216" s="248">
        <f t="shared" ca="1" si="773"/>
        <v>1</v>
      </c>
      <c r="JM216" s="248">
        <f t="shared" ca="1" si="747"/>
        <v>0</v>
      </c>
      <c r="JN216" s="248">
        <f t="shared" ca="1" si="747"/>
        <v>0</v>
      </c>
      <c r="JO216" s="248">
        <f t="shared" ca="1" si="747"/>
        <v>0</v>
      </c>
      <c r="JP216" s="248">
        <f t="shared" ca="1" si="747"/>
        <v>0</v>
      </c>
      <c r="JQ216" s="248">
        <f t="shared" ca="1" si="747"/>
        <v>0</v>
      </c>
      <c r="JR216" s="248">
        <f t="shared" ca="1" si="747"/>
        <v>0</v>
      </c>
      <c r="JS216" s="248" t="str">
        <f t="shared" ca="1" si="773"/>
        <v>-</v>
      </c>
      <c r="JT216" s="248">
        <f t="shared" ca="1" si="773"/>
        <v>0</v>
      </c>
      <c r="JU216" s="27">
        <v>0</v>
      </c>
    </row>
    <row r="217" spans="1:281" s="228" customFormat="1" outlineLevel="2">
      <c r="A217" s="202">
        <f t="shared" si="12"/>
        <v>212</v>
      </c>
      <c r="B217" s="210">
        <f t="shared" ca="1" si="778"/>
        <v>205</v>
      </c>
      <c r="C217" s="228">
        <v>200</v>
      </c>
      <c r="D217" s="228" t="s">
        <v>941</v>
      </c>
      <c r="E217" s="228" t="b">
        <v>1</v>
      </c>
      <c r="F217" s="228" t="b">
        <v>0</v>
      </c>
      <c r="G217" s="228" t="b">
        <f t="shared" si="775"/>
        <v>1</v>
      </c>
      <c r="H217" s="32">
        <v>4</v>
      </c>
      <c r="I217" s="298" cm="1">
        <f t="array" aca="1" ref="I217" ca="1">INDEX(DataMaster!$R$70:$AC$77,Experiment!$H217,MATCH(Experiment!I$2,DataMaster!$R$69:$AC$69,0))</f>
        <v>2</v>
      </c>
      <c r="J217" s="298" cm="1">
        <f t="array" aca="1" ref="J217" ca="1">INDEX(DataMaster!$R$70:$AC$77,Experiment!$H217,MATCH(Experiment!J$2,DataMaster!$R$69:$AC$69,0))</f>
        <v>3</v>
      </c>
      <c r="K217" s="307">
        <v>1</v>
      </c>
      <c r="L217" s="298" cm="1">
        <f t="array" aca="1" ref="L217" ca="1">INDEX(DataMaster!$R$70:$AC$77,Experiment!$H217,MATCH(Experiment!L$2,DataMaster!$R$69:$AC$69,0))</f>
        <v>3</v>
      </c>
      <c r="M217" s="32">
        <v>1</v>
      </c>
      <c r="N217" s="32">
        <v>1</v>
      </c>
      <c r="O217" s="32">
        <v>1</v>
      </c>
      <c r="P217" s="298" cm="1">
        <f t="array" ref="P217">INDEX(DataMaster!$R$70:$AC$77,Experiment!$H217,MATCH(Experiment!P$2,DataMaster!$R$69:$AC$69,0))</f>
        <v>1</v>
      </c>
      <c r="Q217" s="32">
        <v>1</v>
      </c>
      <c r="R217" s="298" cm="1">
        <f t="array" aca="1" ref="R217" ca="1">INDEX(DataMaster!$R$70:$AC$77,Experiment!$H217,MATCH(Experiment!R$2,DataMaster!$R$69:$AC$69,0))</f>
        <v>3</v>
      </c>
      <c r="S217" s="32">
        <v>0</v>
      </c>
      <c r="T217" s="298" cm="1">
        <f t="array" aca="1" ref="T217" ca="1">INDEX(DataMaster!$R$70:$AC$77,Experiment!$H217,MATCH(Experiment!T$2,DataMaster!$R$69:$AC$69,0))</f>
        <v>3</v>
      </c>
      <c r="V217" s="242" t="str">
        <f ca="1">TEXT(LEFT(OFFSET(V217,-1,0),5)+1,"00000")&amp;MID(OFFSET(V217,-1,0),6,FIND(" ",OFFSET(V217,-1,0),7)-5)
&amp;IF($H217=0,"",INDEX(DataMaster!$Q$70:$Q$77,Experiment!H217))
 &amp; " Day"&amp;INDEX(i.DOY,$I217,1)                   &amp; IF($FE217=0," FWM","")&amp;IF($FE217=1," MWM","")&amp;IF($FE217=5," Mat","")&amp;IF($FJ217=TRUE,"&amp;BBT","")
&amp;" Confine"&amp;$P217-1       &amp;IF($R217&gt;1," PasArea"&amp;GQ217,"")     &amp;IF($T217&gt;1," SR"&amp;GT217,"")     &amp;IF($S217&gt;1," PGR"&amp;JG217,"")
&amp; " (F"&amp;3+IFERROR(1*$CZ217,0)+IFERROR(1*$DA217,0)&amp;3-IFERROR(1*NOT($DC217),0)&amp;"N"&amp;$DV217&amp;$DW217&amp;")"</f>
        <v>00017 Feed farm2_nc Day169 MWM&amp;BBT Confine0 PasArea477.12 SR12.8 (F33N33)</v>
      </c>
      <c r="W217" s="10" t="str">
        <f ca="1">IF(COUNTIF(V$5:V217,V217)=1,"-","Dup")</f>
        <v>-</v>
      </c>
      <c r="X217" s="10"/>
      <c r="Y217" s="225" t="str">
        <f t="shared" ca="1" si="779"/>
        <v>-</v>
      </c>
      <c r="Z217" s="248" t="str">
        <f t="shared" ca="1" si="723"/>
        <v>-</v>
      </c>
      <c r="AA217" s="225" t="str">
        <f t="shared" ca="1" si="779"/>
        <v>-</v>
      </c>
      <c r="AB217" s="225" t="str">
        <f t="shared" ca="1" si="779"/>
        <v>-</v>
      </c>
      <c r="AC217" s="248" t="str">
        <f t="shared" ca="1" si="724"/>
        <v>-</v>
      </c>
      <c r="AD217" s="248" t="b">
        <f t="shared" ca="1" si="724"/>
        <v>1</v>
      </c>
      <c r="AE217" s="10"/>
      <c r="AF217" s="248" t="b">
        <f t="shared" ca="1" si="725"/>
        <v>1</v>
      </c>
      <c r="AG217" s="248" t="str">
        <f t="shared" ca="1" si="725"/>
        <v>-</v>
      </c>
      <c r="AH217" s="248" t="str">
        <f t="shared" ca="1" si="725"/>
        <v>-</v>
      </c>
      <c r="AI217" s="248" t="str">
        <f t="shared" ca="1" si="725"/>
        <v>-</v>
      </c>
      <c r="AJ217" s="248" t="b">
        <f t="shared" ca="1" si="725"/>
        <v>0</v>
      </c>
      <c r="AK217" s="248" t="str">
        <f t="shared" ca="1" si="725"/>
        <v>-</v>
      </c>
      <c r="AL217" s="248" t="str">
        <f t="shared" ref="AL217:BA217" ca="1" si="789">OFFSET(AL$5,$B217,0)</f>
        <v>-</v>
      </c>
      <c r="AM217" s="248" t="str">
        <f t="shared" ca="1" si="789"/>
        <v>-</v>
      </c>
      <c r="AN217" s="248" t="b">
        <f t="shared" ca="1" si="789"/>
        <v>0</v>
      </c>
      <c r="AO217" s="10"/>
      <c r="AP217" s="225" t="b">
        <f t="shared" ca="1" si="786"/>
        <v>1</v>
      </c>
      <c r="AQ217" s="247" t="b">
        <v>1</v>
      </c>
      <c r="AR217" s="225" t="b">
        <f t="shared" ca="1" si="780"/>
        <v>1</v>
      </c>
      <c r="AS217" s="243">
        <f t="shared" ca="1" si="749"/>
        <v>423107</v>
      </c>
      <c r="AT217" s="225" t="b">
        <f t="shared" ca="1" si="781"/>
        <v>0</v>
      </c>
      <c r="AU217" s="248" t="str">
        <f t="shared" ca="1" si="789"/>
        <v>-</v>
      </c>
      <c r="AV217" s="248" t="b">
        <f t="shared" ca="1" si="789"/>
        <v>1</v>
      </c>
      <c r="AW217" s="225">
        <f t="shared" ca="1" si="782"/>
        <v>423108</v>
      </c>
      <c r="AX217" s="248" t="str">
        <f t="shared" ca="1" si="789"/>
        <v>-</v>
      </c>
      <c r="AY217" s="248">
        <f t="shared" ca="1" si="789"/>
        <v>1</v>
      </c>
      <c r="AZ217" s="248">
        <f t="shared" ca="1" si="789"/>
        <v>1</v>
      </c>
      <c r="BA217" s="248" t="b">
        <f t="shared" ca="1" si="789"/>
        <v>1</v>
      </c>
      <c r="BB217" s="246" cm="1">
        <f t="array" ref="BB217">INDEX(i.sup_sel,$K217)</f>
        <v>1</v>
      </c>
      <c r="BC217" s="246" cm="1">
        <f t="array" aca="1" ref="BC217" ca="1">INDEX(i.confinement_factor_lab_cost,$L217)</f>
        <v>0.4</v>
      </c>
      <c r="BD217" s="246" cm="1">
        <f t="array" aca="1" ref="BD217" ca="1">INDEX(i.confinement_factor_lab_cost,$L217)</f>
        <v>0.4</v>
      </c>
      <c r="BE217" s="248" t="b">
        <f t="shared" ref="BE217:BF218" ca="1" si="790">OFFSET(BE$5,$B217,0)</f>
        <v>1</v>
      </c>
      <c r="BF217" s="248" t="b">
        <f t="shared" ca="1" si="726"/>
        <v>0</v>
      </c>
      <c r="BG217" s="246" t="b" cm="1">
        <f t="array" ref="BG217">INDEX(i.dams_confinement_P,$P217,BG$17)</f>
        <v>0</v>
      </c>
      <c r="BH217" s="246" t="b" cm="1">
        <f t="array" ref="BH217">INDEX(i.dams_confinement_P,$P217,BH$17)</f>
        <v>0</v>
      </c>
      <c r="BI217" s="246" t="b" cm="1">
        <f t="array" ref="BI217">INDEX(i.dams_confinement_P,$P217,BI$17)</f>
        <v>0</v>
      </c>
      <c r="BJ217" s="246" t="b" cm="1">
        <f t="array" ref="BJ217">INDEX(i.dams_confinement_P,$P217,BJ$17)</f>
        <v>0</v>
      </c>
      <c r="BK217" s="246" t="b" cm="1">
        <f t="array" ref="BK217">INDEX(i.dams_confinement_P,$P217,BK$17)</f>
        <v>0</v>
      </c>
      <c r="BL217" s="246" t="b" cm="1">
        <f t="array" ref="BL217">INDEX(i.dams_confinement_P,$P217,BL$17)</f>
        <v>0</v>
      </c>
      <c r="BM217" s="246" t="b" cm="1">
        <f t="array" ref="BM217">INDEX(i.dams_confinement_P,$P217,BM$17)</f>
        <v>0</v>
      </c>
      <c r="BN217" s="246" t="b" cm="1">
        <f t="array" ref="BN217">INDEX(i.dams_confinement_P,$P217,BN$17)</f>
        <v>0</v>
      </c>
      <c r="BO217" s="246" t="b" cm="1">
        <f t="array" ref="BO217">INDEX(i.dams_confinement_P,$P217,BO$17)</f>
        <v>0</v>
      </c>
      <c r="BP217" s="246" t="b" cm="1">
        <f t="array" ref="BP217">INDEX(i.dams_confinement_P,$P217,BP$17)</f>
        <v>0</v>
      </c>
      <c r="BQ217" s="246" t="b" cm="1">
        <f t="array" ref="BQ217">INDEX(i.dams_confinement_P,$P217,BQ$17)</f>
        <v>0</v>
      </c>
      <c r="BR217" s="246" t="b" cm="1">
        <f t="array" ref="BR217">INDEX(i.dams_confinement_P,$P217,BR$17)</f>
        <v>0</v>
      </c>
      <c r="BS217" s="246" t="b" cm="1">
        <f t="array" ref="BS217">INDEX(i.dams_confinement_P,$P217,BS$17)</f>
        <v>0</v>
      </c>
      <c r="BT217" s="246" t="b" cm="1">
        <f t="array" ref="BT217">INDEX(i.dams_confinement_P,$P217,BT$17)</f>
        <v>0</v>
      </c>
      <c r="BU217" s="246" t="b" cm="1">
        <f t="array" ref="BU217">INDEX(i.dams_confinement_P,$P217,BU$17)</f>
        <v>0</v>
      </c>
      <c r="BV217" s="246" t="b" cm="1">
        <f t="array" ref="BV217">INDEX(i.dams_confinement_P,$P217,BV$17)</f>
        <v>0</v>
      </c>
      <c r="BW217" s="246" t="b" cm="1">
        <f t="array" ref="BW217">INDEX(i.dams_confinement_P,$P217,BW$17)</f>
        <v>0</v>
      </c>
      <c r="BX217" s="246" t="b" cm="1">
        <f t="array" ref="BX217">INDEX(i.dams_confinement_P,$P217,BX$17)</f>
        <v>0</v>
      </c>
      <c r="BY217" s="248" t="str">
        <f t="shared" ca="1" si="787"/>
        <v>-</v>
      </c>
      <c r="BZ217" s="248" t="str">
        <f t="shared" ca="1" si="787"/>
        <v>-</v>
      </c>
      <c r="CA217" s="10"/>
      <c r="CB217" s="248" t="str">
        <f t="shared" ca="1" si="787"/>
        <v>-</v>
      </c>
      <c r="CC217" s="248" t="str">
        <f t="shared" ca="1" si="787"/>
        <v>-</v>
      </c>
      <c r="CD217" s="248" t="str">
        <f t="shared" ca="1" si="787"/>
        <v>-</v>
      </c>
      <c r="CE217" s="248" t="str">
        <f t="shared" ca="1" si="787"/>
        <v>-</v>
      </c>
      <c r="CF217" s="248" t="str">
        <f t="shared" ca="1" si="787"/>
        <v>-</v>
      </c>
      <c r="CG217" s="248" t="str">
        <f t="shared" ca="1" si="787"/>
        <v>-</v>
      </c>
      <c r="CH217" s="248" t="str">
        <f t="shared" ca="1" si="787"/>
        <v>-</v>
      </c>
      <c r="CI217" s="248" t="str">
        <f t="shared" ca="1" si="787"/>
        <v>-</v>
      </c>
      <c r="CJ217" s="248" t="str">
        <f t="shared" ca="1" si="787"/>
        <v>-</v>
      </c>
      <c r="CK217" s="248" t="str">
        <f t="shared" ca="1" si="787"/>
        <v>-</v>
      </c>
      <c r="CL217" s="248" t="str">
        <f t="shared" ca="1" si="787"/>
        <v>-</v>
      </c>
      <c r="CM217" s="248" t="str">
        <f t="shared" ca="1" si="787"/>
        <v>-</v>
      </c>
      <c r="CN217" s="248" t="str">
        <f t="shared" ca="1" si="787"/>
        <v>-</v>
      </c>
      <c r="CO217" s="248" t="str">
        <f t="shared" ca="1" si="787"/>
        <v>-</v>
      </c>
      <c r="CP217" s="248" t="str">
        <f t="shared" ca="1" si="787"/>
        <v>-</v>
      </c>
      <c r="CQ217" s="248" t="str">
        <f t="shared" ca="1" si="787"/>
        <v>-</v>
      </c>
      <c r="CR217" s="248" t="str">
        <f t="shared" ca="1" si="787"/>
        <v>-</v>
      </c>
      <c r="CS217" s="248" t="str">
        <f t="shared" ca="1" si="787"/>
        <v>-</v>
      </c>
      <c r="CT217" s="248" t="str">
        <f t="shared" ca="1" si="787"/>
        <v>-</v>
      </c>
      <c r="CU217" s="248" t="str">
        <f t="shared" ca="1" si="787"/>
        <v>-</v>
      </c>
      <c r="CV217" s="248" t="str">
        <f t="shared" ca="1" si="787"/>
        <v>-</v>
      </c>
      <c r="CW217" s="10"/>
      <c r="CX217" s="246" t="str" cm="1">
        <f t="array" aca="1" ref="CX217" ca="1">IF(AND($CZ217:$DA217),INDEX(i.dam_user_fvp0_date,$P217),"-")</f>
        <v>-</v>
      </c>
      <c r="CY217" s="246" t="str" cm="1">
        <f t="array" aca="1" ref="CY217" ca="1">IF(AND($CZ217:$DA217),INDEX(i.dam_user_fvp1_date,$P217),"-")</f>
        <v>-</v>
      </c>
      <c r="CZ217" s="248" t="b">
        <f t="shared" ca="1" si="750"/>
        <v>0</v>
      </c>
      <c r="DA217" s="248" t="b">
        <f t="shared" ca="1" si="750"/>
        <v>0</v>
      </c>
      <c r="DB217" s="248" t="str">
        <f t="shared" ca="1" si="750"/>
        <v>-</v>
      </c>
      <c r="DC217" s="248" t="str">
        <f t="shared" ca="1" si="750"/>
        <v>-</v>
      </c>
      <c r="DD217" s="248" t="str">
        <f t="shared" ca="1" si="750"/>
        <v>-</v>
      </c>
      <c r="DE217" s="248" t="str">
        <f t="shared" ca="1" si="750"/>
        <v>-</v>
      </c>
      <c r="DF217" s="248" t="str">
        <f t="shared" ca="1" si="750"/>
        <v>-</v>
      </c>
      <c r="DG217" s="248" t="str">
        <f t="shared" ca="1" si="750"/>
        <v>-</v>
      </c>
      <c r="DH217" s="248" t="str">
        <f t="shared" ca="1" si="750"/>
        <v>-</v>
      </c>
      <c r="DI217" s="248" t="str">
        <f t="shared" ca="1" si="750"/>
        <v>-</v>
      </c>
      <c r="DJ217" s="128">
        <v>0.125</v>
      </c>
      <c r="DK217" s="128">
        <v>0.3</v>
      </c>
      <c r="DL217" s="128">
        <v>-0.05</v>
      </c>
      <c r="DM217" s="128">
        <v>0.1</v>
      </c>
      <c r="DN217" s="128">
        <v>0.25</v>
      </c>
      <c r="DO217" s="128">
        <v>-0.05</v>
      </c>
      <c r="DP217" s="128">
        <v>0.05</v>
      </c>
      <c r="DQ217" s="128">
        <v>0.1</v>
      </c>
      <c r="DR217" s="128">
        <v>-0.02</v>
      </c>
      <c r="DS217" s="128">
        <v>0.1</v>
      </c>
      <c r="DT217" s="128">
        <v>0.25</v>
      </c>
      <c r="DU217" s="128">
        <v>-0.05</v>
      </c>
      <c r="DV217" s="225">
        <f t="shared" ca="1" si="784"/>
        <v>3</v>
      </c>
      <c r="DW217" s="225">
        <f t="shared" ca="1" si="784"/>
        <v>3</v>
      </c>
      <c r="DX217" s="247">
        <v>0</v>
      </c>
      <c r="DY217" s="247">
        <v>0.5</v>
      </c>
      <c r="DZ217" s="247">
        <v>0.5</v>
      </c>
      <c r="EA217" s="248" t="str">
        <f t="shared" ca="1" si="776"/>
        <v>-</v>
      </c>
      <c r="EB217" s="248" t="str">
        <f t="shared" ca="1" si="776"/>
        <v>-</v>
      </c>
      <c r="EC217" s="248" t="str">
        <f t="shared" ca="1" si="776"/>
        <v>-</v>
      </c>
      <c r="ED217" s="248" t="str">
        <f t="shared" ca="1" si="776"/>
        <v>-</v>
      </c>
      <c r="EE217" s="248" t="str">
        <f t="shared" ca="1" si="776"/>
        <v>-</v>
      </c>
      <c r="EF217" s="247">
        <v>0</v>
      </c>
      <c r="EG217" s="247">
        <v>0.5</v>
      </c>
      <c r="EH217" s="247">
        <v>0.5</v>
      </c>
      <c r="EI217" s="248" t="str">
        <f t="shared" ca="1" si="776"/>
        <v>-</v>
      </c>
      <c r="EJ217" s="248" t="str">
        <f t="shared" ca="1" si="776"/>
        <v>-</v>
      </c>
      <c r="EK217" s="248" t="str">
        <f t="shared" ca="1" si="776"/>
        <v>-</v>
      </c>
      <c r="EL217" s="248">
        <f t="shared" ca="1" si="776"/>
        <v>0</v>
      </c>
      <c r="EM217" s="248">
        <f t="shared" ca="1" si="776"/>
        <v>0</v>
      </c>
      <c r="EN217" s="248">
        <f t="shared" ca="1" si="776"/>
        <v>0</v>
      </c>
      <c r="EO217" s="248">
        <f t="shared" ca="1" si="776"/>
        <v>0</v>
      </c>
      <c r="EP217" s="248">
        <f t="shared" ca="1" si="776"/>
        <v>0</v>
      </c>
      <c r="EQ217" s="248">
        <f t="shared" ca="1" si="776"/>
        <v>0</v>
      </c>
      <c r="ER217" s="248">
        <f t="shared" ca="1" si="776"/>
        <v>0</v>
      </c>
      <c r="ES217" s="248" t="str">
        <f t="shared" ca="1" si="776"/>
        <v>-</v>
      </c>
      <c r="ET217" s="248" t="str">
        <f t="shared" ca="1" si="776"/>
        <v>-</v>
      </c>
      <c r="EU217" s="248" t="str">
        <f t="shared" ref="EU217:FC217" ca="1" si="791">OFFSET(EU$5,$B217,0)</f>
        <v>-</v>
      </c>
      <c r="EV217" s="248" t="str">
        <f t="shared" ca="1" si="791"/>
        <v>-</v>
      </c>
      <c r="EW217" s="248" t="str">
        <f t="shared" ca="1" si="791"/>
        <v>-</v>
      </c>
      <c r="EX217" s="248" t="str">
        <f t="shared" ca="1" si="791"/>
        <v>-</v>
      </c>
      <c r="EY217" s="248" t="str">
        <f t="shared" ca="1" si="791"/>
        <v>-</v>
      </c>
      <c r="EZ217" s="248" t="str">
        <f t="shared" ca="1" si="791"/>
        <v>-</v>
      </c>
      <c r="FA217" s="248" t="str">
        <f t="shared" ca="1" si="791"/>
        <v>-</v>
      </c>
      <c r="FB217" s="248" t="str">
        <f t="shared" ca="1" si="791"/>
        <v>-</v>
      </c>
      <c r="FC217" s="248" t="str">
        <f t="shared" ca="1" si="791"/>
        <v>-</v>
      </c>
      <c r="FD217" s="10"/>
      <c r="FE217" s="246">
        <f t="shared" ca="1" si="729"/>
        <v>1</v>
      </c>
      <c r="FF217" s="248" t="str">
        <f t="shared" ref="FF217:FW219" ca="1" si="792">OFFSET(FF$5,$B217,0)</f>
        <v>-</v>
      </c>
      <c r="FG217" s="248" t="str">
        <f t="shared" ca="1" si="792"/>
        <v>-</v>
      </c>
      <c r="FH217" s="248" t="str">
        <f t="shared" ca="1" si="792"/>
        <v>-</v>
      </c>
      <c r="FI217" s="248" t="str">
        <f t="shared" ca="1" si="792"/>
        <v>-</v>
      </c>
      <c r="FJ217" s="246" t="b">
        <f t="shared" ca="1" si="730"/>
        <v>1</v>
      </c>
      <c r="FK217" s="248" t="str">
        <f t="shared" ca="1" si="792"/>
        <v>-</v>
      </c>
      <c r="FL217" s="248">
        <f t="shared" ca="1" si="792"/>
        <v>0</v>
      </c>
      <c r="FM217" s="248" t="str">
        <f t="shared" ca="1" si="792"/>
        <v>-</v>
      </c>
      <c r="FN217" s="248">
        <f t="shared" ca="1" si="777"/>
        <v>1</v>
      </c>
      <c r="FO217" s="248">
        <f t="shared" ca="1" si="777"/>
        <v>0</v>
      </c>
      <c r="FP217" s="248">
        <f t="shared" ca="1" si="792"/>
        <v>1</v>
      </c>
      <c r="FQ217" s="248">
        <f t="shared" ca="1" si="792"/>
        <v>0</v>
      </c>
      <c r="FR217" s="248">
        <f t="shared" ca="1" si="792"/>
        <v>1</v>
      </c>
      <c r="FS217" s="248">
        <f t="shared" ca="1" si="792"/>
        <v>1</v>
      </c>
      <c r="FT217" s="248">
        <f t="shared" ca="1" si="792"/>
        <v>1</v>
      </c>
      <c r="FU217" s="248">
        <f t="shared" ca="1" si="792"/>
        <v>0</v>
      </c>
      <c r="FV217" s="248">
        <f t="shared" ca="1" si="792"/>
        <v>0</v>
      </c>
      <c r="FW217" s="248">
        <f t="shared" ca="1" si="792"/>
        <v>0</v>
      </c>
      <c r="FX217" s="248">
        <f t="shared" ca="1" si="777"/>
        <v>0</v>
      </c>
      <c r="FY217" s="248">
        <f t="shared" ca="1" si="777"/>
        <v>0</v>
      </c>
      <c r="FZ217" s="248">
        <f t="shared" ca="1" si="777"/>
        <v>0</v>
      </c>
      <c r="GA217" s="248">
        <f t="shared" ca="1" si="777"/>
        <v>0</v>
      </c>
      <c r="GB217" s="248">
        <f t="shared" ca="1" si="777"/>
        <v>0</v>
      </c>
      <c r="GC217" s="248">
        <f t="shared" ca="1" si="777"/>
        <v>0</v>
      </c>
      <c r="GD217" s="248">
        <f t="shared" ca="1" si="777"/>
        <v>0</v>
      </c>
      <c r="GE217" s="248">
        <f t="shared" ca="1" si="777"/>
        <v>0</v>
      </c>
      <c r="GF217" s="248">
        <f t="shared" ca="1" si="777"/>
        <v>0</v>
      </c>
      <c r="GG217" s="248">
        <f t="shared" ca="1" si="777"/>
        <v>1</v>
      </c>
      <c r="GH217" s="248">
        <f t="shared" ca="1" si="777"/>
        <v>0</v>
      </c>
      <c r="GI217" s="248">
        <f t="shared" ca="1" si="777"/>
        <v>0</v>
      </c>
      <c r="GJ217" s="248">
        <f t="shared" ca="1" si="777"/>
        <v>0</v>
      </c>
      <c r="GK217" s="248">
        <f t="shared" ca="1" si="777"/>
        <v>0</v>
      </c>
      <c r="GL217" s="248">
        <f t="shared" ca="1" si="777"/>
        <v>0</v>
      </c>
      <c r="GM217" s="248">
        <f t="shared" ca="1" si="777"/>
        <v>0</v>
      </c>
      <c r="GN217" s="248">
        <f t="shared" ca="1" si="777"/>
        <v>0</v>
      </c>
      <c r="GO217" s="10"/>
      <c r="GP217" s="246" t="b">
        <f t="shared" ca="1" si="771"/>
        <v>1</v>
      </c>
      <c r="GQ217" s="246" cm="1">
        <f t="array" aca="1" ref="GQ217" ca="1">INDEX(i.bnd_total_pas_area,$R217,1)</f>
        <v>477.12</v>
      </c>
      <c r="GR217" s="248" t="str">
        <f t="shared" ca="1" si="733"/>
        <v>-</v>
      </c>
      <c r="GS217" s="246" t="b">
        <f t="shared" ca="1" si="772"/>
        <v>1</v>
      </c>
      <c r="GT217" s="246" cm="1">
        <f t="array" aca="1" ref="GT217" ca="1">INDEX(i.bnd_sr_t,$T217,1)</f>
        <v>12.8</v>
      </c>
      <c r="GU217" s="246" t="b">
        <f t="shared" ca="1" si="735"/>
        <v>0</v>
      </c>
      <c r="GV217" s="246" t="b">
        <f t="shared" ca="1" si="735"/>
        <v>1</v>
      </c>
      <c r="GW217" s="246" t="b">
        <f t="shared" ca="1" si="735"/>
        <v>0</v>
      </c>
      <c r="GX217" s="248">
        <f t="shared" ca="1" si="736"/>
        <v>0</v>
      </c>
      <c r="GY217" s="248">
        <f t="shared" ca="1" si="736"/>
        <v>2</v>
      </c>
      <c r="GZ217" s="248">
        <f t="shared" ca="1" si="736"/>
        <v>2</v>
      </c>
      <c r="HA217" s="248" t="str">
        <f t="shared" ca="1" si="736"/>
        <v>-</v>
      </c>
      <c r="HB217" s="248" t="str">
        <f t="shared" ca="1" si="736"/>
        <v>-</v>
      </c>
      <c r="HC217" s="248" t="str">
        <f t="shared" ca="1" si="736"/>
        <v>-</v>
      </c>
      <c r="HD217" s="248" t="str">
        <f t="shared" ca="1" si="736"/>
        <v>-</v>
      </c>
      <c r="HE217" s="248" t="str">
        <f t="shared" ca="1" si="736"/>
        <v>-</v>
      </c>
      <c r="HF217" s="248" t="str">
        <f t="shared" ca="1" si="736"/>
        <v>-</v>
      </c>
      <c r="HG217" s="248" t="str">
        <f t="shared" ca="1" si="736"/>
        <v>-</v>
      </c>
      <c r="HH217" s="308" t="b">
        <v>0</v>
      </c>
      <c r="HI217" s="225">
        <f t="shared" ca="1" si="785"/>
        <v>2</v>
      </c>
      <c r="HJ217" s="248" t="str">
        <f t="shared" ca="1" si="737"/>
        <v>-</v>
      </c>
      <c r="HK217" s="246" t="str">
        <f t="array" aca="1" ref="HK217" ca="1">IF(OR(HL217:HQ217&lt;&gt;"-"),TRUE,"-")</f>
        <v>-</v>
      </c>
      <c r="HL217" s="248" t="str">
        <f t="shared" ca="1" si="751"/>
        <v>-</v>
      </c>
      <c r="HM217" s="288" t="str">
        <f t="shared" ca="1" si="751"/>
        <v>-</v>
      </c>
      <c r="HN217" s="288" t="str">
        <f t="shared" ca="1" si="751"/>
        <v>-</v>
      </c>
      <c r="HO217" s="288" t="str">
        <f t="shared" ca="1" si="751"/>
        <v>-</v>
      </c>
      <c r="HP217" s="288" t="str">
        <f t="shared" ca="1" si="751"/>
        <v>-</v>
      </c>
      <c r="HQ217" s="288" t="str">
        <f t="shared" ca="1" si="751"/>
        <v>-</v>
      </c>
      <c r="HR217" s="288" t="str">
        <f t="shared" ca="1" si="751"/>
        <v>-</v>
      </c>
      <c r="HS217" s="248" t="b">
        <f t="shared" ca="1" si="751"/>
        <v>1</v>
      </c>
      <c r="HT217" s="248">
        <f t="shared" ca="1" si="751"/>
        <v>2</v>
      </c>
      <c r="HU217" s="248" t="b">
        <f t="shared" ca="1" si="738"/>
        <v>1</v>
      </c>
      <c r="HV217" s="248" t="str">
        <f t="shared" ca="1" si="738"/>
        <v>-</v>
      </c>
      <c r="HW217" s="246" t="str">
        <f t="shared" ca="1" si="739"/>
        <v>-</v>
      </c>
      <c r="HX217" s="246" t="str">
        <f t="shared" ca="1" si="739"/>
        <v>-</v>
      </c>
      <c r="HY217" s="246" t="str">
        <f t="shared" ca="1" si="739"/>
        <v>-</v>
      </c>
      <c r="HZ217" s="246" t="str">
        <f t="shared" ca="1" si="739"/>
        <v>-</v>
      </c>
      <c r="IA217" s="248" t="str">
        <f t="shared" ca="1" si="773"/>
        <v>-</v>
      </c>
      <c r="IB217" s="248" t="str">
        <f t="shared" ca="1" si="773"/>
        <v>-</v>
      </c>
      <c r="IC217" s="248" t="str">
        <f t="shared" ca="1" si="773"/>
        <v>-</v>
      </c>
      <c r="ID217" s="248" t="str">
        <f t="shared" ca="1" si="773"/>
        <v>-</v>
      </c>
      <c r="IE217" s="248">
        <f t="shared" ca="1" si="773"/>
        <v>0</v>
      </c>
      <c r="IF217" s="248">
        <f t="shared" ca="1" si="773"/>
        <v>0.9</v>
      </c>
      <c r="IG217" s="248">
        <f t="shared" ca="1" si="773"/>
        <v>0</v>
      </c>
      <c r="IH217" s="248">
        <f t="shared" ca="1" si="773"/>
        <v>0.5</v>
      </c>
      <c r="II217" s="248">
        <f t="shared" ca="1" si="773"/>
        <v>0</v>
      </c>
      <c r="IJ217" s="248">
        <f t="shared" ca="1" si="773"/>
        <v>0</v>
      </c>
      <c r="IK217" s="248" t="str">
        <f t="shared" ca="1" si="773"/>
        <v>-</v>
      </c>
      <c r="IL217" s="246" t="str">
        <f t="shared" ca="1" si="741"/>
        <v>-</v>
      </c>
      <c r="IM217" s="246" t="str">
        <f t="shared" ca="1" si="741"/>
        <v>-</v>
      </c>
      <c r="IN217" s="155" t="b">
        <f t="shared" ref="IN217" ca="1" si="793">SUM(IO217:IO217)&gt;0</f>
        <v>0</v>
      </c>
      <c r="IO217" s="248" t="str">
        <f t="shared" ca="1" si="743"/>
        <v>-</v>
      </c>
      <c r="IP217" s="10"/>
      <c r="IQ217" s="248">
        <f t="shared" ca="1" si="773"/>
        <v>1</v>
      </c>
      <c r="IR217" s="248">
        <f t="shared" ca="1" si="773"/>
        <v>0</v>
      </c>
      <c r="IS217" s="248">
        <f t="shared" ca="1" si="773"/>
        <v>1</v>
      </c>
      <c r="IT217" s="248">
        <f t="shared" ca="1" si="773"/>
        <v>1</v>
      </c>
      <c r="IU217" s="248">
        <f t="shared" ca="1" si="773"/>
        <v>0</v>
      </c>
      <c r="IV217" s="248">
        <f t="shared" ca="1" si="773"/>
        <v>70</v>
      </c>
      <c r="IW217" s="248">
        <f t="shared" ca="1" si="773"/>
        <v>50</v>
      </c>
      <c r="IX217" s="248">
        <f t="shared" ca="1" si="773"/>
        <v>85</v>
      </c>
      <c r="IY217" s="248">
        <f t="shared" ca="1" si="773"/>
        <v>70</v>
      </c>
      <c r="IZ217" s="246">
        <f t="shared" si="744"/>
        <v>1</v>
      </c>
      <c r="JA217" s="246">
        <f t="shared" si="745"/>
        <v>1</v>
      </c>
      <c r="JB217" s="246">
        <f t="shared" si="746"/>
        <v>1</v>
      </c>
      <c r="JC217" s="248">
        <f t="shared" ca="1" si="773"/>
        <v>1</v>
      </c>
      <c r="JD217" s="10"/>
      <c r="JE217" s="248">
        <f t="shared" ca="1" si="773"/>
        <v>1</v>
      </c>
      <c r="JF217" s="248">
        <f t="shared" ca="1" si="773"/>
        <v>1</v>
      </c>
      <c r="JG217" s="248">
        <f t="shared" ca="1" si="773"/>
        <v>0.75</v>
      </c>
      <c r="JH217" s="248">
        <f t="shared" ca="1" si="773"/>
        <v>0.8</v>
      </c>
      <c r="JI217" s="248">
        <f t="shared" ca="1" si="773"/>
        <v>0.82499999999999996</v>
      </c>
      <c r="JJ217" s="248">
        <f t="shared" ca="1" si="773"/>
        <v>0.875</v>
      </c>
      <c r="JK217" s="248">
        <f t="shared" ca="1" si="773"/>
        <v>0.9</v>
      </c>
      <c r="JL217" s="248">
        <f t="shared" ca="1" si="773"/>
        <v>1</v>
      </c>
      <c r="JM217" s="248">
        <f t="shared" ca="1" si="747"/>
        <v>0</v>
      </c>
      <c r="JN217" s="248">
        <f t="shared" ca="1" si="747"/>
        <v>0</v>
      </c>
      <c r="JO217" s="248">
        <f t="shared" ca="1" si="747"/>
        <v>0</v>
      </c>
      <c r="JP217" s="248">
        <f t="shared" ca="1" si="747"/>
        <v>0</v>
      </c>
      <c r="JQ217" s="248">
        <f t="shared" ca="1" si="747"/>
        <v>0</v>
      </c>
      <c r="JR217" s="248">
        <f t="shared" ca="1" si="747"/>
        <v>0</v>
      </c>
      <c r="JS217" s="248" t="str">
        <f t="shared" ca="1" si="773"/>
        <v>-</v>
      </c>
      <c r="JT217" s="248">
        <f t="shared" ca="1" si="773"/>
        <v>0</v>
      </c>
      <c r="JU217" s="27">
        <v>0</v>
      </c>
    </row>
    <row r="218" spans="1:281" s="228" customFormat="1" outlineLevel="2">
      <c r="A218" s="202">
        <f t="shared" si="12"/>
        <v>213</v>
      </c>
      <c r="B218" s="210">
        <f t="shared" ca="1" si="778"/>
        <v>205</v>
      </c>
      <c r="C218" s="228">
        <v>200</v>
      </c>
      <c r="D218" s="228" t="s">
        <v>941</v>
      </c>
      <c r="E218" s="228" t="b">
        <v>1</v>
      </c>
      <c r="F218" s="228" t="b">
        <v>0</v>
      </c>
      <c r="G218" s="228" t="b">
        <f t="shared" si="775"/>
        <v>1</v>
      </c>
      <c r="H218" s="32">
        <v>4</v>
      </c>
      <c r="I218" s="298" cm="1">
        <f t="array" aca="1" ref="I218" ca="1">INDEX(DataMaster!$R$70:$AC$77,Experiment!$H218,MATCH(Experiment!I$2,DataMaster!$R$69:$AC$69,0))</f>
        <v>2</v>
      </c>
      <c r="J218" s="298" cm="1">
        <f t="array" aca="1" ref="J218" ca="1">INDEX(DataMaster!$R$70:$AC$77,Experiment!$H218,MATCH(Experiment!J$2,DataMaster!$R$69:$AC$69,0))</f>
        <v>3</v>
      </c>
      <c r="K218" s="307">
        <v>1</v>
      </c>
      <c r="L218" s="298" cm="1">
        <f t="array" aca="1" ref="L218" ca="1">INDEX(DataMaster!$R$70:$AC$77,Experiment!$H218,MATCH(Experiment!L$2,DataMaster!$R$69:$AC$69,0))</f>
        <v>3</v>
      </c>
      <c r="M218" s="32">
        <v>1</v>
      </c>
      <c r="N218" s="32">
        <v>1</v>
      </c>
      <c r="O218" s="32">
        <v>1</v>
      </c>
      <c r="P218" s="298" cm="1">
        <f t="array" ref="P218">INDEX(DataMaster!$R$70:$AC$77,Experiment!$H218,MATCH(Experiment!P$2,DataMaster!$R$69:$AC$69,0))</f>
        <v>1</v>
      </c>
      <c r="Q218" s="32">
        <v>1</v>
      </c>
      <c r="R218" s="298" cm="1">
        <f t="array" aca="1" ref="R218" ca="1">INDEX(DataMaster!$R$70:$AC$77,Experiment!$H218,MATCH(Experiment!R$2,DataMaster!$R$69:$AC$69,0))</f>
        <v>3</v>
      </c>
      <c r="S218" s="32">
        <v>0</v>
      </c>
      <c r="T218" s="298" cm="1">
        <f t="array" aca="1" ref="T218" ca="1">INDEX(DataMaster!$R$70:$AC$77,Experiment!$H218,MATCH(Experiment!T$2,DataMaster!$R$69:$AC$69,0))</f>
        <v>3</v>
      </c>
      <c r="V218" s="242" t="str">
        <f ca="1">TEXT(LEFT(OFFSET(V218,-1,0),5)+1,"00000")&amp;MID(OFFSET(V218,-1,0),6,FIND(" ",OFFSET(V218,-1,0),7)-5)
&amp;IF($H218=0,"",INDEX(DataMaster!$Q$70:$Q$77,Experiment!H218))
 &amp; " Day"&amp;INDEX(i.DOY,$I218,1)                   &amp; IF($FE218=0," FWM","")&amp;IF($FE218=1," MWM","")&amp;IF($FE218=5," Mat","")&amp;IF($FJ218=TRUE,"&amp;BBT","")
&amp;" Confine"&amp;$P218-1       &amp;IF($R218&gt;1," PasArea"&amp;GQ218,"")     &amp;IF($T218&gt;1," SR"&amp;GT218,"")     &amp;IF($S218&gt;1," PGR"&amp;JG218,"")
&amp; " (F"&amp;3+IFERROR(1*$CZ218,0)+IFERROR(1*$DA218,0)&amp;3-IFERROR(1*NOT($DC218),0)&amp;"N"&amp;$DV218&amp;$DW218&amp;")"</f>
        <v>00018 Feed farm2_nc Day169 MWM&amp;BBT Confine0 PasArea477.12 SR12.8 (F33N11)</v>
      </c>
      <c r="W218" s="10" t="str">
        <f ca="1">IF(COUNTIF(V$5:V218,V218)=1,"-","Dup")</f>
        <v>-</v>
      </c>
      <c r="X218" s="10"/>
      <c r="Y218" s="225" t="str">
        <f t="shared" ca="1" si="779"/>
        <v>-</v>
      </c>
      <c r="Z218" s="248" t="str">
        <f t="shared" ca="1" si="723"/>
        <v>-</v>
      </c>
      <c r="AA218" s="225" t="str">
        <f t="shared" ca="1" si="779"/>
        <v>-</v>
      </c>
      <c r="AB218" s="225" t="str">
        <f t="shared" ca="1" si="779"/>
        <v>-</v>
      </c>
      <c r="AC218" s="248" t="str">
        <f t="shared" ca="1" si="724"/>
        <v>-</v>
      </c>
      <c r="AD218" s="248" t="b">
        <f t="shared" ca="1" si="724"/>
        <v>1</v>
      </c>
      <c r="AE218" s="10"/>
      <c r="AF218" s="248" t="b">
        <f t="shared" ref="AF218:BA227" ca="1" si="794">OFFSET(AF$5,$B218,0)</f>
        <v>1</v>
      </c>
      <c r="AG218" s="248" t="str">
        <f t="shared" ca="1" si="794"/>
        <v>-</v>
      </c>
      <c r="AH218" s="248" t="str">
        <f t="shared" ca="1" si="794"/>
        <v>-</v>
      </c>
      <c r="AI218" s="248" t="str">
        <f t="shared" ca="1" si="794"/>
        <v>-</v>
      </c>
      <c r="AJ218" s="248" t="b">
        <f t="shared" ca="1" si="794"/>
        <v>0</v>
      </c>
      <c r="AK218" s="248" t="str">
        <f t="shared" ca="1" si="794"/>
        <v>-</v>
      </c>
      <c r="AL218" s="248" t="str">
        <f t="shared" ca="1" si="794"/>
        <v>-</v>
      </c>
      <c r="AM218" s="248" t="str">
        <f t="shared" ca="1" si="794"/>
        <v>-</v>
      </c>
      <c r="AN218" s="248" t="b">
        <f t="shared" ca="1" si="794"/>
        <v>0</v>
      </c>
      <c r="AO218" s="10"/>
      <c r="AP218" s="225" t="b">
        <f t="shared" ca="1" si="786"/>
        <v>1</v>
      </c>
      <c r="AQ218" s="247" t="b">
        <v>1</v>
      </c>
      <c r="AR218" s="225" t="b">
        <f t="shared" ca="1" si="780"/>
        <v>1</v>
      </c>
      <c r="AS218" s="243">
        <f t="shared" ca="1" si="749"/>
        <v>423108</v>
      </c>
      <c r="AT218" s="225" t="b">
        <f t="shared" ca="1" si="781"/>
        <v>0</v>
      </c>
      <c r="AU218" s="248" t="str">
        <f t="shared" ca="1" si="794"/>
        <v>-</v>
      </c>
      <c r="AV218" s="248" t="b">
        <f t="shared" ca="1" si="794"/>
        <v>1</v>
      </c>
      <c r="AW218" s="225">
        <f t="shared" ca="1" si="782"/>
        <v>423109</v>
      </c>
      <c r="AX218" s="248" t="str">
        <f t="shared" ca="1" si="794"/>
        <v>-</v>
      </c>
      <c r="AY218" s="248">
        <f t="shared" ca="1" si="794"/>
        <v>1</v>
      </c>
      <c r="AZ218" s="248">
        <f t="shared" ca="1" si="794"/>
        <v>1</v>
      </c>
      <c r="BA218" s="248" t="b">
        <f t="shared" ca="1" si="794"/>
        <v>1</v>
      </c>
      <c r="BB218" s="246" cm="1">
        <f t="array" ref="BB218">INDEX(i.sup_sel,$K218)</f>
        <v>1</v>
      </c>
      <c r="BC218" s="246" cm="1">
        <f t="array" aca="1" ref="BC218" ca="1">INDEX(i.confinement_factor_lab_cost,$L218)</f>
        <v>0.4</v>
      </c>
      <c r="BD218" s="246" cm="1">
        <f t="array" aca="1" ref="BD218" ca="1">INDEX(i.confinement_factor_lab_cost,$L218)</f>
        <v>0.4</v>
      </c>
      <c r="BE218" s="248" t="b">
        <f t="shared" ca="1" si="790"/>
        <v>1</v>
      </c>
      <c r="BF218" s="248" t="b">
        <f t="shared" ca="1" si="790"/>
        <v>0</v>
      </c>
      <c r="BG218" s="246" t="b" cm="1">
        <f t="array" ref="BG218">INDEX(i.dams_confinement_P,$P218,BG$17)</f>
        <v>0</v>
      </c>
      <c r="BH218" s="246" t="b" cm="1">
        <f t="array" ref="BH218">INDEX(i.dams_confinement_P,$P218,BH$17)</f>
        <v>0</v>
      </c>
      <c r="BI218" s="246" t="b" cm="1">
        <f t="array" ref="BI218">INDEX(i.dams_confinement_P,$P218,BI$17)</f>
        <v>0</v>
      </c>
      <c r="BJ218" s="246" t="b" cm="1">
        <f t="array" ref="BJ218">INDEX(i.dams_confinement_P,$P218,BJ$17)</f>
        <v>0</v>
      </c>
      <c r="BK218" s="246" t="b" cm="1">
        <f t="array" ref="BK218">INDEX(i.dams_confinement_P,$P218,BK$17)</f>
        <v>0</v>
      </c>
      <c r="BL218" s="246" t="b" cm="1">
        <f t="array" ref="BL218">INDEX(i.dams_confinement_P,$P218,BL$17)</f>
        <v>0</v>
      </c>
      <c r="BM218" s="246" t="b" cm="1">
        <f t="array" ref="BM218">INDEX(i.dams_confinement_P,$P218,BM$17)</f>
        <v>0</v>
      </c>
      <c r="BN218" s="246" t="b" cm="1">
        <f t="array" ref="BN218">INDEX(i.dams_confinement_P,$P218,BN$17)</f>
        <v>0</v>
      </c>
      <c r="BO218" s="246" t="b" cm="1">
        <f t="array" ref="BO218">INDEX(i.dams_confinement_P,$P218,BO$17)</f>
        <v>0</v>
      </c>
      <c r="BP218" s="246" t="b" cm="1">
        <f t="array" ref="BP218">INDEX(i.dams_confinement_P,$P218,BP$17)</f>
        <v>0</v>
      </c>
      <c r="BQ218" s="246" t="b" cm="1">
        <f t="array" ref="BQ218">INDEX(i.dams_confinement_P,$P218,BQ$17)</f>
        <v>0</v>
      </c>
      <c r="BR218" s="246" t="b" cm="1">
        <f t="array" ref="BR218">INDEX(i.dams_confinement_P,$P218,BR$17)</f>
        <v>0</v>
      </c>
      <c r="BS218" s="246" t="b" cm="1">
        <f t="array" ref="BS218">INDEX(i.dams_confinement_P,$P218,BS$17)</f>
        <v>0</v>
      </c>
      <c r="BT218" s="246" t="b" cm="1">
        <f t="array" ref="BT218">INDEX(i.dams_confinement_P,$P218,BT$17)</f>
        <v>0</v>
      </c>
      <c r="BU218" s="246" t="b" cm="1">
        <f t="array" ref="BU218">INDEX(i.dams_confinement_P,$P218,BU$17)</f>
        <v>0</v>
      </c>
      <c r="BV218" s="246" t="b" cm="1">
        <f t="array" ref="BV218">INDEX(i.dams_confinement_P,$P218,BV$17)</f>
        <v>0</v>
      </c>
      <c r="BW218" s="246" t="b" cm="1">
        <f t="array" ref="BW218">INDEX(i.dams_confinement_P,$P218,BW$17)</f>
        <v>0</v>
      </c>
      <c r="BX218" s="246" t="b" cm="1">
        <f t="array" ref="BX218">INDEX(i.dams_confinement_P,$P218,BX$17)</f>
        <v>0</v>
      </c>
      <c r="BY218" s="248" t="str">
        <f t="shared" ca="1" si="787"/>
        <v>-</v>
      </c>
      <c r="BZ218" s="248" t="str">
        <f t="shared" ca="1" si="787"/>
        <v>-</v>
      </c>
      <c r="CA218" s="10"/>
      <c r="CB218" s="248" t="str">
        <f t="shared" ca="1" si="787"/>
        <v>-</v>
      </c>
      <c r="CC218" s="248" t="str">
        <f t="shared" ca="1" si="787"/>
        <v>-</v>
      </c>
      <c r="CD218" s="248" t="str">
        <f t="shared" ca="1" si="787"/>
        <v>-</v>
      </c>
      <c r="CE218" s="248" t="str">
        <f t="shared" ca="1" si="787"/>
        <v>-</v>
      </c>
      <c r="CF218" s="248" t="str">
        <f t="shared" ca="1" si="787"/>
        <v>-</v>
      </c>
      <c r="CG218" s="248" t="str">
        <f t="shared" ca="1" si="787"/>
        <v>-</v>
      </c>
      <c r="CH218" s="248" t="str">
        <f t="shared" ca="1" si="787"/>
        <v>-</v>
      </c>
      <c r="CI218" s="248" t="str">
        <f t="shared" ca="1" si="787"/>
        <v>-</v>
      </c>
      <c r="CJ218" s="248" t="str">
        <f t="shared" ca="1" si="787"/>
        <v>-</v>
      </c>
      <c r="CK218" s="248" t="str">
        <f t="shared" ca="1" si="787"/>
        <v>-</v>
      </c>
      <c r="CL218" s="248" t="str">
        <f t="shared" ca="1" si="787"/>
        <v>-</v>
      </c>
      <c r="CM218" s="248" t="str">
        <f t="shared" ca="1" si="787"/>
        <v>-</v>
      </c>
      <c r="CN218" s="248" t="str">
        <f t="shared" ca="1" si="787"/>
        <v>-</v>
      </c>
      <c r="CO218" s="248" t="str">
        <f t="shared" ca="1" si="787"/>
        <v>-</v>
      </c>
      <c r="CP218" s="248" t="str">
        <f t="shared" ca="1" si="787"/>
        <v>-</v>
      </c>
      <c r="CQ218" s="248" t="str">
        <f t="shared" ca="1" si="787"/>
        <v>-</v>
      </c>
      <c r="CR218" s="248" t="str">
        <f t="shared" ca="1" si="787"/>
        <v>-</v>
      </c>
      <c r="CS218" s="248" t="str">
        <f t="shared" ca="1" si="787"/>
        <v>-</v>
      </c>
      <c r="CT218" s="248" t="str">
        <f t="shared" ca="1" si="787"/>
        <v>-</v>
      </c>
      <c r="CU218" s="248" t="str">
        <f t="shared" ca="1" si="787"/>
        <v>-</v>
      </c>
      <c r="CV218" s="248" t="str">
        <f t="shared" ca="1" si="787"/>
        <v>-</v>
      </c>
      <c r="CW218" s="10"/>
      <c r="CX218" s="246" t="str" cm="1">
        <f t="array" aca="1" ref="CX218" ca="1">IF(AND($CZ218:$DA218),INDEX(i.dam_user_fvp0_date,$P218),"-")</f>
        <v>-</v>
      </c>
      <c r="CY218" s="246" t="str" cm="1">
        <f t="array" aca="1" ref="CY218" ca="1">IF(AND($CZ218:$DA218),INDEX(i.dam_user_fvp1_date,$P218),"-")</f>
        <v>-</v>
      </c>
      <c r="CZ218" s="248" t="b">
        <f t="shared" ca="1" si="750"/>
        <v>0</v>
      </c>
      <c r="DA218" s="248" t="b">
        <f t="shared" ca="1" si="750"/>
        <v>0</v>
      </c>
      <c r="DB218" s="248" t="str">
        <f t="shared" ca="1" si="750"/>
        <v>-</v>
      </c>
      <c r="DC218" s="248" t="str">
        <f t="shared" ca="1" si="750"/>
        <v>-</v>
      </c>
      <c r="DD218" s="248" t="str">
        <f t="shared" ca="1" si="750"/>
        <v>-</v>
      </c>
      <c r="DE218" s="248" t="str">
        <f t="shared" ca="1" si="750"/>
        <v>-</v>
      </c>
      <c r="DF218" s="248" t="str">
        <f t="shared" ca="1" si="750"/>
        <v>-</v>
      </c>
      <c r="DG218" s="248" t="str">
        <f t="shared" ca="1" si="750"/>
        <v>-</v>
      </c>
      <c r="DH218" s="248" t="str">
        <f t="shared" ca="1" si="750"/>
        <v>-</v>
      </c>
      <c r="DI218" s="248" t="str">
        <f t="shared" ca="1" si="750"/>
        <v>-</v>
      </c>
      <c r="DJ218" s="128">
        <v>0.125</v>
      </c>
      <c r="DK218" s="128">
        <v>0.3</v>
      </c>
      <c r="DL218" s="128">
        <v>-0.05</v>
      </c>
      <c r="DM218" s="128">
        <v>0.1</v>
      </c>
      <c r="DN218" s="128">
        <v>0.25</v>
      </c>
      <c r="DO218" s="128">
        <v>-0.05</v>
      </c>
      <c r="DP218" s="128">
        <v>0.05</v>
      </c>
      <c r="DQ218" s="128">
        <v>0.1</v>
      </c>
      <c r="DR218" s="128">
        <v>-0.02</v>
      </c>
      <c r="DS218" s="128">
        <v>0.1</v>
      </c>
      <c r="DT218" s="128">
        <v>0.25</v>
      </c>
      <c r="DU218" s="128">
        <v>-0.05</v>
      </c>
      <c r="DV218" s="247">
        <v>1</v>
      </c>
      <c r="DW218" s="247">
        <v>1</v>
      </c>
      <c r="DX218" s="247">
        <v>0</v>
      </c>
      <c r="DY218" s="247">
        <v>0.5</v>
      </c>
      <c r="DZ218" s="247">
        <v>0.5</v>
      </c>
      <c r="EA218" s="248" t="str">
        <f t="shared" ref="EA218:FC218" ca="1" si="795">OFFSET(EA$5,$B218,0)</f>
        <v>-</v>
      </c>
      <c r="EB218" s="248" t="str">
        <f t="shared" ca="1" si="795"/>
        <v>-</v>
      </c>
      <c r="EC218" s="248" t="str">
        <f t="shared" ca="1" si="795"/>
        <v>-</v>
      </c>
      <c r="ED218" s="248" t="str">
        <f t="shared" ca="1" si="795"/>
        <v>-</v>
      </c>
      <c r="EE218" s="248" t="str">
        <f t="shared" ca="1" si="795"/>
        <v>-</v>
      </c>
      <c r="EF218" s="247">
        <v>0</v>
      </c>
      <c r="EG218" s="247">
        <v>0.5</v>
      </c>
      <c r="EH218" s="247">
        <v>0.5</v>
      </c>
      <c r="EI218" s="248" t="str">
        <f t="shared" ca="1" si="795"/>
        <v>-</v>
      </c>
      <c r="EJ218" s="248" t="str">
        <f t="shared" ca="1" si="795"/>
        <v>-</v>
      </c>
      <c r="EK218" s="248" t="str">
        <f t="shared" ca="1" si="795"/>
        <v>-</v>
      </c>
      <c r="EL218" s="248">
        <f t="shared" ca="1" si="795"/>
        <v>0</v>
      </c>
      <c r="EM218" s="248">
        <f t="shared" ca="1" si="795"/>
        <v>0</v>
      </c>
      <c r="EN218" s="248">
        <f t="shared" ca="1" si="795"/>
        <v>0</v>
      </c>
      <c r="EO218" s="248">
        <f t="shared" ca="1" si="795"/>
        <v>0</v>
      </c>
      <c r="EP218" s="248">
        <f t="shared" ca="1" si="795"/>
        <v>0</v>
      </c>
      <c r="EQ218" s="248">
        <f t="shared" ca="1" si="795"/>
        <v>0</v>
      </c>
      <c r="ER218" s="248">
        <f t="shared" ca="1" si="795"/>
        <v>0</v>
      </c>
      <c r="ES218" s="248" t="str">
        <f t="shared" ca="1" si="795"/>
        <v>-</v>
      </c>
      <c r="ET218" s="248" t="str">
        <f t="shared" ca="1" si="795"/>
        <v>-</v>
      </c>
      <c r="EU218" s="248" t="str">
        <f t="shared" ca="1" si="795"/>
        <v>-</v>
      </c>
      <c r="EV218" s="248" t="str">
        <f t="shared" ca="1" si="795"/>
        <v>-</v>
      </c>
      <c r="EW218" s="248" t="str">
        <f t="shared" ca="1" si="795"/>
        <v>-</v>
      </c>
      <c r="EX218" s="248" t="str">
        <f t="shared" ca="1" si="795"/>
        <v>-</v>
      </c>
      <c r="EY218" s="248" t="str">
        <f t="shared" ca="1" si="795"/>
        <v>-</v>
      </c>
      <c r="EZ218" s="248" t="str">
        <f t="shared" ca="1" si="795"/>
        <v>-</v>
      </c>
      <c r="FA218" s="248" t="str">
        <f t="shared" ca="1" si="795"/>
        <v>-</v>
      </c>
      <c r="FB218" s="248" t="str">
        <f t="shared" ca="1" si="795"/>
        <v>-</v>
      </c>
      <c r="FC218" s="248" t="str">
        <f t="shared" ca="1" si="795"/>
        <v>-</v>
      </c>
      <c r="FD218" s="10"/>
      <c r="FE218" s="246">
        <f t="shared" ca="1" si="729"/>
        <v>1</v>
      </c>
      <c r="FF218" s="248" t="str">
        <f t="shared" ca="1" si="792"/>
        <v>-</v>
      </c>
      <c r="FG218" s="248" t="str">
        <f t="shared" ca="1" si="792"/>
        <v>-</v>
      </c>
      <c r="FH218" s="248" t="str">
        <f t="shared" ca="1" si="792"/>
        <v>-</v>
      </c>
      <c r="FI218" s="248" t="str">
        <f t="shared" ca="1" si="792"/>
        <v>-</v>
      </c>
      <c r="FJ218" s="246" t="b">
        <f t="shared" ca="1" si="730"/>
        <v>1</v>
      </c>
      <c r="FK218" s="248" t="str">
        <f t="shared" ca="1" si="792"/>
        <v>-</v>
      </c>
      <c r="FL218" s="248">
        <f t="shared" ca="1" si="792"/>
        <v>0</v>
      </c>
      <c r="FM218" s="248" t="str">
        <f t="shared" ca="1" si="792"/>
        <v>-</v>
      </c>
      <c r="FN218" s="248">
        <f t="shared" ca="1" si="777"/>
        <v>1</v>
      </c>
      <c r="FO218" s="248">
        <f t="shared" ca="1" si="777"/>
        <v>0</v>
      </c>
      <c r="FP218" s="248">
        <f t="shared" ca="1" si="792"/>
        <v>1</v>
      </c>
      <c r="FQ218" s="248">
        <f t="shared" ca="1" si="792"/>
        <v>0</v>
      </c>
      <c r="FR218" s="248">
        <f t="shared" ca="1" si="792"/>
        <v>1</v>
      </c>
      <c r="FS218" s="248">
        <f t="shared" ca="1" si="792"/>
        <v>1</v>
      </c>
      <c r="FT218" s="248">
        <f t="shared" ca="1" si="792"/>
        <v>1</v>
      </c>
      <c r="FU218" s="248">
        <f t="shared" ca="1" si="792"/>
        <v>0</v>
      </c>
      <c r="FV218" s="248">
        <f t="shared" ca="1" si="792"/>
        <v>0</v>
      </c>
      <c r="FW218" s="248">
        <f t="shared" ca="1" si="792"/>
        <v>0</v>
      </c>
      <c r="FX218" s="248">
        <f t="shared" ca="1" si="777"/>
        <v>0</v>
      </c>
      <c r="FY218" s="248">
        <f t="shared" ca="1" si="777"/>
        <v>0</v>
      </c>
      <c r="FZ218" s="248">
        <f t="shared" ca="1" si="777"/>
        <v>0</v>
      </c>
      <c r="GA218" s="248">
        <f t="shared" ca="1" si="777"/>
        <v>0</v>
      </c>
      <c r="GB218" s="248">
        <f t="shared" ca="1" si="777"/>
        <v>0</v>
      </c>
      <c r="GC218" s="248">
        <f t="shared" ca="1" si="777"/>
        <v>0</v>
      </c>
      <c r="GD218" s="248">
        <f t="shared" ca="1" si="777"/>
        <v>0</v>
      </c>
      <c r="GE218" s="248">
        <f t="shared" ca="1" si="777"/>
        <v>0</v>
      </c>
      <c r="GF218" s="248">
        <f t="shared" ca="1" si="777"/>
        <v>0</v>
      </c>
      <c r="GG218" s="248">
        <f t="shared" ca="1" si="777"/>
        <v>1</v>
      </c>
      <c r="GH218" s="248">
        <f t="shared" ca="1" si="777"/>
        <v>0</v>
      </c>
      <c r="GI218" s="248">
        <f t="shared" ca="1" si="777"/>
        <v>0</v>
      </c>
      <c r="GJ218" s="248">
        <f t="shared" ca="1" si="777"/>
        <v>0</v>
      </c>
      <c r="GK218" s="248">
        <f t="shared" ca="1" si="777"/>
        <v>0</v>
      </c>
      <c r="GL218" s="248">
        <f t="shared" ca="1" si="777"/>
        <v>0</v>
      </c>
      <c r="GM218" s="248">
        <f t="shared" ca="1" si="777"/>
        <v>0</v>
      </c>
      <c r="GN218" s="248">
        <f t="shared" ca="1" si="777"/>
        <v>0</v>
      </c>
      <c r="GO218" s="10"/>
      <c r="GP218" s="246" t="b">
        <f t="shared" ca="1" si="771"/>
        <v>1</v>
      </c>
      <c r="GQ218" s="246" cm="1">
        <f t="array" aca="1" ref="GQ218" ca="1">INDEX(i.bnd_total_pas_area,$R218,1)</f>
        <v>477.12</v>
      </c>
      <c r="GR218" s="248" t="str">
        <f t="shared" ca="1" si="733"/>
        <v>-</v>
      </c>
      <c r="GS218" s="246" t="b">
        <f t="shared" ca="1" si="772"/>
        <v>1</v>
      </c>
      <c r="GT218" s="246" cm="1">
        <f t="array" aca="1" ref="GT218" ca="1">INDEX(i.bnd_sr_t,$T218,1)</f>
        <v>12.8</v>
      </c>
      <c r="GU218" s="246" t="b">
        <f t="shared" ca="1" si="735"/>
        <v>0</v>
      </c>
      <c r="GV218" s="246" t="b">
        <f t="shared" ca="1" si="735"/>
        <v>1</v>
      </c>
      <c r="GW218" s="246" t="b">
        <f t="shared" ca="1" si="735"/>
        <v>0</v>
      </c>
      <c r="GX218" s="248">
        <f t="shared" ca="1" si="736"/>
        <v>0</v>
      </c>
      <c r="GY218" s="248">
        <f t="shared" ca="1" si="736"/>
        <v>2</v>
      </c>
      <c r="GZ218" s="248">
        <f t="shared" ca="1" si="736"/>
        <v>2</v>
      </c>
      <c r="HA218" s="248" t="str">
        <f t="shared" ca="1" si="736"/>
        <v>-</v>
      </c>
      <c r="HB218" s="248" t="str">
        <f t="shared" ca="1" si="736"/>
        <v>-</v>
      </c>
      <c r="HC218" s="248" t="str">
        <f t="shared" ca="1" si="736"/>
        <v>-</v>
      </c>
      <c r="HD218" s="248" t="str">
        <f t="shared" ca="1" si="736"/>
        <v>-</v>
      </c>
      <c r="HE218" s="248" t="str">
        <f t="shared" ca="1" si="736"/>
        <v>-</v>
      </c>
      <c r="HF218" s="248" t="str">
        <f t="shared" ca="1" si="736"/>
        <v>-</v>
      </c>
      <c r="HG218" s="248" t="str">
        <f t="shared" ca="1" si="736"/>
        <v>-</v>
      </c>
      <c r="HH218" s="308" t="b">
        <v>0</v>
      </c>
      <c r="HI218" s="225">
        <f t="shared" ca="1" si="785"/>
        <v>2</v>
      </c>
      <c r="HJ218" s="248" t="str">
        <f t="shared" ca="1" si="737"/>
        <v>-</v>
      </c>
      <c r="HK218" s="246" t="str">
        <f t="array" aca="1" ref="HK218" ca="1">IF(OR(HL218:HQ218&lt;&gt;"-"),TRUE,"-")</f>
        <v>-</v>
      </c>
      <c r="HL218" s="248" t="str">
        <f t="shared" ca="1" si="751"/>
        <v>-</v>
      </c>
      <c r="HM218" s="288" t="str">
        <f t="shared" ca="1" si="751"/>
        <v>-</v>
      </c>
      <c r="HN218" s="288" t="str">
        <f t="shared" ca="1" si="751"/>
        <v>-</v>
      </c>
      <c r="HO218" s="288" t="str">
        <f t="shared" ca="1" si="751"/>
        <v>-</v>
      </c>
      <c r="HP218" s="288" t="str">
        <f t="shared" ca="1" si="751"/>
        <v>-</v>
      </c>
      <c r="HQ218" s="288" t="str">
        <f t="shared" ca="1" si="751"/>
        <v>-</v>
      </c>
      <c r="HR218" s="288" t="str">
        <f t="shared" ca="1" si="751"/>
        <v>-</v>
      </c>
      <c r="HS218" s="248" t="b">
        <f t="shared" ca="1" si="751"/>
        <v>1</v>
      </c>
      <c r="HT218" s="248">
        <f t="shared" ca="1" si="751"/>
        <v>2</v>
      </c>
      <c r="HU218" s="248" t="b">
        <f t="shared" ca="1" si="738"/>
        <v>1</v>
      </c>
      <c r="HV218" s="248" t="str">
        <f t="shared" ca="1" si="738"/>
        <v>-</v>
      </c>
      <c r="HW218" s="246" t="str">
        <f t="shared" ca="1" si="739"/>
        <v>-</v>
      </c>
      <c r="HX218" s="246" t="str">
        <f t="shared" ca="1" si="739"/>
        <v>-</v>
      </c>
      <c r="HY218" s="246" t="str">
        <f t="shared" ca="1" si="739"/>
        <v>-</v>
      </c>
      <c r="HZ218" s="246" t="str">
        <f t="shared" ca="1" si="739"/>
        <v>-</v>
      </c>
      <c r="IA218" s="248" t="str">
        <f t="shared" ca="1" si="773"/>
        <v>-</v>
      </c>
      <c r="IB218" s="248" t="str">
        <f t="shared" ca="1" si="773"/>
        <v>-</v>
      </c>
      <c r="IC218" s="248" t="str">
        <f t="shared" ca="1" si="773"/>
        <v>-</v>
      </c>
      <c r="ID218" s="248" t="str">
        <f t="shared" ca="1" si="773"/>
        <v>-</v>
      </c>
      <c r="IE218" s="248">
        <f t="shared" ca="1" si="773"/>
        <v>0</v>
      </c>
      <c r="IF218" s="248">
        <f t="shared" ca="1" si="773"/>
        <v>0.9</v>
      </c>
      <c r="IG218" s="248">
        <f t="shared" ca="1" si="773"/>
        <v>0</v>
      </c>
      <c r="IH218" s="248">
        <f t="shared" ca="1" si="773"/>
        <v>0.5</v>
      </c>
      <c r="II218" s="248">
        <f t="shared" ca="1" si="773"/>
        <v>0</v>
      </c>
      <c r="IJ218" s="248">
        <f t="shared" ca="1" si="773"/>
        <v>0</v>
      </c>
      <c r="IK218" s="248" t="str">
        <f t="shared" ca="1" si="773"/>
        <v>-</v>
      </c>
      <c r="IL218" s="246" t="str">
        <f t="shared" ca="1" si="741"/>
        <v>-</v>
      </c>
      <c r="IM218" s="246" t="str">
        <f t="shared" ca="1" si="741"/>
        <v>-</v>
      </c>
      <c r="IN218" s="155" t="b">
        <f t="shared" ref="IN218" ca="1" si="796">SUM(IO218:IO218)&gt;0</f>
        <v>0</v>
      </c>
      <c r="IO218" s="248" t="str">
        <f t="shared" ca="1" si="743"/>
        <v>-</v>
      </c>
      <c r="IP218" s="10"/>
      <c r="IQ218" s="248">
        <f t="shared" ca="1" si="773"/>
        <v>1</v>
      </c>
      <c r="IR218" s="248">
        <f t="shared" ca="1" si="773"/>
        <v>0</v>
      </c>
      <c r="IS218" s="248">
        <f t="shared" ca="1" si="773"/>
        <v>1</v>
      </c>
      <c r="IT218" s="248">
        <f t="shared" ref="IT218:JT218" ca="1" si="797">OFFSET(IT$5,$B218,0)</f>
        <v>1</v>
      </c>
      <c r="IU218" s="248">
        <f t="shared" ca="1" si="797"/>
        <v>0</v>
      </c>
      <c r="IV218" s="248">
        <f t="shared" ca="1" si="797"/>
        <v>70</v>
      </c>
      <c r="IW218" s="248">
        <f t="shared" ca="1" si="797"/>
        <v>50</v>
      </c>
      <c r="IX218" s="248">
        <f t="shared" ca="1" si="797"/>
        <v>85</v>
      </c>
      <c r="IY218" s="248">
        <f t="shared" ca="1" si="797"/>
        <v>70</v>
      </c>
      <c r="IZ218" s="246">
        <f t="shared" si="744"/>
        <v>1</v>
      </c>
      <c r="JA218" s="246">
        <f t="shared" si="745"/>
        <v>1</v>
      </c>
      <c r="JB218" s="246">
        <f t="shared" si="746"/>
        <v>1</v>
      </c>
      <c r="JC218" s="248">
        <f t="shared" ca="1" si="797"/>
        <v>1</v>
      </c>
      <c r="JD218" s="10"/>
      <c r="JE218" s="248">
        <f t="shared" ca="1" si="797"/>
        <v>1</v>
      </c>
      <c r="JF218" s="248">
        <f t="shared" ca="1" si="797"/>
        <v>1</v>
      </c>
      <c r="JG218" s="248">
        <f t="shared" ca="1" si="797"/>
        <v>0.75</v>
      </c>
      <c r="JH218" s="248">
        <f t="shared" ca="1" si="797"/>
        <v>0.8</v>
      </c>
      <c r="JI218" s="248">
        <f t="shared" ca="1" si="797"/>
        <v>0.82499999999999996</v>
      </c>
      <c r="JJ218" s="248">
        <f t="shared" ca="1" si="797"/>
        <v>0.875</v>
      </c>
      <c r="JK218" s="248">
        <f t="shared" ca="1" si="797"/>
        <v>0.9</v>
      </c>
      <c r="JL218" s="248">
        <f t="shared" ca="1" si="797"/>
        <v>1</v>
      </c>
      <c r="JM218" s="248">
        <f t="shared" ca="1" si="797"/>
        <v>0</v>
      </c>
      <c r="JN218" s="248">
        <f t="shared" ca="1" si="797"/>
        <v>0</v>
      </c>
      <c r="JO218" s="248">
        <f t="shared" ca="1" si="797"/>
        <v>0</v>
      </c>
      <c r="JP218" s="248">
        <f t="shared" ca="1" si="797"/>
        <v>0</v>
      </c>
      <c r="JQ218" s="248">
        <f t="shared" ca="1" si="797"/>
        <v>0</v>
      </c>
      <c r="JR218" s="248">
        <f t="shared" ca="1" si="797"/>
        <v>0</v>
      </c>
      <c r="JS218" s="248" t="str">
        <f t="shared" ca="1" si="797"/>
        <v>-</v>
      </c>
      <c r="JT218" s="248">
        <f t="shared" ca="1" si="797"/>
        <v>0</v>
      </c>
      <c r="JU218" s="27">
        <v>0</v>
      </c>
    </row>
    <row r="219" spans="1:281" s="228" customFormat="1" outlineLevel="1">
      <c r="A219" s="202">
        <f t="shared" si="12"/>
        <v>214</v>
      </c>
      <c r="B219" s="32">
        <f>$A$7</f>
        <v>2</v>
      </c>
      <c r="C219" s="228">
        <v>200</v>
      </c>
      <c r="D219" s="228" t="s">
        <v>941</v>
      </c>
      <c r="E219" s="228" t="b">
        <v>1</v>
      </c>
      <c r="F219" s="228" t="b">
        <v>0</v>
      </c>
      <c r="G219" s="271" t="b">
        <f>$C$22=1</f>
        <v>0</v>
      </c>
      <c r="H219" s="32">
        <v>6</v>
      </c>
      <c r="I219" s="298" cm="1">
        <f t="array" aca="1" ref="I219" ca="1">INDEX(DataMaster!$R$70:$AC$77,Experiment!$H219,MATCH(Experiment!I$2,DataMaster!$R$69:$AC$69,0))</f>
        <v>3</v>
      </c>
      <c r="J219" s="298" cm="1">
        <f t="array" aca="1" ref="J219" ca="1">INDEX(DataMaster!$R$70:$AC$77,Experiment!$H219,MATCH(Experiment!J$2,DataMaster!$R$69:$AC$69,0))</f>
        <v>3</v>
      </c>
      <c r="K219" s="307">
        <v>1</v>
      </c>
      <c r="L219" s="298" cm="1">
        <f t="array" aca="1" ref="L219" ca="1">INDEX(DataMaster!$R$70:$AC$77,Experiment!$H219,MATCH(Experiment!L$2,DataMaster!$R$69:$AC$69,0))</f>
        <v>4</v>
      </c>
      <c r="M219" s="32">
        <v>1</v>
      </c>
      <c r="N219" s="32">
        <v>1</v>
      </c>
      <c r="O219" s="32">
        <v>1</v>
      </c>
      <c r="P219" s="298" cm="1">
        <f t="array" ref="P219">INDEX(DataMaster!$R$70:$AC$77,Experiment!$H219,MATCH(Experiment!P$2,DataMaster!$R$69:$AC$69,0))</f>
        <v>1</v>
      </c>
      <c r="Q219" s="32">
        <v>1</v>
      </c>
      <c r="R219" s="298" cm="1">
        <f t="array" aca="1" ref="R219" ca="1">INDEX(DataMaster!$R$70:$AC$77,Experiment!$H219,MATCH(Experiment!R$2,DataMaster!$R$69:$AC$69,0))</f>
        <v>4</v>
      </c>
      <c r="S219" s="32">
        <v>0</v>
      </c>
      <c r="T219" s="298" cm="1">
        <f t="array" aca="1" ref="T219" ca="1">INDEX(DataMaster!$R$70:$AC$77,Experiment!$H219,MATCH(Experiment!T$2,DataMaster!$R$69:$AC$69,0))</f>
        <v>4</v>
      </c>
      <c r="V219" s="223" t="str">
        <f ca="1">TEXT(LEFT(OFFSET(V219,-1,0),5)+1,"00000")&amp;MID(OFFSET(V219,-1,0),6,FIND(" ",OFFSET(V219,-1,0),7)-5)
&amp;IF($H219=0,"",INDEX(DataMaster!$Q$70:$Q$77,Experiment!H219))
 &amp; " Day"&amp;INDEX(i.DOY,$I219,1)                   &amp; IF($FE219=0," FWM","")&amp;IF($FE219=1," MWM","")&amp;IF($FE219=5," Mat","")&amp;IF($FJ219=TRUE,"&amp;BBT","")
&amp;" Confine"&amp;$P219-1       &amp;IF($R219&gt;1," PasArea"&amp;GQ219,"")     &amp;IF($T219&gt;1," SR"&amp;GT219,"")     &amp;IF($S219&gt;1," PGR"&amp;JG219,"")
&amp; " (F"&amp;3+IFERROR(1*$CZ219,0)+IFERROR(1*$DA219,0)&amp;3-IFERROR(1*NOT($DC219),0)&amp;"N"&amp;$DV219&amp;$DW219&amp;")"</f>
        <v>00019 Feed farm3_nc Day204 MWM&amp;BBT Confine0 PasArea511.2 SR7.6 (F33N11)</v>
      </c>
      <c r="W219" s="10" t="str">
        <f ca="1">IF(COUNTIF(V$5:V219,V219)=1,"-","Dup")</f>
        <v>-</v>
      </c>
      <c r="X219" s="10"/>
      <c r="Y219" s="247" t="b">
        <v>1</v>
      </c>
      <c r="Z219" s="248" t="str">
        <f t="shared" ca="1" si="723"/>
        <v>-</v>
      </c>
      <c r="AA219" s="247" t="b">
        <v>1</v>
      </c>
      <c r="AB219" s="247" t="b">
        <v>1</v>
      </c>
      <c r="AC219" s="248" t="str">
        <f t="shared" ca="1" si="724"/>
        <v>-</v>
      </c>
      <c r="AD219" s="248" t="b">
        <f t="shared" ca="1" si="724"/>
        <v>1</v>
      </c>
      <c r="AE219" s="10"/>
      <c r="AF219" s="248" t="b">
        <f t="shared" ca="1" si="794"/>
        <v>1</v>
      </c>
      <c r="AG219" s="248" t="str">
        <f t="shared" ca="1" si="794"/>
        <v>-</v>
      </c>
      <c r="AH219" s="248" t="str">
        <f t="shared" ca="1" si="794"/>
        <v>-</v>
      </c>
      <c r="AI219" s="248" t="str">
        <f t="shared" ca="1" si="794"/>
        <v>-</v>
      </c>
      <c r="AJ219" s="248" t="b">
        <f t="shared" ca="1" si="794"/>
        <v>0</v>
      </c>
      <c r="AK219" s="248" t="str">
        <f t="shared" ca="1" si="794"/>
        <v>-</v>
      </c>
      <c r="AL219" s="248" t="str">
        <f t="shared" ca="1" si="794"/>
        <v>-</v>
      </c>
      <c r="AM219" s="248" t="str">
        <f t="shared" ca="1" si="794"/>
        <v>-</v>
      </c>
      <c r="AN219" s="248" t="b">
        <f t="shared" ca="1" si="794"/>
        <v>0</v>
      </c>
      <c r="AO219" s="10"/>
      <c r="AP219" s="247" t="b">
        <v>0</v>
      </c>
      <c r="AQ219" s="247" t="b">
        <v>0</v>
      </c>
      <c r="AR219" s="247" t="b">
        <v>0</v>
      </c>
      <c r="AS219" s="248" t="str">
        <f ca="1">OFFSET(AS$5,$B219,0)</f>
        <v>-</v>
      </c>
      <c r="AT219" s="247" t="b">
        <v>1</v>
      </c>
      <c r="AU219" s="248" t="str">
        <f t="shared" ca="1" si="726"/>
        <v>-</v>
      </c>
      <c r="AV219" s="247" t="b">
        <v>1</v>
      </c>
      <c r="AW219" s="297">
        <f ca="1">VALUE($H219&amp;$I219&amp;$J219&amp;$P219&amp;"01")</f>
        <v>633101</v>
      </c>
      <c r="AX219" s="248" t="str">
        <f t="shared" ca="1" si="794"/>
        <v>-</v>
      </c>
      <c r="AY219" s="248">
        <f t="shared" ca="1" si="794"/>
        <v>1</v>
      </c>
      <c r="AZ219" s="248">
        <f t="shared" ca="1" si="794"/>
        <v>1</v>
      </c>
      <c r="BA219" s="248" t="b">
        <f t="shared" ca="1" si="726"/>
        <v>1</v>
      </c>
      <c r="BB219" s="246" cm="1">
        <f t="array" ref="BB219">INDEX(i.sup_sel,$K219)</f>
        <v>1</v>
      </c>
      <c r="BC219" s="246" cm="1">
        <f t="array" aca="1" ref="BC219" ca="1">INDEX(i.confinement_factor_lab_cost,$L219)</f>
        <v>0.22500000000000001</v>
      </c>
      <c r="BD219" s="246" cm="1">
        <f t="array" aca="1" ref="BD219" ca="1">INDEX(i.confinement_factor_lab_cost,$L219)</f>
        <v>0.22500000000000001</v>
      </c>
      <c r="BE219" s="248" t="b">
        <f t="shared" ca="1" si="726"/>
        <v>1</v>
      </c>
      <c r="BF219" s="248" t="b">
        <f t="shared" ca="1" si="726"/>
        <v>0</v>
      </c>
      <c r="BG219" s="246" t="b" cm="1">
        <f t="array" ref="BG219">INDEX(i.dams_confinement_P,$P219,BG$17)</f>
        <v>0</v>
      </c>
      <c r="BH219" s="246" t="b" cm="1">
        <f t="array" ref="BH219">INDEX(i.dams_confinement_P,$P219,BH$17)</f>
        <v>0</v>
      </c>
      <c r="BI219" s="246" t="b" cm="1">
        <f t="array" ref="BI219">INDEX(i.dams_confinement_P,$P219,BI$17)</f>
        <v>0</v>
      </c>
      <c r="BJ219" s="246" t="b" cm="1">
        <f t="array" ref="BJ219">INDEX(i.dams_confinement_P,$P219,BJ$17)</f>
        <v>0</v>
      </c>
      <c r="BK219" s="246" t="b" cm="1">
        <f t="array" ref="BK219">INDEX(i.dams_confinement_P,$P219,BK$17)</f>
        <v>0</v>
      </c>
      <c r="BL219" s="246" t="b" cm="1">
        <f t="array" ref="BL219">INDEX(i.dams_confinement_P,$P219,BL$17)</f>
        <v>0</v>
      </c>
      <c r="BM219" s="246" t="b" cm="1">
        <f t="array" ref="BM219">INDEX(i.dams_confinement_P,$P219,BM$17)</f>
        <v>0</v>
      </c>
      <c r="BN219" s="246" t="b" cm="1">
        <f t="array" ref="BN219">INDEX(i.dams_confinement_P,$P219,BN$17)</f>
        <v>0</v>
      </c>
      <c r="BO219" s="246" t="b" cm="1">
        <f t="array" ref="BO219">INDEX(i.dams_confinement_P,$P219,BO$17)</f>
        <v>0</v>
      </c>
      <c r="BP219" s="246" t="b" cm="1">
        <f t="array" ref="BP219">INDEX(i.dams_confinement_P,$P219,BP$17)</f>
        <v>0</v>
      </c>
      <c r="BQ219" s="246" t="b" cm="1">
        <f t="array" ref="BQ219">INDEX(i.dams_confinement_P,$P219,BQ$17)</f>
        <v>0</v>
      </c>
      <c r="BR219" s="246" t="b" cm="1">
        <f t="array" ref="BR219">INDEX(i.dams_confinement_P,$P219,BR$17)</f>
        <v>0</v>
      </c>
      <c r="BS219" s="246" t="b" cm="1">
        <f t="array" ref="BS219">INDEX(i.dams_confinement_P,$P219,BS$17)</f>
        <v>0</v>
      </c>
      <c r="BT219" s="246" t="b" cm="1">
        <f t="array" ref="BT219">INDEX(i.dams_confinement_P,$P219,BT$17)</f>
        <v>0</v>
      </c>
      <c r="BU219" s="246" t="b" cm="1">
        <f t="array" ref="BU219">INDEX(i.dams_confinement_P,$P219,BU$17)</f>
        <v>0</v>
      </c>
      <c r="BV219" s="246" t="b" cm="1">
        <f t="array" ref="BV219">INDEX(i.dams_confinement_P,$P219,BV$17)</f>
        <v>0</v>
      </c>
      <c r="BW219" s="246" t="b" cm="1">
        <f t="array" ref="BW219">INDEX(i.dams_confinement_P,$P219,BW$17)</f>
        <v>0</v>
      </c>
      <c r="BX219" s="246" t="b" cm="1">
        <f t="array" ref="BX219">INDEX(i.dams_confinement_P,$P219,BX$17)</f>
        <v>0</v>
      </c>
      <c r="BY219" s="248" t="str">
        <f t="shared" ca="1" si="787"/>
        <v>-</v>
      </c>
      <c r="BZ219" s="248" t="str">
        <f t="shared" ca="1" si="787"/>
        <v>-</v>
      </c>
      <c r="CA219" s="10"/>
      <c r="CB219" s="248" t="str">
        <f t="shared" ca="1" si="787"/>
        <v>-</v>
      </c>
      <c r="CC219" s="248" t="str">
        <f t="shared" ca="1" si="787"/>
        <v>-</v>
      </c>
      <c r="CD219" s="248" t="str">
        <f t="shared" ca="1" si="787"/>
        <v>-</v>
      </c>
      <c r="CE219" s="248" t="str">
        <f t="shared" ca="1" si="787"/>
        <v>-</v>
      </c>
      <c r="CF219" s="248" t="str">
        <f t="shared" ca="1" si="787"/>
        <v>-</v>
      </c>
      <c r="CG219" s="248" t="str">
        <f t="shared" ca="1" si="787"/>
        <v>-</v>
      </c>
      <c r="CH219" s="248" t="str">
        <f t="shared" ca="1" si="787"/>
        <v>-</v>
      </c>
      <c r="CI219" s="248" t="str">
        <f t="shared" ca="1" si="787"/>
        <v>-</v>
      </c>
      <c r="CJ219" s="248" t="str">
        <f t="shared" ca="1" si="787"/>
        <v>-</v>
      </c>
      <c r="CK219" s="248" t="str">
        <f t="shared" ca="1" si="787"/>
        <v>-</v>
      </c>
      <c r="CL219" s="248" t="str">
        <f t="shared" ca="1" si="787"/>
        <v>-</v>
      </c>
      <c r="CM219" s="248" t="str">
        <f t="shared" ca="1" si="787"/>
        <v>-</v>
      </c>
      <c r="CN219" s="248" t="str">
        <f t="shared" ca="1" si="787"/>
        <v>-</v>
      </c>
      <c r="CO219" s="248" t="str">
        <f t="shared" ca="1" si="787"/>
        <v>-</v>
      </c>
      <c r="CP219" s="248" t="str">
        <f t="shared" ca="1" si="787"/>
        <v>-</v>
      </c>
      <c r="CQ219" s="248" t="str">
        <f t="shared" ca="1" si="787"/>
        <v>-</v>
      </c>
      <c r="CR219" s="248" t="str">
        <f t="shared" ca="1" si="787"/>
        <v>-</v>
      </c>
      <c r="CS219" s="248" t="str">
        <f t="shared" ca="1" si="787"/>
        <v>-</v>
      </c>
      <c r="CT219" s="248" t="str">
        <f t="shared" ca="1" si="787"/>
        <v>-</v>
      </c>
      <c r="CU219" s="248" t="str">
        <f t="shared" ca="1" si="787"/>
        <v>-</v>
      </c>
      <c r="CV219" s="248" t="str">
        <f t="shared" ca="1" si="787"/>
        <v>-</v>
      </c>
      <c r="CW219" s="10"/>
      <c r="CX219" s="246" t="str" cm="1">
        <f t="array" aca="1" ref="CX219" ca="1">IF(AND($CZ219:$DA219),INDEX(i.dam_user_fvp0_date,$P219),"-")</f>
        <v>-</v>
      </c>
      <c r="CY219" s="246" t="str" cm="1">
        <f t="array" aca="1" ref="CY219" ca="1">IF(AND($CZ219:$DA219),INDEX(i.dam_user_fvp1_date,$P219),"-")</f>
        <v>-</v>
      </c>
      <c r="CZ219" s="248" t="b">
        <f t="shared" ca="1" si="750"/>
        <v>0</v>
      </c>
      <c r="DA219" s="248" t="b">
        <f t="shared" ca="1" si="750"/>
        <v>0</v>
      </c>
      <c r="DB219" s="248" t="str">
        <f t="shared" ca="1" si="750"/>
        <v>-</v>
      </c>
      <c r="DC219" s="248" t="str">
        <f t="shared" ca="1" si="750"/>
        <v>-</v>
      </c>
      <c r="DD219" s="248" t="str">
        <f t="shared" ca="1" si="750"/>
        <v>-</v>
      </c>
      <c r="DE219" s="248" t="str">
        <f t="shared" ca="1" si="750"/>
        <v>-</v>
      </c>
      <c r="DF219" s="248" t="str">
        <f t="shared" ca="1" si="750"/>
        <v>-</v>
      </c>
      <c r="DG219" s="248" t="str">
        <f t="shared" ca="1" si="750"/>
        <v>-</v>
      </c>
      <c r="DH219" s="248" t="str">
        <f t="shared" ca="1" si="750"/>
        <v>-</v>
      </c>
      <c r="DI219" s="248" t="str">
        <f t="shared" ca="1" si="750"/>
        <v>-</v>
      </c>
      <c r="DJ219" s="128" t="s">
        <v>36</v>
      </c>
      <c r="DK219" s="128" t="s">
        <v>36</v>
      </c>
      <c r="DL219" s="128" t="s">
        <v>36</v>
      </c>
      <c r="DM219" s="128" t="s">
        <v>36</v>
      </c>
      <c r="DN219" s="128" t="s">
        <v>36</v>
      </c>
      <c r="DO219" s="128" t="s">
        <v>36</v>
      </c>
      <c r="DP219" s="128" t="s">
        <v>36</v>
      </c>
      <c r="DQ219" s="128" t="s">
        <v>36</v>
      </c>
      <c r="DR219" s="128" t="s">
        <v>36</v>
      </c>
      <c r="DS219" s="128" t="s">
        <v>36</v>
      </c>
      <c r="DT219" s="128" t="s">
        <v>36</v>
      </c>
      <c r="DU219" s="128" t="s">
        <v>36</v>
      </c>
      <c r="DV219" s="248">
        <f t="shared" ref="DV219:FI219" ca="1" si="798">OFFSET(DV$5,$B219,0)</f>
        <v>1</v>
      </c>
      <c r="DW219" s="248">
        <f t="shared" ca="1" si="798"/>
        <v>1</v>
      </c>
      <c r="DX219" s="248">
        <f t="shared" ca="1" si="798"/>
        <v>0</v>
      </c>
      <c r="DY219" s="248" t="str">
        <f t="shared" ca="1" si="798"/>
        <v>-</v>
      </c>
      <c r="DZ219" s="248" t="str">
        <f t="shared" ca="1" si="798"/>
        <v>-</v>
      </c>
      <c r="EA219" s="248" t="str">
        <f t="shared" ca="1" si="798"/>
        <v>-</v>
      </c>
      <c r="EB219" s="248" t="str">
        <f t="shared" ca="1" si="798"/>
        <v>-</v>
      </c>
      <c r="EC219" s="248" t="str">
        <f t="shared" ca="1" si="798"/>
        <v>-</v>
      </c>
      <c r="ED219" s="248" t="str">
        <f t="shared" ca="1" si="798"/>
        <v>-</v>
      </c>
      <c r="EE219" s="248" t="str">
        <f t="shared" ca="1" si="798"/>
        <v>-</v>
      </c>
      <c r="EF219" s="248">
        <f t="shared" ca="1" si="798"/>
        <v>0</v>
      </c>
      <c r="EG219" s="248" t="str">
        <f t="shared" ca="1" si="798"/>
        <v>-</v>
      </c>
      <c r="EH219" s="248" t="str">
        <f t="shared" ca="1" si="798"/>
        <v>-</v>
      </c>
      <c r="EI219" s="248" t="str">
        <f t="shared" ca="1" si="798"/>
        <v>-</v>
      </c>
      <c r="EJ219" s="248" t="str">
        <f t="shared" ca="1" si="798"/>
        <v>-</v>
      </c>
      <c r="EK219" s="248" t="str">
        <f t="shared" ca="1" si="798"/>
        <v>-</v>
      </c>
      <c r="EL219" s="248">
        <f t="shared" ca="1" si="798"/>
        <v>0</v>
      </c>
      <c r="EM219" s="248">
        <f t="shared" ca="1" si="798"/>
        <v>0</v>
      </c>
      <c r="EN219" s="248">
        <f t="shared" ca="1" si="798"/>
        <v>0</v>
      </c>
      <c r="EO219" s="248">
        <f t="shared" ca="1" si="798"/>
        <v>0</v>
      </c>
      <c r="EP219" s="248">
        <f t="shared" ca="1" si="798"/>
        <v>0</v>
      </c>
      <c r="EQ219" s="248">
        <f t="shared" ca="1" si="798"/>
        <v>0</v>
      </c>
      <c r="ER219" s="248">
        <f t="shared" ca="1" si="798"/>
        <v>0</v>
      </c>
      <c r="ES219" s="248" t="str">
        <f t="shared" ca="1" si="798"/>
        <v>-</v>
      </c>
      <c r="ET219" s="248" t="str">
        <f t="shared" ca="1" si="798"/>
        <v>-</v>
      </c>
      <c r="EU219" s="248" t="str">
        <f t="shared" ca="1" si="798"/>
        <v>-</v>
      </c>
      <c r="EV219" s="248" t="str">
        <f t="shared" ca="1" si="798"/>
        <v>-</v>
      </c>
      <c r="EW219" s="248" t="str">
        <f t="shared" ca="1" si="798"/>
        <v>-</v>
      </c>
      <c r="EX219" s="248" t="str">
        <f t="shared" ca="1" si="798"/>
        <v>-</v>
      </c>
      <c r="EY219" s="248" t="str">
        <f t="shared" ca="1" si="798"/>
        <v>-</v>
      </c>
      <c r="EZ219" s="248" t="str">
        <f t="shared" ca="1" si="798"/>
        <v>-</v>
      </c>
      <c r="FA219" s="248" t="str">
        <f t="shared" ca="1" si="798"/>
        <v>-</v>
      </c>
      <c r="FB219" s="248" t="str">
        <f t="shared" ca="1" si="798"/>
        <v>-</v>
      </c>
      <c r="FC219" s="248" t="str">
        <f t="shared" ca="1" si="798"/>
        <v>-</v>
      </c>
      <c r="FD219" s="10"/>
      <c r="FE219" s="246">
        <f t="shared" ca="1" si="729"/>
        <v>1</v>
      </c>
      <c r="FF219" s="248" t="str">
        <f t="shared" ca="1" si="798"/>
        <v>-</v>
      </c>
      <c r="FG219" s="248" t="str">
        <f t="shared" ca="1" si="798"/>
        <v>-</v>
      </c>
      <c r="FH219" s="248" t="str">
        <f t="shared" ca="1" si="798"/>
        <v>-</v>
      </c>
      <c r="FI219" s="248" t="str">
        <f t="shared" ca="1" si="798"/>
        <v>-</v>
      </c>
      <c r="FJ219" s="246" t="b">
        <f t="shared" ca="1" si="730"/>
        <v>1</v>
      </c>
      <c r="FK219" s="248" t="str">
        <f t="shared" ca="1" si="792"/>
        <v>-</v>
      </c>
      <c r="FL219" s="248">
        <f t="shared" ca="1" si="792"/>
        <v>0</v>
      </c>
      <c r="FM219" s="248" t="str">
        <f t="shared" ca="1" si="792"/>
        <v>-</v>
      </c>
      <c r="FN219" s="248">
        <f t="shared" ca="1" si="792"/>
        <v>1</v>
      </c>
      <c r="FO219" s="248">
        <f t="shared" ca="1" si="792"/>
        <v>0</v>
      </c>
      <c r="FP219" s="248">
        <f t="shared" ca="1" si="792"/>
        <v>1</v>
      </c>
      <c r="FQ219" s="248">
        <f t="shared" ca="1" si="792"/>
        <v>0</v>
      </c>
      <c r="FR219" s="248">
        <f t="shared" ca="1" si="792"/>
        <v>1</v>
      </c>
      <c r="FS219" s="248">
        <f t="shared" ca="1" si="792"/>
        <v>1</v>
      </c>
      <c r="FT219" s="248">
        <f t="shared" ca="1" si="792"/>
        <v>1</v>
      </c>
      <c r="FU219" s="248">
        <f t="shared" ca="1" si="792"/>
        <v>0</v>
      </c>
      <c r="FV219" s="248">
        <f t="shared" ca="1" si="792"/>
        <v>0</v>
      </c>
      <c r="FW219" s="248">
        <f t="shared" ca="1" si="792"/>
        <v>0</v>
      </c>
      <c r="FX219" s="248">
        <f t="shared" ca="1" si="777"/>
        <v>0</v>
      </c>
      <c r="FY219" s="248">
        <f t="shared" ca="1" si="777"/>
        <v>0</v>
      </c>
      <c r="FZ219" s="248">
        <f t="shared" ca="1" si="777"/>
        <v>0</v>
      </c>
      <c r="GA219" s="248">
        <f t="shared" ca="1" si="777"/>
        <v>0</v>
      </c>
      <c r="GB219" s="248">
        <f t="shared" ca="1" si="777"/>
        <v>0</v>
      </c>
      <c r="GC219" s="248">
        <f t="shared" ca="1" si="777"/>
        <v>0</v>
      </c>
      <c r="GD219" s="248">
        <f t="shared" ca="1" si="777"/>
        <v>0</v>
      </c>
      <c r="GE219" s="248">
        <f t="shared" ca="1" si="777"/>
        <v>0</v>
      </c>
      <c r="GF219" s="248">
        <f t="shared" ca="1" si="777"/>
        <v>0</v>
      </c>
      <c r="GG219" s="248">
        <f t="shared" ca="1" si="777"/>
        <v>1</v>
      </c>
      <c r="GH219" s="248">
        <f t="shared" ca="1" si="777"/>
        <v>0</v>
      </c>
      <c r="GI219" s="248">
        <f t="shared" ca="1" si="777"/>
        <v>0</v>
      </c>
      <c r="GJ219" s="248">
        <f t="shared" ca="1" si="777"/>
        <v>0</v>
      </c>
      <c r="GK219" s="248">
        <f t="shared" ca="1" si="777"/>
        <v>0</v>
      </c>
      <c r="GL219" s="248">
        <f t="shared" ca="1" si="777"/>
        <v>0</v>
      </c>
      <c r="GM219" s="248">
        <f t="shared" ca="1" si="777"/>
        <v>0</v>
      </c>
      <c r="GN219" s="248">
        <f t="shared" ca="1" si="777"/>
        <v>0</v>
      </c>
      <c r="GO219" s="10"/>
      <c r="GP219" s="246" t="b">
        <f t="shared" ref="GP219:GP227" ca="1" si="799">IF(GQ219&lt;&gt;"-",TRUE,FALSE)</f>
        <v>1</v>
      </c>
      <c r="GQ219" s="246" cm="1">
        <f t="array" aca="1" ref="GQ219" ca="1">INDEX(i.bnd_total_pas_area,$R219,1)</f>
        <v>511.2</v>
      </c>
      <c r="GR219" s="248" t="str">
        <f t="shared" ca="1" si="733"/>
        <v>-</v>
      </c>
      <c r="GS219" s="246" t="b">
        <f t="shared" ref="GS219:GS227" ca="1" si="800">IF(GT219&lt;&gt;"-",TRUE,FALSE)</f>
        <v>1</v>
      </c>
      <c r="GT219" s="246" cm="1">
        <f t="array" aca="1" ref="GT219" ca="1">INDEX(i.bnd_sr_t,$T219,1)</f>
        <v>7.6</v>
      </c>
      <c r="GU219" s="246" t="b">
        <f t="shared" ca="1" si="735"/>
        <v>0</v>
      </c>
      <c r="GV219" s="246" t="b">
        <f t="shared" ca="1" si="735"/>
        <v>0</v>
      </c>
      <c r="GW219" s="246" t="b">
        <f t="shared" ca="1" si="735"/>
        <v>1</v>
      </c>
      <c r="GX219" s="248">
        <f t="shared" ca="1" si="736"/>
        <v>0</v>
      </c>
      <c r="GY219" s="248">
        <f t="shared" ca="1" si="736"/>
        <v>2</v>
      </c>
      <c r="GZ219" s="248">
        <f t="shared" ca="1" si="736"/>
        <v>2</v>
      </c>
      <c r="HA219" s="248" t="str">
        <f t="shared" ca="1" si="736"/>
        <v>-</v>
      </c>
      <c r="HB219" s="248" t="str">
        <f t="shared" ca="1" si="736"/>
        <v>-</v>
      </c>
      <c r="HC219" s="248" t="str">
        <f t="shared" ca="1" si="736"/>
        <v>-</v>
      </c>
      <c r="HD219" s="248" t="str">
        <f t="shared" ca="1" si="736"/>
        <v>-</v>
      </c>
      <c r="HE219" s="248" t="str">
        <f t="shared" ca="1" si="736"/>
        <v>-</v>
      </c>
      <c r="HF219" s="246" t="str">
        <f>IF(TRUE,"-",INDEX(i_dryman,INDEX(CHOOSE($I219,[0]!i.AdultDrys,[0]!i.AdultDrys,[0]!i.AdultDrys),1,#REF!)+1,HF$15))</f>
        <v>-</v>
      </c>
      <c r="HG219" s="248" t="str">
        <f t="shared" ca="1" si="736"/>
        <v>-</v>
      </c>
      <c r="HH219" s="308" t="b">
        <v>0</v>
      </c>
      <c r="HI219" s="247">
        <v>2</v>
      </c>
      <c r="HJ219" s="248" t="str">
        <f t="shared" ca="1" si="737"/>
        <v>-</v>
      </c>
      <c r="HK219" s="246" t="str">
        <f t="array" aca="1" ref="HK219" ca="1">IF(OR(HL219:HQ219&lt;&gt;"-"),TRUE,"-")</f>
        <v>-</v>
      </c>
      <c r="HL219" s="247" t="s">
        <v>36</v>
      </c>
      <c r="HM219" s="286" t="s">
        <v>36</v>
      </c>
      <c r="HN219" s="286" t="s">
        <v>36</v>
      </c>
      <c r="HO219" s="286" t="s">
        <v>36</v>
      </c>
      <c r="HP219" s="286" t="s">
        <v>36</v>
      </c>
      <c r="HQ219" s="288" t="str">
        <f ca="1">OFFSET(HQ$5,$B219,0)</f>
        <v>-</v>
      </c>
      <c r="HR219" s="286" t="s">
        <v>36</v>
      </c>
      <c r="HS219" s="247" t="b">
        <v>1</v>
      </c>
      <c r="HT219" s="247">
        <v>2</v>
      </c>
      <c r="HU219" s="248" t="b">
        <f t="shared" ca="1" si="738"/>
        <v>1</v>
      </c>
      <c r="HV219" s="247" t="s">
        <v>36</v>
      </c>
      <c r="HW219" s="246" t="str">
        <f t="shared" ca="1" si="739"/>
        <v>-</v>
      </c>
      <c r="HX219" s="246" t="str">
        <f t="shared" ca="1" si="739"/>
        <v>-</v>
      </c>
      <c r="HY219" s="246" t="str">
        <f t="shared" ca="1" si="739"/>
        <v>-</v>
      </c>
      <c r="HZ219" s="246" t="str">
        <f t="shared" ca="1" si="739"/>
        <v>-</v>
      </c>
      <c r="IA219" s="248" t="str">
        <f t="shared" ref="IA219:JT227" ca="1" si="801">OFFSET(IA$5,$B219,0)</f>
        <v>-</v>
      </c>
      <c r="IB219" s="248" t="str">
        <f t="shared" ca="1" si="801"/>
        <v>-</v>
      </c>
      <c r="IC219" s="248" t="str">
        <f t="shared" ca="1" si="801"/>
        <v>-</v>
      </c>
      <c r="ID219" s="248" t="str">
        <f t="shared" ca="1" si="801"/>
        <v>-</v>
      </c>
      <c r="IE219" s="247">
        <v>0</v>
      </c>
      <c r="IF219" s="247">
        <v>0.9</v>
      </c>
      <c r="IG219" s="247">
        <v>0</v>
      </c>
      <c r="IH219" s="247">
        <v>0.5</v>
      </c>
      <c r="II219" s="247">
        <v>0</v>
      </c>
      <c r="IJ219" s="247">
        <v>0</v>
      </c>
      <c r="IK219" s="247" t="s">
        <v>36</v>
      </c>
      <c r="IL219" s="246" t="str">
        <f t="shared" ca="1" si="741"/>
        <v>-</v>
      </c>
      <c r="IM219" s="246" t="str">
        <f ca="1">INDEX(i.FlkStrctr,$J219,IM$15)</f>
        <v>-</v>
      </c>
      <c r="IN219" s="155" t="b">
        <f t="shared" ref="IN219:IN224" ca="1" si="802">SUM(IO219:IO219)&gt;0</f>
        <v>0</v>
      </c>
      <c r="IO219" s="248" t="str">
        <f t="shared" ca="1" si="743"/>
        <v>-</v>
      </c>
      <c r="IP219" s="10"/>
      <c r="IQ219" s="248">
        <f t="shared" ca="1" si="801"/>
        <v>1</v>
      </c>
      <c r="IR219" s="248">
        <f t="shared" ca="1" si="801"/>
        <v>0</v>
      </c>
      <c r="IS219" s="248">
        <f t="shared" ca="1" si="801"/>
        <v>1</v>
      </c>
      <c r="IT219" s="248">
        <f t="shared" ca="1" si="801"/>
        <v>1</v>
      </c>
      <c r="IU219" s="248">
        <f t="shared" ca="1" si="801"/>
        <v>0</v>
      </c>
      <c r="IV219" s="248">
        <f t="shared" ca="1" si="801"/>
        <v>70</v>
      </c>
      <c r="IW219" s="248">
        <f t="shared" ca="1" si="801"/>
        <v>50</v>
      </c>
      <c r="IX219" s="248">
        <f t="shared" ca="1" si="801"/>
        <v>85</v>
      </c>
      <c r="IY219" s="248">
        <f t="shared" ca="1" si="801"/>
        <v>70</v>
      </c>
      <c r="IZ219" s="246">
        <f t="shared" si="744"/>
        <v>1</v>
      </c>
      <c r="JA219" s="246">
        <f t="shared" si="745"/>
        <v>1</v>
      </c>
      <c r="JB219" s="246">
        <f t="shared" si="746"/>
        <v>1</v>
      </c>
      <c r="JC219" s="248">
        <f t="shared" ca="1" si="801"/>
        <v>1</v>
      </c>
      <c r="JD219" s="10"/>
      <c r="JE219" s="248">
        <f t="shared" ca="1" si="801"/>
        <v>1</v>
      </c>
      <c r="JF219" s="248">
        <f t="shared" ca="1" si="801"/>
        <v>1</v>
      </c>
      <c r="JG219" s="248">
        <f t="shared" ca="1" si="801"/>
        <v>0.75</v>
      </c>
      <c r="JH219" s="248">
        <f t="shared" ca="1" si="801"/>
        <v>0.8</v>
      </c>
      <c r="JI219" s="248">
        <f t="shared" ca="1" si="801"/>
        <v>0.82499999999999996</v>
      </c>
      <c r="JJ219" s="248">
        <f t="shared" ca="1" si="801"/>
        <v>0.875</v>
      </c>
      <c r="JK219" s="248">
        <f t="shared" ca="1" si="801"/>
        <v>0.9</v>
      </c>
      <c r="JL219" s="248">
        <f t="shared" ca="1" si="801"/>
        <v>1</v>
      </c>
      <c r="JM219" s="248">
        <f t="shared" ca="1" si="747"/>
        <v>0</v>
      </c>
      <c r="JN219" s="248">
        <f t="shared" ca="1" si="747"/>
        <v>0</v>
      </c>
      <c r="JO219" s="248">
        <f t="shared" ca="1" si="747"/>
        <v>0</v>
      </c>
      <c r="JP219" s="248">
        <f t="shared" ca="1" si="747"/>
        <v>0</v>
      </c>
      <c r="JQ219" s="248">
        <f t="shared" ca="1" si="747"/>
        <v>0</v>
      </c>
      <c r="JR219" s="248">
        <f t="shared" ca="1" si="747"/>
        <v>0</v>
      </c>
      <c r="JS219" s="248" t="str">
        <f t="shared" ca="1" si="801"/>
        <v>-</v>
      </c>
      <c r="JT219" s="248">
        <f t="shared" ca="1" si="801"/>
        <v>0</v>
      </c>
      <c r="JU219" s="27">
        <v>0</v>
      </c>
    </row>
    <row r="220" spans="1:281" s="228" customFormat="1" outlineLevel="2">
      <c r="A220" s="202">
        <f t="shared" si="12"/>
        <v>215</v>
      </c>
      <c r="B220" s="32">
        <f ca="1">OFFSET(B220,-1,-1)</f>
        <v>214</v>
      </c>
      <c r="C220" s="228">
        <v>200</v>
      </c>
      <c r="D220" s="228" t="s">
        <v>941</v>
      </c>
      <c r="E220" s="228" t="b">
        <v>1</v>
      </c>
      <c r="F220" s="228" t="b">
        <v>0</v>
      </c>
      <c r="G220" s="228" t="b">
        <f t="shared" ref="G220:G227" si="803">E220</f>
        <v>1</v>
      </c>
      <c r="H220" s="32">
        <v>6</v>
      </c>
      <c r="I220" s="298" cm="1">
        <f t="array" aca="1" ref="I220" ca="1">INDEX(DataMaster!$R$70:$AC$77,Experiment!$H220,MATCH(Experiment!I$2,DataMaster!$R$69:$AC$69,0))</f>
        <v>3</v>
      </c>
      <c r="J220" s="298" cm="1">
        <f t="array" aca="1" ref="J220" ca="1">INDEX(DataMaster!$R$70:$AC$77,Experiment!$H220,MATCH(Experiment!J$2,DataMaster!$R$69:$AC$69,0))</f>
        <v>3</v>
      </c>
      <c r="K220" s="307">
        <v>1</v>
      </c>
      <c r="L220" s="298" cm="1">
        <f t="array" aca="1" ref="L220" ca="1">INDEX(DataMaster!$R$70:$AC$77,Experiment!$H220,MATCH(Experiment!L$2,DataMaster!$R$69:$AC$69,0))</f>
        <v>4</v>
      </c>
      <c r="M220" s="32">
        <v>1</v>
      </c>
      <c r="N220" s="32">
        <v>1</v>
      </c>
      <c r="O220" s="32">
        <v>1</v>
      </c>
      <c r="P220" s="298" cm="1">
        <f t="array" ref="P220">INDEX(DataMaster!$R$70:$AC$77,Experiment!$H220,MATCH(Experiment!P$2,DataMaster!$R$69:$AC$69,0))</f>
        <v>1</v>
      </c>
      <c r="Q220" s="32">
        <v>1</v>
      </c>
      <c r="R220" s="298" cm="1">
        <f t="array" aca="1" ref="R220" ca="1">INDEX(DataMaster!$R$70:$AC$77,Experiment!$H220,MATCH(Experiment!R$2,DataMaster!$R$69:$AC$69,0))</f>
        <v>4</v>
      </c>
      <c r="S220" s="32">
        <v>0</v>
      </c>
      <c r="T220" s="298" cm="1">
        <f t="array" aca="1" ref="T220" ca="1">INDEX(DataMaster!$R$70:$AC$77,Experiment!$H220,MATCH(Experiment!T$2,DataMaster!$R$69:$AC$69,0))</f>
        <v>4</v>
      </c>
      <c r="V220" s="242" t="str">
        <f ca="1">TEXT(LEFT(OFFSET(V220,-1,0),5)+1,"00000")&amp;MID(OFFSET(V220,-1,0),6,FIND(" ",OFFSET(V220,-1,0),7)-5)
&amp;IF($H220=0,"",INDEX(DataMaster!$Q$70:$Q$77,Experiment!H220))
 &amp; " Day"&amp;INDEX(i.DOY,$I220,1)                   &amp; IF($FE220=0," FWM","")&amp;IF($FE220=1," MWM","")&amp;IF($FE220=5," Mat","")&amp;IF($FJ220=TRUE,"&amp;BBT","")
&amp;" Confine"&amp;$P220-1       &amp;IF($R220&gt;1," PasArea"&amp;GQ220,"")     &amp;IF($T220&gt;1," SR"&amp;GT220,"")     &amp;IF($S220&gt;1," PGR"&amp;JG220,"")
&amp; " (F"&amp;3+IFERROR(1*$CZ220,0)+IFERROR(1*$DA220,0)&amp;3-IFERROR(1*NOT($DC220),0)&amp;"N"&amp;$DV220&amp;$DW220&amp;")"</f>
        <v>00020 Feed farm3_nc Day204 MWM&amp;BBT Confine0 PasArea511.2 SR7.6 (F33N33)</v>
      </c>
      <c r="W220" s="10" t="str">
        <f ca="1">IF(COUNTIF(V$5:V220,V220)=1,"-","Dup")</f>
        <v>-</v>
      </c>
      <c r="X220" s="10"/>
      <c r="Y220" s="247" t="s">
        <v>36</v>
      </c>
      <c r="Z220" s="248" t="str">
        <f t="shared" ca="1" si="723"/>
        <v>-</v>
      </c>
      <c r="AA220" s="247" t="s">
        <v>36</v>
      </c>
      <c r="AB220" s="247" t="s">
        <v>36</v>
      </c>
      <c r="AC220" s="248" t="str">
        <f t="shared" ca="1" si="724"/>
        <v>-</v>
      </c>
      <c r="AD220" s="248" t="b">
        <f t="shared" ca="1" si="724"/>
        <v>1</v>
      </c>
      <c r="AE220" s="10"/>
      <c r="AF220" s="248" t="b">
        <f t="shared" ca="1" si="794"/>
        <v>1</v>
      </c>
      <c r="AG220" s="248" t="str">
        <f t="shared" ca="1" si="794"/>
        <v>-</v>
      </c>
      <c r="AH220" s="248" t="str">
        <f t="shared" ca="1" si="794"/>
        <v>-</v>
      </c>
      <c r="AI220" s="248" t="str">
        <f t="shared" ca="1" si="794"/>
        <v>-</v>
      </c>
      <c r="AJ220" s="248" t="b">
        <f t="shared" ca="1" si="794"/>
        <v>0</v>
      </c>
      <c r="AK220" s="248" t="str">
        <f t="shared" ca="1" si="794"/>
        <v>-</v>
      </c>
      <c r="AL220" s="248" t="str">
        <f t="shared" ca="1" si="794"/>
        <v>-</v>
      </c>
      <c r="AM220" s="248" t="str">
        <f t="shared" ca="1" si="794"/>
        <v>-</v>
      </c>
      <c r="AN220" s="248" t="b">
        <f t="shared" ca="1" si="794"/>
        <v>0</v>
      </c>
      <c r="AO220" s="10"/>
      <c r="AP220" s="247" t="b">
        <v>1</v>
      </c>
      <c r="AQ220" s="247" t="b">
        <v>0</v>
      </c>
      <c r="AR220" s="247" t="b">
        <v>1</v>
      </c>
      <c r="AS220" s="243">
        <f t="shared" ca="1" si="749"/>
        <v>633101</v>
      </c>
      <c r="AT220" s="247" t="b">
        <v>0</v>
      </c>
      <c r="AU220" s="248" t="str">
        <f t="shared" ca="1" si="794"/>
        <v>-</v>
      </c>
      <c r="AV220" s="248" t="b">
        <f t="shared" ca="1" si="794"/>
        <v>1</v>
      </c>
      <c r="AW220" s="225">
        <f ca="1">OFFSET(AW220,-1,0)+1</f>
        <v>633102</v>
      </c>
      <c r="AX220" s="248" t="str">
        <f t="shared" ca="1" si="794"/>
        <v>-</v>
      </c>
      <c r="AY220" s="248">
        <f t="shared" ca="1" si="794"/>
        <v>1</v>
      </c>
      <c r="AZ220" s="248">
        <f t="shared" ca="1" si="794"/>
        <v>1</v>
      </c>
      <c r="BA220" s="248" t="b">
        <f t="shared" ca="1" si="794"/>
        <v>1</v>
      </c>
      <c r="BB220" s="246" cm="1">
        <f t="array" ref="BB220">INDEX(i.sup_sel,$K220)</f>
        <v>1</v>
      </c>
      <c r="BC220" s="246" cm="1">
        <f t="array" aca="1" ref="BC220" ca="1">INDEX(i.confinement_factor_lab_cost,$L220)</f>
        <v>0.22500000000000001</v>
      </c>
      <c r="BD220" s="246" cm="1">
        <f t="array" aca="1" ref="BD220" ca="1">INDEX(i.confinement_factor_lab_cost,$L220)</f>
        <v>0.22500000000000001</v>
      </c>
      <c r="BE220" s="248" t="b">
        <f t="shared" ref="BE220:BF227" ca="1" si="804">OFFSET(BE$5,$B220,0)</f>
        <v>1</v>
      </c>
      <c r="BF220" s="248" t="b">
        <f t="shared" ca="1" si="726"/>
        <v>0</v>
      </c>
      <c r="BG220" s="246" t="b" cm="1">
        <f t="array" ref="BG220">INDEX(i.dams_confinement_P,$P220,BG$17)</f>
        <v>0</v>
      </c>
      <c r="BH220" s="246" t="b" cm="1">
        <f t="array" ref="BH220">INDEX(i.dams_confinement_P,$P220,BH$17)</f>
        <v>0</v>
      </c>
      <c r="BI220" s="246" t="b" cm="1">
        <f t="array" ref="BI220">INDEX(i.dams_confinement_P,$P220,BI$17)</f>
        <v>0</v>
      </c>
      <c r="BJ220" s="246" t="b" cm="1">
        <f t="array" ref="BJ220">INDEX(i.dams_confinement_P,$P220,BJ$17)</f>
        <v>0</v>
      </c>
      <c r="BK220" s="246" t="b" cm="1">
        <f t="array" ref="BK220">INDEX(i.dams_confinement_P,$P220,BK$17)</f>
        <v>0</v>
      </c>
      <c r="BL220" s="246" t="b" cm="1">
        <f t="array" ref="BL220">INDEX(i.dams_confinement_P,$P220,BL$17)</f>
        <v>0</v>
      </c>
      <c r="BM220" s="246" t="b" cm="1">
        <f t="array" ref="BM220">INDEX(i.dams_confinement_P,$P220,BM$17)</f>
        <v>0</v>
      </c>
      <c r="BN220" s="246" t="b" cm="1">
        <f t="array" ref="BN220">INDEX(i.dams_confinement_P,$P220,BN$17)</f>
        <v>0</v>
      </c>
      <c r="BO220" s="246" t="b" cm="1">
        <f t="array" ref="BO220">INDEX(i.dams_confinement_P,$P220,BO$17)</f>
        <v>0</v>
      </c>
      <c r="BP220" s="246" t="b" cm="1">
        <f t="array" ref="BP220">INDEX(i.dams_confinement_P,$P220,BP$17)</f>
        <v>0</v>
      </c>
      <c r="BQ220" s="246" t="b" cm="1">
        <f t="array" ref="BQ220">INDEX(i.dams_confinement_P,$P220,BQ$17)</f>
        <v>0</v>
      </c>
      <c r="BR220" s="246" t="b" cm="1">
        <f t="array" ref="BR220">INDEX(i.dams_confinement_P,$P220,BR$17)</f>
        <v>0</v>
      </c>
      <c r="BS220" s="246" t="b" cm="1">
        <f t="array" ref="BS220">INDEX(i.dams_confinement_P,$P220,BS$17)</f>
        <v>0</v>
      </c>
      <c r="BT220" s="246" t="b" cm="1">
        <f t="array" ref="BT220">INDEX(i.dams_confinement_P,$P220,BT$17)</f>
        <v>0</v>
      </c>
      <c r="BU220" s="246" t="b" cm="1">
        <f t="array" ref="BU220">INDEX(i.dams_confinement_P,$P220,BU$17)</f>
        <v>0</v>
      </c>
      <c r="BV220" s="246" t="b" cm="1">
        <f t="array" ref="BV220">INDEX(i.dams_confinement_P,$P220,BV$17)</f>
        <v>0</v>
      </c>
      <c r="BW220" s="246" t="b" cm="1">
        <f t="array" ref="BW220">INDEX(i.dams_confinement_P,$P220,BW$17)</f>
        <v>0</v>
      </c>
      <c r="BX220" s="246" t="b" cm="1">
        <f t="array" ref="BX220">INDEX(i.dams_confinement_P,$P220,BX$17)</f>
        <v>0</v>
      </c>
      <c r="BY220" s="248" t="str">
        <f t="shared" ca="1" si="787"/>
        <v>-</v>
      </c>
      <c r="BZ220" s="248" t="str">
        <f t="shared" ca="1" si="787"/>
        <v>-</v>
      </c>
      <c r="CA220" s="10"/>
      <c r="CB220" s="248" t="str">
        <f t="shared" ca="1" si="787"/>
        <v>-</v>
      </c>
      <c r="CC220" s="248" t="str">
        <f t="shared" ca="1" si="787"/>
        <v>-</v>
      </c>
      <c r="CD220" s="248" t="str">
        <f t="shared" ca="1" si="787"/>
        <v>-</v>
      </c>
      <c r="CE220" s="248" t="str">
        <f t="shared" ca="1" si="787"/>
        <v>-</v>
      </c>
      <c r="CF220" s="248" t="str">
        <f t="shared" ca="1" si="787"/>
        <v>-</v>
      </c>
      <c r="CG220" s="248" t="str">
        <f t="shared" ca="1" si="787"/>
        <v>-</v>
      </c>
      <c r="CH220" s="248" t="str">
        <f t="shared" ca="1" si="787"/>
        <v>-</v>
      </c>
      <c r="CI220" s="248" t="str">
        <f t="shared" ca="1" si="787"/>
        <v>-</v>
      </c>
      <c r="CJ220" s="248" t="str">
        <f t="shared" ca="1" si="787"/>
        <v>-</v>
      </c>
      <c r="CK220" s="248" t="str">
        <f t="shared" ca="1" si="787"/>
        <v>-</v>
      </c>
      <c r="CL220" s="248" t="str">
        <f t="shared" ca="1" si="787"/>
        <v>-</v>
      </c>
      <c r="CM220" s="248" t="str">
        <f t="shared" ca="1" si="787"/>
        <v>-</v>
      </c>
      <c r="CN220" s="248" t="str">
        <f t="shared" ca="1" si="787"/>
        <v>-</v>
      </c>
      <c r="CO220" s="248" t="str">
        <f t="shared" ca="1" si="787"/>
        <v>-</v>
      </c>
      <c r="CP220" s="248" t="str">
        <f t="shared" ca="1" si="787"/>
        <v>-</v>
      </c>
      <c r="CQ220" s="248" t="str">
        <f t="shared" ca="1" si="787"/>
        <v>-</v>
      </c>
      <c r="CR220" s="248" t="str">
        <f t="shared" ca="1" si="787"/>
        <v>-</v>
      </c>
      <c r="CS220" s="248" t="str">
        <f t="shared" ca="1" si="787"/>
        <v>-</v>
      </c>
      <c r="CT220" s="248" t="str">
        <f t="shared" ca="1" si="787"/>
        <v>-</v>
      </c>
      <c r="CU220" s="248" t="str">
        <f t="shared" ca="1" si="787"/>
        <v>-</v>
      </c>
      <c r="CV220" s="248" t="str">
        <f t="shared" ca="1" si="787"/>
        <v>-</v>
      </c>
      <c r="CW220" s="10"/>
      <c r="CX220" s="246" t="str" cm="1">
        <f t="array" aca="1" ref="CX220" ca="1">IF(AND($CZ220:$DA220),INDEX(i.dam_user_fvp0_date,$P220),"-")</f>
        <v>-</v>
      </c>
      <c r="CY220" s="246" t="str" cm="1">
        <f t="array" aca="1" ref="CY220" ca="1">IF(AND($CZ220:$DA220),INDEX(i.dam_user_fvp1_date,$P220),"-")</f>
        <v>-</v>
      </c>
      <c r="CZ220" s="248" t="b">
        <f t="shared" ca="1" si="750"/>
        <v>0</v>
      </c>
      <c r="DA220" s="248" t="b">
        <f t="shared" ca="1" si="750"/>
        <v>0</v>
      </c>
      <c r="DB220" s="248" t="str">
        <f t="shared" ca="1" si="750"/>
        <v>-</v>
      </c>
      <c r="DC220" s="248" t="str">
        <f t="shared" ca="1" si="750"/>
        <v>-</v>
      </c>
      <c r="DD220" s="248" t="str">
        <f t="shared" ca="1" si="750"/>
        <v>-</v>
      </c>
      <c r="DE220" s="248" t="str">
        <f t="shared" ca="1" si="750"/>
        <v>-</v>
      </c>
      <c r="DF220" s="248" t="str">
        <f t="shared" ca="1" si="750"/>
        <v>-</v>
      </c>
      <c r="DG220" s="248" t="str">
        <f t="shared" ca="1" si="750"/>
        <v>-</v>
      </c>
      <c r="DH220" s="248" t="str">
        <f t="shared" ca="1" si="750"/>
        <v>-</v>
      </c>
      <c r="DI220" s="248" t="str">
        <f t="shared" ca="1" si="750"/>
        <v>-</v>
      </c>
      <c r="DJ220" s="248" t="str">
        <f t="shared" ca="1" si="750"/>
        <v>-</v>
      </c>
      <c r="DK220" s="248" t="str">
        <f t="shared" ca="1" si="750"/>
        <v>-</v>
      </c>
      <c r="DL220" s="248" t="str">
        <f t="shared" ca="1" si="750"/>
        <v>-</v>
      </c>
      <c r="DM220" s="248" t="str">
        <f t="shared" ca="1" si="750"/>
        <v>-</v>
      </c>
      <c r="DN220" s="248" t="str">
        <f t="shared" ca="1" si="750"/>
        <v>-</v>
      </c>
      <c r="DO220" s="248" t="str">
        <f t="shared" ca="1" si="750"/>
        <v>-</v>
      </c>
      <c r="DP220" s="248" t="str">
        <f t="shared" ref="DP220:FW226" ca="1" si="805">OFFSET(DP$5,$B220,0)</f>
        <v>-</v>
      </c>
      <c r="DQ220" s="248" t="str">
        <f t="shared" ca="1" si="805"/>
        <v>-</v>
      </c>
      <c r="DR220" s="248" t="str">
        <f t="shared" ca="1" si="805"/>
        <v>-</v>
      </c>
      <c r="DS220" s="248" t="str">
        <f t="shared" ca="1" si="805"/>
        <v>-</v>
      </c>
      <c r="DT220" s="248" t="str">
        <f t="shared" ca="1" si="805"/>
        <v>-</v>
      </c>
      <c r="DU220" s="248" t="str">
        <f t="shared" ca="1" si="805"/>
        <v>-</v>
      </c>
      <c r="DV220" s="247">
        <v>3</v>
      </c>
      <c r="DW220" s="247">
        <v>3</v>
      </c>
      <c r="DX220" s="247">
        <v>0</v>
      </c>
      <c r="DY220" s="247">
        <v>2</v>
      </c>
      <c r="DZ220" s="247">
        <v>-2</v>
      </c>
      <c r="EA220" s="248" t="str">
        <f t="shared" ca="1" si="805"/>
        <v>-</v>
      </c>
      <c r="EB220" s="248" t="str">
        <f t="shared" ca="1" si="805"/>
        <v>-</v>
      </c>
      <c r="EC220" s="248" t="str">
        <f t="shared" ca="1" si="805"/>
        <v>-</v>
      </c>
      <c r="ED220" s="248" t="str">
        <f t="shared" ca="1" si="805"/>
        <v>-</v>
      </c>
      <c r="EE220" s="248" t="str">
        <f t="shared" ca="1" si="805"/>
        <v>-</v>
      </c>
      <c r="EF220" s="247">
        <v>0</v>
      </c>
      <c r="EG220" s="247">
        <v>2</v>
      </c>
      <c r="EH220" s="247">
        <v>-2</v>
      </c>
      <c r="EI220" s="248" t="str">
        <f t="shared" ca="1" si="805"/>
        <v>-</v>
      </c>
      <c r="EJ220" s="248" t="str">
        <f t="shared" ca="1" si="805"/>
        <v>-</v>
      </c>
      <c r="EK220" s="248" t="str">
        <f t="shared" ca="1" si="805"/>
        <v>-</v>
      </c>
      <c r="EL220" s="248">
        <f t="shared" ca="1" si="805"/>
        <v>0</v>
      </c>
      <c r="EM220" s="248">
        <f t="shared" ca="1" si="805"/>
        <v>0</v>
      </c>
      <c r="EN220" s="248">
        <f t="shared" ca="1" si="805"/>
        <v>0</v>
      </c>
      <c r="EO220" s="248">
        <f t="shared" ca="1" si="805"/>
        <v>0</v>
      </c>
      <c r="EP220" s="248">
        <f t="shared" ca="1" si="805"/>
        <v>0</v>
      </c>
      <c r="EQ220" s="248">
        <f t="shared" ca="1" si="805"/>
        <v>0</v>
      </c>
      <c r="ER220" s="248">
        <f t="shared" ca="1" si="805"/>
        <v>0</v>
      </c>
      <c r="ES220" s="248" t="str">
        <f t="shared" ca="1" si="805"/>
        <v>-</v>
      </c>
      <c r="ET220" s="248" t="str">
        <f t="shared" ca="1" si="805"/>
        <v>-</v>
      </c>
      <c r="EU220" s="248" t="str">
        <f t="shared" ca="1" si="805"/>
        <v>-</v>
      </c>
      <c r="EV220" s="248" t="str">
        <f t="shared" ca="1" si="805"/>
        <v>-</v>
      </c>
      <c r="EW220" s="248" t="str">
        <f t="shared" ca="1" si="805"/>
        <v>-</v>
      </c>
      <c r="EX220" s="248" t="str">
        <f t="shared" ca="1" si="805"/>
        <v>-</v>
      </c>
      <c r="EY220" s="248" t="str">
        <f t="shared" ca="1" si="805"/>
        <v>-</v>
      </c>
      <c r="EZ220" s="248" t="str">
        <f t="shared" ca="1" si="805"/>
        <v>-</v>
      </c>
      <c r="FA220" s="248" t="str">
        <f t="shared" ca="1" si="805"/>
        <v>-</v>
      </c>
      <c r="FB220" s="248" t="str">
        <f t="shared" ca="1" si="805"/>
        <v>-</v>
      </c>
      <c r="FC220" s="248" t="str">
        <f t="shared" ca="1" si="805"/>
        <v>-</v>
      </c>
      <c r="FD220" s="10"/>
      <c r="FE220" s="246">
        <f t="shared" ca="1" si="729"/>
        <v>1</v>
      </c>
      <c r="FF220" s="248" t="str">
        <f t="shared" ca="1" si="805"/>
        <v>-</v>
      </c>
      <c r="FG220" s="248" t="str">
        <f t="shared" ca="1" si="805"/>
        <v>-</v>
      </c>
      <c r="FH220" s="248" t="str">
        <f t="shared" ca="1" si="805"/>
        <v>-</v>
      </c>
      <c r="FI220" s="248" t="str">
        <f t="shared" ca="1" si="805"/>
        <v>-</v>
      </c>
      <c r="FJ220" s="246" t="b">
        <f t="shared" ca="1" si="730"/>
        <v>1</v>
      </c>
      <c r="FK220" s="248" t="str">
        <f t="shared" ca="1" si="777"/>
        <v>-</v>
      </c>
      <c r="FL220" s="248">
        <f t="shared" ca="1" si="777"/>
        <v>0</v>
      </c>
      <c r="FM220" s="248" t="str">
        <f t="shared" ca="1" si="777"/>
        <v>-</v>
      </c>
      <c r="FN220" s="248">
        <f t="shared" ca="1" si="777"/>
        <v>1</v>
      </c>
      <c r="FO220" s="248">
        <f t="shared" ca="1" si="777"/>
        <v>0</v>
      </c>
      <c r="FP220" s="248">
        <f t="shared" ca="1" si="777"/>
        <v>1</v>
      </c>
      <c r="FQ220" s="248">
        <f t="shared" ca="1" si="777"/>
        <v>0</v>
      </c>
      <c r="FR220" s="248">
        <f t="shared" ca="1" si="777"/>
        <v>1</v>
      </c>
      <c r="FS220" s="248">
        <f t="shared" ca="1" si="777"/>
        <v>1</v>
      </c>
      <c r="FT220" s="248">
        <f t="shared" ca="1" si="777"/>
        <v>1</v>
      </c>
      <c r="FU220" s="248">
        <f t="shared" ca="1" si="777"/>
        <v>0</v>
      </c>
      <c r="FV220" s="248">
        <f t="shared" ca="1" si="777"/>
        <v>0</v>
      </c>
      <c r="FW220" s="248">
        <f t="shared" ca="1" si="777"/>
        <v>0</v>
      </c>
      <c r="FX220" s="248">
        <f t="shared" ca="1" si="777"/>
        <v>0</v>
      </c>
      <c r="FY220" s="248">
        <f t="shared" ca="1" si="777"/>
        <v>0</v>
      </c>
      <c r="FZ220" s="248">
        <f t="shared" ca="1" si="777"/>
        <v>0</v>
      </c>
      <c r="GA220" s="248">
        <f t="shared" ca="1" si="777"/>
        <v>0</v>
      </c>
      <c r="GB220" s="248">
        <f t="shared" ca="1" si="777"/>
        <v>0</v>
      </c>
      <c r="GC220" s="248">
        <f t="shared" ca="1" si="777"/>
        <v>0</v>
      </c>
      <c r="GD220" s="248">
        <f t="shared" ca="1" si="777"/>
        <v>0</v>
      </c>
      <c r="GE220" s="248">
        <f t="shared" ca="1" si="777"/>
        <v>0</v>
      </c>
      <c r="GF220" s="248">
        <f t="shared" ca="1" si="777"/>
        <v>0</v>
      </c>
      <c r="GG220" s="248">
        <f t="shared" ca="1" si="777"/>
        <v>1</v>
      </c>
      <c r="GH220" s="248">
        <f t="shared" ca="1" si="777"/>
        <v>0</v>
      </c>
      <c r="GI220" s="248">
        <f t="shared" ca="1" si="777"/>
        <v>0</v>
      </c>
      <c r="GJ220" s="248">
        <f t="shared" ca="1" si="777"/>
        <v>0</v>
      </c>
      <c r="GK220" s="248">
        <f t="shared" ca="1" si="777"/>
        <v>0</v>
      </c>
      <c r="GL220" s="248">
        <f t="shared" ca="1" si="777"/>
        <v>0</v>
      </c>
      <c r="GM220" s="248">
        <f t="shared" ca="1" si="777"/>
        <v>0</v>
      </c>
      <c r="GN220" s="248">
        <f t="shared" ca="1" si="777"/>
        <v>0</v>
      </c>
      <c r="GO220" s="10"/>
      <c r="GP220" s="246" t="b">
        <f t="shared" ca="1" si="799"/>
        <v>1</v>
      </c>
      <c r="GQ220" s="246" cm="1">
        <f t="array" aca="1" ref="GQ220" ca="1">INDEX(i.bnd_total_pas_area,$R220,1)</f>
        <v>511.2</v>
      </c>
      <c r="GR220" s="248" t="str">
        <f t="shared" ca="1" si="733"/>
        <v>-</v>
      </c>
      <c r="GS220" s="246" t="b">
        <f t="shared" ca="1" si="800"/>
        <v>1</v>
      </c>
      <c r="GT220" s="246" cm="1">
        <f t="array" aca="1" ref="GT220" ca="1">INDEX(i.bnd_sr_t,$T220,1)</f>
        <v>7.6</v>
      </c>
      <c r="GU220" s="246" t="b">
        <f t="shared" ca="1" si="735"/>
        <v>0</v>
      </c>
      <c r="GV220" s="246" t="b">
        <f t="shared" ca="1" si="735"/>
        <v>0</v>
      </c>
      <c r="GW220" s="246" t="b">
        <f t="shared" ca="1" si="735"/>
        <v>1</v>
      </c>
      <c r="GX220" s="248">
        <f t="shared" ca="1" si="736"/>
        <v>0</v>
      </c>
      <c r="GY220" s="248">
        <f t="shared" ca="1" si="736"/>
        <v>2</v>
      </c>
      <c r="GZ220" s="248">
        <f t="shared" ca="1" si="736"/>
        <v>2</v>
      </c>
      <c r="HA220" s="248" t="str">
        <f t="shared" ca="1" si="736"/>
        <v>-</v>
      </c>
      <c r="HB220" s="248" t="str">
        <f t="shared" ca="1" si="736"/>
        <v>-</v>
      </c>
      <c r="HC220" s="248" t="str">
        <f t="shared" ca="1" si="736"/>
        <v>-</v>
      </c>
      <c r="HD220" s="248" t="str">
        <f t="shared" ca="1" si="736"/>
        <v>-</v>
      </c>
      <c r="HE220" s="248" t="str">
        <f t="shared" ca="1" si="736"/>
        <v>-</v>
      </c>
      <c r="HF220" s="248" t="str">
        <f t="shared" ca="1" si="736"/>
        <v>-</v>
      </c>
      <c r="HG220" s="248" t="str">
        <f t="shared" ca="1" si="736"/>
        <v>-</v>
      </c>
      <c r="HH220" s="308" t="b">
        <v>0</v>
      </c>
      <c r="HI220" s="225">
        <f ca="1">OFFSET(HI220,-1,0)</f>
        <v>2</v>
      </c>
      <c r="HJ220" s="248" t="str">
        <f t="shared" ca="1" si="737"/>
        <v>-</v>
      </c>
      <c r="HK220" s="246" t="str">
        <f t="array" aca="1" ref="HK220" ca="1">IF(OR(HL220:HQ220&lt;&gt;"-"),TRUE,"-")</f>
        <v>-</v>
      </c>
      <c r="HL220" s="248" t="str">
        <f t="shared" ca="1" si="751"/>
        <v>-</v>
      </c>
      <c r="HM220" s="288" t="str">
        <f t="shared" ca="1" si="751"/>
        <v>-</v>
      </c>
      <c r="HN220" s="288" t="str">
        <f t="shared" ca="1" si="751"/>
        <v>-</v>
      </c>
      <c r="HO220" s="288" t="str">
        <f t="shared" ca="1" si="751"/>
        <v>-</v>
      </c>
      <c r="HP220" s="288" t="str">
        <f t="shared" ca="1" si="751"/>
        <v>-</v>
      </c>
      <c r="HQ220" s="288" t="str">
        <f t="shared" ca="1" si="751"/>
        <v>-</v>
      </c>
      <c r="HR220" s="288" t="str">
        <f t="shared" ca="1" si="751"/>
        <v>-</v>
      </c>
      <c r="HS220" s="248" t="b">
        <f t="shared" ca="1" si="751"/>
        <v>1</v>
      </c>
      <c r="HT220" s="248">
        <f t="shared" ca="1" si="751"/>
        <v>2</v>
      </c>
      <c r="HU220" s="248" t="b">
        <f t="shared" ca="1" si="738"/>
        <v>1</v>
      </c>
      <c r="HV220" s="248" t="str">
        <f t="shared" ca="1" si="738"/>
        <v>-</v>
      </c>
      <c r="HW220" s="246" t="str">
        <f t="shared" ca="1" si="739"/>
        <v>-</v>
      </c>
      <c r="HX220" s="246" t="str">
        <f t="shared" ca="1" si="739"/>
        <v>-</v>
      </c>
      <c r="HY220" s="246" t="str">
        <f t="shared" ca="1" si="739"/>
        <v>-</v>
      </c>
      <c r="HZ220" s="246" t="str">
        <f t="shared" ca="1" si="739"/>
        <v>-</v>
      </c>
      <c r="IA220" s="248" t="str">
        <f t="shared" ca="1" si="801"/>
        <v>-</v>
      </c>
      <c r="IB220" s="248" t="str">
        <f t="shared" ca="1" si="801"/>
        <v>-</v>
      </c>
      <c r="IC220" s="248" t="str">
        <f t="shared" ca="1" si="801"/>
        <v>-</v>
      </c>
      <c r="ID220" s="248" t="str">
        <f t="shared" ca="1" si="801"/>
        <v>-</v>
      </c>
      <c r="IE220" s="248">
        <f t="shared" ca="1" si="801"/>
        <v>0</v>
      </c>
      <c r="IF220" s="248">
        <f t="shared" ca="1" si="801"/>
        <v>0.9</v>
      </c>
      <c r="IG220" s="248">
        <f t="shared" ca="1" si="801"/>
        <v>0</v>
      </c>
      <c r="IH220" s="248">
        <f t="shared" ca="1" si="801"/>
        <v>0.5</v>
      </c>
      <c r="II220" s="248">
        <f t="shared" ca="1" si="801"/>
        <v>0</v>
      </c>
      <c r="IJ220" s="248">
        <f t="shared" ca="1" si="801"/>
        <v>0</v>
      </c>
      <c r="IK220" s="248" t="str">
        <f t="shared" ca="1" si="801"/>
        <v>-</v>
      </c>
      <c r="IL220" s="246" t="str">
        <f t="shared" ca="1" si="741"/>
        <v>-</v>
      </c>
      <c r="IM220" s="246" t="str">
        <f t="shared" ca="1" si="741"/>
        <v>-</v>
      </c>
      <c r="IN220" s="155" t="b">
        <f t="shared" ca="1" si="802"/>
        <v>0</v>
      </c>
      <c r="IO220" s="248" t="str">
        <f t="shared" ca="1" si="743"/>
        <v>-</v>
      </c>
      <c r="IP220" s="10"/>
      <c r="IQ220" s="248">
        <f t="shared" ca="1" si="801"/>
        <v>1</v>
      </c>
      <c r="IR220" s="248">
        <f t="shared" ca="1" si="801"/>
        <v>0</v>
      </c>
      <c r="IS220" s="248">
        <f t="shared" ca="1" si="801"/>
        <v>1</v>
      </c>
      <c r="IT220" s="248">
        <f t="shared" ca="1" si="801"/>
        <v>1</v>
      </c>
      <c r="IU220" s="248">
        <f t="shared" ca="1" si="801"/>
        <v>0</v>
      </c>
      <c r="IV220" s="248">
        <f t="shared" ca="1" si="801"/>
        <v>70</v>
      </c>
      <c r="IW220" s="248">
        <f t="shared" ca="1" si="801"/>
        <v>50</v>
      </c>
      <c r="IX220" s="248">
        <f t="shared" ca="1" si="801"/>
        <v>85</v>
      </c>
      <c r="IY220" s="248">
        <f t="shared" ca="1" si="801"/>
        <v>70</v>
      </c>
      <c r="IZ220" s="246">
        <f t="shared" si="744"/>
        <v>1</v>
      </c>
      <c r="JA220" s="246">
        <f t="shared" si="745"/>
        <v>1</v>
      </c>
      <c r="JB220" s="246">
        <f t="shared" si="746"/>
        <v>1</v>
      </c>
      <c r="JC220" s="248">
        <f t="shared" ca="1" si="801"/>
        <v>1</v>
      </c>
      <c r="JD220" s="10"/>
      <c r="JE220" s="248">
        <f t="shared" ca="1" si="801"/>
        <v>1</v>
      </c>
      <c r="JF220" s="248">
        <f t="shared" ca="1" si="801"/>
        <v>1</v>
      </c>
      <c r="JG220" s="248">
        <f t="shared" ca="1" si="801"/>
        <v>0.75</v>
      </c>
      <c r="JH220" s="248">
        <f t="shared" ca="1" si="801"/>
        <v>0.8</v>
      </c>
      <c r="JI220" s="248">
        <f t="shared" ca="1" si="801"/>
        <v>0.82499999999999996</v>
      </c>
      <c r="JJ220" s="248">
        <f t="shared" ca="1" si="801"/>
        <v>0.875</v>
      </c>
      <c r="JK220" s="248">
        <f t="shared" ca="1" si="801"/>
        <v>0.9</v>
      </c>
      <c r="JL220" s="248">
        <f t="shared" ca="1" si="801"/>
        <v>1</v>
      </c>
      <c r="JM220" s="248">
        <f t="shared" ca="1" si="747"/>
        <v>0</v>
      </c>
      <c r="JN220" s="248">
        <f t="shared" ca="1" si="747"/>
        <v>0</v>
      </c>
      <c r="JO220" s="248">
        <f t="shared" ca="1" si="747"/>
        <v>0</v>
      </c>
      <c r="JP220" s="248">
        <f t="shared" ca="1" si="747"/>
        <v>0</v>
      </c>
      <c r="JQ220" s="248">
        <f t="shared" ca="1" si="747"/>
        <v>0</v>
      </c>
      <c r="JR220" s="248">
        <f t="shared" ca="1" si="747"/>
        <v>0</v>
      </c>
      <c r="JS220" s="248" t="str">
        <f t="shared" ca="1" si="801"/>
        <v>-</v>
      </c>
      <c r="JT220" s="248">
        <f t="shared" ca="1" si="801"/>
        <v>0</v>
      </c>
      <c r="JU220" s="27">
        <v>0</v>
      </c>
    </row>
    <row r="221" spans="1:281" s="228" customFormat="1" outlineLevel="2">
      <c r="A221" s="202">
        <f t="shared" si="12"/>
        <v>216</v>
      </c>
      <c r="B221" s="210">
        <f t="shared" ref="B221:B227" ca="1" si="806">OFFSET(B221,-1,0)</f>
        <v>214</v>
      </c>
      <c r="C221" s="228">
        <v>200</v>
      </c>
      <c r="D221" s="228" t="s">
        <v>941</v>
      </c>
      <c r="E221" s="228" t="b">
        <v>1</v>
      </c>
      <c r="F221" s="228" t="b">
        <v>0</v>
      </c>
      <c r="G221" s="228" t="b">
        <f t="shared" si="803"/>
        <v>1</v>
      </c>
      <c r="H221" s="32">
        <v>6</v>
      </c>
      <c r="I221" s="298" cm="1">
        <f t="array" aca="1" ref="I221" ca="1">INDEX(DataMaster!$R$70:$AC$77,Experiment!$H221,MATCH(Experiment!I$2,DataMaster!$R$69:$AC$69,0))</f>
        <v>3</v>
      </c>
      <c r="J221" s="298" cm="1">
        <f t="array" aca="1" ref="J221" ca="1">INDEX(DataMaster!$R$70:$AC$77,Experiment!$H221,MATCH(Experiment!J$2,DataMaster!$R$69:$AC$69,0))</f>
        <v>3</v>
      </c>
      <c r="K221" s="307">
        <v>1</v>
      </c>
      <c r="L221" s="298" cm="1">
        <f t="array" aca="1" ref="L221" ca="1">INDEX(DataMaster!$R$70:$AC$77,Experiment!$H221,MATCH(Experiment!L$2,DataMaster!$R$69:$AC$69,0))</f>
        <v>4</v>
      </c>
      <c r="M221" s="32">
        <v>1</v>
      </c>
      <c r="N221" s="32">
        <v>1</v>
      </c>
      <c r="O221" s="32">
        <v>1</v>
      </c>
      <c r="P221" s="298" cm="1">
        <f t="array" ref="P221">INDEX(DataMaster!$R$70:$AC$77,Experiment!$H221,MATCH(Experiment!P$2,DataMaster!$R$69:$AC$69,0))</f>
        <v>1</v>
      </c>
      <c r="Q221" s="32">
        <v>1</v>
      </c>
      <c r="R221" s="298" cm="1">
        <f t="array" aca="1" ref="R221" ca="1">INDEX(DataMaster!$R$70:$AC$77,Experiment!$H221,MATCH(Experiment!R$2,DataMaster!$R$69:$AC$69,0))</f>
        <v>4</v>
      </c>
      <c r="S221" s="32">
        <v>0</v>
      </c>
      <c r="T221" s="298" cm="1">
        <f t="array" aca="1" ref="T221" ca="1">INDEX(DataMaster!$R$70:$AC$77,Experiment!$H221,MATCH(Experiment!T$2,DataMaster!$R$69:$AC$69,0))</f>
        <v>4</v>
      </c>
      <c r="V221" s="242" t="str">
        <f ca="1">TEXT(LEFT(OFFSET(V221,-1,0),5)+1,"00000")&amp;MID(OFFSET(V221,-1,0),6,FIND(" ",OFFSET(V221,-1,0),7)-5)
&amp;IF($H221=0,"",INDEX(DataMaster!$Q$70:$Q$77,Experiment!H221))
 &amp; " Day"&amp;INDEX(i.DOY,$I221,1)                   &amp; IF($FE221=0," FWM","")&amp;IF($FE221=1," MWM","")&amp;IF($FE221=5," Mat","")&amp;IF($FJ221=TRUE,"&amp;BBT","")
&amp;" Confine"&amp;$P221-1       &amp;IF($R221&gt;1," PasArea"&amp;GQ221,"")     &amp;IF($T221&gt;1," SR"&amp;GT221,"")     &amp;IF($S221&gt;1," PGR"&amp;JG221,"")
&amp; " (F"&amp;3+IFERROR(1*$CZ221,0)+IFERROR(1*$DA221,0)&amp;3-IFERROR(1*NOT($DC221),0)&amp;"N"&amp;$DV221&amp;$DW221&amp;")"</f>
        <v>00021 Feed farm3_nc Day204 MWM&amp;BBT Confine0 PasArea511.2 SR7.6 (F33N33)</v>
      </c>
      <c r="W221" s="10" t="str">
        <f ca="1">IF(COUNTIF(V$5:V221,V221)=1,"-","Dup")</f>
        <v>-</v>
      </c>
      <c r="X221" s="10"/>
      <c r="Y221" s="225" t="str">
        <f t="shared" ref="Y221:AB227" ca="1" si="807">OFFSET(Y221,-1,0)</f>
        <v>-</v>
      </c>
      <c r="Z221" s="248" t="str">
        <f t="shared" ca="1" si="723"/>
        <v>-</v>
      </c>
      <c r="AA221" s="225" t="str">
        <f t="shared" ca="1" si="807"/>
        <v>-</v>
      </c>
      <c r="AB221" s="225" t="str">
        <f t="shared" ca="1" si="807"/>
        <v>-</v>
      </c>
      <c r="AC221" s="248" t="str">
        <f t="shared" ca="1" si="724"/>
        <v>-</v>
      </c>
      <c r="AD221" s="248" t="b">
        <f t="shared" ca="1" si="724"/>
        <v>1</v>
      </c>
      <c r="AE221" s="10"/>
      <c r="AF221" s="248" t="b">
        <f t="shared" ca="1" si="794"/>
        <v>1</v>
      </c>
      <c r="AG221" s="248" t="str">
        <f t="shared" ca="1" si="794"/>
        <v>-</v>
      </c>
      <c r="AH221" s="248" t="str">
        <f t="shared" ca="1" si="794"/>
        <v>-</v>
      </c>
      <c r="AI221" s="248" t="str">
        <f t="shared" ca="1" si="794"/>
        <v>-</v>
      </c>
      <c r="AJ221" s="248" t="b">
        <f t="shared" ca="1" si="794"/>
        <v>0</v>
      </c>
      <c r="AK221" s="248" t="str">
        <f t="shared" ca="1" si="794"/>
        <v>-</v>
      </c>
      <c r="AL221" s="248" t="str">
        <f t="shared" ca="1" si="794"/>
        <v>-</v>
      </c>
      <c r="AM221" s="248" t="str">
        <f t="shared" ca="1" si="794"/>
        <v>-</v>
      </c>
      <c r="AN221" s="248" t="b">
        <f t="shared" ca="1" si="794"/>
        <v>0</v>
      </c>
      <c r="AO221" s="10"/>
      <c r="AP221" s="225" t="b">
        <f ca="1">OFFSET(AP221,-1,0)</f>
        <v>1</v>
      </c>
      <c r="AQ221" s="247" t="b">
        <v>0</v>
      </c>
      <c r="AR221" s="225" t="b">
        <f t="shared" ref="AR221:AR227" ca="1" si="808">OFFSET(AR221,-1,0)</f>
        <v>1</v>
      </c>
      <c r="AS221" s="243">
        <f t="shared" ca="1" si="749"/>
        <v>633102</v>
      </c>
      <c r="AT221" s="225" t="b">
        <f t="shared" ref="AT221:AT227" ca="1" si="809">OFFSET(AT221,-1,0)</f>
        <v>0</v>
      </c>
      <c r="AU221" s="248" t="str">
        <f t="shared" ca="1" si="794"/>
        <v>-</v>
      </c>
      <c r="AV221" s="248" t="b">
        <f t="shared" ca="1" si="794"/>
        <v>1</v>
      </c>
      <c r="AW221" s="225">
        <f t="shared" ref="AW221:AW227" ca="1" si="810">OFFSET(AW221,-1,0)+1</f>
        <v>633103</v>
      </c>
      <c r="AX221" s="248" t="str">
        <f t="shared" ca="1" si="794"/>
        <v>-</v>
      </c>
      <c r="AY221" s="248">
        <f t="shared" ca="1" si="794"/>
        <v>1</v>
      </c>
      <c r="AZ221" s="248">
        <f t="shared" ca="1" si="794"/>
        <v>1</v>
      </c>
      <c r="BA221" s="248" t="b">
        <f t="shared" ca="1" si="794"/>
        <v>1</v>
      </c>
      <c r="BB221" s="246" cm="1">
        <f t="array" ref="BB221">INDEX(i.sup_sel,$K221)</f>
        <v>1</v>
      </c>
      <c r="BC221" s="246" cm="1">
        <f t="array" aca="1" ref="BC221" ca="1">INDEX(i.confinement_factor_lab_cost,$L221)</f>
        <v>0.22500000000000001</v>
      </c>
      <c r="BD221" s="246" cm="1">
        <f t="array" aca="1" ref="BD221" ca="1">INDEX(i.confinement_factor_lab_cost,$L221)</f>
        <v>0.22500000000000001</v>
      </c>
      <c r="BE221" s="248" t="b">
        <f t="shared" ca="1" si="804"/>
        <v>1</v>
      </c>
      <c r="BF221" s="248" t="b">
        <f t="shared" ca="1" si="726"/>
        <v>0</v>
      </c>
      <c r="BG221" s="246" t="b" cm="1">
        <f t="array" ref="BG221">INDEX(i.dams_confinement_P,$P221,BG$17)</f>
        <v>0</v>
      </c>
      <c r="BH221" s="246" t="b" cm="1">
        <f t="array" ref="BH221">INDEX(i.dams_confinement_P,$P221,BH$17)</f>
        <v>0</v>
      </c>
      <c r="BI221" s="246" t="b" cm="1">
        <f t="array" ref="BI221">INDEX(i.dams_confinement_P,$P221,BI$17)</f>
        <v>0</v>
      </c>
      <c r="BJ221" s="246" t="b" cm="1">
        <f t="array" ref="BJ221">INDEX(i.dams_confinement_P,$P221,BJ$17)</f>
        <v>0</v>
      </c>
      <c r="BK221" s="246" t="b" cm="1">
        <f t="array" ref="BK221">INDEX(i.dams_confinement_P,$P221,BK$17)</f>
        <v>0</v>
      </c>
      <c r="BL221" s="246" t="b" cm="1">
        <f t="array" ref="BL221">INDEX(i.dams_confinement_P,$P221,BL$17)</f>
        <v>0</v>
      </c>
      <c r="BM221" s="246" t="b" cm="1">
        <f t="array" ref="BM221">INDEX(i.dams_confinement_P,$P221,BM$17)</f>
        <v>0</v>
      </c>
      <c r="BN221" s="246" t="b" cm="1">
        <f t="array" ref="BN221">INDEX(i.dams_confinement_P,$P221,BN$17)</f>
        <v>0</v>
      </c>
      <c r="BO221" s="246" t="b" cm="1">
        <f t="array" ref="BO221">INDEX(i.dams_confinement_P,$P221,BO$17)</f>
        <v>0</v>
      </c>
      <c r="BP221" s="246" t="b" cm="1">
        <f t="array" ref="BP221">INDEX(i.dams_confinement_P,$P221,BP$17)</f>
        <v>0</v>
      </c>
      <c r="BQ221" s="246" t="b" cm="1">
        <f t="array" ref="BQ221">INDEX(i.dams_confinement_P,$P221,BQ$17)</f>
        <v>0</v>
      </c>
      <c r="BR221" s="246" t="b" cm="1">
        <f t="array" ref="BR221">INDEX(i.dams_confinement_P,$P221,BR$17)</f>
        <v>0</v>
      </c>
      <c r="BS221" s="246" t="b" cm="1">
        <f t="array" ref="BS221">INDEX(i.dams_confinement_P,$P221,BS$17)</f>
        <v>0</v>
      </c>
      <c r="BT221" s="246" t="b" cm="1">
        <f t="array" ref="BT221">INDEX(i.dams_confinement_P,$P221,BT$17)</f>
        <v>0</v>
      </c>
      <c r="BU221" s="246" t="b" cm="1">
        <f t="array" ref="BU221">INDEX(i.dams_confinement_P,$P221,BU$17)</f>
        <v>0</v>
      </c>
      <c r="BV221" s="246" t="b" cm="1">
        <f t="array" ref="BV221">INDEX(i.dams_confinement_P,$P221,BV$17)</f>
        <v>0</v>
      </c>
      <c r="BW221" s="246" t="b" cm="1">
        <f t="array" ref="BW221">INDEX(i.dams_confinement_P,$P221,BW$17)</f>
        <v>0</v>
      </c>
      <c r="BX221" s="246" t="b" cm="1">
        <f t="array" ref="BX221">INDEX(i.dams_confinement_P,$P221,BX$17)</f>
        <v>0</v>
      </c>
      <c r="BY221" s="248" t="str">
        <f t="shared" ca="1" si="787"/>
        <v>-</v>
      </c>
      <c r="BZ221" s="248" t="str">
        <f t="shared" ca="1" si="787"/>
        <v>-</v>
      </c>
      <c r="CA221" s="10"/>
      <c r="CB221" s="248" t="str">
        <f t="shared" ca="1" si="787"/>
        <v>-</v>
      </c>
      <c r="CC221" s="248" t="str">
        <f t="shared" ca="1" si="787"/>
        <v>-</v>
      </c>
      <c r="CD221" s="248" t="str">
        <f t="shared" ca="1" si="787"/>
        <v>-</v>
      </c>
      <c r="CE221" s="248" t="str">
        <f t="shared" ca="1" si="787"/>
        <v>-</v>
      </c>
      <c r="CF221" s="248" t="str">
        <f t="shared" ca="1" si="787"/>
        <v>-</v>
      </c>
      <c r="CG221" s="248" t="str">
        <f t="shared" ca="1" si="787"/>
        <v>-</v>
      </c>
      <c r="CH221" s="248" t="str">
        <f t="shared" ca="1" si="787"/>
        <v>-</v>
      </c>
      <c r="CI221" s="248" t="str">
        <f t="shared" ca="1" si="787"/>
        <v>-</v>
      </c>
      <c r="CJ221" s="248" t="str">
        <f t="shared" ca="1" si="787"/>
        <v>-</v>
      </c>
      <c r="CK221" s="248" t="str">
        <f t="shared" ca="1" si="787"/>
        <v>-</v>
      </c>
      <c r="CL221" s="248" t="str">
        <f t="shared" ca="1" si="787"/>
        <v>-</v>
      </c>
      <c r="CM221" s="248" t="str">
        <f t="shared" ca="1" si="787"/>
        <v>-</v>
      </c>
      <c r="CN221" s="248" t="str">
        <f t="shared" ca="1" si="787"/>
        <v>-</v>
      </c>
      <c r="CO221" s="248" t="str">
        <f t="shared" ca="1" si="787"/>
        <v>-</v>
      </c>
      <c r="CP221" s="248" t="str">
        <f t="shared" ca="1" si="787"/>
        <v>-</v>
      </c>
      <c r="CQ221" s="248" t="str">
        <f t="shared" ca="1" si="787"/>
        <v>-</v>
      </c>
      <c r="CR221" s="248" t="str">
        <f t="shared" ca="1" si="787"/>
        <v>-</v>
      </c>
      <c r="CS221" s="248" t="str">
        <f t="shared" ca="1" si="787"/>
        <v>-</v>
      </c>
      <c r="CT221" s="248" t="str">
        <f t="shared" ca="1" si="787"/>
        <v>-</v>
      </c>
      <c r="CU221" s="248" t="str">
        <f t="shared" ca="1" si="787"/>
        <v>-</v>
      </c>
      <c r="CV221" s="248" t="str">
        <f t="shared" ca="1" si="787"/>
        <v>-</v>
      </c>
      <c r="CW221" s="10"/>
      <c r="CX221" s="246" t="str" cm="1">
        <f t="array" aca="1" ref="CX221" ca="1">IF(AND($CZ221:$DA221),INDEX(i.dam_user_fvp0_date,$P221),"-")</f>
        <v>-</v>
      </c>
      <c r="CY221" s="246" t="str" cm="1">
        <f t="array" aca="1" ref="CY221" ca="1">IF(AND($CZ221:$DA221),INDEX(i.dam_user_fvp1_date,$P221),"-")</f>
        <v>-</v>
      </c>
      <c r="CZ221" s="248" t="b">
        <f t="shared" ca="1" si="750"/>
        <v>0</v>
      </c>
      <c r="DA221" s="248" t="b">
        <f t="shared" ca="1" si="750"/>
        <v>0</v>
      </c>
      <c r="DB221" s="248" t="str">
        <f t="shared" ca="1" si="750"/>
        <v>-</v>
      </c>
      <c r="DC221" s="248" t="str">
        <f t="shared" ca="1" si="750"/>
        <v>-</v>
      </c>
      <c r="DD221" s="248" t="str">
        <f t="shared" ca="1" si="750"/>
        <v>-</v>
      </c>
      <c r="DE221" s="248" t="str">
        <f t="shared" ca="1" si="750"/>
        <v>-</v>
      </c>
      <c r="DF221" s="248" t="str">
        <f t="shared" ca="1" si="750"/>
        <v>-</v>
      </c>
      <c r="DG221" s="248" t="str">
        <f t="shared" ca="1" si="750"/>
        <v>-</v>
      </c>
      <c r="DH221" s="248" t="str">
        <f t="shared" ca="1" si="750"/>
        <v>-</v>
      </c>
      <c r="DI221" s="248" t="str">
        <f t="shared" ca="1" si="750"/>
        <v>-</v>
      </c>
      <c r="DJ221" s="248" t="str">
        <f t="shared" ca="1" si="750"/>
        <v>-</v>
      </c>
      <c r="DK221" s="248" t="str">
        <f t="shared" ca="1" si="750"/>
        <v>-</v>
      </c>
      <c r="DL221" s="248" t="str">
        <f t="shared" ca="1" si="750"/>
        <v>-</v>
      </c>
      <c r="DM221" s="248" t="str">
        <f t="shared" ca="1" si="750"/>
        <v>-</v>
      </c>
      <c r="DN221" s="248" t="str">
        <f t="shared" ca="1" si="750"/>
        <v>-</v>
      </c>
      <c r="DO221" s="248" t="str">
        <f t="shared" ca="1" si="750"/>
        <v>-</v>
      </c>
      <c r="DP221" s="248" t="str">
        <f t="shared" ca="1" si="805"/>
        <v>-</v>
      </c>
      <c r="DQ221" s="248" t="str">
        <f t="shared" ca="1" si="805"/>
        <v>-</v>
      </c>
      <c r="DR221" s="248" t="str">
        <f t="shared" ca="1" si="805"/>
        <v>-</v>
      </c>
      <c r="DS221" s="248" t="str">
        <f t="shared" ca="1" si="805"/>
        <v>-</v>
      </c>
      <c r="DT221" s="248" t="str">
        <f t="shared" ca="1" si="805"/>
        <v>-</v>
      </c>
      <c r="DU221" s="248" t="str">
        <f t="shared" ca="1" si="805"/>
        <v>-</v>
      </c>
      <c r="DV221" s="225">
        <f t="shared" ref="DV221:DW226" ca="1" si="811">OFFSET(DV221,-1,0)</f>
        <v>3</v>
      </c>
      <c r="DW221" s="225">
        <f ca="1">OFFSET(DW221,-1,0)</f>
        <v>3</v>
      </c>
      <c r="DX221" s="247">
        <v>0</v>
      </c>
      <c r="DY221" s="247">
        <v>2</v>
      </c>
      <c r="DZ221" s="247">
        <v>-2</v>
      </c>
      <c r="EA221" s="248" t="str">
        <f t="shared" ca="1" si="805"/>
        <v>-</v>
      </c>
      <c r="EB221" s="248" t="str">
        <f t="shared" ca="1" si="805"/>
        <v>-</v>
      </c>
      <c r="EC221" s="248" t="str">
        <f t="shared" ca="1" si="805"/>
        <v>-</v>
      </c>
      <c r="ED221" s="248" t="str">
        <f t="shared" ca="1" si="805"/>
        <v>-</v>
      </c>
      <c r="EE221" s="248" t="str">
        <f t="shared" ca="1" si="805"/>
        <v>-</v>
      </c>
      <c r="EF221" s="247">
        <v>0</v>
      </c>
      <c r="EG221" s="247">
        <v>2</v>
      </c>
      <c r="EH221" s="247">
        <v>-2</v>
      </c>
      <c r="EI221" s="248" t="str">
        <f t="shared" ca="1" si="805"/>
        <v>-</v>
      </c>
      <c r="EJ221" s="248" t="str">
        <f t="shared" ca="1" si="805"/>
        <v>-</v>
      </c>
      <c r="EK221" s="248" t="str">
        <f t="shared" ca="1" si="805"/>
        <v>-</v>
      </c>
      <c r="EL221" s="248">
        <f t="shared" ca="1" si="805"/>
        <v>0</v>
      </c>
      <c r="EM221" s="248">
        <f t="shared" ca="1" si="805"/>
        <v>0</v>
      </c>
      <c r="EN221" s="248">
        <f t="shared" ca="1" si="805"/>
        <v>0</v>
      </c>
      <c r="EO221" s="248">
        <f t="shared" ca="1" si="805"/>
        <v>0</v>
      </c>
      <c r="EP221" s="248">
        <f t="shared" ca="1" si="805"/>
        <v>0</v>
      </c>
      <c r="EQ221" s="248">
        <f t="shared" ca="1" si="805"/>
        <v>0</v>
      </c>
      <c r="ER221" s="248">
        <f t="shared" ca="1" si="805"/>
        <v>0</v>
      </c>
      <c r="ES221" s="248" t="str">
        <f t="shared" ca="1" si="805"/>
        <v>-</v>
      </c>
      <c r="ET221" s="248" t="str">
        <f t="shared" ca="1" si="805"/>
        <v>-</v>
      </c>
      <c r="EU221" s="248" t="str">
        <f t="shared" ca="1" si="805"/>
        <v>-</v>
      </c>
      <c r="EV221" s="248" t="str">
        <f t="shared" ca="1" si="805"/>
        <v>-</v>
      </c>
      <c r="EW221" s="248" t="str">
        <f t="shared" ca="1" si="805"/>
        <v>-</v>
      </c>
      <c r="EX221" s="248" t="str">
        <f t="shared" ca="1" si="805"/>
        <v>-</v>
      </c>
      <c r="EY221" s="248" t="str">
        <f t="shared" ca="1" si="805"/>
        <v>-</v>
      </c>
      <c r="EZ221" s="248" t="str">
        <f t="shared" ca="1" si="805"/>
        <v>-</v>
      </c>
      <c r="FA221" s="248" t="str">
        <f t="shared" ca="1" si="805"/>
        <v>-</v>
      </c>
      <c r="FB221" s="248" t="str">
        <f t="shared" ca="1" si="805"/>
        <v>-</v>
      </c>
      <c r="FC221" s="248" t="str">
        <f t="shared" ca="1" si="805"/>
        <v>-</v>
      </c>
      <c r="FD221" s="10"/>
      <c r="FE221" s="246">
        <f t="shared" ca="1" si="729"/>
        <v>1</v>
      </c>
      <c r="FF221" s="248" t="str">
        <f t="shared" ca="1" si="805"/>
        <v>-</v>
      </c>
      <c r="FG221" s="248" t="str">
        <f t="shared" ca="1" si="805"/>
        <v>-</v>
      </c>
      <c r="FH221" s="248" t="str">
        <f t="shared" ca="1" si="805"/>
        <v>-</v>
      </c>
      <c r="FI221" s="248" t="str">
        <f t="shared" ca="1" si="805"/>
        <v>-</v>
      </c>
      <c r="FJ221" s="246" t="b">
        <f t="shared" ca="1" si="730"/>
        <v>1</v>
      </c>
      <c r="FK221" s="248" t="str">
        <f t="shared" ca="1" si="777"/>
        <v>-</v>
      </c>
      <c r="FL221" s="248">
        <f t="shared" ca="1" si="777"/>
        <v>0</v>
      </c>
      <c r="FM221" s="248" t="str">
        <f t="shared" ca="1" si="777"/>
        <v>-</v>
      </c>
      <c r="FN221" s="248">
        <f t="shared" ca="1" si="777"/>
        <v>1</v>
      </c>
      <c r="FO221" s="248">
        <f t="shared" ca="1" si="777"/>
        <v>0</v>
      </c>
      <c r="FP221" s="248">
        <f t="shared" ca="1" si="777"/>
        <v>1</v>
      </c>
      <c r="FQ221" s="248">
        <f t="shared" ca="1" si="777"/>
        <v>0</v>
      </c>
      <c r="FR221" s="248">
        <f t="shared" ca="1" si="777"/>
        <v>1</v>
      </c>
      <c r="FS221" s="248">
        <f t="shared" ca="1" si="777"/>
        <v>1</v>
      </c>
      <c r="FT221" s="248">
        <f t="shared" ca="1" si="777"/>
        <v>1</v>
      </c>
      <c r="FU221" s="248">
        <f t="shared" ca="1" si="777"/>
        <v>0</v>
      </c>
      <c r="FV221" s="248">
        <f t="shared" ca="1" si="777"/>
        <v>0</v>
      </c>
      <c r="FW221" s="248">
        <f t="shared" ref="FW221:GN221" ca="1" si="812">OFFSET(FW$5,$B221,0)</f>
        <v>0</v>
      </c>
      <c r="FX221" s="248">
        <f t="shared" ca="1" si="812"/>
        <v>0</v>
      </c>
      <c r="FY221" s="248">
        <f t="shared" ca="1" si="812"/>
        <v>0</v>
      </c>
      <c r="FZ221" s="248">
        <f t="shared" ca="1" si="812"/>
        <v>0</v>
      </c>
      <c r="GA221" s="248">
        <f t="shared" ca="1" si="812"/>
        <v>0</v>
      </c>
      <c r="GB221" s="248">
        <f t="shared" ca="1" si="812"/>
        <v>0</v>
      </c>
      <c r="GC221" s="248">
        <f t="shared" ca="1" si="812"/>
        <v>0</v>
      </c>
      <c r="GD221" s="248">
        <f t="shared" ca="1" si="812"/>
        <v>0</v>
      </c>
      <c r="GE221" s="248">
        <f t="shared" ca="1" si="812"/>
        <v>0</v>
      </c>
      <c r="GF221" s="248">
        <f t="shared" ca="1" si="812"/>
        <v>0</v>
      </c>
      <c r="GG221" s="248">
        <f t="shared" ca="1" si="812"/>
        <v>1</v>
      </c>
      <c r="GH221" s="248">
        <f t="shared" ca="1" si="812"/>
        <v>0</v>
      </c>
      <c r="GI221" s="248">
        <f t="shared" ca="1" si="812"/>
        <v>0</v>
      </c>
      <c r="GJ221" s="248">
        <f t="shared" ca="1" si="812"/>
        <v>0</v>
      </c>
      <c r="GK221" s="248">
        <f t="shared" ca="1" si="812"/>
        <v>0</v>
      </c>
      <c r="GL221" s="248">
        <f t="shared" ca="1" si="812"/>
        <v>0</v>
      </c>
      <c r="GM221" s="248">
        <f t="shared" ca="1" si="812"/>
        <v>0</v>
      </c>
      <c r="GN221" s="248">
        <f t="shared" ca="1" si="812"/>
        <v>0</v>
      </c>
      <c r="GO221" s="10"/>
      <c r="GP221" s="246" t="b">
        <f t="shared" ca="1" si="799"/>
        <v>1</v>
      </c>
      <c r="GQ221" s="246" cm="1">
        <f t="array" aca="1" ref="GQ221" ca="1">INDEX(i.bnd_total_pas_area,$R221,1)</f>
        <v>511.2</v>
      </c>
      <c r="GR221" s="248" t="str">
        <f t="shared" ca="1" si="733"/>
        <v>-</v>
      </c>
      <c r="GS221" s="246" t="b">
        <f t="shared" ca="1" si="800"/>
        <v>1</v>
      </c>
      <c r="GT221" s="246" cm="1">
        <f t="array" aca="1" ref="GT221" ca="1">INDEX(i.bnd_sr_t,$T221,1)</f>
        <v>7.6</v>
      </c>
      <c r="GU221" s="246" t="b">
        <f t="shared" ca="1" si="735"/>
        <v>0</v>
      </c>
      <c r="GV221" s="246" t="b">
        <f t="shared" ca="1" si="735"/>
        <v>0</v>
      </c>
      <c r="GW221" s="246" t="b">
        <f t="shared" ca="1" si="735"/>
        <v>1</v>
      </c>
      <c r="GX221" s="248">
        <f t="shared" ca="1" si="736"/>
        <v>0</v>
      </c>
      <c r="GY221" s="248">
        <f t="shared" ca="1" si="736"/>
        <v>2</v>
      </c>
      <c r="GZ221" s="248">
        <f t="shared" ca="1" si="736"/>
        <v>2</v>
      </c>
      <c r="HA221" s="248" t="str">
        <f t="shared" ca="1" si="736"/>
        <v>-</v>
      </c>
      <c r="HB221" s="248" t="str">
        <f t="shared" ca="1" si="736"/>
        <v>-</v>
      </c>
      <c r="HC221" s="248" t="str">
        <f t="shared" ca="1" si="736"/>
        <v>-</v>
      </c>
      <c r="HD221" s="248" t="str">
        <f t="shared" ca="1" si="736"/>
        <v>-</v>
      </c>
      <c r="HE221" s="248" t="str">
        <f t="shared" ca="1" si="736"/>
        <v>-</v>
      </c>
      <c r="HF221" s="248" t="str">
        <f t="shared" ca="1" si="736"/>
        <v>-</v>
      </c>
      <c r="HG221" s="248" t="str">
        <f t="shared" ca="1" si="736"/>
        <v>-</v>
      </c>
      <c r="HH221" s="308" t="b">
        <v>0</v>
      </c>
      <c r="HI221" s="225">
        <f t="shared" ref="HI221:HI227" ca="1" si="813">OFFSET(HI221,-1,0)</f>
        <v>2</v>
      </c>
      <c r="HJ221" s="248" t="str">
        <f t="shared" ca="1" si="737"/>
        <v>-</v>
      </c>
      <c r="HK221" s="246" t="str">
        <f t="array" aca="1" ref="HK221" ca="1">IF(OR(HL221:HQ221&lt;&gt;"-"),TRUE,"-")</f>
        <v>-</v>
      </c>
      <c r="HL221" s="248" t="str">
        <f t="shared" ca="1" si="751"/>
        <v>-</v>
      </c>
      <c r="HM221" s="288" t="str">
        <f t="shared" ca="1" si="751"/>
        <v>-</v>
      </c>
      <c r="HN221" s="288" t="str">
        <f t="shared" ca="1" si="751"/>
        <v>-</v>
      </c>
      <c r="HO221" s="288" t="str">
        <f t="shared" ca="1" si="751"/>
        <v>-</v>
      </c>
      <c r="HP221" s="288" t="str">
        <f t="shared" ca="1" si="751"/>
        <v>-</v>
      </c>
      <c r="HQ221" s="288" t="str">
        <f t="shared" ca="1" si="751"/>
        <v>-</v>
      </c>
      <c r="HR221" s="288" t="str">
        <f t="shared" ca="1" si="751"/>
        <v>-</v>
      </c>
      <c r="HS221" s="248" t="b">
        <f t="shared" ca="1" si="751"/>
        <v>1</v>
      </c>
      <c r="HT221" s="248">
        <f t="shared" ca="1" si="751"/>
        <v>2</v>
      </c>
      <c r="HU221" s="248" t="b">
        <f t="shared" ca="1" si="738"/>
        <v>1</v>
      </c>
      <c r="HV221" s="248" t="str">
        <f t="shared" ca="1" si="738"/>
        <v>-</v>
      </c>
      <c r="HW221" s="246" t="str">
        <f t="shared" ca="1" si="739"/>
        <v>-</v>
      </c>
      <c r="HX221" s="246" t="str">
        <f t="shared" ca="1" si="739"/>
        <v>-</v>
      </c>
      <c r="HY221" s="246" t="str">
        <f t="shared" ca="1" si="739"/>
        <v>-</v>
      </c>
      <c r="HZ221" s="246" t="str">
        <f t="shared" ca="1" si="739"/>
        <v>-</v>
      </c>
      <c r="IA221" s="248" t="str">
        <f t="shared" ca="1" si="801"/>
        <v>-</v>
      </c>
      <c r="IB221" s="248" t="str">
        <f t="shared" ca="1" si="801"/>
        <v>-</v>
      </c>
      <c r="IC221" s="248" t="str">
        <f t="shared" ca="1" si="801"/>
        <v>-</v>
      </c>
      <c r="ID221" s="248" t="str">
        <f t="shared" ca="1" si="801"/>
        <v>-</v>
      </c>
      <c r="IE221" s="248">
        <f t="shared" ca="1" si="801"/>
        <v>0</v>
      </c>
      <c r="IF221" s="248">
        <f t="shared" ca="1" si="801"/>
        <v>0.9</v>
      </c>
      <c r="IG221" s="248">
        <f t="shared" ca="1" si="801"/>
        <v>0</v>
      </c>
      <c r="IH221" s="248">
        <f t="shared" ca="1" si="801"/>
        <v>0.5</v>
      </c>
      <c r="II221" s="248">
        <f t="shared" ca="1" si="801"/>
        <v>0</v>
      </c>
      <c r="IJ221" s="248">
        <f t="shared" ca="1" si="801"/>
        <v>0</v>
      </c>
      <c r="IK221" s="248" t="str">
        <f t="shared" ca="1" si="801"/>
        <v>-</v>
      </c>
      <c r="IL221" s="246" t="str">
        <f t="shared" ca="1" si="741"/>
        <v>-</v>
      </c>
      <c r="IM221" s="246" t="str">
        <f t="shared" ca="1" si="741"/>
        <v>-</v>
      </c>
      <c r="IN221" s="155" t="b">
        <f t="shared" ca="1" si="802"/>
        <v>0</v>
      </c>
      <c r="IO221" s="248" t="str">
        <f t="shared" ca="1" si="743"/>
        <v>-</v>
      </c>
      <c r="IP221" s="10"/>
      <c r="IQ221" s="248">
        <f t="shared" ca="1" si="801"/>
        <v>1</v>
      </c>
      <c r="IR221" s="248">
        <f t="shared" ca="1" si="801"/>
        <v>0</v>
      </c>
      <c r="IS221" s="248">
        <f t="shared" ca="1" si="801"/>
        <v>1</v>
      </c>
      <c r="IT221" s="248">
        <f t="shared" ca="1" si="801"/>
        <v>1</v>
      </c>
      <c r="IU221" s="248">
        <f t="shared" ca="1" si="801"/>
        <v>0</v>
      </c>
      <c r="IV221" s="248">
        <f t="shared" ca="1" si="801"/>
        <v>70</v>
      </c>
      <c r="IW221" s="248">
        <f t="shared" ca="1" si="801"/>
        <v>50</v>
      </c>
      <c r="IX221" s="248">
        <f t="shared" ca="1" si="801"/>
        <v>85</v>
      </c>
      <c r="IY221" s="248">
        <f t="shared" ca="1" si="801"/>
        <v>70</v>
      </c>
      <c r="IZ221" s="246">
        <f t="shared" si="744"/>
        <v>1</v>
      </c>
      <c r="JA221" s="246">
        <f t="shared" si="745"/>
        <v>1</v>
      </c>
      <c r="JB221" s="246">
        <f t="shared" si="746"/>
        <v>1</v>
      </c>
      <c r="JC221" s="248">
        <f t="shared" ca="1" si="801"/>
        <v>1</v>
      </c>
      <c r="JD221" s="10"/>
      <c r="JE221" s="248">
        <f t="shared" ca="1" si="801"/>
        <v>1</v>
      </c>
      <c r="JF221" s="248">
        <f t="shared" ca="1" si="801"/>
        <v>1</v>
      </c>
      <c r="JG221" s="248">
        <f t="shared" ca="1" si="801"/>
        <v>0.75</v>
      </c>
      <c r="JH221" s="248">
        <f t="shared" ca="1" si="801"/>
        <v>0.8</v>
      </c>
      <c r="JI221" s="248">
        <f t="shared" ca="1" si="801"/>
        <v>0.82499999999999996</v>
      </c>
      <c r="JJ221" s="248">
        <f t="shared" ca="1" si="801"/>
        <v>0.875</v>
      </c>
      <c r="JK221" s="248">
        <f t="shared" ca="1" si="801"/>
        <v>0.9</v>
      </c>
      <c r="JL221" s="248">
        <f t="shared" ca="1" si="801"/>
        <v>1</v>
      </c>
      <c r="JM221" s="248">
        <f t="shared" ca="1" si="747"/>
        <v>0</v>
      </c>
      <c r="JN221" s="248">
        <f t="shared" ca="1" si="747"/>
        <v>0</v>
      </c>
      <c r="JO221" s="248">
        <f t="shared" ca="1" si="747"/>
        <v>0</v>
      </c>
      <c r="JP221" s="248">
        <f t="shared" ca="1" si="747"/>
        <v>0</v>
      </c>
      <c r="JQ221" s="248">
        <f t="shared" ca="1" si="747"/>
        <v>0</v>
      </c>
      <c r="JR221" s="248">
        <f t="shared" ca="1" si="747"/>
        <v>0</v>
      </c>
      <c r="JS221" s="248" t="str">
        <f t="shared" ca="1" si="801"/>
        <v>-</v>
      </c>
      <c r="JT221" s="248">
        <f t="shared" ca="1" si="801"/>
        <v>0</v>
      </c>
      <c r="JU221" s="27">
        <v>0</v>
      </c>
    </row>
    <row r="222" spans="1:281" s="228" customFormat="1" outlineLevel="2">
      <c r="A222" s="202">
        <f t="shared" si="12"/>
        <v>217</v>
      </c>
      <c r="B222" s="210">
        <f t="shared" ca="1" si="806"/>
        <v>214</v>
      </c>
      <c r="C222" s="228">
        <v>200</v>
      </c>
      <c r="D222" s="228" t="s">
        <v>941</v>
      </c>
      <c r="E222" s="228" t="b">
        <v>1</v>
      </c>
      <c r="F222" s="228" t="b">
        <v>0</v>
      </c>
      <c r="G222" s="228" t="b">
        <f t="shared" si="803"/>
        <v>1</v>
      </c>
      <c r="H222" s="32">
        <v>6</v>
      </c>
      <c r="I222" s="298" cm="1">
        <f t="array" aca="1" ref="I222" ca="1">INDEX(DataMaster!$R$70:$AC$77,Experiment!$H222,MATCH(Experiment!I$2,DataMaster!$R$69:$AC$69,0))</f>
        <v>3</v>
      </c>
      <c r="J222" s="298" cm="1">
        <f t="array" aca="1" ref="J222" ca="1">INDEX(DataMaster!$R$70:$AC$77,Experiment!$H222,MATCH(Experiment!J$2,DataMaster!$R$69:$AC$69,0))</f>
        <v>3</v>
      </c>
      <c r="K222" s="307">
        <v>1</v>
      </c>
      <c r="L222" s="298" cm="1">
        <f t="array" aca="1" ref="L222" ca="1">INDEX(DataMaster!$R$70:$AC$77,Experiment!$H222,MATCH(Experiment!L$2,DataMaster!$R$69:$AC$69,0))</f>
        <v>4</v>
      </c>
      <c r="M222" s="32">
        <v>1</v>
      </c>
      <c r="N222" s="32">
        <v>1</v>
      </c>
      <c r="O222" s="32">
        <v>1</v>
      </c>
      <c r="P222" s="298" cm="1">
        <f t="array" ref="P222">INDEX(DataMaster!$R$70:$AC$77,Experiment!$H222,MATCH(Experiment!P$2,DataMaster!$R$69:$AC$69,0))</f>
        <v>1</v>
      </c>
      <c r="Q222" s="32">
        <v>1</v>
      </c>
      <c r="R222" s="298" cm="1">
        <f t="array" aca="1" ref="R222" ca="1">INDEX(DataMaster!$R$70:$AC$77,Experiment!$H222,MATCH(Experiment!R$2,DataMaster!$R$69:$AC$69,0))</f>
        <v>4</v>
      </c>
      <c r="S222" s="32">
        <v>0</v>
      </c>
      <c r="T222" s="298" cm="1">
        <f t="array" aca="1" ref="T222" ca="1">INDEX(DataMaster!$R$70:$AC$77,Experiment!$H222,MATCH(Experiment!T$2,DataMaster!$R$69:$AC$69,0))</f>
        <v>4</v>
      </c>
      <c r="V222" s="242" t="str">
        <f ca="1">TEXT(LEFT(OFFSET(V222,-1,0),5)+1,"00000")&amp;MID(OFFSET(V222,-1,0),6,FIND(" ",OFFSET(V222,-1,0),7)-5)
&amp;IF($H222=0,"",INDEX(DataMaster!$Q$70:$Q$77,Experiment!H222))
 &amp; " Day"&amp;INDEX(i.DOY,$I222,1)                   &amp; IF($FE222=0," FWM","")&amp;IF($FE222=1," MWM","")&amp;IF($FE222=5," Mat","")&amp;IF($FJ222=TRUE,"&amp;BBT","")
&amp;" Confine"&amp;$P222-1       &amp;IF($R222&gt;1," PasArea"&amp;GQ222,"")     &amp;IF($T222&gt;1," SR"&amp;GT222,"")     &amp;IF($S222&gt;1," PGR"&amp;JG222,"")
&amp; " (F"&amp;3+IFERROR(1*$CZ222,0)+IFERROR(1*$DA222,0)&amp;3-IFERROR(1*NOT($DC222),0)&amp;"N"&amp;$DV222&amp;$DW222&amp;")"</f>
        <v>00022 Feed farm3_nc Day204 MWM&amp;BBT Confine0 PasArea511.2 SR7.6 (F33N33)</v>
      </c>
      <c r="W222" s="10" t="str">
        <f ca="1">IF(COUNTIF(V$5:V222,V222)=1,"-","Dup")</f>
        <v>-</v>
      </c>
      <c r="X222" s="10"/>
      <c r="Y222" s="225" t="str">
        <f t="shared" ca="1" si="807"/>
        <v>-</v>
      </c>
      <c r="Z222" s="248" t="str">
        <f t="shared" ca="1" si="723"/>
        <v>-</v>
      </c>
      <c r="AA222" s="225" t="str">
        <f t="shared" ca="1" si="807"/>
        <v>-</v>
      </c>
      <c r="AB222" s="225" t="str">
        <f t="shared" ca="1" si="807"/>
        <v>-</v>
      </c>
      <c r="AC222" s="248" t="str">
        <f t="shared" ca="1" si="724"/>
        <v>-</v>
      </c>
      <c r="AD222" s="248" t="b">
        <f t="shared" ca="1" si="724"/>
        <v>1</v>
      </c>
      <c r="AE222" s="10"/>
      <c r="AF222" s="248" t="b">
        <f t="shared" ca="1" si="794"/>
        <v>1</v>
      </c>
      <c r="AG222" s="248" t="str">
        <f t="shared" ca="1" si="794"/>
        <v>-</v>
      </c>
      <c r="AH222" s="248" t="str">
        <f t="shared" ca="1" si="794"/>
        <v>-</v>
      </c>
      <c r="AI222" s="248" t="str">
        <f t="shared" ca="1" si="794"/>
        <v>-</v>
      </c>
      <c r="AJ222" s="248" t="b">
        <f t="shared" ca="1" si="794"/>
        <v>0</v>
      </c>
      <c r="AK222" s="248" t="str">
        <f t="shared" ca="1" si="794"/>
        <v>-</v>
      </c>
      <c r="AL222" s="248" t="str">
        <f t="shared" ca="1" si="794"/>
        <v>-</v>
      </c>
      <c r="AM222" s="248" t="str">
        <f t="shared" ca="1" si="794"/>
        <v>-</v>
      </c>
      <c r="AN222" s="248" t="b">
        <f t="shared" ca="1" si="794"/>
        <v>0</v>
      </c>
      <c r="AO222" s="10"/>
      <c r="AP222" s="225" t="b">
        <f t="shared" ref="AP222:AP227" ca="1" si="814">OFFSET(AP222,-1,0)</f>
        <v>1</v>
      </c>
      <c r="AQ222" s="247" t="b">
        <v>0</v>
      </c>
      <c r="AR222" s="225" t="b">
        <f t="shared" ca="1" si="808"/>
        <v>1</v>
      </c>
      <c r="AS222" s="243">
        <f t="shared" ca="1" si="749"/>
        <v>633103</v>
      </c>
      <c r="AT222" s="225" t="b">
        <f t="shared" ca="1" si="809"/>
        <v>0</v>
      </c>
      <c r="AU222" s="248" t="str">
        <f t="shared" ca="1" si="794"/>
        <v>-</v>
      </c>
      <c r="AV222" s="248" t="b">
        <f t="shared" ca="1" si="794"/>
        <v>1</v>
      </c>
      <c r="AW222" s="225">
        <f t="shared" ca="1" si="810"/>
        <v>633104</v>
      </c>
      <c r="AX222" s="248" t="str">
        <f t="shared" ca="1" si="794"/>
        <v>-</v>
      </c>
      <c r="AY222" s="248">
        <f t="shared" ca="1" si="794"/>
        <v>1</v>
      </c>
      <c r="AZ222" s="248">
        <f t="shared" ca="1" si="794"/>
        <v>1</v>
      </c>
      <c r="BA222" s="248" t="b">
        <f t="shared" ca="1" si="794"/>
        <v>1</v>
      </c>
      <c r="BB222" s="246" cm="1">
        <f t="array" ref="BB222">INDEX(i.sup_sel,$K222)</f>
        <v>1</v>
      </c>
      <c r="BC222" s="246" cm="1">
        <f t="array" aca="1" ref="BC222" ca="1">INDEX(i.confinement_factor_lab_cost,$L222)</f>
        <v>0.22500000000000001</v>
      </c>
      <c r="BD222" s="246" cm="1">
        <f t="array" aca="1" ref="BD222" ca="1">INDEX(i.confinement_factor_lab_cost,$L222)</f>
        <v>0.22500000000000001</v>
      </c>
      <c r="BE222" s="248" t="b">
        <f t="shared" ca="1" si="804"/>
        <v>1</v>
      </c>
      <c r="BF222" s="248" t="b">
        <f t="shared" ca="1" si="726"/>
        <v>0</v>
      </c>
      <c r="BG222" s="246" t="b" cm="1">
        <f t="array" ref="BG222">INDEX(i.dams_confinement_P,$P222,BG$17)</f>
        <v>0</v>
      </c>
      <c r="BH222" s="246" t="b" cm="1">
        <f t="array" ref="BH222">INDEX(i.dams_confinement_P,$P222,BH$17)</f>
        <v>0</v>
      </c>
      <c r="BI222" s="246" t="b" cm="1">
        <f t="array" ref="BI222">INDEX(i.dams_confinement_P,$P222,BI$17)</f>
        <v>0</v>
      </c>
      <c r="BJ222" s="246" t="b" cm="1">
        <f t="array" ref="BJ222">INDEX(i.dams_confinement_P,$P222,BJ$17)</f>
        <v>0</v>
      </c>
      <c r="BK222" s="246" t="b" cm="1">
        <f t="array" ref="BK222">INDEX(i.dams_confinement_P,$P222,BK$17)</f>
        <v>0</v>
      </c>
      <c r="BL222" s="246" t="b" cm="1">
        <f t="array" ref="BL222">INDEX(i.dams_confinement_P,$P222,BL$17)</f>
        <v>0</v>
      </c>
      <c r="BM222" s="246" t="b" cm="1">
        <f t="array" ref="BM222">INDEX(i.dams_confinement_P,$P222,BM$17)</f>
        <v>0</v>
      </c>
      <c r="BN222" s="246" t="b" cm="1">
        <f t="array" ref="BN222">INDEX(i.dams_confinement_P,$P222,BN$17)</f>
        <v>0</v>
      </c>
      <c r="BO222" s="246" t="b" cm="1">
        <f t="array" ref="BO222">INDEX(i.dams_confinement_P,$P222,BO$17)</f>
        <v>0</v>
      </c>
      <c r="BP222" s="246" t="b" cm="1">
        <f t="array" ref="BP222">INDEX(i.dams_confinement_P,$P222,BP$17)</f>
        <v>0</v>
      </c>
      <c r="BQ222" s="246" t="b" cm="1">
        <f t="array" ref="BQ222">INDEX(i.dams_confinement_P,$P222,BQ$17)</f>
        <v>0</v>
      </c>
      <c r="BR222" s="246" t="b" cm="1">
        <f t="array" ref="BR222">INDEX(i.dams_confinement_P,$P222,BR$17)</f>
        <v>0</v>
      </c>
      <c r="BS222" s="246" t="b" cm="1">
        <f t="array" ref="BS222">INDEX(i.dams_confinement_P,$P222,BS$17)</f>
        <v>0</v>
      </c>
      <c r="BT222" s="246" t="b" cm="1">
        <f t="array" ref="BT222">INDEX(i.dams_confinement_P,$P222,BT$17)</f>
        <v>0</v>
      </c>
      <c r="BU222" s="246" t="b" cm="1">
        <f t="array" ref="BU222">INDEX(i.dams_confinement_P,$P222,BU$17)</f>
        <v>0</v>
      </c>
      <c r="BV222" s="246" t="b" cm="1">
        <f t="array" ref="BV222">INDEX(i.dams_confinement_P,$P222,BV$17)</f>
        <v>0</v>
      </c>
      <c r="BW222" s="246" t="b" cm="1">
        <f t="array" ref="BW222">INDEX(i.dams_confinement_P,$P222,BW$17)</f>
        <v>0</v>
      </c>
      <c r="BX222" s="246" t="b" cm="1">
        <f t="array" ref="BX222">INDEX(i.dams_confinement_P,$P222,BX$17)</f>
        <v>0</v>
      </c>
      <c r="BY222" s="248" t="str">
        <f t="shared" ca="1" si="787"/>
        <v>-</v>
      </c>
      <c r="BZ222" s="248" t="str">
        <f t="shared" ca="1" si="787"/>
        <v>-</v>
      </c>
      <c r="CA222" s="10"/>
      <c r="CB222" s="248" t="str">
        <f t="shared" ca="1" si="787"/>
        <v>-</v>
      </c>
      <c r="CC222" s="248" t="str">
        <f t="shared" ca="1" si="787"/>
        <v>-</v>
      </c>
      <c r="CD222" s="248" t="str">
        <f t="shared" ca="1" si="787"/>
        <v>-</v>
      </c>
      <c r="CE222" s="248" t="str">
        <f t="shared" ca="1" si="787"/>
        <v>-</v>
      </c>
      <c r="CF222" s="248" t="str">
        <f t="shared" ca="1" si="787"/>
        <v>-</v>
      </c>
      <c r="CG222" s="248" t="str">
        <f t="shared" ca="1" si="787"/>
        <v>-</v>
      </c>
      <c r="CH222" s="248" t="str">
        <f t="shared" ca="1" si="787"/>
        <v>-</v>
      </c>
      <c r="CI222" s="248" t="str">
        <f t="shared" ca="1" si="787"/>
        <v>-</v>
      </c>
      <c r="CJ222" s="248" t="str">
        <f t="shared" ca="1" si="787"/>
        <v>-</v>
      </c>
      <c r="CK222" s="248" t="str">
        <f t="shared" ca="1" si="787"/>
        <v>-</v>
      </c>
      <c r="CL222" s="248" t="str">
        <f t="shared" ca="1" si="787"/>
        <v>-</v>
      </c>
      <c r="CM222" s="248" t="str">
        <f t="shared" ca="1" si="787"/>
        <v>-</v>
      </c>
      <c r="CN222" s="248" t="str">
        <f t="shared" ca="1" si="787"/>
        <v>-</v>
      </c>
      <c r="CO222" s="248" t="str">
        <f t="shared" ca="1" si="787"/>
        <v>-</v>
      </c>
      <c r="CP222" s="248" t="str">
        <f t="shared" ca="1" si="787"/>
        <v>-</v>
      </c>
      <c r="CQ222" s="248" t="str">
        <f t="shared" ca="1" si="787"/>
        <v>-</v>
      </c>
      <c r="CR222" s="248" t="str">
        <f t="shared" ca="1" si="787"/>
        <v>-</v>
      </c>
      <c r="CS222" s="248" t="str">
        <f t="shared" ca="1" si="787"/>
        <v>-</v>
      </c>
      <c r="CT222" s="248" t="str">
        <f t="shared" ca="1" si="787"/>
        <v>-</v>
      </c>
      <c r="CU222" s="248" t="str">
        <f t="shared" ca="1" si="787"/>
        <v>-</v>
      </c>
      <c r="CV222" s="248" t="str">
        <f t="shared" ca="1" si="787"/>
        <v>-</v>
      </c>
      <c r="CW222" s="10"/>
      <c r="CX222" s="246" t="str" cm="1">
        <f t="array" aca="1" ref="CX222" ca="1">IF(AND($CZ222:$DA222),INDEX(i.dam_user_fvp0_date,$P222),"-")</f>
        <v>-</v>
      </c>
      <c r="CY222" s="246" t="str" cm="1">
        <f t="array" aca="1" ref="CY222" ca="1">IF(AND($CZ222:$DA222),INDEX(i.dam_user_fvp1_date,$P222),"-")</f>
        <v>-</v>
      </c>
      <c r="CZ222" s="248" t="b">
        <f t="shared" ca="1" si="750"/>
        <v>0</v>
      </c>
      <c r="DA222" s="248" t="b">
        <f t="shared" ca="1" si="750"/>
        <v>0</v>
      </c>
      <c r="DB222" s="248" t="str">
        <f t="shared" ca="1" si="750"/>
        <v>-</v>
      </c>
      <c r="DC222" s="248" t="str">
        <f t="shared" ca="1" si="750"/>
        <v>-</v>
      </c>
      <c r="DD222" s="248" t="str">
        <f t="shared" ca="1" si="750"/>
        <v>-</v>
      </c>
      <c r="DE222" s="248" t="str">
        <f t="shared" ca="1" si="750"/>
        <v>-</v>
      </c>
      <c r="DF222" s="248" t="str">
        <f t="shared" ca="1" si="750"/>
        <v>-</v>
      </c>
      <c r="DG222" s="248" t="str">
        <f t="shared" ca="1" si="750"/>
        <v>-</v>
      </c>
      <c r="DH222" s="248" t="str">
        <f t="shared" ca="1" si="750"/>
        <v>-</v>
      </c>
      <c r="DI222" s="248" t="str">
        <f t="shared" ca="1" si="750"/>
        <v>-</v>
      </c>
      <c r="DJ222" s="248" t="str">
        <f t="shared" ca="1" si="750"/>
        <v>-</v>
      </c>
      <c r="DK222" s="248" t="str">
        <f t="shared" ca="1" si="750"/>
        <v>-</v>
      </c>
      <c r="DL222" s="248" t="str">
        <f t="shared" ca="1" si="750"/>
        <v>-</v>
      </c>
      <c r="DM222" s="248" t="str">
        <f t="shared" ca="1" si="750"/>
        <v>-</v>
      </c>
      <c r="DN222" s="248" t="str">
        <f t="shared" ca="1" si="750"/>
        <v>-</v>
      </c>
      <c r="DO222" s="248" t="str">
        <f t="shared" ca="1" si="750"/>
        <v>-</v>
      </c>
      <c r="DP222" s="248" t="str">
        <f t="shared" ca="1" si="805"/>
        <v>-</v>
      </c>
      <c r="DQ222" s="248" t="str">
        <f t="shared" ca="1" si="805"/>
        <v>-</v>
      </c>
      <c r="DR222" s="248" t="str">
        <f t="shared" ca="1" si="805"/>
        <v>-</v>
      </c>
      <c r="DS222" s="248" t="str">
        <f t="shared" ca="1" si="805"/>
        <v>-</v>
      </c>
      <c r="DT222" s="248" t="str">
        <f t="shared" ca="1" si="805"/>
        <v>-</v>
      </c>
      <c r="DU222" s="248" t="str">
        <f t="shared" ca="1" si="805"/>
        <v>-</v>
      </c>
      <c r="DV222" s="225">
        <f ca="1">OFFSET(DV222,-1,0)</f>
        <v>3</v>
      </c>
      <c r="DW222" s="225">
        <f t="shared" ca="1" si="811"/>
        <v>3</v>
      </c>
      <c r="DX222" s="247">
        <v>0</v>
      </c>
      <c r="DY222" s="247">
        <v>1</v>
      </c>
      <c r="DZ222" s="247">
        <v>-1</v>
      </c>
      <c r="EA222" s="248" t="str">
        <f t="shared" ca="1" si="805"/>
        <v>-</v>
      </c>
      <c r="EB222" s="248" t="str">
        <f t="shared" ca="1" si="805"/>
        <v>-</v>
      </c>
      <c r="EC222" s="248" t="str">
        <f t="shared" ca="1" si="805"/>
        <v>-</v>
      </c>
      <c r="ED222" s="248" t="str">
        <f t="shared" ca="1" si="805"/>
        <v>-</v>
      </c>
      <c r="EE222" s="248" t="str">
        <f t="shared" ca="1" si="805"/>
        <v>-</v>
      </c>
      <c r="EF222" s="247">
        <v>0</v>
      </c>
      <c r="EG222" s="247">
        <v>1</v>
      </c>
      <c r="EH222" s="247">
        <v>-1</v>
      </c>
      <c r="EI222" s="248" t="str">
        <f t="shared" ca="1" si="805"/>
        <v>-</v>
      </c>
      <c r="EJ222" s="248" t="str">
        <f t="shared" ca="1" si="805"/>
        <v>-</v>
      </c>
      <c r="EK222" s="248" t="str">
        <f t="shared" ca="1" si="805"/>
        <v>-</v>
      </c>
      <c r="EL222" s="248">
        <f t="shared" ca="1" si="805"/>
        <v>0</v>
      </c>
      <c r="EM222" s="248">
        <f t="shared" ca="1" si="805"/>
        <v>0</v>
      </c>
      <c r="EN222" s="248">
        <f t="shared" ca="1" si="805"/>
        <v>0</v>
      </c>
      <c r="EO222" s="248">
        <f t="shared" ca="1" si="805"/>
        <v>0</v>
      </c>
      <c r="EP222" s="248">
        <f t="shared" ca="1" si="805"/>
        <v>0</v>
      </c>
      <c r="EQ222" s="248">
        <f t="shared" ca="1" si="805"/>
        <v>0</v>
      </c>
      <c r="ER222" s="248">
        <f t="shared" ca="1" si="805"/>
        <v>0</v>
      </c>
      <c r="ES222" s="248" t="str">
        <f t="shared" ca="1" si="805"/>
        <v>-</v>
      </c>
      <c r="ET222" s="248" t="str">
        <f t="shared" ca="1" si="805"/>
        <v>-</v>
      </c>
      <c r="EU222" s="248" t="str">
        <f t="shared" ca="1" si="805"/>
        <v>-</v>
      </c>
      <c r="EV222" s="248" t="str">
        <f t="shared" ca="1" si="805"/>
        <v>-</v>
      </c>
      <c r="EW222" s="248" t="str">
        <f t="shared" ca="1" si="805"/>
        <v>-</v>
      </c>
      <c r="EX222" s="248" t="str">
        <f t="shared" ca="1" si="805"/>
        <v>-</v>
      </c>
      <c r="EY222" s="248" t="str">
        <f t="shared" ca="1" si="805"/>
        <v>-</v>
      </c>
      <c r="EZ222" s="248" t="str">
        <f t="shared" ca="1" si="805"/>
        <v>-</v>
      </c>
      <c r="FA222" s="248" t="str">
        <f t="shared" ca="1" si="805"/>
        <v>-</v>
      </c>
      <c r="FB222" s="248" t="str">
        <f t="shared" ca="1" si="805"/>
        <v>-</v>
      </c>
      <c r="FC222" s="248" t="str">
        <f t="shared" ca="1" si="805"/>
        <v>-</v>
      </c>
      <c r="FD222" s="10"/>
      <c r="FE222" s="246">
        <f t="shared" ca="1" si="729"/>
        <v>1</v>
      </c>
      <c r="FF222" s="248" t="str">
        <f t="shared" ca="1" si="805"/>
        <v>-</v>
      </c>
      <c r="FG222" s="248" t="str">
        <f t="shared" ca="1" si="805"/>
        <v>-</v>
      </c>
      <c r="FH222" s="248" t="str">
        <f t="shared" ca="1" si="805"/>
        <v>-</v>
      </c>
      <c r="FI222" s="248" t="str">
        <f t="shared" ca="1" si="805"/>
        <v>-</v>
      </c>
      <c r="FJ222" s="246" t="b">
        <f t="shared" ca="1" si="730"/>
        <v>1</v>
      </c>
      <c r="FK222" s="248" t="str">
        <f t="shared" ref="FK222:GN227" ca="1" si="815">OFFSET(FK$5,$B222,0)</f>
        <v>-</v>
      </c>
      <c r="FL222" s="248">
        <f t="shared" ca="1" si="815"/>
        <v>0</v>
      </c>
      <c r="FM222" s="248" t="str">
        <f t="shared" ca="1" si="815"/>
        <v>-</v>
      </c>
      <c r="FN222" s="248">
        <f t="shared" ca="1" si="815"/>
        <v>1</v>
      </c>
      <c r="FO222" s="248">
        <f t="shared" ca="1" si="815"/>
        <v>0</v>
      </c>
      <c r="FP222" s="248">
        <f t="shared" ca="1" si="815"/>
        <v>1</v>
      </c>
      <c r="FQ222" s="248">
        <f t="shared" ca="1" si="815"/>
        <v>0</v>
      </c>
      <c r="FR222" s="248">
        <f t="shared" ca="1" si="815"/>
        <v>1</v>
      </c>
      <c r="FS222" s="248">
        <f t="shared" ca="1" si="815"/>
        <v>1</v>
      </c>
      <c r="FT222" s="248">
        <f t="shared" ca="1" si="815"/>
        <v>1</v>
      </c>
      <c r="FU222" s="248">
        <f t="shared" ca="1" si="815"/>
        <v>0</v>
      </c>
      <c r="FV222" s="248">
        <f t="shared" ca="1" si="815"/>
        <v>0</v>
      </c>
      <c r="FW222" s="248">
        <f t="shared" ca="1" si="815"/>
        <v>0</v>
      </c>
      <c r="FX222" s="248">
        <f t="shared" ca="1" si="815"/>
        <v>0</v>
      </c>
      <c r="FY222" s="248">
        <f t="shared" ca="1" si="815"/>
        <v>0</v>
      </c>
      <c r="FZ222" s="248">
        <f t="shared" ca="1" si="815"/>
        <v>0</v>
      </c>
      <c r="GA222" s="248">
        <f t="shared" ca="1" si="815"/>
        <v>0</v>
      </c>
      <c r="GB222" s="248">
        <f t="shared" ca="1" si="815"/>
        <v>0</v>
      </c>
      <c r="GC222" s="248">
        <f t="shared" ca="1" si="815"/>
        <v>0</v>
      </c>
      <c r="GD222" s="248">
        <f t="shared" ca="1" si="815"/>
        <v>0</v>
      </c>
      <c r="GE222" s="248">
        <f t="shared" ca="1" si="815"/>
        <v>0</v>
      </c>
      <c r="GF222" s="248">
        <f t="shared" ca="1" si="815"/>
        <v>0</v>
      </c>
      <c r="GG222" s="248">
        <f t="shared" ca="1" si="815"/>
        <v>1</v>
      </c>
      <c r="GH222" s="248">
        <f t="shared" ca="1" si="815"/>
        <v>0</v>
      </c>
      <c r="GI222" s="248">
        <f t="shared" ca="1" si="815"/>
        <v>0</v>
      </c>
      <c r="GJ222" s="248">
        <f t="shared" ca="1" si="815"/>
        <v>0</v>
      </c>
      <c r="GK222" s="248">
        <f t="shared" ca="1" si="815"/>
        <v>0</v>
      </c>
      <c r="GL222" s="248">
        <f t="shared" ca="1" si="815"/>
        <v>0</v>
      </c>
      <c r="GM222" s="248">
        <f t="shared" ca="1" si="815"/>
        <v>0</v>
      </c>
      <c r="GN222" s="248">
        <f t="shared" ca="1" si="815"/>
        <v>0</v>
      </c>
      <c r="GO222" s="10"/>
      <c r="GP222" s="246" t="b">
        <f t="shared" ca="1" si="799"/>
        <v>1</v>
      </c>
      <c r="GQ222" s="246" cm="1">
        <f t="array" aca="1" ref="GQ222" ca="1">INDEX(i.bnd_total_pas_area,$R222,1)</f>
        <v>511.2</v>
      </c>
      <c r="GR222" s="248" t="str">
        <f t="shared" ca="1" si="733"/>
        <v>-</v>
      </c>
      <c r="GS222" s="246" t="b">
        <f t="shared" ca="1" si="800"/>
        <v>1</v>
      </c>
      <c r="GT222" s="246" cm="1">
        <f t="array" aca="1" ref="GT222" ca="1">INDEX(i.bnd_sr_t,$T222,1)</f>
        <v>7.6</v>
      </c>
      <c r="GU222" s="246" t="b">
        <f t="shared" ca="1" si="735"/>
        <v>0</v>
      </c>
      <c r="GV222" s="246" t="b">
        <f t="shared" ca="1" si="735"/>
        <v>0</v>
      </c>
      <c r="GW222" s="246" t="b">
        <f t="shared" ca="1" si="735"/>
        <v>1</v>
      </c>
      <c r="GX222" s="248">
        <f t="shared" ca="1" si="736"/>
        <v>0</v>
      </c>
      <c r="GY222" s="248">
        <f t="shared" ca="1" si="736"/>
        <v>2</v>
      </c>
      <c r="GZ222" s="248">
        <f t="shared" ca="1" si="736"/>
        <v>2</v>
      </c>
      <c r="HA222" s="248" t="str">
        <f t="shared" ca="1" si="736"/>
        <v>-</v>
      </c>
      <c r="HB222" s="248" t="str">
        <f t="shared" ca="1" si="736"/>
        <v>-</v>
      </c>
      <c r="HC222" s="248" t="str">
        <f t="shared" ca="1" si="736"/>
        <v>-</v>
      </c>
      <c r="HD222" s="248" t="str">
        <f t="shared" ca="1" si="736"/>
        <v>-</v>
      </c>
      <c r="HE222" s="248" t="str">
        <f t="shared" ca="1" si="736"/>
        <v>-</v>
      </c>
      <c r="HF222" s="248" t="str">
        <f t="shared" ca="1" si="736"/>
        <v>-</v>
      </c>
      <c r="HG222" s="248" t="str">
        <f t="shared" ca="1" si="736"/>
        <v>-</v>
      </c>
      <c r="HH222" s="308" t="b">
        <v>0</v>
      </c>
      <c r="HI222" s="225">
        <f t="shared" ca="1" si="813"/>
        <v>2</v>
      </c>
      <c r="HJ222" s="248" t="str">
        <f t="shared" ca="1" si="737"/>
        <v>-</v>
      </c>
      <c r="HK222" s="246" t="str">
        <f t="array" aca="1" ref="HK222" ca="1">IF(OR(HL222:HQ222&lt;&gt;"-"),TRUE,"-")</f>
        <v>-</v>
      </c>
      <c r="HL222" s="248" t="str">
        <f t="shared" ca="1" si="751"/>
        <v>-</v>
      </c>
      <c r="HM222" s="288" t="str">
        <f t="shared" ca="1" si="751"/>
        <v>-</v>
      </c>
      <c r="HN222" s="288" t="str">
        <f t="shared" ca="1" si="751"/>
        <v>-</v>
      </c>
      <c r="HO222" s="288" t="str">
        <f t="shared" ca="1" si="751"/>
        <v>-</v>
      </c>
      <c r="HP222" s="288" t="str">
        <f t="shared" ca="1" si="751"/>
        <v>-</v>
      </c>
      <c r="HQ222" s="288" t="str">
        <f t="shared" ca="1" si="751"/>
        <v>-</v>
      </c>
      <c r="HR222" s="288" t="str">
        <f t="shared" ca="1" si="751"/>
        <v>-</v>
      </c>
      <c r="HS222" s="248" t="b">
        <f t="shared" ca="1" si="751"/>
        <v>1</v>
      </c>
      <c r="HT222" s="248">
        <f t="shared" ca="1" si="751"/>
        <v>2</v>
      </c>
      <c r="HU222" s="248" t="b">
        <f t="shared" ca="1" si="738"/>
        <v>1</v>
      </c>
      <c r="HV222" s="248" t="str">
        <f t="shared" ca="1" si="738"/>
        <v>-</v>
      </c>
      <c r="HW222" s="246" t="str">
        <f t="shared" ca="1" si="739"/>
        <v>-</v>
      </c>
      <c r="HX222" s="246" t="str">
        <f t="shared" ca="1" si="739"/>
        <v>-</v>
      </c>
      <c r="HY222" s="246" t="str">
        <f t="shared" ca="1" si="739"/>
        <v>-</v>
      </c>
      <c r="HZ222" s="246" t="str">
        <f t="shared" ca="1" si="739"/>
        <v>-</v>
      </c>
      <c r="IA222" s="248" t="str">
        <f t="shared" ca="1" si="801"/>
        <v>-</v>
      </c>
      <c r="IB222" s="248" t="str">
        <f t="shared" ca="1" si="801"/>
        <v>-</v>
      </c>
      <c r="IC222" s="248" t="str">
        <f t="shared" ca="1" si="801"/>
        <v>-</v>
      </c>
      <c r="ID222" s="248" t="str">
        <f t="shared" ca="1" si="801"/>
        <v>-</v>
      </c>
      <c r="IE222" s="248">
        <f t="shared" ca="1" si="801"/>
        <v>0</v>
      </c>
      <c r="IF222" s="248">
        <f t="shared" ca="1" si="801"/>
        <v>0.9</v>
      </c>
      <c r="IG222" s="248">
        <f t="shared" ca="1" si="801"/>
        <v>0</v>
      </c>
      <c r="IH222" s="248">
        <f t="shared" ca="1" si="801"/>
        <v>0.5</v>
      </c>
      <c r="II222" s="248">
        <f t="shared" ca="1" si="801"/>
        <v>0</v>
      </c>
      <c r="IJ222" s="248">
        <f t="shared" ca="1" si="801"/>
        <v>0</v>
      </c>
      <c r="IK222" s="248" t="str">
        <f t="shared" ca="1" si="801"/>
        <v>-</v>
      </c>
      <c r="IL222" s="246" t="str">
        <f t="shared" ca="1" si="741"/>
        <v>-</v>
      </c>
      <c r="IM222" s="246" t="str">
        <f t="shared" ca="1" si="741"/>
        <v>-</v>
      </c>
      <c r="IN222" s="155" t="b">
        <f t="shared" ca="1" si="802"/>
        <v>0</v>
      </c>
      <c r="IO222" s="248" t="str">
        <f t="shared" ca="1" si="743"/>
        <v>-</v>
      </c>
      <c r="IP222" s="10"/>
      <c r="IQ222" s="248">
        <f t="shared" ca="1" si="801"/>
        <v>1</v>
      </c>
      <c r="IR222" s="248">
        <f t="shared" ca="1" si="801"/>
        <v>0</v>
      </c>
      <c r="IS222" s="248">
        <f t="shared" ca="1" si="801"/>
        <v>1</v>
      </c>
      <c r="IT222" s="248">
        <f t="shared" ca="1" si="801"/>
        <v>1</v>
      </c>
      <c r="IU222" s="248">
        <f t="shared" ca="1" si="801"/>
        <v>0</v>
      </c>
      <c r="IV222" s="248">
        <f t="shared" ca="1" si="801"/>
        <v>70</v>
      </c>
      <c r="IW222" s="248">
        <f t="shared" ca="1" si="801"/>
        <v>50</v>
      </c>
      <c r="IX222" s="248">
        <f t="shared" ca="1" si="801"/>
        <v>85</v>
      </c>
      <c r="IY222" s="248">
        <f t="shared" ca="1" si="801"/>
        <v>70</v>
      </c>
      <c r="IZ222" s="246">
        <f t="shared" si="744"/>
        <v>1</v>
      </c>
      <c r="JA222" s="246">
        <f t="shared" si="745"/>
        <v>1</v>
      </c>
      <c r="JB222" s="246">
        <f t="shared" si="746"/>
        <v>1</v>
      </c>
      <c r="JC222" s="248">
        <f t="shared" ca="1" si="801"/>
        <v>1</v>
      </c>
      <c r="JD222" s="10"/>
      <c r="JE222" s="248">
        <f t="shared" ca="1" si="801"/>
        <v>1</v>
      </c>
      <c r="JF222" s="248">
        <f t="shared" ca="1" si="801"/>
        <v>1</v>
      </c>
      <c r="JG222" s="248">
        <f t="shared" ca="1" si="801"/>
        <v>0.75</v>
      </c>
      <c r="JH222" s="248">
        <f t="shared" ca="1" si="801"/>
        <v>0.8</v>
      </c>
      <c r="JI222" s="248">
        <f t="shared" ca="1" si="801"/>
        <v>0.82499999999999996</v>
      </c>
      <c r="JJ222" s="248">
        <f t="shared" ca="1" si="801"/>
        <v>0.875</v>
      </c>
      <c r="JK222" s="248">
        <f t="shared" ca="1" si="801"/>
        <v>0.9</v>
      </c>
      <c r="JL222" s="248">
        <f t="shared" ca="1" si="801"/>
        <v>1</v>
      </c>
      <c r="JM222" s="248">
        <f t="shared" ca="1" si="747"/>
        <v>0</v>
      </c>
      <c r="JN222" s="248">
        <f t="shared" ca="1" si="747"/>
        <v>0</v>
      </c>
      <c r="JO222" s="248">
        <f t="shared" ca="1" si="747"/>
        <v>0</v>
      </c>
      <c r="JP222" s="248">
        <f t="shared" ca="1" si="747"/>
        <v>0</v>
      </c>
      <c r="JQ222" s="248">
        <f t="shared" ca="1" si="747"/>
        <v>0</v>
      </c>
      <c r="JR222" s="248">
        <f t="shared" ca="1" si="747"/>
        <v>0</v>
      </c>
      <c r="JS222" s="248" t="str">
        <f t="shared" ca="1" si="801"/>
        <v>-</v>
      </c>
      <c r="JT222" s="248">
        <f t="shared" ca="1" si="801"/>
        <v>0</v>
      </c>
      <c r="JU222" s="27">
        <v>0</v>
      </c>
    </row>
    <row r="223" spans="1:281" s="228" customFormat="1" outlineLevel="2">
      <c r="A223" s="202">
        <f t="shared" si="12"/>
        <v>218</v>
      </c>
      <c r="B223" s="210">
        <f t="shared" ca="1" si="806"/>
        <v>214</v>
      </c>
      <c r="C223" s="228">
        <v>200</v>
      </c>
      <c r="D223" s="228" t="s">
        <v>941</v>
      </c>
      <c r="E223" s="228" t="b">
        <v>1</v>
      </c>
      <c r="F223" s="228" t="b">
        <v>0</v>
      </c>
      <c r="G223" s="228" t="b">
        <f t="shared" si="803"/>
        <v>1</v>
      </c>
      <c r="H223" s="32">
        <v>6</v>
      </c>
      <c r="I223" s="298" cm="1">
        <f t="array" aca="1" ref="I223" ca="1">INDEX(DataMaster!$R$70:$AC$77,Experiment!$H223,MATCH(Experiment!I$2,DataMaster!$R$69:$AC$69,0))</f>
        <v>3</v>
      </c>
      <c r="J223" s="298" cm="1">
        <f t="array" aca="1" ref="J223" ca="1">INDEX(DataMaster!$R$70:$AC$77,Experiment!$H223,MATCH(Experiment!J$2,DataMaster!$R$69:$AC$69,0))</f>
        <v>3</v>
      </c>
      <c r="K223" s="307">
        <v>1</v>
      </c>
      <c r="L223" s="298" cm="1">
        <f t="array" aca="1" ref="L223" ca="1">INDEX(DataMaster!$R$70:$AC$77,Experiment!$H223,MATCH(Experiment!L$2,DataMaster!$R$69:$AC$69,0))</f>
        <v>4</v>
      </c>
      <c r="M223" s="32">
        <v>1</v>
      </c>
      <c r="N223" s="32">
        <v>1</v>
      </c>
      <c r="O223" s="32">
        <v>1</v>
      </c>
      <c r="P223" s="298" cm="1">
        <f t="array" ref="P223">INDEX(DataMaster!$R$70:$AC$77,Experiment!$H223,MATCH(Experiment!P$2,DataMaster!$R$69:$AC$69,0))</f>
        <v>1</v>
      </c>
      <c r="Q223" s="32">
        <v>1</v>
      </c>
      <c r="R223" s="298" cm="1">
        <f t="array" aca="1" ref="R223" ca="1">INDEX(DataMaster!$R$70:$AC$77,Experiment!$H223,MATCH(Experiment!R$2,DataMaster!$R$69:$AC$69,0))</f>
        <v>4</v>
      </c>
      <c r="S223" s="32">
        <v>0</v>
      </c>
      <c r="T223" s="298" cm="1">
        <f t="array" aca="1" ref="T223" ca="1">INDEX(DataMaster!$R$70:$AC$77,Experiment!$H223,MATCH(Experiment!T$2,DataMaster!$R$69:$AC$69,0))</f>
        <v>4</v>
      </c>
      <c r="V223" s="242" t="str">
        <f ca="1">TEXT(LEFT(OFFSET(V223,-1,0),5)+1,"00000")&amp;MID(OFFSET(V223,-1,0),6,FIND(" ",OFFSET(V223,-1,0),7)-5)
&amp;IF($H223=0,"",INDEX(DataMaster!$Q$70:$Q$77,Experiment!H223))
 &amp; " Day"&amp;INDEX(i.DOY,$I223,1)                   &amp; IF($FE223=0," FWM","")&amp;IF($FE223=1," MWM","")&amp;IF($FE223=5," Mat","")&amp;IF($FJ223=TRUE,"&amp;BBT","")
&amp;" Confine"&amp;$P223-1       &amp;IF($R223&gt;1," PasArea"&amp;GQ223,"")     &amp;IF($T223&gt;1," SR"&amp;GT223,"")     &amp;IF($S223&gt;1," PGR"&amp;JG223,"")
&amp; " (F"&amp;3+IFERROR(1*$CZ223,0)+IFERROR(1*$DA223,0)&amp;3-IFERROR(1*NOT($DC223),0)&amp;"N"&amp;$DV223&amp;$DW223&amp;")"</f>
        <v>00023 Feed farm3_nc Day204 MWM&amp;BBT Confine0 PasArea511.2 SR7.6 (F33N33)</v>
      </c>
      <c r="W223" s="10" t="str">
        <f ca="1">IF(COUNTIF(V$5:V223,V223)=1,"-","Dup")</f>
        <v>-</v>
      </c>
      <c r="X223" s="10"/>
      <c r="Y223" s="225" t="str">
        <f t="shared" ca="1" si="807"/>
        <v>-</v>
      </c>
      <c r="Z223" s="248" t="str">
        <f t="shared" ca="1" si="723"/>
        <v>-</v>
      </c>
      <c r="AA223" s="225" t="str">
        <f t="shared" ca="1" si="807"/>
        <v>-</v>
      </c>
      <c r="AB223" s="225" t="str">
        <f t="shared" ca="1" si="807"/>
        <v>-</v>
      </c>
      <c r="AC223" s="248" t="str">
        <f t="shared" ca="1" si="724"/>
        <v>-</v>
      </c>
      <c r="AD223" s="248" t="b">
        <f t="shared" ca="1" si="724"/>
        <v>1</v>
      </c>
      <c r="AE223" s="10"/>
      <c r="AF223" s="248" t="b">
        <f t="shared" ca="1" si="794"/>
        <v>1</v>
      </c>
      <c r="AG223" s="248" t="str">
        <f t="shared" ca="1" si="794"/>
        <v>-</v>
      </c>
      <c r="AH223" s="248" t="str">
        <f t="shared" ca="1" si="794"/>
        <v>-</v>
      </c>
      <c r="AI223" s="248" t="str">
        <f t="shared" ca="1" si="794"/>
        <v>-</v>
      </c>
      <c r="AJ223" s="248" t="b">
        <f t="shared" ca="1" si="794"/>
        <v>0</v>
      </c>
      <c r="AK223" s="248" t="str">
        <f t="shared" ca="1" si="794"/>
        <v>-</v>
      </c>
      <c r="AL223" s="248" t="str">
        <f t="shared" ca="1" si="794"/>
        <v>-</v>
      </c>
      <c r="AM223" s="248" t="str">
        <f t="shared" ca="1" si="794"/>
        <v>-</v>
      </c>
      <c r="AN223" s="248" t="b">
        <f t="shared" ca="1" si="794"/>
        <v>0</v>
      </c>
      <c r="AO223" s="10"/>
      <c r="AP223" s="225" t="b">
        <f t="shared" ca="1" si="814"/>
        <v>1</v>
      </c>
      <c r="AQ223" s="247" t="b">
        <v>1</v>
      </c>
      <c r="AR223" s="225" t="b">
        <f t="shared" ca="1" si="808"/>
        <v>1</v>
      </c>
      <c r="AS223" s="243">
        <f t="shared" ca="1" si="749"/>
        <v>633104</v>
      </c>
      <c r="AT223" s="225" t="b">
        <f t="shared" ca="1" si="809"/>
        <v>0</v>
      </c>
      <c r="AU223" s="248" t="str">
        <f t="shared" ca="1" si="794"/>
        <v>-</v>
      </c>
      <c r="AV223" s="248" t="b">
        <f t="shared" ca="1" si="794"/>
        <v>1</v>
      </c>
      <c r="AW223" s="225">
        <f t="shared" ca="1" si="810"/>
        <v>633105</v>
      </c>
      <c r="AX223" s="248" t="str">
        <f t="shared" ca="1" si="794"/>
        <v>-</v>
      </c>
      <c r="AY223" s="248">
        <f t="shared" ca="1" si="794"/>
        <v>1</v>
      </c>
      <c r="AZ223" s="248">
        <f t="shared" ca="1" si="794"/>
        <v>1</v>
      </c>
      <c r="BA223" s="248" t="b">
        <f t="shared" ca="1" si="794"/>
        <v>1</v>
      </c>
      <c r="BB223" s="246" cm="1">
        <f t="array" ref="BB223">INDEX(i.sup_sel,$K223)</f>
        <v>1</v>
      </c>
      <c r="BC223" s="246" cm="1">
        <f t="array" aca="1" ref="BC223" ca="1">INDEX(i.confinement_factor_lab_cost,$L223)</f>
        <v>0.22500000000000001</v>
      </c>
      <c r="BD223" s="246" cm="1">
        <f t="array" aca="1" ref="BD223" ca="1">INDEX(i.confinement_factor_lab_cost,$L223)</f>
        <v>0.22500000000000001</v>
      </c>
      <c r="BE223" s="248" t="b">
        <f t="shared" ca="1" si="804"/>
        <v>1</v>
      </c>
      <c r="BF223" s="248" t="b">
        <f t="shared" ca="1" si="726"/>
        <v>0</v>
      </c>
      <c r="BG223" s="246" t="b" cm="1">
        <f t="array" ref="BG223">INDEX(i.dams_confinement_P,$P223,BG$17)</f>
        <v>0</v>
      </c>
      <c r="BH223" s="246" t="b" cm="1">
        <f t="array" ref="BH223">INDEX(i.dams_confinement_P,$P223,BH$17)</f>
        <v>0</v>
      </c>
      <c r="BI223" s="246" t="b" cm="1">
        <f t="array" ref="BI223">INDEX(i.dams_confinement_P,$P223,BI$17)</f>
        <v>0</v>
      </c>
      <c r="BJ223" s="246" t="b" cm="1">
        <f t="array" ref="BJ223">INDEX(i.dams_confinement_P,$P223,BJ$17)</f>
        <v>0</v>
      </c>
      <c r="BK223" s="246" t="b" cm="1">
        <f t="array" ref="BK223">INDEX(i.dams_confinement_P,$P223,BK$17)</f>
        <v>0</v>
      </c>
      <c r="BL223" s="246" t="b" cm="1">
        <f t="array" ref="BL223">INDEX(i.dams_confinement_P,$P223,BL$17)</f>
        <v>0</v>
      </c>
      <c r="BM223" s="246" t="b" cm="1">
        <f t="array" ref="BM223">INDEX(i.dams_confinement_P,$P223,BM$17)</f>
        <v>0</v>
      </c>
      <c r="BN223" s="246" t="b" cm="1">
        <f t="array" ref="BN223">INDEX(i.dams_confinement_P,$P223,BN$17)</f>
        <v>0</v>
      </c>
      <c r="BO223" s="246" t="b" cm="1">
        <f t="array" ref="BO223">INDEX(i.dams_confinement_P,$P223,BO$17)</f>
        <v>0</v>
      </c>
      <c r="BP223" s="246" t="b" cm="1">
        <f t="array" ref="BP223">INDEX(i.dams_confinement_P,$P223,BP$17)</f>
        <v>0</v>
      </c>
      <c r="BQ223" s="246" t="b" cm="1">
        <f t="array" ref="BQ223">INDEX(i.dams_confinement_P,$P223,BQ$17)</f>
        <v>0</v>
      </c>
      <c r="BR223" s="246" t="b" cm="1">
        <f t="array" ref="BR223">INDEX(i.dams_confinement_P,$P223,BR$17)</f>
        <v>0</v>
      </c>
      <c r="BS223" s="246" t="b" cm="1">
        <f t="array" ref="BS223">INDEX(i.dams_confinement_P,$P223,BS$17)</f>
        <v>0</v>
      </c>
      <c r="BT223" s="246" t="b" cm="1">
        <f t="array" ref="BT223">INDEX(i.dams_confinement_P,$P223,BT$17)</f>
        <v>0</v>
      </c>
      <c r="BU223" s="246" t="b" cm="1">
        <f t="array" ref="BU223">INDEX(i.dams_confinement_P,$P223,BU$17)</f>
        <v>0</v>
      </c>
      <c r="BV223" s="246" t="b" cm="1">
        <f t="array" ref="BV223">INDEX(i.dams_confinement_P,$P223,BV$17)</f>
        <v>0</v>
      </c>
      <c r="BW223" s="246" t="b" cm="1">
        <f t="array" ref="BW223">INDEX(i.dams_confinement_P,$P223,BW$17)</f>
        <v>0</v>
      </c>
      <c r="BX223" s="246" t="b" cm="1">
        <f t="array" ref="BX223">INDEX(i.dams_confinement_P,$P223,BX$17)</f>
        <v>0</v>
      </c>
      <c r="BY223" s="248" t="str">
        <f t="shared" ca="1" si="787"/>
        <v>-</v>
      </c>
      <c r="BZ223" s="248" t="str">
        <f t="shared" ca="1" si="787"/>
        <v>-</v>
      </c>
      <c r="CA223" s="10"/>
      <c r="CB223" s="248" t="str">
        <f t="shared" ca="1" si="787"/>
        <v>-</v>
      </c>
      <c r="CC223" s="248" t="str">
        <f t="shared" ca="1" si="787"/>
        <v>-</v>
      </c>
      <c r="CD223" s="248" t="str">
        <f t="shared" ca="1" si="787"/>
        <v>-</v>
      </c>
      <c r="CE223" s="248" t="str">
        <f t="shared" ca="1" si="787"/>
        <v>-</v>
      </c>
      <c r="CF223" s="248" t="str">
        <f t="shared" ca="1" si="787"/>
        <v>-</v>
      </c>
      <c r="CG223" s="248" t="str">
        <f t="shared" ca="1" si="787"/>
        <v>-</v>
      </c>
      <c r="CH223" s="248" t="str">
        <f t="shared" ca="1" si="787"/>
        <v>-</v>
      </c>
      <c r="CI223" s="248" t="str">
        <f t="shared" ca="1" si="787"/>
        <v>-</v>
      </c>
      <c r="CJ223" s="248" t="str">
        <f t="shared" ca="1" si="787"/>
        <v>-</v>
      </c>
      <c r="CK223" s="248" t="str">
        <f t="shared" ca="1" si="787"/>
        <v>-</v>
      </c>
      <c r="CL223" s="248" t="str">
        <f t="shared" ca="1" si="787"/>
        <v>-</v>
      </c>
      <c r="CM223" s="248" t="str">
        <f t="shared" ca="1" si="787"/>
        <v>-</v>
      </c>
      <c r="CN223" s="248" t="str">
        <f t="shared" ca="1" si="787"/>
        <v>-</v>
      </c>
      <c r="CO223" s="248" t="str">
        <f t="shared" ca="1" si="787"/>
        <v>-</v>
      </c>
      <c r="CP223" s="248" t="str">
        <f t="shared" ca="1" si="787"/>
        <v>-</v>
      </c>
      <c r="CQ223" s="248" t="str">
        <f t="shared" ca="1" si="787"/>
        <v>-</v>
      </c>
      <c r="CR223" s="248" t="str">
        <f t="shared" ca="1" si="787"/>
        <v>-</v>
      </c>
      <c r="CS223" s="248" t="str">
        <f t="shared" ca="1" si="787"/>
        <v>-</v>
      </c>
      <c r="CT223" s="248" t="str">
        <f t="shared" ca="1" si="787"/>
        <v>-</v>
      </c>
      <c r="CU223" s="248" t="str">
        <f t="shared" ca="1" si="787"/>
        <v>-</v>
      </c>
      <c r="CV223" s="248" t="str">
        <f t="shared" ca="1" si="787"/>
        <v>-</v>
      </c>
      <c r="CW223" s="10"/>
      <c r="CX223" s="246" t="str" cm="1">
        <f t="array" aca="1" ref="CX223" ca="1">IF(AND($CZ223:$DA223),INDEX(i.dam_user_fvp0_date,$P223),"-")</f>
        <v>-</v>
      </c>
      <c r="CY223" s="246" t="str" cm="1">
        <f t="array" aca="1" ref="CY223" ca="1">IF(AND($CZ223:$DA223),INDEX(i.dam_user_fvp1_date,$P223),"-")</f>
        <v>-</v>
      </c>
      <c r="CZ223" s="248" t="b">
        <f t="shared" ca="1" si="750"/>
        <v>0</v>
      </c>
      <c r="DA223" s="248" t="b">
        <f t="shared" ca="1" si="750"/>
        <v>0</v>
      </c>
      <c r="DB223" s="248" t="str">
        <f t="shared" ca="1" si="750"/>
        <v>-</v>
      </c>
      <c r="DC223" s="248" t="str">
        <f t="shared" ca="1" si="750"/>
        <v>-</v>
      </c>
      <c r="DD223" s="248" t="str">
        <f t="shared" ca="1" si="750"/>
        <v>-</v>
      </c>
      <c r="DE223" s="248" t="str">
        <f t="shared" ca="1" si="750"/>
        <v>-</v>
      </c>
      <c r="DF223" s="248" t="str">
        <f t="shared" ca="1" si="750"/>
        <v>-</v>
      </c>
      <c r="DG223" s="248" t="str">
        <f t="shared" ca="1" si="750"/>
        <v>-</v>
      </c>
      <c r="DH223" s="248" t="str">
        <f t="shared" ca="1" si="750"/>
        <v>-</v>
      </c>
      <c r="DI223" s="248" t="str">
        <f t="shared" ca="1" si="750"/>
        <v>-</v>
      </c>
      <c r="DJ223" s="248" t="str">
        <f t="shared" ca="1" si="750"/>
        <v>-</v>
      </c>
      <c r="DK223" s="248" t="str">
        <f t="shared" ca="1" si="750"/>
        <v>-</v>
      </c>
      <c r="DL223" s="248" t="str">
        <f t="shared" ca="1" si="750"/>
        <v>-</v>
      </c>
      <c r="DM223" s="248" t="str">
        <f t="shared" ca="1" si="750"/>
        <v>-</v>
      </c>
      <c r="DN223" s="248" t="str">
        <f t="shared" ca="1" si="750"/>
        <v>-</v>
      </c>
      <c r="DO223" s="248" t="str">
        <f t="shared" ca="1" si="750"/>
        <v>-</v>
      </c>
      <c r="DP223" s="248" t="str">
        <f t="shared" ca="1" si="805"/>
        <v>-</v>
      </c>
      <c r="DQ223" s="248" t="str">
        <f t="shared" ca="1" si="805"/>
        <v>-</v>
      </c>
      <c r="DR223" s="248" t="str">
        <f t="shared" ca="1" si="805"/>
        <v>-</v>
      </c>
      <c r="DS223" s="248" t="str">
        <f t="shared" ca="1" si="805"/>
        <v>-</v>
      </c>
      <c r="DT223" s="248" t="str">
        <f t="shared" ca="1" si="805"/>
        <v>-</v>
      </c>
      <c r="DU223" s="248" t="str">
        <f t="shared" ca="1" si="805"/>
        <v>-</v>
      </c>
      <c r="DV223" s="225">
        <f t="shared" ca="1" si="811"/>
        <v>3</v>
      </c>
      <c r="DW223" s="225">
        <f t="shared" ca="1" si="811"/>
        <v>3</v>
      </c>
      <c r="DX223" s="247">
        <v>0</v>
      </c>
      <c r="DY223" s="247">
        <v>1</v>
      </c>
      <c r="DZ223" s="247">
        <v>-1</v>
      </c>
      <c r="EA223" s="248" t="str">
        <f t="shared" ca="1" si="805"/>
        <v>-</v>
      </c>
      <c r="EB223" s="248" t="str">
        <f t="shared" ca="1" si="805"/>
        <v>-</v>
      </c>
      <c r="EC223" s="248" t="str">
        <f t="shared" ca="1" si="805"/>
        <v>-</v>
      </c>
      <c r="ED223" s="248" t="str">
        <f t="shared" ca="1" si="805"/>
        <v>-</v>
      </c>
      <c r="EE223" s="248" t="str">
        <f t="shared" ca="1" si="805"/>
        <v>-</v>
      </c>
      <c r="EF223" s="247">
        <v>0</v>
      </c>
      <c r="EG223" s="247">
        <v>1</v>
      </c>
      <c r="EH223" s="247">
        <v>-1</v>
      </c>
      <c r="EI223" s="248" t="str">
        <f t="shared" ca="1" si="805"/>
        <v>-</v>
      </c>
      <c r="EJ223" s="248" t="str">
        <f t="shared" ca="1" si="805"/>
        <v>-</v>
      </c>
      <c r="EK223" s="248" t="str">
        <f t="shared" ca="1" si="805"/>
        <v>-</v>
      </c>
      <c r="EL223" s="248">
        <f t="shared" ca="1" si="805"/>
        <v>0</v>
      </c>
      <c r="EM223" s="248">
        <f t="shared" ca="1" si="805"/>
        <v>0</v>
      </c>
      <c r="EN223" s="248">
        <f t="shared" ca="1" si="805"/>
        <v>0</v>
      </c>
      <c r="EO223" s="248">
        <f t="shared" ca="1" si="805"/>
        <v>0</v>
      </c>
      <c r="EP223" s="248">
        <f t="shared" ca="1" si="805"/>
        <v>0</v>
      </c>
      <c r="EQ223" s="248">
        <f t="shared" ca="1" si="805"/>
        <v>0</v>
      </c>
      <c r="ER223" s="248">
        <f t="shared" ca="1" si="805"/>
        <v>0</v>
      </c>
      <c r="ES223" s="248" t="str">
        <f t="shared" ca="1" si="805"/>
        <v>-</v>
      </c>
      <c r="ET223" s="248" t="str">
        <f t="shared" ca="1" si="805"/>
        <v>-</v>
      </c>
      <c r="EU223" s="248" t="str">
        <f t="shared" ca="1" si="805"/>
        <v>-</v>
      </c>
      <c r="EV223" s="248" t="str">
        <f t="shared" ca="1" si="805"/>
        <v>-</v>
      </c>
      <c r="EW223" s="248" t="str">
        <f t="shared" ca="1" si="805"/>
        <v>-</v>
      </c>
      <c r="EX223" s="248" t="str">
        <f t="shared" ca="1" si="805"/>
        <v>-</v>
      </c>
      <c r="EY223" s="248" t="str">
        <f t="shared" ca="1" si="805"/>
        <v>-</v>
      </c>
      <c r="EZ223" s="248" t="str">
        <f t="shared" ca="1" si="805"/>
        <v>-</v>
      </c>
      <c r="FA223" s="248" t="str">
        <f t="shared" ca="1" si="805"/>
        <v>-</v>
      </c>
      <c r="FB223" s="248" t="str">
        <f t="shared" ca="1" si="805"/>
        <v>-</v>
      </c>
      <c r="FC223" s="248" t="str">
        <f t="shared" ca="1" si="805"/>
        <v>-</v>
      </c>
      <c r="FD223" s="10"/>
      <c r="FE223" s="246">
        <f t="shared" ca="1" si="729"/>
        <v>1</v>
      </c>
      <c r="FF223" s="248" t="str">
        <f t="shared" ca="1" si="805"/>
        <v>-</v>
      </c>
      <c r="FG223" s="248" t="str">
        <f t="shared" ca="1" si="805"/>
        <v>-</v>
      </c>
      <c r="FH223" s="248" t="str">
        <f t="shared" ca="1" si="805"/>
        <v>-</v>
      </c>
      <c r="FI223" s="248" t="str">
        <f t="shared" ca="1" si="805"/>
        <v>-</v>
      </c>
      <c r="FJ223" s="246" t="b">
        <f t="shared" ca="1" si="730"/>
        <v>1</v>
      </c>
      <c r="FK223" s="248" t="str">
        <f t="shared" ca="1" si="815"/>
        <v>-</v>
      </c>
      <c r="FL223" s="248">
        <f t="shared" ca="1" si="815"/>
        <v>0</v>
      </c>
      <c r="FM223" s="248" t="str">
        <f t="shared" ca="1" si="815"/>
        <v>-</v>
      </c>
      <c r="FN223" s="248">
        <f t="shared" ca="1" si="815"/>
        <v>1</v>
      </c>
      <c r="FO223" s="248">
        <f t="shared" ca="1" si="815"/>
        <v>0</v>
      </c>
      <c r="FP223" s="248">
        <f t="shared" ca="1" si="815"/>
        <v>1</v>
      </c>
      <c r="FQ223" s="248">
        <f t="shared" ca="1" si="815"/>
        <v>0</v>
      </c>
      <c r="FR223" s="248">
        <f t="shared" ca="1" si="815"/>
        <v>1</v>
      </c>
      <c r="FS223" s="248">
        <f t="shared" ca="1" si="815"/>
        <v>1</v>
      </c>
      <c r="FT223" s="248">
        <f t="shared" ca="1" si="815"/>
        <v>1</v>
      </c>
      <c r="FU223" s="248">
        <f t="shared" ca="1" si="815"/>
        <v>0</v>
      </c>
      <c r="FV223" s="248">
        <f t="shared" ca="1" si="815"/>
        <v>0</v>
      </c>
      <c r="FW223" s="248">
        <f t="shared" ca="1" si="815"/>
        <v>0</v>
      </c>
      <c r="FX223" s="248">
        <f t="shared" ca="1" si="815"/>
        <v>0</v>
      </c>
      <c r="FY223" s="248">
        <f t="shared" ca="1" si="815"/>
        <v>0</v>
      </c>
      <c r="FZ223" s="248">
        <f t="shared" ca="1" si="815"/>
        <v>0</v>
      </c>
      <c r="GA223" s="248">
        <f t="shared" ca="1" si="815"/>
        <v>0</v>
      </c>
      <c r="GB223" s="248">
        <f t="shared" ca="1" si="815"/>
        <v>0</v>
      </c>
      <c r="GC223" s="248">
        <f t="shared" ca="1" si="815"/>
        <v>0</v>
      </c>
      <c r="GD223" s="248">
        <f t="shared" ca="1" si="815"/>
        <v>0</v>
      </c>
      <c r="GE223" s="248">
        <f t="shared" ca="1" si="815"/>
        <v>0</v>
      </c>
      <c r="GF223" s="248">
        <f t="shared" ca="1" si="815"/>
        <v>0</v>
      </c>
      <c r="GG223" s="248">
        <f t="shared" ca="1" si="815"/>
        <v>1</v>
      </c>
      <c r="GH223" s="248">
        <f t="shared" ca="1" si="815"/>
        <v>0</v>
      </c>
      <c r="GI223" s="248">
        <f t="shared" ca="1" si="815"/>
        <v>0</v>
      </c>
      <c r="GJ223" s="248">
        <f t="shared" ca="1" si="815"/>
        <v>0</v>
      </c>
      <c r="GK223" s="248">
        <f t="shared" ca="1" si="815"/>
        <v>0</v>
      </c>
      <c r="GL223" s="248">
        <f t="shared" ca="1" si="815"/>
        <v>0</v>
      </c>
      <c r="GM223" s="248">
        <f t="shared" ca="1" si="815"/>
        <v>0</v>
      </c>
      <c r="GN223" s="248">
        <f t="shared" ca="1" si="815"/>
        <v>0</v>
      </c>
      <c r="GO223" s="10"/>
      <c r="GP223" s="246" t="b">
        <f t="shared" ca="1" si="799"/>
        <v>1</v>
      </c>
      <c r="GQ223" s="246" cm="1">
        <f t="array" aca="1" ref="GQ223" ca="1">INDEX(i.bnd_total_pas_area,$R223,1)</f>
        <v>511.2</v>
      </c>
      <c r="GR223" s="248" t="str">
        <f t="shared" ca="1" si="733"/>
        <v>-</v>
      </c>
      <c r="GS223" s="246" t="b">
        <f t="shared" ca="1" si="800"/>
        <v>1</v>
      </c>
      <c r="GT223" s="246" cm="1">
        <f t="array" aca="1" ref="GT223" ca="1">INDEX(i.bnd_sr_t,$T223,1)</f>
        <v>7.6</v>
      </c>
      <c r="GU223" s="246" t="b">
        <f t="shared" ca="1" si="735"/>
        <v>0</v>
      </c>
      <c r="GV223" s="246" t="b">
        <f t="shared" ca="1" si="735"/>
        <v>0</v>
      </c>
      <c r="GW223" s="246" t="b">
        <f t="shared" ca="1" si="735"/>
        <v>1</v>
      </c>
      <c r="GX223" s="248">
        <f t="shared" ca="1" si="736"/>
        <v>0</v>
      </c>
      <c r="GY223" s="248">
        <f t="shared" ca="1" si="736"/>
        <v>2</v>
      </c>
      <c r="GZ223" s="248">
        <f t="shared" ca="1" si="736"/>
        <v>2</v>
      </c>
      <c r="HA223" s="248" t="str">
        <f t="shared" ca="1" si="736"/>
        <v>-</v>
      </c>
      <c r="HB223" s="248" t="str">
        <f t="shared" ca="1" si="736"/>
        <v>-</v>
      </c>
      <c r="HC223" s="248" t="str">
        <f t="shared" ca="1" si="736"/>
        <v>-</v>
      </c>
      <c r="HD223" s="248" t="str">
        <f t="shared" ca="1" si="736"/>
        <v>-</v>
      </c>
      <c r="HE223" s="248" t="str">
        <f t="shared" ca="1" si="736"/>
        <v>-</v>
      </c>
      <c r="HF223" s="248" t="str">
        <f t="shared" ca="1" si="736"/>
        <v>-</v>
      </c>
      <c r="HG223" s="248" t="str">
        <f t="shared" ca="1" si="736"/>
        <v>-</v>
      </c>
      <c r="HH223" s="308" t="b">
        <v>0</v>
      </c>
      <c r="HI223" s="225">
        <f t="shared" ca="1" si="813"/>
        <v>2</v>
      </c>
      <c r="HJ223" s="248" t="str">
        <f t="shared" ca="1" si="737"/>
        <v>-</v>
      </c>
      <c r="HK223" s="246" t="str">
        <f t="array" aca="1" ref="HK223" ca="1">IF(OR(HL223:HQ223&lt;&gt;"-"),TRUE,"-")</f>
        <v>-</v>
      </c>
      <c r="HL223" s="248" t="str">
        <f t="shared" ca="1" si="751"/>
        <v>-</v>
      </c>
      <c r="HM223" s="288" t="str">
        <f t="shared" ca="1" si="751"/>
        <v>-</v>
      </c>
      <c r="HN223" s="288" t="str">
        <f t="shared" ca="1" si="751"/>
        <v>-</v>
      </c>
      <c r="HO223" s="288" t="str">
        <f t="shared" ca="1" si="751"/>
        <v>-</v>
      </c>
      <c r="HP223" s="288" t="str">
        <f t="shared" ca="1" si="751"/>
        <v>-</v>
      </c>
      <c r="HQ223" s="288" t="str">
        <f t="shared" ca="1" si="751"/>
        <v>-</v>
      </c>
      <c r="HR223" s="288" t="str">
        <f t="shared" ca="1" si="751"/>
        <v>-</v>
      </c>
      <c r="HS223" s="248" t="b">
        <f t="shared" ca="1" si="751"/>
        <v>1</v>
      </c>
      <c r="HT223" s="248">
        <f t="shared" ca="1" si="751"/>
        <v>2</v>
      </c>
      <c r="HU223" s="248" t="b">
        <f t="shared" ca="1" si="738"/>
        <v>1</v>
      </c>
      <c r="HV223" s="248" t="str">
        <f t="shared" ca="1" si="738"/>
        <v>-</v>
      </c>
      <c r="HW223" s="246" t="str">
        <f t="shared" ca="1" si="739"/>
        <v>-</v>
      </c>
      <c r="HX223" s="246" t="str">
        <f t="shared" ca="1" si="739"/>
        <v>-</v>
      </c>
      <c r="HY223" s="246" t="str">
        <f t="shared" ca="1" si="739"/>
        <v>-</v>
      </c>
      <c r="HZ223" s="246" t="str">
        <f t="shared" ca="1" si="739"/>
        <v>-</v>
      </c>
      <c r="IA223" s="248" t="str">
        <f t="shared" ca="1" si="801"/>
        <v>-</v>
      </c>
      <c r="IB223" s="248" t="str">
        <f t="shared" ca="1" si="801"/>
        <v>-</v>
      </c>
      <c r="IC223" s="248" t="str">
        <f t="shared" ca="1" si="801"/>
        <v>-</v>
      </c>
      <c r="ID223" s="248" t="str">
        <f t="shared" ca="1" si="801"/>
        <v>-</v>
      </c>
      <c r="IE223" s="248">
        <f t="shared" ca="1" si="801"/>
        <v>0</v>
      </c>
      <c r="IF223" s="248">
        <f t="shared" ca="1" si="801"/>
        <v>0.9</v>
      </c>
      <c r="IG223" s="248">
        <f t="shared" ca="1" si="801"/>
        <v>0</v>
      </c>
      <c r="IH223" s="248">
        <f t="shared" ca="1" si="801"/>
        <v>0.5</v>
      </c>
      <c r="II223" s="248">
        <f t="shared" ca="1" si="801"/>
        <v>0</v>
      </c>
      <c r="IJ223" s="248">
        <f t="shared" ca="1" si="801"/>
        <v>0</v>
      </c>
      <c r="IK223" s="248" t="str">
        <f t="shared" ca="1" si="801"/>
        <v>-</v>
      </c>
      <c r="IL223" s="246" t="str">
        <f t="shared" ca="1" si="741"/>
        <v>-</v>
      </c>
      <c r="IM223" s="246" t="str">
        <f t="shared" ca="1" si="741"/>
        <v>-</v>
      </c>
      <c r="IN223" s="155" t="b">
        <f t="shared" ca="1" si="802"/>
        <v>0</v>
      </c>
      <c r="IO223" s="248" t="str">
        <f t="shared" ca="1" si="743"/>
        <v>-</v>
      </c>
      <c r="IP223" s="10"/>
      <c r="IQ223" s="248">
        <f t="shared" ca="1" si="801"/>
        <v>1</v>
      </c>
      <c r="IR223" s="248">
        <f t="shared" ca="1" si="801"/>
        <v>0</v>
      </c>
      <c r="IS223" s="248">
        <f t="shared" ca="1" si="801"/>
        <v>1</v>
      </c>
      <c r="IT223" s="248">
        <f t="shared" ca="1" si="801"/>
        <v>1</v>
      </c>
      <c r="IU223" s="248">
        <f t="shared" ca="1" si="801"/>
        <v>0</v>
      </c>
      <c r="IV223" s="248">
        <f t="shared" ca="1" si="801"/>
        <v>70</v>
      </c>
      <c r="IW223" s="248">
        <f t="shared" ca="1" si="801"/>
        <v>50</v>
      </c>
      <c r="IX223" s="248">
        <f t="shared" ca="1" si="801"/>
        <v>85</v>
      </c>
      <c r="IY223" s="248">
        <f t="shared" ca="1" si="801"/>
        <v>70</v>
      </c>
      <c r="IZ223" s="246">
        <f t="shared" si="744"/>
        <v>1</v>
      </c>
      <c r="JA223" s="246">
        <f t="shared" si="745"/>
        <v>1</v>
      </c>
      <c r="JB223" s="246">
        <f t="shared" si="746"/>
        <v>1</v>
      </c>
      <c r="JC223" s="248">
        <f t="shared" ca="1" si="801"/>
        <v>1</v>
      </c>
      <c r="JD223" s="10"/>
      <c r="JE223" s="248">
        <f t="shared" ca="1" si="801"/>
        <v>1</v>
      </c>
      <c r="JF223" s="248">
        <f t="shared" ca="1" si="801"/>
        <v>1</v>
      </c>
      <c r="JG223" s="248">
        <f t="shared" ca="1" si="801"/>
        <v>0.75</v>
      </c>
      <c r="JH223" s="248">
        <f t="shared" ca="1" si="801"/>
        <v>0.8</v>
      </c>
      <c r="JI223" s="248">
        <f t="shared" ca="1" si="801"/>
        <v>0.82499999999999996</v>
      </c>
      <c r="JJ223" s="248">
        <f t="shared" ca="1" si="801"/>
        <v>0.875</v>
      </c>
      <c r="JK223" s="248">
        <f t="shared" ca="1" si="801"/>
        <v>0.9</v>
      </c>
      <c r="JL223" s="248">
        <f t="shared" ca="1" si="801"/>
        <v>1</v>
      </c>
      <c r="JM223" s="248">
        <f t="shared" ca="1" si="747"/>
        <v>0</v>
      </c>
      <c r="JN223" s="248">
        <f t="shared" ca="1" si="747"/>
        <v>0</v>
      </c>
      <c r="JO223" s="248">
        <f t="shared" ca="1" si="747"/>
        <v>0</v>
      </c>
      <c r="JP223" s="248">
        <f t="shared" ca="1" si="747"/>
        <v>0</v>
      </c>
      <c r="JQ223" s="248">
        <f t="shared" ca="1" si="747"/>
        <v>0</v>
      </c>
      <c r="JR223" s="248">
        <f t="shared" ca="1" si="747"/>
        <v>0</v>
      </c>
      <c r="JS223" s="248" t="str">
        <f t="shared" ca="1" si="801"/>
        <v>-</v>
      </c>
      <c r="JT223" s="248">
        <f t="shared" ca="1" si="801"/>
        <v>0</v>
      </c>
      <c r="JU223" s="27">
        <v>0</v>
      </c>
    </row>
    <row r="224" spans="1:281" s="228" customFormat="1" outlineLevel="2">
      <c r="A224" s="202">
        <f t="shared" si="12"/>
        <v>219</v>
      </c>
      <c r="B224" s="210">
        <f t="shared" ca="1" si="806"/>
        <v>214</v>
      </c>
      <c r="C224" s="228">
        <v>200</v>
      </c>
      <c r="D224" s="228" t="s">
        <v>941</v>
      </c>
      <c r="E224" s="228" t="b">
        <v>1</v>
      </c>
      <c r="F224" s="228" t="b">
        <v>0</v>
      </c>
      <c r="G224" s="228" t="b">
        <f t="shared" si="803"/>
        <v>1</v>
      </c>
      <c r="H224" s="32">
        <v>6</v>
      </c>
      <c r="I224" s="298" cm="1">
        <f t="array" aca="1" ref="I224" ca="1">INDEX(DataMaster!$R$70:$AC$77,Experiment!$H224,MATCH(Experiment!I$2,DataMaster!$R$69:$AC$69,0))</f>
        <v>3</v>
      </c>
      <c r="J224" s="298" cm="1">
        <f t="array" aca="1" ref="J224" ca="1">INDEX(DataMaster!$R$70:$AC$77,Experiment!$H224,MATCH(Experiment!J$2,DataMaster!$R$69:$AC$69,0))</f>
        <v>3</v>
      </c>
      <c r="K224" s="307">
        <v>1</v>
      </c>
      <c r="L224" s="298" cm="1">
        <f t="array" aca="1" ref="L224" ca="1">INDEX(DataMaster!$R$70:$AC$77,Experiment!$H224,MATCH(Experiment!L$2,DataMaster!$R$69:$AC$69,0))</f>
        <v>4</v>
      </c>
      <c r="M224" s="32">
        <v>1</v>
      </c>
      <c r="N224" s="32">
        <v>1</v>
      </c>
      <c r="O224" s="32">
        <v>1</v>
      </c>
      <c r="P224" s="298" cm="1">
        <f t="array" ref="P224">INDEX(DataMaster!$R$70:$AC$77,Experiment!$H224,MATCH(Experiment!P$2,DataMaster!$R$69:$AC$69,0))</f>
        <v>1</v>
      </c>
      <c r="Q224" s="32">
        <v>1</v>
      </c>
      <c r="R224" s="298" cm="1">
        <f t="array" aca="1" ref="R224" ca="1">INDEX(DataMaster!$R$70:$AC$77,Experiment!$H224,MATCH(Experiment!R$2,DataMaster!$R$69:$AC$69,0))</f>
        <v>4</v>
      </c>
      <c r="S224" s="32">
        <v>0</v>
      </c>
      <c r="T224" s="298" cm="1">
        <f t="array" aca="1" ref="T224" ca="1">INDEX(DataMaster!$R$70:$AC$77,Experiment!$H224,MATCH(Experiment!T$2,DataMaster!$R$69:$AC$69,0))</f>
        <v>4</v>
      </c>
      <c r="V224" s="242" t="str">
        <f ca="1">TEXT(LEFT(OFFSET(V224,-1,0),5)+1,"00000")&amp;MID(OFFSET(V224,-1,0),6,FIND(" ",OFFSET(V224,-1,0),7)-5)
&amp;IF($H224=0,"",INDEX(DataMaster!$Q$70:$Q$77,Experiment!H224))
 &amp; " Day"&amp;INDEX(i.DOY,$I224,1)                   &amp; IF($FE224=0," FWM","")&amp;IF($FE224=1," MWM","")&amp;IF($FE224=5," Mat","")&amp;IF($FJ224=TRUE,"&amp;BBT","")
&amp;" Confine"&amp;$P224-1       &amp;IF($R224&gt;1," PasArea"&amp;GQ224,"")     &amp;IF($T224&gt;1," SR"&amp;GT224,"")     &amp;IF($S224&gt;1," PGR"&amp;JG224,"")
&amp; " (F"&amp;3+IFERROR(1*$CZ224,0)+IFERROR(1*$DA224,0)&amp;3-IFERROR(1*NOT($DC224),0)&amp;"N"&amp;$DV224&amp;$DW224&amp;")"</f>
        <v>00024 Feed farm3_nc Day204 MWM&amp;BBT Confine0 PasArea511.2 SR7.6 (F33N33)</v>
      </c>
      <c r="W224" s="10" t="str">
        <f ca="1">IF(COUNTIF(V$5:V224,V224)=1,"-","Dup")</f>
        <v>-</v>
      </c>
      <c r="X224" s="10"/>
      <c r="Y224" s="225" t="str">
        <f t="shared" ca="1" si="807"/>
        <v>-</v>
      </c>
      <c r="Z224" s="248" t="str">
        <f t="shared" ca="1" si="723"/>
        <v>-</v>
      </c>
      <c r="AA224" s="225" t="str">
        <f t="shared" ca="1" si="807"/>
        <v>-</v>
      </c>
      <c r="AB224" s="225" t="str">
        <f t="shared" ca="1" si="807"/>
        <v>-</v>
      </c>
      <c r="AC224" s="248" t="str">
        <f t="shared" ca="1" si="724"/>
        <v>-</v>
      </c>
      <c r="AD224" s="248" t="b">
        <f t="shared" ca="1" si="724"/>
        <v>1</v>
      </c>
      <c r="AE224" s="10"/>
      <c r="AF224" s="248" t="b">
        <f t="shared" ca="1" si="794"/>
        <v>1</v>
      </c>
      <c r="AG224" s="248" t="str">
        <f t="shared" ca="1" si="794"/>
        <v>-</v>
      </c>
      <c r="AH224" s="248" t="str">
        <f t="shared" ca="1" si="794"/>
        <v>-</v>
      </c>
      <c r="AI224" s="248" t="str">
        <f t="shared" ca="1" si="794"/>
        <v>-</v>
      </c>
      <c r="AJ224" s="248" t="b">
        <f t="shared" ca="1" si="794"/>
        <v>0</v>
      </c>
      <c r="AK224" s="248" t="str">
        <f t="shared" ca="1" si="794"/>
        <v>-</v>
      </c>
      <c r="AL224" s="248" t="str">
        <f t="shared" ca="1" si="794"/>
        <v>-</v>
      </c>
      <c r="AM224" s="248" t="str">
        <f t="shared" ca="1" si="794"/>
        <v>-</v>
      </c>
      <c r="AN224" s="248" t="b">
        <f t="shared" ca="1" si="794"/>
        <v>0</v>
      </c>
      <c r="AO224" s="10"/>
      <c r="AP224" s="225" t="b">
        <f t="shared" ca="1" si="814"/>
        <v>1</v>
      </c>
      <c r="AQ224" s="247" t="b">
        <v>1</v>
      </c>
      <c r="AR224" s="225" t="b">
        <f t="shared" ca="1" si="808"/>
        <v>1</v>
      </c>
      <c r="AS224" s="243">
        <f t="shared" ca="1" si="749"/>
        <v>633105</v>
      </c>
      <c r="AT224" s="225" t="b">
        <f t="shared" ca="1" si="809"/>
        <v>0</v>
      </c>
      <c r="AU224" s="248" t="str">
        <f t="shared" ca="1" si="794"/>
        <v>-</v>
      </c>
      <c r="AV224" s="248" t="b">
        <f t="shared" ca="1" si="794"/>
        <v>1</v>
      </c>
      <c r="AW224" s="225">
        <f t="shared" ca="1" si="810"/>
        <v>633106</v>
      </c>
      <c r="AX224" s="248" t="str">
        <f t="shared" ca="1" si="794"/>
        <v>-</v>
      </c>
      <c r="AY224" s="248">
        <f t="shared" ca="1" si="794"/>
        <v>1</v>
      </c>
      <c r="AZ224" s="248">
        <f t="shared" ca="1" si="794"/>
        <v>1</v>
      </c>
      <c r="BA224" s="248" t="b">
        <f t="shared" ca="1" si="794"/>
        <v>1</v>
      </c>
      <c r="BB224" s="246" cm="1">
        <f t="array" ref="BB224">INDEX(i.sup_sel,$K224)</f>
        <v>1</v>
      </c>
      <c r="BC224" s="246" cm="1">
        <f t="array" aca="1" ref="BC224" ca="1">INDEX(i.confinement_factor_lab_cost,$L224)</f>
        <v>0.22500000000000001</v>
      </c>
      <c r="BD224" s="246" cm="1">
        <f t="array" aca="1" ref="BD224" ca="1">INDEX(i.confinement_factor_lab_cost,$L224)</f>
        <v>0.22500000000000001</v>
      </c>
      <c r="BE224" s="248" t="b">
        <f t="shared" ca="1" si="804"/>
        <v>1</v>
      </c>
      <c r="BF224" s="248" t="b">
        <f t="shared" ca="1" si="726"/>
        <v>0</v>
      </c>
      <c r="BG224" s="246" t="b" cm="1">
        <f t="array" ref="BG224">INDEX(i.dams_confinement_P,$P224,BG$17)</f>
        <v>0</v>
      </c>
      <c r="BH224" s="246" t="b" cm="1">
        <f t="array" ref="BH224">INDEX(i.dams_confinement_P,$P224,BH$17)</f>
        <v>0</v>
      </c>
      <c r="BI224" s="246" t="b" cm="1">
        <f t="array" ref="BI224">INDEX(i.dams_confinement_P,$P224,BI$17)</f>
        <v>0</v>
      </c>
      <c r="BJ224" s="246" t="b" cm="1">
        <f t="array" ref="BJ224">INDEX(i.dams_confinement_P,$P224,BJ$17)</f>
        <v>0</v>
      </c>
      <c r="BK224" s="246" t="b" cm="1">
        <f t="array" ref="BK224">INDEX(i.dams_confinement_P,$P224,BK$17)</f>
        <v>0</v>
      </c>
      <c r="BL224" s="246" t="b" cm="1">
        <f t="array" ref="BL224">INDEX(i.dams_confinement_P,$P224,BL$17)</f>
        <v>0</v>
      </c>
      <c r="BM224" s="246" t="b" cm="1">
        <f t="array" ref="BM224">INDEX(i.dams_confinement_P,$P224,BM$17)</f>
        <v>0</v>
      </c>
      <c r="BN224" s="246" t="b" cm="1">
        <f t="array" ref="BN224">INDEX(i.dams_confinement_P,$P224,BN$17)</f>
        <v>0</v>
      </c>
      <c r="BO224" s="246" t="b" cm="1">
        <f t="array" ref="BO224">INDEX(i.dams_confinement_P,$P224,BO$17)</f>
        <v>0</v>
      </c>
      <c r="BP224" s="246" t="b" cm="1">
        <f t="array" ref="BP224">INDEX(i.dams_confinement_P,$P224,BP$17)</f>
        <v>0</v>
      </c>
      <c r="BQ224" s="246" t="b" cm="1">
        <f t="array" ref="BQ224">INDEX(i.dams_confinement_P,$P224,BQ$17)</f>
        <v>0</v>
      </c>
      <c r="BR224" s="246" t="b" cm="1">
        <f t="array" ref="BR224">INDEX(i.dams_confinement_P,$P224,BR$17)</f>
        <v>0</v>
      </c>
      <c r="BS224" s="246" t="b" cm="1">
        <f t="array" ref="BS224">INDEX(i.dams_confinement_P,$P224,BS$17)</f>
        <v>0</v>
      </c>
      <c r="BT224" s="246" t="b" cm="1">
        <f t="array" ref="BT224">INDEX(i.dams_confinement_P,$P224,BT$17)</f>
        <v>0</v>
      </c>
      <c r="BU224" s="246" t="b" cm="1">
        <f t="array" ref="BU224">INDEX(i.dams_confinement_P,$P224,BU$17)</f>
        <v>0</v>
      </c>
      <c r="BV224" s="246" t="b" cm="1">
        <f t="array" ref="BV224">INDEX(i.dams_confinement_P,$P224,BV$17)</f>
        <v>0</v>
      </c>
      <c r="BW224" s="246" t="b" cm="1">
        <f t="array" ref="BW224">INDEX(i.dams_confinement_P,$P224,BW$17)</f>
        <v>0</v>
      </c>
      <c r="BX224" s="246" t="b" cm="1">
        <f t="array" ref="BX224">INDEX(i.dams_confinement_P,$P224,BX$17)</f>
        <v>0</v>
      </c>
      <c r="BY224" s="248" t="str">
        <f t="shared" ca="1" si="787"/>
        <v>-</v>
      </c>
      <c r="BZ224" s="248" t="str">
        <f t="shared" ca="1" si="787"/>
        <v>-</v>
      </c>
      <c r="CA224" s="10"/>
      <c r="CB224" s="248" t="str">
        <f t="shared" ref="CB224:CV224" ca="1" si="816">OFFSET(CB$5,$B224,0)</f>
        <v>-</v>
      </c>
      <c r="CC224" s="248" t="str">
        <f t="shared" ca="1" si="816"/>
        <v>-</v>
      </c>
      <c r="CD224" s="248" t="str">
        <f t="shared" ca="1" si="816"/>
        <v>-</v>
      </c>
      <c r="CE224" s="248" t="str">
        <f t="shared" ca="1" si="816"/>
        <v>-</v>
      </c>
      <c r="CF224" s="248" t="str">
        <f t="shared" ca="1" si="816"/>
        <v>-</v>
      </c>
      <c r="CG224" s="248" t="str">
        <f t="shared" ca="1" si="816"/>
        <v>-</v>
      </c>
      <c r="CH224" s="248" t="str">
        <f t="shared" ca="1" si="816"/>
        <v>-</v>
      </c>
      <c r="CI224" s="248" t="str">
        <f t="shared" ca="1" si="816"/>
        <v>-</v>
      </c>
      <c r="CJ224" s="248" t="str">
        <f t="shared" ca="1" si="816"/>
        <v>-</v>
      </c>
      <c r="CK224" s="248" t="str">
        <f t="shared" ca="1" si="816"/>
        <v>-</v>
      </c>
      <c r="CL224" s="248" t="str">
        <f t="shared" ca="1" si="816"/>
        <v>-</v>
      </c>
      <c r="CM224" s="248" t="str">
        <f t="shared" ca="1" si="816"/>
        <v>-</v>
      </c>
      <c r="CN224" s="248" t="str">
        <f t="shared" ca="1" si="816"/>
        <v>-</v>
      </c>
      <c r="CO224" s="248" t="str">
        <f t="shared" ca="1" si="816"/>
        <v>-</v>
      </c>
      <c r="CP224" s="248" t="str">
        <f t="shared" ca="1" si="816"/>
        <v>-</v>
      </c>
      <c r="CQ224" s="248" t="str">
        <f t="shared" ca="1" si="816"/>
        <v>-</v>
      </c>
      <c r="CR224" s="248" t="str">
        <f t="shared" ca="1" si="816"/>
        <v>-</v>
      </c>
      <c r="CS224" s="248" t="str">
        <f t="shared" ca="1" si="816"/>
        <v>-</v>
      </c>
      <c r="CT224" s="248" t="str">
        <f t="shared" ca="1" si="816"/>
        <v>-</v>
      </c>
      <c r="CU224" s="248" t="str">
        <f t="shared" ca="1" si="816"/>
        <v>-</v>
      </c>
      <c r="CV224" s="248" t="str">
        <f t="shared" ca="1" si="816"/>
        <v>-</v>
      </c>
      <c r="CW224" s="10"/>
      <c r="CX224" s="246" t="str" cm="1">
        <f t="array" aca="1" ref="CX224" ca="1">IF(AND($CZ224:$DA224),INDEX(i.dam_user_fvp0_date,$P224),"-")</f>
        <v>-</v>
      </c>
      <c r="CY224" s="246" t="str" cm="1">
        <f t="array" aca="1" ref="CY224" ca="1">IF(AND($CZ224:$DA224),INDEX(i.dam_user_fvp1_date,$P224),"-")</f>
        <v>-</v>
      </c>
      <c r="CZ224" s="248" t="b">
        <f t="shared" ca="1" si="750"/>
        <v>0</v>
      </c>
      <c r="DA224" s="248" t="b">
        <f t="shared" ca="1" si="750"/>
        <v>0</v>
      </c>
      <c r="DB224" s="248" t="str">
        <f t="shared" ca="1" si="750"/>
        <v>-</v>
      </c>
      <c r="DC224" s="248" t="str">
        <f t="shared" ca="1" si="750"/>
        <v>-</v>
      </c>
      <c r="DD224" s="248" t="str">
        <f t="shared" ca="1" si="750"/>
        <v>-</v>
      </c>
      <c r="DE224" s="248" t="str">
        <f t="shared" ca="1" si="750"/>
        <v>-</v>
      </c>
      <c r="DF224" s="248" t="str">
        <f t="shared" ca="1" si="750"/>
        <v>-</v>
      </c>
      <c r="DG224" s="248" t="str">
        <f t="shared" ca="1" si="750"/>
        <v>-</v>
      </c>
      <c r="DH224" s="248" t="str">
        <f t="shared" ca="1" si="750"/>
        <v>-</v>
      </c>
      <c r="DI224" s="248" t="str">
        <f t="shared" ca="1" si="750"/>
        <v>-</v>
      </c>
      <c r="DJ224" s="248" t="str">
        <f t="shared" ca="1" si="750"/>
        <v>-</v>
      </c>
      <c r="DK224" s="248" t="str">
        <f t="shared" ca="1" si="750"/>
        <v>-</v>
      </c>
      <c r="DL224" s="248" t="str">
        <f t="shared" ca="1" si="750"/>
        <v>-</v>
      </c>
      <c r="DM224" s="248" t="str">
        <f t="shared" ca="1" si="750"/>
        <v>-</v>
      </c>
      <c r="DN224" s="248" t="str">
        <f t="shared" ca="1" si="750"/>
        <v>-</v>
      </c>
      <c r="DO224" s="248" t="str">
        <f t="shared" ca="1" si="750"/>
        <v>-</v>
      </c>
      <c r="DP224" s="248" t="str">
        <f t="shared" ca="1" si="805"/>
        <v>-</v>
      </c>
      <c r="DQ224" s="248" t="str">
        <f t="shared" ca="1" si="805"/>
        <v>-</v>
      </c>
      <c r="DR224" s="248" t="str">
        <f t="shared" ca="1" si="805"/>
        <v>-</v>
      </c>
      <c r="DS224" s="248" t="str">
        <f t="shared" ca="1" si="805"/>
        <v>-</v>
      </c>
      <c r="DT224" s="248" t="str">
        <f t="shared" ca="1" si="805"/>
        <v>-</v>
      </c>
      <c r="DU224" s="248" t="str">
        <f t="shared" ca="1" si="805"/>
        <v>-</v>
      </c>
      <c r="DV224" s="225">
        <f t="shared" ca="1" si="811"/>
        <v>3</v>
      </c>
      <c r="DW224" s="225">
        <f t="shared" ca="1" si="811"/>
        <v>3</v>
      </c>
      <c r="DX224" s="247">
        <v>0</v>
      </c>
      <c r="DY224" s="247">
        <v>1</v>
      </c>
      <c r="DZ224" s="247">
        <v>-1</v>
      </c>
      <c r="EA224" s="248" t="str">
        <f t="shared" ca="1" si="805"/>
        <v>-</v>
      </c>
      <c r="EB224" s="248" t="str">
        <f t="shared" ca="1" si="805"/>
        <v>-</v>
      </c>
      <c r="EC224" s="248" t="str">
        <f t="shared" ca="1" si="805"/>
        <v>-</v>
      </c>
      <c r="ED224" s="248" t="str">
        <f t="shared" ca="1" si="805"/>
        <v>-</v>
      </c>
      <c r="EE224" s="248" t="str">
        <f t="shared" ca="1" si="805"/>
        <v>-</v>
      </c>
      <c r="EF224" s="247">
        <v>0</v>
      </c>
      <c r="EG224" s="247">
        <v>1</v>
      </c>
      <c r="EH224" s="247">
        <v>-1</v>
      </c>
      <c r="EI224" s="248" t="str">
        <f t="shared" ca="1" si="805"/>
        <v>-</v>
      </c>
      <c r="EJ224" s="248" t="str">
        <f t="shared" ca="1" si="805"/>
        <v>-</v>
      </c>
      <c r="EK224" s="248" t="str">
        <f t="shared" ca="1" si="805"/>
        <v>-</v>
      </c>
      <c r="EL224" s="248">
        <f t="shared" ca="1" si="805"/>
        <v>0</v>
      </c>
      <c r="EM224" s="248">
        <f t="shared" ca="1" si="805"/>
        <v>0</v>
      </c>
      <c r="EN224" s="248">
        <f t="shared" ca="1" si="805"/>
        <v>0</v>
      </c>
      <c r="EO224" s="248">
        <f t="shared" ca="1" si="805"/>
        <v>0</v>
      </c>
      <c r="EP224" s="248">
        <f t="shared" ca="1" si="805"/>
        <v>0</v>
      </c>
      <c r="EQ224" s="248">
        <f t="shared" ca="1" si="805"/>
        <v>0</v>
      </c>
      <c r="ER224" s="248">
        <f t="shared" ca="1" si="805"/>
        <v>0</v>
      </c>
      <c r="ES224" s="248" t="str">
        <f t="shared" ca="1" si="805"/>
        <v>-</v>
      </c>
      <c r="ET224" s="248" t="str">
        <f t="shared" ca="1" si="805"/>
        <v>-</v>
      </c>
      <c r="EU224" s="248" t="str">
        <f t="shared" ca="1" si="805"/>
        <v>-</v>
      </c>
      <c r="EV224" s="248" t="str">
        <f t="shared" ca="1" si="805"/>
        <v>-</v>
      </c>
      <c r="EW224" s="248" t="str">
        <f t="shared" ca="1" si="805"/>
        <v>-</v>
      </c>
      <c r="EX224" s="248" t="str">
        <f t="shared" ca="1" si="805"/>
        <v>-</v>
      </c>
      <c r="EY224" s="248" t="str">
        <f t="shared" ca="1" si="805"/>
        <v>-</v>
      </c>
      <c r="EZ224" s="248" t="str">
        <f t="shared" ca="1" si="805"/>
        <v>-</v>
      </c>
      <c r="FA224" s="248" t="str">
        <f t="shared" ca="1" si="805"/>
        <v>-</v>
      </c>
      <c r="FB224" s="248" t="str">
        <f t="shared" ca="1" si="805"/>
        <v>-</v>
      </c>
      <c r="FC224" s="248" t="str">
        <f t="shared" ca="1" si="805"/>
        <v>-</v>
      </c>
      <c r="FD224" s="10"/>
      <c r="FE224" s="246">
        <f t="shared" ca="1" si="729"/>
        <v>1</v>
      </c>
      <c r="FF224" s="248" t="str">
        <f t="shared" ca="1" si="805"/>
        <v>-</v>
      </c>
      <c r="FG224" s="248" t="str">
        <f t="shared" ca="1" si="805"/>
        <v>-</v>
      </c>
      <c r="FH224" s="248" t="str">
        <f t="shared" ca="1" si="805"/>
        <v>-</v>
      </c>
      <c r="FI224" s="248" t="str">
        <f t="shared" ca="1" si="805"/>
        <v>-</v>
      </c>
      <c r="FJ224" s="246" t="b">
        <f t="shared" ca="1" si="730"/>
        <v>1</v>
      </c>
      <c r="FK224" s="248" t="str">
        <f t="shared" ca="1" si="805"/>
        <v>-</v>
      </c>
      <c r="FL224" s="248">
        <f t="shared" ca="1" si="805"/>
        <v>0</v>
      </c>
      <c r="FM224" s="248" t="str">
        <f t="shared" ca="1" si="805"/>
        <v>-</v>
      </c>
      <c r="FN224" s="248">
        <f t="shared" ca="1" si="815"/>
        <v>1</v>
      </c>
      <c r="FO224" s="248">
        <f t="shared" ca="1" si="815"/>
        <v>0</v>
      </c>
      <c r="FP224" s="248">
        <f t="shared" ca="1" si="805"/>
        <v>1</v>
      </c>
      <c r="FQ224" s="248">
        <f t="shared" ca="1" si="805"/>
        <v>0</v>
      </c>
      <c r="FR224" s="248">
        <f t="shared" ca="1" si="805"/>
        <v>1</v>
      </c>
      <c r="FS224" s="248">
        <f t="shared" ca="1" si="805"/>
        <v>1</v>
      </c>
      <c r="FT224" s="248">
        <f t="shared" ca="1" si="805"/>
        <v>1</v>
      </c>
      <c r="FU224" s="248">
        <f t="shared" ca="1" si="805"/>
        <v>0</v>
      </c>
      <c r="FV224" s="248">
        <f t="shared" ca="1" si="805"/>
        <v>0</v>
      </c>
      <c r="FW224" s="248">
        <f t="shared" ca="1" si="805"/>
        <v>0</v>
      </c>
      <c r="FX224" s="248">
        <f t="shared" ca="1" si="815"/>
        <v>0</v>
      </c>
      <c r="FY224" s="248">
        <f t="shared" ca="1" si="815"/>
        <v>0</v>
      </c>
      <c r="FZ224" s="248">
        <f t="shared" ca="1" si="815"/>
        <v>0</v>
      </c>
      <c r="GA224" s="248">
        <f t="shared" ca="1" si="815"/>
        <v>0</v>
      </c>
      <c r="GB224" s="248">
        <f t="shared" ca="1" si="815"/>
        <v>0</v>
      </c>
      <c r="GC224" s="248">
        <f t="shared" ca="1" si="815"/>
        <v>0</v>
      </c>
      <c r="GD224" s="248">
        <f t="shared" ca="1" si="815"/>
        <v>0</v>
      </c>
      <c r="GE224" s="248">
        <f t="shared" ca="1" si="815"/>
        <v>0</v>
      </c>
      <c r="GF224" s="248">
        <f t="shared" ca="1" si="815"/>
        <v>0</v>
      </c>
      <c r="GG224" s="248">
        <f t="shared" ca="1" si="815"/>
        <v>1</v>
      </c>
      <c r="GH224" s="248">
        <f t="shared" ca="1" si="815"/>
        <v>0</v>
      </c>
      <c r="GI224" s="248">
        <f t="shared" ca="1" si="815"/>
        <v>0</v>
      </c>
      <c r="GJ224" s="248">
        <f t="shared" ca="1" si="815"/>
        <v>0</v>
      </c>
      <c r="GK224" s="248">
        <f t="shared" ca="1" si="815"/>
        <v>0</v>
      </c>
      <c r="GL224" s="248">
        <f t="shared" ca="1" si="815"/>
        <v>0</v>
      </c>
      <c r="GM224" s="248">
        <f t="shared" ca="1" si="815"/>
        <v>0</v>
      </c>
      <c r="GN224" s="248">
        <f t="shared" ca="1" si="815"/>
        <v>0</v>
      </c>
      <c r="GO224" s="10"/>
      <c r="GP224" s="246" t="b">
        <f t="shared" ca="1" si="799"/>
        <v>1</v>
      </c>
      <c r="GQ224" s="246" cm="1">
        <f t="array" aca="1" ref="GQ224" ca="1">INDEX(i.bnd_total_pas_area,$R224,1)</f>
        <v>511.2</v>
      </c>
      <c r="GR224" s="248" t="str">
        <f t="shared" ca="1" si="733"/>
        <v>-</v>
      </c>
      <c r="GS224" s="246" t="b">
        <f t="shared" ca="1" si="800"/>
        <v>1</v>
      </c>
      <c r="GT224" s="246" cm="1">
        <f t="array" aca="1" ref="GT224" ca="1">INDEX(i.bnd_sr_t,$T224,1)</f>
        <v>7.6</v>
      </c>
      <c r="GU224" s="246" t="b">
        <f t="shared" ca="1" si="735"/>
        <v>0</v>
      </c>
      <c r="GV224" s="246" t="b">
        <f t="shared" ca="1" si="735"/>
        <v>0</v>
      </c>
      <c r="GW224" s="246" t="b">
        <f t="shared" ca="1" si="735"/>
        <v>1</v>
      </c>
      <c r="GX224" s="248">
        <f t="shared" ca="1" si="736"/>
        <v>0</v>
      </c>
      <c r="GY224" s="248">
        <f t="shared" ca="1" si="736"/>
        <v>2</v>
      </c>
      <c r="GZ224" s="248">
        <f t="shared" ca="1" si="736"/>
        <v>2</v>
      </c>
      <c r="HA224" s="248" t="str">
        <f t="shared" ca="1" si="736"/>
        <v>-</v>
      </c>
      <c r="HB224" s="248" t="str">
        <f t="shared" ca="1" si="736"/>
        <v>-</v>
      </c>
      <c r="HC224" s="248" t="str">
        <f t="shared" ca="1" si="736"/>
        <v>-</v>
      </c>
      <c r="HD224" s="248" t="str">
        <f t="shared" ca="1" si="736"/>
        <v>-</v>
      </c>
      <c r="HE224" s="248" t="str">
        <f t="shared" ca="1" si="736"/>
        <v>-</v>
      </c>
      <c r="HF224" s="248" t="str">
        <f t="shared" ca="1" si="736"/>
        <v>-</v>
      </c>
      <c r="HG224" s="248" t="str">
        <f t="shared" ca="1" si="736"/>
        <v>-</v>
      </c>
      <c r="HH224" s="308" t="b">
        <v>0</v>
      </c>
      <c r="HI224" s="225">
        <f t="shared" ca="1" si="813"/>
        <v>2</v>
      </c>
      <c r="HJ224" s="248" t="str">
        <f t="shared" ca="1" si="737"/>
        <v>-</v>
      </c>
      <c r="HK224" s="246" t="str">
        <f t="array" aca="1" ref="HK224" ca="1">IF(OR(HL224:HQ224&lt;&gt;"-"),TRUE,"-")</f>
        <v>-</v>
      </c>
      <c r="HL224" s="248" t="str">
        <f t="shared" ca="1" si="751"/>
        <v>-</v>
      </c>
      <c r="HM224" s="288" t="str">
        <f t="shared" ca="1" si="751"/>
        <v>-</v>
      </c>
      <c r="HN224" s="288" t="str">
        <f t="shared" ca="1" si="751"/>
        <v>-</v>
      </c>
      <c r="HO224" s="288" t="str">
        <f t="shared" ca="1" si="751"/>
        <v>-</v>
      </c>
      <c r="HP224" s="288" t="str">
        <f t="shared" ca="1" si="751"/>
        <v>-</v>
      </c>
      <c r="HQ224" s="288" t="str">
        <f t="shared" ca="1" si="751"/>
        <v>-</v>
      </c>
      <c r="HR224" s="288" t="str">
        <f t="shared" ca="1" si="751"/>
        <v>-</v>
      </c>
      <c r="HS224" s="248" t="b">
        <f t="shared" ca="1" si="751"/>
        <v>1</v>
      </c>
      <c r="HT224" s="248">
        <f t="shared" ca="1" si="751"/>
        <v>2</v>
      </c>
      <c r="HU224" s="248" t="b">
        <f t="shared" ca="1" si="738"/>
        <v>1</v>
      </c>
      <c r="HV224" s="248" t="str">
        <f t="shared" ca="1" si="738"/>
        <v>-</v>
      </c>
      <c r="HW224" s="246" t="str">
        <f t="shared" ca="1" si="739"/>
        <v>-</v>
      </c>
      <c r="HX224" s="246" t="str">
        <f t="shared" ca="1" si="739"/>
        <v>-</v>
      </c>
      <c r="HY224" s="246" t="str">
        <f t="shared" ca="1" si="739"/>
        <v>-</v>
      </c>
      <c r="HZ224" s="246" t="str">
        <f t="shared" ca="1" si="739"/>
        <v>-</v>
      </c>
      <c r="IA224" s="248" t="str">
        <f t="shared" ca="1" si="801"/>
        <v>-</v>
      </c>
      <c r="IB224" s="248" t="str">
        <f t="shared" ca="1" si="801"/>
        <v>-</v>
      </c>
      <c r="IC224" s="248" t="str">
        <f t="shared" ca="1" si="801"/>
        <v>-</v>
      </c>
      <c r="ID224" s="248" t="str">
        <f t="shared" ca="1" si="801"/>
        <v>-</v>
      </c>
      <c r="IE224" s="248">
        <f t="shared" ca="1" si="801"/>
        <v>0</v>
      </c>
      <c r="IF224" s="248">
        <f t="shared" ca="1" si="801"/>
        <v>0.9</v>
      </c>
      <c r="IG224" s="248">
        <f t="shared" ca="1" si="801"/>
        <v>0</v>
      </c>
      <c r="IH224" s="248">
        <f t="shared" ca="1" si="801"/>
        <v>0.5</v>
      </c>
      <c r="II224" s="248">
        <f t="shared" ca="1" si="801"/>
        <v>0</v>
      </c>
      <c r="IJ224" s="248">
        <f t="shared" ca="1" si="801"/>
        <v>0</v>
      </c>
      <c r="IK224" s="248" t="str">
        <f t="shared" ca="1" si="801"/>
        <v>-</v>
      </c>
      <c r="IL224" s="246" t="str">
        <f t="shared" ca="1" si="741"/>
        <v>-</v>
      </c>
      <c r="IM224" s="246" t="str">
        <f t="shared" ca="1" si="741"/>
        <v>-</v>
      </c>
      <c r="IN224" s="155" t="b">
        <f t="shared" ca="1" si="802"/>
        <v>0</v>
      </c>
      <c r="IO224" s="248" t="str">
        <f t="shared" ca="1" si="743"/>
        <v>-</v>
      </c>
      <c r="IP224" s="10"/>
      <c r="IQ224" s="248">
        <f t="shared" ca="1" si="801"/>
        <v>1</v>
      </c>
      <c r="IR224" s="248">
        <f t="shared" ca="1" si="801"/>
        <v>0</v>
      </c>
      <c r="IS224" s="248">
        <f t="shared" ca="1" si="801"/>
        <v>1</v>
      </c>
      <c r="IT224" s="248">
        <f t="shared" ca="1" si="801"/>
        <v>1</v>
      </c>
      <c r="IU224" s="248">
        <f t="shared" ca="1" si="801"/>
        <v>0</v>
      </c>
      <c r="IV224" s="248">
        <f t="shared" ca="1" si="801"/>
        <v>70</v>
      </c>
      <c r="IW224" s="248">
        <f t="shared" ca="1" si="801"/>
        <v>50</v>
      </c>
      <c r="IX224" s="248">
        <f t="shared" ca="1" si="801"/>
        <v>85</v>
      </c>
      <c r="IY224" s="248">
        <f t="shared" ca="1" si="801"/>
        <v>70</v>
      </c>
      <c r="IZ224" s="246">
        <f t="shared" si="744"/>
        <v>1</v>
      </c>
      <c r="JA224" s="246">
        <f t="shared" si="745"/>
        <v>1</v>
      </c>
      <c r="JB224" s="246">
        <f t="shared" si="746"/>
        <v>1</v>
      </c>
      <c r="JC224" s="248">
        <f t="shared" ca="1" si="801"/>
        <v>1</v>
      </c>
      <c r="JD224" s="10"/>
      <c r="JE224" s="248">
        <f t="shared" ca="1" si="801"/>
        <v>1</v>
      </c>
      <c r="JF224" s="248">
        <f t="shared" ca="1" si="801"/>
        <v>1</v>
      </c>
      <c r="JG224" s="248">
        <f t="shared" ca="1" si="801"/>
        <v>0.75</v>
      </c>
      <c r="JH224" s="248">
        <f t="shared" ca="1" si="801"/>
        <v>0.8</v>
      </c>
      <c r="JI224" s="248">
        <f t="shared" ca="1" si="801"/>
        <v>0.82499999999999996</v>
      </c>
      <c r="JJ224" s="248">
        <f t="shared" ca="1" si="801"/>
        <v>0.875</v>
      </c>
      <c r="JK224" s="248">
        <f t="shared" ca="1" si="801"/>
        <v>0.9</v>
      </c>
      <c r="JL224" s="248">
        <f t="shared" ca="1" si="801"/>
        <v>1</v>
      </c>
      <c r="JM224" s="248">
        <f t="shared" ca="1" si="747"/>
        <v>0</v>
      </c>
      <c r="JN224" s="248">
        <f t="shared" ca="1" si="747"/>
        <v>0</v>
      </c>
      <c r="JO224" s="248">
        <f t="shared" ca="1" si="747"/>
        <v>0</v>
      </c>
      <c r="JP224" s="248">
        <f t="shared" ca="1" si="747"/>
        <v>0</v>
      </c>
      <c r="JQ224" s="248">
        <f t="shared" ca="1" si="747"/>
        <v>0</v>
      </c>
      <c r="JR224" s="248">
        <f t="shared" ca="1" si="747"/>
        <v>0</v>
      </c>
      <c r="JS224" s="248" t="str">
        <f t="shared" ca="1" si="801"/>
        <v>-</v>
      </c>
      <c r="JT224" s="248">
        <f t="shared" ca="1" si="801"/>
        <v>0</v>
      </c>
      <c r="JU224" s="27">
        <v>0</v>
      </c>
    </row>
    <row r="225" spans="1:281" s="228" customFormat="1" outlineLevel="2">
      <c r="A225" s="202">
        <f t="shared" si="12"/>
        <v>220</v>
      </c>
      <c r="B225" s="210">
        <f t="shared" ca="1" si="806"/>
        <v>214</v>
      </c>
      <c r="C225" s="228">
        <v>200</v>
      </c>
      <c r="D225" s="228" t="s">
        <v>941</v>
      </c>
      <c r="E225" s="228" t="b">
        <v>1</v>
      </c>
      <c r="F225" s="228" t="b">
        <v>0</v>
      </c>
      <c r="G225" s="228" t="b">
        <f t="shared" si="803"/>
        <v>1</v>
      </c>
      <c r="H225" s="32">
        <v>6</v>
      </c>
      <c r="I225" s="298" cm="1">
        <f t="array" aca="1" ref="I225" ca="1">INDEX(DataMaster!$R$70:$AC$77,Experiment!$H225,MATCH(Experiment!I$2,DataMaster!$R$69:$AC$69,0))</f>
        <v>3</v>
      </c>
      <c r="J225" s="298" cm="1">
        <f t="array" aca="1" ref="J225" ca="1">INDEX(DataMaster!$R$70:$AC$77,Experiment!$H225,MATCH(Experiment!J$2,DataMaster!$R$69:$AC$69,0))</f>
        <v>3</v>
      </c>
      <c r="K225" s="307">
        <v>1</v>
      </c>
      <c r="L225" s="298" cm="1">
        <f t="array" aca="1" ref="L225" ca="1">INDEX(DataMaster!$R$70:$AC$77,Experiment!$H225,MATCH(Experiment!L$2,DataMaster!$R$69:$AC$69,0))</f>
        <v>4</v>
      </c>
      <c r="M225" s="32">
        <v>1</v>
      </c>
      <c r="N225" s="32">
        <v>1</v>
      </c>
      <c r="O225" s="32">
        <v>1</v>
      </c>
      <c r="P225" s="298" cm="1">
        <f t="array" ref="P225">INDEX(DataMaster!$R$70:$AC$77,Experiment!$H225,MATCH(Experiment!P$2,DataMaster!$R$69:$AC$69,0))</f>
        <v>1</v>
      </c>
      <c r="Q225" s="32">
        <v>1</v>
      </c>
      <c r="R225" s="298" cm="1">
        <f t="array" aca="1" ref="R225" ca="1">INDEX(DataMaster!$R$70:$AC$77,Experiment!$H225,MATCH(Experiment!R$2,DataMaster!$R$69:$AC$69,0))</f>
        <v>4</v>
      </c>
      <c r="S225" s="32">
        <v>0</v>
      </c>
      <c r="T225" s="298" cm="1">
        <f t="array" aca="1" ref="T225" ca="1">INDEX(DataMaster!$R$70:$AC$77,Experiment!$H225,MATCH(Experiment!T$2,DataMaster!$R$69:$AC$69,0))</f>
        <v>4</v>
      </c>
      <c r="V225" s="242" t="str">
        <f ca="1">TEXT(LEFT(OFFSET(V225,-1,0),5)+1,"00000")&amp;MID(OFFSET(V225,-1,0),6,FIND(" ",OFFSET(V225,-1,0),7)-5)
&amp;IF($H225=0,"",INDEX(DataMaster!$Q$70:$Q$77,Experiment!H225))
 &amp; " Day"&amp;INDEX(i.DOY,$I225,1)                   &amp; IF($FE225=0," FWM","")&amp;IF($FE225=1," MWM","")&amp;IF($FE225=5," Mat","")&amp;IF($FJ225=TRUE,"&amp;BBT","")
&amp;" Confine"&amp;$P225-1       &amp;IF($R225&gt;1," PasArea"&amp;GQ225,"")     &amp;IF($T225&gt;1," SR"&amp;GT225,"")     &amp;IF($S225&gt;1," PGR"&amp;JG225,"")
&amp; " (F"&amp;3+IFERROR(1*$CZ225,0)+IFERROR(1*$DA225,0)&amp;3-IFERROR(1*NOT($DC225),0)&amp;"N"&amp;$DV225&amp;$DW225&amp;")"</f>
        <v>00025 Feed farm3_nc Day204 MWM&amp;BBT Confine0 PasArea511.2 SR7.6 (F33N33)</v>
      </c>
      <c r="W225" s="10" t="str">
        <f ca="1">IF(COUNTIF(V$5:V225,V225)=1,"-","Dup")</f>
        <v>-</v>
      </c>
      <c r="X225" s="10"/>
      <c r="Y225" s="225" t="str">
        <f t="shared" ca="1" si="807"/>
        <v>-</v>
      </c>
      <c r="Z225" s="248" t="str">
        <f t="shared" ca="1" si="723"/>
        <v>-</v>
      </c>
      <c r="AA225" s="225" t="str">
        <f t="shared" ca="1" si="807"/>
        <v>-</v>
      </c>
      <c r="AB225" s="225" t="str">
        <f t="shared" ca="1" si="807"/>
        <v>-</v>
      </c>
      <c r="AC225" s="248" t="str">
        <f t="shared" ca="1" si="724"/>
        <v>-</v>
      </c>
      <c r="AD225" s="248" t="b">
        <f t="shared" ca="1" si="724"/>
        <v>1</v>
      </c>
      <c r="AE225" s="10"/>
      <c r="AF225" s="248" t="b">
        <f t="shared" ca="1" si="794"/>
        <v>1</v>
      </c>
      <c r="AG225" s="248" t="str">
        <f t="shared" ca="1" si="794"/>
        <v>-</v>
      </c>
      <c r="AH225" s="248" t="str">
        <f t="shared" ca="1" si="794"/>
        <v>-</v>
      </c>
      <c r="AI225" s="248" t="str">
        <f t="shared" ca="1" si="794"/>
        <v>-</v>
      </c>
      <c r="AJ225" s="248" t="b">
        <f t="shared" ca="1" si="794"/>
        <v>0</v>
      </c>
      <c r="AK225" s="248" t="str">
        <f t="shared" ca="1" si="794"/>
        <v>-</v>
      </c>
      <c r="AL225" s="248" t="str">
        <f t="shared" ca="1" si="794"/>
        <v>-</v>
      </c>
      <c r="AM225" s="248" t="str">
        <f t="shared" ca="1" si="794"/>
        <v>-</v>
      </c>
      <c r="AN225" s="248" t="b">
        <f t="shared" ca="1" si="794"/>
        <v>0</v>
      </c>
      <c r="AO225" s="10"/>
      <c r="AP225" s="225" t="b">
        <f t="shared" ca="1" si="814"/>
        <v>1</v>
      </c>
      <c r="AQ225" s="247" t="b">
        <v>1</v>
      </c>
      <c r="AR225" s="225" t="b">
        <f t="shared" ca="1" si="808"/>
        <v>1</v>
      </c>
      <c r="AS225" s="243">
        <f t="shared" ca="1" si="749"/>
        <v>633106</v>
      </c>
      <c r="AT225" s="225" t="b">
        <f t="shared" ca="1" si="809"/>
        <v>0</v>
      </c>
      <c r="AU225" s="248" t="str">
        <f t="shared" ca="1" si="794"/>
        <v>-</v>
      </c>
      <c r="AV225" s="248" t="b">
        <f t="shared" ca="1" si="794"/>
        <v>1</v>
      </c>
      <c r="AW225" s="225">
        <f t="shared" ca="1" si="810"/>
        <v>633107</v>
      </c>
      <c r="AX225" s="248" t="str">
        <f t="shared" ca="1" si="794"/>
        <v>-</v>
      </c>
      <c r="AY225" s="248">
        <f t="shared" ca="1" si="794"/>
        <v>1</v>
      </c>
      <c r="AZ225" s="248">
        <f t="shared" ca="1" si="794"/>
        <v>1</v>
      </c>
      <c r="BA225" s="248" t="b">
        <f t="shared" ca="1" si="794"/>
        <v>1</v>
      </c>
      <c r="BB225" s="246" cm="1">
        <f t="array" ref="BB225">INDEX(i.sup_sel,$K225)</f>
        <v>1</v>
      </c>
      <c r="BC225" s="246" cm="1">
        <f t="array" aca="1" ref="BC225" ca="1">INDEX(i.confinement_factor_lab_cost,$L225)</f>
        <v>0.22500000000000001</v>
      </c>
      <c r="BD225" s="246" cm="1">
        <f t="array" aca="1" ref="BD225" ca="1">INDEX(i.confinement_factor_lab_cost,$L225)</f>
        <v>0.22500000000000001</v>
      </c>
      <c r="BE225" s="248" t="b">
        <f t="shared" ca="1" si="804"/>
        <v>1</v>
      </c>
      <c r="BF225" s="248" t="b">
        <f t="shared" ca="1" si="726"/>
        <v>0</v>
      </c>
      <c r="BG225" s="246" t="b" cm="1">
        <f t="array" ref="BG225">INDEX(i.dams_confinement_P,$P225,BG$17)</f>
        <v>0</v>
      </c>
      <c r="BH225" s="246" t="b" cm="1">
        <f t="array" ref="BH225">INDEX(i.dams_confinement_P,$P225,BH$17)</f>
        <v>0</v>
      </c>
      <c r="BI225" s="246" t="b" cm="1">
        <f t="array" ref="BI225">INDEX(i.dams_confinement_P,$P225,BI$17)</f>
        <v>0</v>
      </c>
      <c r="BJ225" s="246" t="b" cm="1">
        <f t="array" ref="BJ225">INDEX(i.dams_confinement_P,$P225,BJ$17)</f>
        <v>0</v>
      </c>
      <c r="BK225" s="246" t="b" cm="1">
        <f t="array" ref="BK225">INDEX(i.dams_confinement_P,$P225,BK$17)</f>
        <v>0</v>
      </c>
      <c r="BL225" s="246" t="b" cm="1">
        <f t="array" ref="BL225">INDEX(i.dams_confinement_P,$P225,BL$17)</f>
        <v>0</v>
      </c>
      <c r="BM225" s="246" t="b" cm="1">
        <f t="array" ref="BM225">INDEX(i.dams_confinement_P,$P225,BM$17)</f>
        <v>0</v>
      </c>
      <c r="BN225" s="246" t="b" cm="1">
        <f t="array" ref="BN225">INDEX(i.dams_confinement_P,$P225,BN$17)</f>
        <v>0</v>
      </c>
      <c r="BO225" s="246" t="b" cm="1">
        <f t="array" ref="BO225">INDEX(i.dams_confinement_P,$P225,BO$17)</f>
        <v>0</v>
      </c>
      <c r="BP225" s="246" t="b" cm="1">
        <f t="array" ref="BP225">INDEX(i.dams_confinement_P,$P225,BP$17)</f>
        <v>0</v>
      </c>
      <c r="BQ225" s="246" t="b" cm="1">
        <f t="array" ref="BQ225">INDEX(i.dams_confinement_P,$P225,BQ$17)</f>
        <v>0</v>
      </c>
      <c r="BR225" s="246" t="b" cm="1">
        <f t="array" ref="BR225">INDEX(i.dams_confinement_P,$P225,BR$17)</f>
        <v>0</v>
      </c>
      <c r="BS225" s="246" t="b" cm="1">
        <f t="array" ref="BS225">INDEX(i.dams_confinement_P,$P225,BS$17)</f>
        <v>0</v>
      </c>
      <c r="BT225" s="246" t="b" cm="1">
        <f t="array" ref="BT225">INDEX(i.dams_confinement_P,$P225,BT$17)</f>
        <v>0</v>
      </c>
      <c r="BU225" s="246" t="b" cm="1">
        <f t="array" ref="BU225">INDEX(i.dams_confinement_P,$P225,BU$17)</f>
        <v>0</v>
      </c>
      <c r="BV225" s="246" t="b" cm="1">
        <f t="array" ref="BV225">INDEX(i.dams_confinement_P,$P225,BV$17)</f>
        <v>0</v>
      </c>
      <c r="BW225" s="246" t="b" cm="1">
        <f t="array" ref="BW225">INDEX(i.dams_confinement_P,$P225,BW$17)</f>
        <v>0</v>
      </c>
      <c r="BX225" s="246" t="b" cm="1">
        <f t="array" ref="BX225">INDEX(i.dams_confinement_P,$P225,BX$17)</f>
        <v>0</v>
      </c>
      <c r="BY225" s="248" t="str">
        <f t="shared" ref="BY225:CV227" ca="1" si="817">OFFSET(BY$5,$B225,0)</f>
        <v>-</v>
      </c>
      <c r="BZ225" s="248" t="str">
        <f t="shared" ca="1" si="817"/>
        <v>-</v>
      </c>
      <c r="CA225" s="10"/>
      <c r="CB225" s="248" t="str">
        <f t="shared" ca="1" si="817"/>
        <v>-</v>
      </c>
      <c r="CC225" s="248" t="str">
        <f t="shared" ca="1" si="817"/>
        <v>-</v>
      </c>
      <c r="CD225" s="248" t="str">
        <f t="shared" ca="1" si="817"/>
        <v>-</v>
      </c>
      <c r="CE225" s="248" t="str">
        <f t="shared" ca="1" si="817"/>
        <v>-</v>
      </c>
      <c r="CF225" s="248" t="str">
        <f t="shared" ca="1" si="817"/>
        <v>-</v>
      </c>
      <c r="CG225" s="248" t="str">
        <f t="shared" ca="1" si="817"/>
        <v>-</v>
      </c>
      <c r="CH225" s="248" t="str">
        <f t="shared" ca="1" si="817"/>
        <v>-</v>
      </c>
      <c r="CI225" s="248" t="str">
        <f t="shared" ca="1" si="817"/>
        <v>-</v>
      </c>
      <c r="CJ225" s="248" t="str">
        <f t="shared" ca="1" si="817"/>
        <v>-</v>
      </c>
      <c r="CK225" s="248" t="str">
        <f t="shared" ca="1" si="817"/>
        <v>-</v>
      </c>
      <c r="CL225" s="248" t="str">
        <f t="shared" ca="1" si="817"/>
        <v>-</v>
      </c>
      <c r="CM225" s="248" t="str">
        <f t="shared" ca="1" si="817"/>
        <v>-</v>
      </c>
      <c r="CN225" s="248" t="str">
        <f t="shared" ca="1" si="817"/>
        <v>-</v>
      </c>
      <c r="CO225" s="248" t="str">
        <f t="shared" ca="1" si="817"/>
        <v>-</v>
      </c>
      <c r="CP225" s="248" t="str">
        <f t="shared" ca="1" si="817"/>
        <v>-</v>
      </c>
      <c r="CQ225" s="248" t="str">
        <f t="shared" ca="1" si="817"/>
        <v>-</v>
      </c>
      <c r="CR225" s="248" t="str">
        <f t="shared" ca="1" si="817"/>
        <v>-</v>
      </c>
      <c r="CS225" s="248" t="str">
        <f t="shared" ca="1" si="817"/>
        <v>-</v>
      </c>
      <c r="CT225" s="248" t="str">
        <f t="shared" ca="1" si="817"/>
        <v>-</v>
      </c>
      <c r="CU225" s="248" t="str">
        <f t="shared" ca="1" si="817"/>
        <v>-</v>
      </c>
      <c r="CV225" s="248" t="str">
        <f t="shared" ca="1" si="817"/>
        <v>-</v>
      </c>
      <c r="CW225" s="10"/>
      <c r="CX225" s="246" t="str" cm="1">
        <f t="array" aca="1" ref="CX225" ca="1">IF(AND($CZ225:$DA225),INDEX(i.dam_user_fvp0_date,$P225),"-")</f>
        <v>-</v>
      </c>
      <c r="CY225" s="246" t="str" cm="1">
        <f t="array" aca="1" ref="CY225" ca="1">IF(AND($CZ225:$DA225),INDEX(i.dam_user_fvp1_date,$P225),"-")</f>
        <v>-</v>
      </c>
      <c r="CZ225" s="248" t="b">
        <f t="shared" ca="1" si="750"/>
        <v>0</v>
      </c>
      <c r="DA225" s="248" t="b">
        <f t="shared" ca="1" si="750"/>
        <v>0</v>
      </c>
      <c r="DB225" s="248" t="str">
        <f t="shared" ca="1" si="750"/>
        <v>-</v>
      </c>
      <c r="DC225" s="248" t="str">
        <f t="shared" ca="1" si="750"/>
        <v>-</v>
      </c>
      <c r="DD225" s="248" t="str">
        <f t="shared" ca="1" si="750"/>
        <v>-</v>
      </c>
      <c r="DE225" s="248" t="str">
        <f t="shared" ca="1" si="750"/>
        <v>-</v>
      </c>
      <c r="DF225" s="248" t="str">
        <f t="shared" ca="1" si="750"/>
        <v>-</v>
      </c>
      <c r="DG225" s="248" t="str">
        <f t="shared" ca="1" si="750"/>
        <v>-</v>
      </c>
      <c r="DH225" s="248" t="str">
        <f t="shared" ca="1" si="750"/>
        <v>-</v>
      </c>
      <c r="DI225" s="248" t="str">
        <f t="shared" ca="1" si="750"/>
        <v>-</v>
      </c>
      <c r="DJ225" s="248" t="str">
        <f t="shared" ca="1" si="750"/>
        <v>-</v>
      </c>
      <c r="DK225" s="248" t="str">
        <f t="shared" ca="1" si="750"/>
        <v>-</v>
      </c>
      <c r="DL225" s="248" t="str">
        <f t="shared" ca="1" si="750"/>
        <v>-</v>
      </c>
      <c r="DM225" s="248" t="str">
        <f t="shared" ca="1" si="750"/>
        <v>-</v>
      </c>
      <c r="DN225" s="248" t="str">
        <f t="shared" ca="1" si="750"/>
        <v>-</v>
      </c>
      <c r="DO225" s="248" t="str">
        <f t="shared" ca="1" si="750"/>
        <v>-</v>
      </c>
      <c r="DP225" s="248" t="str">
        <f t="shared" ca="1" si="805"/>
        <v>-</v>
      </c>
      <c r="DQ225" s="248" t="str">
        <f t="shared" ca="1" si="805"/>
        <v>-</v>
      </c>
      <c r="DR225" s="248" t="str">
        <f t="shared" ca="1" si="805"/>
        <v>-</v>
      </c>
      <c r="DS225" s="248" t="str">
        <f t="shared" ca="1" si="805"/>
        <v>-</v>
      </c>
      <c r="DT225" s="248" t="str">
        <f t="shared" ca="1" si="805"/>
        <v>-</v>
      </c>
      <c r="DU225" s="248" t="str">
        <f t="shared" ca="1" si="805"/>
        <v>-</v>
      </c>
      <c r="DV225" s="225">
        <f t="shared" ca="1" si="811"/>
        <v>3</v>
      </c>
      <c r="DW225" s="225">
        <f t="shared" ca="1" si="811"/>
        <v>3</v>
      </c>
      <c r="DX225" s="247">
        <v>0</v>
      </c>
      <c r="DY225" s="247">
        <v>1</v>
      </c>
      <c r="DZ225" s="247">
        <v>-1</v>
      </c>
      <c r="EA225" s="248" t="str">
        <f t="shared" ca="1" si="805"/>
        <v>-</v>
      </c>
      <c r="EB225" s="248" t="str">
        <f t="shared" ca="1" si="805"/>
        <v>-</v>
      </c>
      <c r="EC225" s="248" t="str">
        <f t="shared" ca="1" si="805"/>
        <v>-</v>
      </c>
      <c r="ED225" s="248" t="str">
        <f t="shared" ca="1" si="805"/>
        <v>-</v>
      </c>
      <c r="EE225" s="248" t="str">
        <f t="shared" ca="1" si="805"/>
        <v>-</v>
      </c>
      <c r="EF225" s="247">
        <v>0</v>
      </c>
      <c r="EG225" s="247">
        <v>1</v>
      </c>
      <c r="EH225" s="247">
        <v>-1</v>
      </c>
      <c r="EI225" s="248" t="str">
        <f t="shared" ca="1" si="805"/>
        <v>-</v>
      </c>
      <c r="EJ225" s="248" t="str">
        <f t="shared" ca="1" si="805"/>
        <v>-</v>
      </c>
      <c r="EK225" s="248" t="str">
        <f t="shared" ca="1" si="805"/>
        <v>-</v>
      </c>
      <c r="EL225" s="248">
        <f t="shared" ca="1" si="805"/>
        <v>0</v>
      </c>
      <c r="EM225" s="248">
        <f t="shared" ca="1" si="805"/>
        <v>0</v>
      </c>
      <c r="EN225" s="248">
        <f t="shared" ca="1" si="805"/>
        <v>0</v>
      </c>
      <c r="EO225" s="248">
        <f t="shared" ca="1" si="805"/>
        <v>0</v>
      </c>
      <c r="EP225" s="248">
        <f t="shared" ca="1" si="805"/>
        <v>0</v>
      </c>
      <c r="EQ225" s="248">
        <f t="shared" ca="1" si="805"/>
        <v>0</v>
      </c>
      <c r="ER225" s="248">
        <f t="shared" ca="1" si="805"/>
        <v>0</v>
      </c>
      <c r="ES225" s="248" t="str">
        <f t="shared" ca="1" si="805"/>
        <v>-</v>
      </c>
      <c r="ET225" s="248" t="str">
        <f t="shared" ca="1" si="805"/>
        <v>-</v>
      </c>
      <c r="EU225" s="248" t="str">
        <f t="shared" ca="1" si="805"/>
        <v>-</v>
      </c>
      <c r="EV225" s="248" t="str">
        <f t="shared" ca="1" si="805"/>
        <v>-</v>
      </c>
      <c r="EW225" s="248" t="str">
        <f t="shared" ca="1" si="805"/>
        <v>-</v>
      </c>
      <c r="EX225" s="248" t="str">
        <f t="shared" ca="1" si="805"/>
        <v>-</v>
      </c>
      <c r="EY225" s="248" t="str">
        <f t="shared" ca="1" si="805"/>
        <v>-</v>
      </c>
      <c r="EZ225" s="248" t="str">
        <f t="shared" ca="1" si="805"/>
        <v>-</v>
      </c>
      <c r="FA225" s="248" t="str">
        <f t="shared" ca="1" si="805"/>
        <v>-</v>
      </c>
      <c r="FB225" s="248" t="str">
        <f t="shared" ca="1" si="805"/>
        <v>-</v>
      </c>
      <c r="FC225" s="248" t="str">
        <f t="shared" ca="1" si="805"/>
        <v>-</v>
      </c>
      <c r="FD225" s="10"/>
      <c r="FE225" s="246">
        <f t="shared" ca="1" si="729"/>
        <v>1</v>
      </c>
      <c r="FF225" s="248" t="str">
        <f t="shared" ca="1" si="805"/>
        <v>-</v>
      </c>
      <c r="FG225" s="248" t="str">
        <f t="shared" ca="1" si="805"/>
        <v>-</v>
      </c>
      <c r="FH225" s="248" t="str">
        <f t="shared" ca="1" si="805"/>
        <v>-</v>
      </c>
      <c r="FI225" s="248" t="str">
        <f t="shared" ca="1" si="805"/>
        <v>-</v>
      </c>
      <c r="FJ225" s="246" t="b">
        <f t="shared" ca="1" si="730"/>
        <v>1</v>
      </c>
      <c r="FK225" s="248" t="str">
        <f t="shared" ca="1" si="805"/>
        <v>-</v>
      </c>
      <c r="FL225" s="248">
        <f t="shared" ca="1" si="805"/>
        <v>0</v>
      </c>
      <c r="FM225" s="248" t="str">
        <f t="shared" ca="1" si="805"/>
        <v>-</v>
      </c>
      <c r="FN225" s="248">
        <f t="shared" ca="1" si="815"/>
        <v>1</v>
      </c>
      <c r="FO225" s="248">
        <f t="shared" ca="1" si="815"/>
        <v>0</v>
      </c>
      <c r="FP225" s="248">
        <f t="shared" ca="1" si="805"/>
        <v>1</v>
      </c>
      <c r="FQ225" s="248">
        <f t="shared" ca="1" si="805"/>
        <v>0</v>
      </c>
      <c r="FR225" s="248">
        <f t="shared" ca="1" si="805"/>
        <v>1</v>
      </c>
      <c r="FS225" s="248">
        <f t="shared" ca="1" si="805"/>
        <v>1</v>
      </c>
      <c r="FT225" s="248">
        <f t="shared" ca="1" si="805"/>
        <v>1</v>
      </c>
      <c r="FU225" s="248">
        <f t="shared" ca="1" si="805"/>
        <v>0</v>
      </c>
      <c r="FV225" s="248">
        <f t="shared" ca="1" si="805"/>
        <v>0</v>
      </c>
      <c r="FW225" s="248">
        <f t="shared" ca="1" si="805"/>
        <v>0</v>
      </c>
      <c r="FX225" s="248">
        <f t="shared" ca="1" si="815"/>
        <v>0</v>
      </c>
      <c r="FY225" s="248">
        <f t="shared" ca="1" si="815"/>
        <v>0</v>
      </c>
      <c r="FZ225" s="248">
        <f t="shared" ca="1" si="815"/>
        <v>0</v>
      </c>
      <c r="GA225" s="248">
        <f t="shared" ca="1" si="815"/>
        <v>0</v>
      </c>
      <c r="GB225" s="248">
        <f t="shared" ca="1" si="815"/>
        <v>0</v>
      </c>
      <c r="GC225" s="248">
        <f t="shared" ca="1" si="815"/>
        <v>0</v>
      </c>
      <c r="GD225" s="248">
        <f t="shared" ca="1" si="815"/>
        <v>0</v>
      </c>
      <c r="GE225" s="248">
        <f t="shared" ca="1" si="815"/>
        <v>0</v>
      </c>
      <c r="GF225" s="248">
        <f t="shared" ca="1" si="815"/>
        <v>0</v>
      </c>
      <c r="GG225" s="248">
        <f t="shared" ca="1" si="815"/>
        <v>1</v>
      </c>
      <c r="GH225" s="248">
        <f t="shared" ca="1" si="815"/>
        <v>0</v>
      </c>
      <c r="GI225" s="248">
        <f t="shared" ca="1" si="815"/>
        <v>0</v>
      </c>
      <c r="GJ225" s="248">
        <f t="shared" ca="1" si="815"/>
        <v>0</v>
      </c>
      <c r="GK225" s="248">
        <f t="shared" ca="1" si="815"/>
        <v>0</v>
      </c>
      <c r="GL225" s="248">
        <f t="shared" ca="1" si="815"/>
        <v>0</v>
      </c>
      <c r="GM225" s="248">
        <f t="shared" ca="1" si="815"/>
        <v>0</v>
      </c>
      <c r="GN225" s="248">
        <f t="shared" ca="1" si="815"/>
        <v>0</v>
      </c>
      <c r="GO225" s="10"/>
      <c r="GP225" s="246" t="b">
        <f t="shared" ca="1" si="799"/>
        <v>1</v>
      </c>
      <c r="GQ225" s="246" cm="1">
        <f t="array" aca="1" ref="GQ225" ca="1">INDEX(i.bnd_total_pas_area,$R225,1)</f>
        <v>511.2</v>
      </c>
      <c r="GR225" s="248" t="str">
        <f t="shared" ca="1" si="733"/>
        <v>-</v>
      </c>
      <c r="GS225" s="246" t="b">
        <f t="shared" ca="1" si="800"/>
        <v>1</v>
      </c>
      <c r="GT225" s="246" cm="1">
        <f t="array" aca="1" ref="GT225" ca="1">INDEX(i.bnd_sr_t,$T225,1)</f>
        <v>7.6</v>
      </c>
      <c r="GU225" s="246" t="b">
        <f t="shared" ca="1" si="735"/>
        <v>0</v>
      </c>
      <c r="GV225" s="246" t="b">
        <f t="shared" ca="1" si="735"/>
        <v>0</v>
      </c>
      <c r="GW225" s="246" t="b">
        <f t="shared" ca="1" si="735"/>
        <v>1</v>
      </c>
      <c r="GX225" s="248">
        <f t="shared" ca="1" si="736"/>
        <v>0</v>
      </c>
      <c r="GY225" s="248">
        <f t="shared" ca="1" si="736"/>
        <v>2</v>
      </c>
      <c r="GZ225" s="248">
        <f t="shared" ca="1" si="736"/>
        <v>2</v>
      </c>
      <c r="HA225" s="248" t="str">
        <f t="shared" ca="1" si="736"/>
        <v>-</v>
      </c>
      <c r="HB225" s="248" t="str">
        <f t="shared" ca="1" si="736"/>
        <v>-</v>
      </c>
      <c r="HC225" s="248" t="str">
        <f t="shared" ca="1" si="736"/>
        <v>-</v>
      </c>
      <c r="HD225" s="248" t="str">
        <f t="shared" ca="1" si="736"/>
        <v>-</v>
      </c>
      <c r="HE225" s="248" t="str">
        <f t="shared" ca="1" si="736"/>
        <v>-</v>
      </c>
      <c r="HF225" s="248" t="str">
        <f t="shared" ca="1" si="736"/>
        <v>-</v>
      </c>
      <c r="HG225" s="248" t="str">
        <f t="shared" ca="1" si="736"/>
        <v>-</v>
      </c>
      <c r="HH225" s="308" t="b">
        <v>0</v>
      </c>
      <c r="HI225" s="225">
        <f t="shared" ca="1" si="813"/>
        <v>2</v>
      </c>
      <c r="HJ225" s="248" t="str">
        <f t="shared" ca="1" si="737"/>
        <v>-</v>
      </c>
      <c r="HK225" s="246" t="str">
        <f t="array" aca="1" ref="HK225" ca="1">IF(OR(HL225:HQ225&lt;&gt;"-"),TRUE,"-")</f>
        <v>-</v>
      </c>
      <c r="HL225" s="248" t="str">
        <f t="shared" ca="1" si="751"/>
        <v>-</v>
      </c>
      <c r="HM225" s="288" t="str">
        <f t="shared" ca="1" si="751"/>
        <v>-</v>
      </c>
      <c r="HN225" s="288" t="str">
        <f t="shared" ca="1" si="751"/>
        <v>-</v>
      </c>
      <c r="HO225" s="288" t="str">
        <f t="shared" ca="1" si="751"/>
        <v>-</v>
      </c>
      <c r="HP225" s="288" t="str">
        <f t="shared" ca="1" si="751"/>
        <v>-</v>
      </c>
      <c r="HQ225" s="288" t="str">
        <f t="shared" ca="1" si="751"/>
        <v>-</v>
      </c>
      <c r="HR225" s="288" t="str">
        <f t="shared" ca="1" si="751"/>
        <v>-</v>
      </c>
      <c r="HS225" s="248" t="b">
        <f t="shared" ca="1" si="751"/>
        <v>1</v>
      </c>
      <c r="HT225" s="248">
        <f t="shared" ca="1" si="751"/>
        <v>2</v>
      </c>
      <c r="HU225" s="248" t="b">
        <f t="shared" ca="1" si="738"/>
        <v>1</v>
      </c>
      <c r="HV225" s="248" t="str">
        <f t="shared" ca="1" si="738"/>
        <v>-</v>
      </c>
      <c r="HW225" s="246" t="str">
        <f t="shared" ca="1" si="739"/>
        <v>-</v>
      </c>
      <c r="HX225" s="246" t="str">
        <f t="shared" ca="1" si="739"/>
        <v>-</v>
      </c>
      <c r="HY225" s="246" t="str">
        <f t="shared" ca="1" si="739"/>
        <v>-</v>
      </c>
      <c r="HZ225" s="246" t="str">
        <f t="shared" ca="1" si="739"/>
        <v>-</v>
      </c>
      <c r="IA225" s="248" t="str">
        <f t="shared" ca="1" si="801"/>
        <v>-</v>
      </c>
      <c r="IB225" s="248" t="str">
        <f t="shared" ca="1" si="801"/>
        <v>-</v>
      </c>
      <c r="IC225" s="248" t="str">
        <f t="shared" ca="1" si="801"/>
        <v>-</v>
      </c>
      <c r="ID225" s="248" t="str">
        <f t="shared" ca="1" si="801"/>
        <v>-</v>
      </c>
      <c r="IE225" s="248">
        <f t="shared" ca="1" si="801"/>
        <v>0</v>
      </c>
      <c r="IF225" s="248">
        <f t="shared" ca="1" si="801"/>
        <v>0.9</v>
      </c>
      <c r="IG225" s="248">
        <f t="shared" ca="1" si="801"/>
        <v>0</v>
      </c>
      <c r="IH225" s="248">
        <f t="shared" ca="1" si="801"/>
        <v>0.5</v>
      </c>
      <c r="II225" s="248">
        <f t="shared" ca="1" si="801"/>
        <v>0</v>
      </c>
      <c r="IJ225" s="248">
        <f t="shared" ca="1" si="801"/>
        <v>0</v>
      </c>
      <c r="IK225" s="248" t="str">
        <f t="shared" ca="1" si="801"/>
        <v>-</v>
      </c>
      <c r="IL225" s="246" t="str">
        <f t="shared" ca="1" si="741"/>
        <v>-</v>
      </c>
      <c r="IM225" s="246" t="str">
        <f t="shared" ca="1" si="741"/>
        <v>-</v>
      </c>
      <c r="IN225" s="155" t="b">
        <f t="shared" ref="IN225" ca="1" si="818">SUM(IO225:IO225)&gt;0</f>
        <v>0</v>
      </c>
      <c r="IO225" s="248" t="str">
        <f t="shared" ca="1" si="743"/>
        <v>-</v>
      </c>
      <c r="IP225" s="10"/>
      <c r="IQ225" s="248">
        <f t="shared" ca="1" si="801"/>
        <v>1</v>
      </c>
      <c r="IR225" s="248">
        <f t="shared" ca="1" si="801"/>
        <v>0</v>
      </c>
      <c r="IS225" s="248">
        <f t="shared" ca="1" si="801"/>
        <v>1</v>
      </c>
      <c r="IT225" s="248">
        <f t="shared" ca="1" si="801"/>
        <v>1</v>
      </c>
      <c r="IU225" s="248">
        <f t="shared" ca="1" si="801"/>
        <v>0</v>
      </c>
      <c r="IV225" s="248">
        <f t="shared" ca="1" si="801"/>
        <v>70</v>
      </c>
      <c r="IW225" s="248">
        <f t="shared" ca="1" si="801"/>
        <v>50</v>
      </c>
      <c r="IX225" s="248">
        <f t="shared" ca="1" si="801"/>
        <v>85</v>
      </c>
      <c r="IY225" s="248">
        <f t="shared" ca="1" si="801"/>
        <v>70</v>
      </c>
      <c r="IZ225" s="246">
        <f t="shared" si="744"/>
        <v>1</v>
      </c>
      <c r="JA225" s="246">
        <f t="shared" si="745"/>
        <v>1</v>
      </c>
      <c r="JB225" s="246">
        <f t="shared" si="746"/>
        <v>1</v>
      </c>
      <c r="JC225" s="248">
        <f t="shared" ca="1" si="801"/>
        <v>1</v>
      </c>
      <c r="JD225" s="10"/>
      <c r="JE225" s="248">
        <f t="shared" ca="1" si="801"/>
        <v>1</v>
      </c>
      <c r="JF225" s="248">
        <f t="shared" ca="1" si="801"/>
        <v>1</v>
      </c>
      <c r="JG225" s="248">
        <f t="shared" ca="1" si="801"/>
        <v>0.75</v>
      </c>
      <c r="JH225" s="248">
        <f t="shared" ca="1" si="801"/>
        <v>0.8</v>
      </c>
      <c r="JI225" s="248">
        <f t="shared" ca="1" si="801"/>
        <v>0.82499999999999996</v>
      </c>
      <c r="JJ225" s="248">
        <f t="shared" ca="1" si="801"/>
        <v>0.875</v>
      </c>
      <c r="JK225" s="248">
        <f t="shared" ca="1" si="801"/>
        <v>0.9</v>
      </c>
      <c r="JL225" s="248">
        <f t="shared" ca="1" si="801"/>
        <v>1</v>
      </c>
      <c r="JM225" s="248">
        <f t="shared" ca="1" si="747"/>
        <v>0</v>
      </c>
      <c r="JN225" s="248">
        <f t="shared" ca="1" si="747"/>
        <v>0</v>
      </c>
      <c r="JO225" s="248">
        <f t="shared" ca="1" si="747"/>
        <v>0</v>
      </c>
      <c r="JP225" s="248">
        <f t="shared" ca="1" si="747"/>
        <v>0</v>
      </c>
      <c r="JQ225" s="248">
        <f t="shared" ca="1" si="747"/>
        <v>0</v>
      </c>
      <c r="JR225" s="248">
        <f t="shared" ca="1" si="747"/>
        <v>0</v>
      </c>
      <c r="JS225" s="248" t="str">
        <f t="shared" ca="1" si="801"/>
        <v>-</v>
      </c>
      <c r="JT225" s="248">
        <f t="shared" ca="1" si="801"/>
        <v>0</v>
      </c>
      <c r="JU225" s="27">
        <v>0</v>
      </c>
    </row>
    <row r="226" spans="1:281" s="228" customFormat="1" outlineLevel="2">
      <c r="A226" s="202">
        <f t="shared" si="12"/>
        <v>221</v>
      </c>
      <c r="B226" s="210">
        <f t="shared" ca="1" si="806"/>
        <v>214</v>
      </c>
      <c r="C226" s="228">
        <v>200</v>
      </c>
      <c r="D226" s="228" t="s">
        <v>941</v>
      </c>
      <c r="E226" s="228" t="b">
        <v>1</v>
      </c>
      <c r="F226" s="228" t="b">
        <v>0</v>
      </c>
      <c r="G226" s="228" t="b">
        <f t="shared" si="803"/>
        <v>1</v>
      </c>
      <c r="H226" s="32">
        <v>6</v>
      </c>
      <c r="I226" s="298" cm="1">
        <f t="array" aca="1" ref="I226" ca="1">INDEX(DataMaster!$R$70:$AC$77,Experiment!$H226,MATCH(Experiment!I$2,DataMaster!$R$69:$AC$69,0))</f>
        <v>3</v>
      </c>
      <c r="J226" s="298" cm="1">
        <f t="array" aca="1" ref="J226" ca="1">INDEX(DataMaster!$R$70:$AC$77,Experiment!$H226,MATCH(Experiment!J$2,DataMaster!$R$69:$AC$69,0))</f>
        <v>3</v>
      </c>
      <c r="K226" s="307">
        <v>1</v>
      </c>
      <c r="L226" s="298" cm="1">
        <f t="array" aca="1" ref="L226" ca="1">INDEX(DataMaster!$R$70:$AC$77,Experiment!$H226,MATCH(Experiment!L$2,DataMaster!$R$69:$AC$69,0))</f>
        <v>4</v>
      </c>
      <c r="M226" s="32">
        <v>1</v>
      </c>
      <c r="N226" s="32">
        <v>1</v>
      </c>
      <c r="O226" s="32">
        <v>1</v>
      </c>
      <c r="P226" s="298" cm="1">
        <f t="array" ref="P226">INDEX(DataMaster!$R$70:$AC$77,Experiment!$H226,MATCH(Experiment!P$2,DataMaster!$R$69:$AC$69,0))</f>
        <v>1</v>
      </c>
      <c r="Q226" s="32">
        <v>1</v>
      </c>
      <c r="R226" s="298" cm="1">
        <f t="array" aca="1" ref="R226" ca="1">INDEX(DataMaster!$R$70:$AC$77,Experiment!$H226,MATCH(Experiment!R$2,DataMaster!$R$69:$AC$69,0))</f>
        <v>4</v>
      </c>
      <c r="S226" s="32">
        <v>0</v>
      </c>
      <c r="T226" s="298" cm="1">
        <f t="array" aca="1" ref="T226" ca="1">INDEX(DataMaster!$R$70:$AC$77,Experiment!$H226,MATCH(Experiment!T$2,DataMaster!$R$69:$AC$69,0))</f>
        <v>4</v>
      </c>
      <c r="V226" s="242" t="str">
        <f ca="1">TEXT(LEFT(OFFSET(V226,-1,0),5)+1,"00000")&amp;MID(OFFSET(V226,-1,0),6,FIND(" ",OFFSET(V226,-1,0),7)-5)
&amp;IF($H226=0,"",INDEX(DataMaster!$Q$70:$Q$77,Experiment!H226))
 &amp; " Day"&amp;INDEX(i.DOY,$I226,1)                   &amp; IF($FE226=0," FWM","")&amp;IF($FE226=1," MWM","")&amp;IF($FE226=5," Mat","")&amp;IF($FJ226=TRUE,"&amp;BBT","")
&amp;" Confine"&amp;$P226-1       &amp;IF($R226&gt;1," PasArea"&amp;GQ226,"")     &amp;IF($T226&gt;1," SR"&amp;GT226,"")     &amp;IF($S226&gt;1," PGR"&amp;JG226,"")
&amp; " (F"&amp;3+IFERROR(1*$CZ226,0)+IFERROR(1*$DA226,0)&amp;3-IFERROR(1*NOT($DC226),0)&amp;"N"&amp;$DV226&amp;$DW226&amp;")"</f>
        <v>00026 Feed farm3_nc Day204 MWM&amp;BBT Confine0 PasArea511.2 SR7.6 (F33N33)</v>
      </c>
      <c r="W226" s="10" t="str">
        <f ca="1">IF(COUNTIF(V$5:V226,V226)=1,"-","Dup")</f>
        <v>-</v>
      </c>
      <c r="X226" s="10"/>
      <c r="Y226" s="225" t="str">
        <f t="shared" ca="1" si="807"/>
        <v>-</v>
      </c>
      <c r="Z226" s="248" t="str">
        <f t="shared" ca="1" si="723"/>
        <v>-</v>
      </c>
      <c r="AA226" s="225" t="str">
        <f t="shared" ca="1" si="807"/>
        <v>-</v>
      </c>
      <c r="AB226" s="225" t="str">
        <f t="shared" ca="1" si="807"/>
        <v>-</v>
      </c>
      <c r="AC226" s="248" t="str">
        <f t="shared" ca="1" si="724"/>
        <v>-</v>
      </c>
      <c r="AD226" s="248" t="b">
        <f t="shared" ca="1" si="724"/>
        <v>1</v>
      </c>
      <c r="AE226" s="10"/>
      <c r="AF226" s="248" t="b">
        <f t="shared" ca="1" si="794"/>
        <v>1</v>
      </c>
      <c r="AG226" s="248" t="str">
        <f t="shared" ca="1" si="794"/>
        <v>-</v>
      </c>
      <c r="AH226" s="248" t="str">
        <f t="shared" ca="1" si="794"/>
        <v>-</v>
      </c>
      <c r="AI226" s="248" t="str">
        <f t="shared" ca="1" si="794"/>
        <v>-</v>
      </c>
      <c r="AJ226" s="248" t="b">
        <f t="shared" ca="1" si="794"/>
        <v>0</v>
      </c>
      <c r="AK226" s="248" t="str">
        <f t="shared" ca="1" si="794"/>
        <v>-</v>
      </c>
      <c r="AL226" s="248" t="str">
        <f t="shared" ca="1" si="794"/>
        <v>-</v>
      </c>
      <c r="AM226" s="248" t="str">
        <f t="shared" ca="1" si="794"/>
        <v>-</v>
      </c>
      <c r="AN226" s="248" t="b">
        <f t="shared" ca="1" si="794"/>
        <v>0</v>
      </c>
      <c r="AO226" s="10"/>
      <c r="AP226" s="225" t="b">
        <f t="shared" ca="1" si="814"/>
        <v>1</v>
      </c>
      <c r="AQ226" s="247" t="b">
        <v>1</v>
      </c>
      <c r="AR226" s="225" t="b">
        <f t="shared" ca="1" si="808"/>
        <v>1</v>
      </c>
      <c r="AS226" s="243">
        <f t="shared" ca="1" si="749"/>
        <v>633107</v>
      </c>
      <c r="AT226" s="225" t="b">
        <f t="shared" ca="1" si="809"/>
        <v>0</v>
      </c>
      <c r="AU226" s="248" t="str">
        <f t="shared" ca="1" si="794"/>
        <v>-</v>
      </c>
      <c r="AV226" s="248" t="b">
        <f t="shared" ca="1" si="794"/>
        <v>1</v>
      </c>
      <c r="AW226" s="225">
        <f t="shared" ca="1" si="810"/>
        <v>633108</v>
      </c>
      <c r="AX226" s="248" t="str">
        <f t="shared" ca="1" si="794"/>
        <v>-</v>
      </c>
      <c r="AY226" s="248">
        <f t="shared" ca="1" si="794"/>
        <v>1</v>
      </c>
      <c r="AZ226" s="248">
        <f t="shared" ca="1" si="794"/>
        <v>1</v>
      </c>
      <c r="BA226" s="248" t="b">
        <f t="shared" ca="1" si="794"/>
        <v>1</v>
      </c>
      <c r="BB226" s="246" cm="1">
        <f t="array" ref="BB226">INDEX(i.sup_sel,$K226)</f>
        <v>1</v>
      </c>
      <c r="BC226" s="246" cm="1">
        <f t="array" aca="1" ref="BC226" ca="1">INDEX(i.confinement_factor_lab_cost,$L226)</f>
        <v>0.22500000000000001</v>
      </c>
      <c r="BD226" s="246" cm="1">
        <f t="array" aca="1" ref="BD226" ca="1">INDEX(i.confinement_factor_lab_cost,$L226)</f>
        <v>0.22500000000000001</v>
      </c>
      <c r="BE226" s="248" t="b">
        <f t="shared" ca="1" si="804"/>
        <v>1</v>
      </c>
      <c r="BF226" s="248" t="b">
        <f t="shared" ca="1" si="726"/>
        <v>0</v>
      </c>
      <c r="BG226" s="246" t="b" cm="1">
        <f t="array" ref="BG226">INDEX(i.dams_confinement_P,$P226,BG$17)</f>
        <v>0</v>
      </c>
      <c r="BH226" s="246" t="b" cm="1">
        <f t="array" ref="BH226">INDEX(i.dams_confinement_P,$P226,BH$17)</f>
        <v>0</v>
      </c>
      <c r="BI226" s="246" t="b" cm="1">
        <f t="array" ref="BI226">INDEX(i.dams_confinement_P,$P226,BI$17)</f>
        <v>0</v>
      </c>
      <c r="BJ226" s="246" t="b" cm="1">
        <f t="array" ref="BJ226">INDEX(i.dams_confinement_P,$P226,BJ$17)</f>
        <v>0</v>
      </c>
      <c r="BK226" s="246" t="b" cm="1">
        <f t="array" ref="BK226">INDEX(i.dams_confinement_P,$P226,BK$17)</f>
        <v>0</v>
      </c>
      <c r="BL226" s="246" t="b" cm="1">
        <f t="array" ref="BL226">INDEX(i.dams_confinement_P,$P226,BL$17)</f>
        <v>0</v>
      </c>
      <c r="BM226" s="246" t="b" cm="1">
        <f t="array" ref="BM226">INDEX(i.dams_confinement_P,$P226,BM$17)</f>
        <v>0</v>
      </c>
      <c r="BN226" s="246" t="b" cm="1">
        <f t="array" ref="BN226">INDEX(i.dams_confinement_P,$P226,BN$17)</f>
        <v>0</v>
      </c>
      <c r="BO226" s="246" t="b" cm="1">
        <f t="array" ref="BO226">INDEX(i.dams_confinement_P,$P226,BO$17)</f>
        <v>0</v>
      </c>
      <c r="BP226" s="246" t="b" cm="1">
        <f t="array" ref="BP226">INDEX(i.dams_confinement_P,$P226,BP$17)</f>
        <v>0</v>
      </c>
      <c r="BQ226" s="246" t="b" cm="1">
        <f t="array" ref="BQ226">INDEX(i.dams_confinement_P,$P226,BQ$17)</f>
        <v>0</v>
      </c>
      <c r="BR226" s="246" t="b" cm="1">
        <f t="array" ref="BR226">INDEX(i.dams_confinement_P,$P226,BR$17)</f>
        <v>0</v>
      </c>
      <c r="BS226" s="246" t="b" cm="1">
        <f t="array" ref="BS226">INDEX(i.dams_confinement_P,$P226,BS$17)</f>
        <v>0</v>
      </c>
      <c r="BT226" s="246" t="b" cm="1">
        <f t="array" ref="BT226">INDEX(i.dams_confinement_P,$P226,BT$17)</f>
        <v>0</v>
      </c>
      <c r="BU226" s="246" t="b" cm="1">
        <f t="array" ref="BU226">INDEX(i.dams_confinement_P,$P226,BU$17)</f>
        <v>0</v>
      </c>
      <c r="BV226" s="246" t="b" cm="1">
        <f t="array" ref="BV226">INDEX(i.dams_confinement_P,$P226,BV$17)</f>
        <v>0</v>
      </c>
      <c r="BW226" s="246" t="b" cm="1">
        <f t="array" ref="BW226">INDEX(i.dams_confinement_P,$P226,BW$17)</f>
        <v>0</v>
      </c>
      <c r="BX226" s="246" t="b" cm="1">
        <f t="array" ref="BX226">INDEX(i.dams_confinement_P,$P226,BX$17)</f>
        <v>0</v>
      </c>
      <c r="BY226" s="248" t="str">
        <f t="shared" ca="1" si="817"/>
        <v>-</v>
      </c>
      <c r="BZ226" s="248" t="str">
        <f t="shared" ca="1" si="817"/>
        <v>-</v>
      </c>
      <c r="CA226" s="10"/>
      <c r="CB226" s="248" t="str">
        <f t="shared" ca="1" si="817"/>
        <v>-</v>
      </c>
      <c r="CC226" s="248" t="str">
        <f t="shared" ca="1" si="817"/>
        <v>-</v>
      </c>
      <c r="CD226" s="248" t="str">
        <f t="shared" ca="1" si="817"/>
        <v>-</v>
      </c>
      <c r="CE226" s="248" t="str">
        <f t="shared" ca="1" si="817"/>
        <v>-</v>
      </c>
      <c r="CF226" s="248" t="str">
        <f t="shared" ca="1" si="817"/>
        <v>-</v>
      </c>
      <c r="CG226" s="248" t="str">
        <f t="shared" ca="1" si="817"/>
        <v>-</v>
      </c>
      <c r="CH226" s="248" t="str">
        <f t="shared" ca="1" si="817"/>
        <v>-</v>
      </c>
      <c r="CI226" s="248" t="str">
        <f t="shared" ca="1" si="817"/>
        <v>-</v>
      </c>
      <c r="CJ226" s="248" t="str">
        <f t="shared" ca="1" si="817"/>
        <v>-</v>
      </c>
      <c r="CK226" s="248" t="str">
        <f t="shared" ca="1" si="817"/>
        <v>-</v>
      </c>
      <c r="CL226" s="248" t="str">
        <f t="shared" ca="1" si="817"/>
        <v>-</v>
      </c>
      <c r="CM226" s="248" t="str">
        <f t="shared" ca="1" si="817"/>
        <v>-</v>
      </c>
      <c r="CN226" s="248" t="str">
        <f t="shared" ca="1" si="817"/>
        <v>-</v>
      </c>
      <c r="CO226" s="248" t="str">
        <f t="shared" ca="1" si="817"/>
        <v>-</v>
      </c>
      <c r="CP226" s="248" t="str">
        <f t="shared" ca="1" si="817"/>
        <v>-</v>
      </c>
      <c r="CQ226" s="248" t="str">
        <f t="shared" ca="1" si="817"/>
        <v>-</v>
      </c>
      <c r="CR226" s="248" t="str">
        <f t="shared" ca="1" si="817"/>
        <v>-</v>
      </c>
      <c r="CS226" s="248" t="str">
        <f t="shared" ca="1" si="817"/>
        <v>-</v>
      </c>
      <c r="CT226" s="248" t="str">
        <f t="shared" ca="1" si="817"/>
        <v>-</v>
      </c>
      <c r="CU226" s="248" t="str">
        <f t="shared" ca="1" si="817"/>
        <v>-</v>
      </c>
      <c r="CV226" s="248" t="str">
        <f t="shared" ca="1" si="817"/>
        <v>-</v>
      </c>
      <c r="CW226" s="10"/>
      <c r="CX226" s="246" t="str" cm="1">
        <f t="array" aca="1" ref="CX226" ca="1">IF(AND($CZ226:$DA226),INDEX(i.dam_user_fvp0_date,$P226),"-")</f>
        <v>-</v>
      </c>
      <c r="CY226" s="246" t="str" cm="1">
        <f t="array" aca="1" ref="CY226" ca="1">IF(AND($CZ226:$DA226),INDEX(i.dam_user_fvp1_date,$P226),"-")</f>
        <v>-</v>
      </c>
      <c r="CZ226" s="248" t="b">
        <f t="shared" ca="1" si="750"/>
        <v>0</v>
      </c>
      <c r="DA226" s="248" t="b">
        <f t="shared" ca="1" si="750"/>
        <v>0</v>
      </c>
      <c r="DB226" s="248" t="str">
        <f t="shared" ca="1" si="750"/>
        <v>-</v>
      </c>
      <c r="DC226" s="248" t="str">
        <f t="shared" ca="1" si="750"/>
        <v>-</v>
      </c>
      <c r="DD226" s="248" t="str">
        <f t="shared" ca="1" si="750"/>
        <v>-</v>
      </c>
      <c r="DE226" s="248" t="str">
        <f t="shared" ca="1" si="750"/>
        <v>-</v>
      </c>
      <c r="DF226" s="248" t="str">
        <f t="shared" ca="1" si="750"/>
        <v>-</v>
      </c>
      <c r="DG226" s="248" t="str">
        <f t="shared" ref="DG226:DI226" ca="1" si="819">OFFSET(DG$5,$B226,0)</f>
        <v>-</v>
      </c>
      <c r="DH226" s="248" t="str">
        <f t="shared" ca="1" si="819"/>
        <v>-</v>
      </c>
      <c r="DI226" s="248" t="str">
        <f t="shared" ca="1" si="819"/>
        <v>-</v>
      </c>
      <c r="DJ226" s="128">
        <v>0.125</v>
      </c>
      <c r="DK226" s="128">
        <v>0.3</v>
      </c>
      <c r="DL226" s="128">
        <v>-0.05</v>
      </c>
      <c r="DM226" s="128">
        <v>0.1</v>
      </c>
      <c r="DN226" s="128">
        <v>0.25</v>
      </c>
      <c r="DO226" s="128">
        <v>-0.05</v>
      </c>
      <c r="DP226" s="128">
        <v>0.05</v>
      </c>
      <c r="DQ226" s="128">
        <v>0.1</v>
      </c>
      <c r="DR226" s="128">
        <v>-0.02</v>
      </c>
      <c r="DS226" s="128">
        <v>0.1</v>
      </c>
      <c r="DT226" s="128">
        <v>0.25</v>
      </c>
      <c r="DU226" s="128">
        <v>-0.05</v>
      </c>
      <c r="DV226" s="225">
        <f t="shared" ca="1" si="811"/>
        <v>3</v>
      </c>
      <c r="DW226" s="225">
        <f t="shared" ca="1" si="811"/>
        <v>3</v>
      </c>
      <c r="DX226" s="247">
        <v>0</v>
      </c>
      <c r="DY226" s="247">
        <v>0.5</v>
      </c>
      <c r="DZ226" s="247">
        <v>0.5</v>
      </c>
      <c r="EA226" s="248" t="str">
        <f t="shared" ca="1" si="805"/>
        <v>-</v>
      </c>
      <c r="EB226" s="248" t="str">
        <f t="shared" ca="1" si="805"/>
        <v>-</v>
      </c>
      <c r="EC226" s="248" t="str">
        <f t="shared" ca="1" si="805"/>
        <v>-</v>
      </c>
      <c r="ED226" s="248" t="str">
        <f t="shared" ca="1" si="805"/>
        <v>-</v>
      </c>
      <c r="EE226" s="248" t="str">
        <f t="shared" ca="1" si="805"/>
        <v>-</v>
      </c>
      <c r="EF226" s="247">
        <v>0</v>
      </c>
      <c r="EG226" s="247">
        <v>0.5</v>
      </c>
      <c r="EH226" s="247">
        <v>0.5</v>
      </c>
      <c r="EI226" s="248" t="str">
        <f t="shared" ca="1" si="805"/>
        <v>-</v>
      </c>
      <c r="EJ226" s="248" t="str">
        <f t="shared" ca="1" si="805"/>
        <v>-</v>
      </c>
      <c r="EK226" s="248" t="str">
        <f t="shared" ca="1" si="805"/>
        <v>-</v>
      </c>
      <c r="EL226" s="248">
        <f t="shared" ca="1" si="805"/>
        <v>0</v>
      </c>
      <c r="EM226" s="248">
        <f t="shared" ca="1" si="805"/>
        <v>0</v>
      </c>
      <c r="EN226" s="248">
        <f t="shared" ca="1" si="805"/>
        <v>0</v>
      </c>
      <c r="EO226" s="248">
        <f t="shared" ca="1" si="805"/>
        <v>0</v>
      </c>
      <c r="EP226" s="248">
        <f t="shared" ca="1" si="805"/>
        <v>0</v>
      </c>
      <c r="EQ226" s="248">
        <f t="shared" ca="1" si="805"/>
        <v>0</v>
      </c>
      <c r="ER226" s="248">
        <f t="shared" ca="1" si="805"/>
        <v>0</v>
      </c>
      <c r="ES226" s="248" t="str">
        <f t="shared" ca="1" si="805"/>
        <v>-</v>
      </c>
      <c r="ET226" s="248" t="str">
        <f t="shared" ca="1" si="805"/>
        <v>-</v>
      </c>
      <c r="EU226" s="248" t="str">
        <f t="shared" ref="EU226:FC226" ca="1" si="820">OFFSET(EU$5,$B226,0)</f>
        <v>-</v>
      </c>
      <c r="EV226" s="248" t="str">
        <f t="shared" ca="1" si="820"/>
        <v>-</v>
      </c>
      <c r="EW226" s="248" t="str">
        <f t="shared" ca="1" si="820"/>
        <v>-</v>
      </c>
      <c r="EX226" s="248" t="str">
        <f t="shared" ca="1" si="820"/>
        <v>-</v>
      </c>
      <c r="EY226" s="248" t="str">
        <f t="shared" ca="1" si="820"/>
        <v>-</v>
      </c>
      <c r="EZ226" s="248" t="str">
        <f t="shared" ca="1" si="820"/>
        <v>-</v>
      </c>
      <c r="FA226" s="248" t="str">
        <f t="shared" ca="1" si="820"/>
        <v>-</v>
      </c>
      <c r="FB226" s="248" t="str">
        <f t="shared" ca="1" si="820"/>
        <v>-</v>
      </c>
      <c r="FC226" s="248" t="str">
        <f t="shared" ca="1" si="820"/>
        <v>-</v>
      </c>
      <c r="FD226" s="10"/>
      <c r="FE226" s="246">
        <f t="shared" ca="1" si="729"/>
        <v>1</v>
      </c>
      <c r="FF226" s="248" t="str">
        <f t="shared" ref="FF226:FW227" ca="1" si="821">OFFSET(FF$5,$B226,0)</f>
        <v>-</v>
      </c>
      <c r="FG226" s="248" t="str">
        <f t="shared" ca="1" si="821"/>
        <v>-</v>
      </c>
      <c r="FH226" s="248" t="str">
        <f t="shared" ca="1" si="821"/>
        <v>-</v>
      </c>
      <c r="FI226" s="248" t="str">
        <f t="shared" ca="1" si="821"/>
        <v>-</v>
      </c>
      <c r="FJ226" s="246" t="b">
        <f t="shared" ca="1" si="730"/>
        <v>1</v>
      </c>
      <c r="FK226" s="248" t="str">
        <f t="shared" ca="1" si="821"/>
        <v>-</v>
      </c>
      <c r="FL226" s="248">
        <f t="shared" ca="1" si="821"/>
        <v>0</v>
      </c>
      <c r="FM226" s="248" t="str">
        <f t="shared" ca="1" si="821"/>
        <v>-</v>
      </c>
      <c r="FN226" s="248">
        <f t="shared" ca="1" si="815"/>
        <v>1</v>
      </c>
      <c r="FO226" s="248">
        <f t="shared" ca="1" si="815"/>
        <v>0</v>
      </c>
      <c r="FP226" s="248">
        <f t="shared" ca="1" si="821"/>
        <v>1</v>
      </c>
      <c r="FQ226" s="248">
        <f t="shared" ca="1" si="821"/>
        <v>0</v>
      </c>
      <c r="FR226" s="248">
        <f t="shared" ca="1" si="821"/>
        <v>1</v>
      </c>
      <c r="FS226" s="248">
        <f t="shared" ca="1" si="821"/>
        <v>1</v>
      </c>
      <c r="FT226" s="248">
        <f t="shared" ca="1" si="821"/>
        <v>1</v>
      </c>
      <c r="FU226" s="248">
        <f t="shared" ca="1" si="821"/>
        <v>0</v>
      </c>
      <c r="FV226" s="248">
        <f t="shared" ca="1" si="821"/>
        <v>0</v>
      </c>
      <c r="FW226" s="248">
        <f t="shared" ca="1" si="821"/>
        <v>0</v>
      </c>
      <c r="FX226" s="248">
        <f t="shared" ca="1" si="815"/>
        <v>0</v>
      </c>
      <c r="FY226" s="248">
        <f t="shared" ca="1" si="815"/>
        <v>0</v>
      </c>
      <c r="FZ226" s="248">
        <f t="shared" ca="1" si="815"/>
        <v>0</v>
      </c>
      <c r="GA226" s="248">
        <f t="shared" ca="1" si="815"/>
        <v>0</v>
      </c>
      <c r="GB226" s="248">
        <f t="shared" ca="1" si="815"/>
        <v>0</v>
      </c>
      <c r="GC226" s="248">
        <f t="shared" ca="1" si="815"/>
        <v>0</v>
      </c>
      <c r="GD226" s="248">
        <f t="shared" ca="1" si="815"/>
        <v>0</v>
      </c>
      <c r="GE226" s="248">
        <f t="shared" ca="1" si="815"/>
        <v>0</v>
      </c>
      <c r="GF226" s="248">
        <f t="shared" ca="1" si="815"/>
        <v>0</v>
      </c>
      <c r="GG226" s="248">
        <f t="shared" ca="1" si="815"/>
        <v>1</v>
      </c>
      <c r="GH226" s="248">
        <f t="shared" ca="1" si="815"/>
        <v>0</v>
      </c>
      <c r="GI226" s="248">
        <f t="shared" ca="1" si="815"/>
        <v>0</v>
      </c>
      <c r="GJ226" s="248">
        <f t="shared" ca="1" si="815"/>
        <v>0</v>
      </c>
      <c r="GK226" s="248">
        <f t="shared" ca="1" si="815"/>
        <v>0</v>
      </c>
      <c r="GL226" s="248">
        <f t="shared" ca="1" si="815"/>
        <v>0</v>
      </c>
      <c r="GM226" s="248">
        <f t="shared" ca="1" si="815"/>
        <v>0</v>
      </c>
      <c r="GN226" s="248">
        <f t="shared" ca="1" si="815"/>
        <v>0</v>
      </c>
      <c r="GO226" s="10"/>
      <c r="GP226" s="246" t="b">
        <f t="shared" ca="1" si="799"/>
        <v>1</v>
      </c>
      <c r="GQ226" s="246" cm="1">
        <f t="array" aca="1" ref="GQ226" ca="1">INDEX(i.bnd_total_pas_area,$R226,1)</f>
        <v>511.2</v>
      </c>
      <c r="GR226" s="248" t="str">
        <f t="shared" ca="1" si="733"/>
        <v>-</v>
      </c>
      <c r="GS226" s="246" t="b">
        <f t="shared" ca="1" si="800"/>
        <v>1</v>
      </c>
      <c r="GT226" s="246" cm="1">
        <f t="array" aca="1" ref="GT226" ca="1">INDEX(i.bnd_sr_t,$T226,1)</f>
        <v>7.6</v>
      </c>
      <c r="GU226" s="246" t="b">
        <f t="shared" ca="1" si="735"/>
        <v>0</v>
      </c>
      <c r="GV226" s="246" t="b">
        <f t="shared" ca="1" si="735"/>
        <v>0</v>
      </c>
      <c r="GW226" s="246" t="b">
        <f t="shared" ca="1" si="735"/>
        <v>1</v>
      </c>
      <c r="GX226" s="248">
        <f t="shared" ca="1" si="736"/>
        <v>0</v>
      </c>
      <c r="GY226" s="248">
        <f t="shared" ca="1" si="736"/>
        <v>2</v>
      </c>
      <c r="GZ226" s="248">
        <f t="shared" ca="1" si="736"/>
        <v>2</v>
      </c>
      <c r="HA226" s="248" t="str">
        <f t="shared" ca="1" si="736"/>
        <v>-</v>
      </c>
      <c r="HB226" s="248" t="str">
        <f t="shared" ca="1" si="736"/>
        <v>-</v>
      </c>
      <c r="HC226" s="248" t="str">
        <f t="shared" ca="1" si="736"/>
        <v>-</v>
      </c>
      <c r="HD226" s="248" t="str">
        <f t="shared" ca="1" si="736"/>
        <v>-</v>
      </c>
      <c r="HE226" s="248" t="str">
        <f t="shared" ca="1" si="736"/>
        <v>-</v>
      </c>
      <c r="HF226" s="248" t="str">
        <f t="shared" ref="HF226:HG226" ca="1" si="822">OFFSET(HF$5,$B226,0)</f>
        <v>-</v>
      </c>
      <c r="HG226" s="248" t="str">
        <f t="shared" ca="1" si="822"/>
        <v>-</v>
      </c>
      <c r="HH226" s="308" t="b">
        <v>0</v>
      </c>
      <c r="HI226" s="225">
        <f t="shared" ca="1" si="813"/>
        <v>2</v>
      </c>
      <c r="HJ226" s="248" t="str">
        <f t="shared" ca="1" si="737"/>
        <v>-</v>
      </c>
      <c r="HK226" s="246" t="str">
        <f t="array" aca="1" ref="HK226" ca="1">IF(OR(HL226:HQ226&lt;&gt;"-"),TRUE,"-")</f>
        <v>-</v>
      </c>
      <c r="HL226" s="248" t="str">
        <f t="shared" ca="1" si="751"/>
        <v>-</v>
      </c>
      <c r="HM226" s="288" t="str">
        <f t="shared" ca="1" si="751"/>
        <v>-</v>
      </c>
      <c r="HN226" s="288" t="str">
        <f t="shared" ca="1" si="751"/>
        <v>-</v>
      </c>
      <c r="HO226" s="288" t="str">
        <f t="shared" ca="1" si="751"/>
        <v>-</v>
      </c>
      <c r="HP226" s="288" t="str">
        <f t="shared" ca="1" si="751"/>
        <v>-</v>
      </c>
      <c r="HQ226" s="288" t="str">
        <f t="shared" ca="1" si="751"/>
        <v>-</v>
      </c>
      <c r="HR226" s="288" t="str">
        <f t="shared" ca="1" si="751"/>
        <v>-</v>
      </c>
      <c r="HS226" s="248" t="b">
        <f t="shared" ca="1" si="751"/>
        <v>1</v>
      </c>
      <c r="HT226" s="248">
        <f t="shared" ca="1" si="751"/>
        <v>2</v>
      </c>
      <c r="HU226" s="248" t="b">
        <f t="shared" ca="1" si="738"/>
        <v>1</v>
      </c>
      <c r="HV226" s="248" t="str">
        <f t="shared" ca="1" si="738"/>
        <v>-</v>
      </c>
      <c r="HW226" s="246" t="str">
        <f t="shared" ca="1" si="739"/>
        <v>-</v>
      </c>
      <c r="HX226" s="246" t="str">
        <f t="shared" ca="1" si="739"/>
        <v>-</v>
      </c>
      <c r="HY226" s="246" t="str">
        <f t="shared" ca="1" si="739"/>
        <v>-</v>
      </c>
      <c r="HZ226" s="246" t="str">
        <f t="shared" ca="1" si="739"/>
        <v>-</v>
      </c>
      <c r="IA226" s="248" t="str">
        <f t="shared" ca="1" si="801"/>
        <v>-</v>
      </c>
      <c r="IB226" s="248" t="str">
        <f t="shared" ca="1" si="801"/>
        <v>-</v>
      </c>
      <c r="IC226" s="248" t="str">
        <f t="shared" ca="1" si="801"/>
        <v>-</v>
      </c>
      <c r="ID226" s="248" t="str">
        <f t="shared" ca="1" si="801"/>
        <v>-</v>
      </c>
      <c r="IE226" s="248">
        <f t="shared" ca="1" si="801"/>
        <v>0</v>
      </c>
      <c r="IF226" s="248">
        <f t="shared" ca="1" si="801"/>
        <v>0.9</v>
      </c>
      <c r="IG226" s="248">
        <f t="shared" ca="1" si="801"/>
        <v>0</v>
      </c>
      <c r="IH226" s="248">
        <f t="shared" ca="1" si="801"/>
        <v>0.5</v>
      </c>
      <c r="II226" s="248">
        <f t="shared" ca="1" si="801"/>
        <v>0</v>
      </c>
      <c r="IJ226" s="248">
        <f t="shared" ca="1" si="801"/>
        <v>0</v>
      </c>
      <c r="IK226" s="248" t="str">
        <f t="shared" ca="1" si="801"/>
        <v>-</v>
      </c>
      <c r="IL226" s="246" t="str">
        <f t="shared" ca="1" si="741"/>
        <v>-</v>
      </c>
      <c r="IM226" s="246" t="str">
        <f t="shared" ca="1" si="741"/>
        <v>-</v>
      </c>
      <c r="IN226" s="155" t="b">
        <f t="shared" ref="IN226" ca="1" si="823">SUM(IO226:IO226)&gt;0</f>
        <v>0</v>
      </c>
      <c r="IO226" s="248" t="str">
        <f t="shared" ca="1" si="743"/>
        <v>-</v>
      </c>
      <c r="IP226" s="10"/>
      <c r="IQ226" s="248">
        <f t="shared" ca="1" si="801"/>
        <v>1</v>
      </c>
      <c r="IR226" s="248">
        <f t="shared" ca="1" si="801"/>
        <v>0</v>
      </c>
      <c r="IS226" s="248">
        <f t="shared" ca="1" si="801"/>
        <v>1</v>
      </c>
      <c r="IT226" s="248">
        <f t="shared" ca="1" si="801"/>
        <v>1</v>
      </c>
      <c r="IU226" s="248">
        <f t="shared" ca="1" si="801"/>
        <v>0</v>
      </c>
      <c r="IV226" s="248">
        <f t="shared" ca="1" si="801"/>
        <v>70</v>
      </c>
      <c r="IW226" s="248">
        <f t="shared" ca="1" si="801"/>
        <v>50</v>
      </c>
      <c r="IX226" s="248">
        <f t="shared" ca="1" si="801"/>
        <v>85</v>
      </c>
      <c r="IY226" s="248">
        <f t="shared" ca="1" si="801"/>
        <v>70</v>
      </c>
      <c r="IZ226" s="246">
        <f t="shared" si="744"/>
        <v>1</v>
      </c>
      <c r="JA226" s="246">
        <f t="shared" si="745"/>
        <v>1</v>
      </c>
      <c r="JB226" s="246">
        <f t="shared" si="746"/>
        <v>1</v>
      </c>
      <c r="JC226" s="248">
        <f t="shared" ca="1" si="801"/>
        <v>1</v>
      </c>
      <c r="JD226" s="10"/>
      <c r="JE226" s="248">
        <f t="shared" ca="1" si="801"/>
        <v>1</v>
      </c>
      <c r="JF226" s="248">
        <f t="shared" ca="1" si="801"/>
        <v>1</v>
      </c>
      <c r="JG226" s="248">
        <f t="shared" ca="1" si="801"/>
        <v>0.75</v>
      </c>
      <c r="JH226" s="248">
        <f t="shared" ca="1" si="801"/>
        <v>0.8</v>
      </c>
      <c r="JI226" s="248">
        <f t="shared" ca="1" si="801"/>
        <v>0.82499999999999996</v>
      </c>
      <c r="JJ226" s="248">
        <f t="shared" ca="1" si="801"/>
        <v>0.875</v>
      </c>
      <c r="JK226" s="248">
        <f t="shared" ca="1" si="801"/>
        <v>0.9</v>
      </c>
      <c r="JL226" s="248">
        <f t="shared" ca="1" si="801"/>
        <v>1</v>
      </c>
      <c r="JM226" s="248">
        <f t="shared" ca="1" si="747"/>
        <v>0</v>
      </c>
      <c r="JN226" s="248">
        <f t="shared" ca="1" si="747"/>
        <v>0</v>
      </c>
      <c r="JO226" s="248">
        <f t="shared" ca="1" si="747"/>
        <v>0</v>
      </c>
      <c r="JP226" s="248">
        <f t="shared" ca="1" si="747"/>
        <v>0</v>
      </c>
      <c r="JQ226" s="248">
        <f t="shared" ca="1" si="747"/>
        <v>0</v>
      </c>
      <c r="JR226" s="248">
        <f t="shared" ca="1" si="747"/>
        <v>0</v>
      </c>
      <c r="JS226" s="248" t="str">
        <f t="shared" ca="1" si="801"/>
        <v>-</v>
      </c>
      <c r="JT226" s="248">
        <f t="shared" ca="1" si="801"/>
        <v>0</v>
      </c>
      <c r="JU226" s="27">
        <v>0</v>
      </c>
    </row>
    <row r="227" spans="1:281" s="228" customFormat="1" outlineLevel="2">
      <c r="A227" s="202">
        <f t="shared" si="12"/>
        <v>222</v>
      </c>
      <c r="B227" s="210">
        <f t="shared" ca="1" si="806"/>
        <v>214</v>
      </c>
      <c r="C227" s="228">
        <v>200</v>
      </c>
      <c r="D227" s="228" t="s">
        <v>941</v>
      </c>
      <c r="E227" s="228" t="b">
        <v>1</v>
      </c>
      <c r="F227" s="228" t="b">
        <v>0</v>
      </c>
      <c r="G227" s="228" t="b">
        <f t="shared" si="803"/>
        <v>1</v>
      </c>
      <c r="H227" s="32">
        <v>6</v>
      </c>
      <c r="I227" s="298" cm="1">
        <f t="array" aca="1" ref="I227" ca="1">INDEX(DataMaster!$R$70:$AC$77,Experiment!$H227,MATCH(Experiment!I$2,DataMaster!$R$69:$AC$69,0))</f>
        <v>3</v>
      </c>
      <c r="J227" s="298" cm="1">
        <f t="array" aca="1" ref="J227" ca="1">INDEX(DataMaster!$R$70:$AC$77,Experiment!$H227,MATCH(Experiment!J$2,DataMaster!$R$69:$AC$69,0))</f>
        <v>3</v>
      </c>
      <c r="K227" s="307">
        <v>1</v>
      </c>
      <c r="L227" s="298" cm="1">
        <f t="array" aca="1" ref="L227" ca="1">INDEX(DataMaster!$R$70:$AC$77,Experiment!$H227,MATCH(Experiment!L$2,DataMaster!$R$69:$AC$69,0))</f>
        <v>4</v>
      </c>
      <c r="M227" s="32">
        <v>1</v>
      </c>
      <c r="N227" s="32">
        <v>1</v>
      </c>
      <c r="O227" s="32">
        <v>1</v>
      </c>
      <c r="P227" s="298" cm="1">
        <f t="array" ref="P227">INDEX(DataMaster!$R$70:$AC$77,Experiment!$H227,MATCH(Experiment!P$2,DataMaster!$R$69:$AC$69,0))</f>
        <v>1</v>
      </c>
      <c r="Q227" s="32">
        <v>1</v>
      </c>
      <c r="R227" s="298" cm="1">
        <f t="array" aca="1" ref="R227" ca="1">INDEX(DataMaster!$R$70:$AC$77,Experiment!$H227,MATCH(Experiment!R$2,DataMaster!$R$69:$AC$69,0))</f>
        <v>4</v>
      </c>
      <c r="S227" s="32">
        <v>0</v>
      </c>
      <c r="T227" s="298" cm="1">
        <f t="array" aca="1" ref="T227" ca="1">INDEX(DataMaster!$R$70:$AC$77,Experiment!$H227,MATCH(Experiment!T$2,DataMaster!$R$69:$AC$69,0))</f>
        <v>4</v>
      </c>
      <c r="V227" s="242" t="str">
        <f ca="1">TEXT(LEFT(OFFSET(V227,-1,0),5)+1,"00000")&amp;MID(OFFSET(V227,-1,0),6,FIND(" ",OFFSET(V227,-1,0),7)-5)
&amp;IF($H227=0,"",INDEX(DataMaster!$Q$70:$Q$77,Experiment!H227))
 &amp; " Day"&amp;INDEX(i.DOY,$I227,1)                   &amp; IF($FE227=0," FWM","")&amp;IF($FE227=1," MWM","")&amp;IF($FE227=5," Mat","")&amp;IF($FJ227=TRUE,"&amp;BBT","")
&amp;" Confine"&amp;$P227-1       &amp;IF($R227&gt;1," PasArea"&amp;GQ227,"")     &amp;IF($T227&gt;1," SR"&amp;GT227,"")     &amp;IF($S227&gt;1," PGR"&amp;JG227,"")
&amp; " (F"&amp;3+IFERROR(1*$CZ227,0)+IFERROR(1*$DA227,0)&amp;3-IFERROR(1*NOT($DC227),0)&amp;"N"&amp;$DV227&amp;$DW227&amp;")"</f>
        <v>00027 Feed farm3_nc Day204 MWM&amp;BBT Confine0 PasArea511.2 SR7.6 (F33N11)</v>
      </c>
      <c r="W227" s="10" t="str">
        <f ca="1">IF(COUNTIF(V$5:V227,V227)=1,"-","Dup")</f>
        <v>-</v>
      </c>
      <c r="X227" s="10"/>
      <c r="Y227" s="225" t="str">
        <f t="shared" ca="1" si="807"/>
        <v>-</v>
      </c>
      <c r="Z227" s="248" t="str">
        <f t="shared" ca="1" si="723"/>
        <v>-</v>
      </c>
      <c r="AA227" s="225" t="str">
        <f t="shared" ca="1" si="807"/>
        <v>-</v>
      </c>
      <c r="AB227" s="225" t="str">
        <f t="shared" ca="1" si="807"/>
        <v>-</v>
      </c>
      <c r="AC227" s="248" t="str">
        <f t="shared" ca="1" si="724"/>
        <v>-</v>
      </c>
      <c r="AD227" s="248" t="b">
        <f t="shared" ca="1" si="724"/>
        <v>1</v>
      </c>
      <c r="AE227" s="10"/>
      <c r="AF227" s="248" t="b">
        <f t="shared" ca="1" si="794"/>
        <v>1</v>
      </c>
      <c r="AG227" s="248" t="str">
        <f t="shared" ca="1" si="794"/>
        <v>-</v>
      </c>
      <c r="AH227" s="248" t="str">
        <f t="shared" ca="1" si="794"/>
        <v>-</v>
      </c>
      <c r="AI227" s="248" t="str">
        <f t="shared" ca="1" si="794"/>
        <v>-</v>
      </c>
      <c r="AJ227" s="248" t="b">
        <f t="shared" ca="1" si="794"/>
        <v>0</v>
      </c>
      <c r="AK227" s="248" t="str">
        <f t="shared" ca="1" si="794"/>
        <v>-</v>
      </c>
      <c r="AL227" s="248" t="str">
        <f t="shared" ca="1" si="794"/>
        <v>-</v>
      </c>
      <c r="AM227" s="248" t="str">
        <f t="shared" ca="1" si="794"/>
        <v>-</v>
      </c>
      <c r="AN227" s="248" t="b">
        <f t="shared" ca="1" si="794"/>
        <v>0</v>
      </c>
      <c r="AO227" s="10"/>
      <c r="AP227" s="225" t="b">
        <f t="shared" ca="1" si="814"/>
        <v>1</v>
      </c>
      <c r="AQ227" s="247" t="b">
        <v>1</v>
      </c>
      <c r="AR227" s="225" t="b">
        <f t="shared" ca="1" si="808"/>
        <v>1</v>
      </c>
      <c r="AS227" s="243">
        <f t="shared" ca="1" si="749"/>
        <v>633108</v>
      </c>
      <c r="AT227" s="225" t="b">
        <f t="shared" ca="1" si="809"/>
        <v>0</v>
      </c>
      <c r="AU227" s="248" t="str">
        <f t="shared" ca="1" si="794"/>
        <v>-</v>
      </c>
      <c r="AV227" s="248" t="b">
        <f t="shared" ca="1" si="794"/>
        <v>1</v>
      </c>
      <c r="AW227" s="225">
        <f t="shared" ca="1" si="810"/>
        <v>633109</v>
      </c>
      <c r="AX227" s="248" t="str">
        <f t="shared" ca="1" si="794"/>
        <v>-</v>
      </c>
      <c r="AY227" s="248">
        <f t="shared" ca="1" si="794"/>
        <v>1</v>
      </c>
      <c r="AZ227" s="248">
        <f t="shared" ca="1" si="794"/>
        <v>1</v>
      </c>
      <c r="BA227" s="248" t="b">
        <f t="shared" ca="1" si="794"/>
        <v>1</v>
      </c>
      <c r="BB227" s="246" cm="1">
        <f t="array" ref="BB227">INDEX(i.sup_sel,$K227)</f>
        <v>1</v>
      </c>
      <c r="BC227" s="246" cm="1">
        <f t="array" aca="1" ref="BC227" ca="1">INDEX(i.confinement_factor_lab_cost,$L227)</f>
        <v>0.22500000000000001</v>
      </c>
      <c r="BD227" s="246" cm="1">
        <f t="array" aca="1" ref="BD227" ca="1">INDEX(i.confinement_factor_lab_cost,$L227)</f>
        <v>0.22500000000000001</v>
      </c>
      <c r="BE227" s="248" t="b">
        <f t="shared" ca="1" si="804"/>
        <v>1</v>
      </c>
      <c r="BF227" s="248" t="b">
        <f t="shared" ca="1" si="804"/>
        <v>0</v>
      </c>
      <c r="BG227" s="246" t="b" cm="1">
        <f t="array" ref="BG227">INDEX(i.dams_confinement_P,$P227,BG$17)</f>
        <v>0</v>
      </c>
      <c r="BH227" s="246" t="b" cm="1">
        <f t="array" ref="BH227">INDEX(i.dams_confinement_P,$P227,BH$17)</f>
        <v>0</v>
      </c>
      <c r="BI227" s="246" t="b" cm="1">
        <f t="array" ref="BI227">INDEX(i.dams_confinement_P,$P227,BI$17)</f>
        <v>0</v>
      </c>
      <c r="BJ227" s="246" t="b" cm="1">
        <f t="array" ref="BJ227">INDEX(i.dams_confinement_P,$P227,BJ$17)</f>
        <v>0</v>
      </c>
      <c r="BK227" s="246" t="b" cm="1">
        <f t="array" ref="BK227">INDEX(i.dams_confinement_P,$P227,BK$17)</f>
        <v>0</v>
      </c>
      <c r="BL227" s="246" t="b" cm="1">
        <f t="array" ref="BL227">INDEX(i.dams_confinement_P,$P227,BL$17)</f>
        <v>0</v>
      </c>
      <c r="BM227" s="246" t="b" cm="1">
        <f t="array" ref="BM227">INDEX(i.dams_confinement_P,$P227,BM$17)</f>
        <v>0</v>
      </c>
      <c r="BN227" s="246" t="b" cm="1">
        <f t="array" ref="BN227">INDEX(i.dams_confinement_P,$P227,BN$17)</f>
        <v>0</v>
      </c>
      <c r="BO227" s="246" t="b" cm="1">
        <f t="array" ref="BO227">INDEX(i.dams_confinement_P,$P227,BO$17)</f>
        <v>0</v>
      </c>
      <c r="BP227" s="246" t="b" cm="1">
        <f t="array" ref="BP227">INDEX(i.dams_confinement_P,$P227,BP$17)</f>
        <v>0</v>
      </c>
      <c r="BQ227" s="246" t="b" cm="1">
        <f t="array" ref="BQ227">INDEX(i.dams_confinement_P,$P227,BQ$17)</f>
        <v>0</v>
      </c>
      <c r="BR227" s="246" t="b" cm="1">
        <f t="array" ref="BR227">INDEX(i.dams_confinement_P,$P227,BR$17)</f>
        <v>0</v>
      </c>
      <c r="BS227" s="246" t="b" cm="1">
        <f t="array" ref="BS227">INDEX(i.dams_confinement_P,$P227,BS$17)</f>
        <v>0</v>
      </c>
      <c r="BT227" s="246" t="b" cm="1">
        <f t="array" ref="BT227">INDEX(i.dams_confinement_P,$P227,BT$17)</f>
        <v>0</v>
      </c>
      <c r="BU227" s="246" t="b" cm="1">
        <f t="array" ref="BU227">INDEX(i.dams_confinement_P,$P227,BU$17)</f>
        <v>0</v>
      </c>
      <c r="BV227" s="246" t="b" cm="1">
        <f t="array" ref="BV227">INDEX(i.dams_confinement_P,$P227,BV$17)</f>
        <v>0</v>
      </c>
      <c r="BW227" s="246" t="b" cm="1">
        <f t="array" ref="BW227">INDEX(i.dams_confinement_P,$P227,BW$17)</f>
        <v>0</v>
      </c>
      <c r="BX227" s="246" t="b" cm="1">
        <f t="array" ref="BX227">INDEX(i.dams_confinement_P,$P227,BX$17)</f>
        <v>0</v>
      </c>
      <c r="BY227" s="248" t="str">
        <f t="shared" ca="1" si="817"/>
        <v>-</v>
      </c>
      <c r="BZ227" s="248" t="str">
        <f t="shared" ca="1" si="817"/>
        <v>-</v>
      </c>
      <c r="CA227" s="10"/>
      <c r="CB227" s="248" t="str">
        <f t="shared" ca="1" si="817"/>
        <v>-</v>
      </c>
      <c r="CC227" s="248" t="str">
        <f t="shared" ca="1" si="817"/>
        <v>-</v>
      </c>
      <c r="CD227" s="248" t="str">
        <f t="shared" ca="1" si="817"/>
        <v>-</v>
      </c>
      <c r="CE227" s="248" t="str">
        <f t="shared" ca="1" si="817"/>
        <v>-</v>
      </c>
      <c r="CF227" s="248" t="str">
        <f t="shared" ca="1" si="817"/>
        <v>-</v>
      </c>
      <c r="CG227" s="248" t="str">
        <f t="shared" ca="1" si="817"/>
        <v>-</v>
      </c>
      <c r="CH227" s="248" t="str">
        <f t="shared" ca="1" si="817"/>
        <v>-</v>
      </c>
      <c r="CI227" s="248" t="str">
        <f t="shared" ca="1" si="817"/>
        <v>-</v>
      </c>
      <c r="CJ227" s="248" t="str">
        <f t="shared" ca="1" si="817"/>
        <v>-</v>
      </c>
      <c r="CK227" s="248" t="str">
        <f t="shared" ca="1" si="817"/>
        <v>-</v>
      </c>
      <c r="CL227" s="248" t="str">
        <f t="shared" ca="1" si="817"/>
        <v>-</v>
      </c>
      <c r="CM227" s="248" t="str">
        <f t="shared" ca="1" si="817"/>
        <v>-</v>
      </c>
      <c r="CN227" s="248" t="str">
        <f t="shared" ca="1" si="817"/>
        <v>-</v>
      </c>
      <c r="CO227" s="248" t="str">
        <f t="shared" ca="1" si="817"/>
        <v>-</v>
      </c>
      <c r="CP227" s="248" t="str">
        <f t="shared" ca="1" si="817"/>
        <v>-</v>
      </c>
      <c r="CQ227" s="248" t="str">
        <f t="shared" ca="1" si="817"/>
        <v>-</v>
      </c>
      <c r="CR227" s="248" t="str">
        <f t="shared" ca="1" si="817"/>
        <v>-</v>
      </c>
      <c r="CS227" s="248" t="str">
        <f t="shared" ca="1" si="817"/>
        <v>-</v>
      </c>
      <c r="CT227" s="248" t="str">
        <f t="shared" ca="1" si="817"/>
        <v>-</v>
      </c>
      <c r="CU227" s="248" t="str">
        <f t="shared" ca="1" si="817"/>
        <v>-</v>
      </c>
      <c r="CV227" s="248" t="str">
        <f t="shared" ca="1" si="817"/>
        <v>-</v>
      </c>
      <c r="CW227" s="10"/>
      <c r="CX227" s="246" t="str" cm="1">
        <f t="array" aca="1" ref="CX227" ca="1">IF(AND($CZ227:$DA227),INDEX(i.dam_user_fvp0_date,$P227),"-")</f>
        <v>-</v>
      </c>
      <c r="CY227" s="246" t="str" cm="1">
        <f t="array" aca="1" ref="CY227" ca="1">IF(AND($CZ227:$DA227),INDEX(i.dam_user_fvp1_date,$P227),"-")</f>
        <v>-</v>
      </c>
      <c r="CZ227" s="248" t="b">
        <f t="shared" ref="CZ227:DI227" ca="1" si="824">OFFSET(CZ$5,$B227,0)</f>
        <v>0</v>
      </c>
      <c r="DA227" s="248" t="b">
        <f t="shared" ca="1" si="824"/>
        <v>0</v>
      </c>
      <c r="DB227" s="248" t="str">
        <f t="shared" ca="1" si="824"/>
        <v>-</v>
      </c>
      <c r="DC227" s="248" t="str">
        <f t="shared" ca="1" si="824"/>
        <v>-</v>
      </c>
      <c r="DD227" s="248" t="str">
        <f t="shared" ca="1" si="824"/>
        <v>-</v>
      </c>
      <c r="DE227" s="248" t="str">
        <f t="shared" ca="1" si="824"/>
        <v>-</v>
      </c>
      <c r="DF227" s="248" t="str">
        <f t="shared" ca="1" si="824"/>
        <v>-</v>
      </c>
      <c r="DG227" s="248" t="str">
        <f t="shared" ca="1" si="824"/>
        <v>-</v>
      </c>
      <c r="DH227" s="248" t="str">
        <f t="shared" ca="1" si="824"/>
        <v>-</v>
      </c>
      <c r="DI227" s="248" t="str">
        <f t="shared" ca="1" si="824"/>
        <v>-</v>
      </c>
      <c r="DJ227" s="128">
        <v>0.125</v>
      </c>
      <c r="DK227" s="128">
        <v>0.3</v>
      </c>
      <c r="DL227" s="128">
        <v>-0.05</v>
      </c>
      <c r="DM227" s="128">
        <v>0.1</v>
      </c>
      <c r="DN227" s="128">
        <v>0.25</v>
      </c>
      <c r="DO227" s="128">
        <v>-0.05</v>
      </c>
      <c r="DP227" s="128">
        <v>0.05</v>
      </c>
      <c r="DQ227" s="128">
        <v>0.1</v>
      </c>
      <c r="DR227" s="128">
        <v>-0.02</v>
      </c>
      <c r="DS227" s="128">
        <v>0.1</v>
      </c>
      <c r="DT227" s="128">
        <v>0.25</v>
      </c>
      <c r="DU227" s="128">
        <v>-0.05</v>
      </c>
      <c r="DV227" s="247">
        <v>1</v>
      </c>
      <c r="DW227" s="247">
        <v>1</v>
      </c>
      <c r="DX227" s="247">
        <v>0</v>
      </c>
      <c r="DY227" s="247">
        <v>0.5</v>
      </c>
      <c r="DZ227" s="247">
        <v>0.5</v>
      </c>
      <c r="EA227" s="248" t="str">
        <f t="shared" ref="EA227:FC227" ca="1" si="825">OFFSET(EA$5,$B227,0)</f>
        <v>-</v>
      </c>
      <c r="EB227" s="248" t="str">
        <f t="shared" ca="1" si="825"/>
        <v>-</v>
      </c>
      <c r="EC227" s="248" t="str">
        <f t="shared" ca="1" si="825"/>
        <v>-</v>
      </c>
      <c r="ED227" s="248" t="str">
        <f t="shared" ca="1" si="825"/>
        <v>-</v>
      </c>
      <c r="EE227" s="248" t="str">
        <f t="shared" ca="1" si="825"/>
        <v>-</v>
      </c>
      <c r="EF227" s="247">
        <v>0</v>
      </c>
      <c r="EG227" s="247">
        <v>0.5</v>
      </c>
      <c r="EH227" s="247">
        <v>0.5</v>
      </c>
      <c r="EI227" s="248" t="str">
        <f t="shared" ca="1" si="825"/>
        <v>-</v>
      </c>
      <c r="EJ227" s="248" t="str">
        <f t="shared" ca="1" si="825"/>
        <v>-</v>
      </c>
      <c r="EK227" s="248" t="str">
        <f t="shared" ca="1" si="825"/>
        <v>-</v>
      </c>
      <c r="EL227" s="248">
        <f t="shared" ca="1" si="825"/>
        <v>0</v>
      </c>
      <c r="EM227" s="248">
        <f t="shared" ca="1" si="825"/>
        <v>0</v>
      </c>
      <c r="EN227" s="248">
        <f t="shared" ca="1" si="825"/>
        <v>0</v>
      </c>
      <c r="EO227" s="248">
        <f t="shared" ca="1" si="825"/>
        <v>0</v>
      </c>
      <c r="EP227" s="248">
        <f t="shared" ca="1" si="825"/>
        <v>0</v>
      </c>
      <c r="EQ227" s="248">
        <f t="shared" ca="1" si="825"/>
        <v>0</v>
      </c>
      <c r="ER227" s="248">
        <f t="shared" ca="1" si="825"/>
        <v>0</v>
      </c>
      <c r="ES227" s="248" t="str">
        <f t="shared" ca="1" si="825"/>
        <v>-</v>
      </c>
      <c r="ET227" s="248" t="str">
        <f t="shared" ca="1" si="825"/>
        <v>-</v>
      </c>
      <c r="EU227" s="248" t="str">
        <f t="shared" ca="1" si="825"/>
        <v>-</v>
      </c>
      <c r="EV227" s="248" t="str">
        <f t="shared" ca="1" si="825"/>
        <v>-</v>
      </c>
      <c r="EW227" s="248" t="str">
        <f t="shared" ca="1" si="825"/>
        <v>-</v>
      </c>
      <c r="EX227" s="248" t="str">
        <f t="shared" ca="1" si="825"/>
        <v>-</v>
      </c>
      <c r="EY227" s="248" t="str">
        <f t="shared" ca="1" si="825"/>
        <v>-</v>
      </c>
      <c r="EZ227" s="248" t="str">
        <f t="shared" ca="1" si="825"/>
        <v>-</v>
      </c>
      <c r="FA227" s="248" t="str">
        <f t="shared" ca="1" si="825"/>
        <v>-</v>
      </c>
      <c r="FB227" s="248" t="str">
        <f t="shared" ca="1" si="825"/>
        <v>-</v>
      </c>
      <c r="FC227" s="248" t="str">
        <f t="shared" ca="1" si="825"/>
        <v>-</v>
      </c>
      <c r="FD227" s="10"/>
      <c r="FE227" s="246">
        <f t="shared" ca="1" si="729"/>
        <v>1</v>
      </c>
      <c r="FF227" s="248" t="str">
        <f t="shared" ca="1" si="821"/>
        <v>-</v>
      </c>
      <c r="FG227" s="248" t="str">
        <f t="shared" ca="1" si="821"/>
        <v>-</v>
      </c>
      <c r="FH227" s="248" t="str">
        <f t="shared" ca="1" si="821"/>
        <v>-</v>
      </c>
      <c r="FI227" s="248" t="str">
        <f t="shared" ca="1" si="821"/>
        <v>-</v>
      </c>
      <c r="FJ227" s="246" t="b">
        <f t="shared" ca="1" si="730"/>
        <v>1</v>
      </c>
      <c r="FK227" s="248" t="str">
        <f t="shared" ca="1" si="821"/>
        <v>-</v>
      </c>
      <c r="FL227" s="248">
        <f t="shared" ca="1" si="821"/>
        <v>0</v>
      </c>
      <c r="FM227" s="248" t="str">
        <f t="shared" ca="1" si="821"/>
        <v>-</v>
      </c>
      <c r="FN227" s="248">
        <f t="shared" ca="1" si="815"/>
        <v>1</v>
      </c>
      <c r="FO227" s="248">
        <f t="shared" ca="1" si="815"/>
        <v>0</v>
      </c>
      <c r="FP227" s="248">
        <f t="shared" ca="1" si="821"/>
        <v>1</v>
      </c>
      <c r="FQ227" s="248">
        <f t="shared" ca="1" si="821"/>
        <v>0</v>
      </c>
      <c r="FR227" s="248">
        <f t="shared" ca="1" si="821"/>
        <v>1</v>
      </c>
      <c r="FS227" s="248">
        <f t="shared" ca="1" si="821"/>
        <v>1</v>
      </c>
      <c r="FT227" s="248">
        <f t="shared" ca="1" si="821"/>
        <v>1</v>
      </c>
      <c r="FU227" s="248">
        <f t="shared" ca="1" si="821"/>
        <v>0</v>
      </c>
      <c r="FV227" s="248">
        <f t="shared" ca="1" si="821"/>
        <v>0</v>
      </c>
      <c r="FW227" s="248">
        <f t="shared" ca="1" si="821"/>
        <v>0</v>
      </c>
      <c r="FX227" s="248">
        <f t="shared" ca="1" si="815"/>
        <v>0</v>
      </c>
      <c r="FY227" s="248">
        <f t="shared" ca="1" si="815"/>
        <v>0</v>
      </c>
      <c r="FZ227" s="248">
        <f t="shared" ca="1" si="815"/>
        <v>0</v>
      </c>
      <c r="GA227" s="248">
        <f t="shared" ca="1" si="815"/>
        <v>0</v>
      </c>
      <c r="GB227" s="248">
        <f t="shared" ca="1" si="815"/>
        <v>0</v>
      </c>
      <c r="GC227" s="248">
        <f t="shared" ca="1" si="815"/>
        <v>0</v>
      </c>
      <c r="GD227" s="248">
        <f t="shared" ca="1" si="815"/>
        <v>0</v>
      </c>
      <c r="GE227" s="248">
        <f t="shared" ca="1" si="815"/>
        <v>0</v>
      </c>
      <c r="GF227" s="248">
        <f t="shared" ca="1" si="815"/>
        <v>0</v>
      </c>
      <c r="GG227" s="248">
        <f t="shared" ca="1" si="815"/>
        <v>1</v>
      </c>
      <c r="GH227" s="248">
        <f t="shared" ca="1" si="815"/>
        <v>0</v>
      </c>
      <c r="GI227" s="248">
        <f t="shared" ca="1" si="815"/>
        <v>0</v>
      </c>
      <c r="GJ227" s="248">
        <f t="shared" ca="1" si="815"/>
        <v>0</v>
      </c>
      <c r="GK227" s="248">
        <f t="shared" ca="1" si="815"/>
        <v>0</v>
      </c>
      <c r="GL227" s="248">
        <f t="shared" ca="1" si="815"/>
        <v>0</v>
      </c>
      <c r="GM227" s="248">
        <f t="shared" ca="1" si="815"/>
        <v>0</v>
      </c>
      <c r="GN227" s="248">
        <f t="shared" ca="1" si="815"/>
        <v>0</v>
      </c>
      <c r="GO227" s="10"/>
      <c r="GP227" s="246" t="b">
        <f t="shared" ca="1" si="799"/>
        <v>1</v>
      </c>
      <c r="GQ227" s="246" cm="1">
        <f t="array" aca="1" ref="GQ227" ca="1">INDEX(i.bnd_total_pas_area,$R227,1)</f>
        <v>511.2</v>
      </c>
      <c r="GR227" s="248" t="str">
        <f t="shared" ca="1" si="733"/>
        <v>-</v>
      </c>
      <c r="GS227" s="246" t="b">
        <f t="shared" ca="1" si="800"/>
        <v>1</v>
      </c>
      <c r="GT227" s="246" cm="1">
        <f t="array" aca="1" ref="GT227" ca="1">INDEX(i.bnd_sr_t,$T227,1)</f>
        <v>7.6</v>
      </c>
      <c r="GU227" s="246" t="b">
        <f t="shared" ca="1" si="735"/>
        <v>0</v>
      </c>
      <c r="GV227" s="246" t="b">
        <f t="shared" ca="1" si="735"/>
        <v>0</v>
      </c>
      <c r="GW227" s="246" t="b">
        <f t="shared" ca="1" si="735"/>
        <v>1</v>
      </c>
      <c r="GX227" s="248">
        <f t="shared" ref="GX227:HG227" ca="1" si="826">OFFSET(GX$5,$B227,0)</f>
        <v>0</v>
      </c>
      <c r="GY227" s="248">
        <f t="shared" ca="1" si="826"/>
        <v>2</v>
      </c>
      <c r="GZ227" s="248">
        <f t="shared" ca="1" si="826"/>
        <v>2</v>
      </c>
      <c r="HA227" s="248" t="str">
        <f t="shared" ca="1" si="826"/>
        <v>-</v>
      </c>
      <c r="HB227" s="248" t="str">
        <f t="shared" ca="1" si="826"/>
        <v>-</v>
      </c>
      <c r="HC227" s="248" t="str">
        <f t="shared" ca="1" si="826"/>
        <v>-</v>
      </c>
      <c r="HD227" s="248" t="str">
        <f t="shared" ca="1" si="826"/>
        <v>-</v>
      </c>
      <c r="HE227" s="248" t="str">
        <f t="shared" ca="1" si="826"/>
        <v>-</v>
      </c>
      <c r="HF227" s="248" t="str">
        <f t="shared" ca="1" si="826"/>
        <v>-</v>
      </c>
      <c r="HG227" s="248" t="str">
        <f t="shared" ca="1" si="826"/>
        <v>-</v>
      </c>
      <c r="HH227" s="308" t="b">
        <v>0</v>
      </c>
      <c r="HI227" s="225">
        <f t="shared" ca="1" si="813"/>
        <v>2</v>
      </c>
      <c r="HJ227" s="248" t="str">
        <f t="shared" ca="1" si="737"/>
        <v>-</v>
      </c>
      <c r="HK227" s="246" t="str">
        <f t="array" aca="1" ref="HK227" ca="1">IF(OR(HL227:HQ227&lt;&gt;"-"),TRUE,"-")</f>
        <v>-</v>
      </c>
      <c r="HL227" s="248" t="str">
        <f t="shared" ca="1" si="751"/>
        <v>-</v>
      </c>
      <c r="HM227" s="288" t="str">
        <f t="shared" ca="1" si="751"/>
        <v>-</v>
      </c>
      <c r="HN227" s="288" t="str">
        <f t="shared" ca="1" si="751"/>
        <v>-</v>
      </c>
      <c r="HO227" s="288" t="str">
        <f t="shared" ca="1" si="751"/>
        <v>-</v>
      </c>
      <c r="HP227" s="288" t="str">
        <f t="shared" ca="1" si="751"/>
        <v>-</v>
      </c>
      <c r="HQ227" s="288" t="str">
        <f t="shared" ca="1" si="751"/>
        <v>-</v>
      </c>
      <c r="HR227" s="288" t="str">
        <f t="shared" ca="1" si="751"/>
        <v>-</v>
      </c>
      <c r="HS227" s="248" t="b">
        <f t="shared" ca="1" si="751"/>
        <v>1</v>
      </c>
      <c r="HT227" s="248">
        <f t="shared" ca="1" si="751"/>
        <v>2</v>
      </c>
      <c r="HU227" s="248" t="b">
        <f t="shared" ca="1" si="738"/>
        <v>1</v>
      </c>
      <c r="HV227" s="248" t="str">
        <f t="shared" ca="1" si="738"/>
        <v>-</v>
      </c>
      <c r="HW227" s="246" t="str">
        <f t="shared" ca="1" si="739"/>
        <v>-</v>
      </c>
      <c r="HX227" s="246" t="str">
        <f t="shared" ca="1" si="739"/>
        <v>-</v>
      </c>
      <c r="HY227" s="246" t="str">
        <f t="shared" ca="1" si="739"/>
        <v>-</v>
      </c>
      <c r="HZ227" s="246" t="str">
        <f t="shared" ca="1" si="739"/>
        <v>-</v>
      </c>
      <c r="IA227" s="248" t="str">
        <f t="shared" ca="1" si="801"/>
        <v>-</v>
      </c>
      <c r="IB227" s="248" t="str">
        <f t="shared" ca="1" si="801"/>
        <v>-</v>
      </c>
      <c r="IC227" s="248" t="str">
        <f t="shared" ca="1" si="801"/>
        <v>-</v>
      </c>
      <c r="ID227" s="248" t="str">
        <f t="shared" ca="1" si="801"/>
        <v>-</v>
      </c>
      <c r="IE227" s="248">
        <f t="shared" ca="1" si="801"/>
        <v>0</v>
      </c>
      <c r="IF227" s="248">
        <f t="shared" ca="1" si="801"/>
        <v>0.9</v>
      </c>
      <c r="IG227" s="248">
        <f t="shared" ca="1" si="801"/>
        <v>0</v>
      </c>
      <c r="IH227" s="248">
        <f t="shared" ca="1" si="801"/>
        <v>0.5</v>
      </c>
      <c r="II227" s="248">
        <f t="shared" ca="1" si="801"/>
        <v>0</v>
      </c>
      <c r="IJ227" s="248">
        <f t="shared" ca="1" si="801"/>
        <v>0</v>
      </c>
      <c r="IK227" s="248" t="str">
        <f t="shared" ca="1" si="801"/>
        <v>-</v>
      </c>
      <c r="IL227" s="246" t="str">
        <f t="shared" ca="1" si="741"/>
        <v>-</v>
      </c>
      <c r="IM227" s="246" t="str">
        <f t="shared" ca="1" si="741"/>
        <v>-</v>
      </c>
      <c r="IN227" s="155" t="b">
        <f t="shared" ref="IN227" ca="1" si="827">SUM(IO227:IO227)&gt;0</f>
        <v>0</v>
      </c>
      <c r="IO227" s="248" t="str">
        <f t="shared" ca="1" si="743"/>
        <v>-</v>
      </c>
      <c r="IP227" s="10"/>
      <c r="IQ227" s="248">
        <f t="shared" ca="1" si="801"/>
        <v>1</v>
      </c>
      <c r="IR227" s="248">
        <f t="shared" ca="1" si="801"/>
        <v>0</v>
      </c>
      <c r="IS227" s="248">
        <f t="shared" ca="1" si="801"/>
        <v>1</v>
      </c>
      <c r="IT227" s="248">
        <f t="shared" ref="IT227:JT227" ca="1" si="828">OFFSET(IT$5,$B227,0)</f>
        <v>1</v>
      </c>
      <c r="IU227" s="248">
        <f t="shared" ca="1" si="828"/>
        <v>0</v>
      </c>
      <c r="IV227" s="248">
        <f t="shared" ca="1" si="828"/>
        <v>70</v>
      </c>
      <c r="IW227" s="248">
        <f t="shared" ca="1" si="828"/>
        <v>50</v>
      </c>
      <c r="IX227" s="248">
        <f t="shared" ca="1" si="828"/>
        <v>85</v>
      </c>
      <c r="IY227" s="248">
        <f t="shared" ca="1" si="828"/>
        <v>70</v>
      </c>
      <c r="IZ227" s="246">
        <f t="shared" si="744"/>
        <v>1</v>
      </c>
      <c r="JA227" s="246">
        <f t="shared" si="745"/>
        <v>1</v>
      </c>
      <c r="JB227" s="246">
        <f t="shared" si="746"/>
        <v>1</v>
      </c>
      <c r="JC227" s="248">
        <f t="shared" ca="1" si="828"/>
        <v>1</v>
      </c>
      <c r="JD227" s="10"/>
      <c r="JE227" s="248">
        <f t="shared" ca="1" si="828"/>
        <v>1</v>
      </c>
      <c r="JF227" s="248">
        <f t="shared" ca="1" si="828"/>
        <v>1</v>
      </c>
      <c r="JG227" s="248">
        <f t="shared" ca="1" si="828"/>
        <v>0.75</v>
      </c>
      <c r="JH227" s="248">
        <f t="shared" ca="1" si="828"/>
        <v>0.8</v>
      </c>
      <c r="JI227" s="248">
        <f t="shared" ca="1" si="828"/>
        <v>0.82499999999999996</v>
      </c>
      <c r="JJ227" s="248">
        <f t="shared" ca="1" si="828"/>
        <v>0.875</v>
      </c>
      <c r="JK227" s="248">
        <f t="shared" ca="1" si="828"/>
        <v>0.9</v>
      </c>
      <c r="JL227" s="248">
        <f t="shared" ca="1" si="828"/>
        <v>1</v>
      </c>
      <c r="JM227" s="248">
        <f t="shared" ca="1" si="828"/>
        <v>0</v>
      </c>
      <c r="JN227" s="248">
        <f t="shared" ca="1" si="828"/>
        <v>0</v>
      </c>
      <c r="JO227" s="248">
        <f t="shared" ca="1" si="828"/>
        <v>0</v>
      </c>
      <c r="JP227" s="248">
        <f t="shared" ca="1" si="828"/>
        <v>0</v>
      </c>
      <c r="JQ227" s="248">
        <f t="shared" ca="1" si="828"/>
        <v>0</v>
      </c>
      <c r="JR227" s="248">
        <f t="shared" ca="1" si="828"/>
        <v>0</v>
      </c>
      <c r="JS227" s="248" t="str">
        <f t="shared" ca="1" si="828"/>
        <v>-</v>
      </c>
      <c r="JT227" s="248">
        <f t="shared" ca="1" si="828"/>
        <v>0</v>
      </c>
      <c r="JU227" s="27">
        <v>0</v>
      </c>
    </row>
    <row r="228" spans="1:281" s="228" customFormat="1">
      <c r="A228" s="202">
        <f>ROW(A228)-5</f>
        <v>223</v>
      </c>
      <c r="B228" s="202"/>
      <c r="E228" s="228" t="b">
        <v>0</v>
      </c>
      <c r="F228" s="204"/>
      <c r="G228" s="201" t="s">
        <v>985</v>
      </c>
      <c r="H228" s="228">
        <v>1</v>
      </c>
      <c r="I228" s="228">
        <v>1</v>
      </c>
      <c r="J228" s="228">
        <v>1</v>
      </c>
      <c r="K228" s="228">
        <v>1</v>
      </c>
      <c r="L228" s="228">
        <v>1</v>
      </c>
      <c r="M228" s="228">
        <v>1</v>
      </c>
      <c r="N228" s="228">
        <v>1</v>
      </c>
      <c r="O228" s="228">
        <v>1</v>
      </c>
      <c r="P228" s="228">
        <v>1</v>
      </c>
      <c r="Q228" s="228">
        <v>1</v>
      </c>
      <c r="R228" s="228">
        <v>1</v>
      </c>
      <c r="S228" s="228">
        <v>1</v>
      </c>
      <c r="T228" s="228">
        <v>1</v>
      </c>
      <c r="U228" s="228">
        <v>0</v>
      </c>
      <c r="V228" s="220" t="s">
        <v>1765</v>
      </c>
      <c r="W228" s="10" t="str">
        <f ca="1">IF(COUNTIF(V$5:V228,V228)=1,"-","Dup")</f>
        <v>-</v>
      </c>
      <c r="X228" s="10"/>
      <c r="Y228" s="234"/>
      <c r="Z228" s="234"/>
      <c r="AA228" s="234"/>
      <c r="AB228" s="234"/>
      <c r="AC228" s="234"/>
      <c r="AD228" s="234"/>
      <c r="AE228" s="10"/>
      <c r="AF228" s="234"/>
      <c r="AG228" s="234"/>
      <c r="AH228" s="234"/>
      <c r="AI228" s="234"/>
      <c r="AJ228" s="234"/>
      <c r="AK228" s="234"/>
      <c r="AL228" s="284"/>
      <c r="AM228" s="284"/>
      <c r="AN228" s="284"/>
      <c r="AO228" s="10"/>
      <c r="AP228" s="234"/>
      <c r="AQ228" s="234"/>
      <c r="AR228" s="234"/>
      <c r="AS228" s="234"/>
      <c r="AT228" s="234"/>
      <c r="AU228" s="234"/>
      <c r="AV228" s="234"/>
      <c r="AW228" s="234"/>
      <c r="AX228" s="234"/>
      <c r="AY228" s="234"/>
      <c r="AZ228" s="234"/>
      <c r="BA228" s="234"/>
      <c r="BB228" s="234"/>
      <c r="BC228" s="234"/>
      <c r="BD228" s="234"/>
      <c r="BE228" s="234"/>
      <c r="BF228" s="293"/>
      <c r="BG228" s="293"/>
      <c r="BH228" s="293"/>
      <c r="BI228" s="293"/>
      <c r="BJ228" s="293"/>
      <c r="BK228" s="293" t="s">
        <v>1682</v>
      </c>
      <c r="BL228" s="293"/>
      <c r="BM228" s="293"/>
      <c r="BN228" s="293"/>
      <c r="BO228" s="293"/>
      <c r="BP228" s="293"/>
      <c r="BQ228" s="293"/>
      <c r="BR228" s="293"/>
      <c r="BS228" s="293"/>
      <c r="BT228" s="293"/>
      <c r="BU228" s="293"/>
      <c r="BV228" s="293"/>
      <c r="BW228" s="293"/>
      <c r="BX228" s="293"/>
      <c r="BY228" s="234"/>
      <c r="BZ228" s="234"/>
      <c r="CA228" s="10"/>
      <c r="CB228" s="234"/>
      <c r="CC228" s="234"/>
      <c r="CD228" s="234"/>
      <c r="CE228" s="234"/>
      <c r="CF228" s="234"/>
      <c r="CG228" s="234"/>
      <c r="CH228" s="234"/>
      <c r="CI228" s="234"/>
      <c r="CJ228" s="234"/>
      <c r="CK228" s="234"/>
      <c r="CL228" s="234"/>
      <c r="CM228" s="234"/>
      <c r="CN228" s="234"/>
      <c r="CO228" s="234"/>
      <c r="CP228" s="234"/>
      <c r="CQ228" s="234"/>
      <c r="CR228" s="234"/>
      <c r="CS228" s="234"/>
      <c r="CT228" s="234"/>
      <c r="CU228" s="234"/>
      <c r="CV228" s="234"/>
      <c r="CW228" s="10"/>
      <c r="CX228" s="234"/>
      <c r="CY228" s="234"/>
      <c r="CZ228" s="234"/>
      <c r="DA228" s="234"/>
      <c r="DB228" s="234"/>
      <c r="DC228" s="234"/>
      <c r="DD228" s="234"/>
      <c r="DE228" s="234"/>
      <c r="DF228" s="234"/>
      <c r="DG228" s="234"/>
      <c r="DH228" s="234"/>
      <c r="DI228" s="234"/>
      <c r="DJ228" s="234"/>
      <c r="DK228" s="234"/>
      <c r="DL228" s="234"/>
      <c r="DM228" s="234"/>
      <c r="DN228" s="234"/>
      <c r="DO228" s="234"/>
      <c r="DP228" s="234"/>
      <c r="DQ228" s="234"/>
      <c r="DR228" s="234"/>
      <c r="DS228" s="234"/>
      <c r="DT228" s="234"/>
      <c r="DU228" s="234"/>
      <c r="DV228" s="234"/>
      <c r="DW228" s="234"/>
      <c r="DX228" s="234"/>
      <c r="DY228" s="234"/>
      <c r="DZ228" s="234"/>
      <c r="EA228" s="234"/>
      <c r="EB228" s="234"/>
      <c r="EC228" s="234"/>
      <c r="ED228" s="234"/>
      <c r="EE228" s="234"/>
      <c r="EF228" s="234"/>
      <c r="EG228" s="234"/>
      <c r="EH228" s="234"/>
      <c r="EI228" s="234"/>
      <c r="EJ228" s="234"/>
      <c r="EK228" s="234"/>
      <c r="EL228" s="268" t="s">
        <v>571</v>
      </c>
      <c r="EM228" s="234">
        <v>1</v>
      </c>
      <c r="EN228" s="234">
        <v>1</v>
      </c>
      <c r="EO228" s="234"/>
      <c r="EP228" s="234"/>
      <c r="EQ228" s="234"/>
      <c r="ER228" s="234"/>
      <c r="ES228" s="234"/>
      <c r="ET228" s="234"/>
      <c r="EU228" s="234"/>
      <c r="EV228" s="234"/>
      <c r="EW228" s="234"/>
      <c r="EX228" s="234"/>
      <c r="EY228" s="234"/>
      <c r="EZ228" s="234"/>
      <c r="FA228" s="234"/>
      <c r="FB228" s="234"/>
      <c r="FC228" s="234"/>
      <c r="FD228" s="10"/>
      <c r="FE228" s="234"/>
      <c r="FF228" s="234"/>
      <c r="FG228" s="234"/>
      <c r="FH228" s="234"/>
      <c r="FI228" s="234"/>
      <c r="FJ228" s="234"/>
      <c r="FK228" s="234"/>
      <c r="FL228" s="234"/>
      <c r="FM228" s="234"/>
      <c r="FN228" s="234"/>
      <c r="FO228" s="234"/>
      <c r="FP228" s="234"/>
      <c r="FQ228" s="234"/>
      <c r="FR228" s="234"/>
      <c r="FS228" s="234"/>
      <c r="FT228" s="234"/>
      <c r="FU228" s="234"/>
      <c r="FV228" s="234"/>
      <c r="FW228" s="234"/>
      <c r="FX228" s="234"/>
      <c r="FY228" s="234"/>
      <c r="FZ228" s="234"/>
      <c r="GA228" s="234"/>
      <c r="GB228" s="234"/>
      <c r="GC228" s="234"/>
      <c r="GD228" s="234"/>
      <c r="GE228" s="234"/>
      <c r="GF228" s="234"/>
      <c r="GG228" s="234"/>
      <c r="GH228" s="234"/>
      <c r="GI228" s="234"/>
      <c r="GJ228" s="234"/>
      <c r="GK228" s="234"/>
      <c r="GL228" s="234"/>
      <c r="GM228" s="234"/>
      <c r="GN228" s="234"/>
      <c r="GO228" s="10"/>
      <c r="GP228" s="234"/>
      <c r="GQ228" s="234"/>
      <c r="GR228" s="234"/>
      <c r="GS228" s="234"/>
      <c r="GT228" s="234"/>
      <c r="GU228" s="234"/>
      <c r="GV228" s="234"/>
      <c r="GW228" s="234"/>
      <c r="GX228" s="234"/>
      <c r="GY228" s="234"/>
      <c r="GZ228" s="234"/>
      <c r="HA228" s="234"/>
      <c r="HB228" s="234"/>
      <c r="HC228" s="234"/>
      <c r="HD228" s="234"/>
      <c r="HE228" s="234"/>
      <c r="HF228" s="234"/>
      <c r="HG228" s="234"/>
      <c r="HH228" s="234"/>
      <c r="HI228" s="234"/>
      <c r="HJ228" s="234"/>
      <c r="HK228" s="234"/>
      <c r="HL228" s="234"/>
      <c r="HM228" s="289"/>
      <c r="HN228" s="289"/>
      <c r="HO228" s="289"/>
      <c r="HP228" s="289"/>
      <c r="HQ228" s="289"/>
      <c r="HR228" s="289"/>
      <c r="HS228" s="234"/>
      <c r="HT228" s="234"/>
      <c r="HU228" s="234"/>
      <c r="HV228" s="234"/>
      <c r="HW228" s="234"/>
      <c r="HX228" s="234"/>
      <c r="HY228" s="234"/>
      <c r="HZ228" s="234"/>
      <c r="IA228" s="234"/>
      <c r="IB228" s="234"/>
      <c r="IC228" s="234"/>
      <c r="ID228" s="234"/>
      <c r="IE228" s="234"/>
      <c r="IF228" s="234"/>
      <c r="IG228" s="234"/>
      <c r="IH228" s="234"/>
      <c r="II228" s="234"/>
      <c r="IJ228" s="234"/>
      <c r="IK228" s="234"/>
      <c r="IL228" s="234"/>
      <c r="IM228" s="234"/>
      <c r="IN228" s="234"/>
      <c r="IO228" s="234"/>
      <c r="IP228" s="10"/>
      <c r="IQ228" s="234"/>
      <c r="IR228" s="234"/>
      <c r="IS228" s="234"/>
      <c r="IT228" s="234"/>
      <c r="IU228" s="234"/>
      <c r="IV228" s="234"/>
      <c r="IW228" s="234"/>
      <c r="IX228" s="234"/>
      <c r="IY228" s="234"/>
      <c r="IZ228" s="234"/>
      <c r="JA228" s="234"/>
      <c r="JB228" s="234"/>
      <c r="JC228" s="234"/>
      <c r="JD228" s="10"/>
      <c r="JE228" s="234"/>
      <c r="JF228" s="234"/>
      <c r="JG228" s="234"/>
      <c r="JH228" s="234"/>
      <c r="JI228" s="234"/>
      <c r="JJ228" s="234"/>
      <c r="JK228" s="234"/>
      <c r="JL228" s="234"/>
      <c r="JM228" s="234"/>
      <c r="JN228" s="234"/>
      <c r="JO228" s="234"/>
      <c r="JP228" s="234"/>
      <c r="JQ228" s="234"/>
      <c r="JR228" s="234"/>
      <c r="JS228" s="234"/>
      <c r="JT228" s="234"/>
      <c r="JU228" s="27">
        <v>0</v>
      </c>
    </row>
    <row r="229" spans="1:281" s="228" customFormat="1" outlineLevel="1">
      <c r="A229" s="202">
        <f>ROW(A229)-5</f>
        <v>224</v>
      </c>
      <c r="B229" s="202"/>
      <c r="E229" s="228" t="b">
        <v>0</v>
      </c>
      <c r="F229" s="204"/>
      <c r="G229" s="201" t="s">
        <v>986</v>
      </c>
      <c r="H229" s="228">
        <v>3</v>
      </c>
      <c r="I229" s="228">
        <v>3</v>
      </c>
      <c r="J229" s="228">
        <v>43</v>
      </c>
      <c r="K229" s="228">
        <v>3</v>
      </c>
      <c r="L229" s="228">
        <v>3</v>
      </c>
      <c r="M229" s="228">
        <v>3</v>
      </c>
      <c r="N229" s="228">
        <v>4</v>
      </c>
      <c r="O229" s="228">
        <v>3</v>
      </c>
      <c r="P229" s="228">
        <v>4</v>
      </c>
      <c r="Q229" s="228">
        <v>4</v>
      </c>
      <c r="R229" s="228">
        <v>11</v>
      </c>
      <c r="S229" s="228">
        <v>3</v>
      </c>
      <c r="T229" s="228">
        <v>11</v>
      </c>
      <c r="U229" s="228">
        <v>0</v>
      </c>
      <c r="V229" s="221" t="str">
        <f>"00000 "&amp;V228</f>
        <v xml:space="preserve">00000 Case_study Experiment </v>
      </c>
      <c r="W229" s="10" t="str">
        <f ca="1">IF(COUNTIF(V$5:V229,V229)=1,"-","Dup")</f>
        <v>-</v>
      </c>
      <c r="X229" s="10"/>
      <c r="Y229" s="234"/>
      <c r="Z229" s="234"/>
      <c r="AA229" s="234"/>
      <c r="AB229" s="234"/>
      <c r="AC229" s="234"/>
      <c r="AD229" s="234"/>
      <c r="AE229" s="10"/>
      <c r="AF229" s="234"/>
      <c r="AG229" s="234"/>
      <c r="AH229" s="234"/>
      <c r="AI229" s="234"/>
      <c r="AJ229" s="234"/>
      <c r="AK229" s="234"/>
      <c r="AL229" s="284"/>
      <c r="AM229" s="284"/>
      <c r="AN229" s="284"/>
      <c r="AO229" s="10"/>
      <c r="AP229" s="234"/>
      <c r="AQ229" s="234"/>
      <c r="AR229" s="234"/>
      <c r="AS229" s="234"/>
      <c r="AT229" s="234"/>
      <c r="AU229" s="241"/>
      <c r="AV229" s="234"/>
      <c r="AW229" s="234"/>
      <c r="AX229" s="234"/>
      <c r="AY229" s="234"/>
      <c r="AZ229" s="234"/>
      <c r="BA229" s="234"/>
      <c r="BB229" s="234"/>
      <c r="BC229" s="234"/>
      <c r="BD229" s="234"/>
      <c r="BE229" s="234"/>
      <c r="BF229" s="234">
        <v>1</v>
      </c>
      <c r="BG229" s="234">
        <v>1</v>
      </c>
      <c r="BH229" s="234">
        <v>2</v>
      </c>
      <c r="BI229" s="234">
        <v>3</v>
      </c>
      <c r="BJ229" s="234">
        <v>4</v>
      </c>
      <c r="BK229" s="234">
        <v>5</v>
      </c>
      <c r="BL229" s="234">
        <v>6</v>
      </c>
      <c r="BM229" s="234">
        <v>7</v>
      </c>
      <c r="BN229" s="234">
        <v>8</v>
      </c>
      <c r="BO229" s="234">
        <v>9</v>
      </c>
      <c r="BP229" s="234">
        <v>10</v>
      </c>
      <c r="BQ229" s="234">
        <v>11</v>
      </c>
      <c r="BR229" s="234">
        <v>12</v>
      </c>
      <c r="BS229" s="234">
        <v>13</v>
      </c>
      <c r="BT229" s="234">
        <v>14</v>
      </c>
      <c r="BU229" s="234">
        <v>15</v>
      </c>
      <c r="BV229" s="234">
        <v>16</v>
      </c>
      <c r="BW229" s="234">
        <v>17</v>
      </c>
      <c r="BX229" s="234">
        <v>18</v>
      </c>
      <c r="BY229" s="234"/>
      <c r="BZ229" s="234"/>
      <c r="CA229" s="10"/>
      <c r="CB229" s="234"/>
      <c r="CC229" s="234"/>
      <c r="CD229" s="234"/>
      <c r="CE229" s="234"/>
      <c r="CF229" s="234"/>
      <c r="CG229" s="234"/>
      <c r="CH229" s="234"/>
      <c r="CI229" s="234"/>
      <c r="CJ229" s="234"/>
      <c r="CK229" s="234"/>
      <c r="CL229" s="234"/>
      <c r="CM229" s="234"/>
      <c r="CN229" s="234"/>
      <c r="CO229" s="234"/>
      <c r="CP229" s="234"/>
      <c r="CQ229" s="234"/>
      <c r="CR229" s="234"/>
      <c r="CS229" s="234"/>
      <c r="CT229" s="234"/>
      <c r="CU229" s="234"/>
      <c r="CV229" s="234"/>
      <c r="CW229" s="10"/>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234"/>
      <c r="EC229" s="234"/>
      <c r="ED229" s="234"/>
      <c r="EE229" s="234"/>
      <c r="EF229" s="234"/>
      <c r="EG229" s="234"/>
      <c r="EH229" s="234"/>
      <c r="EI229" s="234"/>
      <c r="EJ229" s="234"/>
      <c r="EK229" s="234"/>
      <c r="EL229" s="268" t="s">
        <v>1077</v>
      </c>
      <c r="EM229" s="234">
        <v>1</v>
      </c>
      <c r="EN229" s="234">
        <v>1</v>
      </c>
      <c r="EO229" s="234"/>
      <c r="EP229" s="234"/>
      <c r="EQ229" s="234"/>
      <c r="ER229" s="234"/>
      <c r="ES229" s="234"/>
      <c r="ET229" s="234"/>
      <c r="EU229" s="247"/>
      <c r="EV229" s="247"/>
      <c r="EW229" s="234"/>
      <c r="EX229" s="234"/>
      <c r="EY229" s="234"/>
      <c r="EZ229" s="234"/>
      <c r="FA229" s="234"/>
      <c r="FB229" s="234"/>
      <c r="FC229" s="234"/>
      <c r="FD229" s="10"/>
      <c r="FE229" s="247"/>
      <c r="FF229" s="234"/>
      <c r="FG229" s="234"/>
      <c r="FH229" s="234"/>
      <c r="FI229" s="234"/>
      <c r="FJ229" s="247"/>
      <c r="FK229" s="234"/>
      <c r="FL229" s="234"/>
      <c r="FM229" s="234"/>
      <c r="FN229" s="234"/>
      <c r="FO229" s="234"/>
      <c r="FP229" s="234"/>
      <c r="FQ229" s="234"/>
      <c r="FR229" s="234"/>
      <c r="FS229" s="234"/>
      <c r="FT229" s="234"/>
      <c r="FU229" s="234"/>
      <c r="FV229" s="234"/>
      <c r="FW229" s="234"/>
      <c r="FX229" s="234"/>
      <c r="FY229" s="234"/>
      <c r="FZ229" s="234"/>
      <c r="GA229" s="234"/>
      <c r="GB229" s="234"/>
      <c r="GC229" s="234"/>
      <c r="GD229" s="234"/>
      <c r="GE229" s="234"/>
      <c r="GF229" s="234"/>
      <c r="GG229" s="234"/>
      <c r="GH229" s="234"/>
      <c r="GI229" s="247"/>
      <c r="GJ229" s="247"/>
      <c r="GK229" s="247"/>
      <c r="GL229" s="247"/>
      <c r="GM229" s="247"/>
      <c r="GN229" s="247"/>
      <c r="GO229" s="10"/>
      <c r="GP229" s="234"/>
      <c r="GQ229" s="234"/>
      <c r="GR229" s="234"/>
      <c r="GS229" s="234"/>
      <c r="GT229" s="234"/>
      <c r="GU229" s="247"/>
      <c r="GV229" s="247"/>
      <c r="GW229" s="247"/>
      <c r="GX229" s="247"/>
      <c r="GY229" s="234"/>
      <c r="GZ229" s="234"/>
      <c r="HA229" s="247"/>
      <c r="HB229" s="247"/>
      <c r="HC229" s="247"/>
      <c r="HD229" s="247"/>
      <c r="HE229" s="247"/>
      <c r="HF229" s="247"/>
      <c r="HG229" s="234"/>
      <c r="HH229" s="234"/>
      <c r="HI229" s="247"/>
      <c r="HJ229" s="247"/>
      <c r="HK229" s="234"/>
      <c r="HL229" s="234"/>
      <c r="HM229" s="289"/>
      <c r="HN229" s="289"/>
      <c r="HO229" s="289"/>
      <c r="HP229" s="289"/>
      <c r="HQ229" s="286"/>
      <c r="HR229" s="289"/>
      <c r="HS229" s="234"/>
      <c r="HT229" s="234"/>
      <c r="HU229" s="234"/>
      <c r="HV229" s="234"/>
      <c r="HW229" s="247"/>
      <c r="HX229" s="247"/>
      <c r="HY229" s="247"/>
      <c r="HZ229" s="247"/>
      <c r="IA229" s="234"/>
      <c r="IB229" s="234"/>
      <c r="IC229" s="234"/>
      <c r="ID229" s="234"/>
      <c r="IE229" s="247"/>
      <c r="IF229" s="234"/>
      <c r="IG229" s="234"/>
      <c r="IH229" s="247"/>
      <c r="II229" s="247"/>
      <c r="IJ229" s="247"/>
      <c r="IK229" s="247"/>
      <c r="IL229" s="247"/>
      <c r="IM229" s="247"/>
      <c r="IN229" s="234"/>
      <c r="IO229" s="234"/>
      <c r="IP229" s="10"/>
      <c r="IQ229" s="234"/>
      <c r="IR229" s="234"/>
      <c r="IS229" s="234"/>
      <c r="IT229" s="234"/>
      <c r="IU229" s="234"/>
      <c r="IV229" s="234"/>
      <c r="IW229" s="234"/>
      <c r="IX229" s="234"/>
      <c r="IY229" s="234"/>
      <c r="IZ229" s="247"/>
      <c r="JA229" s="247"/>
      <c r="JB229" s="247"/>
      <c r="JC229" s="234"/>
      <c r="JD229" s="10"/>
      <c r="JE229" s="234"/>
      <c r="JF229" s="234"/>
      <c r="JG229" s="234"/>
      <c r="JH229" s="234"/>
      <c r="JI229" s="234"/>
      <c r="JJ229" s="234"/>
      <c r="JK229" s="234"/>
      <c r="JL229" s="234"/>
      <c r="JM229" s="234">
        <v>1</v>
      </c>
      <c r="JN229" s="234">
        <v>2</v>
      </c>
      <c r="JO229" s="234">
        <v>3</v>
      </c>
      <c r="JP229" s="234">
        <v>4</v>
      </c>
      <c r="JQ229" s="234">
        <v>5</v>
      </c>
      <c r="JR229" s="234">
        <v>6</v>
      </c>
      <c r="JS229" s="234"/>
      <c r="JT229" s="234"/>
      <c r="JU229" s="27">
        <v>0</v>
      </c>
    </row>
    <row r="230" spans="1:281" s="228" customFormat="1" outlineLevel="1">
      <c r="A230" s="202">
        <f t="shared" si="12"/>
        <v>225</v>
      </c>
      <c r="B230" s="202">
        <f t="shared" ref="B230:B231" si="829">$A$7</f>
        <v>2</v>
      </c>
      <c r="C230" s="228">
        <v>700</v>
      </c>
      <c r="D230" s="228" t="s">
        <v>941</v>
      </c>
      <c r="E230" s="228" t="b">
        <v>0</v>
      </c>
      <c r="F230" s="228" t="b">
        <v>0</v>
      </c>
      <c r="G230" s="228" t="b">
        <v>0</v>
      </c>
      <c r="H230" s="32">
        <v>2</v>
      </c>
      <c r="I230" s="298" cm="1">
        <f t="array" aca="1" ref="I230" ca="1">INDEX(DataMaster!$R$70:$AC$77,Experiment!$H230,MATCH(Experiment!I$2,DataMaster!$R$69:$AC$69,0))</f>
        <v>1</v>
      </c>
      <c r="J230" s="298" cm="1">
        <f t="array" aca="1" ref="J230" ca="1">INDEX(DataMaster!$R$70:$AC$77,Experiment!$H230,MATCH(Experiment!J$2,DataMaster!$R$69:$AC$69,0))</f>
        <v>2</v>
      </c>
      <c r="K230" s="32">
        <v>1</v>
      </c>
      <c r="L230" s="298" cm="1">
        <f t="array" aca="1" ref="L230" ca="1">INDEX(DataMaster!$R$70:$AC$77,Experiment!$H230,MATCH(Experiment!L$2,DataMaster!$R$69:$AC$69,0))</f>
        <v>2</v>
      </c>
      <c r="M230" s="32">
        <v>1</v>
      </c>
      <c r="N230" s="32">
        <v>1</v>
      </c>
      <c r="O230" s="32">
        <v>1</v>
      </c>
      <c r="P230" s="298" cm="1">
        <f t="array" ref="P230">INDEX(DataMaster!$R$70:$AC$77,Experiment!$H230,MATCH(Experiment!P$2,DataMaster!$R$69:$AC$69,0))</f>
        <v>1</v>
      </c>
      <c r="Q230" s="32">
        <v>1</v>
      </c>
      <c r="R230" s="298" cm="1">
        <f t="array" aca="1" ref="R230" ca="1">INDEX(DataMaster!$R$70:$AC$77,Experiment!$H230,MATCH(Experiment!R$2,DataMaster!$R$69:$AC$69,0))</f>
        <v>2</v>
      </c>
      <c r="S230" s="32">
        <v>1</v>
      </c>
      <c r="T230" s="298" cm="1">
        <f t="array" aca="1" ref="T230" ca="1">INDEX(DataMaster!$R$70:$AC$77,Experiment!$H230,MATCH(Experiment!T$2,DataMaster!$R$69:$AC$69,0))</f>
        <v>2</v>
      </c>
      <c r="V230" s="223" t="str">
        <f ca="1">TEXT(LEFT(OFFSET(V230,-1,0),5)+1,"00000")&amp;MID(OFFSET(V230,-1,0),6,FIND(" ",OFFSET(V230,-1,0),7)-5)
&amp;IF($H230=0,"",INDEX(DataMaster!$Q$70:$Q$77,Experiment!H230))
&amp;" Day"&amp;INDEX(i.DOY,$I230,1)&amp;IF($FE230=0," FWM","")&amp;IF($FE230=1," MWM","")&amp;IF($FE230=5," Mat","")&amp;IF($FJ230=TRUE,"&amp;BBT","")
&amp;" Confine"&amp;$P230-1&amp;IF($R230&gt;1," PasArea"&amp;GQ230,"")&amp;IF($T230&gt;1," SR"&amp;GT230,"")&amp;IF($S230&gt;1," PGR"&amp;JF230,"")&amp;IF(SUM(JM230:JR230)&gt;0," AddFoo"&amp;SUM(JM230:JR230),"")
&amp;" (F"&amp;3+IFERROR(1*$CZ230,0)+IFERROR(1*$DA230,0)&amp;3-IFERROR(1*NOT($DC230),0)&amp;"N"&amp;$DV230&amp;$DW230&amp;")"</f>
        <v>00001 Case_study farm1_nc Day135 MWM Confine0 PasArea852 SR13.6 (F33N33)</v>
      </c>
      <c r="W230" s="10" t="str">
        <f ca="1">IF(COUNTIF(V$5:V230,V230)=1,"-","Dup")</f>
        <v>-</v>
      </c>
      <c r="X230" s="10"/>
      <c r="Y230" s="248" t="str">
        <f t="shared" ref="Y230:AD231" ca="1" si="830">OFFSET(Y$5,$B230,0)</f>
        <v>-</v>
      </c>
      <c r="Z230" s="248" t="str">
        <f t="shared" ca="1" si="830"/>
        <v>-</v>
      </c>
      <c r="AA230" s="248" t="str">
        <f t="shared" ca="1" si="830"/>
        <v>-</v>
      </c>
      <c r="AB230" s="248" t="str">
        <f t="shared" ca="1" si="830"/>
        <v>-</v>
      </c>
      <c r="AC230" s="248" t="str">
        <f t="shared" ca="1" si="830"/>
        <v>-</v>
      </c>
      <c r="AD230" s="248" t="b">
        <f t="shared" ca="1" si="830"/>
        <v>1</v>
      </c>
      <c r="AE230" s="10"/>
      <c r="AF230" s="248" t="b">
        <f t="shared" ref="AF230:AN231" ca="1" si="831">OFFSET(AF$5,$B230,0)</f>
        <v>1</v>
      </c>
      <c r="AG230" s="248" t="str">
        <f t="shared" ca="1" si="831"/>
        <v>-</v>
      </c>
      <c r="AH230" s="248" t="str">
        <f t="shared" ca="1" si="831"/>
        <v>-</v>
      </c>
      <c r="AI230" s="248" t="str">
        <f t="shared" ca="1" si="831"/>
        <v>-</v>
      </c>
      <c r="AJ230" s="248" t="b">
        <f t="shared" ca="1" si="831"/>
        <v>0</v>
      </c>
      <c r="AK230" s="248" t="str">
        <f t="shared" ca="1" si="831"/>
        <v>-</v>
      </c>
      <c r="AL230" s="248" t="str">
        <f t="shared" ca="1" si="831"/>
        <v>-</v>
      </c>
      <c r="AM230" s="248" t="str">
        <f t="shared" ca="1" si="831"/>
        <v>-</v>
      </c>
      <c r="AN230" s="248" t="b">
        <f t="shared" ca="1" si="831"/>
        <v>0</v>
      </c>
      <c r="AO230" s="10"/>
      <c r="AP230" s="248" t="b">
        <f t="shared" ref="AP230:BA231" ca="1" si="832">OFFSET(AP$5,$B230,0)</f>
        <v>1</v>
      </c>
      <c r="AQ230" s="248" t="b">
        <f t="shared" ca="1" si="832"/>
        <v>1</v>
      </c>
      <c r="AR230" s="248" t="b">
        <f t="shared" ca="1" si="832"/>
        <v>1</v>
      </c>
      <c r="AS230" s="297">
        <f t="shared" ref="AS230:AS231" ca="1" si="833">VALUE($H230&amp;$I230&amp;$J230&amp;$P230&amp;"09")</f>
        <v>212109</v>
      </c>
      <c r="AT230" s="248" t="b">
        <f t="shared" ca="1" si="832"/>
        <v>0</v>
      </c>
      <c r="AU230" s="248" t="str">
        <f t="shared" ca="1" si="832"/>
        <v>-</v>
      </c>
      <c r="AV230" s="248" t="str">
        <f t="shared" ca="1" si="832"/>
        <v>-</v>
      </c>
      <c r="AW230" s="248" t="str">
        <f t="shared" ca="1" si="832"/>
        <v>-</v>
      </c>
      <c r="AX230" s="248" t="str">
        <f t="shared" ca="1" si="832"/>
        <v>-</v>
      </c>
      <c r="AY230" s="248">
        <f t="shared" ca="1" si="832"/>
        <v>1</v>
      </c>
      <c r="AZ230" s="248">
        <f t="shared" ca="1" si="832"/>
        <v>1</v>
      </c>
      <c r="BA230" s="248" t="b">
        <f t="shared" ca="1" si="832"/>
        <v>1</v>
      </c>
      <c r="BB230" s="246" cm="1">
        <f t="array" ref="BB230">INDEX(i.sup_sel,$K230)</f>
        <v>1</v>
      </c>
      <c r="BC230" s="246" cm="1">
        <f t="array" aca="1" ref="BC230" ca="1">INDEX(i.confinement_factor_lab_cost,$L230)</f>
        <v>0.65</v>
      </c>
      <c r="BD230" s="246" cm="1">
        <f t="array" aca="1" ref="BD230" ca="1">INDEX(i.confinement_factor_lab_cost,$L230)</f>
        <v>0.65</v>
      </c>
      <c r="BE230" s="248" t="b">
        <f t="shared" ref="BE230:BF231" ca="1" si="834">OFFSET(BE$5,$B230,0)</f>
        <v>1</v>
      </c>
      <c r="BF230" s="248" t="b">
        <f t="shared" ca="1" si="834"/>
        <v>0</v>
      </c>
      <c r="BG230" s="246" t="b" cm="1">
        <f t="array" ref="BG230">INDEX(i.dams_confinement_P,$P230,BG$17)</f>
        <v>0</v>
      </c>
      <c r="BH230" s="246" t="b" cm="1">
        <f t="array" ref="BH230">INDEX(i.dams_confinement_P,$P230,BH$17)</f>
        <v>0</v>
      </c>
      <c r="BI230" s="246" t="b" cm="1">
        <f t="array" ref="BI230">INDEX(i.dams_confinement_P,$P230,BI$17)</f>
        <v>0</v>
      </c>
      <c r="BJ230" s="246" t="b" cm="1">
        <f t="array" ref="BJ230">INDEX(i.dams_confinement_P,$P230,BJ$17)</f>
        <v>0</v>
      </c>
      <c r="BK230" s="246" t="b" cm="1">
        <f t="array" ref="BK230">INDEX(i.dams_confinement_P,$P230,BK$17)</f>
        <v>0</v>
      </c>
      <c r="BL230" s="246" t="b" cm="1">
        <f t="array" ref="BL230">INDEX(i.dams_confinement_P,$P230,BL$17)</f>
        <v>0</v>
      </c>
      <c r="BM230" s="246" t="b" cm="1">
        <f t="array" ref="BM230">INDEX(i.dams_confinement_P,$P230,BM$17)</f>
        <v>0</v>
      </c>
      <c r="BN230" s="246" t="b" cm="1">
        <f t="array" ref="BN230">INDEX(i.dams_confinement_P,$P230,BN$17)</f>
        <v>0</v>
      </c>
      <c r="BO230" s="246" t="b" cm="1">
        <f t="array" ref="BO230">INDEX(i.dams_confinement_P,$P230,BO$17)</f>
        <v>0</v>
      </c>
      <c r="BP230" s="246" t="b" cm="1">
        <f t="array" ref="BP230">INDEX(i.dams_confinement_P,$P230,BP$17)</f>
        <v>0</v>
      </c>
      <c r="BQ230" s="246" t="b" cm="1">
        <f t="array" ref="BQ230">INDEX(i.dams_confinement_P,$P230,BQ$17)</f>
        <v>0</v>
      </c>
      <c r="BR230" s="246" t="b" cm="1">
        <f t="array" ref="BR230">INDEX(i.dams_confinement_P,$P230,BR$17)</f>
        <v>0</v>
      </c>
      <c r="BS230" s="246" t="b" cm="1">
        <f t="array" ref="BS230">INDEX(i.dams_confinement_P,$P230,BS$17)</f>
        <v>0</v>
      </c>
      <c r="BT230" s="246" t="b" cm="1">
        <f t="array" ref="BT230">INDEX(i.dams_confinement_P,$P230,BT$17)</f>
        <v>0</v>
      </c>
      <c r="BU230" s="246" t="b" cm="1">
        <f t="array" ref="BU230">INDEX(i.dams_confinement_P,$P230,BU$17)</f>
        <v>0</v>
      </c>
      <c r="BV230" s="246" t="b" cm="1">
        <f t="array" ref="BV230">INDEX(i.dams_confinement_P,$P230,BV$17)</f>
        <v>0</v>
      </c>
      <c r="BW230" s="246" t="b" cm="1">
        <f t="array" ref="BW230">INDEX(i.dams_confinement_P,$P230,BW$17)</f>
        <v>0</v>
      </c>
      <c r="BX230" s="246" t="b" cm="1">
        <f t="array" ref="BX230">INDEX(i.dams_confinement_P,$P230,BX$17)</f>
        <v>0</v>
      </c>
      <c r="BY230" s="248" t="str">
        <f t="shared" ref="BY230:CV231" ca="1" si="835">OFFSET(BY$5,$B230,0)</f>
        <v>-</v>
      </c>
      <c r="BZ230" s="248" t="str">
        <f t="shared" ca="1" si="835"/>
        <v>-</v>
      </c>
      <c r="CA230" s="10"/>
      <c r="CB230" s="248" t="str">
        <f t="shared" ca="1" si="835"/>
        <v>-</v>
      </c>
      <c r="CC230" s="248" t="str">
        <f t="shared" ca="1" si="835"/>
        <v>-</v>
      </c>
      <c r="CD230" s="248" t="str">
        <f t="shared" ca="1" si="835"/>
        <v>-</v>
      </c>
      <c r="CE230" s="248" t="str">
        <f t="shared" ca="1" si="835"/>
        <v>-</v>
      </c>
      <c r="CF230" s="248" t="str">
        <f t="shared" ca="1" si="835"/>
        <v>-</v>
      </c>
      <c r="CG230" s="248" t="str">
        <f t="shared" ca="1" si="835"/>
        <v>-</v>
      </c>
      <c r="CH230" s="248" t="str">
        <f t="shared" ca="1" si="835"/>
        <v>-</v>
      </c>
      <c r="CI230" s="248" t="str">
        <f t="shared" ca="1" si="835"/>
        <v>-</v>
      </c>
      <c r="CJ230" s="248" t="str">
        <f t="shared" ca="1" si="835"/>
        <v>-</v>
      </c>
      <c r="CK230" s="248" t="str">
        <f t="shared" ca="1" si="835"/>
        <v>-</v>
      </c>
      <c r="CL230" s="248" t="str">
        <f t="shared" ca="1" si="835"/>
        <v>-</v>
      </c>
      <c r="CM230" s="248" t="str">
        <f t="shared" ca="1" si="835"/>
        <v>-</v>
      </c>
      <c r="CN230" s="248" t="str">
        <f t="shared" ca="1" si="835"/>
        <v>-</v>
      </c>
      <c r="CO230" s="248" t="str">
        <f t="shared" ca="1" si="835"/>
        <v>-</v>
      </c>
      <c r="CP230" s="248" t="str">
        <f t="shared" ca="1" si="835"/>
        <v>-</v>
      </c>
      <c r="CQ230" s="248" t="str">
        <f t="shared" ca="1" si="835"/>
        <v>-</v>
      </c>
      <c r="CR230" s="248" t="str">
        <f t="shared" ca="1" si="835"/>
        <v>-</v>
      </c>
      <c r="CS230" s="248" t="str">
        <f t="shared" ca="1" si="835"/>
        <v>-</v>
      </c>
      <c r="CT230" s="248" t="str">
        <f t="shared" ca="1" si="835"/>
        <v>-</v>
      </c>
      <c r="CU230" s="248" t="str">
        <f t="shared" ca="1" si="835"/>
        <v>-</v>
      </c>
      <c r="CV230" s="248" t="str">
        <f t="shared" ca="1" si="835"/>
        <v>-</v>
      </c>
      <c r="CW230" s="10"/>
      <c r="CX230" s="246" t="str" cm="1">
        <f t="array" aca="1" ref="CX230" ca="1">IF(AND($CZ230:$DA230),INDEX(i.dam_user_fvp0_date,$P230),"-")</f>
        <v>-</v>
      </c>
      <c r="CY230" s="246" t="str" cm="1">
        <f t="array" aca="1" ref="CY230" ca="1">IF(AND($CZ230:$DA230),INDEX(i.dam_user_fvp1_date,$P230),"-")</f>
        <v>-</v>
      </c>
      <c r="CZ230" s="248" t="b">
        <f t="shared" ref="CZ230:FI235" ca="1" si="836">OFFSET(CZ$5,$B230,0)</f>
        <v>0</v>
      </c>
      <c r="DA230" s="248" t="b">
        <f t="shared" ca="1" si="836"/>
        <v>0</v>
      </c>
      <c r="DB230" s="248" t="str">
        <f t="shared" ca="1" si="836"/>
        <v>-</v>
      </c>
      <c r="DC230" s="248" t="str">
        <f t="shared" ca="1" si="836"/>
        <v>-</v>
      </c>
      <c r="DD230" s="248" t="str">
        <f t="shared" ca="1" si="836"/>
        <v>-</v>
      </c>
      <c r="DE230" s="248" t="str">
        <f t="shared" ca="1" si="836"/>
        <v>-</v>
      </c>
      <c r="DF230" s="248" t="str">
        <f t="shared" ca="1" si="836"/>
        <v>-</v>
      </c>
      <c r="DG230" s="248" t="str">
        <f t="shared" ca="1" si="836"/>
        <v>-</v>
      </c>
      <c r="DH230" s="248" t="str">
        <f t="shared" ca="1" si="836"/>
        <v>-</v>
      </c>
      <c r="DI230" s="248" t="str">
        <f t="shared" ca="1" si="836"/>
        <v>-</v>
      </c>
      <c r="DJ230" s="248">
        <f t="shared" ca="1" si="836"/>
        <v>0.125</v>
      </c>
      <c r="DK230" s="248">
        <f t="shared" ca="1" si="836"/>
        <v>0.3</v>
      </c>
      <c r="DL230" s="248">
        <f t="shared" ca="1" si="836"/>
        <v>-0.05</v>
      </c>
      <c r="DM230" s="248">
        <f t="shared" ca="1" si="836"/>
        <v>0.1</v>
      </c>
      <c r="DN230" s="248">
        <f t="shared" ca="1" si="836"/>
        <v>0.25</v>
      </c>
      <c r="DO230" s="248">
        <f t="shared" ca="1" si="836"/>
        <v>-0.05</v>
      </c>
      <c r="DP230" s="248">
        <f t="shared" ca="1" si="836"/>
        <v>0.05</v>
      </c>
      <c r="DQ230" s="248">
        <f t="shared" ca="1" si="836"/>
        <v>0.1</v>
      </c>
      <c r="DR230" s="248">
        <f t="shared" ca="1" si="836"/>
        <v>-0.02</v>
      </c>
      <c r="DS230" s="248">
        <f t="shared" ca="1" si="836"/>
        <v>0.1</v>
      </c>
      <c r="DT230" s="248">
        <f t="shared" ca="1" si="836"/>
        <v>0.25</v>
      </c>
      <c r="DU230" s="248">
        <f t="shared" ca="1" si="836"/>
        <v>-0.05</v>
      </c>
      <c r="DV230" s="301">
        <v>3</v>
      </c>
      <c r="DW230" s="301">
        <v>3</v>
      </c>
      <c r="DX230" s="248">
        <f t="shared" ca="1" si="836"/>
        <v>0</v>
      </c>
      <c r="DY230" s="247">
        <v>1.5</v>
      </c>
      <c r="DZ230" s="247">
        <v>-1.5</v>
      </c>
      <c r="EA230" s="248" t="str">
        <f t="shared" ca="1" si="836"/>
        <v>-</v>
      </c>
      <c r="EB230" s="248" t="str">
        <f t="shared" ca="1" si="836"/>
        <v>-</v>
      </c>
      <c r="EC230" s="248" t="str">
        <f t="shared" ca="1" si="836"/>
        <v>-</v>
      </c>
      <c r="ED230" s="248" t="str">
        <f t="shared" ca="1" si="836"/>
        <v>-</v>
      </c>
      <c r="EE230" s="248" t="str">
        <f t="shared" ca="1" si="836"/>
        <v>-</v>
      </c>
      <c r="EF230" s="248">
        <f t="shared" ca="1" si="836"/>
        <v>0</v>
      </c>
      <c r="EG230" s="247">
        <v>1.5</v>
      </c>
      <c r="EH230" s="247">
        <v>-1.5</v>
      </c>
      <c r="EI230" s="248" t="str">
        <f t="shared" ref="EI230:EI231" ca="1" si="837">OFFSET(EI$5,$B230,0)</f>
        <v>-</v>
      </c>
      <c r="EJ230" s="248" t="str">
        <f t="shared" ca="1" si="836"/>
        <v>-</v>
      </c>
      <c r="EK230" s="248" t="str">
        <f t="shared" ca="1" si="836"/>
        <v>-</v>
      </c>
      <c r="EL230" s="248">
        <f t="shared" ca="1" si="836"/>
        <v>0</v>
      </c>
      <c r="EM230" s="248">
        <f t="shared" ca="1" si="836"/>
        <v>0</v>
      </c>
      <c r="EN230" s="248">
        <f t="shared" ca="1" si="836"/>
        <v>0</v>
      </c>
      <c r="EO230" s="248">
        <f t="shared" ca="1" si="836"/>
        <v>0</v>
      </c>
      <c r="EP230" s="248">
        <f t="shared" ca="1" si="836"/>
        <v>0</v>
      </c>
      <c r="EQ230" s="248">
        <f t="shared" ca="1" si="836"/>
        <v>0</v>
      </c>
      <c r="ER230" s="248">
        <f t="shared" ca="1" si="836"/>
        <v>0</v>
      </c>
      <c r="ES230" s="248" t="str">
        <f t="shared" ca="1" si="836"/>
        <v>-</v>
      </c>
      <c r="ET230" s="248" t="str">
        <f t="shared" ca="1" si="836"/>
        <v>-</v>
      </c>
      <c r="EU230" s="248" t="str">
        <f t="shared" ca="1" si="836"/>
        <v>-</v>
      </c>
      <c r="EV230" s="248" t="str">
        <f t="shared" ref="EV230:FI230" ca="1" si="838">OFFSET(EV$5,$B230,0)</f>
        <v>-</v>
      </c>
      <c r="EW230" s="248" t="str">
        <f t="shared" ca="1" si="838"/>
        <v>-</v>
      </c>
      <c r="EX230" s="248" t="str">
        <f t="shared" ca="1" si="838"/>
        <v>-</v>
      </c>
      <c r="EY230" s="248" t="str">
        <f t="shared" ca="1" si="838"/>
        <v>-</v>
      </c>
      <c r="EZ230" s="248" t="str">
        <f t="shared" ca="1" si="838"/>
        <v>-</v>
      </c>
      <c r="FA230" s="248" t="str">
        <f t="shared" ca="1" si="838"/>
        <v>-</v>
      </c>
      <c r="FB230" s="248" t="str">
        <f t="shared" ca="1" si="838"/>
        <v>-</v>
      </c>
      <c r="FC230" s="248" t="str">
        <f t="shared" ca="1" si="838"/>
        <v>-</v>
      </c>
      <c r="FD230" s="10"/>
      <c r="FE230" s="246">
        <f t="shared" ref="FE230:FE231" ca="1" si="839">INDEX(i.FlkStrctr,$J230,FE$15)</f>
        <v>1</v>
      </c>
      <c r="FF230" s="248" t="str">
        <f t="shared" ca="1" si="838"/>
        <v>-</v>
      </c>
      <c r="FG230" s="248" t="str">
        <f t="shared" ca="1" si="838"/>
        <v>-</v>
      </c>
      <c r="FH230" s="248" t="str">
        <f t="shared" ca="1" si="838"/>
        <v>-</v>
      </c>
      <c r="FI230" s="248" t="str">
        <f t="shared" ca="1" si="838"/>
        <v>-</v>
      </c>
      <c r="FJ230" s="246" t="b">
        <f t="shared" ref="FJ230:FJ231" ca="1" si="840">INDEX(i.FlkStrctr,$J230,FJ$15)</f>
        <v>0</v>
      </c>
      <c r="FK230" s="248" t="str">
        <f t="shared" ref="FK230:GN232" ca="1" si="841">OFFSET(FK$5,$B230,0)</f>
        <v>-</v>
      </c>
      <c r="FL230" s="248">
        <f t="shared" ca="1" si="841"/>
        <v>0</v>
      </c>
      <c r="FM230" s="248" t="str">
        <f t="shared" ca="1" si="841"/>
        <v>-</v>
      </c>
      <c r="FN230" s="248">
        <f t="shared" ca="1" si="841"/>
        <v>1</v>
      </c>
      <c r="FO230" s="248">
        <f t="shared" ca="1" si="841"/>
        <v>0</v>
      </c>
      <c r="FP230" s="248">
        <f t="shared" ca="1" si="841"/>
        <v>1</v>
      </c>
      <c r="FQ230" s="248">
        <f t="shared" ca="1" si="841"/>
        <v>0</v>
      </c>
      <c r="FR230" s="248">
        <f t="shared" ca="1" si="841"/>
        <v>1</v>
      </c>
      <c r="FS230" s="248">
        <f t="shared" ca="1" si="841"/>
        <v>1</v>
      </c>
      <c r="FT230" s="248">
        <f t="shared" ca="1" si="841"/>
        <v>1</v>
      </c>
      <c r="FU230" s="248">
        <f t="shared" ca="1" si="841"/>
        <v>0</v>
      </c>
      <c r="FV230" s="248">
        <f t="shared" ca="1" si="841"/>
        <v>0</v>
      </c>
      <c r="FW230" s="248">
        <f t="shared" ca="1" si="841"/>
        <v>0</v>
      </c>
      <c r="FX230" s="248">
        <f t="shared" ca="1" si="841"/>
        <v>0</v>
      </c>
      <c r="FY230" s="248">
        <f t="shared" ca="1" si="841"/>
        <v>0</v>
      </c>
      <c r="FZ230" s="248">
        <f t="shared" ca="1" si="841"/>
        <v>0</v>
      </c>
      <c r="GA230" s="248">
        <f t="shared" ca="1" si="841"/>
        <v>0</v>
      </c>
      <c r="GB230" s="248">
        <f t="shared" ca="1" si="841"/>
        <v>0</v>
      </c>
      <c r="GC230" s="248">
        <f t="shared" ca="1" si="841"/>
        <v>0</v>
      </c>
      <c r="GD230" s="248">
        <f t="shared" ca="1" si="841"/>
        <v>0</v>
      </c>
      <c r="GE230" s="248">
        <f t="shared" ca="1" si="841"/>
        <v>0</v>
      </c>
      <c r="GF230" s="248">
        <f t="shared" ca="1" si="841"/>
        <v>0</v>
      </c>
      <c r="GG230" s="248">
        <f t="shared" ca="1" si="841"/>
        <v>1</v>
      </c>
      <c r="GH230" s="248">
        <f t="shared" ca="1" si="841"/>
        <v>0</v>
      </c>
      <c r="GI230" s="248">
        <f t="shared" ca="1" si="841"/>
        <v>0</v>
      </c>
      <c r="GJ230" s="248">
        <f t="shared" ca="1" si="841"/>
        <v>0</v>
      </c>
      <c r="GK230" s="248">
        <f t="shared" ca="1" si="841"/>
        <v>0</v>
      </c>
      <c r="GL230" s="248">
        <f t="shared" ca="1" si="841"/>
        <v>0</v>
      </c>
      <c r="GM230" s="248">
        <f t="shared" ca="1" si="841"/>
        <v>0</v>
      </c>
      <c r="GN230" s="248">
        <f t="shared" ca="1" si="841"/>
        <v>0</v>
      </c>
      <c r="GO230" s="10"/>
      <c r="GP230" s="246" t="b">
        <f t="shared" ref="GP230" ca="1" si="842">IF(GQ230&lt;&gt;"-",TRUE,FALSE)</f>
        <v>1</v>
      </c>
      <c r="GQ230" s="246" cm="1">
        <f t="array" aca="1" ref="GQ230" ca="1">INDEX(i.bnd_total_pas_area,$R230,1)</f>
        <v>852</v>
      </c>
      <c r="GR230" s="248" t="str">
        <f t="shared" ref="GR230:GR231" ca="1" si="843">OFFSET(GR$5,$B230,0)</f>
        <v>-</v>
      </c>
      <c r="GS230" s="246" t="b">
        <f t="shared" ref="GS230" ca="1" si="844">IF(GT230&lt;&gt;"-",TRUE,FALSE)</f>
        <v>1</v>
      </c>
      <c r="GT230" s="246" cm="1">
        <f t="array" aca="1" ref="GT230" ca="1">INDEX(i.bnd_sr_t,$T230,1)</f>
        <v>13.6</v>
      </c>
      <c r="GU230" s="246" t="b">
        <f t="shared" ref="GU230:GW231" ca="1" si="845">INDEX(i.TOL,$I230,GU$15)</f>
        <v>1</v>
      </c>
      <c r="GV230" s="246" t="b">
        <f t="shared" ca="1" si="845"/>
        <v>0</v>
      </c>
      <c r="GW230" s="246" t="b">
        <f t="shared" ca="1" si="845"/>
        <v>0</v>
      </c>
      <c r="GX230" s="248">
        <f t="shared" ref="GX230:HS231" ca="1" si="846">OFFSET(GX$5,$B230,0)</f>
        <v>0</v>
      </c>
      <c r="GY230" s="248">
        <f t="shared" ca="1" si="846"/>
        <v>2</v>
      </c>
      <c r="GZ230" s="248">
        <f t="shared" ca="1" si="846"/>
        <v>2</v>
      </c>
      <c r="HA230" s="248" t="str">
        <f t="shared" ca="1" si="846"/>
        <v>-</v>
      </c>
      <c r="HB230" s="248" t="str">
        <f t="shared" ca="1" si="846"/>
        <v>-</v>
      </c>
      <c r="HC230" s="248" t="str">
        <f t="shared" ca="1" si="846"/>
        <v>-</v>
      </c>
      <c r="HD230" s="248" t="str">
        <f t="shared" ca="1" si="846"/>
        <v>-</v>
      </c>
      <c r="HE230" s="248" t="str">
        <f t="shared" ca="1" si="846"/>
        <v>-</v>
      </c>
      <c r="HF230" s="248" t="str">
        <f t="shared" ca="1" si="846"/>
        <v>-</v>
      </c>
      <c r="HG230" s="248" t="str">
        <f t="shared" ca="1" si="846"/>
        <v>-</v>
      </c>
      <c r="HH230" s="248" t="str">
        <f t="shared" ca="1" si="846"/>
        <v>-</v>
      </c>
      <c r="HI230" s="248" t="str">
        <f t="shared" ca="1" si="846"/>
        <v>-</v>
      </c>
      <c r="HJ230" s="248" t="str">
        <f t="shared" ca="1" si="846"/>
        <v>-</v>
      </c>
      <c r="HK230" s="248" t="b">
        <f t="shared" ca="1" si="846"/>
        <v>1</v>
      </c>
      <c r="HL230" s="248">
        <f t="shared" ca="1" si="846"/>
        <v>0</v>
      </c>
      <c r="HM230" s="288" t="str">
        <f t="shared" ca="1" si="846"/>
        <v>-</v>
      </c>
      <c r="HN230" s="288" t="str">
        <f t="shared" ca="1" si="846"/>
        <v>-</v>
      </c>
      <c r="HO230" s="288" t="str">
        <f t="shared" ca="1" si="846"/>
        <v>-</v>
      </c>
      <c r="HP230" s="288" t="str">
        <f t="shared" ca="1" si="846"/>
        <v>-</v>
      </c>
      <c r="HQ230" s="288" t="str">
        <f t="shared" ca="1" si="846"/>
        <v>-</v>
      </c>
      <c r="HR230" s="288" t="str">
        <f t="shared" ca="1" si="846"/>
        <v>-</v>
      </c>
      <c r="HS230" s="248" t="str">
        <f t="shared" ca="1" si="846"/>
        <v>-</v>
      </c>
      <c r="HT230" s="248" t="str">
        <f t="shared" ref="HT230:HV231" ca="1" si="847">OFFSET(HT$5,$B230,0)</f>
        <v>-</v>
      </c>
      <c r="HU230" s="248" t="b">
        <f t="shared" ca="1" si="847"/>
        <v>1</v>
      </c>
      <c r="HV230" s="248">
        <f t="shared" ca="1" si="847"/>
        <v>0</v>
      </c>
      <c r="HW230" s="246" t="str">
        <f t="shared" ref="HW230:HZ231" ca="1" si="848">INDEX(i.FlkStrctr,$J230,HW$15)</f>
        <v>-</v>
      </c>
      <c r="HX230" s="246" t="str">
        <f t="shared" ca="1" si="848"/>
        <v>-</v>
      </c>
      <c r="HY230" s="246" t="str">
        <f t="shared" ca="1" si="848"/>
        <v>-</v>
      </c>
      <c r="HZ230" s="246" t="str">
        <f t="shared" ca="1" si="848"/>
        <v>-</v>
      </c>
      <c r="IA230" s="248" t="str">
        <f t="shared" ref="IA230:JE231" ca="1" si="849">OFFSET(IA$5,$B230,0)</f>
        <v>-</v>
      </c>
      <c r="IB230" s="248" t="str">
        <f t="shared" ca="1" si="849"/>
        <v>-</v>
      </c>
      <c r="IC230" s="248" t="str">
        <f t="shared" ca="1" si="849"/>
        <v>-</v>
      </c>
      <c r="ID230" s="248" t="str">
        <f t="shared" ca="1" si="849"/>
        <v>-</v>
      </c>
      <c r="IE230" s="248">
        <f t="shared" ca="1" si="849"/>
        <v>0</v>
      </c>
      <c r="IF230" s="248" t="str">
        <f t="shared" ca="1" si="849"/>
        <v>-</v>
      </c>
      <c r="IG230" s="248">
        <f t="shared" ca="1" si="849"/>
        <v>0</v>
      </c>
      <c r="IH230" s="246" t="str">
        <f t="shared" ref="IH230:IM231" ca="1" si="850">INDEX(i.FlkStrctr,$J230,IH$15)</f>
        <v>-</v>
      </c>
      <c r="II230" s="246">
        <f t="shared" ca="1" si="850"/>
        <v>500</v>
      </c>
      <c r="IJ230" s="246">
        <f t="shared" ca="1" si="850"/>
        <v>500</v>
      </c>
      <c r="IK230" s="246">
        <f t="shared" ca="1" si="850"/>
        <v>865</v>
      </c>
      <c r="IL230" s="246" t="str">
        <f t="shared" ca="1" si="850"/>
        <v>-</v>
      </c>
      <c r="IM230" s="246" t="str">
        <f t="shared" ca="1" si="850"/>
        <v>-</v>
      </c>
      <c r="IN230" s="248" t="str">
        <f t="shared" ref="IN230:IO231" ca="1" si="851">OFFSET(IN$5,$B230,0)</f>
        <v>-</v>
      </c>
      <c r="IO230" s="248" t="str">
        <f t="shared" ca="1" si="851"/>
        <v>-</v>
      </c>
      <c r="IP230" s="10"/>
      <c r="IQ230" s="248">
        <f t="shared" ca="1" si="849"/>
        <v>1</v>
      </c>
      <c r="IR230" s="248">
        <f t="shared" ca="1" si="849"/>
        <v>0</v>
      </c>
      <c r="IS230" s="248">
        <f t="shared" ca="1" si="849"/>
        <v>1</v>
      </c>
      <c r="IT230" s="248">
        <f t="shared" ca="1" si="849"/>
        <v>1</v>
      </c>
      <c r="IU230" s="248">
        <f t="shared" ca="1" si="849"/>
        <v>0</v>
      </c>
      <c r="IV230" s="248">
        <f t="shared" ca="1" si="849"/>
        <v>70</v>
      </c>
      <c r="IW230" s="248">
        <f t="shared" ca="1" si="849"/>
        <v>50</v>
      </c>
      <c r="IX230" s="248">
        <f t="shared" ca="1" si="849"/>
        <v>85</v>
      </c>
      <c r="IY230" s="248">
        <f t="shared" ca="1" si="849"/>
        <v>70</v>
      </c>
      <c r="IZ230" s="246">
        <f t="shared" ref="IZ230:IZ231" si="852">INDEX(i.WoolPrices,$M230,IZ$15)</f>
        <v>1</v>
      </c>
      <c r="JA230" s="246">
        <f t="shared" ref="JA230:JA231" si="853">INDEX(i.MeatPrices,$N230,JA$15)</f>
        <v>1</v>
      </c>
      <c r="JB230" s="246">
        <f t="shared" ref="JB230:JB231" si="854">INDEX(i.GrainPrices,$O230,JB$15)</f>
        <v>1</v>
      </c>
      <c r="JC230" s="248">
        <f t="shared" ca="1" si="849"/>
        <v>1</v>
      </c>
      <c r="JD230" s="10"/>
      <c r="JE230" s="248">
        <f t="shared" ca="1" si="849"/>
        <v>1</v>
      </c>
      <c r="JF230" s="246">
        <f t="shared" ref="JF230:JF231" si="855">INDEX(i.germ,$S230,JF$15)</f>
        <v>1</v>
      </c>
      <c r="JG230" s="248">
        <f t="shared" ref="JG230:JK231" ca="1" si="856">OFFSET(JG$5,$B230,0)</f>
        <v>0.75</v>
      </c>
      <c r="JH230" s="248">
        <f t="shared" ca="1" si="856"/>
        <v>0.8</v>
      </c>
      <c r="JI230" s="248">
        <f t="shared" ca="1" si="856"/>
        <v>0.82499999999999996</v>
      </c>
      <c r="JJ230" s="248">
        <f t="shared" ca="1" si="856"/>
        <v>0.875</v>
      </c>
      <c r="JK230" s="248">
        <f t="shared" ca="1" si="856"/>
        <v>0.9</v>
      </c>
      <c r="JL230" s="246">
        <f t="shared" ref="JL230:JL231" si="857">INDEX(i.germ,$S230,JL$15)</f>
        <v>1</v>
      </c>
      <c r="JM230" s="301" cm="1">
        <f t="array" ref="JM230">INDEX(i.addfoo,$Q230,JM$229)</f>
        <v>0</v>
      </c>
      <c r="JN230" s="301" cm="1">
        <f t="array" ref="JN230">INDEX(i.addfoo,$Q230,JN$229)</f>
        <v>0</v>
      </c>
      <c r="JO230" s="301" cm="1">
        <f t="array" ref="JO230">INDEX(i.addfoo,$Q230,JO$229)</f>
        <v>0</v>
      </c>
      <c r="JP230" s="301" cm="1">
        <f t="array" ref="JP230">INDEX(i.addfoo,$Q230,JP$229)</f>
        <v>0</v>
      </c>
      <c r="JQ230" s="301" cm="1">
        <f t="array" ref="JQ230">INDEX(i.addfoo,$Q230,JQ$229)</f>
        <v>0</v>
      </c>
      <c r="JR230" s="301" cm="1">
        <f t="array" ref="JR230">INDEX(i.addfoo,$Q230,JR$229)</f>
        <v>0</v>
      </c>
      <c r="JS230" s="248" t="str">
        <f t="shared" ref="JS230:JT231" ca="1" si="858">OFFSET(JS$5,$B230,0)</f>
        <v>-</v>
      </c>
      <c r="JT230" s="248">
        <f t="shared" ca="1" si="858"/>
        <v>0</v>
      </c>
      <c r="JU230" s="27">
        <v>0</v>
      </c>
    </row>
    <row r="231" spans="1:281" s="228" customFormat="1" outlineLevel="1">
      <c r="A231" s="202">
        <f t="shared" si="12"/>
        <v>226</v>
      </c>
      <c r="B231" s="202">
        <f t="shared" si="829"/>
        <v>2</v>
      </c>
      <c r="C231" s="228">
        <v>700</v>
      </c>
      <c r="D231" s="228" t="s">
        <v>941</v>
      </c>
      <c r="E231" s="228" t="b">
        <v>0</v>
      </c>
      <c r="F231" s="228" t="b">
        <v>0</v>
      </c>
      <c r="G231" s="228" t="b">
        <v>0</v>
      </c>
      <c r="H231" s="32">
        <v>2</v>
      </c>
      <c r="I231" s="298" cm="1">
        <f t="array" aca="1" ref="I231" ca="1">INDEX(DataMaster!$R$70:$AC$77,Experiment!$H231,MATCH(Experiment!I$2,DataMaster!$R$69:$AC$69,0))</f>
        <v>1</v>
      </c>
      <c r="J231" s="298" cm="1">
        <f t="array" aca="1" ref="J231" ca="1">INDEX(DataMaster!$R$70:$AC$77,Experiment!$H231,MATCH(Experiment!J$2,DataMaster!$R$69:$AC$69,0))</f>
        <v>2</v>
      </c>
      <c r="K231" s="32">
        <v>1</v>
      </c>
      <c r="L231" s="298" cm="1">
        <f t="array" aca="1" ref="L231" ca="1">INDEX(DataMaster!$R$70:$AC$77,Experiment!$H231,MATCH(Experiment!L$2,DataMaster!$R$69:$AC$69,0))</f>
        <v>2</v>
      </c>
      <c r="M231" s="32">
        <v>1</v>
      </c>
      <c r="N231" s="32">
        <v>1</v>
      </c>
      <c r="O231" s="32">
        <v>1</v>
      </c>
      <c r="P231" s="298" cm="1">
        <f t="array" ref="P231">INDEX(DataMaster!$R$70:$AC$77,Experiment!$H231,MATCH(Experiment!P$2,DataMaster!$R$69:$AC$69,0))</f>
        <v>1</v>
      </c>
      <c r="Q231" s="32">
        <v>1</v>
      </c>
      <c r="R231" s="298" cm="1">
        <f t="array" aca="1" ref="R231" ca="1">INDEX(DataMaster!$R$70:$AC$77,Experiment!$H231,MATCH(Experiment!R$2,DataMaster!$R$69:$AC$69,0))</f>
        <v>2</v>
      </c>
      <c r="S231" s="32">
        <v>1</v>
      </c>
      <c r="T231" s="298" cm="1">
        <f t="array" aca="1" ref="T231" ca="1">INDEX(DataMaster!$R$70:$AC$77,Experiment!$H231,MATCH(Experiment!T$2,DataMaster!$R$69:$AC$69,0))</f>
        <v>2</v>
      </c>
      <c r="V231" s="223" t="str">
        <f ca="1">TEXT(LEFT(OFFSET(V231,-1,0),5)+1,"00000")&amp;MID(OFFSET(V231,-1,0),6,FIND(" ",OFFSET(V231,-1,0),7)-5)
&amp;IF($H231=0,"",INDEX(DataMaster!$Q$70:$Q$77,Experiment!H231))
&amp;" Day"&amp;INDEX(i.DOY,$I231,1)&amp;IF($FE231=0," FWM","")&amp;IF($FE231=1," MWM","")&amp;IF($FE231=5," Mat","")&amp;IF($FJ231=TRUE,"&amp;BBT","")
&amp;" Confine"&amp;$P231-1&amp;IF($R231&gt;1," PasArea"&amp;GQ231,"")&amp;IF($T231&gt;1," SR"&amp;GT231,"")&amp;IF($S231&gt;1," PGR"&amp;JF231,"")&amp;IF(SUM(JM231:JR231)&gt;0," AddFoo"&amp;SUM(JM231:JR231),"")
&amp;" (F"&amp;3+IFERROR(1*$CZ231,0)+IFERROR(1*$DA231,0)&amp;3-IFERROR(1*NOT($DC231),0)&amp;"N"&amp;$DV231&amp;$DW231&amp;")"</f>
        <v>00002 Case_study farm1_nc Day135 MWM Confine0 PasArea852 SR13.6 (F33N33)</v>
      </c>
      <c r="W231" s="10" t="str">
        <f ca="1">IF(COUNTIF(V$5:V231,V231)=1,"-","Dup")</f>
        <v>-</v>
      </c>
      <c r="X231" s="10"/>
      <c r="Y231" s="248" t="str">
        <f t="shared" ca="1" si="830"/>
        <v>-</v>
      </c>
      <c r="Z231" s="248" t="str">
        <f t="shared" ca="1" si="830"/>
        <v>-</v>
      </c>
      <c r="AA231" s="248" t="str">
        <f t="shared" ca="1" si="830"/>
        <v>-</v>
      </c>
      <c r="AB231" s="248" t="str">
        <f t="shared" ca="1" si="830"/>
        <v>-</v>
      </c>
      <c r="AC231" s="248" t="str">
        <f t="shared" ca="1" si="830"/>
        <v>-</v>
      </c>
      <c r="AD231" s="248" t="b">
        <f t="shared" ca="1" si="830"/>
        <v>1</v>
      </c>
      <c r="AE231" s="10"/>
      <c r="AF231" s="248" t="b">
        <f t="shared" ca="1" si="831"/>
        <v>1</v>
      </c>
      <c r="AG231" s="248" t="str">
        <f t="shared" ca="1" si="831"/>
        <v>-</v>
      </c>
      <c r="AH231" s="248" t="str">
        <f t="shared" ca="1" si="831"/>
        <v>-</v>
      </c>
      <c r="AI231" s="248" t="str">
        <f t="shared" ca="1" si="831"/>
        <v>-</v>
      </c>
      <c r="AJ231" s="248" t="b">
        <f t="shared" ca="1" si="831"/>
        <v>0</v>
      </c>
      <c r="AK231" s="248" t="str">
        <f t="shared" ca="1" si="831"/>
        <v>-</v>
      </c>
      <c r="AL231" s="248" t="str">
        <f t="shared" ca="1" si="831"/>
        <v>-</v>
      </c>
      <c r="AM231" s="248" t="str">
        <f t="shared" ca="1" si="831"/>
        <v>-</v>
      </c>
      <c r="AN231" s="248" t="b">
        <f t="shared" ca="1" si="831"/>
        <v>0</v>
      </c>
      <c r="AO231" s="10"/>
      <c r="AP231" s="248" t="b">
        <f t="shared" ca="1" si="832"/>
        <v>1</v>
      </c>
      <c r="AQ231" s="248" t="b">
        <f t="shared" ca="1" si="832"/>
        <v>1</v>
      </c>
      <c r="AR231" s="248" t="b">
        <f t="shared" ca="1" si="832"/>
        <v>1</v>
      </c>
      <c r="AS231" s="297">
        <f t="shared" ca="1" si="833"/>
        <v>212109</v>
      </c>
      <c r="AT231" s="248" t="b">
        <f t="shared" ca="1" si="832"/>
        <v>0</v>
      </c>
      <c r="AU231" s="248" t="str">
        <f t="shared" ca="1" si="832"/>
        <v>-</v>
      </c>
      <c r="AV231" s="248" t="str">
        <f t="shared" ca="1" si="832"/>
        <v>-</v>
      </c>
      <c r="AW231" s="248" t="str">
        <f t="shared" ca="1" si="832"/>
        <v>-</v>
      </c>
      <c r="AX231" s="248" t="str">
        <f t="shared" ca="1" si="832"/>
        <v>-</v>
      </c>
      <c r="AY231" s="248">
        <f t="shared" ca="1" si="832"/>
        <v>1</v>
      </c>
      <c r="AZ231" s="248">
        <f t="shared" ca="1" si="832"/>
        <v>1</v>
      </c>
      <c r="BA231" s="248" t="b">
        <f t="shared" ca="1" si="832"/>
        <v>1</v>
      </c>
      <c r="BB231" s="246" cm="1">
        <f t="array" ref="BB231">INDEX(i.sup_sel,$K231)</f>
        <v>1</v>
      </c>
      <c r="BC231" s="246" cm="1">
        <f t="array" aca="1" ref="BC231" ca="1">INDEX(i.confinement_factor_lab_cost,$L231)</f>
        <v>0.65</v>
      </c>
      <c r="BD231" s="246" cm="1">
        <f t="array" aca="1" ref="BD231" ca="1">INDEX(i.confinement_factor_lab_cost,$L231)</f>
        <v>0.65</v>
      </c>
      <c r="BE231" s="248" t="b">
        <f t="shared" ca="1" si="834"/>
        <v>1</v>
      </c>
      <c r="BF231" s="248" t="b">
        <f t="shared" ca="1" si="834"/>
        <v>0</v>
      </c>
      <c r="BG231" s="246" t="b" cm="1">
        <f t="array" ref="BG231">INDEX(i.dams_confinement_P,$P231,BG$17)</f>
        <v>0</v>
      </c>
      <c r="BH231" s="246" t="b" cm="1">
        <f t="array" ref="BH231">INDEX(i.dams_confinement_P,$P231,BH$17)</f>
        <v>0</v>
      </c>
      <c r="BI231" s="246" t="b" cm="1">
        <f t="array" ref="BI231">INDEX(i.dams_confinement_P,$P231,BI$17)</f>
        <v>0</v>
      </c>
      <c r="BJ231" s="246" t="b" cm="1">
        <f t="array" ref="BJ231">INDEX(i.dams_confinement_P,$P231,BJ$17)</f>
        <v>0</v>
      </c>
      <c r="BK231" s="246" t="b" cm="1">
        <f t="array" ref="BK231">INDEX(i.dams_confinement_P,$P231,BK$17)</f>
        <v>0</v>
      </c>
      <c r="BL231" s="246" t="b" cm="1">
        <f t="array" ref="BL231">INDEX(i.dams_confinement_P,$P231,BL$17)</f>
        <v>0</v>
      </c>
      <c r="BM231" s="246" t="b" cm="1">
        <f t="array" ref="BM231">INDEX(i.dams_confinement_P,$P231,BM$17)</f>
        <v>0</v>
      </c>
      <c r="BN231" s="246" t="b" cm="1">
        <f t="array" ref="BN231">INDEX(i.dams_confinement_P,$P231,BN$17)</f>
        <v>0</v>
      </c>
      <c r="BO231" s="246" t="b" cm="1">
        <f t="array" ref="BO231">INDEX(i.dams_confinement_P,$P231,BO$17)</f>
        <v>0</v>
      </c>
      <c r="BP231" s="246" t="b" cm="1">
        <f t="array" ref="BP231">INDEX(i.dams_confinement_P,$P231,BP$17)</f>
        <v>0</v>
      </c>
      <c r="BQ231" s="246" t="b" cm="1">
        <f t="array" ref="BQ231">INDEX(i.dams_confinement_P,$P231,BQ$17)</f>
        <v>0</v>
      </c>
      <c r="BR231" s="246" t="b" cm="1">
        <f t="array" ref="BR231">INDEX(i.dams_confinement_P,$P231,BR$17)</f>
        <v>0</v>
      </c>
      <c r="BS231" s="246" t="b" cm="1">
        <f t="array" ref="BS231">INDEX(i.dams_confinement_P,$P231,BS$17)</f>
        <v>0</v>
      </c>
      <c r="BT231" s="246" t="b" cm="1">
        <f t="array" ref="BT231">INDEX(i.dams_confinement_P,$P231,BT$17)</f>
        <v>0</v>
      </c>
      <c r="BU231" s="246" t="b" cm="1">
        <f t="array" ref="BU231">INDEX(i.dams_confinement_P,$P231,BU$17)</f>
        <v>0</v>
      </c>
      <c r="BV231" s="246" t="b" cm="1">
        <f t="array" ref="BV231">INDEX(i.dams_confinement_P,$P231,BV$17)</f>
        <v>0</v>
      </c>
      <c r="BW231" s="246" t="b" cm="1">
        <f t="array" ref="BW231">INDEX(i.dams_confinement_P,$P231,BW$17)</f>
        <v>0</v>
      </c>
      <c r="BX231" s="246" t="b" cm="1">
        <f t="array" ref="BX231">INDEX(i.dams_confinement_P,$P231,BX$17)</f>
        <v>0</v>
      </c>
      <c r="BY231" s="248" t="str">
        <f t="shared" ca="1" si="835"/>
        <v>-</v>
      </c>
      <c r="BZ231" s="248" t="str">
        <f t="shared" ca="1" si="835"/>
        <v>-</v>
      </c>
      <c r="CA231" s="10"/>
      <c r="CB231" s="248" t="str">
        <f t="shared" ca="1" si="835"/>
        <v>-</v>
      </c>
      <c r="CC231" s="248" t="str">
        <f t="shared" ca="1" si="835"/>
        <v>-</v>
      </c>
      <c r="CD231" s="248" t="str">
        <f t="shared" ca="1" si="835"/>
        <v>-</v>
      </c>
      <c r="CE231" s="248" t="str">
        <f t="shared" ca="1" si="835"/>
        <v>-</v>
      </c>
      <c r="CF231" s="248" t="str">
        <f t="shared" ca="1" si="835"/>
        <v>-</v>
      </c>
      <c r="CG231" s="248" t="str">
        <f t="shared" ca="1" si="835"/>
        <v>-</v>
      </c>
      <c r="CH231" s="248" t="str">
        <f t="shared" ca="1" si="835"/>
        <v>-</v>
      </c>
      <c r="CI231" s="248" t="str">
        <f t="shared" ca="1" si="835"/>
        <v>-</v>
      </c>
      <c r="CJ231" s="248" t="str">
        <f t="shared" ca="1" si="835"/>
        <v>-</v>
      </c>
      <c r="CK231" s="248" t="str">
        <f t="shared" ca="1" si="835"/>
        <v>-</v>
      </c>
      <c r="CL231" s="248" t="str">
        <f t="shared" ca="1" si="835"/>
        <v>-</v>
      </c>
      <c r="CM231" s="248" t="str">
        <f t="shared" ca="1" si="835"/>
        <v>-</v>
      </c>
      <c r="CN231" s="248" t="str">
        <f t="shared" ca="1" si="835"/>
        <v>-</v>
      </c>
      <c r="CO231" s="248" t="str">
        <f t="shared" ca="1" si="835"/>
        <v>-</v>
      </c>
      <c r="CP231" s="248" t="str">
        <f t="shared" ca="1" si="835"/>
        <v>-</v>
      </c>
      <c r="CQ231" s="248" t="str">
        <f t="shared" ca="1" si="835"/>
        <v>-</v>
      </c>
      <c r="CR231" s="248" t="str">
        <f t="shared" ca="1" si="835"/>
        <v>-</v>
      </c>
      <c r="CS231" s="248" t="str">
        <f t="shared" ca="1" si="835"/>
        <v>-</v>
      </c>
      <c r="CT231" s="248" t="str">
        <f t="shared" ca="1" si="835"/>
        <v>-</v>
      </c>
      <c r="CU231" s="248" t="str">
        <f t="shared" ca="1" si="835"/>
        <v>-</v>
      </c>
      <c r="CV231" s="248" t="str">
        <f t="shared" ca="1" si="835"/>
        <v>-</v>
      </c>
      <c r="CW231" s="10"/>
      <c r="CX231" s="246" t="str" cm="1">
        <f t="array" aca="1" ref="CX231" ca="1">IF(AND($CZ231:$DA231),INDEX(i.dam_user_fvp0_date,$P231),"-")</f>
        <v>-</v>
      </c>
      <c r="CY231" s="246" t="str" cm="1">
        <f t="array" aca="1" ref="CY231" ca="1">IF(AND($CZ231:$DA231),INDEX(i.dam_user_fvp1_date,$P231),"-")</f>
        <v>-</v>
      </c>
      <c r="CZ231" s="248" t="b">
        <f t="shared" ca="1" si="836"/>
        <v>0</v>
      </c>
      <c r="DA231" s="248" t="b">
        <f t="shared" ca="1" si="836"/>
        <v>0</v>
      </c>
      <c r="DB231" s="248" t="str">
        <f t="shared" ca="1" si="836"/>
        <v>-</v>
      </c>
      <c r="DC231" s="248" t="str">
        <f t="shared" ca="1" si="836"/>
        <v>-</v>
      </c>
      <c r="DD231" s="248" t="str">
        <f t="shared" ca="1" si="836"/>
        <v>-</v>
      </c>
      <c r="DE231" s="248" t="str">
        <f t="shared" ca="1" si="836"/>
        <v>-</v>
      </c>
      <c r="DF231" s="248" t="str">
        <f t="shared" ca="1" si="836"/>
        <v>-</v>
      </c>
      <c r="DG231" s="248" t="str">
        <f t="shared" ca="1" si="836"/>
        <v>-</v>
      </c>
      <c r="DH231" s="248" t="str">
        <f t="shared" ca="1" si="836"/>
        <v>-</v>
      </c>
      <c r="DI231" s="248" t="str">
        <f t="shared" ca="1" si="836"/>
        <v>-</v>
      </c>
      <c r="DJ231" s="248">
        <f t="shared" ca="1" si="836"/>
        <v>0.125</v>
      </c>
      <c r="DK231" s="248">
        <f t="shared" ca="1" si="836"/>
        <v>0.3</v>
      </c>
      <c r="DL231" s="248">
        <f t="shared" ca="1" si="836"/>
        <v>-0.05</v>
      </c>
      <c r="DM231" s="248">
        <f t="shared" ca="1" si="836"/>
        <v>0.1</v>
      </c>
      <c r="DN231" s="248">
        <f t="shared" ca="1" si="836"/>
        <v>0.25</v>
      </c>
      <c r="DO231" s="248">
        <f t="shared" ca="1" si="836"/>
        <v>-0.05</v>
      </c>
      <c r="DP231" s="248">
        <f t="shared" ca="1" si="836"/>
        <v>0.05</v>
      </c>
      <c r="DQ231" s="248">
        <f t="shared" ca="1" si="836"/>
        <v>0.1</v>
      </c>
      <c r="DR231" s="248">
        <f t="shared" ca="1" si="836"/>
        <v>-0.02</v>
      </c>
      <c r="DS231" s="248">
        <f t="shared" ca="1" si="836"/>
        <v>0.1</v>
      </c>
      <c r="DT231" s="248">
        <f t="shared" ca="1" si="836"/>
        <v>0.25</v>
      </c>
      <c r="DU231" s="248">
        <f t="shared" ca="1" si="836"/>
        <v>-0.05</v>
      </c>
      <c r="DV231" s="301">
        <v>3</v>
      </c>
      <c r="DW231" s="301">
        <v>3</v>
      </c>
      <c r="DX231" s="248">
        <f t="shared" ca="1" si="836"/>
        <v>0</v>
      </c>
      <c r="DY231" s="247">
        <v>1.5</v>
      </c>
      <c r="DZ231" s="247">
        <v>-1.5</v>
      </c>
      <c r="EA231" s="248" t="str">
        <f t="shared" ca="1" si="836"/>
        <v>-</v>
      </c>
      <c r="EB231" s="248" t="str">
        <f t="shared" ca="1" si="836"/>
        <v>-</v>
      </c>
      <c r="EC231" s="248" t="str">
        <f t="shared" ca="1" si="836"/>
        <v>-</v>
      </c>
      <c r="ED231" s="248" t="str">
        <f t="shared" ca="1" si="836"/>
        <v>-</v>
      </c>
      <c r="EE231" s="248" t="str">
        <f t="shared" ca="1" si="836"/>
        <v>-</v>
      </c>
      <c r="EF231" s="248">
        <f t="shared" ca="1" si="836"/>
        <v>0</v>
      </c>
      <c r="EG231" s="247">
        <v>1.5</v>
      </c>
      <c r="EH231" s="247">
        <v>-1.5</v>
      </c>
      <c r="EI231" s="248" t="str">
        <f t="shared" ca="1" si="837"/>
        <v>-</v>
      </c>
      <c r="EJ231" s="248" t="str">
        <f t="shared" ca="1" si="836"/>
        <v>-</v>
      </c>
      <c r="EK231" s="248" t="str">
        <f t="shared" ca="1" si="836"/>
        <v>-</v>
      </c>
      <c r="EL231" s="248">
        <f t="shared" ca="1" si="836"/>
        <v>0</v>
      </c>
      <c r="EM231" s="248">
        <f t="shared" ca="1" si="836"/>
        <v>0</v>
      </c>
      <c r="EN231" s="248">
        <f t="shared" ca="1" si="836"/>
        <v>0</v>
      </c>
      <c r="EO231" s="248">
        <f t="shared" ca="1" si="836"/>
        <v>0</v>
      </c>
      <c r="EP231" s="248">
        <f t="shared" ca="1" si="836"/>
        <v>0</v>
      </c>
      <c r="EQ231" s="248">
        <f t="shared" ca="1" si="836"/>
        <v>0</v>
      </c>
      <c r="ER231" s="248">
        <f t="shared" ca="1" si="836"/>
        <v>0</v>
      </c>
      <c r="ES231" s="248" t="str">
        <f t="shared" ca="1" si="836"/>
        <v>-</v>
      </c>
      <c r="ET231" s="248" t="str">
        <f t="shared" ca="1" si="836"/>
        <v>-</v>
      </c>
      <c r="EU231" s="248" t="str">
        <f t="shared" ca="1" si="836"/>
        <v>-</v>
      </c>
      <c r="EV231" s="248" t="str">
        <f t="shared" ca="1" si="836"/>
        <v>-</v>
      </c>
      <c r="EW231" s="248" t="str">
        <f t="shared" ca="1" si="836"/>
        <v>-</v>
      </c>
      <c r="EX231" s="248" t="str">
        <f t="shared" ca="1" si="836"/>
        <v>-</v>
      </c>
      <c r="EY231" s="248" t="str">
        <f t="shared" ca="1" si="836"/>
        <v>-</v>
      </c>
      <c r="EZ231" s="248" t="str">
        <f t="shared" ca="1" si="836"/>
        <v>-</v>
      </c>
      <c r="FA231" s="248" t="str">
        <f t="shared" ca="1" si="836"/>
        <v>-</v>
      </c>
      <c r="FB231" s="248" t="str">
        <f t="shared" ca="1" si="836"/>
        <v>-</v>
      </c>
      <c r="FC231" s="248" t="str">
        <f t="shared" ca="1" si="836"/>
        <v>-</v>
      </c>
      <c r="FD231" s="10"/>
      <c r="FE231" s="246">
        <f t="shared" ca="1" si="839"/>
        <v>1</v>
      </c>
      <c r="FF231" s="248" t="str">
        <f t="shared" ca="1" si="836"/>
        <v>-</v>
      </c>
      <c r="FG231" s="248" t="str">
        <f t="shared" ca="1" si="836"/>
        <v>-</v>
      </c>
      <c r="FH231" s="248" t="str">
        <f t="shared" ca="1" si="836"/>
        <v>-</v>
      </c>
      <c r="FI231" s="248" t="str">
        <f t="shared" ca="1" si="836"/>
        <v>-</v>
      </c>
      <c r="FJ231" s="246" t="b">
        <f t="shared" ca="1" si="840"/>
        <v>0</v>
      </c>
      <c r="FK231" s="248" t="str">
        <f t="shared" ca="1" si="841"/>
        <v>-</v>
      </c>
      <c r="FL231" s="248">
        <f t="shared" ca="1" si="841"/>
        <v>0</v>
      </c>
      <c r="FM231" s="248" t="str">
        <f t="shared" ca="1" si="841"/>
        <v>-</v>
      </c>
      <c r="FN231" s="248">
        <f t="shared" ca="1" si="841"/>
        <v>1</v>
      </c>
      <c r="FO231" s="248">
        <f t="shared" ca="1" si="841"/>
        <v>0</v>
      </c>
      <c r="FP231" s="248">
        <f t="shared" ca="1" si="841"/>
        <v>1</v>
      </c>
      <c r="FQ231" s="248">
        <f t="shared" ca="1" si="841"/>
        <v>0</v>
      </c>
      <c r="FR231" s="248">
        <f t="shared" ca="1" si="841"/>
        <v>1</v>
      </c>
      <c r="FS231" s="248">
        <f t="shared" ca="1" si="841"/>
        <v>1</v>
      </c>
      <c r="FT231" s="248">
        <f t="shared" ca="1" si="841"/>
        <v>1</v>
      </c>
      <c r="FU231" s="248">
        <f t="shared" ca="1" si="841"/>
        <v>0</v>
      </c>
      <c r="FV231" s="248">
        <f t="shared" ca="1" si="841"/>
        <v>0</v>
      </c>
      <c r="FW231" s="248">
        <f t="shared" ca="1" si="841"/>
        <v>0</v>
      </c>
      <c r="FX231" s="248">
        <f t="shared" ca="1" si="841"/>
        <v>0</v>
      </c>
      <c r="FY231" s="248">
        <f t="shared" ca="1" si="841"/>
        <v>0</v>
      </c>
      <c r="FZ231" s="248">
        <f t="shared" ca="1" si="841"/>
        <v>0</v>
      </c>
      <c r="GA231" s="248">
        <f t="shared" ca="1" si="841"/>
        <v>0</v>
      </c>
      <c r="GB231" s="248">
        <f t="shared" ca="1" si="841"/>
        <v>0</v>
      </c>
      <c r="GC231" s="248">
        <f t="shared" ca="1" si="841"/>
        <v>0</v>
      </c>
      <c r="GD231" s="248">
        <f t="shared" ca="1" si="841"/>
        <v>0</v>
      </c>
      <c r="GE231" s="248">
        <f t="shared" ca="1" si="841"/>
        <v>0</v>
      </c>
      <c r="GF231" s="301">
        <v>0.01</v>
      </c>
      <c r="GG231" s="248">
        <f t="shared" ca="1" si="841"/>
        <v>1</v>
      </c>
      <c r="GH231" s="248">
        <f t="shared" ca="1" si="841"/>
        <v>0</v>
      </c>
      <c r="GI231" s="248">
        <f t="shared" ca="1" si="841"/>
        <v>0</v>
      </c>
      <c r="GJ231" s="248">
        <f t="shared" ca="1" si="841"/>
        <v>0</v>
      </c>
      <c r="GK231" s="248">
        <f t="shared" ca="1" si="841"/>
        <v>0</v>
      </c>
      <c r="GL231" s="248">
        <f t="shared" ca="1" si="841"/>
        <v>0</v>
      </c>
      <c r="GM231" s="248">
        <f t="shared" ca="1" si="841"/>
        <v>0</v>
      </c>
      <c r="GN231" s="248">
        <f t="shared" ca="1" si="841"/>
        <v>0</v>
      </c>
      <c r="GO231" s="10"/>
      <c r="GP231" s="246" t="b">
        <f t="shared" ref="GP231:GP235" ca="1" si="859">IF(GQ231&lt;&gt;"-",TRUE,FALSE)</f>
        <v>1</v>
      </c>
      <c r="GQ231" s="246" cm="1">
        <f t="array" aca="1" ref="GQ231" ca="1">INDEX(i.bnd_total_pas_area,$R231,1)</f>
        <v>852</v>
      </c>
      <c r="GR231" s="248" t="str">
        <f t="shared" ca="1" si="843"/>
        <v>-</v>
      </c>
      <c r="GS231" s="246" t="b">
        <f t="shared" ref="GS231:GS235" ca="1" si="860">IF(GT231&lt;&gt;"-",TRUE,FALSE)</f>
        <v>1</v>
      </c>
      <c r="GT231" s="246" cm="1">
        <f t="array" aca="1" ref="GT231" ca="1">INDEX(i.bnd_sr_t,$T231,1)</f>
        <v>13.6</v>
      </c>
      <c r="GU231" s="246" t="b">
        <f t="shared" ca="1" si="845"/>
        <v>1</v>
      </c>
      <c r="GV231" s="246" t="b">
        <f t="shared" ca="1" si="845"/>
        <v>0</v>
      </c>
      <c r="GW231" s="246" t="b">
        <f t="shared" ca="1" si="845"/>
        <v>0</v>
      </c>
      <c r="GX231" s="248">
        <f t="shared" ca="1" si="846"/>
        <v>0</v>
      </c>
      <c r="GY231" s="248">
        <f t="shared" ca="1" si="846"/>
        <v>2</v>
      </c>
      <c r="GZ231" s="248">
        <f t="shared" ca="1" si="846"/>
        <v>2</v>
      </c>
      <c r="HA231" s="248" t="str">
        <f t="shared" ca="1" si="846"/>
        <v>-</v>
      </c>
      <c r="HB231" s="248" t="str">
        <f t="shared" ca="1" si="846"/>
        <v>-</v>
      </c>
      <c r="HC231" s="248" t="str">
        <f t="shared" ca="1" si="846"/>
        <v>-</v>
      </c>
      <c r="HD231" s="248" t="str">
        <f t="shared" ca="1" si="846"/>
        <v>-</v>
      </c>
      <c r="HE231" s="248" t="str">
        <f t="shared" ca="1" si="846"/>
        <v>-</v>
      </c>
      <c r="HF231" s="248" t="str">
        <f t="shared" ca="1" si="846"/>
        <v>-</v>
      </c>
      <c r="HG231" s="248" t="str">
        <f t="shared" ca="1" si="846"/>
        <v>-</v>
      </c>
      <c r="HH231" s="248" t="str">
        <f t="shared" ca="1" si="846"/>
        <v>-</v>
      </c>
      <c r="HI231" s="248" t="str">
        <f t="shared" ca="1" si="846"/>
        <v>-</v>
      </c>
      <c r="HJ231" s="248" t="str">
        <f t="shared" ca="1" si="846"/>
        <v>-</v>
      </c>
      <c r="HK231" s="248" t="b">
        <f t="shared" ca="1" si="846"/>
        <v>1</v>
      </c>
      <c r="HL231" s="248">
        <f t="shared" ca="1" si="846"/>
        <v>0</v>
      </c>
      <c r="HM231" s="288" t="str">
        <f t="shared" ca="1" si="846"/>
        <v>-</v>
      </c>
      <c r="HN231" s="288" t="str">
        <f t="shared" ca="1" si="846"/>
        <v>-</v>
      </c>
      <c r="HO231" s="288" t="str">
        <f t="shared" ca="1" si="846"/>
        <v>-</v>
      </c>
      <c r="HP231" s="288" t="str">
        <f t="shared" ca="1" si="846"/>
        <v>-</v>
      </c>
      <c r="HQ231" s="288" t="str">
        <f t="shared" ca="1" si="846"/>
        <v>-</v>
      </c>
      <c r="HR231" s="288" t="str">
        <f t="shared" ca="1" si="846"/>
        <v>-</v>
      </c>
      <c r="HS231" s="248" t="str">
        <f t="shared" ca="1" si="846"/>
        <v>-</v>
      </c>
      <c r="HT231" s="248" t="str">
        <f t="shared" ca="1" si="847"/>
        <v>-</v>
      </c>
      <c r="HU231" s="248" t="b">
        <f t="shared" ca="1" si="847"/>
        <v>1</v>
      </c>
      <c r="HV231" s="248">
        <f t="shared" ca="1" si="847"/>
        <v>0</v>
      </c>
      <c r="HW231" s="246" t="str">
        <f t="shared" ca="1" si="848"/>
        <v>-</v>
      </c>
      <c r="HX231" s="246" t="str">
        <f t="shared" ca="1" si="848"/>
        <v>-</v>
      </c>
      <c r="HY231" s="246" t="str">
        <f t="shared" ca="1" si="848"/>
        <v>-</v>
      </c>
      <c r="HZ231" s="246" t="str">
        <f t="shared" ca="1" si="848"/>
        <v>-</v>
      </c>
      <c r="IA231" s="248" t="str">
        <f t="shared" ca="1" si="849"/>
        <v>-</v>
      </c>
      <c r="IB231" s="248" t="str">
        <f t="shared" ca="1" si="849"/>
        <v>-</v>
      </c>
      <c r="IC231" s="248" t="str">
        <f t="shared" ca="1" si="849"/>
        <v>-</v>
      </c>
      <c r="ID231" s="248" t="str">
        <f t="shared" ca="1" si="849"/>
        <v>-</v>
      </c>
      <c r="IE231" s="248">
        <f t="shared" ca="1" si="849"/>
        <v>0</v>
      </c>
      <c r="IF231" s="248" t="str">
        <f t="shared" ca="1" si="849"/>
        <v>-</v>
      </c>
      <c r="IG231" s="248">
        <f t="shared" ca="1" si="849"/>
        <v>0</v>
      </c>
      <c r="IH231" s="246" t="str">
        <f t="shared" ca="1" si="850"/>
        <v>-</v>
      </c>
      <c r="II231" s="246">
        <f t="shared" ca="1" si="850"/>
        <v>500</v>
      </c>
      <c r="IJ231" s="246">
        <f t="shared" ca="1" si="850"/>
        <v>500</v>
      </c>
      <c r="IK231" s="246">
        <f t="shared" ca="1" si="850"/>
        <v>865</v>
      </c>
      <c r="IL231" s="246" t="str">
        <f t="shared" ca="1" si="850"/>
        <v>-</v>
      </c>
      <c r="IM231" s="246" t="str">
        <f t="shared" ca="1" si="850"/>
        <v>-</v>
      </c>
      <c r="IN231" s="248" t="str">
        <f t="shared" ca="1" si="851"/>
        <v>-</v>
      </c>
      <c r="IO231" s="248" t="str">
        <f t="shared" ca="1" si="851"/>
        <v>-</v>
      </c>
      <c r="IP231" s="10"/>
      <c r="IQ231" s="248">
        <f t="shared" ca="1" si="849"/>
        <v>1</v>
      </c>
      <c r="IR231" s="248">
        <f t="shared" ca="1" si="849"/>
        <v>0</v>
      </c>
      <c r="IS231" s="248">
        <f t="shared" ca="1" si="849"/>
        <v>1</v>
      </c>
      <c r="IT231" s="248">
        <f t="shared" ca="1" si="849"/>
        <v>1</v>
      </c>
      <c r="IU231" s="248">
        <f t="shared" ca="1" si="849"/>
        <v>0</v>
      </c>
      <c r="IV231" s="248">
        <f t="shared" ca="1" si="849"/>
        <v>70</v>
      </c>
      <c r="IW231" s="248">
        <f t="shared" ca="1" si="849"/>
        <v>50</v>
      </c>
      <c r="IX231" s="248">
        <f t="shared" ca="1" si="849"/>
        <v>85</v>
      </c>
      <c r="IY231" s="248">
        <f t="shared" ca="1" si="849"/>
        <v>70</v>
      </c>
      <c r="IZ231" s="246">
        <f t="shared" si="852"/>
        <v>1</v>
      </c>
      <c r="JA231" s="246">
        <f t="shared" si="853"/>
        <v>1</v>
      </c>
      <c r="JB231" s="246">
        <f t="shared" si="854"/>
        <v>1</v>
      </c>
      <c r="JC231" s="248">
        <f t="shared" ca="1" si="849"/>
        <v>1</v>
      </c>
      <c r="JD231" s="10"/>
      <c r="JE231" s="248">
        <f t="shared" ca="1" si="849"/>
        <v>1</v>
      </c>
      <c r="JF231" s="246">
        <f t="shared" si="855"/>
        <v>1</v>
      </c>
      <c r="JG231" s="248">
        <f t="shared" ca="1" si="856"/>
        <v>0.75</v>
      </c>
      <c r="JH231" s="248">
        <f t="shared" ca="1" si="856"/>
        <v>0.8</v>
      </c>
      <c r="JI231" s="248">
        <f t="shared" ca="1" si="856"/>
        <v>0.82499999999999996</v>
      </c>
      <c r="JJ231" s="248">
        <f t="shared" ca="1" si="856"/>
        <v>0.875</v>
      </c>
      <c r="JK231" s="248">
        <f t="shared" ca="1" si="856"/>
        <v>0.9</v>
      </c>
      <c r="JL231" s="246">
        <f t="shared" si="857"/>
        <v>1</v>
      </c>
      <c r="JM231" s="301" cm="1">
        <f t="array" ref="JM231">INDEX(i.addfoo,$Q231,JM$229)</f>
        <v>0</v>
      </c>
      <c r="JN231" s="301" cm="1">
        <f t="array" ref="JN231">INDEX(i.addfoo,$Q231,JN$229)</f>
        <v>0</v>
      </c>
      <c r="JO231" s="301" cm="1">
        <f t="array" ref="JO231">INDEX(i.addfoo,$Q231,JO$229)</f>
        <v>0</v>
      </c>
      <c r="JP231" s="301" cm="1">
        <f t="array" ref="JP231">INDEX(i.addfoo,$Q231,JP$229)</f>
        <v>0</v>
      </c>
      <c r="JQ231" s="301" cm="1">
        <f t="array" ref="JQ231">INDEX(i.addfoo,$Q231,JQ$229)</f>
        <v>0</v>
      </c>
      <c r="JR231" s="301" cm="1">
        <f t="array" ref="JR231">INDEX(i.addfoo,$Q231,JR$229)</f>
        <v>0</v>
      </c>
      <c r="JS231" s="248" t="str">
        <f t="shared" ca="1" si="858"/>
        <v>-</v>
      </c>
      <c r="JT231" s="248">
        <f t="shared" ca="1" si="858"/>
        <v>0</v>
      </c>
      <c r="JU231" s="27">
        <v>0</v>
      </c>
    </row>
    <row r="232" spans="1:281" s="228" customFormat="1" outlineLevel="1">
      <c r="A232" s="202">
        <f t="shared" si="12"/>
        <v>227</v>
      </c>
      <c r="B232" s="202">
        <f t="shared" ref="B232:B253" si="861">$A$7</f>
        <v>2</v>
      </c>
      <c r="C232" s="228">
        <v>700</v>
      </c>
      <c r="D232" s="228" t="s">
        <v>941</v>
      </c>
      <c r="E232" s="228" t="b">
        <v>0</v>
      </c>
      <c r="F232" s="228" t="b">
        <v>0</v>
      </c>
      <c r="G232" s="228" t="b">
        <v>0</v>
      </c>
      <c r="H232" s="32">
        <v>2</v>
      </c>
      <c r="I232" s="298" cm="1">
        <f t="array" aca="1" ref="I232" ca="1">INDEX(DataMaster!$R$70:$AC$77,Experiment!$H232,MATCH(Experiment!I$2,DataMaster!$R$69:$AC$69,0))</f>
        <v>1</v>
      </c>
      <c r="J232" s="298" cm="1">
        <f t="array" aca="1" ref="J232" ca="1">INDEX(DataMaster!$R$70:$AC$77,Experiment!$H232,MATCH(Experiment!J$2,DataMaster!$R$69:$AC$69,0))</f>
        <v>2</v>
      </c>
      <c r="K232" s="32">
        <v>1</v>
      </c>
      <c r="L232" s="298" cm="1">
        <f t="array" aca="1" ref="L232" ca="1">INDEX(DataMaster!$R$70:$AC$77,Experiment!$H232,MATCH(Experiment!L$2,DataMaster!$R$69:$AC$69,0))</f>
        <v>2</v>
      </c>
      <c r="M232" s="225">
        <f t="shared" ref="M232:O235" ca="1" si="862">OFFSET(M232,-1,0)</f>
        <v>1</v>
      </c>
      <c r="N232" s="225">
        <f t="shared" ca="1" si="862"/>
        <v>1</v>
      </c>
      <c r="O232" s="225">
        <f t="shared" ca="1" si="862"/>
        <v>1</v>
      </c>
      <c r="P232" s="298" cm="1">
        <f t="array" ref="P232">INDEX(DataMaster!$R$70:$AC$77,Experiment!$H232,MATCH(Experiment!P$2,DataMaster!$R$69:$AC$69,0))</f>
        <v>1</v>
      </c>
      <c r="Q232" s="32">
        <v>1</v>
      </c>
      <c r="R232" s="298" cm="1">
        <f t="array" aca="1" ref="R232" ca="1">INDEX(DataMaster!$R$70:$AC$77,Experiment!$H232,MATCH(Experiment!R$2,DataMaster!$R$69:$AC$69,0))</f>
        <v>2</v>
      </c>
      <c r="S232" s="32">
        <v>2</v>
      </c>
      <c r="T232" s="298" cm="1">
        <f t="array" aca="1" ref="T232" ca="1">INDEX(DataMaster!$R$70:$AC$77,Experiment!$H232,MATCH(Experiment!T$2,DataMaster!$R$69:$AC$69,0))</f>
        <v>2</v>
      </c>
      <c r="V232" s="242" t="str">
        <f ca="1">TEXT(LEFT(OFFSET(V232,-1,0),5)+1,"00000")&amp;MID(OFFSET(V232,-1,0),6,FIND(" ",OFFSET(V232,-1,0),7)-5)
&amp;IF($H232=0,"",INDEX(DataMaster!$Q$70:$Q$77,Experiment!H232))
&amp;" Day"&amp;INDEX(i.DOY,$I232,1)&amp;IF($FE232=0," FWM","")&amp;IF($FE232=1," MWM","")&amp;IF($FE232=5," Mat","")&amp;IF($FJ232=TRUE,"&amp;BBT","")
&amp;" Confine"&amp;$P232-1&amp;IF($R232&gt;1," PasArea"&amp;GQ232,"")&amp;IF($T232&gt;1," SR"&amp;GT232,"")&amp;IF($S232&gt;1," PGR"&amp;JF232,"")&amp;IF(SUM(JM232:JR232)&gt;0," AddFoo"&amp;SUM(JM232:JR232),"")
&amp;" (F"&amp;3+IFERROR(1*$CZ232,0)+IFERROR(1*$DA232,0)&amp;3-IFERROR(1*NOT($DC232),0)&amp;"N"&amp;$DV232&amp;$DW232&amp;")"</f>
        <v>00003 Case_study farm1_nc Day135 MWM Confine0 PasArea852 SR13.6 PGR1.25 (F33N33)</v>
      </c>
      <c r="W232" s="10" t="str">
        <f ca="1">IF(COUNTIF(V$5:V232,V232)=1,"-","Dup")</f>
        <v>-</v>
      </c>
      <c r="X232" s="10"/>
      <c r="Y232" s="248" t="str">
        <f t="shared" ref="Y232:AD253" ca="1" si="863">OFFSET(Y$5,$B232,0)</f>
        <v>-</v>
      </c>
      <c r="Z232" s="248" t="str">
        <f t="shared" ca="1" si="863"/>
        <v>-</v>
      </c>
      <c r="AA232" s="248" t="str">
        <f t="shared" ca="1" si="863"/>
        <v>-</v>
      </c>
      <c r="AB232" s="248" t="str">
        <f t="shared" ca="1" si="863"/>
        <v>-</v>
      </c>
      <c r="AC232" s="248" t="str">
        <f t="shared" ca="1" si="863"/>
        <v>-</v>
      </c>
      <c r="AD232" s="248" t="b">
        <f t="shared" ca="1" si="863"/>
        <v>1</v>
      </c>
      <c r="AE232" s="10"/>
      <c r="AF232" s="248" t="b">
        <f t="shared" ref="AF232:AN253" ca="1" si="864">OFFSET(AF$5,$B232,0)</f>
        <v>1</v>
      </c>
      <c r="AG232" s="248" t="str">
        <f t="shared" ca="1" si="864"/>
        <v>-</v>
      </c>
      <c r="AH232" s="248" t="str">
        <f t="shared" ca="1" si="864"/>
        <v>-</v>
      </c>
      <c r="AI232" s="248" t="str">
        <f t="shared" ca="1" si="864"/>
        <v>-</v>
      </c>
      <c r="AJ232" s="248" t="b">
        <f t="shared" ca="1" si="864"/>
        <v>0</v>
      </c>
      <c r="AK232" s="248" t="str">
        <f t="shared" ca="1" si="864"/>
        <v>-</v>
      </c>
      <c r="AL232" s="248" t="str">
        <f t="shared" ca="1" si="864"/>
        <v>-</v>
      </c>
      <c r="AM232" s="248" t="str">
        <f t="shared" ca="1" si="864"/>
        <v>-</v>
      </c>
      <c r="AN232" s="248" t="b">
        <f t="shared" ca="1" si="864"/>
        <v>0</v>
      </c>
      <c r="AO232" s="10"/>
      <c r="AP232" s="248" t="b">
        <f t="shared" ref="AP232:BA253" ca="1" si="865">OFFSET(AP$5,$B232,0)</f>
        <v>1</v>
      </c>
      <c r="AQ232" s="248" t="b">
        <f t="shared" ca="1" si="865"/>
        <v>1</v>
      </c>
      <c r="AR232" s="248" t="b">
        <f t="shared" ca="1" si="865"/>
        <v>1</v>
      </c>
      <c r="AS232" s="297">
        <f t="shared" ref="AS232:AS253" ca="1" si="866">VALUE($H232&amp;$I232&amp;$J232&amp;$P232&amp;"09")</f>
        <v>212109</v>
      </c>
      <c r="AT232" s="248" t="b">
        <f t="shared" ca="1" si="865"/>
        <v>0</v>
      </c>
      <c r="AU232" s="248" t="str">
        <f t="shared" ca="1" si="865"/>
        <v>-</v>
      </c>
      <c r="AV232" s="248" t="str">
        <f t="shared" ca="1" si="865"/>
        <v>-</v>
      </c>
      <c r="AW232" s="248" t="str">
        <f t="shared" ca="1" si="865"/>
        <v>-</v>
      </c>
      <c r="AX232" s="248" t="str">
        <f t="shared" ca="1" si="865"/>
        <v>-</v>
      </c>
      <c r="AY232" s="248">
        <f t="shared" ca="1" si="865"/>
        <v>1</v>
      </c>
      <c r="AZ232" s="248">
        <f t="shared" ca="1" si="865"/>
        <v>1</v>
      </c>
      <c r="BA232" s="248" t="b">
        <f t="shared" ca="1" si="865"/>
        <v>1</v>
      </c>
      <c r="BB232" s="246" cm="1">
        <f t="array" ref="BB232">INDEX(i.sup_sel,$K232)</f>
        <v>1</v>
      </c>
      <c r="BC232" s="246" cm="1">
        <f t="array" aca="1" ref="BC232" ca="1">INDEX(i.confinement_factor_lab_cost,$L232)</f>
        <v>0.65</v>
      </c>
      <c r="BD232" s="246" cm="1">
        <f t="array" aca="1" ref="BD232" ca="1">INDEX(i.confinement_factor_lab_cost,$L232)</f>
        <v>0.65</v>
      </c>
      <c r="BE232" s="248" t="b">
        <f t="shared" ref="BE232:BF253" ca="1" si="867">OFFSET(BE$5,$B232,0)</f>
        <v>1</v>
      </c>
      <c r="BF232" s="248" t="b">
        <f t="shared" ca="1" si="867"/>
        <v>0</v>
      </c>
      <c r="BG232" s="246" t="b" cm="1">
        <f t="array" ref="BG232">INDEX(i.dams_confinement_P,$P232,BG$17)</f>
        <v>0</v>
      </c>
      <c r="BH232" s="246" t="b" cm="1">
        <f t="array" ref="BH232">INDEX(i.dams_confinement_P,$P232,BH$17)</f>
        <v>0</v>
      </c>
      <c r="BI232" s="246" t="b" cm="1">
        <f t="array" ref="BI232">INDEX(i.dams_confinement_P,$P232,BI$17)</f>
        <v>0</v>
      </c>
      <c r="BJ232" s="246" t="b" cm="1">
        <f t="array" ref="BJ232">INDEX(i.dams_confinement_P,$P232,BJ$17)</f>
        <v>0</v>
      </c>
      <c r="BK232" s="246" t="b" cm="1">
        <f t="array" ref="BK232">INDEX(i.dams_confinement_P,$P232,BK$17)</f>
        <v>0</v>
      </c>
      <c r="BL232" s="246" t="b" cm="1">
        <f t="array" ref="BL232">INDEX(i.dams_confinement_P,$P232,BL$17)</f>
        <v>0</v>
      </c>
      <c r="BM232" s="246" t="b" cm="1">
        <f t="array" ref="BM232">INDEX(i.dams_confinement_P,$P232,BM$17)</f>
        <v>0</v>
      </c>
      <c r="BN232" s="246" t="b" cm="1">
        <f t="array" ref="BN232">INDEX(i.dams_confinement_P,$P232,BN$17)</f>
        <v>0</v>
      </c>
      <c r="BO232" s="246" t="b" cm="1">
        <f t="array" ref="BO232">INDEX(i.dams_confinement_P,$P232,BO$17)</f>
        <v>0</v>
      </c>
      <c r="BP232" s="246" t="b" cm="1">
        <f t="array" ref="BP232">INDEX(i.dams_confinement_P,$P232,BP$17)</f>
        <v>0</v>
      </c>
      <c r="BQ232" s="246" t="b" cm="1">
        <f t="array" ref="BQ232">INDEX(i.dams_confinement_P,$P232,BQ$17)</f>
        <v>0</v>
      </c>
      <c r="BR232" s="246" t="b" cm="1">
        <f t="array" ref="BR232">INDEX(i.dams_confinement_P,$P232,BR$17)</f>
        <v>0</v>
      </c>
      <c r="BS232" s="246" t="b" cm="1">
        <f t="array" ref="BS232">INDEX(i.dams_confinement_P,$P232,BS$17)</f>
        <v>0</v>
      </c>
      <c r="BT232" s="246" t="b" cm="1">
        <f t="array" ref="BT232">INDEX(i.dams_confinement_P,$P232,BT$17)</f>
        <v>0</v>
      </c>
      <c r="BU232" s="246" t="b" cm="1">
        <f t="array" ref="BU232">INDEX(i.dams_confinement_P,$P232,BU$17)</f>
        <v>0</v>
      </c>
      <c r="BV232" s="246" t="b" cm="1">
        <f t="array" ref="BV232">INDEX(i.dams_confinement_P,$P232,BV$17)</f>
        <v>0</v>
      </c>
      <c r="BW232" s="246" t="b" cm="1">
        <f t="array" ref="BW232">INDEX(i.dams_confinement_P,$P232,BW$17)</f>
        <v>0</v>
      </c>
      <c r="BX232" s="246" t="b" cm="1">
        <f t="array" ref="BX232">INDEX(i.dams_confinement_P,$P232,BX$17)</f>
        <v>0</v>
      </c>
      <c r="BY232" s="248" t="str">
        <f t="shared" ref="BY232:CV243" ca="1" si="868">OFFSET(BY$5,$B232,0)</f>
        <v>-</v>
      </c>
      <c r="BZ232" s="248" t="str">
        <f t="shared" ca="1" si="868"/>
        <v>-</v>
      </c>
      <c r="CA232" s="10"/>
      <c r="CB232" s="248" t="str">
        <f t="shared" ca="1" si="868"/>
        <v>-</v>
      </c>
      <c r="CC232" s="248" t="str">
        <f t="shared" ca="1" si="868"/>
        <v>-</v>
      </c>
      <c r="CD232" s="248" t="str">
        <f t="shared" ca="1" si="868"/>
        <v>-</v>
      </c>
      <c r="CE232" s="248" t="str">
        <f t="shared" ca="1" si="868"/>
        <v>-</v>
      </c>
      <c r="CF232" s="248" t="str">
        <f t="shared" ca="1" si="868"/>
        <v>-</v>
      </c>
      <c r="CG232" s="248" t="str">
        <f t="shared" ca="1" si="868"/>
        <v>-</v>
      </c>
      <c r="CH232" s="248" t="str">
        <f t="shared" ca="1" si="868"/>
        <v>-</v>
      </c>
      <c r="CI232" s="248" t="str">
        <f t="shared" ca="1" si="868"/>
        <v>-</v>
      </c>
      <c r="CJ232" s="248" t="str">
        <f t="shared" ca="1" si="868"/>
        <v>-</v>
      </c>
      <c r="CK232" s="248" t="str">
        <f t="shared" ca="1" si="868"/>
        <v>-</v>
      </c>
      <c r="CL232" s="248" t="str">
        <f t="shared" ca="1" si="868"/>
        <v>-</v>
      </c>
      <c r="CM232" s="248" t="str">
        <f t="shared" ca="1" si="868"/>
        <v>-</v>
      </c>
      <c r="CN232" s="248" t="str">
        <f t="shared" ca="1" si="868"/>
        <v>-</v>
      </c>
      <c r="CO232" s="248" t="str">
        <f t="shared" ca="1" si="868"/>
        <v>-</v>
      </c>
      <c r="CP232" s="248" t="str">
        <f t="shared" ca="1" si="868"/>
        <v>-</v>
      </c>
      <c r="CQ232" s="248" t="str">
        <f t="shared" ca="1" si="868"/>
        <v>-</v>
      </c>
      <c r="CR232" s="248" t="str">
        <f t="shared" ca="1" si="868"/>
        <v>-</v>
      </c>
      <c r="CS232" s="248" t="str">
        <f t="shared" ca="1" si="868"/>
        <v>-</v>
      </c>
      <c r="CT232" s="248" t="str">
        <f t="shared" ca="1" si="868"/>
        <v>-</v>
      </c>
      <c r="CU232" s="248" t="str">
        <f t="shared" ca="1" si="868"/>
        <v>-</v>
      </c>
      <c r="CV232" s="248" t="str">
        <f t="shared" ca="1" si="868"/>
        <v>-</v>
      </c>
      <c r="CW232" s="10"/>
      <c r="CX232" s="246" t="str" cm="1">
        <f t="array" aca="1" ref="CX232" ca="1">IF(AND($CZ232:$DA232),INDEX(i.dam_user_fvp0_date,$P232),"-")</f>
        <v>-</v>
      </c>
      <c r="CY232" s="246" t="str" cm="1">
        <f t="array" aca="1" ref="CY232" ca="1">IF(AND($CZ232:$DA232),INDEX(i.dam_user_fvp1_date,$P232),"-")</f>
        <v>-</v>
      </c>
      <c r="CZ232" s="248" t="b">
        <f t="shared" ca="1" si="836"/>
        <v>0</v>
      </c>
      <c r="DA232" s="248" t="b">
        <f t="shared" ca="1" si="836"/>
        <v>0</v>
      </c>
      <c r="DB232" s="248" t="str">
        <f t="shared" ca="1" si="836"/>
        <v>-</v>
      </c>
      <c r="DC232" s="248" t="str">
        <f t="shared" ca="1" si="836"/>
        <v>-</v>
      </c>
      <c r="DD232" s="248" t="str">
        <f t="shared" ca="1" si="836"/>
        <v>-</v>
      </c>
      <c r="DE232" s="248" t="str">
        <f t="shared" ca="1" si="836"/>
        <v>-</v>
      </c>
      <c r="DF232" s="248" t="str">
        <f t="shared" ca="1" si="836"/>
        <v>-</v>
      </c>
      <c r="DG232" s="248" t="str">
        <f t="shared" ca="1" si="836"/>
        <v>-</v>
      </c>
      <c r="DH232" s="248" t="str">
        <f t="shared" ca="1" si="836"/>
        <v>-</v>
      </c>
      <c r="DI232" s="248" t="str">
        <f t="shared" ca="1" si="836"/>
        <v>-</v>
      </c>
      <c r="DJ232" s="248">
        <f t="shared" ca="1" si="836"/>
        <v>0.125</v>
      </c>
      <c r="DK232" s="248">
        <f t="shared" ca="1" si="836"/>
        <v>0.3</v>
      </c>
      <c r="DL232" s="248">
        <f t="shared" ca="1" si="836"/>
        <v>-0.05</v>
      </c>
      <c r="DM232" s="248">
        <f t="shared" ca="1" si="836"/>
        <v>0.1</v>
      </c>
      <c r="DN232" s="248">
        <f t="shared" ca="1" si="836"/>
        <v>0.25</v>
      </c>
      <c r="DO232" s="248">
        <f t="shared" ca="1" si="836"/>
        <v>-0.05</v>
      </c>
      <c r="DP232" s="248">
        <f t="shared" ca="1" si="836"/>
        <v>0.05</v>
      </c>
      <c r="DQ232" s="248">
        <f t="shared" ca="1" si="836"/>
        <v>0.1</v>
      </c>
      <c r="DR232" s="248">
        <f t="shared" ca="1" si="836"/>
        <v>-0.02</v>
      </c>
      <c r="DS232" s="248">
        <f t="shared" ca="1" si="836"/>
        <v>0.1</v>
      </c>
      <c r="DT232" s="248">
        <f t="shared" ca="1" si="836"/>
        <v>0.25</v>
      </c>
      <c r="DU232" s="248">
        <f t="shared" ca="1" si="836"/>
        <v>-0.05</v>
      </c>
      <c r="DV232" s="301">
        <v>3</v>
      </c>
      <c r="DW232" s="301">
        <v>3</v>
      </c>
      <c r="DX232" s="248">
        <f t="shared" ca="1" si="836"/>
        <v>0</v>
      </c>
      <c r="DY232" s="247">
        <v>1.5</v>
      </c>
      <c r="DZ232" s="247">
        <v>-1.5</v>
      </c>
      <c r="EA232" s="248" t="str">
        <f t="shared" ca="1" si="836"/>
        <v>-</v>
      </c>
      <c r="EB232" s="248" t="str">
        <f t="shared" ca="1" si="836"/>
        <v>-</v>
      </c>
      <c r="EC232" s="248" t="str">
        <f t="shared" ca="1" si="836"/>
        <v>-</v>
      </c>
      <c r="ED232" s="248" t="str">
        <f t="shared" ca="1" si="836"/>
        <v>-</v>
      </c>
      <c r="EE232" s="248" t="str">
        <f t="shared" ca="1" si="836"/>
        <v>-</v>
      </c>
      <c r="EF232" s="248">
        <f t="shared" ca="1" si="836"/>
        <v>0</v>
      </c>
      <c r="EG232" s="247">
        <v>1.5</v>
      </c>
      <c r="EH232" s="247">
        <v>-1.5</v>
      </c>
      <c r="EI232" s="248" t="str">
        <f t="shared" ca="1" si="836"/>
        <v>-</v>
      </c>
      <c r="EJ232" s="248" t="str">
        <f t="shared" ca="1" si="836"/>
        <v>-</v>
      </c>
      <c r="EK232" s="248" t="str">
        <f t="shared" ca="1" si="836"/>
        <v>-</v>
      </c>
      <c r="EL232" s="248">
        <f t="shared" ca="1" si="836"/>
        <v>0</v>
      </c>
      <c r="EM232" s="248">
        <f t="shared" ca="1" si="836"/>
        <v>0</v>
      </c>
      <c r="EN232" s="248">
        <f t="shared" ca="1" si="836"/>
        <v>0</v>
      </c>
      <c r="EO232" s="248">
        <f t="shared" ca="1" si="836"/>
        <v>0</v>
      </c>
      <c r="EP232" s="248">
        <f t="shared" ca="1" si="836"/>
        <v>0</v>
      </c>
      <c r="EQ232" s="248">
        <f t="shared" ca="1" si="836"/>
        <v>0</v>
      </c>
      <c r="ER232" s="248">
        <f t="shared" ca="1" si="836"/>
        <v>0</v>
      </c>
      <c r="ES232" s="248" t="str">
        <f t="shared" ca="1" si="836"/>
        <v>-</v>
      </c>
      <c r="ET232" s="248" t="str">
        <f t="shared" ca="1" si="836"/>
        <v>-</v>
      </c>
      <c r="EU232" s="248" t="str">
        <f t="shared" ca="1" si="836"/>
        <v>-</v>
      </c>
      <c r="EV232" s="248" t="str">
        <f t="shared" ca="1" si="836"/>
        <v>-</v>
      </c>
      <c r="EW232" s="248" t="str">
        <f t="shared" ca="1" si="836"/>
        <v>-</v>
      </c>
      <c r="EX232" s="248" t="str">
        <f t="shared" ca="1" si="836"/>
        <v>-</v>
      </c>
      <c r="EY232" s="248" t="str">
        <f t="shared" ca="1" si="836"/>
        <v>-</v>
      </c>
      <c r="EZ232" s="248" t="str">
        <f t="shared" ca="1" si="836"/>
        <v>-</v>
      </c>
      <c r="FA232" s="248" t="str">
        <f t="shared" ca="1" si="836"/>
        <v>-</v>
      </c>
      <c r="FB232" s="248" t="str">
        <f t="shared" ca="1" si="836"/>
        <v>-</v>
      </c>
      <c r="FC232" s="248" t="str">
        <f t="shared" ca="1" si="836"/>
        <v>-</v>
      </c>
      <c r="FD232" s="10"/>
      <c r="FE232" s="246">
        <f t="shared" ref="FE232:FE253" ca="1" si="869">INDEX(i.FlkStrctr,$J232,FE$15)</f>
        <v>1</v>
      </c>
      <c r="FF232" s="248" t="str">
        <f t="shared" ca="1" si="836"/>
        <v>-</v>
      </c>
      <c r="FG232" s="248" t="str">
        <f t="shared" ca="1" si="836"/>
        <v>-</v>
      </c>
      <c r="FH232" s="248" t="str">
        <f t="shared" ca="1" si="836"/>
        <v>-</v>
      </c>
      <c r="FI232" s="248" t="str">
        <f t="shared" ref="FI232" ca="1" si="870">OFFSET(FI$5,$B232,0)</f>
        <v>-</v>
      </c>
      <c r="FJ232" s="246" t="b">
        <f t="shared" ref="FJ232:FJ253" ca="1" si="871">INDEX(i.FlkStrctr,$J232,FJ$15)</f>
        <v>0</v>
      </c>
      <c r="FK232" s="248" t="str">
        <f t="shared" ref="FK232:GN241" ca="1" si="872">OFFSET(FK$5,$B232,0)</f>
        <v>-</v>
      </c>
      <c r="FL232" s="248">
        <f t="shared" ca="1" si="872"/>
        <v>0</v>
      </c>
      <c r="FM232" s="248" t="str">
        <f t="shared" ca="1" si="872"/>
        <v>-</v>
      </c>
      <c r="FN232" s="248">
        <f t="shared" ca="1" si="872"/>
        <v>1</v>
      </c>
      <c r="FO232" s="248">
        <f t="shared" ca="1" si="872"/>
        <v>0</v>
      </c>
      <c r="FP232" s="248">
        <f t="shared" ca="1" si="872"/>
        <v>1</v>
      </c>
      <c r="FQ232" s="248">
        <f t="shared" ca="1" si="872"/>
        <v>0</v>
      </c>
      <c r="FR232" s="248">
        <f t="shared" ca="1" si="872"/>
        <v>1</v>
      </c>
      <c r="FS232" s="248">
        <f t="shared" ca="1" si="872"/>
        <v>1</v>
      </c>
      <c r="FT232" s="248">
        <f t="shared" ca="1" si="872"/>
        <v>1</v>
      </c>
      <c r="FU232" s="248">
        <f t="shared" ca="1" si="872"/>
        <v>0</v>
      </c>
      <c r="FV232" s="248">
        <f t="shared" ca="1" si="872"/>
        <v>0</v>
      </c>
      <c r="FW232" s="248">
        <f t="shared" ca="1" si="872"/>
        <v>0</v>
      </c>
      <c r="FX232" s="248">
        <f t="shared" ca="1" si="872"/>
        <v>0</v>
      </c>
      <c r="FY232" s="248">
        <f t="shared" ca="1" si="872"/>
        <v>0</v>
      </c>
      <c r="FZ232" s="248">
        <f t="shared" ca="1" si="841"/>
        <v>0</v>
      </c>
      <c r="GA232" s="248">
        <f t="shared" ca="1" si="841"/>
        <v>0</v>
      </c>
      <c r="GB232" s="248">
        <f t="shared" ca="1" si="841"/>
        <v>0</v>
      </c>
      <c r="GC232" s="248">
        <f t="shared" ca="1" si="841"/>
        <v>0</v>
      </c>
      <c r="GD232" s="248">
        <f t="shared" ca="1" si="841"/>
        <v>0</v>
      </c>
      <c r="GE232" s="248">
        <f t="shared" ca="1" si="841"/>
        <v>0</v>
      </c>
      <c r="GF232" s="248">
        <f t="shared" ca="1" si="841"/>
        <v>0</v>
      </c>
      <c r="GG232" s="248">
        <f t="shared" ca="1" si="841"/>
        <v>1</v>
      </c>
      <c r="GH232" s="248">
        <f t="shared" ca="1" si="841"/>
        <v>0</v>
      </c>
      <c r="GI232" s="248">
        <f t="shared" ca="1" si="841"/>
        <v>0</v>
      </c>
      <c r="GJ232" s="248">
        <f t="shared" ca="1" si="841"/>
        <v>0</v>
      </c>
      <c r="GK232" s="248">
        <f t="shared" ca="1" si="841"/>
        <v>0</v>
      </c>
      <c r="GL232" s="248">
        <f t="shared" ca="1" si="841"/>
        <v>0</v>
      </c>
      <c r="GM232" s="248">
        <f t="shared" ca="1" si="841"/>
        <v>0</v>
      </c>
      <c r="GN232" s="248">
        <f t="shared" ca="1" si="841"/>
        <v>0</v>
      </c>
      <c r="GO232" s="10"/>
      <c r="GP232" s="246" t="b">
        <f t="shared" ref="GP232" ca="1" si="873">IF(GQ232&lt;&gt;"-",TRUE,FALSE)</f>
        <v>1</v>
      </c>
      <c r="GQ232" s="246" cm="1">
        <f t="array" aca="1" ref="GQ232" ca="1">INDEX(i.bnd_total_pas_area,$R232,1)</f>
        <v>852</v>
      </c>
      <c r="GR232" s="248" t="str">
        <f t="shared" ref="GR232:GR253" ca="1" si="874">OFFSET(GR$5,$B232,0)</f>
        <v>-</v>
      </c>
      <c r="GS232" s="246" t="b">
        <f t="shared" ref="GS232" ca="1" si="875">IF(GT232&lt;&gt;"-",TRUE,FALSE)</f>
        <v>1</v>
      </c>
      <c r="GT232" s="246" cm="1">
        <f t="array" aca="1" ref="GT232" ca="1">INDEX(i.bnd_sr_t,$T232,1)</f>
        <v>13.6</v>
      </c>
      <c r="GU232" s="246" t="b">
        <f t="shared" ref="GU232:GW253" ca="1" si="876">INDEX(i.TOL,$I232,GU$15)</f>
        <v>1</v>
      </c>
      <c r="GV232" s="246" t="b">
        <f t="shared" ca="1" si="876"/>
        <v>0</v>
      </c>
      <c r="GW232" s="246" t="b">
        <f t="shared" ca="1" si="876"/>
        <v>0</v>
      </c>
      <c r="GX232" s="248">
        <f t="shared" ref="GX232:HS243" ca="1" si="877">OFFSET(GX$5,$B232,0)</f>
        <v>0</v>
      </c>
      <c r="GY232" s="248">
        <f t="shared" ca="1" si="877"/>
        <v>2</v>
      </c>
      <c r="GZ232" s="248">
        <f t="shared" ca="1" si="877"/>
        <v>2</v>
      </c>
      <c r="HA232" s="248" t="str">
        <f t="shared" ca="1" si="877"/>
        <v>-</v>
      </c>
      <c r="HB232" s="248" t="str">
        <f t="shared" ca="1" si="877"/>
        <v>-</v>
      </c>
      <c r="HC232" s="248" t="str">
        <f t="shared" ca="1" si="877"/>
        <v>-</v>
      </c>
      <c r="HD232" s="248" t="str">
        <f t="shared" ca="1" si="877"/>
        <v>-</v>
      </c>
      <c r="HE232" s="248" t="str">
        <f t="shared" ca="1" si="877"/>
        <v>-</v>
      </c>
      <c r="HF232" s="248" t="str">
        <f t="shared" ca="1" si="877"/>
        <v>-</v>
      </c>
      <c r="HG232" s="248" t="str">
        <f t="shared" ca="1" si="877"/>
        <v>-</v>
      </c>
      <c r="HH232" s="248" t="str">
        <f t="shared" ca="1" si="877"/>
        <v>-</v>
      </c>
      <c r="HI232" s="248" t="str">
        <f t="shared" ca="1" si="877"/>
        <v>-</v>
      </c>
      <c r="HJ232" s="248" t="str">
        <f t="shared" ca="1" si="877"/>
        <v>-</v>
      </c>
      <c r="HK232" s="248" t="b">
        <f t="shared" ca="1" si="877"/>
        <v>1</v>
      </c>
      <c r="HL232" s="248">
        <f t="shared" ca="1" si="877"/>
        <v>0</v>
      </c>
      <c r="HM232" s="288" t="str">
        <f t="shared" ca="1" si="877"/>
        <v>-</v>
      </c>
      <c r="HN232" s="288" t="str">
        <f t="shared" ca="1" si="877"/>
        <v>-</v>
      </c>
      <c r="HO232" s="288" t="str">
        <f t="shared" ca="1" si="877"/>
        <v>-</v>
      </c>
      <c r="HP232" s="288" t="str">
        <f t="shared" ca="1" si="877"/>
        <v>-</v>
      </c>
      <c r="HQ232" s="288" t="str">
        <f t="shared" ca="1" si="877"/>
        <v>-</v>
      </c>
      <c r="HR232" s="288" t="str">
        <f t="shared" ca="1" si="877"/>
        <v>-</v>
      </c>
      <c r="HS232" s="248" t="str">
        <f t="shared" ca="1" si="877"/>
        <v>-</v>
      </c>
      <c r="HT232" s="248" t="str">
        <f t="shared" ref="HT232:HV253" ca="1" si="878">OFFSET(HT$5,$B232,0)</f>
        <v>-</v>
      </c>
      <c r="HU232" s="248" t="b">
        <f t="shared" ca="1" si="878"/>
        <v>1</v>
      </c>
      <c r="HV232" s="248">
        <f t="shared" ca="1" si="878"/>
        <v>0</v>
      </c>
      <c r="HW232" s="246" t="str">
        <f t="shared" ref="HW232:HZ253" ca="1" si="879">INDEX(i.FlkStrctr,$J232,HW$15)</f>
        <v>-</v>
      </c>
      <c r="HX232" s="246" t="str">
        <f t="shared" ca="1" si="879"/>
        <v>-</v>
      </c>
      <c r="HY232" s="246" t="str">
        <f t="shared" ca="1" si="879"/>
        <v>-</v>
      </c>
      <c r="HZ232" s="246" t="str">
        <f t="shared" ca="1" si="879"/>
        <v>-</v>
      </c>
      <c r="IA232" s="248" t="str">
        <f t="shared" ref="IA232:JT244" ca="1" si="880">OFFSET(IA$5,$B232,0)</f>
        <v>-</v>
      </c>
      <c r="IB232" s="248" t="str">
        <f t="shared" ca="1" si="880"/>
        <v>-</v>
      </c>
      <c r="IC232" s="248" t="str">
        <f t="shared" ca="1" si="880"/>
        <v>-</v>
      </c>
      <c r="ID232" s="248" t="str">
        <f t="shared" ca="1" si="880"/>
        <v>-</v>
      </c>
      <c r="IE232" s="248">
        <f t="shared" ca="1" si="880"/>
        <v>0</v>
      </c>
      <c r="IF232" s="248" t="str">
        <f t="shared" ca="1" si="880"/>
        <v>-</v>
      </c>
      <c r="IG232" s="248">
        <f t="shared" ca="1" si="880"/>
        <v>0</v>
      </c>
      <c r="IH232" s="246" t="str">
        <f t="shared" ref="IH232:IM253" ca="1" si="881">INDEX(i.FlkStrctr,$J232,IH$15)</f>
        <v>-</v>
      </c>
      <c r="II232" s="246">
        <f t="shared" ca="1" si="881"/>
        <v>500</v>
      </c>
      <c r="IJ232" s="246">
        <f t="shared" ca="1" si="881"/>
        <v>500</v>
      </c>
      <c r="IK232" s="246">
        <f t="shared" ca="1" si="881"/>
        <v>865</v>
      </c>
      <c r="IL232" s="246" t="str">
        <f t="shared" ca="1" si="881"/>
        <v>-</v>
      </c>
      <c r="IM232" s="246" t="str">
        <f t="shared" ca="1" si="881"/>
        <v>-</v>
      </c>
      <c r="IN232" s="248" t="str">
        <f t="shared" ref="IN232:IO253" ca="1" si="882">OFFSET(IN$5,$B232,0)</f>
        <v>-</v>
      </c>
      <c r="IO232" s="248" t="str">
        <f t="shared" ca="1" si="882"/>
        <v>-</v>
      </c>
      <c r="IP232" s="10"/>
      <c r="IQ232" s="248">
        <f t="shared" ca="1" si="880"/>
        <v>1</v>
      </c>
      <c r="IR232" s="248">
        <f t="shared" ca="1" si="880"/>
        <v>0</v>
      </c>
      <c r="IS232" s="248">
        <f t="shared" ca="1" si="880"/>
        <v>1</v>
      </c>
      <c r="IT232" s="248">
        <f t="shared" ca="1" si="880"/>
        <v>1</v>
      </c>
      <c r="IU232" s="248">
        <f t="shared" ca="1" si="880"/>
        <v>0</v>
      </c>
      <c r="IV232" s="248">
        <f t="shared" ca="1" si="880"/>
        <v>70</v>
      </c>
      <c r="IW232" s="248">
        <f t="shared" ca="1" si="880"/>
        <v>50</v>
      </c>
      <c r="IX232" s="248">
        <f t="shared" ca="1" si="880"/>
        <v>85</v>
      </c>
      <c r="IY232" s="248">
        <f t="shared" ca="1" si="880"/>
        <v>70</v>
      </c>
      <c r="IZ232" s="246">
        <f t="shared" ref="IZ232:IZ253" ca="1" si="883">INDEX(i.WoolPrices,$M232,IZ$15)</f>
        <v>1</v>
      </c>
      <c r="JA232" s="246">
        <f t="shared" ref="JA232:JA253" ca="1" si="884">INDEX(i.MeatPrices,$N232,JA$15)</f>
        <v>1</v>
      </c>
      <c r="JB232" s="246">
        <f t="shared" ref="JB232:JB253" ca="1" si="885">INDEX(i.GrainPrices,$O232,JB$15)</f>
        <v>1</v>
      </c>
      <c r="JC232" s="248">
        <f t="shared" ca="1" si="880"/>
        <v>1</v>
      </c>
      <c r="JD232" s="10"/>
      <c r="JE232" s="248">
        <f t="shared" ca="1" si="880"/>
        <v>1</v>
      </c>
      <c r="JF232" s="246">
        <f t="shared" ref="JF232:JF253" si="886">INDEX(i.germ,$S232,JF$15)</f>
        <v>1.25</v>
      </c>
      <c r="JG232" s="248">
        <f t="shared" ref="JG232:JK253" ca="1" si="887">OFFSET(JG$5,$B232,0)</f>
        <v>0.75</v>
      </c>
      <c r="JH232" s="248">
        <f t="shared" ca="1" si="887"/>
        <v>0.8</v>
      </c>
      <c r="JI232" s="248">
        <f t="shared" ca="1" si="887"/>
        <v>0.82499999999999996</v>
      </c>
      <c r="JJ232" s="248">
        <f t="shared" ca="1" si="887"/>
        <v>0.875</v>
      </c>
      <c r="JK232" s="248">
        <f t="shared" ca="1" si="887"/>
        <v>0.9</v>
      </c>
      <c r="JL232" s="246">
        <f t="shared" ref="JL232:JL253" si="888">INDEX(i.germ,$S232,JL$15)</f>
        <v>1.25</v>
      </c>
      <c r="JM232" s="301" cm="1">
        <f t="array" ref="JM232">INDEX(i.addfoo,$Q232,JM$229)</f>
        <v>0</v>
      </c>
      <c r="JN232" s="301" cm="1">
        <f t="array" ref="JN232">INDEX(i.addfoo,$Q232,JN$229)</f>
        <v>0</v>
      </c>
      <c r="JO232" s="301" cm="1">
        <f t="array" ref="JO232">INDEX(i.addfoo,$Q232,JO$229)</f>
        <v>0</v>
      </c>
      <c r="JP232" s="301" cm="1">
        <f t="array" ref="JP232">INDEX(i.addfoo,$Q232,JP$229)</f>
        <v>0</v>
      </c>
      <c r="JQ232" s="301" cm="1">
        <f t="array" ref="JQ232">INDEX(i.addfoo,$Q232,JQ$229)</f>
        <v>0</v>
      </c>
      <c r="JR232" s="301" cm="1">
        <f t="array" ref="JR232">INDEX(i.addfoo,$Q232,JR$229)</f>
        <v>0</v>
      </c>
      <c r="JS232" s="248" t="str">
        <f t="shared" ca="1" si="880"/>
        <v>-</v>
      </c>
      <c r="JT232" s="248">
        <f t="shared" ca="1" si="880"/>
        <v>0</v>
      </c>
      <c r="JU232" s="27">
        <v>0</v>
      </c>
    </row>
    <row r="233" spans="1:281" s="228" customFormat="1" outlineLevel="1">
      <c r="A233" s="202">
        <f t="shared" si="12"/>
        <v>228</v>
      </c>
      <c r="B233" s="202">
        <f t="shared" si="861"/>
        <v>2</v>
      </c>
      <c r="C233" s="228">
        <v>700</v>
      </c>
      <c r="D233" s="228" t="s">
        <v>941</v>
      </c>
      <c r="E233" s="228" t="b">
        <v>0</v>
      </c>
      <c r="F233" s="228" t="b">
        <v>0</v>
      </c>
      <c r="G233" s="228" t="b">
        <v>0</v>
      </c>
      <c r="H233" s="32">
        <v>2</v>
      </c>
      <c r="I233" s="298" cm="1">
        <f t="array" aca="1" ref="I233" ca="1">INDEX(DataMaster!$R$70:$AC$77,Experiment!$H233,MATCH(Experiment!I$2,DataMaster!$R$69:$AC$69,0))</f>
        <v>1</v>
      </c>
      <c r="J233" s="298" cm="1">
        <f t="array" aca="1" ref="J233" ca="1">INDEX(DataMaster!$R$70:$AC$77,Experiment!$H233,MATCH(Experiment!J$2,DataMaster!$R$69:$AC$69,0))</f>
        <v>2</v>
      </c>
      <c r="K233" s="32">
        <v>1</v>
      </c>
      <c r="L233" s="298" cm="1">
        <f t="array" aca="1" ref="L233" ca="1">INDEX(DataMaster!$R$70:$AC$77,Experiment!$H233,MATCH(Experiment!L$2,DataMaster!$R$69:$AC$69,0))</f>
        <v>2</v>
      </c>
      <c r="M233" s="225">
        <f t="shared" ca="1" si="862"/>
        <v>1</v>
      </c>
      <c r="N233" s="225">
        <f t="shared" ca="1" si="862"/>
        <v>1</v>
      </c>
      <c r="O233" s="225">
        <f t="shared" ca="1" si="862"/>
        <v>1</v>
      </c>
      <c r="P233" s="298" cm="1">
        <f t="array" ref="P233">INDEX(DataMaster!$R$70:$AC$77,Experiment!$H233,MATCH(Experiment!P$2,DataMaster!$R$69:$AC$69,0))</f>
        <v>1</v>
      </c>
      <c r="Q233" s="32">
        <v>1</v>
      </c>
      <c r="R233" s="298" cm="1">
        <f t="array" aca="1" ref="R233" ca="1">INDEX(DataMaster!$R$70:$AC$77,Experiment!$H233,MATCH(Experiment!R$2,DataMaster!$R$69:$AC$69,0))</f>
        <v>2</v>
      </c>
      <c r="S233" s="32">
        <v>2</v>
      </c>
      <c r="T233" s="298" cm="1">
        <f t="array" aca="1" ref="T233" ca="1">INDEX(DataMaster!$R$70:$AC$77,Experiment!$H233,MATCH(Experiment!T$2,DataMaster!$R$69:$AC$69,0))</f>
        <v>2</v>
      </c>
      <c r="V233" s="242" t="str">
        <f ca="1">TEXT(LEFT(OFFSET(V233,-1,0),5)+1,"00000")&amp;MID(OFFSET(V233,-1,0),6,FIND(" ",OFFSET(V233,-1,0),7)-5)
&amp;IF($H233=0,"",INDEX(DataMaster!$Q$70:$Q$77,Experiment!H233))
&amp;" Day"&amp;INDEX(i.DOY,$I233,1)&amp;IF($FE233=0," FWM","")&amp;IF($FE233=1," MWM","")&amp;IF($FE233=5," Mat","")&amp;IF($FJ233=TRUE,"&amp;BBT","")
&amp;" Confine"&amp;$P233-1&amp;IF($R233&gt;1," PasArea"&amp;GQ233,"")&amp;IF($T233&gt;1," SR"&amp;GT233,"")&amp;IF($S233&gt;1," PGR"&amp;JF233,"")&amp;IF(SUM(JM233:JR233)&gt;0," AddFoo"&amp;SUM(JM233:JR233),"")
&amp;" (F"&amp;3+IFERROR(1*$CZ233,0)+IFERROR(1*$DA233,0)&amp;3-IFERROR(1*NOT($DC233),0)&amp;"N"&amp;$DV233&amp;$DW233&amp;")"</f>
        <v>00004 Case_study farm1_nc Day135 MWM Confine0 PasArea852 SR13.6 PGR1.25 (F33N33)</v>
      </c>
      <c r="W233" s="10" t="str">
        <f ca="1">IF(COUNTIF(V$5:V233,V233)=1,"-","Dup")</f>
        <v>-</v>
      </c>
      <c r="X233" s="10"/>
      <c r="Y233" s="248" t="str">
        <f t="shared" ca="1" si="863"/>
        <v>-</v>
      </c>
      <c r="Z233" s="248" t="str">
        <f t="shared" ca="1" si="863"/>
        <v>-</v>
      </c>
      <c r="AA233" s="248" t="str">
        <f t="shared" ca="1" si="863"/>
        <v>-</v>
      </c>
      <c r="AB233" s="248" t="str">
        <f t="shared" ca="1" si="863"/>
        <v>-</v>
      </c>
      <c r="AC233" s="248" t="str">
        <f t="shared" ca="1" si="863"/>
        <v>-</v>
      </c>
      <c r="AD233" s="248" t="b">
        <f t="shared" ca="1" si="863"/>
        <v>1</v>
      </c>
      <c r="AE233" s="10"/>
      <c r="AF233" s="248" t="b">
        <f t="shared" ca="1" si="864"/>
        <v>1</v>
      </c>
      <c r="AG233" s="248" t="str">
        <f t="shared" ca="1" si="864"/>
        <v>-</v>
      </c>
      <c r="AH233" s="248" t="str">
        <f t="shared" ca="1" si="864"/>
        <v>-</v>
      </c>
      <c r="AI233" s="248" t="str">
        <f t="shared" ca="1" si="864"/>
        <v>-</v>
      </c>
      <c r="AJ233" s="248" t="b">
        <f t="shared" ca="1" si="864"/>
        <v>0</v>
      </c>
      <c r="AK233" s="248" t="str">
        <f t="shared" ca="1" si="864"/>
        <v>-</v>
      </c>
      <c r="AL233" s="248" t="str">
        <f t="shared" ca="1" si="864"/>
        <v>-</v>
      </c>
      <c r="AM233" s="248" t="str">
        <f t="shared" ca="1" si="864"/>
        <v>-</v>
      </c>
      <c r="AN233" s="248" t="b">
        <f t="shared" ca="1" si="864"/>
        <v>0</v>
      </c>
      <c r="AO233" s="10"/>
      <c r="AP233" s="248" t="b">
        <f t="shared" ca="1" si="865"/>
        <v>1</v>
      </c>
      <c r="AQ233" s="248" t="b">
        <f t="shared" ca="1" si="865"/>
        <v>1</v>
      </c>
      <c r="AR233" s="248" t="b">
        <f t="shared" ca="1" si="865"/>
        <v>1</v>
      </c>
      <c r="AS233" s="297">
        <f t="shared" ca="1" si="866"/>
        <v>212109</v>
      </c>
      <c r="AT233" s="248" t="b">
        <f t="shared" ca="1" si="865"/>
        <v>0</v>
      </c>
      <c r="AU233" s="248" t="str">
        <f t="shared" ca="1" si="865"/>
        <v>-</v>
      </c>
      <c r="AV233" s="248" t="str">
        <f t="shared" ca="1" si="865"/>
        <v>-</v>
      </c>
      <c r="AW233" s="248" t="str">
        <f t="shared" ca="1" si="865"/>
        <v>-</v>
      </c>
      <c r="AX233" s="248" t="str">
        <f t="shared" ca="1" si="865"/>
        <v>-</v>
      </c>
      <c r="AY233" s="248">
        <f t="shared" ca="1" si="865"/>
        <v>1</v>
      </c>
      <c r="AZ233" s="248">
        <f t="shared" ca="1" si="865"/>
        <v>1</v>
      </c>
      <c r="BA233" s="248" t="b">
        <f t="shared" ca="1" si="865"/>
        <v>1</v>
      </c>
      <c r="BB233" s="246" cm="1">
        <f t="array" ref="BB233">INDEX(i.sup_sel,$K233)</f>
        <v>1</v>
      </c>
      <c r="BC233" s="246" cm="1">
        <f t="array" aca="1" ref="BC233" ca="1">INDEX(i.confinement_factor_lab_cost,$L233)</f>
        <v>0.65</v>
      </c>
      <c r="BD233" s="246" cm="1">
        <f t="array" aca="1" ref="BD233" ca="1">INDEX(i.confinement_factor_lab_cost,$L233)</f>
        <v>0.65</v>
      </c>
      <c r="BE233" s="248" t="b">
        <f t="shared" ca="1" si="867"/>
        <v>1</v>
      </c>
      <c r="BF233" s="248" t="b">
        <f t="shared" ca="1" si="867"/>
        <v>0</v>
      </c>
      <c r="BG233" s="246" t="b" cm="1">
        <f t="array" ref="BG233">INDEX(i.dams_confinement_P,$P233,BG$17)</f>
        <v>0</v>
      </c>
      <c r="BH233" s="246" t="b" cm="1">
        <f t="array" ref="BH233">INDEX(i.dams_confinement_P,$P233,BH$17)</f>
        <v>0</v>
      </c>
      <c r="BI233" s="246" t="b" cm="1">
        <f t="array" ref="BI233">INDEX(i.dams_confinement_P,$P233,BI$17)</f>
        <v>0</v>
      </c>
      <c r="BJ233" s="246" t="b" cm="1">
        <f t="array" ref="BJ233">INDEX(i.dams_confinement_P,$P233,BJ$17)</f>
        <v>0</v>
      </c>
      <c r="BK233" s="246" t="b" cm="1">
        <f t="array" ref="BK233">INDEX(i.dams_confinement_P,$P233,BK$17)</f>
        <v>0</v>
      </c>
      <c r="BL233" s="246" t="b" cm="1">
        <f t="array" ref="BL233">INDEX(i.dams_confinement_P,$P233,BL$17)</f>
        <v>0</v>
      </c>
      <c r="BM233" s="246" t="b" cm="1">
        <f t="array" ref="BM233">INDEX(i.dams_confinement_P,$P233,BM$17)</f>
        <v>0</v>
      </c>
      <c r="BN233" s="246" t="b" cm="1">
        <f t="array" ref="BN233">INDEX(i.dams_confinement_P,$P233,BN$17)</f>
        <v>0</v>
      </c>
      <c r="BO233" s="246" t="b" cm="1">
        <f t="array" ref="BO233">INDEX(i.dams_confinement_P,$P233,BO$17)</f>
        <v>0</v>
      </c>
      <c r="BP233" s="246" t="b" cm="1">
        <f t="array" ref="BP233">INDEX(i.dams_confinement_P,$P233,BP$17)</f>
        <v>0</v>
      </c>
      <c r="BQ233" s="246" t="b" cm="1">
        <f t="array" ref="BQ233">INDEX(i.dams_confinement_P,$P233,BQ$17)</f>
        <v>0</v>
      </c>
      <c r="BR233" s="246" t="b" cm="1">
        <f t="array" ref="BR233">INDEX(i.dams_confinement_P,$P233,BR$17)</f>
        <v>0</v>
      </c>
      <c r="BS233" s="246" t="b" cm="1">
        <f t="array" ref="BS233">INDEX(i.dams_confinement_P,$P233,BS$17)</f>
        <v>0</v>
      </c>
      <c r="BT233" s="246" t="b" cm="1">
        <f t="array" ref="BT233">INDEX(i.dams_confinement_P,$P233,BT$17)</f>
        <v>0</v>
      </c>
      <c r="BU233" s="246" t="b" cm="1">
        <f t="array" ref="BU233">INDEX(i.dams_confinement_P,$P233,BU$17)</f>
        <v>0</v>
      </c>
      <c r="BV233" s="246" t="b" cm="1">
        <f t="array" ref="BV233">INDEX(i.dams_confinement_P,$P233,BV$17)</f>
        <v>0</v>
      </c>
      <c r="BW233" s="246" t="b" cm="1">
        <f t="array" ref="BW233">INDEX(i.dams_confinement_P,$P233,BW$17)</f>
        <v>0</v>
      </c>
      <c r="BX233" s="246" t="b" cm="1">
        <f t="array" ref="BX233">INDEX(i.dams_confinement_P,$P233,BX$17)</f>
        <v>0</v>
      </c>
      <c r="BY233" s="248" t="str">
        <f t="shared" ca="1" si="868"/>
        <v>-</v>
      </c>
      <c r="BZ233" s="248" t="str">
        <f t="shared" ca="1" si="868"/>
        <v>-</v>
      </c>
      <c r="CA233" s="10"/>
      <c r="CB233" s="248" t="str">
        <f t="shared" ca="1" si="868"/>
        <v>-</v>
      </c>
      <c r="CC233" s="248" t="str">
        <f t="shared" ca="1" si="868"/>
        <v>-</v>
      </c>
      <c r="CD233" s="248" t="str">
        <f t="shared" ca="1" si="868"/>
        <v>-</v>
      </c>
      <c r="CE233" s="248" t="str">
        <f t="shared" ca="1" si="868"/>
        <v>-</v>
      </c>
      <c r="CF233" s="248" t="str">
        <f t="shared" ca="1" si="868"/>
        <v>-</v>
      </c>
      <c r="CG233" s="248" t="str">
        <f t="shared" ca="1" si="868"/>
        <v>-</v>
      </c>
      <c r="CH233" s="248" t="str">
        <f t="shared" ca="1" si="868"/>
        <v>-</v>
      </c>
      <c r="CI233" s="248" t="str">
        <f t="shared" ca="1" si="868"/>
        <v>-</v>
      </c>
      <c r="CJ233" s="248" t="str">
        <f t="shared" ca="1" si="868"/>
        <v>-</v>
      </c>
      <c r="CK233" s="248" t="str">
        <f t="shared" ca="1" si="868"/>
        <v>-</v>
      </c>
      <c r="CL233" s="248" t="str">
        <f t="shared" ca="1" si="868"/>
        <v>-</v>
      </c>
      <c r="CM233" s="248" t="str">
        <f t="shared" ca="1" si="868"/>
        <v>-</v>
      </c>
      <c r="CN233" s="248" t="str">
        <f t="shared" ca="1" si="868"/>
        <v>-</v>
      </c>
      <c r="CO233" s="248" t="str">
        <f t="shared" ca="1" si="868"/>
        <v>-</v>
      </c>
      <c r="CP233" s="248" t="str">
        <f t="shared" ca="1" si="868"/>
        <v>-</v>
      </c>
      <c r="CQ233" s="248" t="str">
        <f t="shared" ca="1" si="868"/>
        <v>-</v>
      </c>
      <c r="CR233" s="248" t="str">
        <f t="shared" ca="1" si="868"/>
        <v>-</v>
      </c>
      <c r="CS233" s="248" t="str">
        <f t="shared" ca="1" si="868"/>
        <v>-</v>
      </c>
      <c r="CT233" s="248" t="str">
        <f t="shared" ca="1" si="868"/>
        <v>-</v>
      </c>
      <c r="CU233" s="248" t="str">
        <f t="shared" ca="1" si="868"/>
        <v>-</v>
      </c>
      <c r="CV233" s="248" t="str">
        <f t="shared" ca="1" si="868"/>
        <v>-</v>
      </c>
      <c r="CW233" s="10"/>
      <c r="CX233" s="246" t="str" cm="1">
        <f t="array" aca="1" ref="CX233" ca="1">IF(AND($CZ233:$DA233),INDEX(i.dam_user_fvp0_date,$P233),"-")</f>
        <v>-</v>
      </c>
      <c r="CY233" s="246" t="str" cm="1">
        <f t="array" aca="1" ref="CY233" ca="1">IF(AND($CZ233:$DA233),INDEX(i.dam_user_fvp1_date,$P233),"-")</f>
        <v>-</v>
      </c>
      <c r="CZ233" s="248" t="b">
        <f t="shared" ca="1" si="836"/>
        <v>0</v>
      </c>
      <c r="DA233" s="248" t="b">
        <f t="shared" ca="1" si="836"/>
        <v>0</v>
      </c>
      <c r="DB233" s="248" t="str">
        <f t="shared" ca="1" si="836"/>
        <v>-</v>
      </c>
      <c r="DC233" s="248" t="str">
        <f t="shared" ca="1" si="836"/>
        <v>-</v>
      </c>
      <c r="DD233" s="248" t="str">
        <f t="shared" ca="1" si="836"/>
        <v>-</v>
      </c>
      <c r="DE233" s="248" t="str">
        <f t="shared" ca="1" si="836"/>
        <v>-</v>
      </c>
      <c r="DF233" s="248" t="str">
        <f t="shared" ca="1" si="836"/>
        <v>-</v>
      </c>
      <c r="DG233" s="248" t="str">
        <f t="shared" ca="1" si="836"/>
        <v>-</v>
      </c>
      <c r="DH233" s="248" t="str">
        <f t="shared" ca="1" si="836"/>
        <v>-</v>
      </c>
      <c r="DI233" s="248" t="str">
        <f t="shared" ca="1" si="836"/>
        <v>-</v>
      </c>
      <c r="DJ233" s="248">
        <f t="shared" ca="1" si="836"/>
        <v>0.125</v>
      </c>
      <c r="DK233" s="248">
        <f t="shared" ca="1" si="836"/>
        <v>0.3</v>
      </c>
      <c r="DL233" s="248">
        <f t="shared" ca="1" si="836"/>
        <v>-0.05</v>
      </c>
      <c r="DM233" s="248">
        <f t="shared" ca="1" si="836"/>
        <v>0.1</v>
      </c>
      <c r="DN233" s="248">
        <f t="shared" ca="1" si="836"/>
        <v>0.25</v>
      </c>
      <c r="DO233" s="248">
        <f t="shared" ca="1" si="836"/>
        <v>-0.05</v>
      </c>
      <c r="DP233" s="248">
        <f t="shared" ca="1" si="836"/>
        <v>0.05</v>
      </c>
      <c r="DQ233" s="248">
        <f t="shared" ca="1" si="836"/>
        <v>0.1</v>
      </c>
      <c r="DR233" s="248">
        <f t="shared" ca="1" si="836"/>
        <v>-0.02</v>
      </c>
      <c r="DS233" s="248">
        <f t="shared" ca="1" si="836"/>
        <v>0.1</v>
      </c>
      <c r="DT233" s="248">
        <f t="shared" ca="1" si="836"/>
        <v>0.25</v>
      </c>
      <c r="DU233" s="248">
        <f t="shared" ca="1" si="836"/>
        <v>-0.05</v>
      </c>
      <c r="DV233" s="301">
        <v>3</v>
      </c>
      <c r="DW233" s="301">
        <v>3</v>
      </c>
      <c r="DX233" s="248">
        <f t="shared" ca="1" si="836"/>
        <v>0</v>
      </c>
      <c r="DY233" s="247">
        <v>1.5</v>
      </c>
      <c r="DZ233" s="247">
        <v>-1.5</v>
      </c>
      <c r="EA233" s="248" t="str">
        <f t="shared" ca="1" si="836"/>
        <v>-</v>
      </c>
      <c r="EB233" s="248" t="str">
        <f t="shared" ca="1" si="836"/>
        <v>-</v>
      </c>
      <c r="EC233" s="248" t="str">
        <f t="shared" ca="1" si="836"/>
        <v>-</v>
      </c>
      <c r="ED233" s="248" t="str">
        <f t="shared" ca="1" si="836"/>
        <v>-</v>
      </c>
      <c r="EE233" s="248" t="str">
        <f t="shared" ca="1" si="836"/>
        <v>-</v>
      </c>
      <c r="EF233" s="248">
        <f t="shared" ca="1" si="836"/>
        <v>0</v>
      </c>
      <c r="EG233" s="247">
        <v>1.5</v>
      </c>
      <c r="EH233" s="247">
        <v>-1.5</v>
      </c>
      <c r="EI233" s="248" t="str">
        <f t="shared" ca="1" si="836"/>
        <v>-</v>
      </c>
      <c r="EJ233" s="248" t="str">
        <f t="shared" ca="1" si="836"/>
        <v>-</v>
      </c>
      <c r="EK233" s="248" t="str">
        <f t="shared" ca="1" si="836"/>
        <v>-</v>
      </c>
      <c r="EL233" s="248">
        <f t="shared" ca="1" si="836"/>
        <v>0</v>
      </c>
      <c r="EM233" s="248">
        <f t="shared" ca="1" si="836"/>
        <v>0</v>
      </c>
      <c r="EN233" s="248">
        <f t="shared" ca="1" si="836"/>
        <v>0</v>
      </c>
      <c r="EO233" s="248">
        <f t="shared" ca="1" si="836"/>
        <v>0</v>
      </c>
      <c r="EP233" s="248">
        <f t="shared" ca="1" si="836"/>
        <v>0</v>
      </c>
      <c r="EQ233" s="248">
        <f t="shared" ca="1" si="836"/>
        <v>0</v>
      </c>
      <c r="ER233" s="248">
        <f t="shared" ca="1" si="836"/>
        <v>0</v>
      </c>
      <c r="ES233" s="248" t="str">
        <f t="shared" ca="1" si="836"/>
        <v>-</v>
      </c>
      <c r="ET233" s="248" t="str">
        <f t="shared" ca="1" si="836"/>
        <v>-</v>
      </c>
      <c r="EU233" s="248" t="str">
        <f t="shared" ca="1" si="836"/>
        <v>-</v>
      </c>
      <c r="EV233" s="248" t="str">
        <f t="shared" ca="1" si="836"/>
        <v>-</v>
      </c>
      <c r="EW233" s="248" t="str">
        <f t="shared" ca="1" si="836"/>
        <v>-</v>
      </c>
      <c r="EX233" s="248" t="str">
        <f t="shared" ca="1" si="836"/>
        <v>-</v>
      </c>
      <c r="EY233" s="248" t="str">
        <f t="shared" ca="1" si="836"/>
        <v>-</v>
      </c>
      <c r="EZ233" s="248" t="str">
        <f t="shared" ca="1" si="836"/>
        <v>-</v>
      </c>
      <c r="FA233" s="248" t="str">
        <f t="shared" ca="1" si="836"/>
        <v>-</v>
      </c>
      <c r="FB233" s="248" t="str">
        <f t="shared" ca="1" si="836"/>
        <v>-</v>
      </c>
      <c r="FC233" s="248" t="str">
        <f t="shared" ca="1" si="836"/>
        <v>-</v>
      </c>
      <c r="FD233" s="10"/>
      <c r="FE233" s="246">
        <f t="shared" ca="1" si="869"/>
        <v>1</v>
      </c>
      <c r="FF233" s="248" t="str">
        <f t="shared" ca="1" si="836"/>
        <v>-</v>
      </c>
      <c r="FG233" s="248" t="str">
        <f t="shared" ca="1" si="836"/>
        <v>-</v>
      </c>
      <c r="FH233" s="248" t="str">
        <f t="shared" ca="1" si="836"/>
        <v>-</v>
      </c>
      <c r="FI233" s="248" t="str">
        <f t="shared" ca="1" si="836"/>
        <v>-</v>
      </c>
      <c r="FJ233" s="246" t="b">
        <f t="shared" ca="1" si="871"/>
        <v>0</v>
      </c>
      <c r="FK233" s="248" t="str">
        <f t="shared" ca="1" si="872"/>
        <v>-</v>
      </c>
      <c r="FL233" s="248">
        <f t="shared" ca="1" si="872"/>
        <v>0</v>
      </c>
      <c r="FM233" s="248" t="str">
        <f t="shared" ca="1" si="872"/>
        <v>-</v>
      </c>
      <c r="FN233" s="248">
        <f t="shared" ca="1" si="872"/>
        <v>1</v>
      </c>
      <c r="FO233" s="248">
        <f t="shared" ca="1" si="872"/>
        <v>0</v>
      </c>
      <c r="FP233" s="248">
        <f t="shared" ca="1" si="872"/>
        <v>1</v>
      </c>
      <c r="FQ233" s="248">
        <f t="shared" ca="1" si="872"/>
        <v>0</v>
      </c>
      <c r="FR233" s="248">
        <f t="shared" ca="1" si="872"/>
        <v>1</v>
      </c>
      <c r="FS233" s="248">
        <f t="shared" ca="1" si="872"/>
        <v>1</v>
      </c>
      <c r="FT233" s="248">
        <f t="shared" ca="1" si="872"/>
        <v>1</v>
      </c>
      <c r="FU233" s="248">
        <f t="shared" ca="1" si="872"/>
        <v>0</v>
      </c>
      <c r="FV233" s="248">
        <f t="shared" ca="1" si="872"/>
        <v>0</v>
      </c>
      <c r="FW233" s="248">
        <f t="shared" ca="1" si="872"/>
        <v>0</v>
      </c>
      <c r="FX233" s="248">
        <f t="shared" ca="1" si="872"/>
        <v>0</v>
      </c>
      <c r="FY233" s="248">
        <f t="shared" ca="1" si="872"/>
        <v>0</v>
      </c>
      <c r="FZ233" s="248">
        <f t="shared" ca="1" si="872"/>
        <v>0</v>
      </c>
      <c r="GA233" s="248">
        <f t="shared" ca="1" si="872"/>
        <v>0</v>
      </c>
      <c r="GB233" s="248">
        <f t="shared" ca="1" si="872"/>
        <v>0</v>
      </c>
      <c r="GC233" s="248">
        <f t="shared" ca="1" si="872"/>
        <v>0</v>
      </c>
      <c r="GD233" s="248">
        <f t="shared" ca="1" si="872"/>
        <v>0</v>
      </c>
      <c r="GE233" s="248">
        <f t="shared" ca="1" si="872"/>
        <v>0</v>
      </c>
      <c r="GF233" s="301">
        <v>0.01</v>
      </c>
      <c r="GG233" s="248">
        <f t="shared" ca="1" si="872"/>
        <v>1</v>
      </c>
      <c r="GH233" s="248">
        <f t="shared" ca="1" si="872"/>
        <v>0</v>
      </c>
      <c r="GI233" s="248">
        <f t="shared" ca="1" si="872"/>
        <v>0</v>
      </c>
      <c r="GJ233" s="248">
        <f t="shared" ca="1" si="872"/>
        <v>0</v>
      </c>
      <c r="GK233" s="248">
        <f t="shared" ca="1" si="872"/>
        <v>0</v>
      </c>
      <c r="GL233" s="248">
        <f t="shared" ca="1" si="872"/>
        <v>0</v>
      </c>
      <c r="GM233" s="248">
        <f t="shared" ca="1" si="872"/>
        <v>0</v>
      </c>
      <c r="GN233" s="248">
        <f t="shared" ca="1" si="872"/>
        <v>0</v>
      </c>
      <c r="GO233" s="10"/>
      <c r="GP233" s="246" t="b">
        <f t="shared" ca="1" si="859"/>
        <v>1</v>
      </c>
      <c r="GQ233" s="246" cm="1">
        <f t="array" aca="1" ref="GQ233" ca="1">INDEX(i.bnd_total_pas_area,$R233,1)</f>
        <v>852</v>
      </c>
      <c r="GR233" s="248" t="str">
        <f t="shared" ca="1" si="874"/>
        <v>-</v>
      </c>
      <c r="GS233" s="246" t="b">
        <f t="shared" ca="1" si="860"/>
        <v>1</v>
      </c>
      <c r="GT233" s="246" cm="1">
        <f t="array" aca="1" ref="GT233" ca="1">INDEX(i.bnd_sr_t,$T233,1)</f>
        <v>13.6</v>
      </c>
      <c r="GU233" s="246" t="b">
        <f t="shared" ca="1" si="876"/>
        <v>1</v>
      </c>
      <c r="GV233" s="246" t="b">
        <f t="shared" ca="1" si="876"/>
        <v>0</v>
      </c>
      <c r="GW233" s="246" t="b">
        <f t="shared" ca="1" si="876"/>
        <v>0</v>
      </c>
      <c r="GX233" s="248">
        <f t="shared" ca="1" si="877"/>
        <v>0</v>
      </c>
      <c r="GY233" s="248">
        <f t="shared" ca="1" si="877"/>
        <v>2</v>
      </c>
      <c r="GZ233" s="248">
        <f t="shared" ca="1" si="877"/>
        <v>2</v>
      </c>
      <c r="HA233" s="248" t="str">
        <f t="shared" ca="1" si="877"/>
        <v>-</v>
      </c>
      <c r="HB233" s="248" t="str">
        <f t="shared" ca="1" si="877"/>
        <v>-</v>
      </c>
      <c r="HC233" s="248" t="str">
        <f t="shared" ca="1" si="877"/>
        <v>-</v>
      </c>
      <c r="HD233" s="248" t="str">
        <f t="shared" ca="1" si="877"/>
        <v>-</v>
      </c>
      <c r="HE233" s="248" t="str">
        <f t="shared" ca="1" si="877"/>
        <v>-</v>
      </c>
      <c r="HF233" s="248" t="str">
        <f t="shared" ca="1" si="877"/>
        <v>-</v>
      </c>
      <c r="HG233" s="248" t="str">
        <f t="shared" ca="1" si="877"/>
        <v>-</v>
      </c>
      <c r="HH233" s="248" t="str">
        <f t="shared" ca="1" si="877"/>
        <v>-</v>
      </c>
      <c r="HI233" s="248" t="str">
        <f t="shared" ca="1" si="877"/>
        <v>-</v>
      </c>
      <c r="HJ233" s="248" t="str">
        <f t="shared" ca="1" si="877"/>
        <v>-</v>
      </c>
      <c r="HK233" s="248" t="b">
        <f t="shared" ca="1" si="877"/>
        <v>1</v>
      </c>
      <c r="HL233" s="248">
        <f t="shared" ca="1" si="877"/>
        <v>0</v>
      </c>
      <c r="HM233" s="288" t="str">
        <f t="shared" ca="1" si="877"/>
        <v>-</v>
      </c>
      <c r="HN233" s="288" t="str">
        <f t="shared" ca="1" si="877"/>
        <v>-</v>
      </c>
      <c r="HO233" s="288" t="str">
        <f t="shared" ca="1" si="877"/>
        <v>-</v>
      </c>
      <c r="HP233" s="288" t="str">
        <f t="shared" ca="1" si="877"/>
        <v>-</v>
      </c>
      <c r="HQ233" s="288" t="str">
        <f t="shared" ca="1" si="877"/>
        <v>-</v>
      </c>
      <c r="HR233" s="288" t="str">
        <f t="shared" ca="1" si="877"/>
        <v>-</v>
      </c>
      <c r="HS233" s="248" t="str">
        <f t="shared" ca="1" si="877"/>
        <v>-</v>
      </c>
      <c r="HT233" s="248" t="str">
        <f t="shared" ca="1" si="878"/>
        <v>-</v>
      </c>
      <c r="HU233" s="248" t="b">
        <f t="shared" ca="1" si="878"/>
        <v>1</v>
      </c>
      <c r="HV233" s="248">
        <f t="shared" ca="1" si="878"/>
        <v>0</v>
      </c>
      <c r="HW233" s="246" t="str">
        <f t="shared" ca="1" si="879"/>
        <v>-</v>
      </c>
      <c r="HX233" s="246" t="str">
        <f t="shared" ca="1" si="879"/>
        <v>-</v>
      </c>
      <c r="HY233" s="246" t="str">
        <f t="shared" ca="1" si="879"/>
        <v>-</v>
      </c>
      <c r="HZ233" s="246" t="str">
        <f t="shared" ca="1" si="879"/>
        <v>-</v>
      </c>
      <c r="IA233" s="248" t="str">
        <f t="shared" ca="1" si="880"/>
        <v>-</v>
      </c>
      <c r="IB233" s="248" t="str">
        <f t="shared" ca="1" si="880"/>
        <v>-</v>
      </c>
      <c r="IC233" s="248" t="str">
        <f t="shared" ca="1" si="880"/>
        <v>-</v>
      </c>
      <c r="ID233" s="248" t="str">
        <f t="shared" ca="1" si="880"/>
        <v>-</v>
      </c>
      <c r="IE233" s="248">
        <f t="shared" ca="1" si="880"/>
        <v>0</v>
      </c>
      <c r="IF233" s="248" t="str">
        <f t="shared" ca="1" si="880"/>
        <v>-</v>
      </c>
      <c r="IG233" s="248">
        <f t="shared" ca="1" si="880"/>
        <v>0</v>
      </c>
      <c r="IH233" s="246" t="str">
        <f t="shared" ca="1" si="881"/>
        <v>-</v>
      </c>
      <c r="II233" s="246">
        <f t="shared" ca="1" si="881"/>
        <v>500</v>
      </c>
      <c r="IJ233" s="246">
        <f t="shared" ca="1" si="881"/>
        <v>500</v>
      </c>
      <c r="IK233" s="246">
        <f t="shared" ca="1" si="881"/>
        <v>865</v>
      </c>
      <c r="IL233" s="246" t="str">
        <f t="shared" ca="1" si="881"/>
        <v>-</v>
      </c>
      <c r="IM233" s="246" t="str">
        <f t="shared" ca="1" si="881"/>
        <v>-</v>
      </c>
      <c r="IN233" s="248" t="str">
        <f t="shared" ca="1" si="882"/>
        <v>-</v>
      </c>
      <c r="IO233" s="248" t="str">
        <f t="shared" ca="1" si="882"/>
        <v>-</v>
      </c>
      <c r="IP233" s="10"/>
      <c r="IQ233" s="248">
        <f t="shared" ca="1" si="880"/>
        <v>1</v>
      </c>
      <c r="IR233" s="248">
        <f t="shared" ca="1" si="880"/>
        <v>0</v>
      </c>
      <c r="IS233" s="248">
        <f t="shared" ca="1" si="880"/>
        <v>1</v>
      </c>
      <c r="IT233" s="248">
        <f t="shared" ca="1" si="880"/>
        <v>1</v>
      </c>
      <c r="IU233" s="248">
        <f t="shared" ca="1" si="880"/>
        <v>0</v>
      </c>
      <c r="IV233" s="248">
        <f t="shared" ca="1" si="880"/>
        <v>70</v>
      </c>
      <c r="IW233" s="248">
        <f t="shared" ca="1" si="880"/>
        <v>50</v>
      </c>
      <c r="IX233" s="248">
        <f t="shared" ca="1" si="880"/>
        <v>85</v>
      </c>
      <c r="IY233" s="248">
        <f t="shared" ca="1" si="880"/>
        <v>70</v>
      </c>
      <c r="IZ233" s="246">
        <f t="shared" ca="1" si="883"/>
        <v>1</v>
      </c>
      <c r="JA233" s="246">
        <f t="shared" ca="1" si="884"/>
        <v>1</v>
      </c>
      <c r="JB233" s="246">
        <f t="shared" ca="1" si="885"/>
        <v>1</v>
      </c>
      <c r="JC233" s="248">
        <f t="shared" ca="1" si="880"/>
        <v>1</v>
      </c>
      <c r="JD233" s="10"/>
      <c r="JE233" s="248">
        <f t="shared" ca="1" si="880"/>
        <v>1</v>
      </c>
      <c r="JF233" s="246">
        <f t="shared" si="886"/>
        <v>1.25</v>
      </c>
      <c r="JG233" s="248">
        <f t="shared" ca="1" si="887"/>
        <v>0.75</v>
      </c>
      <c r="JH233" s="248">
        <f t="shared" ca="1" si="887"/>
        <v>0.8</v>
      </c>
      <c r="JI233" s="248">
        <f t="shared" ca="1" si="887"/>
        <v>0.82499999999999996</v>
      </c>
      <c r="JJ233" s="248">
        <f t="shared" ca="1" si="887"/>
        <v>0.875</v>
      </c>
      <c r="JK233" s="248">
        <f t="shared" ca="1" si="887"/>
        <v>0.9</v>
      </c>
      <c r="JL233" s="246">
        <f t="shared" si="888"/>
        <v>1.25</v>
      </c>
      <c r="JM233" s="301" cm="1">
        <f t="array" ref="JM233">INDEX(i.addfoo,$Q233,JM$229)</f>
        <v>0</v>
      </c>
      <c r="JN233" s="301" cm="1">
        <f t="array" ref="JN233">INDEX(i.addfoo,$Q233,JN$229)</f>
        <v>0</v>
      </c>
      <c r="JO233" s="301" cm="1">
        <f t="array" ref="JO233">INDEX(i.addfoo,$Q233,JO$229)</f>
        <v>0</v>
      </c>
      <c r="JP233" s="301" cm="1">
        <f t="array" ref="JP233">INDEX(i.addfoo,$Q233,JP$229)</f>
        <v>0</v>
      </c>
      <c r="JQ233" s="301" cm="1">
        <f t="array" ref="JQ233">INDEX(i.addfoo,$Q233,JQ$229)</f>
        <v>0</v>
      </c>
      <c r="JR233" s="301" cm="1">
        <f t="array" ref="JR233">INDEX(i.addfoo,$Q233,JR$229)</f>
        <v>0</v>
      </c>
      <c r="JS233" s="248" t="str">
        <f t="shared" ca="1" si="880"/>
        <v>-</v>
      </c>
      <c r="JT233" s="248">
        <f t="shared" ca="1" si="880"/>
        <v>0</v>
      </c>
      <c r="JU233" s="27">
        <v>0</v>
      </c>
    </row>
    <row r="234" spans="1:281" s="228" customFormat="1" outlineLevel="1">
      <c r="A234" s="202">
        <f t="shared" si="12"/>
        <v>229</v>
      </c>
      <c r="B234" s="202">
        <f t="shared" si="861"/>
        <v>2</v>
      </c>
      <c r="C234" s="228">
        <v>700</v>
      </c>
      <c r="D234" s="228" t="s">
        <v>941</v>
      </c>
      <c r="E234" s="228" t="b">
        <v>0</v>
      </c>
      <c r="F234" s="228" t="b">
        <v>0</v>
      </c>
      <c r="G234" s="228" t="b">
        <v>0</v>
      </c>
      <c r="H234" s="32">
        <v>2</v>
      </c>
      <c r="I234" s="298" cm="1">
        <f t="array" aca="1" ref="I234" ca="1">INDEX(DataMaster!$R$70:$AC$77,Experiment!$H234,MATCH(Experiment!I$2,DataMaster!$R$69:$AC$69,0))</f>
        <v>1</v>
      </c>
      <c r="J234" s="298" cm="1">
        <f t="array" aca="1" ref="J234" ca="1">INDEX(DataMaster!$R$70:$AC$77,Experiment!$H234,MATCH(Experiment!J$2,DataMaster!$R$69:$AC$69,0))</f>
        <v>2</v>
      </c>
      <c r="K234" s="32">
        <v>1</v>
      </c>
      <c r="L234" s="298" cm="1">
        <f t="array" aca="1" ref="L234" ca="1">INDEX(DataMaster!$R$70:$AC$77,Experiment!$H234,MATCH(Experiment!L$2,DataMaster!$R$69:$AC$69,0))</f>
        <v>2</v>
      </c>
      <c r="M234" s="225">
        <f t="shared" ref="M234:O253" ca="1" si="889">OFFSET(M234,-1,0)</f>
        <v>1</v>
      </c>
      <c r="N234" s="225">
        <f t="shared" ca="1" si="889"/>
        <v>1</v>
      </c>
      <c r="O234" s="225">
        <f t="shared" ca="1" si="889"/>
        <v>1</v>
      </c>
      <c r="P234" s="298" cm="1">
        <f t="array" ref="P234">INDEX(DataMaster!$R$70:$AC$77,Experiment!$H234,MATCH(Experiment!P$2,DataMaster!$R$69:$AC$69,0))</f>
        <v>1</v>
      </c>
      <c r="Q234" s="32">
        <v>1</v>
      </c>
      <c r="R234" s="298" cm="1">
        <f t="array" aca="1" ref="R234" ca="1">INDEX(DataMaster!$R$70:$AC$77,Experiment!$H234,MATCH(Experiment!R$2,DataMaster!$R$69:$AC$69,0))</f>
        <v>2</v>
      </c>
      <c r="S234" s="32">
        <v>3</v>
      </c>
      <c r="T234" s="298" cm="1">
        <f t="array" aca="1" ref="T234" ca="1">INDEX(DataMaster!$R$70:$AC$77,Experiment!$H234,MATCH(Experiment!T$2,DataMaster!$R$69:$AC$69,0))</f>
        <v>2</v>
      </c>
      <c r="V234" s="242" t="str">
        <f ca="1">TEXT(LEFT(OFFSET(V234,-1,0),5)+1,"00000")&amp;MID(OFFSET(V234,-1,0),6,FIND(" ",OFFSET(V234,-1,0),7)-5)
&amp;IF($H234=0,"",INDEX(DataMaster!$Q$70:$Q$77,Experiment!H234))
&amp;" Day"&amp;INDEX(i.DOY,$I234,1)&amp;IF($FE234=0," FWM","")&amp;IF($FE234=1," MWM","")&amp;IF($FE234=5," Mat","")&amp;IF($FJ234=TRUE,"&amp;BBT","")
&amp;" Confine"&amp;$P234-1&amp;IF($R234&gt;1," PasArea"&amp;GQ234,"")&amp;IF($T234&gt;1," SR"&amp;GT234,"")&amp;IF($S234&gt;1," PGR"&amp;JF234,"")&amp;IF(SUM(JM234:JR234)&gt;0," AddFoo"&amp;SUM(JM234:JR234),"")
&amp;" (F"&amp;3+IFERROR(1*$CZ234,0)+IFERROR(1*$DA234,0)&amp;3-IFERROR(1*NOT($DC234),0)&amp;"N"&amp;$DV234&amp;$DW234&amp;")"</f>
        <v>00005 Case_study farm1_nc Day135 MWM Confine0 PasArea852 SR13.6 PGR0.75 (F33N33)</v>
      </c>
      <c r="W234" s="10" t="str">
        <f ca="1">IF(COUNTIF(V$5:V234,V234)=1,"-","Dup")</f>
        <v>-</v>
      </c>
      <c r="X234" s="10"/>
      <c r="Y234" s="248" t="str">
        <f t="shared" ca="1" si="863"/>
        <v>-</v>
      </c>
      <c r="Z234" s="248" t="str">
        <f t="shared" ca="1" si="863"/>
        <v>-</v>
      </c>
      <c r="AA234" s="248" t="str">
        <f t="shared" ca="1" si="863"/>
        <v>-</v>
      </c>
      <c r="AB234" s="248" t="str">
        <f t="shared" ca="1" si="863"/>
        <v>-</v>
      </c>
      <c r="AC234" s="248" t="str">
        <f t="shared" ca="1" si="863"/>
        <v>-</v>
      </c>
      <c r="AD234" s="248" t="b">
        <f t="shared" ca="1" si="863"/>
        <v>1</v>
      </c>
      <c r="AE234" s="10"/>
      <c r="AF234" s="248" t="b">
        <f t="shared" ca="1" si="864"/>
        <v>1</v>
      </c>
      <c r="AG234" s="248" t="str">
        <f t="shared" ca="1" si="864"/>
        <v>-</v>
      </c>
      <c r="AH234" s="248" t="str">
        <f t="shared" ca="1" si="864"/>
        <v>-</v>
      </c>
      <c r="AI234" s="248" t="str">
        <f t="shared" ca="1" si="864"/>
        <v>-</v>
      </c>
      <c r="AJ234" s="248" t="b">
        <f t="shared" ca="1" si="864"/>
        <v>0</v>
      </c>
      <c r="AK234" s="248" t="str">
        <f t="shared" ca="1" si="864"/>
        <v>-</v>
      </c>
      <c r="AL234" s="248" t="str">
        <f t="shared" ca="1" si="864"/>
        <v>-</v>
      </c>
      <c r="AM234" s="248" t="str">
        <f t="shared" ca="1" si="864"/>
        <v>-</v>
      </c>
      <c r="AN234" s="248" t="b">
        <f t="shared" ca="1" si="864"/>
        <v>0</v>
      </c>
      <c r="AO234" s="10"/>
      <c r="AP234" s="248" t="b">
        <f t="shared" ca="1" si="865"/>
        <v>1</v>
      </c>
      <c r="AQ234" s="248" t="b">
        <f t="shared" ca="1" si="865"/>
        <v>1</v>
      </c>
      <c r="AR234" s="248" t="b">
        <f t="shared" ca="1" si="865"/>
        <v>1</v>
      </c>
      <c r="AS234" s="297">
        <f t="shared" ca="1" si="866"/>
        <v>212109</v>
      </c>
      <c r="AT234" s="248" t="b">
        <f t="shared" ca="1" si="865"/>
        <v>0</v>
      </c>
      <c r="AU234" s="248" t="str">
        <f t="shared" ca="1" si="865"/>
        <v>-</v>
      </c>
      <c r="AV234" s="248" t="str">
        <f t="shared" ca="1" si="865"/>
        <v>-</v>
      </c>
      <c r="AW234" s="248" t="str">
        <f t="shared" ca="1" si="865"/>
        <v>-</v>
      </c>
      <c r="AX234" s="248" t="str">
        <f t="shared" ca="1" si="865"/>
        <v>-</v>
      </c>
      <c r="AY234" s="248">
        <f t="shared" ca="1" si="865"/>
        <v>1</v>
      </c>
      <c r="AZ234" s="248">
        <f t="shared" ca="1" si="865"/>
        <v>1</v>
      </c>
      <c r="BA234" s="248" t="b">
        <f t="shared" ca="1" si="865"/>
        <v>1</v>
      </c>
      <c r="BB234" s="246" cm="1">
        <f t="array" ref="BB234">INDEX(i.sup_sel,$K234)</f>
        <v>1</v>
      </c>
      <c r="BC234" s="246" cm="1">
        <f t="array" aca="1" ref="BC234" ca="1">INDEX(i.confinement_factor_lab_cost,$L234)</f>
        <v>0.65</v>
      </c>
      <c r="BD234" s="246" cm="1">
        <f t="array" aca="1" ref="BD234" ca="1">INDEX(i.confinement_factor_lab_cost,$L234)</f>
        <v>0.65</v>
      </c>
      <c r="BE234" s="248" t="b">
        <f t="shared" ca="1" si="867"/>
        <v>1</v>
      </c>
      <c r="BF234" s="248" t="b">
        <f t="shared" ca="1" si="867"/>
        <v>0</v>
      </c>
      <c r="BG234" s="246" t="b" cm="1">
        <f t="array" ref="BG234">INDEX(i.dams_confinement_P,$P234,BG$17)</f>
        <v>0</v>
      </c>
      <c r="BH234" s="246" t="b" cm="1">
        <f t="array" ref="BH234">INDEX(i.dams_confinement_P,$P234,BH$17)</f>
        <v>0</v>
      </c>
      <c r="BI234" s="246" t="b" cm="1">
        <f t="array" ref="BI234">INDEX(i.dams_confinement_P,$P234,BI$17)</f>
        <v>0</v>
      </c>
      <c r="BJ234" s="246" t="b" cm="1">
        <f t="array" ref="BJ234">INDEX(i.dams_confinement_P,$P234,BJ$17)</f>
        <v>0</v>
      </c>
      <c r="BK234" s="246" t="b" cm="1">
        <f t="array" ref="BK234">INDEX(i.dams_confinement_P,$P234,BK$17)</f>
        <v>0</v>
      </c>
      <c r="BL234" s="246" t="b" cm="1">
        <f t="array" ref="BL234">INDEX(i.dams_confinement_P,$P234,BL$17)</f>
        <v>0</v>
      </c>
      <c r="BM234" s="246" t="b" cm="1">
        <f t="array" ref="BM234">INDEX(i.dams_confinement_P,$P234,BM$17)</f>
        <v>0</v>
      </c>
      <c r="BN234" s="246" t="b" cm="1">
        <f t="array" ref="BN234">INDEX(i.dams_confinement_P,$P234,BN$17)</f>
        <v>0</v>
      </c>
      <c r="BO234" s="246" t="b" cm="1">
        <f t="array" ref="BO234">INDEX(i.dams_confinement_P,$P234,BO$17)</f>
        <v>0</v>
      </c>
      <c r="BP234" s="246" t="b" cm="1">
        <f t="array" ref="BP234">INDEX(i.dams_confinement_P,$P234,BP$17)</f>
        <v>0</v>
      </c>
      <c r="BQ234" s="246" t="b" cm="1">
        <f t="array" ref="BQ234">INDEX(i.dams_confinement_P,$P234,BQ$17)</f>
        <v>0</v>
      </c>
      <c r="BR234" s="246" t="b" cm="1">
        <f t="array" ref="BR234">INDEX(i.dams_confinement_P,$P234,BR$17)</f>
        <v>0</v>
      </c>
      <c r="BS234" s="246" t="b" cm="1">
        <f t="array" ref="BS234">INDEX(i.dams_confinement_P,$P234,BS$17)</f>
        <v>0</v>
      </c>
      <c r="BT234" s="246" t="b" cm="1">
        <f t="array" ref="BT234">INDEX(i.dams_confinement_P,$P234,BT$17)</f>
        <v>0</v>
      </c>
      <c r="BU234" s="246" t="b" cm="1">
        <f t="array" ref="BU234">INDEX(i.dams_confinement_P,$P234,BU$17)</f>
        <v>0</v>
      </c>
      <c r="BV234" s="246" t="b" cm="1">
        <f t="array" ref="BV234">INDEX(i.dams_confinement_P,$P234,BV$17)</f>
        <v>0</v>
      </c>
      <c r="BW234" s="246" t="b" cm="1">
        <f t="array" ref="BW234">INDEX(i.dams_confinement_P,$P234,BW$17)</f>
        <v>0</v>
      </c>
      <c r="BX234" s="246" t="b" cm="1">
        <f t="array" ref="BX234">INDEX(i.dams_confinement_P,$P234,BX$17)</f>
        <v>0</v>
      </c>
      <c r="BY234" s="248" t="str">
        <f t="shared" ca="1" si="868"/>
        <v>-</v>
      </c>
      <c r="BZ234" s="248" t="str">
        <f t="shared" ca="1" si="868"/>
        <v>-</v>
      </c>
      <c r="CA234" s="10"/>
      <c r="CB234" s="248" t="str">
        <f t="shared" ca="1" si="868"/>
        <v>-</v>
      </c>
      <c r="CC234" s="248" t="str">
        <f t="shared" ca="1" si="868"/>
        <v>-</v>
      </c>
      <c r="CD234" s="248" t="str">
        <f t="shared" ca="1" si="868"/>
        <v>-</v>
      </c>
      <c r="CE234" s="248" t="str">
        <f t="shared" ca="1" si="868"/>
        <v>-</v>
      </c>
      <c r="CF234" s="248" t="str">
        <f t="shared" ca="1" si="868"/>
        <v>-</v>
      </c>
      <c r="CG234" s="248" t="str">
        <f t="shared" ca="1" si="868"/>
        <v>-</v>
      </c>
      <c r="CH234" s="248" t="str">
        <f t="shared" ca="1" si="868"/>
        <v>-</v>
      </c>
      <c r="CI234" s="248" t="str">
        <f t="shared" ca="1" si="868"/>
        <v>-</v>
      </c>
      <c r="CJ234" s="248" t="str">
        <f t="shared" ca="1" si="868"/>
        <v>-</v>
      </c>
      <c r="CK234" s="248" t="str">
        <f t="shared" ca="1" si="868"/>
        <v>-</v>
      </c>
      <c r="CL234" s="248" t="str">
        <f t="shared" ca="1" si="868"/>
        <v>-</v>
      </c>
      <c r="CM234" s="248" t="str">
        <f t="shared" ca="1" si="868"/>
        <v>-</v>
      </c>
      <c r="CN234" s="248" t="str">
        <f t="shared" ca="1" si="868"/>
        <v>-</v>
      </c>
      <c r="CO234" s="248" t="str">
        <f t="shared" ca="1" si="868"/>
        <v>-</v>
      </c>
      <c r="CP234" s="248" t="str">
        <f t="shared" ca="1" si="868"/>
        <v>-</v>
      </c>
      <c r="CQ234" s="248" t="str">
        <f t="shared" ca="1" si="868"/>
        <v>-</v>
      </c>
      <c r="CR234" s="248" t="str">
        <f t="shared" ca="1" si="868"/>
        <v>-</v>
      </c>
      <c r="CS234" s="248" t="str">
        <f t="shared" ca="1" si="868"/>
        <v>-</v>
      </c>
      <c r="CT234" s="248" t="str">
        <f t="shared" ca="1" si="868"/>
        <v>-</v>
      </c>
      <c r="CU234" s="248" t="str">
        <f t="shared" ca="1" si="868"/>
        <v>-</v>
      </c>
      <c r="CV234" s="248" t="str">
        <f t="shared" ca="1" si="868"/>
        <v>-</v>
      </c>
      <c r="CW234" s="10"/>
      <c r="CX234" s="246" t="str" cm="1">
        <f t="array" aca="1" ref="CX234" ca="1">IF(AND($CZ234:$DA234),INDEX(i.dam_user_fvp0_date,$P234),"-")</f>
        <v>-</v>
      </c>
      <c r="CY234" s="246" t="str" cm="1">
        <f t="array" aca="1" ref="CY234" ca="1">IF(AND($CZ234:$DA234),INDEX(i.dam_user_fvp1_date,$P234),"-")</f>
        <v>-</v>
      </c>
      <c r="CZ234" s="248" t="b">
        <f t="shared" ref="CZ234:FI234" ca="1" si="890">OFFSET(CZ$5,$B234,0)</f>
        <v>0</v>
      </c>
      <c r="DA234" s="248" t="b">
        <f t="shared" ca="1" si="890"/>
        <v>0</v>
      </c>
      <c r="DB234" s="248" t="str">
        <f t="shared" ca="1" si="890"/>
        <v>-</v>
      </c>
      <c r="DC234" s="248" t="str">
        <f t="shared" ca="1" si="890"/>
        <v>-</v>
      </c>
      <c r="DD234" s="248" t="str">
        <f t="shared" ca="1" si="890"/>
        <v>-</v>
      </c>
      <c r="DE234" s="248" t="str">
        <f t="shared" ca="1" si="890"/>
        <v>-</v>
      </c>
      <c r="DF234" s="248" t="str">
        <f t="shared" ca="1" si="890"/>
        <v>-</v>
      </c>
      <c r="DG234" s="248" t="str">
        <f t="shared" ca="1" si="890"/>
        <v>-</v>
      </c>
      <c r="DH234" s="248" t="str">
        <f t="shared" ca="1" si="890"/>
        <v>-</v>
      </c>
      <c r="DI234" s="248" t="str">
        <f t="shared" ca="1" si="890"/>
        <v>-</v>
      </c>
      <c r="DJ234" s="248">
        <f t="shared" ca="1" si="890"/>
        <v>0.125</v>
      </c>
      <c r="DK234" s="248">
        <f t="shared" ca="1" si="890"/>
        <v>0.3</v>
      </c>
      <c r="DL234" s="248">
        <f t="shared" ca="1" si="890"/>
        <v>-0.05</v>
      </c>
      <c r="DM234" s="248">
        <f t="shared" ca="1" si="890"/>
        <v>0.1</v>
      </c>
      <c r="DN234" s="248">
        <f t="shared" ca="1" si="890"/>
        <v>0.25</v>
      </c>
      <c r="DO234" s="248">
        <f t="shared" ca="1" si="890"/>
        <v>-0.05</v>
      </c>
      <c r="DP234" s="248">
        <f t="shared" ca="1" si="890"/>
        <v>0.05</v>
      </c>
      <c r="DQ234" s="248">
        <f t="shared" ca="1" si="890"/>
        <v>0.1</v>
      </c>
      <c r="DR234" s="248">
        <f t="shared" ca="1" si="890"/>
        <v>-0.02</v>
      </c>
      <c r="DS234" s="248">
        <f t="shared" ca="1" si="890"/>
        <v>0.1</v>
      </c>
      <c r="DT234" s="248">
        <f t="shared" ca="1" si="890"/>
        <v>0.25</v>
      </c>
      <c r="DU234" s="248">
        <f t="shared" ca="1" si="890"/>
        <v>-0.05</v>
      </c>
      <c r="DV234" s="301">
        <v>3</v>
      </c>
      <c r="DW234" s="301">
        <v>3</v>
      </c>
      <c r="DX234" s="248">
        <f t="shared" ca="1" si="890"/>
        <v>0</v>
      </c>
      <c r="DY234" s="247">
        <v>1.5</v>
      </c>
      <c r="DZ234" s="247">
        <v>-1.5</v>
      </c>
      <c r="EA234" s="248" t="str">
        <f t="shared" ca="1" si="890"/>
        <v>-</v>
      </c>
      <c r="EB234" s="248" t="str">
        <f t="shared" ca="1" si="890"/>
        <v>-</v>
      </c>
      <c r="EC234" s="248" t="str">
        <f t="shared" ca="1" si="890"/>
        <v>-</v>
      </c>
      <c r="ED234" s="248" t="str">
        <f t="shared" ca="1" si="890"/>
        <v>-</v>
      </c>
      <c r="EE234" s="248" t="str">
        <f t="shared" ca="1" si="890"/>
        <v>-</v>
      </c>
      <c r="EF234" s="248">
        <f t="shared" ca="1" si="890"/>
        <v>0</v>
      </c>
      <c r="EG234" s="247">
        <v>1.5</v>
      </c>
      <c r="EH234" s="247">
        <v>-1.5</v>
      </c>
      <c r="EI234" s="248" t="str">
        <f t="shared" ca="1" si="890"/>
        <v>-</v>
      </c>
      <c r="EJ234" s="248" t="str">
        <f t="shared" ca="1" si="890"/>
        <v>-</v>
      </c>
      <c r="EK234" s="248" t="str">
        <f t="shared" ca="1" si="890"/>
        <v>-</v>
      </c>
      <c r="EL234" s="248">
        <f t="shared" ca="1" si="890"/>
        <v>0</v>
      </c>
      <c r="EM234" s="248">
        <f t="shared" ca="1" si="890"/>
        <v>0</v>
      </c>
      <c r="EN234" s="248">
        <f t="shared" ca="1" si="890"/>
        <v>0</v>
      </c>
      <c r="EO234" s="248">
        <f t="shared" ca="1" si="890"/>
        <v>0</v>
      </c>
      <c r="EP234" s="248">
        <f t="shared" ca="1" si="890"/>
        <v>0</v>
      </c>
      <c r="EQ234" s="248">
        <f t="shared" ca="1" si="890"/>
        <v>0</v>
      </c>
      <c r="ER234" s="248">
        <f t="shared" ca="1" si="890"/>
        <v>0</v>
      </c>
      <c r="ES234" s="248" t="str">
        <f t="shared" ca="1" si="890"/>
        <v>-</v>
      </c>
      <c r="ET234" s="248" t="str">
        <f t="shared" ca="1" si="890"/>
        <v>-</v>
      </c>
      <c r="EU234" s="248" t="str">
        <f t="shared" ca="1" si="890"/>
        <v>-</v>
      </c>
      <c r="EV234" s="248" t="str">
        <f t="shared" ca="1" si="890"/>
        <v>-</v>
      </c>
      <c r="EW234" s="248" t="str">
        <f t="shared" ca="1" si="890"/>
        <v>-</v>
      </c>
      <c r="EX234" s="248" t="str">
        <f t="shared" ca="1" si="890"/>
        <v>-</v>
      </c>
      <c r="EY234" s="248" t="str">
        <f t="shared" ca="1" si="890"/>
        <v>-</v>
      </c>
      <c r="EZ234" s="248" t="str">
        <f t="shared" ca="1" si="890"/>
        <v>-</v>
      </c>
      <c r="FA234" s="248" t="str">
        <f t="shared" ca="1" si="890"/>
        <v>-</v>
      </c>
      <c r="FB234" s="248" t="str">
        <f t="shared" ca="1" si="890"/>
        <v>-</v>
      </c>
      <c r="FC234" s="248" t="str">
        <f t="shared" ca="1" si="890"/>
        <v>-</v>
      </c>
      <c r="FD234" s="10"/>
      <c r="FE234" s="246">
        <f t="shared" ca="1" si="869"/>
        <v>1</v>
      </c>
      <c r="FF234" s="248" t="str">
        <f t="shared" ca="1" si="890"/>
        <v>-</v>
      </c>
      <c r="FG234" s="248" t="str">
        <f t="shared" ca="1" si="890"/>
        <v>-</v>
      </c>
      <c r="FH234" s="248" t="str">
        <f t="shared" ca="1" si="890"/>
        <v>-</v>
      </c>
      <c r="FI234" s="248" t="str">
        <f t="shared" ca="1" si="890"/>
        <v>-</v>
      </c>
      <c r="FJ234" s="246" t="b">
        <f t="shared" ca="1" si="871"/>
        <v>0</v>
      </c>
      <c r="FK234" s="248" t="str">
        <f t="shared" ref="FK234:GN234" ca="1" si="891">OFFSET(FK$5,$B234,0)</f>
        <v>-</v>
      </c>
      <c r="FL234" s="248">
        <f t="shared" ca="1" si="891"/>
        <v>0</v>
      </c>
      <c r="FM234" s="248" t="str">
        <f t="shared" ca="1" si="891"/>
        <v>-</v>
      </c>
      <c r="FN234" s="248">
        <f t="shared" ca="1" si="891"/>
        <v>1</v>
      </c>
      <c r="FO234" s="248">
        <f t="shared" ca="1" si="891"/>
        <v>0</v>
      </c>
      <c r="FP234" s="248">
        <f t="shared" ca="1" si="891"/>
        <v>1</v>
      </c>
      <c r="FQ234" s="248">
        <f t="shared" ca="1" si="891"/>
        <v>0</v>
      </c>
      <c r="FR234" s="248">
        <f t="shared" ca="1" si="891"/>
        <v>1</v>
      </c>
      <c r="FS234" s="248">
        <f t="shared" ca="1" si="891"/>
        <v>1</v>
      </c>
      <c r="FT234" s="248">
        <f t="shared" ca="1" si="891"/>
        <v>1</v>
      </c>
      <c r="FU234" s="248">
        <f t="shared" ca="1" si="891"/>
        <v>0</v>
      </c>
      <c r="FV234" s="248">
        <f t="shared" ca="1" si="891"/>
        <v>0</v>
      </c>
      <c r="FW234" s="248">
        <f t="shared" ca="1" si="891"/>
        <v>0</v>
      </c>
      <c r="FX234" s="248">
        <f t="shared" ca="1" si="891"/>
        <v>0</v>
      </c>
      <c r="FY234" s="248">
        <f t="shared" ca="1" si="891"/>
        <v>0</v>
      </c>
      <c r="FZ234" s="248">
        <f t="shared" ca="1" si="891"/>
        <v>0</v>
      </c>
      <c r="GA234" s="248">
        <f t="shared" ca="1" si="891"/>
        <v>0</v>
      </c>
      <c r="GB234" s="248">
        <f t="shared" ca="1" si="891"/>
        <v>0</v>
      </c>
      <c r="GC234" s="248">
        <f t="shared" ca="1" si="891"/>
        <v>0</v>
      </c>
      <c r="GD234" s="248">
        <f t="shared" ca="1" si="891"/>
        <v>0</v>
      </c>
      <c r="GE234" s="248">
        <f t="shared" ca="1" si="891"/>
        <v>0</v>
      </c>
      <c r="GF234" s="248">
        <f t="shared" ca="1" si="891"/>
        <v>0</v>
      </c>
      <c r="GG234" s="248">
        <f t="shared" ca="1" si="891"/>
        <v>1</v>
      </c>
      <c r="GH234" s="248">
        <f t="shared" ca="1" si="891"/>
        <v>0</v>
      </c>
      <c r="GI234" s="248">
        <f t="shared" ca="1" si="891"/>
        <v>0</v>
      </c>
      <c r="GJ234" s="248">
        <f t="shared" ca="1" si="891"/>
        <v>0</v>
      </c>
      <c r="GK234" s="248">
        <f t="shared" ca="1" si="891"/>
        <v>0</v>
      </c>
      <c r="GL234" s="248">
        <f t="shared" ca="1" si="891"/>
        <v>0</v>
      </c>
      <c r="GM234" s="248">
        <f t="shared" ca="1" si="891"/>
        <v>0</v>
      </c>
      <c r="GN234" s="248">
        <f t="shared" ca="1" si="891"/>
        <v>0</v>
      </c>
      <c r="GO234" s="10"/>
      <c r="GP234" s="246" t="b">
        <f t="shared" ref="GP234" ca="1" si="892">IF(GQ234&lt;&gt;"-",TRUE,FALSE)</f>
        <v>1</v>
      </c>
      <c r="GQ234" s="246" cm="1">
        <f t="array" aca="1" ref="GQ234" ca="1">INDEX(i.bnd_total_pas_area,$R234,1)</f>
        <v>852</v>
      </c>
      <c r="GR234" s="248" t="str">
        <f t="shared" ca="1" si="874"/>
        <v>-</v>
      </c>
      <c r="GS234" s="246" t="b">
        <f t="shared" ref="GS234" ca="1" si="893">IF(GT234&lt;&gt;"-",TRUE,FALSE)</f>
        <v>1</v>
      </c>
      <c r="GT234" s="246" cm="1">
        <f t="array" aca="1" ref="GT234" ca="1">INDEX(i.bnd_sr_t,$T234,1)</f>
        <v>13.6</v>
      </c>
      <c r="GU234" s="246" t="b">
        <f t="shared" ca="1" si="876"/>
        <v>1</v>
      </c>
      <c r="GV234" s="246" t="b">
        <f t="shared" ca="1" si="876"/>
        <v>0</v>
      </c>
      <c r="GW234" s="246" t="b">
        <f t="shared" ca="1" si="876"/>
        <v>0</v>
      </c>
      <c r="GX234" s="248">
        <f t="shared" ca="1" si="877"/>
        <v>0</v>
      </c>
      <c r="GY234" s="248">
        <f t="shared" ca="1" si="877"/>
        <v>2</v>
      </c>
      <c r="GZ234" s="248">
        <f t="shared" ca="1" si="877"/>
        <v>2</v>
      </c>
      <c r="HA234" s="248" t="str">
        <f t="shared" ca="1" si="877"/>
        <v>-</v>
      </c>
      <c r="HB234" s="248" t="str">
        <f t="shared" ca="1" si="877"/>
        <v>-</v>
      </c>
      <c r="HC234" s="248" t="str">
        <f t="shared" ca="1" si="877"/>
        <v>-</v>
      </c>
      <c r="HD234" s="248" t="str">
        <f t="shared" ca="1" si="877"/>
        <v>-</v>
      </c>
      <c r="HE234" s="248" t="str">
        <f t="shared" ca="1" si="877"/>
        <v>-</v>
      </c>
      <c r="HF234" s="248" t="str">
        <f t="shared" ca="1" si="877"/>
        <v>-</v>
      </c>
      <c r="HG234" s="248" t="str">
        <f t="shared" ca="1" si="877"/>
        <v>-</v>
      </c>
      <c r="HH234" s="248" t="str">
        <f t="shared" ca="1" si="877"/>
        <v>-</v>
      </c>
      <c r="HI234" s="248" t="str">
        <f t="shared" ca="1" si="877"/>
        <v>-</v>
      </c>
      <c r="HJ234" s="248" t="str">
        <f t="shared" ca="1" si="877"/>
        <v>-</v>
      </c>
      <c r="HK234" s="248" t="b">
        <f t="shared" ca="1" si="877"/>
        <v>1</v>
      </c>
      <c r="HL234" s="248">
        <f t="shared" ca="1" si="877"/>
        <v>0</v>
      </c>
      <c r="HM234" s="288" t="str">
        <f t="shared" ca="1" si="877"/>
        <v>-</v>
      </c>
      <c r="HN234" s="288" t="str">
        <f t="shared" ca="1" si="877"/>
        <v>-</v>
      </c>
      <c r="HO234" s="288" t="str">
        <f t="shared" ca="1" si="877"/>
        <v>-</v>
      </c>
      <c r="HP234" s="288" t="str">
        <f t="shared" ca="1" si="877"/>
        <v>-</v>
      </c>
      <c r="HQ234" s="288" t="str">
        <f t="shared" ca="1" si="877"/>
        <v>-</v>
      </c>
      <c r="HR234" s="288" t="str">
        <f t="shared" ca="1" si="877"/>
        <v>-</v>
      </c>
      <c r="HS234" s="248" t="str">
        <f t="shared" ca="1" si="877"/>
        <v>-</v>
      </c>
      <c r="HT234" s="248" t="str">
        <f t="shared" ca="1" si="878"/>
        <v>-</v>
      </c>
      <c r="HU234" s="248" t="b">
        <f t="shared" ca="1" si="878"/>
        <v>1</v>
      </c>
      <c r="HV234" s="248">
        <f t="shared" ca="1" si="878"/>
        <v>0</v>
      </c>
      <c r="HW234" s="246" t="str">
        <f t="shared" ca="1" si="879"/>
        <v>-</v>
      </c>
      <c r="HX234" s="246" t="str">
        <f t="shared" ca="1" si="879"/>
        <v>-</v>
      </c>
      <c r="HY234" s="246" t="str">
        <f t="shared" ca="1" si="879"/>
        <v>-</v>
      </c>
      <c r="HZ234" s="246" t="str">
        <f t="shared" ca="1" si="879"/>
        <v>-</v>
      </c>
      <c r="IA234" s="248" t="str">
        <f t="shared" ca="1" si="880"/>
        <v>-</v>
      </c>
      <c r="IB234" s="248" t="str">
        <f t="shared" ca="1" si="880"/>
        <v>-</v>
      </c>
      <c r="IC234" s="248" t="str">
        <f t="shared" ca="1" si="880"/>
        <v>-</v>
      </c>
      <c r="ID234" s="248" t="str">
        <f t="shared" ca="1" si="880"/>
        <v>-</v>
      </c>
      <c r="IE234" s="248">
        <f t="shared" ca="1" si="880"/>
        <v>0</v>
      </c>
      <c r="IF234" s="248" t="str">
        <f t="shared" ca="1" si="880"/>
        <v>-</v>
      </c>
      <c r="IG234" s="248">
        <f t="shared" ca="1" si="880"/>
        <v>0</v>
      </c>
      <c r="IH234" s="246" t="str">
        <f t="shared" ca="1" si="881"/>
        <v>-</v>
      </c>
      <c r="II234" s="246">
        <f t="shared" ca="1" si="881"/>
        <v>500</v>
      </c>
      <c r="IJ234" s="246">
        <f t="shared" ca="1" si="881"/>
        <v>500</v>
      </c>
      <c r="IK234" s="246">
        <f t="shared" ca="1" si="881"/>
        <v>865</v>
      </c>
      <c r="IL234" s="246" t="str">
        <f t="shared" ca="1" si="881"/>
        <v>-</v>
      </c>
      <c r="IM234" s="246" t="str">
        <f t="shared" ca="1" si="881"/>
        <v>-</v>
      </c>
      <c r="IN234" s="248" t="str">
        <f t="shared" ca="1" si="882"/>
        <v>-</v>
      </c>
      <c r="IO234" s="248" t="str">
        <f t="shared" ca="1" si="882"/>
        <v>-</v>
      </c>
      <c r="IP234" s="10"/>
      <c r="IQ234" s="248">
        <f t="shared" ca="1" si="880"/>
        <v>1</v>
      </c>
      <c r="IR234" s="248">
        <f t="shared" ca="1" si="880"/>
        <v>0</v>
      </c>
      <c r="IS234" s="248">
        <f t="shared" ca="1" si="880"/>
        <v>1</v>
      </c>
      <c r="IT234" s="248">
        <f t="shared" ca="1" si="880"/>
        <v>1</v>
      </c>
      <c r="IU234" s="248">
        <f t="shared" ca="1" si="880"/>
        <v>0</v>
      </c>
      <c r="IV234" s="248">
        <f t="shared" ca="1" si="880"/>
        <v>70</v>
      </c>
      <c r="IW234" s="248">
        <f t="shared" ca="1" si="880"/>
        <v>50</v>
      </c>
      <c r="IX234" s="248">
        <f t="shared" ca="1" si="880"/>
        <v>85</v>
      </c>
      <c r="IY234" s="248">
        <f t="shared" ca="1" si="880"/>
        <v>70</v>
      </c>
      <c r="IZ234" s="246">
        <f t="shared" ca="1" si="883"/>
        <v>1</v>
      </c>
      <c r="JA234" s="246">
        <f t="shared" ca="1" si="884"/>
        <v>1</v>
      </c>
      <c r="JB234" s="246">
        <f t="shared" ca="1" si="885"/>
        <v>1</v>
      </c>
      <c r="JC234" s="248">
        <f t="shared" ca="1" si="880"/>
        <v>1</v>
      </c>
      <c r="JD234" s="10"/>
      <c r="JE234" s="248">
        <f t="shared" ca="1" si="880"/>
        <v>1</v>
      </c>
      <c r="JF234" s="246">
        <f t="shared" si="886"/>
        <v>0.75</v>
      </c>
      <c r="JG234" s="248">
        <f t="shared" ca="1" si="887"/>
        <v>0.75</v>
      </c>
      <c r="JH234" s="248">
        <f t="shared" ca="1" si="887"/>
        <v>0.8</v>
      </c>
      <c r="JI234" s="248">
        <f t="shared" ca="1" si="887"/>
        <v>0.82499999999999996</v>
      </c>
      <c r="JJ234" s="248">
        <f t="shared" ca="1" si="887"/>
        <v>0.875</v>
      </c>
      <c r="JK234" s="248">
        <f t="shared" ca="1" si="887"/>
        <v>0.9</v>
      </c>
      <c r="JL234" s="246">
        <f t="shared" si="888"/>
        <v>0.75</v>
      </c>
      <c r="JM234" s="301" cm="1">
        <f t="array" ref="JM234">INDEX(i.addfoo,$Q234,JM$229)</f>
        <v>0</v>
      </c>
      <c r="JN234" s="301" cm="1">
        <f t="array" ref="JN234">INDEX(i.addfoo,$Q234,JN$229)</f>
        <v>0</v>
      </c>
      <c r="JO234" s="301" cm="1">
        <f t="array" ref="JO234">INDEX(i.addfoo,$Q234,JO$229)</f>
        <v>0</v>
      </c>
      <c r="JP234" s="301" cm="1">
        <f t="array" ref="JP234">INDEX(i.addfoo,$Q234,JP$229)</f>
        <v>0</v>
      </c>
      <c r="JQ234" s="301" cm="1">
        <f t="array" ref="JQ234">INDEX(i.addfoo,$Q234,JQ$229)</f>
        <v>0</v>
      </c>
      <c r="JR234" s="301" cm="1">
        <f t="array" ref="JR234">INDEX(i.addfoo,$Q234,JR$229)</f>
        <v>0</v>
      </c>
      <c r="JS234" s="248" t="str">
        <f t="shared" ca="1" si="880"/>
        <v>-</v>
      </c>
      <c r="JT234" s="248">
        <f t="shared" ca="1" si="880"/>
        <v>0</v>
      </c>
      <c r="JU234" s="27">
        <v>0</v>
      </c>
    </row>
    <row r="235" spans="1:281" s="228" customFormat="1" outlineLevel="1">
      <c r="A235" s="202">
        <f t="shared" si="12"/>
        <v>230</v>
      </c>
      <c r="B235" s="202">
        <f t="shared" si="861"/>
        <v>2</v>
      </c>
      <c r="C235" s="228">
        <v>700</v>
      </c>
      <c r="D235" s="228" t="s">
        <v>941</v>
      </c>
      <c r="E235" s="228" t="b">
        <v>0</v>
      </c>
      <c r="F235" s="228" t="b">
        <v>0</v>
      </c>
      <c r="G235" s="228" t="b">
        <v>0</v>
      </c>
      <c r="H235" s="32">
        <v>2</v>
      </c>
      <c r="I235" s="298" cm="1">
        <f t="array" aca="1" ref="I235" ca="1">INDEX(DataMaster!$R$70:$AC$77,Experiment!$H235,MATCH(Experiment!I$2,DataMaster!$R$69:$AC$69,0))</f>
        <v>1</v>
      </c>
      <c r="J235" s="298" cm="1">
        <f t="array" aca="1" ref="J235" ca="1">INDEX(DataMaster!$R$70:$AC$77,Experiment!$H235,MATCH(Experiment!J$2,DataMaster!$R$69:$AC$69,0))</f>
        <v>2</v>
      </c>
      <c r="K235" s="32">
        <v>1</v>
      </c>
      <c r="L235" s="298" cm="1">
        <f t="array" aca="1" ref="L235" ca="1">INDEX(DataMaster!$R$70:$AC$77,Experiment!$H235,MATCH(Experiment!L$2,DataMaster!$R$69:$AC$69,0))</f>
        <v>2</v>
      </c>
      <c r="M235" s="225">
        <f t="shared" ca="1" si="889"/>
        <v>1</v>
      </c>
      <c r="N235" s="225">
        <f t="shared" ca="1" si="889"/>
        <v>1</v>
      </c>
      <c r="O235" s="225">
        <f t="shared" ca="1" si="889"/>
        <v>1</v>
      </c>
      <c r="P235" s="298" cm="1">
        <f t="array" ref="P235">INDEX(DataMaster!$R$70:$AC$77,Experiment!$H235,MATCH(Experiment!P$2,DataMaster!$R$69:$AC$69,0))</f>
        <v>1</v>
      </c>
      <c r="Q235" s="32">
        <v>1</v>
      </c>
      <c r="R235" s="298" cm="1">
        <f t="array" aca="1" ref="R235" ca="1">INDEX(DataMaster!$R$70:$AC$77,Experiment!$H235,MATCH(Experiment!R$2,DataMaster!$R$69:$AC$69,0))</f>
        <v>2</v>
      </c>
      <c r="S235" s="32">
        <v>3</v>
      </c>
      <c r="T235" s="298" cm="1">
        <f t="array" aca="1" ref="T235" ca="1">INDEX(DataMaster!$R$70:$AC$77,Experiment!$H235,MATCH(Experiment!T$2,DataMaster!$R$69:$AC$69,0))</f>
        <v>2</v>
      </c>
      <c r="V235" s="242" t="str">
        <f ca="1">TEXT(LEFT(OFFSET(V235,-1,0),5)+1,"00000")&amp;MID(OFFSET(V235,-1,0),6,FIND(" ",OFFSET(V235,-1,0),7)-5)
&amp;IF($H235=0,"",INDEX(DataMaster!$Q$70:$Q$77,Experiment!H235))
&amp;" Day"&amp;INDEX(i.DOY,$I235,1)&amp;IF($FE235=0," FWM","")&amp;IF($FE235=1," MWM","")&amp;IF($FE235=5," Mat","")&amp;IF($FJ235=TRUE,"&amp;BBT","")
&amp;" Confine"&amp;$P235-1&amp;IF($R235&gt;1," PasArea"&amp;GQ235,"")&amp;IF($T235&gt;1," SR"&amp;GT235,"")&amp;IF($S235&gt;1," PGR"&amp;JF235,"")&amp;IF(SUM(JM235:JR235)&gt;0," AddFoo"&amp;SUM(JM235:JR235),"")
&amp;" (F"&amp;3+IFERROR(1*$CZ235,0)+IFERROR(1*$DA235,0)&amp;3-IFERROR(1*NOT($DC235),0)&amp;"N"&amp;$DV235&amp;$DW235&amp;")"</f>
        <v>00006 Case_study farm1_nc Day135 MWM Confine0 PasArea852 SR13.6 PGR0.75 (F33N33)</v>
      </c>
      <c r="W235" s="10" t="str">
        <f ca="1">IF(COUNTIF(V$5:V235,V235)=1,"-","Dup")</f>
        <v>-</v>
      </c>
      <c r="X235" s="10"/>
      <c r="Y235" s="248" t="str">
        <f t="shared" ca="1" si="863"/>
        <v>-</v>
      </c>
      <c r="Z235" s="248" t="str">
        <f t="shared" ca="1" si="863"/>
        <v>-</v>
      </c>
      <c r="AA235" s="248" t="str">
        <f t="shared" ca="1" si="863"/>
        <v>-</v>
      </c>
      <c r="AB235" s="248" t="str">
        <f t="shared" ca="1" si="863"/>
        <v>-</v>
      </c>
      <c r="AC235" s="248" t="str">
        <f t="shared" ca="1" si="863"/>
        <v>-</v>
      </c>
      <c r="AD235" s="248" t="b">
        <f t="shared" ca="1" si="863"/>
        <v>1</v>
      </c>
      <c r="AE235" s="10"/>
      <c r="AF235" s="248" t="b">
        <f t="shared" ca="1" si="864"/>
        <v>1</v>
      </c>
      <c r="AG235" s="248" t="str">
        <f t="shared" ca="1" si="864"/>
        <v>-</v>
      </c>
      <c r="AH235" s="248" t="str">
        <f t="shared" ca="1" si="864"/>
        <v>-</v>
      </c>
      <c r="AI235" s="248" t="str">
        <f t="shared" ca="1" si="864"/>
        <v>-</v>
      </c>
      <c r="AJ235" s="248" t="b">
        <f t="shared" ca="1" si="864"/>
        <v>0</v>
      </c>
      <c r="AK235" s="248" t="str">
        <f t="shared" ca="1" si="864"/>
        <v>-</v>
      </c>
      <c r="AL235" s="248" t="str">
        <f t="shared" ca="1" si="864"/>
        <v>-</v>
      </c>
      <c r="AM235" s="248" t="str">
        <f t="shared" ca="1" si="864"/>
        <v>-</v>
      </c>
      <c r="AN235" s="248" t="b">
        <f t="shared" ca="1" si="864"/>
        <v>0</v>
      </c>
      <c r="AO235" s="10"/>
      <c r="AP235" s="248" t="b">
        <f t="shared" ca="1" si="865"/>
        <v>1</v>
      </c>
      <c r="AQ235" s="248" t="b">
        <f t="shared" ca="1" si="865"/>
        <v>1</v>
      </c>
      <c r="AR235" s="248" t="b">
        <f t="shared" ca="1" si="865"/>
        <v>1</v>
      </c>
      <c r="AS235" s="297">
        <f t="shared" ca="1" si="866"/>
        <v>212109</v>
      </c>
      <c r="AT235" s="248" t="b">
        <f t="shared" ca="1" si="865"/>
        <v>0</v>
      </c>
      <c r="AU235" s="248" t="str">
        <f t="shared" ca="1" si="865"/>
        <v>-</v>
      </c>
      <c r="AV235" s="248" t="str">
        <f t="shared" ca="1" si="865"/>
        <v>-</v>
      </c>
      <c r="AW235" s="248" t="str">
        <f t="shared" ca="1" si="865"/>
        <v>-</v>
      </c>
      <c r="AX235" s="248" t="str">
        <f t="shared" ca="1" si="865"/>
        <v>-</v>
      </c>
      <c r="AY235" s="248">
        <f t="shared" ca="1" si="865"/>
        <v>1</v>
      </c>
      <c r="AZ235" s="248">
        <f t="shared" ca="1" si="865"/>
        <v>1</v>
      </c>
      <c r="BA235" s="248" t="b">
        <f t="shared" ca="1" si="865"/>
        <v>1</v>
      </c>
      <c r="BB235" s="246" cm="1">
        <f t="array" ref="BB235">INDEX(i.sup_sel,$K235)</f>
        <v>1</v>
      </c>
      <c r="BC235" s="246" cm="1">
        <f t="array" aca="1" ref="BC235" ca="1">INDEX(i.confinement_factor_lab_cost,$L235)</f>
        <v>0.65</v>
      </c>
      <c r="BD235" s="246" cm="1">
        <f t="array" aca="1" ref="BD235" ca="1">INDEX(i.confinement_factor_lab_cost,$L235)</f>
        <v>0.65</v>
      </c>
      <c r="BE235" s="248" t="b">
        <f t="shared" ca="1" si="867"/>
        <v>1</v>
      </c>
      <c r="BF235" s="248" t="b">
        <f t="shared" ca="1" si="867"/>
        <v>0</v>
      </c>
      <c r="BG235" s="246" t="b" cm="1">
        <f t="array" ref="BG235">INDEX(i.dams_confinement_P,$P235,BG$17)</f>
        <v>0</v>
      </c>
      <c r="BH235" s="246" t="b" cm="1">
        <f t="array" ref="BH235">INDEX(i.dams_confinement_P,$P235,BH$17)</f>
        <v>0</v>
      </c>
      <c r="BI235" s="246" t="b" cm="1">
        <f t="array" ref="BI235">INDEX(i.dams_confinement_P,$P235,BI$17)</f>
        <v>0</v>
      </c>
      <c r="BJ235" s="246" t="b" cm="1">
        <f t="array" ref="BJ235">INDEX(i.dams_confinement_P,$P235,BJ$17)</f>
        <v>0</v>
      </c>
      <c r="BK235" s="246" t="b" cm="1">
        <f t="array" ref="BK235">INDEX(i.dams_confinement_P,$P235,BK$17)</f>
        <v>0</v>
      </c>
      <c r="BL235" s="246" t="b" cm="1">
        <f t="array" ref="BL235">INDEX(i.dams_confinement_P,$P235,BL$17)</f>
        <v>0</v>
      </c>
      <c r="BM235" s="246" t="b" cm="1">
        <f t="array" ref="BM235">INDEX(i.dams_confinement_P,$P235,BM$17)</f>
        <v>0</v>
      </c>
      <c r="BN235" s="246" t="b" cm="1">
        <f t="array" ref="BN235">INDEX(i.dams_confinement_P,$P235,BN$17)</f>
        <v>0</v>
      </c>
      <c r="BO235" s="246" t="b" cm="1">
        <f t="array" ref="BO235">INDEX(i.dams_confinement_P,$P235,BO$17)</f>
        <v>0</v>
      </c>
      <c r="BP235" s="246" t="b" cm="1">
        <f t="array" ref="BP235">INDEX(i.dams_confinement_P,$P235,BP$17)</f>
        <v>0</v>
      </c>
      <c r="BQ235" s="246" t="b" cm="1">
        <f t="array" ref="BQ235">INDEX(i.dams_confinement_P,$P235,BQ$17)</f>
        <v>0</v>
      </c>
      <c r="BR235" s="246" t="b" cm="1">
        <f t="array" ref="BR235">INDEX(i.dams_confinement_P,$P235,BR$17)</f>
        <v>0</v>
      </c>
      <c r="BS235" s="246" t="b" cm="1">
        <f t="array" ref="BS235">INDEX(i.dams_confinement_P,$P235,BS$17)</f>
        <v>0</v>
      </c>
      <c r="BT235" s="246" t="b" cm="1">
        <f t="array" ref="BT235">INDEX(i.dams_confinement_P,$P235,BT$17)</f>
        <v>0</v>
      </c>
      <c r="BU235" s="246" t="b" cm="1">
        <f t="array" ref="BU235">INDEX(i.dams_confinement_P,$P235,BU$17)</f>
        <v>0</v>
      </c>
      <c r="BV235" s="246" t="b" cm="1">
        <f t="array" ref="BV235">INDEX(i.dams_confinement_P,$P235,BV$17)</f>
        <v>0</v>
      </c>
      <c r="BW235" s="246" t="b" cm="1">
        <f t="array" ref="BW235">INDEX(i.dams_confinement_P,$P235,BW$17)</f>
        <v>0</v>
      </c>
      <c r="BX235" s="246" t="b" cm="1">
        <f t="array" ref="BX235">INDEX(i.dams_confinement_P,$P235,BX$17)</f>
        <v>0</v>
      </c>
      <c r="BY235" s="248" t="str">
        <f t="shared" ca="1" si="868"/>
        <v>-</v>
      </c>
      <c r="BZ235" s="248" t="str">
        <f t="shared" ca="1" si="868"/>
        <v>-</v>
      </c>
      <c r="CA235" s="10"/>
      <c r="CB235" s="248" t="str">
        <f t="shared" ca="1" si="868"/>
        <v>-</v>
      </c>
      <c r="CC235" s="248" t="str">
        <f t="shared" ca="1" si="868"/>
        <v>-</v>
      </c>
      <c r="CD235" s="248" t="str">
        <f t="shared" ca="1" si="868"/>
        <v>-</v>
      </c>
      <c r="CE235" s="248" t="str">
        <f t="shared" ca="1" si="868"/>
        <v>-</v>
      </c>
      <c r="CF235" s="248" t="str">
        <f t="shared" ca="1" si="868"/>
        <v>-</v>
      </c>
      <c r="CG235" s="248" t="str">
        <f t="shared" ca="1" si="868"/>
        <v>-</v>
      </c>
      <c r="CH235" s="248" t="str">
        <f t="shared" ca="1" si="868"/>
        <v>-</v>
      </c>
      <c r="CI235" s="248" t="str">
        <f t="shared" ca="1" si="868"/>
        <v>-</v>
      </c>
      <c r="CJ235" s="248" t="str">
        <f t="shared" ca="1" si="868"/>
        <v>-</v>
      </c>
      <c r="CK235" s="248" t="str">
        <f t="shared" ca="1" si="868"/>
        <v>-</v>
      </c>
      <c r="CL235" s="248" t="str">
        <f t="shared" ca="1" si="868"/>
        <v>-</v>
      </c>
      <c r="CM235" s="248" t="str">
        <f t="shared" ca="1" si="868"/>
        <v>-</v>
      </c>
      <c r="CN235" s="248" t="str">
        <f t="shared" ca="1" si="868"/>
        <v>-</v>
      </c>
      <c r="CO235" s="248" t="str">
        <f t="shared" ca="1" si="868"/>
        <v>-</v>
      </c>
      <c r="CP235" s="248" t="str">
        <f t="shared" ca="1" si="868"/>
        <v>-</v>
      </c>
      <c r="CQ235" s="248" t="str">
        <f t="shared" ca="1" si="868"/>
        <v>-</v>
      </c>
      <c r="CR235" s="248" t="str">
        <f t="shared" ca="1" si="868"/>
        <v>-</v>
      </c>
      <c r="CS235" s="248" t="str">
        <f t="shared" ca="1" si="868"/>
        <v>-</v>
      </c>
      <c r="CT235" s="248" t="str">
        <f t="shared" ca="1" si="868"/>
        <v>-</v>
      </c>
      <c r="CU235" s="248" t="str">
        <f t="shared" ca="1" si="868"/>
        <v>-</v>
      </c>
      <c r="CV235" s="248" t="str">
        <f t="shared" ca="1" si="868"/>
        <v>-</v>
      </c>
      <c r="CW235" s="10"/>
      <c r="CX235" s="246" t="str" cm="1">
        <f t="array" aca="1" ref="CX235" ca="1">IF(AND($CZ235:$DA235),INDEX(i.dam_user_fvp0_date,$P235),"-")</f>
        <v>-</v>
      </c>
      <c r="CY235" s="246" t="str" cm="1">
        <f t="array" aca="1" ref="CY235" ca="1">IF(AND($CZ235:$DA235),INDEX(i.dam_user_fvp1_date,$P235),"-")</f>
        <v>-</v>
      </c>
      <c r="CZ235" s="248" t="b">
        <f t="shared" ca="1" si="836"/>
        <v>0</v>
      </c>
      <c r="DA235" s="248" t="b">
        <f t="shared" ca="1" si="836"/>
        <v>0</v>
      </c>
      <c r="DB235" s="248" t="str">
        <f t="shared" ca="1" si="836"/>
        <v>-</v>
      </c>
      <c r="DC235" s="248" t="str">
        <f t="shared" ca="1" si="836"/>
        <v>-</v>
      </c>
      <c r="DD235" s="248" t="str">
        <f t="shared" ca="1" si="836"/>
        <v>-</v>
      </c>
      <c r="DE235" s="248" t="str">
        <f t="shared" ca="1" si="836"/>
        <v>-</v>
      </c>
      <c r="DF235" s="248" t="str">
        <f t="shared" ca="1" si="836"/>
        <v>-</v>
      </c>
      <c r="DG235" s="248" t="str">
        <f t="shared" ca="1" si="836"/>
        <v>-</v>
      </c>
      <c r="DH235" s="248" t="str">
        <f t="shared" ca="1" si="836"/>
        <v>-</v>
      </c>
      <c r="DI235" s="248" t="str">
        <f t="shared" ca="1" si="836"/>
        <v>-</v>
      </c>
      <c r="DJ235" s="248">
        <f t="shared" ca="1" si="836"/>
        <v>0.125</v>
      </c>
      <c r="DK235" s="248">
        <f t="shared" ca="1" si="836"/>
        <v>0.3</v>
      </c>
      <c r="DL235" s="248">
        <f t="shared" ca="1" si="836"/>
        <v>-0.05</v>
      </c>
      <c r="DM235" s="248">
        <f t="shared" ca="1" si="836"/>
        <v>0.1</v>
      </c>
      <c r="DN235" s="248">
        <f t="shared" ca="1" si="836"/>
        <v>0.25</v>
      </c>
      <c r="DO235" s="248">
        <f t="shared" ca="1" si="836"/>
        <v>-0.05</v>
      </c>
      <c r="DP235" s="248">
        <f t="shared" ca="1" si="836"/>
        <v>0.05</v>
      </c>
      <c r="DQ235" s="248">
        <f t="shared" ca="1" si="836"/>
        <v>0.1</v>
      </c>
      <c r="DR235" s="248">
        <f t="shared" ca="1" si="836"/>
        <v>-0.02</v>
      </c>
      <c r="DS235" s="248">
        <f t="shared" ca="1" si="836"/>
        <v>0.1</v>
      </c>
      <c r="DT235" s="248">
        <f t="shared" ca="1" si="836"/>
        <v>0.25</v>
      </c>
      <c r="DU235" s="248">
        <f t="shared" ca="1" si="836"/>
        <v>-0.05</v>
      </c>
      <c r="DV235" s="301">
        <v>3</v>
      </c>
      <c r="DW235" s="301">
        <v>3</v>
      </c>
      <c r="DX235" s="248">
        <f t="shared" ca="1" si="836"/>
        <v>0</v>
      </c>
      <c r="DY235" s="247">
        <v>1.5</v>
      </c>
      <c r="DZ235" s="247">
        <v>-1.5</v>
      </c>
      <c r="EA235" s="248" t="str">
        <f t="shared" ca="1" si="836"/>
        <v>-</v>
      </c>
      <c r="EB235" s="248" t="str">
        <f t="shared" ca="1" si="836"/>
        <v>-</v>
      </c>
      <c r="EC235" s="248" t="str">
        <f t="shared" ca="1" si="836"/>
        <v>-</v>
      </c>
      <c r="ED235" s="248" t="str">
        <f t="shared" ca="1" si="836"/>
        <v>-</v>
      </c>
      <c r="EE235" s="248" t="str">
        <f t="shared" ca="1" si="836"/>
        <v>-</v>
      </c>
      <c r="EF235" s="248">
        <f t="shared" ca="1" si="836"/>
        <v>0</v>
      </c>
      <c r="EG235" s="247">
        <v>1.5</v>
      </c>
      <c r="EH235" s="247">
        <v>-1.5</v>
      </c>
      <c r="EI235" s="248" t="str">
        <f t="shared" ca="1" si="836"/>
        <v>-</v>
      </c>
      <c r="EJ235" s="248" t="str">
        <f t="shared" ca="1" si="836"/>
        <v>-</v>
      </c>
      <c r="EK235" s="248" t="str">
        <f t="shared" ca="1" si="836"/>
        <v>-</v>
      </c>
      <c r="EL235" s="248">
        <f t="shared" ca="1" si="836"/>
        <v>0</v>
      </c>
      <c r="EM235" s="248">
        <f t="shared" ca="1" si="836"/>
        <v>0</v>
      </c>
      <c r="EN235" s="248">
        <f t="shared" ca="1" si="836"/>
        <v>0</v>
      </c>
      <c r="EO235" s="248">
        <f t="shared" ca="1" si="836"/>
        <v>0</v>
      </c>
      <c r="EP235" s="248">
        <f t="shared" ca="1" si="836"/>
        <v>0</v>
      </c>
      <c r="EQ235" s="248">
        <f t="shared" ca="1" si="836"/>
        <v>0</v>
      </c>
      <c r="ER235" s="248">
        <f t="shared" ca="1" si="836"/>
        <v>0</v>
      </c>
      <c r="ES235" s="248" t="str">
        <f t="shared" ca="1" si="836"/>
        <v>-</v>
      </c>
      <c r="ET235" s="248" t="str">
        <f t="shared" ca="1" si="836"/>
        <v>-</v>
      </c>
      <c r="EU235" s="248" t="str">
        <f t="shared" ca="1" si="836"/>
        <v>-</v>
      </c>
      <c r="EV235" s="248" t="str">
        <f t="shared" ca="1" si="836"/>
        <v>-</v>
      </c>
      <c r="EW235" s="248" t="str">
        <f t="shared" ca="1" si="836"/>
        <v>-</v>
      </c>
      <c r="EX235" s="248" t="str">
        <f t="shared" ca="1" si="836"/>
        <v>-</v>
      </c>
      <c r="EY235" s="248" t="str">
        <f t="shared" ca="1" si="836"/>
        <v>-</v>
      </c>
      <c r="EZ235" s="248" t="str">
        <f t="shared" ca="1" si="836"/>
        <v>-</v>
      </c>
      <c r="FA235" s="248" t="str">
        <f t="shared" ca="1" si="836"/>
        <v>-</v>
      </c>
      <c r="FB235" s="248" t="str">
        <f t="shared" ca="1" si="836"/>
        <v>-</v>
      </c>
      <c r="FC235" s="248" t="str">
        <f t="shared" ca="1" si="836"/>
        <v>-</v>
      </c>
      <c r="FD235" s="10"/>
      <c r="FE235" s="246">
        <f t="shared" ca="1" si="869"/>
        <v>1</v>
      </c>
      <c r="FF235" s="248" t="str">
        <f t="shared" ca="1" si="836"/>
        <v>-</v>
      </c>
      <c r="FG235" s="248" t="str">
        <f t="shared" ca="1" si="836"/>
        <v>-</v>
      </c>
      <c r="FH235" s="248" t="str">
        <f t="shared" ca="1" si="836"/>
        <v>-</v>
      </c>
      <c r="FI235" s="248" t="str">
        <f t="shared" ca="1" si="836"/>
        <v>-</v>
      </c>
      <c r="FJ235" s="246" t="b">
        <f t="shared" ca="1" si="871"/>
        <v>0</v>
      </c>
      <c r="FK235" s="248" t="str">
        <f t="shared" ca="1" si="872"/>
        <v>-</v>
      </c>
      <c r="FL235" s="248">
        <f t="shared" ca="1" si="872"/>
        <v>0</v>
      </c>
      <c r="FM235" s="248" t="str">
        <f t="shared" ca="1" si="872"/>
        <v>-</v>
      </c>
      <c r="FN235" s="248">
        <f t="shared" ca="1" si="872"/>
        <v>1</v>
      </c>
      <c r="FO235" s="248">
        <f t="shared" ca="1" si="872"/>
        <v>0</v>
      </c>
      <c r="FP235" s="248">
        <f t="shared" ca="1" si="872"/>
        <v>1</v>
      </c>
      <c r="FQ235" s="248">
        <f t="shared" ca="1" si="872"/>
        <v>0</v>
      </c>
      <c r="FR235" s="248">
        <f t="shared" ca="1" si="872"/>
        <v>1</v>
      </c>
      <c r="FS235" s="248">
        <f t="shared" ca="1" si="872"/>
        <v>1</v>
      </c>
      <c r="FT235" s="248">
        <f t="shared" ca="1" si="872"/>
        <v>1</v>
      </c>
      <c r="FU235" s="248">
        <f t="shared" ca="1" si="872"/>
        <v>0</v>
      </c>
      <c r="FV235" s="248">
        <f t="shared" ca="1" si="872"/>
        <v>0</v>
      </c>
      <c r="FW235" s="248">
        <f t="shared" ca="1" si="872"/>
        <v>0</v>
      </c>
      <c r="FX235" s="248">
        <f t="shared" ca="1" si="872"/>
        <v>0</v>
      </c>
      <c r="FY235" s="248">
        <f t="shared" ca="1" si="872"/>
        <v>0</v>
      </c>
      <c r="FZ235" s="248">
        <f t="shared" ca="1" si="872"/>
        <v>0</v>
      </c>
      <c r="GA235" s="248">
        <f t="shared" ca="1" si="872"/>
        <v>0</v>
      </c>
      <c r="GB235" s="248">
        <f t="shared" ca="1" si="872"/>
        <v>0</v>
      </c>
      <c r="GC235" s="248">
        <f t="shared" ca="1" si="872"/>
        <v>0</v>
      </c>
      <c r="GD235" s="248">
        <f t="shared" ca="1" si="872"/>
        <v>0</v>
      </c>
      <c r="GE235" s="248">
        <f t="shared" ca="1" si="872"/>
        <v>0</v>
      </c>
      <c r="GF235" s="301">
        <v>0.01</v>
      </c>
      <c r="GG235" s="248">
        <f t="shared" ca="1" si="872"/>
        <v>1</v>
      </c>
      <c r="GH235" s="248">
        <f t="shared" ca="1" si="872"/>
        <v>0</v>
      </c>
      <c r="GI235" s="248">
        <f t="shared" ca="1" si="872"/>
        <v>0</v>
      </c>
      <c r="GJ235" s="248">
        <f t="shared" ca="1" si="872"/>
        <v>0</v>
      </c>
      <c r="GK235" s="248">
        <f t="shared" ca="1" si="872"/>
        <v>0</v>
      </c>
      <c r="GL235" s="248">
        <f t="shared" ca="1" si="872"/>
        <v>0</v>
      </c>
      <c r="GM235" s="248">
        <f t="shared" ca="1" si="872"/>
        <v>0</v>
      </c>
      <c r="GN235" s="248">
        <f t="shared" ca="1" si="872"/>
        <v>0</v>
      </c>
      <c r="GO235" s="10"/>
      <c r="GP235" s="246" t="b">
        <f t="shared" ca="1" si="859"/>
        <v>1</v>
      </c>
      <c r="GQ235" s="246" cm="1">
        <f t="array" aca="1" ref="GQ235" ca="1">INDEX(i.bnd_total_pas_area,$R235,1)</f>
        <v>852</v>
      </c>
      <c r="GR235" s="248" t="str">
        <f t="shared" ca="1" si="874"/>
        <v>-</v>
      </c>
      <c r="GS235" s="246" t="b">
        <f t="shared" ca="1" si="860"/>
        <v>1</v>
      </c>
      <c r="GT235" s="246" cm="1">
        <f t="array" aca="1" ref="GT235" ca="1">INDEX(i.bnd_sr_t,$T235,1)</f>
        <v>13.6</v>
      </c>
      <c r="GU235" s="246" t="b">
        <f t="shared" ca="1" si="876"/>
        <v>1</v>
      </c>
      <c r="GV235" s="246" t="b">
        <f t="shared" ca="1" si="876"/>
        <v>0</v>
      </c>
      <c r="GW235" s="246" t="b">
        <f t="shared" ca="1" si="876"/>
        <v>0</v>
      </c>
      <c r="GX235" s="248">
        <f t="shared" ca="1" si="877"/>
        <v>0</v>
      </c>
      <c r="GY235" s="248">
        <f t="shared" ca="1" si="877"/>
        <v>2</v>
      </c>
      <c r="GZ235" s="248">
        <f t="shared" ca="1" si="877"/>
        <v>2</v>
      </c>
      <c r="HA235" s="248" t="str">
        <f t="shared" ca="1" si="877"/>
        <v>-</v>
      </c>
      <c r="HB235" s="248" t="str">
        <f t="shared" ca="1" si="877"/>
        <v>-</v>
      </c>
      <c r="HC235" s="248" t="str">
        <f t="shared" ca="1" si="877"/>
        <v>-</v>
      </c>
      <c r="HD235" s="248" t="str">
        <f t="shared" ca="1" si="877"/>
        <v>-</v>
      </c>
      <c r="HE235" s="248" t="str">
        <f t="shared" ca="1" si="877"/>
        <v>-</v>
      </c>
      <c r="HF235" s="248" t="str">
        <f t="shared" ca="1" si="877"/>
        <v>-</v>
      </c>
      <c r="HG235" s="248" t="str">
        <f t="shared" ca="1" si="877"/>
        <v>-</v>
      </c>
      <c r="HH235" s="248" t="str">
        <f t="shared" ca="1" si="877"/>
        <v>-</v>
      </c>
      <c r="HI235" s="248" t="str">
        <f t="shared" ca="1" si="877"/>
        <v>-</v>
      </c>
      <c r="HJ235" s="248" t="str">
        <f t="shared" ca="1" si="877"/>
        <v>-</v>
      </c>
      <c r="HK235" s="248" t="b">
        <f t="shared" ca="1" si="877"/>
        <v>1</v>
      </c>
      <c r="HL235" s="248">
        <f t="shared" ca="1" si="877"/>
        <v>0</v>
      </c>
      <c r="HM235" s="288" t="str">
        <f t="shared" ca="1" si="877"/>
        <v>-</v>
      </c>
      <c r="HN235" s="288" t="str">
        <f t="shared" ca="1" si="877"/>
        <v>-</v>
      </c>
      <c r="HO235" s="288" t="str">
        <f t="shared" ca="1" si="877"/>
        <v>-</v>
      </c>
      <c r="HP235" s="288" t="str">
        <f t="shared" ca="1" si="877"/>
        <v>-</v>
      </c>
      <c r="HQ235" s="288" t="str">
        <f t="shared" ca="1" si="877"/>
        <v>-</v>
      </c>
      <c r="HR235" s="288" t="str">
        <f t="shared" ca="1" si="877"/>
        <v>-</v>
      </c>
      <c r="HS235" s="248" t="str">
        <f t="shared" ca="1" si="877"/>
        <v>-</v>
      </c>
      <c r="HT235" s="248" t="str">
        <f t="shared" ca="1" si="878"/>
        <v>-</v>
      </c>
      <c r="HU235" s="248" t="b">
        <f t="shared" ca="1" si="878"/>
        <v>1</v>
      </c>
      <c r="HV235" s="248">
        <f t="shared" ca="1" si="878"/>
        <v>0</v>
      </c>
      <c r="HW235" s="246" t="str">
        <f t="shared" ca="1" si="879"/>
        <v>-</v>
      </c>
      <c r="HX235" s="246" t="str">
        <f t="shared" ca="1" si="879"/>
        <v>-</v>
      </c>
      <c r="HY235" s="246" t="str">
        <f t="shared" ca="1" si="879"/>
        <v>-</v>
      </c>
      <c r="HZ235" s="246" t="str">
        <f t="shared" ca="1" si="879"/>
        <v>-</v>
      </c>
      <c r="IA235" s="248" t="str">
        <f t="shared" ca="1" si="880"/>
        <v>-</v>
      </c>
      <c r="IB235" s="248" t="str">
        <f t="shared" ca="1" si="880"/>
        <v>-</v>
      </c>
      <c r="IC235" s="248" t="str">
        <f t="shared" ca="1" si="880"/>
        <v>-</v>
      </c>
      <c r="ID235" s="248" t="str">
        <f t="shared" ca="1" si="880"/>
        <v>-</v>
      </c>
      <c r="IE235" s="248">
        <f t="shared" ca="1" si="880"/>
        <v>0</v>
      </c>
      <c r="IF235" s="248" t="str">
        <f t="shared" ca="1" si="880"/>
        <v>-</v>
      </c>
      <c r="IG235" s="248">
        <f t="shared" ca="1" si="880"/>
        <v>0</v>
      </c>
      <c r="IH235" s="246" t="str">
        <f t="shared" ca="1" si="881"/>
        <v>-</v>
      </c>
      <c r="II235" s="246">
        <f t="shared" ca="1" si="881"/>
        <v>500</v>
      </c>
      <c r="IJ235" s="246">
        <f t="shared" ca="1" si="881"/>
        <v>500</v>
      </c>
      <c r="IK235" s="246">
        <f t="shared" ca="1" si="881"/>
        <v>865</v>
      </c>
      <c r="IL235" s="246" t="str">
        <f t="shared" ca="1" si="881"/>
        <v>-</v>
      </c>
      <c r="IM235" s="246" t="str">
        <f t="shared" ca="1" si="881"/>
        <v>-</v>
      </c>
      <c r="IN235" s="248" t="str">
        <f t="shared" ca="1" si="882"/>
        <v>-</v>
      </c>
      <c r="IO235" s="248" t="str">
        <f t="shared" ca="1" si="882"/>
        <v>-</v>
      </c>
      <c r="IP235" s="10"/>
      <c r="IQ235" s="248">
        <f t="shared" ca="1" si="880"/>
        <v>1</v>
      </c>
      <c r="IR235" s="248">
        <f t="shared" ca="1" si="880"/>
        <v>0</v>
      </c>
      <c r="IS235" s="248">
        <f t="shared" ca="1" si="880"/>
        <v>1</v>
      </c>
      <c r="IT235" s="248">
        <f t="shared" ca="1" si="880"/>
        <v>1</v>
      </c>
      <c r="IU235" s="248">
        <f t="shared" ca="1" si="880"/>
        <v>0</v>
      </c>
      <c r="IV235" s="248">
        <f t="shared" ca="1" si="880"/>
        <v>70</v>
      </c>
      <c r="IW235" s="248">
        <f t="shared" ca="1" si="880"/>
        <v>50</v>
      </c>
      <c r="IX235" s="248">
        <f t="shared" ca="1" si="880"/>
        <v>85</v>
      </c>
      <c r="IY235" s="248">
        <f t="shared" ca="1" si="880"/>
        <v>70</v>
      </c>
      <c r="IZ235" s="246">
        <f t="shared" ca="1" si="883"/>
        <v>1</v>
      </c>
      <c r="JA235" s="246">
        <f t="shared" ca="1" si="884"/>
        <v>1</v>
      </c>
      <c r="JB235" s="246">
        <f t="shared" ca="1" si="885"/>
        <v>1</v>
      </c>
      <c r="JC235" s="248">
        <f t="shared" ca="1" si="880"/>
        <v>1</v>
      </c>
      <c r="JD235" s="10"/>
      <c r="JE235" s="248">
        <f t="shared" ca="1" si="880"/>
        <v>1</v>
      </c>
      <c r="JF235" s="246">
        <f t="shared" si="886"/>
        <v>0.75</v>
      </c>
      <c r="JG235" s="248">
        <f t="shared" ca="1" si="887"/>
        <v>0.75</v>
      </c>
      <c r="JH235" s="248">
        <f t="shared" ca="1" si="887"/>
        <v>0.8</v>
      </c>
      <c r="JI235" s="248">
        <f t="shared" ca="1" si="887"/>
        <v>0.82499999999999996</v>
      </c>
      <c r="JJ235" s="248">
        <f t="shared" ca="1" si="887"/>
        <v>0.875</v>
      </c>
      <c r="JK235" s="248">
        <f t="shared" ca="1" si="887"/>
        <v>0.9</v>
      </c>
      <c r="JL235" s="246">
        <f t="shared" si="888"/>
        <v>0.75</v>
      </c>
      <c r="JM235" s="301" cm="1">
        <f t="array" ref="JM235">INDEX(i.addfoo,$Q235,JM$229)</f>
        <v>0</v>
      </c>
      <c r="JN235" s="301" cm="1">
        <f t="array" ref="JN235">INDEX(i.addfoo,$Q235,JN$229)</f>
        <v>0</v>
      </c>
      <c r="JO235" s="301" cm="1">
        <f t="array" ref="JO235">INDEX(i.addfoo,$Q235,JO$229)</f>
        <v>0</v>
      </c>
      <c r="JP235" s="301" cm="1">
        <f t="array" ref="JP235">INDEX(i.addfoo,$Q235,JP$229)</f>
        <v>0</v>
      </c>
      <c r="JQ235" s="301" cm="1">
        <f t="array" ref="JQ235">INDEX(i.addfoo,$Q235,JQ$229)</f>
        <v>0</v>
      </c>
      <c r="JR235" s="301" cm="1">
        <f t="array" ref="JR235">INDEX(i.addfoo,$Q235,JR$229)</f>
        <v>0</v>
      </c>
      <c r="JS235" s="248" t="str">
        <f t="shared" ca="1" si="880"/>
        <v>-</v>
      </c>
      <c r="JT235" s="248">
        <f t="shared" ca="1" si="880"/>
        <v>0</v>
      </c>
      <c r="JU235" s="27">
        <v>0</v>
      </c>
    </row>
    <row r="236" spans="1:281" s="228" customFormat="1" outlineLevel="1">
      <c r="A236" s="202">
        <f t="shared" si="12"/>
        <v>231</v>
      </c>
      <c r="B236" s="202">
        <f t="shared" si="861"/>
        <v>2</v>
      </c>
      <c r="C236" s="228">
        <v>700</v>
      </c>
      <c r="D236" s="228" t="s">
        <v>941</v>
      </c>
      <c r="E236" s="228" t="b">
        <v>0</v>
      </c>
      <c r="F236" s="228" t="b">
        <v>0</v>
      </c>
      <c r="G236" s="228" t="b">
        <v>1</v>
      </c>
      <c r="H236" s="32">
        <v>2</v>
      </c>
      <c r="I236" s="298" cm="1">
        <f t="array" aca="1" ref="I236" ca="1">INDEX(DataMaster!$R$70:$AC$77,Experiment!$H236,MATCH(Experiment!I$2,DataMaster!$R$69:$AC$69,0))</f>
        <v>1</v>
      </c>
      <c r="J236" s="298" cm="1">
        <f t="array" aca="1" ref="J236" ca="1">INDEX(DataMaster!$R$70:$AC$77,Experiment!$H236,MATCH(Experiment!J$2,DataMaster!$R$69:$AC$69,0))</f>
        <v>2</v>
      </c>
      <c r="K236" s="32">
        <v>1</v>
      </c>
      <c r="L236" s="298" cm="1">
        <f t="array" aca="1" ref="L236" ca="1">INDEX(DataMaster!$R$70:$AC$77,Experiment!$H236,MATCH(Experiment!L$2,DataMaster!$R$69:$AC$69,0))</f>
        <v>2</v>
      </c>
      <c r="M236" s="32">
        <v>1</v>
      </c>
      <c r="N236" s="32">
        <v>1</v>
      </c>
      <c r="O236" s="32">
        <v>1</v>
      </c>
      <c r="P236" s="298" cm="1">
        <f t="array" ref="P236">INDEX(DataMaster!$R$70:$AC$77,Experiment!$H236,MATCH(Experiment!P$2,DataMaster!$R$69:$AC$69,0))</f>
        <v>1</v>
      </c>
      <c r="Q236" s="32">
        <v>1</v>
      </c>
      <c r="R236" s="298" cm="1">
        <f t="array" aca="1" ref="R236" ca="1">INDEX(DataMaster!$R$70:$AC$77,Experiment!$H236,MATCH(Experiment!R$2,DataMaster!$R$69:$AC$69,0))</f>
        <v>2</v>
      </c>
      <c r="S236" s="32">
        <v>1</v>
      </c>
      <c r="T236" s="298" cm="1">
        <f t="array" aca="1" ref="T236" ca="1">INDEX(DataMaster!$R$70:$AC$77,Experiment!$H236,MATCH(Experiment!T$2,DataMaster!$R$69:$AC$69,0))</f>
        <v>2</v>
      </c>
      <c r="V236" s="223" t="str">
        <f ca="1">TEXT(LEFT(OFFSET(V236,-1,0),5)+1,"00000")&amp;MID(OFFSET(V236,-1,0),6,FIND(" ",OFFSET(V236,-1,0),7)-5)
&amp;IF($H236=0,"",INDEX(DataMaster!$Q$70:$Q$77,Experiment!H236))
&amp;" Day"&amp;INDEX(i.DOY,$I236,1)&amp;IF($FE236=0," FWM","")&amp;IF($FE236=1," MWM","")&amp;IF($FE236=5," Mat","")&amp;IF($FJ236=TRUE,"&amp;BBT","")
&amp;" Confine"&amp;$P236-1&amp;IF($R236&gt;1," PasArea"&amp;GQ236,"")&amp;IF($T236&gt;1," SR"&amp;GT236,"")&amp;IF($S236&gt;1," PGR"&amp;JF236,"")&amp;IF(SUM(JM236:JR236)&gt;0," AddFoo"&amp;SUM(JM236:JR236),"")
&amp;" (F"&amp;3+IFERROR(1*$CZ236,0)+IFERROR(1*$DA236,0)&amp;3-IFERROR(1*NOT($DC236),0)&amp;"N"&amp;$DV236&amp;$DW236&amp;")"</f>
        <v>00007 Case_study farm1_nc Day135 MWM Confine0 PasArea852 SR13.6 (F33N33)</v>
      </c>
      <c r="W236" s="10" t="str">
        <f ca="1">IF(COUNTIF(V$5:V236,V236)=1,"-","Dup")</f>
        <v>-</v>
      </c>
      <c r="X236" s="10"/>
      <c r="Y236" s="248" t="str">
        <f t="shared" ca="1" si="863"/>
        <v>-</v>
      </c>
      <c r="Z236" s="248" t="str">
        <f t="shared" ca="1" si="863"/>
        <v>-</v>
      </c>
      <c r="AA236" s="248" t="str">
        <f t="shared" ca="1" si="863"/>
        <v>-</v>
      </c>
      <c r="AB236" s="248" t="str">
        <f t="shared" ca="1" si="863"/>
        <v>-</v>
      </c>
      <c r="AC236" s="248" t="str">
        <f t="shared" ca="1" si="863"/>
        <v>-</v>
      </c>
      <c r="AD236" s="248" t="b">
        <f t="shared" ca="1" si="863"/>
        <v>1</v>
      </c>
      <c r="AE236" s="10"/>
      <c r="AF236" s="248" t="b">
        <f t="shared" ca="1" si="864"/>
        <v>1</v>
      </c>
      <c r="AG236" s="248" t="str">
        <f t="shared" ca="1" si="864"/>
        <v>-</v>
      </c>
      <c r="AH236" s="248" t="str">
        <f t="shared" ca="1" si="864"/>
        <v>-</v>
      </c>
      <c r="AI236" s="248" t="str">
        <f t="shared" ca="1" si="864"/>
        <v>-</v>
      </c>
      <c r="AJ236" s="248" t="b">
        <f t="shared" ca="1" si="864"/>
        <v>0</v>
      </c>
      <c r="AK236" s="248" t="str">
        <f t="shared" ca="1" si="864"/>
        <v>-</v>
      </c>
      <c r="AL236" s="248" t="str">
        <f t="shared" ca="1" si="864"/>
        <v>-</v>
      </c>
      <c r="AM236" s="248" t="str">
        <f t="shared" ca="1" si="864"/>
        <v>-</v>
      </c>
      <c r="AN236" s="248" t="b">
        <f t="shared" ca="1" si="864"/>
        <v>0</v>
      </c>
      <c r="AO236" s="10"/>
      <c r="AP236" s="248" t="b">
        <f t="shared" ca="1" si="865"/>
        <v>1</v>
      </c>
      <c r="AQ236" s="248" t="b">
        <f t="shared" ca="1" si="865"/>
        <v>1</v>
      </c>
      <c r="AR236" s="248" t="b">
        <f t="shared" ca="1" si="865"/>
        <v>1</v>
      </c>
      <c r="AS236" s="297">
        <f t="shared" ca="1" si="866"/>
        <v>212109</v>
      </c>
      <c r="AT236" s="248" t="b">
        <f t="shared" ca="1" si="865"/>
        <v>0</v>
      </c>
      <c r="AU236" s="248" t="str">
        <f t="shared" ca="1" si="865"/>
        <v>-</v>
      </c>
      <c r="AV236" s="248" t="str">
        <f t="shared" ca="1" si="865"/>
        <v>-</v>
      </c>
      <c r="AW236" s="248" t="str">
        <f t="shared" ca="1" si="865"/>
        <v>-</v>
      </c>
      <c r="AX236" s="248" t="str">
        <f t="shared" ca="1" si="865"/>
        <v>-</v>
      </c>
      <c r="AY236" s="248">
        <f t="shared" ca="1" si="865"/>
        <v>1</v>
      </c>
      <c r="AZ236" s="248">
        <f t="shared" ca="1" si="865"/>
        <v>1</v>
      </c>
      <c r="BA236" s="248" t="b">
        <f t="shared" ca="1" si="865"/>
        <v>1</v>
      </c>
      <c r="BB236" s="246" cm="1">
        <f t="array" ref="BB236">INDEX(i.sup_sel,$K236)</f>
        <v>1</v>
      </c>
      <c r="BC236" s="246" cm="1">
        <f t="array" aca="1" ref="BC236" ca="1">INDEX(i.confinement_factor_lab_cost,$L236)</f>
        <v>0.65</v>
      </c>
      <c r="BD236" s="246" cm="1">
        <f t="array" aca="1" ref="BD236" ca="1">INDEX(i.confinement_factor_lab_cost,$L236)</f>
        <v>0.65</v>
      </c>
      <c r="BE236" s="248" t="b">
        <f t="shared" ca="1" si="867"/>
        <v>1</v>
      </c>
      <c r="BF236" s="248" t="b">
        <f t="shared" ca="1" si="867"/>
        <v>0</v>
      </c>
      <c r="BG236" s="246" t="b" cm="1">
        <f t="array" ref="BG236">INDEX(i.dams_confinement_P,$P236,BG$17)</f>
        <v>0</v>
      </c>
      <c r="BH236" s="246" t="b" cm="1">
        <f t="array" ref="BH236">INDEX(i.dams_confinement_P,$P236,BH$17)</f>
        <v>0</v>
      </c>
      <c r="BI236" s="246" t="b" cm="1">
        <f t="array" ref="BI236">INDEX(i.dams_confinement_P,$P236,BI$17)</f>
        <v>0</v>
      </c>
      <c r="BJ236" s="246" t="b" cm="1">
        <f t="array" ref="BJ236">INDEX(i.dams_confinement_P,$P236,BJ$17)</f>
        <v>0</v>
      </c>
      <c r="BK236" s="246" t="b" cm="1">
        <f t="array" ref="BK236">INDEX(i.dams_confinement_P,$P236,BK$17)</f>
        <v>0</v>
      </c>
      <c r="BL236" s="246" t="b" cm="1">
        <f t="array" ref="BL236">INDEX(i.dams_confinement_P,$P236,BL$17)</f>
        <v>0</v>
      </c>
      <c r="BM236" s="246" t="b" cm="1">
        <f t="array" ref="BM236">INDEX(i.dams_confinement_P,$P236,BM$17)</f>
        <v>0</v>
      </c>
      <c r="BN236" s="246" t="b" cm="1">
        <f t="array" ref="BN236">INDEX(i.dams_confinement_P,$P236,BN$17)</f>
        <v>0</v>
      </c>
      <c r="BO236" s="246" t="b" cm="1">
        <f t="array" ref="BO236">INDEX(i.dams_confinement_P,$P236,BO$17)</f>
        <v>0</v>
      </c>
      <c r="BP236" s="246" t="b" cm="1">
        <f t="array" ref="BP236">INDEX(i.dams_confinement_P,$P236,BP$17)</f>
        <v>0</v>
      </c>
      <c r="BQ236" s="246" t="b" cm="1">
        <f t="array" ref="BQ236">INDEX(i.dams_confinement_P,$P236,BQ$17)</f>
        <v>0</v>
      </c>
      <c r="BR236" s="246" t="b" cm="1">
        <f t="array" ref="BR236">INDEX(i.dams_confinement_P,$P236,BR$17)</f>
        <v>0</v>
      </c>
      <c r="BS236" s="246" t="b" cm="1">
        <f t="array" ref="BS236">INDEX(i.dams_confinement_P,$P236,BS$17)</f>
        <v>0</v>
      </c>
      <c r="BT236" s="246" t="b" cm="1">
        <f t="array" ref="BT236">INDEX(i.dams_confinement_P,$P236,BT$17)</f>
        <v>0</v>
      </c>
      <c r="BU236" s="246" t="b" cm="1">
        <f t="array" ref="BU236">INDEX(i.dams_confinement_P,$P236,BU$17)</f>
        <v>0</v>
      </c>
      <c r="BV236" s="246" t="b" cm="1">
        <f t="array" ref="BV236">INDEX(i.dams_confinement_P,$P236,BV$17)</f>
        <v>0</v>
      </c>
      <c r="BW236" s="246" t="b" cm="1">
        <f t="array" ref="BW236">INDEX(i.dams_confinement_P,$P236,BW$17)</f>
        <v>0</v>
      </c>
      <c r="BX236" s="246" t="b" cm="1">
        <f t="array" ref="BX236">INDEX(i.dams_confinement_P,$P236,BX$17)</f>
        <v>0</v>
      </c>
      <c r="BY236" s="248" t="str">
        <f t="shared" ca="1" si="868"/>
        <v>-</v>
      </c>
      <c r="BZ236" s="248" t="str">
        <f t="shared" ca="1" si="868"/>
        <v>-</v>
      </c>
      <c r="CA236" s="10"/>
      <c r="CB236" s="248" t="str">
        <f t="shared" ca="1" si="868"/>
        <v>-</v>
      </c>
      <c r="CC236" s="248" t="str">
        <f t="shared" ca="1" si="868"/>
        <v>-</v>
      </c>
      <c r="CD236" s="248" t="str">
        <f t="shared" ca="1" si="868"/>
        <v>-</v>
      </c>
      <c r="CE236" s="248" t="str">
        <f t="shared" ca="1" si="868"/>
        <v>-</v>
      </c>
      <c r="CF236" s="248" t="str">
        <f t="shared" ca="1" si="868"/>
        <v>-</v>
      </c>
      <c r="CG236" s="248" t="str">
        <f t="shared" ca="1" si="868"/>
        <v>-</v>
      </c>
      <c r="CH236" s="248" t="str">
        <f t="shared" ca="1" si="868"/>
        <v>-</v>
      </c>
      <c r="CI236" s="248" t="str">
        <f t="shared" ca="1" si="868"/>
        <v>-</v>
      </c>
      <c r="CJ236" s="248" t="str">
        <f t="shared" ca="1" si="868"/>
        <v>-</v>
      </c>
      <c r="CK236" s="248" t="str">
        <f t="shared" ca="1" si="868"/>
        <v>-</v>
      </c>
      <c r="CL236" s="248" t="str">
        <f t="shared" ca="1" si="868"/>
        <v>-</v>
      </c>
      <c r="CM236" s="248" t="str">
        <f t="shared" ca="1" si="868"/>
        <v>-</v>
      </c>
      <c r="CN236" s="248" t="str">
        <f t="shared" ca="1" si="868"/>
        <v>-</v>
      </c>
      <c r="CO236" s="248" t="str">
        <f t="shared" ca="1" si="868"/>
        <v>-</v>
      </c>
      <c r="CP236" s="248" t="str">
        <f t="shared" ca="1" si="868"/>
        <v>-</v>
      </c>
      <c r="CQ236" s="248" t="str">
        <f t="shared" ca="1" si="868"/>
        <v>-</v>
      </c>
      <c r="CR236" s="248" t="str">
        <f t="shared" ca="1" si="868"/>
        <v>-</v>
      </c>
      <c r="CS236" s="248" t="str">
        <f t="shared" ca="1" si="868"/>
        <v>-</v>
      </c>
      <c r="CT236" s="248" t="str">
        <f t="shared" ca="1" si="868"/>
        <v>-</v>
      </c>
      <c r="CU236" s="248" t="str">
        <f t="shared" ca="1" si="868"/>
        <v>-</v>
      </c>
      <c r="CV236" s="248" t="str">
        <f t="shared" ca="1" si="868"/>
        <v>-</v>
      </c>
      <c r="CW236" s="10"/>
      <c r="CX236" s="246" t="str" cm="1">
        <f t="array" aca="1" ref="CX236" ca="1">IF(AND($CZ236:$DA236),INDEX(i.dam_user_fvp0_date,$P236),"-")</f>
        <v>-</v>
      </c>
      <c r="CY236" s="246" t="str" cm="1">
        <f t="array" aca="1" ref="CY236" ca="1">IF(AND($CZ236:$DA236),INDEX(i.dam_user_fvp1_date,$P236),"-")</f>
        <v>-</v>
      </c>
      <c r="CZ236" s="248" t="b">
        <f t="shared" ref="CZ236:FI240" ca="1" si="894">OFFSET(CZ$5,$B236,0)</f>
        <v>0</v>
      </c>
      <c r="DA236" s="248" t="b">
        <f t="shared" ca="1" si="894"/>
        <v>0</v>
      </c>
      <c r="DB236" s="248" t="str">
        <f t="shared" ca="1" si="894"/>
        <v>-</v>
      </c>
      <c r="DC236" s="248" t="str">
        <f t="shared" ca="1" si="894"/>
        <v>-</v>
      </c>
      <c r="DD236" s="248" t="str">
        <f t="shared" ca="1" si="894"/>
        <v>-</v>
      </c>
      <c r="DE236" s="248" t="str">
        <f t="shared" ca="1" si="894"/>
        <v>-</v>
      </c>
      <c r="DF236" s="248" t="str">
        <f t="shared" ca="1" si="894"/>
        <v>-</v>
      </c>
      <c r="DG236" s="248" t="str">
        <f t="shared" ca="1" si="894"/>
        <v>-</v>
      </c>
      <c r="DH236" s="248" t="str">
        <f t="shared" ca="1" si="894"/>
        <v>-</v>
      </c>
      <c r="DI236" s="248" t="str">
        <f t="shared" ca="1" si="894"/>
        <v>-</v>
      </c>
      <c r="DJ236" s="248">
        <f t="shared" ca="1" si="894"/>
        <v>0.125</v>
      </c>
      <c r="DK236" s="248">
        <f t="shared" ca="1" si="894"/>
        <v>0.3</v>
      </c>
      <c r="DL236" s="248">
        <f t="shared" ca="1" si="894"/>
        <v>-0.05</v>
      </c>
      <c r="DM236" s="248">
        <f t="shared" ca="1" si="894"/>
        <v>0.1</v>
      </c>
      <c r="DN236" s="248">
        <f t="shared" ca="1" si="894"/>
        <v>0.25</v>
      </c>
      <c r="DO236" s="248">
        <f t="shared" ca="1" si="894"/>
        <v>-0.05</v>
      </c>
      <c r="DP236" s="248">
        <f t="shared" ca="1" si="894"/>
        <v>0.05</v>
      </c>
      <c r="DQ236" s="248">
        <f t="shared" ca="1" si="894"/>
        <v>0.1</v>
      </c>
      <c r="DR236" s="248">
        <f t="shared" ca="1" si="894"/>
        <v>-0.02</v>
      </c>
      <c r="DS236" s="248">
        <f t="shared" ca="1" si="894"/>
        <v>0.1</v>
      </c>
      <c r="DT236" s="248">
        <f t="shared" ca="1" si="894"/>
        <v>0.25</v>
      </c>
      <c r="DU236" s="248">
        <f t="shared" ca="1" si="894"/>
        <v>-0.05</v>
      </c>
      <c r="DV236" s="301">
        <v>3</v>
      </c>
      <c r="DW236" s="301">
        <v>3</v>
      </c>
      <c r="DX236" s="248">
        <f t="shared" ca="1" si="894"/>
        <v>0</v>
      </c>
      <c r="DY236" s="247">
        <v>1.5</v>
      </c>
      <c r="DZ236" s="247">
        <v>-1.5</v>
      </c>
      <c r="EA236" s="248" t="str">
        <f t="shared" ca="1" si="894"/>
        <v>-</v>
      </c>
      <c r="EB236" s="248" t="str">
        <f t="shared" ca="1" si="894"/>
        <v>-</v>
      </c>
      <c r="EC236" s="248" t="str">
        <f t="shared" ca="1" si="894"/>
        <v>-</v>
      </c>
      <c r="ED236" s="248" t="str">
        <f t="shared" ca="1" si="894"/>
        <v>-</v>
      </c>
      <c r="EE236" s="248" t="str">
        <f t="shared" ca="1" si="894"/>
        <v>-</v>
      </c>
      <c r="EF236" s="248">
        <f t="shared" ca="1" si="894"/>
        <v>0</v>
      </c>
      <c r="EG236" s="247">
        <v>1.5</v>
      </c>
      <c r="EH236" s="247">
        <v>-1.5</v>
      </c>
      <c r="EI236" s="248" t="str">
        <f t="shared" ref="EI236" ca="1" si="895">OFFSET(EI$5,$B236,0)</f>
        <v>-</v>
      </c>
      <c r="EJ236" s="248" t="str">
        <f t="shared" ca="1" si="894"/>
        <v>-</v>
      </c>
      <c r="EK236" s="248" t="str">
        <f t="shared" ca="1" si="894"/>
        <v>-</v>
      </c>
      <c r="EL236" s="248">
        <f t="shared" ca="1" si="894"/>
        <v>0</v>
      </c>
      <c r="EM236" s="248">
        <f t="shared" ca="1" si="894"/>
        <v>0</v>
      </c>
      <c r="EN236" s="248">
        <f t="shared" ca="1" si="894"/>
        <v>0</v>
      </c>
      <c r="EO236" s="248">
        <f t="shared" ca="1" si="894"/>
        <v>0</v>
      </c>
      <c r="EP236" s="248">
        <f t="shared" ca="1" si="894"/>
        <v>0</v>
      </c>
      <c r="EQ236" s="248">
        <f t="shared" ca="1" si="894"/>
        <v>0</v>
      </c>
      <c r="ER236" s="248">
        <f t="shared" ca="1" si="894"/>
        <v>0</v>
      </c>
      <c r="ES236" s="248" t="str">
        <f t="shared" ca="1" si="894"/>
        <v>-</v>
      </c>
      <c r="ET236" s="248" t="str">
        <f t="shared" ca="1" si="894"/>
        <v>-</v>
      </c>
      <c r="EU236" s="248" t="str">
        <f t="shared" ca="1" si="894"/>
        <v>-</v>
      </c>
      <c r="EV236" s="248" t="str">
        <f t="shared" ca="1" si="894"/>
        <v>-</v>
      </c>
      <c r="EW236" s="248" t="str">
        <f t="shared" ca="1" si="894"/>
        <v>-</v>
      </c>
      <c r="EX236" s="248" t="str">
        <f t="shared" ca="1" si="894"/>
        <v>-</v>
      </c>
      <c r="EY236" s="248" t="str">
        <f t="shared" ca="1" si="894"/>
        <v>-</v>
      </c>
      <c r="EZ236" s="248" t="str">
        <f t="shared" ca="1" si="894"/>
        <v>-</v>
      </c>
      <c r="FA236" s="248" t="str">
        <f t="shared" ca="1" si="894"/>
        <v>-</v>
      </c>
      <c r="FB236" s="248" t="str">
        <f t="shared" ca="1" si="894"/>
        <v>-</v>
      </c>
      <c r="FC236" s="248" t="str">
        <f t="shared" ca="1" si="894"/>
        <v>-</v>
      </c>
      <c r="FD236" s="10"/>
      <c r="FE236" s="246">
        <f t="shared" ca="1" si="869"/>
        <v>1</v>
      </c>
      <c r="FF236" s="248" t="str">
        <f t="shared" ca="1" si="894"/>
        <v>-</v>
      </c>
      <c r="FG236" s="248" t="str">
        <f t="shared" ca="1" si="894"/>
        <v>-</v>
      </c>
      <c r="FH236" s="248" t="str">
        <f t="shared" ca="1" si="894"/>
        <v>-</v>
      </c>
      <c r="FI236" s="248" t="str">
        <f t="shared" ca="1" si="894"/>
        <v>-</v>
      </c>
      <c r="FJ236" s="246" t="b">
        <f t="shared" ca="1" si="871"/>
        <v>0</v>
      </c>
      <c r="FK236" s="248" t="str">
        <f t="shared" ca="1" si="872"/>
        <v>-</v>
      </c>
      <c r="FL236" s="248">
        <f t="shared" ca="1" si="872"/>
        <v>0</v>
      </c>
      <c r="FM236" s="248" t="str">
        <f t="shared" ca="1" si="872"/>
        <v>-</v>
      </c>
      <c r="FN236" s="248">
        <f t="shared" ca="1" si="872"/>
        <v>1</v>
      </c>
      <c r="FO236" s="248">
        <f t="shared" ca="1" si="872"/>
        <v>0</v>
      </c>
      <c r="FP236" s="248">
        <f t="shared" ca="1" si="872"/>
        <v>1</v>
      </c>
      <c r="FQ236" s="248">
        <f t="shared" ca="1" si="872"/>
        <v>0</v>
      </c>
      <c r="FR236" s="248">
        <f t="shared" ca="1" si="872"/>
        <v>1</v>
      </c>
      <c r="FS236" s="248">
        <f t="shared" ca="1" si="872"/>
        <v>1</v>
      </c>
      <c r="FT236" s="248">
        <f t="shared" ca="1" si="872"/>
        <v>1</v>
      </c>
      <c r="FU236" s="248">
        <f t="shared" ca="1" si="872"/>
        <v>0</v>
      </c>
      <c r="FV236" s="248">
        <f t="shared" ca="1" si="872"/>
        <v>0</v>
      </c>
      <c r="FW236" s="248">
        <f t="shared" ca="1" si="872"/>
        <v>0</v>
      </c>
      <c r="FX236" s="248">
        <f t="shared" ca="1" si="872"/>
        <v>0</v>
      </c>
      <c r="FY236" s="248">
        <f t="shared" ca="1" si="872"/>
        <v>0</v>
      </c>
      <c r="FZ236" s="248">
        <f t="shared" ca="1" si="872"/>
        <v>0</v>
      </c>
      <c r="GA236" s="248">
        <f t="shared" ca="1" si="872"/>
        <v>0</v>
      </c>
      <c r="GB236" s="248">
        <f t="shared" ca="1" si="872"/>
        <v>0</v>
      </c>
      <c r="GC236" s="248">
        <f t="shared" ca="1" si="872"/>
        <v>0</v>
      </c>
      <c r="GD236" s="248">
        <f t="shared" ca="1" si="872"/>
        <v>0</v>
      </c>
      <c r="GE236" s="248">
        <f t="shared" ca="1" si="872"/>
        <v>0</v>
      </c>
      <c r="GF236" s="248">
        <f t="shared" ca="1" si="872"/>
        <v>0</v>
      </c>
      <c r="GG236" s="248">
        <f t="shared" ca="1" si="872"/>
        <v>1</v>
      </c>
      <c r="GH236" s="248">
        <f t="shared" ca="1" si="872"/>
        <v>0</v>
      </c>
      <c r="GI236" s="248">
        <f t="shared" ca="1" si="872"/>
        <v>0</v>
      </c>
      <c r="GJ236" s="248">
        <f t="shared" ca="1" si="872"/>
        <v>0</v>
      </c>
      <c r="GK236" s="248">
        <f t="shared" ca="1" si="872"/>
        <v>0</v>
      </c>
      <c r="GL236" s="248">
        <f t="shared" ca="1" si="872"/>
        <v>0</v>
      </c>
      <c r="GM236" s="248">
        <f t="shared" ca="1" si="872"/>
        <v>0</v>
      </c>
      <c r="GN236" s="248">
        <f t="shared" ca="1" si="872"/>
        <v>0</v>
      </c>
      <c r="GO236" s="10"/>
      <c r="GP236" s="246" t="b">
        <f t="shared" ref="GP236:GP241" ca="1" si="896">IF(GQ236&lt;&gt;"-",TRUE,FALSE)</f>
        <v>1</v>
      </c>
      <c r="GQ236" s="246" cm="1">
        <f t="array" aca="1" ref="GQ236" ca="1">INDEX(i.bnd_total_pas_area,$R236,1)</f>
        <v>852</v>
      </c>
      <c r="GR236" s="248" t="str">
        <f t="shared" ca="1" si="874"/>
        <v>-</v>
      </c>
      <c r="GS236" s="246" t="b">
        <f t="shared" ref="GS236:GS241" ca="1" si="897">IF(GT236&lt;&gt;"-",TRUE,FALSE)</f>
        <v>1</v>
      </c>
      <c r="GT236" s="246" cm="1">
        <f t="array" aca="1" ref="GT236" ca="1">INDEX(i.bnd_sr_t,$T236,1)</f>
        <v>13.6</v>
      </c>
      <c r="GU236" s="246" t="b">
        <f t="shared" ca="1" si="876"/>
        <v>1</v>
      </c>
      <c r="GV236" s="246" t="b">
        <f t="shared" ca="1" si="876"/>
        <v>0</v>
      </c>
      <c r="GW236" s="246" t="b">
        <f t="shared" ca="1" si="876"/>
        <v>0</v>
      </c>
      <c r="GX236" s="248">
        <f t="shared" ca="1" si="877"/>
        <v>0</v>
      </c>
      <c r="GY236" s="248">
        <f t="shared" ca="1" si="877"/>
        <v>2</v>
      </c>
      <c r="GZ236" s="248">
        <f t="shared" ca="1" si="877"/>
        <v>2</v>
      </c>
      <c r="HA236" s="248" t="str">
        <f t="shared" ca="1" si="877"/>
        <v>-</v>
      </c>
      <c r="HB236" s="248" t="str">
        <f t="shared" ca="1" si="877"/>
        <v>-</v>
      </c>
      <c r="HC236" s="248" t="str">
        <f t="shared" ca="1" si="877"/>
        <v>-</v>
      </c>
      <c r="HD236" s="248" t="str">
        <f t="shared" ca="1" si="877"/>
        <v>-</v>
      </c>
      <c r="HE236" s="248" t="str">
        <f t="shared" ca="1" si="877"/>
        <v>-</v>
      </c>
      <c r="HF236" s="248" t="str">
        <f t="shared" ca="1" si="877"/>
        <v>-</v>
      </c>
      <c r="HG236" s="248" t="str">
        <f t="shared" ca="1" si="877"/>
        <v>-</v>
      </c>
      <c r="HH236" s="248" t="str">
        <f t="shared" ca="1" si="877"/>
        <v>-</v>
      </c>
      <c r="HI236" s="248" t="str">
        <f t="shared" ca="1" si="877"/>
        <v>-</v>
      </c>
      <c r="HJ236" s="248" t="str">
        <f t="shared" ca="1" si="877"/>
        <v>-</v>
      </c>
      <c r="HK236" s="248" t="b">
        <f t="shared" ca="1" si="877"/>
        <v>1</v>
      </c>
      <c r="HL236" s="248">
        <f t="shared" ca="1" si="877"/>
        <v>0</v>
      </c>
      <c r="HM236" s="288" t="str">
        <f t="shared" ca="1" si="877"/>
        <v>-</v>
      </c>
      <c r="HN236" s="288" t="str">
        <f t="shared" ca="1" si="877"/>
        <v>-</v>
      </c>
      <c r="HO236" s="288" t="str">
        <f t="shared" ca="1" si="877"/>
        <v>-</v>
      </c>
      <c r="HP236" s="288" t="str">
        <f t="shared" ca="1" si="877"/>
        <v>-</v>
      </c>
      <c r="HQ236" s="288" t="str">
        <f t="shared" ca="1" si="877"/>
        <v>-</v>
      </c>
      <c r="HR236" s="288" t="str">
        <f t="shared" ca="1" si="877"/>
        <v>-</v>
      </c>
      <c r="HS236" s="248" t="str">
        <f t="shared" ca="1" si="877"/>
        <v>-</v>
      </c>
      <c r="HT236" s="248" t="str">
        <f t="shared" ca="1" si="878"/>
        <v>-</v>
      </c>
      <c r="HU236" s="248" t="b">
        <f t="shared" ca="1" si="878"/>
        <v>1</v>
      </c>
      <c r="HV236" s="248">
        <f t="shared" ca="1" si="878"/>
        <v>0</v>
      </c>
      <c r="HW236" s="246" t="str">
        <f t="shared" ca="1" si="879"/>
        <v>-</v>
      </c>
      <c r="HX236" s="246" t="str">
        <f t="shared" ca="1" si="879"/>
        <v>-</v>
      </c>
      <c r="HY236" s="246" t="str">
        <f t="shared" ca="1" si="879"/>
        <v>-</v>
      </c>
      <c r="HZ236" s="246" t="str">
        <f t="shared" ca="1" si="879"/>
        <v>-</v>
      </c>
      <c r="IA236" s="248" t="str">
        <f t="shared" ca="1" si="880"/>
        <v>-</v>
      </c>
      <c r="IB236" s="248" t="str">
        <f t="shared" ca="1" si="880"/>
        <v>-</v>
      </c>
      <c r="IC236" s="248" t="str">
        <f t="shared" ca="1" si="880"/>
        <v>-</v>
      </c>
      <c r="ID236" s="248" t="str">
        <f t="shared" ca="1" si="880"/>
        <v>-</v>
      </c>
      <c r="IE236" s="248">
        <f t="shared" ca="1" si="880"/>
        <v>0</v>
      </c>
      <c r="IF236" s="248" t="str">
        <f t="shared" ca="1" si="880"/>
        <v>-</v>
      </c>
      <c r="IG236" s="248">
        <f t="shared" ca="1" si="880"/>
        <v>0</v>
      </c>
      <c r="IH236" s="246" t="str">
        <f t="shared" ca="1" si="881"/>
        <v>-</v>
      </c>
      <c r="II236" s="246">
        <f t="shared" ca="1" si="881"/>
        <v>500</v>
      </c>
      <c r="IJ236" s="246">
        <f t="shared" ca="1" si="881"/>
        <v>500</v>
      </c>
      <c r="IK236" s="246">
        <f t="shared" ca="1" si="881"/>
        <v>865</v>
      </c>
      <c r="IL236" s="246" t="str">
        <f t="shared" ca="1" si="881"/>
        <v>-</v>
      </c>
      <c r="IM236" s="246" t="str">
        <f t="shared" ca="1" si="881"/>
        <v>-</v>
      </c>
      <c r="IN236" s="248" t="str">
        <f t="shared" ca="1" si="882"/>
        <v>-</v>
      </c>
      <c r="IO236" s="248" t="str">
        <f t="shared" ca="1" si="882"/>
        <v>-</v>
      </c>
      <c r="IP236" s="10"/>
      <c r="IQ236" s="248">
        <f t="shared" ca="1" si="880"/>
        <v>1</v>
      </c>
      <c r="IR236" s="248">
        <f t="shared" ca="1" si="880"/>
        <v>0</v>
      </c>
      <c r="IS236" s="248">
        <f t="shared" ca="1" si="880"/>
        <v>1</v>
      </c>
      <c r="IT236" s="248">
        <f t="shared" ca="1" si="880"/>
        <v>1</v>
      </c>
      <c r="IU236" s="248">
        <f t="shared" ca="1" si="880"/>
        <v>0</v>
      </c>
      <c r="IV236" s="248">
        <f t="shared" ca="1" si="880"/>
        <v>70</v>
      </c>
      <c r="IW236" s="248">
        <f t="shared" ca="1" si="880"/>
        <v>50</v>
      </c>
      <c r="IX236" s="248">
        <f t="shared" ca="1" si="880"/>
        <v>85</v>
      </c>
      <c r="IY236" s="248">
        <f t="shared" ca="1" si="880"/>
        <v>70</v>
      </c>
      <c r="IZ236" s="246">
        <f t="shared" si="883"/>
        <v>1</v>
      </c>
      <c r="JA236" s="246">
        <f t="shared" si="884"/>
        <v>1</v>
      </c>
      <c r="JB236" s="246">
        <f t="shared" si="885"/>
        <v>1</v>
      </c>
      <c r="JC236" s="248">
        <f t="shared" ca="1" si="880"/>
        <v>1</v>
      </c>
      <c r="JD236" s="10"/>
      <c r="JE236" s="248">
        <f t="shared" ca="1" si="880"/>
        <v>1</v>
      </c>
      <c r="JF236" s="246">
        <f t="shared" si="886"/>
        <v>1</v>
      </c>
      <c r="JG236" s="248">
        <f t="shared" ca="1" si="887"/>
        <v>0.75</v>
      </c>
      <c r="JH236" s="248">
        <f t="shared" ca="1" si="887"/>
        <v>0.8</v>
      </c>
      <c r="JI236" s="248">
        <f t="shared" ca="1" si="887"/>
        <v>0.82499999999999996</v>
      </c>
      <c r="JJ236" s="248">
        <f t="shared" ca="1" si="887"/>
        <v>0.875</v>
      </c>
      <c r="JK236" s="248">
        <f t="shared" ca="1" si="887"/>
        <v>0.9</v>
      </c>
      <c r="JL236" s="246">
        <f t="shared" si="888"/>
        <v>1</v>
      </c>
      <c r="JM236" s="301" cm="1">
        <f t="array" ref="JM236">INDEX(i.addfoo,$Q236,JM$229)</f>
        <v>0</v>
      </c>
      <c r="JN236" s="301" cm="1">
        <f t="array" ref="JN236">INDEX(i.addfoo,$Q236,JN$229)</f>
        <v>0</v>
      </c>
      <c r="JO236" s="301" cm="1">
        <f t="array" ref="JO236">INDEX(i.addfoo,$Q236,JO$229)</f>
        <v>0</v>
      </c>
      <c r="JP236" s="301" cm="1">
        <f t="array" ref="JP236">INDEX(i.addfoo,$Q236,JP$229)</f>
        <v>0</v>
      </c>
      <c r="JQ236" s="301" cm="1">
        <f t="array" ref="JQ236">INDEX(i.addfoo,$Q236,JQ$229)</f>
        <v>0</v>
      </c>
      <c r="JR236" s="301" cm="1">
        <f t="array" ref="JR236">INDEX(i.addfoo,$Q236,JR$229)</f>
        <v>0</v>
      </c>
      <c r="JS236" s="248" t="str">
        <f t="shared" ca="1" si="880"/>
        <v>-</v>
      </c>
      <c r="JT236" s="248">
        <f t="shared" ca="1" si="880"/>
        <v>0</v>
      </c>
      <c r="JU236" s="27">
        <v>0</v>
      </c>
    </row>
    <row r="237" spans="1:281" s="228" customFormat="1" outlineLevel="1">
      <c r="A237" s="202">
        <f t="shared" si="12"/>
        <v>232</v>
      </c>
      <c r="B237" s="202">
        <f t="shared" si="861"/>
        <v>2</v>
      </c>
      <c r="C237" s="228">
        <v>700</v>
      </c>
      <c r="D237" s="228" t="s">
        <v>941</v>
      </c>
      <c r="E237" s="228" t="b">
        <v>0</v>
      </c>
      <c r="F237" s="228" t="b">
        <v>0</v>
      </c>
      <c r="G237" s="228" t="b">
        <v>1</v>
      </c>
      <c r="H237" s="32">
        <v>2</v>
      </c>
      <c r="I237" s="298" cm="1">
        <f t="array" aca="1" ref="I237" ca="1">INDEX(DataMaster!$R$70:$AC$77,Experiment!$H237,MATCH(Experiment!I$2,DataMaster!$R$69:$AC$69,0))</f>
        <v>1</v>
      </c>
      <c r="J237" s="298" cm="1">
        <f t="array" aca="1" ref="J237" ca="1">INDEX(DataMaster!$R$70:$AC$77,Experiment!$H237,MATCH(Experiment!J$2,DataMaster!$R$69:$AC$69,0))</f>
        <v>2</v>
      </c>
      <c r="K237" s="32">
        <v>1</v>
      </c>
      <c r="L237" s="298" cm="1">
        <f t="array" aca="1" ref="L237" ca="1">INDEX(DataMaster!$R$70:$AC$77,Experiment!$H237,MATCH(Experiment!L$2,DataMaster!$R$69:$AC$69,0))</f>
        <v>2</v>
      </c>
      <c r="M237" s="225">
        <f t="shared" ca="1" si="889"/>
        <v>1</v>
      </c>
      <c r="N237" s="225">
        <f t="shared" ca="1" si="889"/>
        <v>1</v>
      </c>
      <c r="O237" s="225">
        <f t="shared" ca="1" si="889"/>
        <v>1</v>
      </c>
      <c r="P237" s="298" cm="1">
        <f t="array" ref="P237">INDEX(DataMaster!$R$70:$AC$77,Experiment!$H237,MATCH(Experiment!P$2,DataMaster!$R$69:$AC$69,0))</f>
        <v>1</v>
      </c>
      <c r="Q237" s="32">
        <v>2</v>
      </c>
      <c r="R237" s="298" cm="1">
        <f t="array" aca="1" ref="R237" ca="1">INDEX(DataMaster!$R$70:$AC$77,Experiment!$H237,MATCH(Experiment!R$2,DataMaster!$R$69:$AC$69,0))</f>
        <v>2</v>
      </c>
      <c r="S237" s="32">
        <v>1</v>
      </c>
      <c r="T237" s="298" cm="1">
        <f t="array" aca="1" ref="T237" ca="1">INDEX(DataMaster!$R$70:$AC$77,Experiment!$H237,MATCH(Experiment!T$2,DataMaster!$R$69:$AC$69,0))</f>
        <v>2</v>
      </c>
      <c r="V237" s="242" t="str">
        <f ca="1">TEXT(LEFT(OFFSET(V237,-1,0),5)+1,"00000")&amp;MID(OFFSET(V237,-1,0),6,FIND(" ",OFFSET(V237,-1,0),7)-5)
&amp;IF($H237=0,"",INDEX(DataMaster!$Q$70:$Q$77,Experiment!H237))
&amp;" Day"&amp;INDEX(i.DOY,$I237,1)&amp;IF($FE237=0," FWM","")&amp;IF($FE237=1," MWM","")&amp;IF($FE237=5," Mat","")&amp;IF($FJ237=TRUE,"&amp;BBT","")
&amp;" Confine"&amp;$P237-1&amp;IF($R237&gt;1," PasArea"&amp;GQ237,"")&amp;IF($T237&gt;1," SR"&amp;GT237,"")&amp;IF($S237&gt;1," PGR"&amp;JF237,"")&amp;IF(SUM(JM237:JR237)&gt;0," AddFoo"&amp;SUM(JM237:JR237),"")
&amp;" (F"&amp;3+IFERROR(1*$CZ237,0)+IFERROR(1*$DA237,0)&amp;3-IFERROR(1*NOT($DC237),0)&amp;"N"&amp;$DV237&amp;$DW237&amp;")"</f>
        <v>00008 Case_study farm1_nc Day135 MWM Confine0 PasArea852 SR13.6 AddFoo63.8621830985916 (F33N33)</v>
      </c>
      <c r="W237" s="10" t="str">
        <f ca="1">IF(COUNTIF(V$5:V237,V237)=1,"-","Dup")</f>
        <v>-</v>
      </c>
      <c r="X237" s="10"/>
      <c r="Y237" s="248" t="str">
        <f t="shared" ca="1" si="863"/>
        <v>-</v>
      </c>
      <c r="Z237" s="248" t="str">
        <f t="shared" ca="1" si="863"/>
        <v>-</v>
      </c>
      <c r="AA237" s="248" t="str">
        <f t="shared" ca="1" si="863"/>
        <v>-</v>
      </c>
      <c r="AB237" s="248" t="str">
        <f t="shared" ca="1" si="863"/>
        <v>-</v>
      </c>
      <c r="AC237" s="248" t="str">
        <f t="shared" ca="1" si="863"/>
        <v>-</v>
      </c>
      <c r="AD237" s="248" t="b">
        <f t="shared" ca="1" si="863"/>
        <v>1</v>
      </c>
      <c r="AE237" s="10"/>
      <c r="AF237" s="248" t="b">
        <f t="shared" ca="1" si="864"/>
        <v>1</v>
      </c>
      <c r="AG237" s="248" t="str">
        <f t="shared" ca="1" si="864"/>
        <v>-</v>
      </c>
      <c r="AH237" s="248" t="str">
        <f t="shared" ca="1" si="864"/>
        <v>-</v>
      </c>
      <c r="AI237" s="248" t="str">
        <f t="shared" ca="1" si="864"/>
        <v>-</v>
      </c>
      <c r="AJ237" s="248" t="b">
        <f t="shared" ca="1" si="864"/>
        <v>0</v>
      </c>
      <c r="AK237" s="248" t="str">
        <f t="shared" ca="1" si="864"/>
        <v>-</v>
      </c>
      <c r="AL237" s="248" t="str">
        <f t="shared" ca="1" si="864"/>
        <v>-</v>
      </c>
      <c r="AM237" s="248" t="str">
        <f t="shared" ca="1" si="864"/>
        <v>-</v>
      </c>
      <c r="AN237" s="248" t="b">
        <f t="shared" ca="1" si="864"/>
        <v>0</v>
      </c>
      <c r="AO237" s="10"/>
      <c r="AP237" s="248" t="b">
        <f t="shared" ca="1" si="865"/>
        <v>1</v>
      </c>
      <c r="AQ237" s="248" t="b">
        <f t="shared" ca="1" si="865"/>
        <v>1</v>
      </c>
      <c r="AR237" s="248" t="b">
        <f t="shared" ca="1" si="865"/>
        <v>1</v>
      </c>
      <c r="AS237" s="297">
        <f t="shared" ca="1" si="866"/>
        <v>212109</v>
      </c>
      <c r="AT237" s="248" t="b">
        <f t="shared" ca="1" si="865"/>
        <v>0</v>
      </c>
      <c r="AU237" s="248" t="str">
        <f t="shared" ca="1" si="865"/>
        <v>-</v>
      </c>
      <c r="AV237" s="248" t="str">
        <f t="shared" ca="1" si="865"/>
        <v>-</v>
      </c>
      <c r="AW237" s="248" t="str">
        <f t="shared" ca="1" si="865"/>
        <v>-</v>
      </c>
      <c r="AX237" s="248" t="str">
        <f t="shared" ca="1" si="865"/>
        <v>-</v>
      </c>
      <c r="AY237" s="248">
        <f t="shared" ca="1" si="865"/>
        <v>1</v>
      </c>
      <c r="AZ237" s="248">
        <f t="shared" ca="1" si="865"/>
        <v>1</v>
      </c>
      <c r="BA237" s="248" t="b">
        <f t="shared" ca="1" si="865"/>
        <v>1</v>
      </c>
      <c r="BB237" s="246" cm="1">
        <f t="array" ref="BB237">INDEX(i.sup_sel,$K237)</f>
        <v>1</v>
      </c>
      <c r="BC237" s="246" cm="1">
        <f t="array" aca="1" ref="BC237" ca="1">INDEX(i.confinement_factor_lab_cost,$L237)</f>
        <v>0.65</v>
      </c>
      <c r="BD237" s="246" cm="1">
        <f t="array" aca="1" ref="BD237" ca="1">INDEX(i.confinement_factor_lab_cost,$L237)</f>
        <v>0.65</v>
      </c>
      <c r="BE237" s="248" t="b">
        <f t="shared" ca="1" si="867"/>
        <v>1</v>
      </c>
      <c r="BF237" s="248" t="b">
        <f t="shared" ca="1" si="867"/>
        <v>0</v>
      </c>
      <c r="BG237" s="246" t="b" cm="1">
        <f t="array" ref="BG237">INDEX(i.dams_confinement_P,$P237,BG$17)</f>
        <v>0</v>
      </c>
      <c r="BH237" s="246" t="b" cm="1">
        <f t="array" ref="BH237">INDEX(i.dams_confinement_P,$P237,BH$17)</f>
        <v>0</v>
      </c>
      <c r="BI237" s="246" t="b" cm="1">
        <f t="array" ref="BI237">INDEX(i.dams_confinement_P,$P237,BI$17)</f>
        <v>0</v>
      </c>
      <c r="BJ237" s="246" t="b" cm="1">
        <f t="array" ref="BJ237">INDEX(i.dams_confinement_P,$P237,BJ$17)</f>
        <v>0</v>
      </c>
      <c r="BK237" s="246" t="b" cm="1">
        <f t="array" ref="BK237">INDEX(i.dams_confinement_P,$P237,BK$17)</f>
        <v>0</v>
      </c>
      <c r="BL237" s="246" t="b" cm="1">
        <f t="array" ref="BL237">INDEX(i.dams_confinement_P,$P237,BL$17)</f>
        <v>0</v>
      </c>
      <c r="BM237" s="246" t="b" cm="1">
        <f t="array" ref="BM237">INDEX(i.dams_confinement_P,$P237,BM$17)</f>
        <v>0</v>
      </c>
      <c r="BN237" s="246" t="b" cm="1">
        <f t="array" ref="BN237">INDEX(i.dams_confinement_P,$P237,BN$17)</f>
        <v>0</v>
      </c>
      <c r="BO237" s="246" t="b" cm="1">
        <f t="array" ref="BO237">INDEX(i.dams_confinement_P,$P237,BO$17)</f>
        <v>0</v>
      </c>
      <c r="BP237" s="246" t="b" cm="1">
        <f t="array" ref="BP237">INDEX(i.dams_confinement_P,$P237,BP$17)</f>
        <v>0</v>
      </c>
      <c r="BQ237" s="246" t="b" cm="1">
        <f t="array" ref="BQ237">INDEX(i.dams_confinement_P,$P237,BQ$17)</f>
        <v>0</v>
      </c>
      <c r="BR237" s="246" t="b" cm="1">
        <f t="array" ref="BR237">INDEX(i.dams_confinement_P,$P237,BR$17)</f>
        <v>0</v>
      </c>
      <c r="BS237" s="246" t="b" cm="1">
        <f t="array" ref="BS237">INDEX(i.dams_confinement_P,$P237,BS$17)</f>
        <v>0</v>
      </c>
      <c r="BT237" s="246" t="b" cm="1">
        <f t="array" ref="BT237">INDEX(i.dams_confinement_P,$P237,BT$17)</f>
        <v>0</v>
      </c>
      <c r="BU237" s="246" t="b" cm="1">
        <f t="array" ref="BU237">INDEX(i.dams_confinement_P,$P237,BU$17)</f>
        <v>0</v>
      </c>
      <c r="BV237" s="246" t="b" cm="1">
        <f t="array" ref="BV237">INDEX(i.dams_confinement_P,$P237,BV$17)</f>
        <v>0</v>
      </c>
      <c r="BW237" s="246" t="b" cm="1">
        <f t="array" ref="BW237">INDEX(i.dams_confinement_P,$P237,BW$17)</f>
        <v>0</v>
      </c>
      <c r="BX237" s="246" t="b" cm="1">
        <f t="array" ref="BX237">INDEX(i.dams_confinement_P,$P237,BX$17)</f>
        <v>0</v>
      </c>
      <c r="BY237" s="248" t="str">
        <f t="shared" ca="1" si="868"/>
        <v>-</v>
      </c>
      <c r="BZ237" s="248" t="str">
        <f t="shared" ca="1" si="868"/>
        <v>-</v>
      </c>
      <c r="CA237" s="10"/>
      <c r="CB237" s="248" t="str">
        <f t="shared" ca="1" si="868"/>
        <v>-</v>
      </c>
      <c r="CC237" s="248" t="str">
        <f t="shared" ca="1" si="868"/>
        <v>-</v>
      </c>
      <c r="CD237" s="248" t="str">
        <f t="shared" ca="1" si="868"/>
        <v>-</v>
      </c>
      <c r="CE237" s="248" t="str">
        <f t="shared" ca="1" si="868"/>
        <v>-</v>
      </c>
      <c r="CF237" s="248" t="str">
        <f t="shared" ca="1" si="868"/>
        <v>-</v>
      </c>
      <c r="CG237" s="248" t="str">
        <f t="shared" ca="1" si="868"/>
        <v>-</v>
      </c>
      <c r="CH237" s="248" t="str">
        <f t="shared" ca="1" si="868"/>
        <v>-</v>
      </c>
      <c r="CI237" s="248" t="str">
        <f t="shared" ca="1" si="868"/>
        <v>-</v>
      </c>
      <c r="CJ237" s="248" t="str">
        <f t="shared" ca="1" si="868"/>
        <v>-</v>
      </c>
      <c r="CK237" s="248" t="str">
        <f t="shared" ca="1" si="868"/>
        <v>-</v>
      </c>
      <c r="CL237" s="248" t="str">
        <f t="shared" ca="1" si="868"/>
        <v>-</v>
      </c>
      <c r="CM237" s="248" t="str">
        <f t="shared" ca="1" si="868"/>
        <v>-</v>
      </c>
      <c r="CN237" s="248" t="str">
        <f t="shared" ca="1" si="868"/>
        <v>-</v>
      </c>
      <c r="CO237" s="248" t="str">
        <f t="shared" ca="1" si="868"/>
        <v>-</v>
      </c>
      <c r="CP237" s="248" t="str">
        <f t="shared" ca="1" si="868"/>
        <v>-</v>
      </c>
      <c r="CQ237" s="248" t="str">
        <f t="shared" ca="1" si="868"/>
        <v>-</v>
      </c>
      <c r="CR237" s="248" t="str">
        <f t="shared" ca="1" si="868"/>
        <v>-</v>
      </c>
      <c r="CS237" s="248" t="str">
        <f t="shared" ca="1" si="868"/>
        <v>-</v>
      </c>
      <c r="CT237" s="248" t="str">
        <f t="shared" ca="1" si="868"/>
        <v>-</v>
      </c>
      <c r="CU237" s="248" t="str">
        <f t="shared" ca="1" si="868"/>
        <v>-</v>
      </c>
      <c r="CV237" s="248" t="str">
        <f t="shared" ca="1" si="868"/>
        <v>-</v>
      </c>
      <c r="CW237" s="10"/>
      <c r="CX237" s="246" t="str" cm="1">
        <f t="array" aca="1" ref="CX237" ca="1">IF(AND($CZ237:$DA237),INDEX(i.dam_user_fvp0_date,$P237),"-")</f>
        <v>-</v>
      </c>
      <c r="CY237" s="246" t="str" cm="1">
        <f t="array" aca="1" ref="CY237" ca="1">IF(AND($CZ237:$DA237),INDEX(i.dam_user_fvp1_date,$P237),"-")</f>
        <v>-</v>
      </c>
      <c r="CZ237" s="248" t="b">
        <f t="shared" ca="1" si="894"/>
        <v>0</v>
      </c>
      <c r="DA237" s="248" t="b">
        <f t="shared" ca="1" si="894"/>
        <v>0</v>
      </c>
      <c r="DB237" s="248" t="str">
        <f t="shared" ca="1" si="894"/>
        <v>-</v>
      </c>
      <c r="DC237" s="248" t="str">
        <f t="shared" ca="1" si="894"/>
        <v>-</v>
      </c>
      <c r="DD237" s="248" t="str">
        <f t="shared" ca="1" si="894"/>
        <v>-</v>
      </c>
      <c r="DE237" s="248" t="str">
        <f t="shared" ca="1" si="894"/>
        <v>-</v>
      </c>
      <c r="DF237" s="248" t="str">
        <f t="shared" ca="1" si="894"/>
        <v>-</v>
      </c>
      <c r="DG237" s="248" t="str">
        <f t="shared" ca="1" si="894"/>
        <v>-</v>
      </c>
      <c r="DH237" s="248" t="str">
        <f t="shared" ca="1" si="894"/>
        <v>-</v>
      </c>
      <c r="DI237" s="248" t="str">
        <f t="shared" ca="1" si="894"/>
        <v>-</v>
      </c>
      <c r="DJ237" s="248">
        <f t="shared" ca="1" si="894"/>
        <v>0.125</v>
      </c>
      <c r="DK237" s="248">
        <f t="shared" ca="1" si="894"/>
        <v>0.3</v>
      </c>
      <c r="DL237" s="248">
        <f t="shared" ca="1" si="894"/>
        <v>-0.05</v>
      </c>
      <c r="DM237" s="248">
        <f t="shared" ca="1" si="894"/>
        <v>0.1</v>
      </c>
      <c r="DN237" s="248">
        <f t="shared" ca="1" si="894"/>
        <v>0.25</v>
      </c>
      <c r="DO237" s="248">
        <f t="shared" ca="1" si="894"/>
        <v>-0.05</v>
      </c>
      <c r="DP237" s="248">
        <f t="shared" ca="1" si="894"/>
        <v>0.05</v>
      </c>
      <c r="DQ237" s="248">
        <f t="shared" ca="1" si="894"/>
        <v>0.1</v>
      </c>
      <c r="DR237" s="248">
        <f t="shared" ca="1" si="894"/>
        <v>-0.02</v>
      </c>
      <c r="DS237" s="248">
        <f t="shared" ca="1" si="894"/>
        <v>0.1</v>
      </c>
      <c r="DT237" s="248">
        <f t="shared" ca="1" si="894"/>
        <v>0.25</v>
      </c>
      <c r="DU237" s="248">
        <f t="shared" ca="1" si="894"/>
        <v>-0.05</v>
      </c>
      <c r="DV237" s="301">
        <v>3</v>
      </c>
      <c r="DW237" s="301">
        <v>3</v>
      </c>
      <c r="DX237" s="248">
        <f t="shared" ca="1" si="894"/>
        <v>0</v>
      </c>
      <c r="DY237" s="247">
        <v>1.5</v>
      </c>
      <c r="DZ237" s="247">
        <v>-1.5</v>
      </c>
      <c r="EA237" s="248" t="str">
        <f t="shared" ca="1" si="894"/>
        <v>-</v>
      </c>
      <c r="EB237" s="248" t="str">
        <f t="shared" ca="1" si="894"/>
        <v>-</v>
      </c>
      <c r="EC237" s="248" t="str">
        <f t="shared" ca="1" si="894"/>
        <v>-</v>
      </c>
      <c r="ED237" s="248" t="str">
        <f t="shared" ca="1" si="894"/>
        <v>-</v>
      </c>
      <c r="EE237" s="248" t="str">
        <f t="shared" ca="1" si="894"/>
        <v>-</v>
      </c>
      <c r="EF237" s="248">
        <f t="shared" ca="1" si="894"/>
        <v>0</v>
      </c>
      <c r="EG237" s="247">
        <v>1.5</v>
      </c>
      <c r="EH237" s="247">
        <v>-1.5</v>
      </c>
      <c r="EI237" s="248" t="str">
        <f t="shared" ca="1" si="894"/>
        <v>-</v>
      </c>
      <c r="EJ237" s="248" t="str">
        <f t="shared" ca="1" si="894"/>
        <v>-</v>
      </c>
      <c r="EK237" s="248" t="str">
        <f t="shared" ca="1" si="894"/>
        <v>-</v>
      </c>
      <c r="EL237" s="248">
        <f t="shared" ca="1" si="894"/>
        <v>0</v>
      </c>
      <c r="EM237" s="248">
        <f t="shared" ca="1" si="894"/>
        <v>0</v>
      </c>
      <c r="EN237" s="248">
        <f t="shared" ca="1" si="894"/>
        <v>0</v>
      </c>
      <c r="EO237" s="248">
        <f t="shared" ca="1" si="894"/>
        <v>0</v>
      </c>
      <c r="EP237" s="248">
        <f t="shared" ca="1" si="894"/>
        <v>0</v>
      </c>
      <c r="EQ237" s="248">
        <f t="shared" ca="1" si="894"/>
        <v>0</v>
      </c>
      <c r="ER237" s="248">
        <f t="shared" ca="1" si="894"/>
        <v>0</v>
      </c>
      <c r="ES237" s="248" t="str">
        <f t="shared" ca="1" si="894"/>
        <v>-</v>
      </c>
      <c r="ET237" s="248" t="str">
        <f t="shared" ca="1" si="894"/>
        <v>-</v>
      </c>
      <c r="EU237" s="248" t="str">
        <f t="shared" ca="1" si="894"/>
        <v>-</v>
      </c>
      <c r="EV237" s="248" t="str">
        <f t="shared" ca="1" si="894"/>
        <v>-</v>
      </c>
      <c r="EW237" s="248" t="str">
        <f t="shared" ca="1" si="894"/>
        <v>-</v>
      </c>
      <c r="EX237" s="248" t="str">
        <f t="shared" ca="1" si="894"/>
        <v>-</v>
      </c>
      <c r="EY237" s="248" t="str">
        <f t="shared" ca="1" si="894"/>
        <v>-</v>
      </c>
      <c r="EZ237" s="248" t="str">
        <f t="shared" ca="1" si="894"/>
        <v>-</v>
      </c>
      <c r="FA237" s="248" t="str">
        <f t="shared" ca="1" si="894"/>
        <v>-</v>
      </c>
      <c r="FB237" s="248" t="str">
        <f t="shared" ca="1" si="894"/>
        <v>-</v>
      </c>
      <c r="FC237" s="248" t="str">
        <f t="shared" ca="1" si="894"/>
        <v>-</v>
      </c>
      <c r="FD237" s="10"/>
      <c r="FE237" s="246">
        <f t="shared" ca="1" si="869"/>
        <v>1</v>
      </c>
      <c r="FF237" s="248" t="str">
        <f t="shared" ca="1" si="894"/>
        <v>-</v>
      </c>
      <c r="FG237" s="248" t="str">
        <f t="shared" ca="1" si="894"/>
        <v>-</v>
      </c>
      <c r="FH237" s="248" t="str">
        <f t="shared" ca="1" si="894"/>
        <v>-</v>
      </c>
      <c r="FI237" s="248" t="str">
        <f t="shared" ca="1" si="894"/>
        <v>-</v>
      </c>
      <c r="FJ237" s="246" t="b">
        <f t="shared" ca="1" si="871"/>
        <v>0</v>
      </c>
      <c r="FK237" s="248" t="str">
        <f t="shared" ca="1" si="872"/>
        <v>-</v>
      </c>
      <c r="FL237" s="248">
        <f t="shared" ca="1" si="872"/>
        <v>0</v>
      </c>
      <c r="FM237" s="248" t="str">
        <f t="shared" ca="1" si="872"/>
        <v>-</v>
      </c>
      <c r="FN237" s="248">
        <f t="shared" ca="1" si="872"/>
        <v>1</v>
      </c>
      <c r="FO237" s="248">
        <f t="shared" ca="1" si="872"/>
        <v>0</v>
      </c>
      <c r="FP237" s="248">
        <f t="shared" ca="1" si="872"/>
        <v>1</v>
      </c>
      <c r="FQ237" s="248">
        <f t="shared" ca="1" si="872"/>
        <v>0</v>
      </c>
      <c r="FR237" s="248">
        <f t="shared" ca="1" si="872"/>
        <v>1</v>
      </c>
      <c r="FS237" s="248">
        <f t="shared" ca="1" si="872"/>
        <v>1</v>
      </c>
      <c r="FT237" s="248">
        <f t="shared" ca="1" si="872"/>
        <v>1</v>
      </c>
      <c r="FU237" s="248">
        <f t="shared" ca="1" si="872"/>
        <v>0</v>
      </c>
      <c r="FV237" s="248">
        <f t="shared" ca="1" si="872"/>
        <v>0</v>
      </c>
      <c r="FW237" s="248">
        <f t="shared" ca="1" si="872"/>
        <v>0</v>
      </c>
      <c r="FX237" s="248">
        <f t="shared" ca="1" si="872"/>
        <v>0</v>
      </c>
      <c r="FY237" s="248">
        <f t="shared" ca="1" si="872"/>
        <v>0</v>
      </c>
      <c r="FZ237" s="248">
        <f t="shared" ca="1" si="872"/>
        <v>0</v>
      </c>
      <c r="GA237" s="248">
        <f t="shared" ca="1" si="872"/>
        <v>0</v>
      </c>
      <c r="GB237" s="248">
        <f t="shared" ca="1" si="872"/>
        <v>0</v>
      </c>
      <c r="GC237" s="248">
        <f t="shared" ca="1" si="872"/>
        <v>0</v>
      </c>
      <c r="GD237" s="248">
        <f t="shared" ca="1" si="872"/>
        <v>0</v>
      </c>
      <c r="GE237" s="248">
        <f t="shared" ca="1" si="872"/>
        <v>0</v>
      </c>
      <c r="GF237" s="248">
        <f t="shared" ca="1" si="872"/>
        <v>0</v>
      </c>
      <c r="GG237" s="248">
        <f t="shared" ca="1" si="872"/>
        <v>1</v>
      </c>
      <c r="GH237" s="248">
        <f t="shared" ca="1" si="872"/>
        <v>0</v>
      </c>
      <c r="GI237" s="248">
        <f t="shared" ca="1" si="872"/>
        <v>0</v>
      </c>
      <c r="GJ237" s="248">
        <f t="shared" ca="1" si="872"/>
        <v>0</v>
      </c>
      <c r="GK237" s="248">
        <f t="shared" ca="1" si="872"/>
        <v>0</v>
      </c>
      <c r="GL237" s="248">
        <f t="shared" ca="1" si="872"/>
        <v>0</v>
      </c>
      <c r="GM237" s="248">
        <f t="shared" ca="1" si="872"/>
        <v>0</v>
      </c>
      <c r="GN237" s="248">
        <f t="shared" ca="1" si="872"/>
        <v>0</v>
      </c>
      <c r="GO237" s="10"/>
      <c r="GP237" s="246" t="b">
        <f t="shared" ca="1" si="896"/>
        <v>1</v>
      </c>
      <c r="GQ237" s="246" cm="1">
        <f t="array" aca="1" ref="GQ237" ca="1">INDEX(i.bnd_total_pas_area,$R237,1)</f>
        <v>852</v>
      </c>
      <c r="GR237" s="248" t="str">
        <f t="shared" ca="1" si="874"/>
        <v>-</v>
      </c>
      <c r="GS237" s="246" t="b">
        <f t="shared" ca="1" si="897"/>
        <v>1</v>
      </c>
      <c r="GT237" s="246" cm="1">
        <f t="array" aca="1" ref="GT237" ca="1">INDEX(i.bnd_sr_t,$T237,1)</f>
        <v>13.6</v>
      </c>
      <c r="GU237" s="246" t="b">
        <f t="shared" ca="1" si="876"/>
        <v>1</v>
      </c>
      <c r="GV237" s="246" t="b">
        <f t="shared" ca="1" si="876"/>
        <v>0</v>
      </c>
      <c r="GW237" s="246" t="b">
        <f t="shared" ca="1" si="876"/>
        <v>0</v>
      </c>
      <c r="GX237" s="248">
        <f t="shared" ca="1" si="877"/>
        <v>0</v>
      </c>
      <c r="GY237" s="248">
        <f t="shared" ca="1" si="877"/>
        <v>2</v>
      </c>
      <c r="GZ237" s="248">
        <f t="shared" ca="1" si="877"/>
        <v>2</v>
      </c>
      <c r="HA237" s="248" t="str">
        <f t="shared" ca="1" si="877"/>
        <v>-</v>
      </c>
      <c r="HB237" s="248" t="str">
        <f t="shared" ca="1" si="877"/>
        <v>-</v>
      </c>
      <c r="HC237" s="248" t="str">
        <f t="shared" ca="1" si="877"/>
        <v>-</v>
      </c>
      <c r="HD237" s="248" t="str">
        <f t="shared" ca="1" si="877"/>
        <v>-</v>
      </c>
      <c r="HE237" s="248" t="str">
        <f t="shared" ca="1" si="877"/>
        <v>-</v>
      </c>
      <c r="HF237" s="248" t="str">
        <f t="shared" ca="1" si="877"/>
        <v>-</v>
      </c>
      <c r="HG237" s="248" t="str">
        <f t="shared" ca="1" si="877"/>
        <v>-</v>
      </c>
      <c r="HH237" s="248" t="str">
        <f t="shared" ca="1" si="877"/>
        <v>-</v>
      </c>
      <c r="HI237" s="248" t="str">
        <f t="shared" ca="1" si="877"/>
        <v>-</v>
      </c>
      <c r="HJ237" s="248" t="str">
        <f t="shared" ca="1" si="877"/>
        <v>-</v>
      </c>
      <c r="HK237" s="248" t="b">
        <f t="shared" ca="1" si="877"/>
        <v>1</v>
      </c>
      <c r="HL237" s="248">
        <f t="shared" ca="1" si="877"/>
        <v>0</v>
      </c>
      <c r="HM237" s="288" t="str">
        <f t="shared" ca="1" si="877"/>
        <v>-</v>
      </c>
      <c r="HN237" s="288" t="str">
        <f t="shared" ca="1" si="877"/>
        <v>-</v>
      </c>
      <c r="HO237" s="288" t="str">
        <f t="shared" ca="1" si="877"/>
        <v>-</v>
      </c>
      <c r="HP237" s="288" t="str">
        <f t="shared" ca="1" si="877"/>
        <v>-</v>
      </c>
      <c r="HQ237" s="288" t="str">
        <f t="shared" ca="1" si="877"/>
        <v>-</v>
      </c>
      <c r="HR237" s="288" t="str">
        <f t="shared" ca="1" si="877"/>
        <v>-</v>
      </c>
      <c r="HS237" s="248" t="str">
        <f t="shared" ca="1" si="877"/>
        <v>-</v>
      </c>
      <c r="HT237" s="248" t="str">
        <f t="shared" ca="1" si="878"/>
        <v>-</v>
      </c>
      <c r="HU237" s="248" t="b">
        <f t="shared" ca="1" si="878"/>
        <v>1</v>
      </c>
      <c r="HV237" s="248">
        <f t="shared" ca="1" si="878"/>
        <v>0</v>
      </c>
      <c r="HW237" s="246" t="str">
        <f t="shared" ca="1" si="879"/>
        <v>-</v>
      </c>
      <c r="HX237" s="246" t="str">
        <f t="shared" ca="1" si="879"/>
        <v>-</v>
      </c>
      <c r="HY237" s="246" t="str">
        <f t="shared" ca="1" si="879"/>
        <v>-</v>
      </c>
      <c r="HZ237" s="246" t="str">
        <f t="shared" ca="1" si="879"/>
        <v>-</v>
      </c>
      <c r="IA237" s="248" t="str">
        <f t="shared" ca="1" si="880"/>
        <v>-</v>
      </c>
      <c r="IB237" s="248" t="str">
        <f t="shared" ca="1" si="880"/>
        <v>-</v>
      </c>
      <c r="IC237" s="248" t="str">
        <f t="shared" ca="1" si="880"/>
        <v>-</v>
      </c>
      <c r="ID237" s="248" t="str">
        <f t="shared" ca="1" si="880"/>
        <v>-</v>
      </c>
      <c r="IE237" s="248">
        <f t="shared" ca="1" si="880"/>
        <v>0</v>
      </c>
      <c r="IF237" s="248" t="str">
        <f t="shared" ca="1" si="880"/>
        <v>-</v>
      </c>
      <c r="IG237" s="248">
        <f t="shared" ca="1" si="880"/>
        <v>0</v>
      </c>
      <c r="IH237" s="246" t="str">
        <f t="shared" ca="1" si="881"/>
        <v>-</v>
      </c>
      <c r="II237" s="246">
        <f t="shared" ca="1" si="881"/>
        <v>500</v>
      </c>
      <c r="IJ237" s="246">
        <f t="shared" ca="1" si="881"/>
        <v>500</v>
      </c>
      <c r="IK237" s="246">
        <f t="shared" ca="1" si="881"/>
        <v>865</v>
      </c>
      <c r="IL237" s="246" t="str">
        <f t="shared" ca="1" si="881"/>
        <v>-</v>
      </c>
      <c r="IM237" s="246" t="str">
        <f t="shared" ca="1" si="881"/>
        <v>-</v>
      </c>
      <c r="IN237" s="248" t="str">
        <f t="shared" ca="1" si="882"/>
        <v>-</v>
      </c>
      <c r="IO237" s="248" t="str">
        <f t="shared" ca="1" si="882"/>
        <v>-</v>
      </c>
      <c r="IP237" s="10"/>
      <c r="IQ237" s="248">
        <f t="shared" ca="1" si="880"/>
        <v>1</v>
      </c>
      <c r="IR237" s="248">
        <f t="shared" ca="1" si="880"/>
        <v>0</v>
      </c>
      <c r="IS237" s="248">
        <f t="shared" ca="1" si="880"/>
        <v>1</v>
      </c>
      <c r="IT237" s="248">
        <f t="shared" ca="1" si="880"/>
        <v>1</v>
      </c>
      <c r="IU237" s="248">
        <f t="shared" ca="1" si="880"/>
        <v>0</v>
      </c>
      <c r="IV237" s="248">
        <f t="shared" ca="1" si="880"/>
        <v>70</v>
      </c>
      <c r="IW237" s="248">
        <f t="shared" ca="1" si="880"/>
        <v>50</v>
      </c>
      <c r="IX237" s="248">
        <f t="shared" ca="1" si="880"/>
        <v>85</v>
      </c>
      <c r="IY237" s="248">
        <f t="shared" ca="1" si="880"/>
        <v>70</v>
      </c>
      <c r="IZ237" s="246">
        <f t="shared" ca="1" si="883"/>
        <v>1</v>
      </c>
      <c r="JA237" s="246">
        <f t="shared" ca="1" si="884"/>
        <v>1</v>
      </c>
      <c r="JB237" s="246">
        <f t="shared" ca="1" si="885"/>
        <v>1</v>
      </c>
      <c r="JC237" s="248">
        <f t="shared" ca="1" si="880"/>
        <v>1</v>
      </c>
      <c r="JD237" s="10"/>
      <c r="JE237" s="248">
        <f t="shared" ca="1" si="880"/>
        <v>1</v>
      </c>
      <c r="JF237" s="246">
        <f t="shared" si="886"/>
        <v>1</v>
      </c>
      <c r="JG237" s="248">
        <f t="shared" ca="1" si="887"/>
        <v>0.75</v>
      </c>
      <c r="JH237" s="248">
        <f t="shared" ca="1" si="887"/>
        <v>0.8</v>
      </c>
      <c r="JI237" s="248">
        <f t="shared" ca="1" si="887"/>
        <v>0.82499999999999996</v>
      </c>
      <c r="JJ237" s="248">
        <f t="shared" ca="1" si="887"/>
        <v>0.875</v>
      </c>
      <c r="JK237" s="248">
        <f t="shared" ca="1" si="887"/>
        <v>0.9</v>
      </c>
      <c r="JL237" s="246">
        <f t="shared" si="888"/>
        <v>1</v>
      </c>
      <c r="JM237" s="301" cm="1">
        <f t="array" ref="JM237">INDEX(i.addfoo,$Q237,JM$229)</f>
        <v>18.246338028169017</v>
      </c>
      <c r="JN237" s="301" cm="1">
        <f t="array" ref="JN237">INDEX(i.addfoo,$Q237,JN$229)</f>
        <v>22.807922535211269</v>
      </c>
      <c r="JO237" s="301" cm="1">
        <f t="array" ref="JO237">INDEX(i.addfoo,$Q237,JO$229)</f>
        <v>22.807922535211269</v>
      </c>
      <c r="JP237" s="301" cm="1">
        <f t="array" ref="JP237">INDEX(i.addfoo,$Q237,JP$229)</f>
        <v>0</v>
      </c>
      <c r="JQ237" s="301" cm="1">
        <f t="array" ref="JQ237">INDEX(i.addfoo,$Q237,JQ$229)</f>
        <v>0</v>
      </c>
      <c r="JR237" s="301" cm="1">
        <f t="array" ref="JR237">INDEX(i.addfoo,$Q237,JR$229)</f>
        <v>0</v>
      </c>
      <c r="JS237" s="248" t="str">
        <f t="shared" ca="1" si="880"/>
        <v>-</v>
      </c>
      <c r="JT237" s="248">
        <f t="shared" ca="1" si="880"/>
        <v>0</v>
      </c>
      <c r="JU237" s="27">
        <v>0</v>
      </c>
    </row>
    <row r="238" spans="1:281" s="228" customFormat="1" outlineLevel="1">
      <c r="A238" s="202">
        <f t="shared" si="12"/>
        <v>233</v>
      </c>
      <c r="B238" s="202">
        <f t="shared" si="861"/>
        <v>2</v>
      </c>
      <c r="C238" s="228">
        <v>700</v>
      </c>
      <c r="D238" s="228" t="s">
        <v>941</v>
      </c>
      <c r="E238" s="228" t="b">
        <v>0</v>
      </c>
      <c r="F238" s="228" t="b">
        <v>0</v>
      </c>
      <c r="G238" s="228" t="b">
        <v>1</v>
      </c>
      <c r="H238" s="32">
        <v>2</v>
      </c>
      <c r="I238" s="298" cm="1">
        <f t="array" aca="1" ref="I238" ca="1">INDEX(DataMaster!$R$70:$AC$77,Experiment!$H238,MATCH(Experiment!I$2,DataMaster!$R$69:$AC$69,0))</f>
        <v>1</v>
      </c>
      <c r="J238" s="298" cm="1">
        <f t="array" aca="1" ref="J238" ca="1">INDEX(DataMaster!$R$70:$AC$77,Experiment!$H238,MATCH(Experiment!J$2,DataMaster!$R$69:$AC$69,0))</f>
        <v>2</v>
      </c>
      <c r="K238" s="32">
        <v>1</v>
      </c>
      <c r="L238" s="298" cm="1">
        <f t="array" aca="1" ref="L238" ca="1">INDEX(DataMaster!$R$70:$AC$77,Experiment!$H238,MATCH(Experiment!L$2,DataMaster!$R$69:$AC$69,0))</f>
        <v>2</v>
      </c>
      <c r="M238" s="225">
        <f t="shared" ca="1" si="889"/>
        <v>1</v>
      </c>
      <c r="N238" s="225">
        <f t="shared" ca="1" si="889"/>
        <v>1</v>
      </c>
      <c r="O238" s="225">
        <f t="shared" ca="1" si="889"/>
        <v>1</v>
      </c>
      <c r="P238" s="298" cm="1">
        <f t="array" ref="P238">INDEX(DataMaster!$R$70:$AC$77,Experiment!$H238,MATCH(Experiment!P$2,DataMaster!$R$69:$AC$69,0))</f>
        <v>1</v>
      </c>
      <c r="Q238" s="32">
        <v>1</v>
      </c>
      <c r="R238" s="298" cm="1">
        <f t="array" aca="1" ref="R238" ca="1">INDEX(DataMaster!$R$70:$AC$77,Experiment!$H238,MATCH(Experiment!R$2,DataMaster!$R$69:$AC$69,0))</f>
        <v>2</v>
      </c>
      <c r="S238" s="32">
        <v>3</v>
      </c>
      <c r="T238" s="298" cm="1">
        <f t="array" aca="1" ref="T238" ca="1">INDEX(DataMaster!$R$70:$AC$77,Experiment!$H238,MATCH(Experiment!T$2,DataMaster!$R$69:$AC$69,0))</f>
        <v>2</v>
      </c>
      <c r="V238" s="242" t="str">
        <f ca="1">TEXT(LEFT(OFFSET(V238,-1,0),5)+1,"00000")&amp;MID(OFFSET(V238,-1,0),6,FIND(" ",OFFSET(V238,-1,0),7)-5)
&amp;IF($H238=0,"",INDEX(DataMaster!$Q$70:$Q$77,Experiment!H238))
&amp;" Day"&amp;INDEX(i.DOY,$I238,1)&amp;IF($FE238=0," FWM","")&amp;IF($FE238=1," MWM","")&amp;IF($FE238=5," Mat","")&amp;IF($FJ238=TRUE,"&amp;BBT","")
&amp;" Confine"&amp;$P238-1&amp;IF($R238&gt;1," PasArea"&amp;GQ238,"")&amp;IF($T238&gt;1," SR"&amp;GT238,"")&amp;IF($S238&gt;1," PGR"&amp;JF238,"")&amp;IF(SUM(JM238:JR238)&gt;0," AddFoo"&amp;SUM(JM238:JR238),"")
&amp;" (F"&amp;3+IFERROR(1*$CZ238,0)+IFERROR(1*$DA238,0)&amp;3-IFERROR(1*NOT($DC238),0)&amp;"N"&amp;$DV238&amp;$DW238&amp;")"</f>
        <v>00009 Case_study farm1_nc Day135 MWM Confine0 PasArea852 SR13.6 PGR0.75 (F33N33)</v>
      </c>
      <c r="W238" s="10" t="str">
        <f ca="1">IF(COUNTIF(V$5:V238,V238)=1,"-","Dup")</f>
        <v>-</v>
      </c>
      <c r="X238" s="10"/>
      <c r="Y238" s="248" t="str">
        <f t="shared" ca="1" si="863"/>
        <v>-</v>
      </c>
      <c r="Z238" s="248" t="str">
        <f t="shared" ca="1" si="863"/>
        <v>-</v>
      </c>
      <c r="AA238" s="248" t="str">
        <f t="shared" ca="1" si="863"/>
        <v>-</v>
      </c>
      <c r="AB238" s="248" t="str">
        <f t="shared" ca="1" si="863"/>
        <v>-</v>
      </c>
      <c r="AC238" s="248" t="str">
        <f t="shared" ca="1" si="863"/>
        <v>-</v>
      </c>
      <c r="AD238" s="248" t="b">
        <f t="shared" ca="1" si="863"/>
        <v>1</v>
      </c>
      <c r="AE238" s="10"/>
      <c r="AF238" s="248" t="b">
        <f t="shared" ca="1" si="864"/>
        <v>1</v>
      </c>
      <c r="AG238" s="248" t="str">
        <f t="shared" ca="1" si="864"/>
        <v>-</v>
      </c>
      <c r="AH238" s="248" t="str">
        <f t="shared" ca="1" si="864"/>
        <v>-</v>
      </c>
      <c r="AI238" s="248" t="str">
        <f t="shared" ca="1" si="864"/>
        <v>-</v>
      </c>
      <c r="AJ238" s="248" t="b">
        <f t="shared" ca="1" si="864"/>
        <v>0</v>
      </c>
      <c r="AK238" s="248" t="str">
        <f t="shared" ca="1" si="864"/>
        <v>-</v>
      </c>
      <c r="AL238" s="248" t="str">
        <f t="shared" ca="1" si="864"/>
        <v>-</v>
      </c>
      <c r="AM238" s="248" t="str">
        <f t="shared" ca="1" si="864"/>
        <v>-</v>
      </c>
      <c r="AN238" s="248" t="b">
        <f t="shared" ca="1" si="864"/>
        <v>0</v>
      </c>
      <c r="AO238" s="10"/>
      <c r="AP238" s="248" t="b">
        <f t="shared" ca="1" si="865"/>
        <v>1</v>
      </c>
      <c r="AQ238" s="248" t="b">
        <f t="shared" ca="1" si="865"/>
        <v>1</v>
      </c>
      <c r="AR238" s="248" t="b">
        <f t="shared" ca="1" si="865"/>
        <v>1</v>
      </c>
      <c r="AS238" s="297">
        <f t="shared" ca="1" si="866"/>
        <v>212109</v>
      </c>
      <c r="AT238" s="248" t="b">
        <f t="shared" ca="1" si="865"/>
        <v>0</v>
      </c>
      <c r="AU238" s="248" t="str">
        <f t="shared" ca="1" si="865"/>
        <v>-</v>
      </c>
      <c r="AV238" s="248" t="str">
        <f t="shared" ca="1" si="865"/>
        <v>-</v>
      </c>
      <c r="AW238" s="248" t="str">
        <f t="shared" ca="1" si="865"/>
        <v>-</v>
      </c>
      <c r="AX238" s="248" t="str">
        <f t="shared" ca="1" si="865"/>
        <v>-</v>
      </c>
      <c r="AY238" s="248">
        <f t="shared" ca="1" si="865"/>
        <v>1</v>
      </c>
      <c r="AZ238" s="248">
        <f t="shared" ca="1" si="865"/>
        <v>1</v>
      </c>
      <c r="BA238" s="248" t="b">
        <f t="shared" ca="1" si="865"/>
        <v>1</v>
      </c>
      <c r="BB238" s="246" cm="1">
        <f t="array" ref="BB238">INDEX(i.sup_sel,$K238)</f>
        <v>1</v>
      </c>
      <c r="BC238" s="246" cm="1">
        <f t="array" aca="1" ref="BC238" ca="1">INDEX(i.confinement_factor_lab_cost,$L238)</f>
        <v>0.65</v>
      </c>
      <c r="BD238" s="246" cm="1">
        <f t="array" aca="1" ref="BD238" ca="1">INDEX(i.confinement_factor_lab_cost,$L238)</f>
        <v>0.65</v>
      </c>
      <c r="BE238" s="248" t="b">
        <f t="shared" ca="1" si="867"/>
        <v>1</v>
      </c>
      <c r="BF238" s="248" t="b">
        <f t="shared" ca="1" si="867"/>
        <v>0</v>
      </c>
      <c r="BG238" s="246" t="b" cm="1">
        <f t="array" ref="BG238">INDEX(i.dams_confinement_P,$P238,BG$17)</f>
        <v>0</v>
      </c>
      <c r="BH238" s="246" t="b" cm="1">
        <f t="array" ref="BH238">INDEX(i.dams_confinement_P,$P238,BH$17)</f>
        <v>0</v>
      </c>
      <c r="BI238" s="246" t="b" cm="1">
        <f t="array" ref="BI238">INDEX(i.dams_confinement_P,$P238,BI$17)</f>
        <v>0</v>
      </c>
      <c r="BJ238" s="246" t="b" cm="1">
        <f t="array" ref="BJ238">INDEX(i.dams_confinement_P,$P238,BJ$17)</f>
        <v>0</v>
      </c>
      <c r="BK238" s="246" t="b" cm="1">
        <f t="array" ref="BK238">INDEX(i.dams_confinement_P,$P238,BK$17)</f>
        <v>0</v>
      </c>
      <c r="BL238" s="246" t="b" cm="1">
        <f t="array" ref="BL238">INDEX(i.dams_confinement_P,$P238,BL$17)</f>
        <v>0</v>
      </c>
      <c r="BM238" s="246" t="b" cm="1">
        <f t="array" ref="BM238">INDEX(i.dams_confinement_P,$P238,BM$17)</f>
        <v>0</v>
      </c>
      <c r="BN238" s="246" t="b" cm="1">
        <f t="array" ref="BN238">INDEX(i.dams_confinement_P,$P238,BN$17)</f>
        <v>0</v>
      </c>
      <c r="BO238" s="246" t="b" cm="1">
        <f t="array" ref="BO238">INDEX(i.dams_confinement_P,$P238,BO$17)</f>
        <v>0</v>
      </c>
      <c r="BP238" s="246" t="b" cm="1">
        <f t="array" ref="BP238">INDEX(i.dams_confinement_P,$P238,BP$17)</f>
        <v>0</v>
      </c>
      <c r="BQ238" s="246" t="b" cm="1">
        <f t="array" ref="BQ238">INDEX(i.dams_confinement_P,$P238,BQ$17)</f>
        <v>0</v>
      </c>
      <c r="BR238" s="246" t="b" cm="1">
        <f t="array" ref="BR238">INDEX(i.dams_confinement_P,$P238,BR$17)</f>
        <v>0</v>
      </c>
      <c r="BS238" s="246" t="b" cm="1">
        <f t="array" ref="BS238">INDEX(i.dams_confinement_P,$P238,BS$17)</f>
        <v>0</v>
      </c>
      <c r="BT238" s="246" t="b" cm="1">
        <f t="array" ref="BT238">INDEX(i.dams_confinement_P,$P238,BT$17)</f>
        <v>0</v>
      </c>
      <c r="BU238" s="246" t="b" cm="1">
        <f t="array" ref="BU238">INDEX(i.dams_confinement_P,$P238,BU$17)</f>
        <v>0</v>
      </c>
      <c r="BV238" s="246" t="b" cm="1">
        <f t="array" ref="BV238">INDEX(i.dams_confinement_P,$P238,BV$17)</f>
        <v>0</v>
      </c>
      <c r="BW238" s="246" t="b" cm="1">
        <f t="array" ref="BW238">INDEX(i.dams_confinement_P,$P238,BW$17)</f>
        <v>0</v>
      </c>
      <c r="BX238" s="246" t="b" cm="1">
        <f t="array" ref="BX238">INDEX(i.dams_confinement_P,$P238,BX$17)</f>
        <v>0</v>
      </c>
      <c r="BY238" s="248" t="str">
        <f t="shared" ca="1" si="868"/>
        <v>-</v>
      </c>
      <c r="BZ238" s="248" t="str">
        <f t="shared" ca="1" si="868"/>
        <v>-</v>
      </c>
      <c r="CA238" s="10"/>
      <c r="CB238" s="248" t="str">
        <f t="shared" ca="1" si="868"/>
        <v>-</v>
      </c>
      <c r="CC238" s="248" t="str">
        <f t="shared" ca="1" si="868"/>
        <v>-</v>
      </c>
      <c r="CD238" s="248" t="str">
        <f t="shared" ca="1" si="868"/>
        <v>-</v>
      </c>
      <c r="CE238" s="248" t="str">
        <f t="shared" ca="1" si="868"/>
        <v>-</v>
      </c>
      <c r="CF238" s="248" t="str">
        <f t="shared" ca="1" si="868"/>
        <v>-</v>
      </c>
      <c r="CG238" s="248" t="str">
        <f t="shared" ca="1" si="868"/>
        <v>-</v>
      </c>
      <c r="CH238" s="248" t="str">
        <f t="shared" ca="1" si="868"/>
        <v>-</v>
      </c>
      <c r="CI238" s="248" t="str">
        <f t="shared" ca="1" si="868"/>
        <v>-</v>
      </c>
      <c r="CJ238" s="248" t="str">
        <f t="shared" ca="1" si="868"/>
        <v>-</v>
      </c>
      <c r="CK238" s="248" t="str">
        <f t="shared" ca="1" si="868"/>
        <v>-</v>
      </c>
      <c r="CL238" s="248" t="str">
        <f t="shared" ca="1" si="868"/>
        <v>-</v>
      </c>
      <c r="CM238" s="248" t="str">
        <f t="shared" ca="1" si="868"/>
        <v>-</v>
      </c>
      <c r="CN238" s="248" t="str">
        <f t="shared" ca="1" si="868"/>
        <v>-</v>
      </c>
      <c r="CO238" s="248" t="str">
        <f t="shared" ca="1" si="868"/>
        <v>-</v>
      </c>
      <c r="CP238" s="248" t="str">
        <f t="shared" ca="1" si="868"/>
        <v>-</v>
      </c>
      <c r="CQ238" s="248" t="str">
        <f t="shared" ca="1" si="868"/>
        <v>-</v>
      </c>
      <c r="CR238" s="248" t="str">
        <f t="shared" ca="1" si="868"/>
        <v>-</v>
      </c>
      <c r="CS238" s="248" t="str">
        <f t="shared" ca="1" si="868"/>
        <v>-</v>
      </c>
      <c r="CT238" s="248" t="str">
        <f t="shared" ca="1" si="868"/>
        <v>-</v>
      </c>
      <c r="CU238" s="248" t="str">
        <f t="shared" ca="1" si="868"/>
        <v>-</v>
      </c>
      <c r="CV238" s="248" t="str">
        <f t="shared" ca="1" si="868"/>
        <v>-</v>
      </c>
      <c r="CW238" s="10"/>
      <c r="CX238" s="246" t="str" cm="1">
        <f t="array" aca="1" ref="CX238" ca="1">IF(AND($CZ238:$DA238),INDEX(i.dam_user_fvp0_date,$P238),"-")</f>
        <v>-</v>
      </c>
      <c r="CY238" s="246" t="str" cm="1">
        <f t="array" aca="1" ref="CY238" ca="1">IF(AND($CZ238:$DA238),INDEX(i.dam_user_fvp1_date,$P238),"-")</f>
        <v>-</v>
      </c>
      <c r="CZ238" s="248" t="b">
        <f t="shared" ca="1" si="894"/>
        <v>0</v>
      </c>
      <c r="DA238" s="248" t="b">
        <f t="shared" ca="1" si="894"/>
        <v>0</v>
      </c>
      <c r="DB238" s="248" t="str">
        <f t="shared" ca="1" si="894"/>
        <v>-</v>
      </c>
      <c r="DC238" s="248" t="str">
        <f t="shared" ca="1" si="894"/>
        <v>-</v>
      </c>
      <c r="DD238" s="248" t="str">
        <f t="shared" ca="1" si="894"/>
        <v>-</v>
      </c>
      <c r="DE238" s="248" t="str">
        <f t="shared" ca="1" si="894"/>
        <v>-</v>
      </c>
      <c r="DF238" s="248" t="str">
        <f t="shared" ca="1" si="894"/>
        <v>-</v>
      </c>
      <c r="DG238" s="248" t="str">
        <f t="shared" ca="1" si="894"/>
        <v>-</v>
      </c>
      <c r="DH238" s="248" t="str">
        <f t="shared" ca="1" si="894"/>
        <v>-</v>
      </c>
      <c r="DI238" s="248" t="str">
        <f t="shared" ca="1" si="894"/>
        <v>-</v>
      </c>
      <c r="DJ238" s="248">
        <f t="shared" ca="1" si="894"/>
        <v>0.125</v>
      </c>
      <c r="DK238" s="248">
        <f t="shared" ca="1" si="894"/>
        <v>0.3</v>
      </c>
      <c r="DL238" s="248">
        <f t="shared" ca="1" si="894"/>
        <v>-0.05</v>
      </c>
      <c r="DM238" s="248">
        <f t="shared" ca="1" si="894"/>
        <v>0.1</v>
      </c>
      <c r="DN238" s="248">
        <f t="shared" ca="1" si="894"/>
        <v>0.25</v>
      </c>
      <c r="DO238" s="248">
        <f t="shared" ca="1" si="894"/>
        <v>-0.05</v>
      </c>
      <c r="DP238" s="248">
        <f t="shared" ca="1" si="894"/>
        <v>0.05</v>
      </c>
      <c r="DQ238" s="248">
        <f t="shared" ca="1" si="894"/>
        <v>0.1</v>
      </c>
      <c r="DR238" s="248">
        <f t="shared" ca="1" si="894"/>
        <v>-0.02</v>
      </c>
      <c r="DS238" s="248">
        <f t="shared" ca="1" si="894"/>
        <v>0.1</v>
      </c>
      <c r="DT238" s="248">
        <f t="shared" ca="1" si="894"/>
        <v>0.25</v>
      </c>
      <c r="DU238" s="248">
        <f t="shared" ca="1" si="894"/>
        <v>-0.05</v>
      </c>
      <c r="DV238" s="301">
        <v>3</v>
      </c>
      <c r="DW238" s="301">
        <v>3</v>
      </c>
      <c r="DX238" s="248">
        <f t="shared" ca="1" si="894"/>
        <v>0</v>
      </c>
      <c r="DY238" s="247">
        <v>1.5</v>
      </c>
      <c r="DZ238" s="247">
        <v>-1.5</v>
      </c>
      <c r="EA238" s="248" t="str">
        <f t="shared" ca="1" si="894"/>
        <v>-</v>
      </c>
      <c r="EB238" s="248" t="str">
        <f t="shared" ca="1" si="894"/>
        <v>-</v>
      </c>
      <c r="EC238" s="248" t="str">
        <f t="shared" ca="1" si="894"/>
        <v>-</v>
      </c>
      <c r="ED238" s="248" t="str">
        <f t="shared" ca="1" si="894"/>
        <v>-</v>
      </c>
      <c r="EE238" s="248" t="str">
        <f t="shared" ca="1" si="894"/>
        <v>-</v>
      </c>
      <c r="EF238" s="248">
        <f t="shared" ca="1" si="894"/>
        <v>0</v>
      </c>
      <c r="EG238" s="247">
        <v>1.5</v>
      </c>
      <c r="EH238" s="247">
        <v>-1.5</v>
      </c>
      <c r="EI238" s="248" t="str">
        <f t="shared" ca="1" si="894"/>
        <v>-</v>
      </c>
      <c r="EJ238" s="248" t="str">
        <f t="shared" ca="1" si="894"/>
        <v>-</v>
      </c>
      <c r="EK238" s="248" t="str">
        <f t="shared" ca="1" si="894"/>
        <v>-</v>
      </c>
      <c r="EL238" s="248">
        <f t="shared" ca="1" si="894"/>
        <v>0</v>
      </c>
      <c r="EM238" s="248">
        <f t="shared" ca="1" si="894"/>
        <v>0</v>
      </c>
      <c r="EN238" s="248">
        <f t="shared" ca="1" si="894"/>
        <v>0</v>
      </c>
      <c r="EO238" s="248">
        <f t="shared" ca="1" si="894"/>
        <v>0</v>
      </c>
      <c r="EP238" s="248">
        <f t="shared" ca="1" si="894"/>
        <v>0</v>
      </c>
      <c r="EQ238" s="248">
        <f t="shared" ca="1" si="894"/>
        <v>0</v>
      </c>
      <c r="ER238" s="248">
        <f t="shared" ca="1" si="894"/>
        <v>0</v>
      </c>
      <c r="ES238" s="248" t="str">
        <f t="shared" ca="1" si="894"/>
        <v>-</v>
      </c>
      <c r="ET238" s="248" t="str">
        <f t="shared" ca="1" si="894"/>
        <v>-</v>
      </c>
      <c r="EU238" s="248" t="str">
        <f t="shared" ca="1" si="894"/>
        <v>-</v>
      </c>
      <c r="EV238" s="248" t="str">
        <f t="shared" ca="1" si="894"/>
        <v>-</v>
      </c>
      <c r="EW238" s="248" t="str">
        <f t="shared" ca="1" si="894"/>
        <v>-</v>
      </c>
      <c r="EX238" s="248" t="str">
        <f t="shared" ca="1" si="894"/>
        <v>-</v>
      </c>
      <c r="EY238" s="248" t="str">
        <f t="shared" ca="1" si="894"/>
        <v>-</v>
      </c>
      <c r="EZ238" s="248" t="str">
        <f t="shared" ca="1" si="894"/>
        <v>-</v>
      </c>
      <c r="FA238" s="248" t="str">
        <f t="shared" ca="1" si="894"/>
        <v>-</v>
      </c>
      <c r="FB238" s="248" t="str">
        <f t="shared" ca="1" si="894"/>
        <v>-</v>
      </c>
      <c r="FC238" s="248" t="str">
        <f t="shared" ca="1" si="894"/>
        <v>-</v>
      </c>
      <c r="FD238" s="10"/>
      <c r="FE238" s="246">
        <f t="shared" ca="1" si="869"/>
        <v>1</v>
      </c>
      <c r="FF238" s="248" t="str">
        <f t="shared" ca="1" si="894"/>
        <v>-</v>
      </c>
      <c r="FG238" s="248" t="str">
        <f t="shared" ca="1" si="894"/>
        <v>-</v>
      </c>
      <c r="FH238" s="248" t="str">
        <f t="shared" ca="1" si="894"/>
        <v>-</v>
      </c>
      <c r="FI238" s="248" t="str">
        <f t="shared" ca="1" si="894"/>
        <v>-</v>
      </c>
      <c r="FJ238" s="246" t="b">
        <f t="shared" ca="1" si="871"/>
        <v>0</v>
      </c>
      <c r="FK238" s="248" t="str">
        <f t="shared" ca="1" si="872"/>
        <v>-</v>
      </c>
      <c r="FL238" s="248">
        <f t="shared" ca="1" si="872"/>
        <v>0</v>
      </c>
      <c r="FM238" s="248" t="str">
        <f t="shared" ca="1" si="872"/>
        <v>-</v>
      </c>
      <c r="FN238" s="248">
        <f t="shared" ca="1" si="872"/>
        <v>1</v>
      </c>
      <c r="FO238" s="248">
        <f t="shared" ca="1" si="872"/>
        <v>0</v>
      </c>
      <c r="FP238" s="248">
        <f t="shared" ca="1" si="872"/>
        <v>1</v>
      </c>
      <c r="FQ238" s="248">
        <f t="shared" ca="1" si="872"/>
        <v>0</v>
      </c>
      <c r="FR238" s="248">
        <f t="shared" ca="1" si="872"/>
        <v>1</v>
      </c>
      <c r="FS238" s="248">
        <f t="shared" ca="1" si="872"/>
        <v>1</v>
      </c>
      <c r="FT238" s="248">
        <f t="shared" ca="1" si="872"/>
        <v>1</v>
      </c>
      <c r="FU238" s="248">
        <f t="shared" ca="1" si="872"/>
        <v>0</v>
      </c>
      <c r="FV238" s="248">
        <f t="shared" ca="1" si="872"/>
        <v>0</v>
      </c>
      <c r="FW238" s="248">
        <f t="shared" ca="1" si="872"/>
        <v>0</v>
      </c>
      <c r="FX238" s="248">
        <f t="shared" ca="1" si="872"/>
        <v>0</v>
      </c>
      <c r="FY238" s="248">
        <f t="shared" ca="1" si="872"/>
        <v>0</v>
      </c>
      <c r="FZ238" s="248">
        <f t="shared" ca="1" si="872"/>
        <v>0</v>
      </c>
      <c r="GA238" s="248">
        <f t="shared" ca="1" si="872"/>
        <v>0</v>
      </c>
      <c r="GB238" s="248">
        <f t="shared" ca="1" si="872"/>
        <v>0</v>
      </c>
      <c r="GC238" s="248">
        <f t="shared" ca="1" si="872"/>
        <v>0</v>
      </c>
      <c r="GD238" s="248">
        <f t="shared" ca="1" si="872"/>
        <v>0</v>
      </c>
      <c r="GE238" s="248">
        <f t="shared" ca="1" si="872"/>
        <v>0</v>
      </c>
      <c r="GF238" s="248">
        <f t="shared" ca="1" si="872"/>
        <v>0</v>
      </c>
      <c r="GG238" s="248">
        <f t="shared" ca="1" si="872"/>
        <v>1</v>
      </c>
      <c r="GH238" s="248">
        <f t="shared" ca="1" si="872"/>
        <v>0</v>
      </c>
      <c r="GI238" s="248">
        <f t="shared" ca="1" si="872"/>
        <v>0</v>
      </c>
      <c r="GJ238" s="248">
        <f t="shared" ca="1" si="872"/>
        <v>0</v>
      </c>
      <c r="GK238" s="248">
        <f t="shared" ca="1" si="872"/>
        <v>0</v>
      </c>
      <c r="GL238" s="248">
        <f t="shared" ca="1" si="872"/>
        <v>0</v>
      </c>
      <c r="GM238" s="248">
        <f t="shared" ca="1" si="872"/>
        <v>0</v>
      </c>
      <c r="GN238" s="248">
        <f t="shared" ca="1" si="872"/>
        <v>0</v>
      </c>
      <c r="GO238" s="10"/>
      <c r="GP238" s="246" t="b">
        <f t="shared" ca="1" si="896"/>
        <v>1</v>
      </c>
      <c r="GQ238" s="246" cm="1">
        <f t="array" aca="1" ref="GQ238" ca="1">INDEX(i.bnd_total_pas_area,$R238,1)</f>
        <v>852</v>
      </c>
      <c r="GR238" s="248" t="str">
        <f t="shared" ca="1" si="874"/>
        <v>-</v>
      </c>
      <c r="GS238" s="246" t="b">
        <f t="shared" ca="1" si="897"/>
        <v>1</v>
      </c>
      <c r="GT238" s="246" cm="1">
        <f t="array" aca="1" ref="GT238" ca="1">INDEX(i.bnd_sr_t,$T238,1)</f>
        <v>13.6</v>
      </c>
      <c r="GU238" s="246" t="b">
        <f t="shared" ca="1" si="876"/>
        <v>1</v>
      </c>
      <c r="GV238" s="246" t="b">
        <f t="shared" ca="1" si="876"/>
        <v>0</v>
      </c>
      <c r="GW238" s="246" t="b">
        <f t="shared" ca="1" si="876"/>
        <v>0</v>
      </c>
      <c r="GX238" s="248">
        <f t="shared" ca="1" si="877"/>
        <v>0</v>
      </c>
      <c r="GY238" s="248">
        <f t="shared" ca="1" si="877"/>
        <v>2</v>
      </c>
      <c r="GZ238" s="248">
        <f t="shared" ca="1" si="877"/>
        <v>2</v>
      </c>
      <c r="HA238" s="248" t="str">
        <f t="shared" ca="1" si="877"/>
        <v>-</v>
      </c>
      <c r="HB238" s="248" t="str">
        <f t="shared" ca="1" si="877"/>
        <v>-</v>
      </c>
      <c r="HC238" s="248" t="str">
        <f t="shared" ca="1" si="877"/>
        <v>-</v>
      </c>
      <c r="HD238" s="248" t="str">
        <f t="shared" ca="1" si="877"/>
        <v>-</v>
      </c>
      <c r="HE238" s="248" t="str">
        <f t="shared" ca="1" si="877"/>
        <v>-</v>
      </c>
      <c r="HF238" s="248" t="str">
        <f t="shared" ca="1" si="877"/>
        <v>-</v>
      </c>
      <c r="HG238" s="248" t="str">
        <f t="shared" ca="1" si="877"/>
        <v>-</v>
      </c>
      <c r="HH238" s="248" t="str">
        <f t="shared" ca="1" si="877"/>
        <v>-</v>
      </c>
      <c r="HI238" s="248" t="str">
        <f t="shared" ca="1" si="877"/>
        <v>-</v>
      </c>
      <c r="HJ238" s="248" t="str">
        <f t="shared" ca="1" si="877"/>
        <v>-</v>
      </c>
      <c r="HK238" s="248" t="b">
        <f t="shared" ca="1" si="877"/>
        <v>1</v>
      </c>
      <c r="HL238" s="248">
        <f t="shared" ca="1" si="877"/>
        <v>0</v>
      </c>
      <c r="HM238" s="288" t="str">
        <f t="shared" ca="1" si="877"/>
        <v>-</v>
      </c>
      <c r="HN238" s="288" t="str">
        <f t="shared" ca="1" si="877"/>
        <v>-</v>
      </c>
      <c r="HO238" s="288" t="str">
        <f t="shared" ca="1" si="877"/>
        <v>-</v>
      </c>
      <c r="HP238" s="288" t="str">
        <f t="shared" ca="1" si="877"/>
        <v>-</v>
      </c>
      <c r="HQ238" s="288" t="str">
        <f t="shared" ca="1" si="877"/>
        <v>-</v>
      </c>
      <c r="HR238" s="288" t="str">
        <f t="shared" ca="1" si="877"/>
        <v>-</v>
      </c>
      <c r="HS238" s="248" t="str">
        <f t="shared" ca="1" si="877"/>
        <v>-</v>
      </c>
      <c r="HT238" s="248" t="str">
        <f t="shared" ca="1" si="878"/>
        <v>-</v>
      </c>
      <c r="HU238" s="248" t="b">
        <f t="shared" ca="1" si="878"/>
        <v>1</v>
      </c>
      <c r="HV238" s="248">
        <f t="shared" ca="1" si="878"/>
        <v>0</v>
      </c>
      <c r="HW238" s="246" t="str">
        <f t="shared" ca="1" si="879"/>
        <v>-</v>
      </c>
      <c r="HX238" s="246" t="str">
        <f t="shared" ca="1" si="879"/>
        <v>-</v>
      </c>
      <c r="HY238" s="246" t="str">
        <f t="shared" ca="1" si="879"/>
        <v>-</v>
      </c>
      <c r="HZ238" s="246" t="str">
        <f t="shared" ca="1" si="879"/>
        <v>-</v>
      </c>
      <c r="IA238" s="248" t="str">
        <f t="shared" ca="1" si="880"/>
        <v>-</v>
      </c>
      <c r="IB238" s="248" t="str">
        <f t="shared" ca="1" si="880"/>
        <v>-</v>
      </c>
      <c r="IC238" s="248" t="str">
        <f t="shared" ca="1" si="880"/>
        <v>-</v>
      </c>
      <c r="ID238" s="248" t="str">
        <f t="shared" ca="1" si="880"/>
        <v>-</v>
      </c>
      <c r="IE238" s="248">
        <f t="shared" ca="1" si="880"/>
        <v>0</v>
      </c>
      <c r="IF238" s="248" t="str">
        <f t="shared" ca="1" si="880"/>
        <v>-</v>
      </c>
      <c r="IG238" s="248">
        <f t="shared" ca="1" si="880"/>
        <v>0</v>
      </c>
      <c r="IH238" s="246" t="str">
        <f t="shared" ca="1" si="881"/>
        <v>-</v>
      </c>
      <c r="II238" s="246">
        <f t="shared" ca="1" si="881"/>
        <v>500</v>
      </c>
      <c r="IJ238" s="246">
        <f t="shared" ca="1" si="881"/>
        <v>500</v>
      </c>
      <c r="IK238" s="246">
        <f t="shared" ca="1" si="881"/>
        <v>865</v>
      </c>
      <c r="IL238" s="246" t="str">
        <f t="shared" ca="1" si="881"/>
        <v>-</v>
      </c>
      <c r="IM238" s="246" t="str">
        <f t="shared" ca="1" si="881"/>
        <v>-</v>
      </c>
      <c r="IN238" s="248" t="str">
        <f t="shared" ca="1" si="882"/>
        <v>-</v>
      </c>
      <c r="IO238" s="248" t="str">
        <f t="shared" ca="1" si="882"/>
        <v>-</v>
      </c>
      <c r="IP238" s="10"/>
      <c r="IQ238" s="248">
        <f t="shared" ca="1" si="880"/>
        <v>1</v>
      </c>
      <c r="IR238" s="248">
        <f t="shared" ca="1" si="880"/>
        <v>0</v>
      </c>
      <c r="IS238" s="248">
        <f t="shared" ca="1" si="880"/>
        <v>1</v>
      </c>
      <c r="IT238" s="248">
        <f t="shared" ca="1" si="880"/>
        <v>1</v>
      </c>
      <c r="IU238" s="248">
        <f t="shared" ca="1" si="880"/>
        <v>0</v>
      </c>
      <c r="IV238" s="248">
        <f t="shared" ca="1" si="880"/>
        <v>70</v>
      </c>
      <c r="IW238" s="248">
        <f t="shared" ca="1" si="880"/>
        <v>50</v>
      </c>
      <c r="IX238" s="248">
        <f t="shared" ca="1" si="880"/>
        <v>85</v>
      </c>
      <c r="IY238" s="248">
        <f t="shared" ca="1" si="880"/>
        <v>70</v>
      </c>
      <c r="IZ238" s="246">
        <f t="shared" ca="1" si="883"/>
        <v>1</v>
      </c>
      <c r="JA238" s="246">
        <f t="shared" ca="1" si="884"/>
        <v>1</v>
      </c>
      <c r="JB238" s="246">
        <f t="shared" ca="1" si="885"/>
        <v>1</v>
      </c>
      <c r="JC238" s="248">
        <f t="shared" ca="1" si="880"/>
        <v>1</v>
      </c>
      <c r="JD238" s="10"/>
      <c r="JE238" s="248">
        <f t="shared" ca="1" si="880"/>
        <v>1</v>
      </c>
      <c r="JF238" s="246">
        <f t="shared" si="886"/>
        <v>0.75</v>
      </c>
      <c r="JG238" s="248">
        <f t="shared" ca="1" si="887"/>
        <v>0.75</v>
      </c>
      <c r="JH238" s="248">
        <f t="shared" ca="1" si="887"/>
        <v>0.8</v>
      </c>
      <c r="JI238" s="248">
        <f t="shared" ca="1" si="887"/>
        <v>0.82499999999999996</v>
      </c>
      <c r="JJ238" s="248">
        <f t="shared" ca="1" si="887"/>
        <v>0.875</v>
      </c>
      <c r="JK238" s="248">
        <f t="shared" ca="1" si="887"/>
        <v>0.9</v>
      </c>
      <c r="JL238" s="246">
        <f t="shared" si="888"/>
        <v>0.75</v>
      </c>
      <c r="JM238" s="301" cm="1">
        <f t="array" ref="JM238">INDEX(i.addfoo,$Q238,JM$229)</f>
        <v>0</v>
      </c>
      <c r="JN238" s="301" cm="1">
        <f t="array" ref="JN238">INDEX(i.addfoo,$Q238,JN$229)</f>
        <v>0</v>
      </c>
      <c r="JO238" s="301" cm="1">
        <f t="array" ref="JO238">INDEX(i.addfoo,$Q238,JO$229)</f>
        <v>0</v>
      </c>
      <c r="JP238" s="301" cm="1">
        <f t="array" ref="JP238">INDEX(i.addfoo,$Q238,JP$229)</f>
        <v>0</v>
      </c>
      <c r="JQ238" s="301" cm="1">
        <f t="array" ref="JQ238">INDEX(i.addfoo,$Q238,JQ$229)</f>
        <v>0</v>
      </c>
      <c r="JR238" s="301" cm="1">
        <f t="array" ref="JR238">INDEX(i.addfoo,$Q238,JR$229)</f>
        <v>0</v>
      </c>
      <c r="JS238" s="248" t="str">
        <f t="shared" ca="1" si="880"/>
        <v>-</v>
      </c>
      <c r="JT238" s="248">
        <f t="shared" ca="1" si="880"/>
        <v>0</v>
      </c>
      <c r="JU238" s="27">
        <v>0</v>
      </c>
    </row>
    <row r="239" spans="1:281" s="228" customFormat="1" outlineLevel="1">
      <c r="A239" s="202">
        <f t="shared" si="12"/>
        <v>234</v>
      </c>
      <c r="B239" s="202">
        <f t="shared" si="861"/>
        <v>2</v>
      </c>
      <c r="C239" s="228">
        <v>700</v>
      </c>
      <c r="D239" s="228" t="s">
        <v>941</v>
      </c>
      <c r="E239" s="228" t="b">
        <v>0</v>
      </c>
      <c r="F239" s="228" t="b">
        <v>0</v>
      </c>
      <c r="G239" s="228" t="b">
        <v>1</v>
      </c>
      <c r="H239" s="32">
        <v>2</v>
      </c>
      <c r="I239" s="298" cm="1">
        <f t="array" aca="1" ref="I239" ca="1">INDEX(DataMaster!$R$70:$AC$77,Experiment!$H239,MATCH(Experiment!I$2,DataMaster!$R$69:$AC$69,0))</f>
        <v>1</v>
      </c>
      <c r="J239" s="298" cm="1">
        <f t="array" aca="1" ref="J239" ca="1">INDEX(DataMaster!$R$70:$AC$77,Experiment!$H239,MATCH(Experiment!J$2,DataMaster!$R$69:$AC$69,0))</f>
        <v>2</v>
      </c>
      <c r="K239" s="32">
        <v>1</v>
      </c>
      <c r="L239" s="298" cm="1">
        <f t="array" aca="1" ref="L239" ca="1">INDEX(DataMaster!$R$70:$AC$77,Experiment!$H239,MATCH(Experiment!L$2,DataMaster!$R$69:$AC$69,0))</f>
        <v>2</v>
      </c>
      <c r="M239" s="225">
        <f t="shared" ca="1" si="889"/>
        <v>1</v>
      </c>
      <c r="N239" s="225">
        <f t="shared" ca="1" si="889"/>
        <v>1</v>
      </c>
      <c r="O239" s="225">
        <f t="shared" ca="1" si="889"/>
        <v>1</v>
      </c>
      <c r="P239" s="298" cm="1">
        <f t="array" ref="P239">INDEX(DataMaster!$R$70:$AC$77,Experiment!$H239,MATCH(Experiment!P$2,DataMaster!$R$69:$AC$69,0))</f>
        <v>1</v>
      </c>
      <c r="Q239" s="32">
        <v>2</v>
      </c>
      <c r="R239" s="298" cm="1">
        <f t="array" aca="1" ref="R239" ca="1">INDEX(DataMaster!$R$70:$AC$77,Experiment!$H239,MATCH(Experiment!R$2,DataMaster!$R$69:$AC$69,0))</f>
        <v>2</v>
      </c>
      <c r="S239" s="32">
        <v>3</v>
      </c>
      <c r="T239" s="298" cm="1">
        <f t="array" aca="1" ref="T239" ca="1">INDEX(DataMaster!$R$70:$AC$77,Experiment!$H239,MATCH(Experiment!T$2,DataMaster!$R$69:$AC$69,0))</f>
        <v>2</v>
      </c>
      <c r="V239" s="242" t="str">
        <f ca="1">TEXT(LEFT(OFFSET(V239,-1,0),5)+1,"00000")&amp;MID(OFFSET(V239,-1,0),6,FIND(" ",OFFSET(V239,-1,0),7)-5)
&amp;IF($H239=0,"",INDEX(DataMaster!$Q$70:$Q$77,Experiment!H239))
&amp;" Day"&amp;INDEX(i.DOY,$I239,1)&amp;IF($FE239=0," FWM","")&amp;IF($FE239=1," MWM","")&amp;IF($FE239=5," Mat","")&amp;IF($FJ239=TRUE,"&amp;BBT","")
&amp;" Confine"&amp;$P239-1&amp;IF($R239&gt;1," PasArea"&amp;GQ239,"")&amp;IF($T239&gt;1," SR"&amp;GT239,"")&amp;IF($S239&gt;1," PGR"&amp;JF239,"")&amp;IF(SUM(JM239:JR239)&gt;0," AddFoo"&amp;SUM(JM239:JR239),"")
&amp;" (F"&amp;3+IFERROR(1*$CZ239,0)+IFERROR(1*$DA239,0)&amp;3-IFERROR(1*NOT($DC239),0)&amp;"N"&amp;$DV239&amp;$DW239&amp;")"</f>
        <v>00010 Case_study farm1_nc Day135 MWM Confine0 PasArea852 SR13.6 PGR0.75 AddFoo63.8621830985916 (F33N33)</v>
      </c>
      <c r="W239" s="10" t="str">
        <f ca="1">IF(COUNTIF(V$5:V239,V239)=1,"-","Dup")</f>
        <v>-</v>
      </c>
      <c r="X239" s="10"/>
      <c r="Y239" s="248" t="str">
        <f t="shared" ca="1" si="863"/>
        <v>-</v>
      </c>
      <c r="Z239" s="248" t="str">
        <f t="shared" ca="1" si="863"/>
        <v>-</v>
      </c>
      <c r="AA239" s="248" t="str">
        <f t="shared" ca="1" si="863"/>
        <v>-</v>
      </c>
      <c r="AB239" s="248" t="str">
        <f t="shared" ca="1" si="863"/>
        <v>-</v>
      </c>
      <c r="AC239" s="248" t="str">
        <f t="shared" ca="1" si="863"/>
        <v>-</v>
      </c>
      <c r="AD239" s="248" t="b">
        <f t="shared" ca="1" si="863"/>
        <v>1</v>
      </c>
      <c r="AE239" s="10"/>
      <c r="AF239" s="248" t="b">
        <f t="shared" ca="1" si="864"/>
        <v>1</v>
      </c>
      <c r="AG239" s="248" t="str">
        <f t="shared" ca="1" si="864"/>
        <v>-</v>
      </c>
      <c r="AH239" s="248" t="str">
        <f t="shared" ca="1" si="864"/>
        <v>-</v>
      </c>
      <c r="AI239" s="248" t="str">
        <f t="shared" ca="1" si="864"/>
        <v>-</v>
      </c>
      <c r="AJ239" s="248" t="b">
        <f t="shared" ca="1" si="864"/>
        <v>0</v>
      </c>
      <c r="AK239" s="248" t="str">
        <f t="shared" ca="1" si="864"/>
        <v>-</v>
      </c>
      <c r="AL239" s="248" t="str">
        <f t="shared" ca="1" si="864"/>
        <v>-</v>
      </c>
      <c r="AM239" s="248" t="str">
        <f t="shared" ca="1" si="864"/>
        <v>-</v>
      </c>
      <c r="AN239" s="248" t="b">
        <f t="shared" ca="1" si="864"/>
        <v>0</v>
      </c>
      <c r="AO239" s="10"/>
      <c r="AP239" s="248" t="b">
        <f t="shared" ca="1" si="865"/>
        <v>1</v>
      </c>
      <c r="AQ239" s="248" t="b">
        <f t="shared" ca="1" si="865"/>
        <v>1</v>
      </c>
      <c r="AR239" s="248" t="b">
        <f t="shared" ca="1" si="865"/>
        <v>1</v>
      </c>
      <c r="AS239" s="297">
        <f t="shared" ca="1" si="866"/>
        <v>212109</v>
      </c>
      <c r="AT239" s="248" t="b">
        <f t="shared" ca="1" si="865"/>
        <v>0</v>
      </c>
      <c r="AU239" s="248" t="str">
        <f t="shared" ca="1" si="865"/>
        <v>-</v>
      </c>
      <c r="AV239" s="248" t="str">
        <f t="shared" ca="1" si="865"/>
        <v>-</v>
      </c>
      <c r="AW239" s="248" t="str">
        <f t="shared" ca="1" si="865"/>
        <v>-</v>
      </c>
      <c r="AX239" s="248" t="str">
        <f t="shared" ca="1" si="865"/>
        <v>-</v>
      </c>
      <c r="AY239" s="248">
        <f t="shared" ca="1" si="865"/>
        <v>1</v>
      </c>
      <c r="AZ239" s="248">
        <f t="shared" ca="1" si="865"/>
        <v>1</v>
      </c>
      <c r="BA239" s="248" t="b">
        <f t="shared" ca="1" si="865"/>
        <v>1</v>
      </c>
      <c r="BB239" s="246" cm="1">
        <f t="array" ref="BB239">INDEX(i.sup_sel,$K239)</f>
        <v>1</v>
      </c>
      <c r="BC239" s="246" cm="1">
        <f t="array" aca="1" ref="BC239" ca="1">INDEX(i.confinement_factor_lab_cost,$L239)</f>
        <v>0.65</v>
      </c>
      <c r="BD239" s="246" cm="1">
        <f t="array" aca="1" ref="BD239" ca="1">INDEX(i.confinement_factor_lab_cost,$L239)</f>
        <v>0.65</v>
      </c>
      <c r="BE239" s="248" t="b">
        <f t="shared" ca="1" si="867"/>
        <v>1</v>
      </c>
      <c r="BF239" s="248" t="b">
        <f t="shared" ca="1" si="867"/>
        <v>0</v>
      </c>
      <c r="BG239" s="246" t="b" cm="1">
        <f t="array" ref="BG239">INDEX(i.dams_confinement_P,$P239,BG$17)</f>
        <v>0</v>
      </c>
      <c r="BH239" s="246" t="b" cm="1">
        <f t="array" ref="BH239">INDEX(i.dams_confinement_P,$P239,BH$17)</f>
        <v>0</v>
      </c>
      <c r="BI239" s="246" t="b" cm="1">
        <f t="array" ref="BI239">INDEX(i.dams_confinement_P,$P239,BI$17)</f>
        <v>0</v>
      </c>
      <c r="BJ239" s="246" t="b" cm="1">
        <f t="array" ref="BJ239">INDEX(i.dams_confinement_P,$P239,BJ$17)</f>
        <v>0</v>
      </c>
      <c r="BK239" s="246" t="b" cm="1">
        <f t="array" ref="BK239">INDEX(i.dams_confinement_P,$P239,BK$17)</f>
        <v>0</v>
      </c>
      <c r="BL239" s="246" t="b" cm="1">
        <f t="array" ref="BL239">INDEX(i.dams_confinement_P,$P239,BL$17)</f>
        <v>0</v>
      </c>
      <c r="BM239" s="246" t="b" cm="1">
        <f t="array" ref="BM239">INDEX(i.dams_confinement_P,$P239,BM$17)</f>
        <v>0</v>
      </c>
      <c r="BN239" s="246" t="b" cm="1">
        <f t="array" ref="BN239">INDEX(i.dams_confinement_P,$P239,BN$17)</f>
        <v>0</v>
      </c>
      <c r="BO239" s="246" t="b" cm="1">
        <f t="array" ref="BO239">INDEX(i.dams_confinement_P,$P239,BO$17)</f>
        <v>0</v>
      </c>
      <c r="BP239" s="246" t="b" cm="1">
        <f t="array" ref="BP239">INDEX(i.dams_confinement_P,$P239,BP$17)</f>
        <v>0</v>
      </c>
      <c r="BQ239" s="246" t="b" cm="1">
        <f t="array" ref="BQ239">INDEX(i.dams_confinement_P,$P239,BQ$17)</f>
        <v>0</v>
      </c>
      <c r="BR239" s="246" t="b" cm="1">
        <f t="array" ref="BR239">INDEX(i.dams_confinement_P,$P239,BR$17)</f>
        <v>0</v>
      </c>
      <c r="BS239" s="246" t="b" cm="1">
        <f t="array" ref="BS239">INDEX(i.dams_confinement_P,$P239,BS$17)</f>
        <v>0</v>
      </c>
      <c r="BT239" s="246" t="b" cm="1">
        <f t="array" ref="BT239">INDEX(i.dams_confinement_P,$P239,BT$17)</f>
        <v>0</v>
      </c>
      <c r="BU239" s="246" t="b" cm="1">
        <f t="array" ref="BU239">INDEX(i.dams_confinement_P,$P239,BU$17)</f>
        <v>0</v>
      </c>
      <c r="BV239" s="246" t="b" cm="1">
        <f t="array" ref="BV239">INDEX(i.dams_confinement_P,$P239,BV$17)</f>
        <v>0</v>
      </c>
      <c r="BW239" s="246" t="b" cm="1">
        <f t="array" ref="BW239">INDEX(i.dams_confinement_P,$P239,BW$17)</f>
        <v>0</v>
      </c>
      <c r="BX239" s="246" t="b" cm="1">
        <f t="array" ref="BX239">INDEX(i.dams_confinement_P,$P239,BX$17)</f>
        <v>0</v>
      </c>
      <c r="BY239" s="248" t="str">
        <f t="shared" ca="1" si="868"/>
        <v>-</v>
      </c>
      <c r="BZ239" s="248" t="str">
        <f t="shared" ca="1" si="868"/>
        <v>-</v>
      </c>
      <c r="CA239" s="10"/>
      <c r="CB239" s="248" t="str">
        <f t="shared" ca="1" si="868"/>
        <v>-</v>
      </c>
      <c r="CC239" s="248" t="str">
        <f t="shared" ca="1" si="868"/>
        <v>-</v>
      </c>
      <c r="CD239" s="248" t="str">
        <f t="shared" ca="1" si="868"/>
        <v>-</v>
      </c>
      <c r="CE239" s="248" t="str">
        <f t="shared" ca="1" si="868"/>
        <v>-</v>
      </c>
      <c r="CF239" s="248" t="str">
        <f t="shared" ca="1" si="868"/>
        <v>-</v>
      </c>
      <c r="CG239" s="248" t="str">
        <f t="shared" ca="1" si="868"/>
        <v>-</v>
      </c>
      <c r="CH239" s="248" t="str">
        <f t="shared" ca="1" si="868"/>
        <v>-</v>
      </c>
      <c r="CI239" s="248" t="str">
        <f t="shared" ca="1" si="868"/>
        <v>-</v>
      </c>
      <c r="CJ239" s="248" t="str">
        <f t="shared" ca="1" si="868"/>
        <v>-</v>
      </c>
      <c r="CK239" s="248" t="str">
        <f t="shared" ca="1" si="868"/>
        <v>-</v>
      </c>
      <c r="CL239" s="248" t="str">
        <f t="shared" ca="1" si="868"/>
        <v>-</v>
      </c>
      <c r="CM239" s="248" t="str">
        <f t="shared" ca="1" si="868"/>
        <v>-</v>
      </c>
      <c r="CN239" s="248" t="str">
        <f t="shared" ca="1" si="868"/>
        <v>-</v>
      </c>
      <c r="CO239" s="248" t="str">
        <f t="shared" ca="1" si="868"/>
        <v>-</v>
      </c>
      <c r="CP239" s="248" t="str">
        <f t="shared" ca="1" si="868"/>
        <v>-</v>
      </c>
      <c r="CQ239" s="248" t="str">
        <f t="shared" ca="1" si="868"/>
        <v>-</v>
      </c>
      <c r="CR239" s="248" t="str">
        <f t="shared" ca="1" si="868"/>
        <v>-</v>
      </c>
      <c r="CS239" s="248" t="str">
        <f t="shared" ca="1" si="868"/>
        <v>-</v>
      </c>
      <c r="CT239" s="248" t="str">
        <f t="shared" ca="1" si="868"/>
        <v>-</v>
      </c>
      <c r="CU239" s="248" t="str">
        <f t="shared" ca="1" si="868"/>
        <v>-</v>
      </c>
      <c r="CV239" s="248" t="str">
        <f t="shared" ca="1" si="868"/>
        <v>-</v>
      </c>
      <c r="CW239" s="10"/>
      <c r="CX239" s="246" t="str" cm="1">
        <f t="array" aca="1" ref="CX239" ca="1">IF(AND($CZ239:$DA239),INDEX(i.dam_user_fvp0_date,$P239),"-")</f>
        <v>-</v>
      </c>
      <c r="CY239" s="246" t="str" cm="1">
        <f t="array" aca="1" ref="CY239" ca="1">IF(AND($CZ239:$DA239),INDEX(i.dam_user_fvp1_date,$P239),"-")</f>
        <v>-</v>
      </c>
      <c r="CZ239" s="248" t="b">
        <f t="shared" ca="1" si="894"/>
        <v>0</v>
      </c>
      <c r="DA239" s="248" t="b">
        <f t="shared" ca="1" si="894"/>
        <v>0</v>
      </c>
      <c r="DB239" s="248" t="str">
        <f t="shared" ca="1" si="894"/>
        <v>-</v>
      </c>
      <c r="DC239" s="248" t="str">
        <f t="shared" ca="1" si="894"/>
        <v>-</v>
      </c>
      <c r="DD239" s="248" t="str">
        <f t="shared" ca="1" si="894"/>
        <v>-</v>
      </c>
      <c r="DE239" s="248" t="str">
        <f t="shared" ca="1" si="894"/>
        <v>-</v>
      </c>
      <c r="DF239" s="248" t="str">
        <f t="shared" ca="1" si="894"/>
        <v>-</v>
      </c>
      <c r="DG239" s="248" t="str">
        <f t="shared" ca="1" si="894"/>
        <v>-</v>
      </c>
      <c r="DH239" s="248" t="str">
        <f t="shared" ca="1" si="894"/>
        <v>-</v>
      </c>
      <c r="DI239" s="248" t="str">
        <f t="shared" ca="1" si="894"/>
        <v>-</v>
      </c>
      <c r="DJ239" s="248">
        <f t="shared" ca="1" si="894"/>
        <v>0.125</v>
      </c>
      <c r="DK239" s="248">
        <f t="shared" ca="1" si="894"/>
        <v>0.3</v>
      </c>
      <c r="DL239" s="248">
        <f t="shared" ca="1" si="894"/>
        <v>-0.05</v>
      </c>
      <c r="DM239" s="248">
        <f t="shared" ca="1" si="894"/>
        <v>0.1</v>
      </c>
      <c r="DN239" s="248">
        <f t="shared" ca="1" si="894"/>
        <v>0.25</v>
      </c>
      <c r="DO239" s="248">
        <f t="shared" ca="1" si="894"/>
        <v>-0.05</v>
      </c>
      <c r="DP239" s="248">
        <f t="shared" ca="1" si="894"/>
        <v>0.05</v>
      </c>
      <c r="DQ239" s="248">
        <f t="shared" ca="1" si="894"/>
        <v>0.1</v>
      </c>
      <c r="DR239" s="248">
        <f t="shared" ca="1" si="894"/>
        <v>-0.02</v>
      </c>
      <c r="DS239" s="248">
        <f t="shared" ca="1" si="894"/>
        <v>0.1</v>
      </c>
      <c r="DT239" s="248">
        <f t="shared" ca="1" si="894"/>
        <v>0.25</v>
      </c>
      <c r="DU239" s="248">
        <f t="shared" ca="1" si="894"/>
        <v>-0.05</v>
      </c>
      <c r="DV239" s="301">
        <v>3</v>
      </c>
      <c r="DW239" s="301">
        <v>3</v>
      </c>
      <c r="DX239" s="248">
        <f t="shared" ca="1" si="894"/>
        <v>0</v>
      </c>
      <c r="DY239" s="247">
        <v>1.5</v>
      </c>
      <c r="DZ239" s="247">
        <v>-1.5</v>
      </c>
      <c r="EA239" s="248" t="str">
        <f t="shared" ca="1" si="894"/>
        <v>-</v>
      </c>
      <c r="EB239" s="248" t="str">
        <f t="shared" ca="1" si="894"/>
        <v>-</v>
      </c>
      <c r="EC239" s="248" t="str">
        <f t="shared" ca="1" si="894"/>
        <v>-</v>
      </c>
      <c r="ED239" s="248" t="str">
        <f t="shared" ca="1" si="894"/>
        <v>-</v>
      </c>
      <c r="EE239" s="248" t="str">
        <f t="shared" ca="1" si="894"/>
        <v>-</v>
      </c>
      <c r="EF239" s="248">
        <f t="shared" ca="1" si="894"/>
        <v>0</v>
      </c>
      <c r="EG239" s="247">
        <v>1.5</v>
      </c>
      <c r="EH239" s="247">
        <v>-1.5</v>
      </c>
      <c r="EI239" s="248" t="str">
        <f t="shared" ca="1" si="894"/>
        <v>-</v>
      </c>
      <c r="EJ239" s="248" t="str">
        <f t="shared" ca="1" si="894"/>
        <v>-</v>
      </c>
      <c r="EK239" s="248" t="str">
        <f t="shared" ca="1" si="894"/>
        <v>-</v>
      </c>
      <c r="EL239" s="248">
        <f t="shared" ca="1" si="894"/>
        <v>0</v>
      </c>
      <c r="EM239" s="248">
        <f t="shared" ca="1" si="894"/>
        <v>0</v>
      </c>
      <c r="EN239" s="248">
        <f t="shared" ca="1" si="894"/>
        <v>0</v>
      </c>
      <c r="EO239" s="248">
        <f t="shared" ca="1" si="894"/>
        <v>0</v>
      </c>
      <c r="EP239" s="248">
        <f t="shared" ca="1" si="894"/>
        <v>0</v>
      </c>
      <c r="EQ239" s="248">
        <f t="shared" ca="1" si="894"/>
        <v>0</v>
      </c>
      <c r="ER239" s="248">
        <f t="shared" ca="1" si="894"/>
        <v>0</v>
      </c>
      <c r="ES239" s="248" t="str">
        <f t="shared" ca="1" si="894"/>
        <v>-</v>
      </c>
      <c r="ET239" s="248" t="str">
        <f t="shared" ca="1" si="894"/>
        <v>-</v>
      </c>
      <c r="EU239" s="248" t="str">
        <f t="shared" ca="1" si="894"/>
        <v>-</v>
      </c>
      <c r="EV239" s="248" t="str">
        <f t="shared" ca="1" si="894"/>
        <v>-</v>
      </c>
      <c r="EW239" s="248" t="str">
        <f t="shared" ca="1" si="894"/>
        <v>-</v>
      </c>
      <c r="EX239" s="248" t="str">
        <f t="shared" ca="1" si="894"/>
        <v>-</v>
      </c>
      <c r="EY239" s="248" t="str">
        <f t="shared" ca="1" si="894"/>
        <v>-</v>
      </c>
      <c r="EZ239" s="248" t="str">
        <f t="shared" ca="1" si="894"/>
        <v>-</v>
      </c>
      <c r="FA239" s="248" t="str">
        <f t="shared" ca="1" si="894"/>
        <v>-</v>
      </c>
      <c r="FB239" s="248" t="str">
        <f t="shared" ca="1" si="894"/>
        <v>-</v>
      </c>
      <c r="FC239" s="248" t="str">
        <f t="shared" ca="1" si="894"/>
        <v>-</v>
      </c>
      <c r="FD239" s="10"/>
      <c r="FE239" s="246">
        <f t="shared" ca="1" si="869"/>
        <v>1</v>
      </c>
      <c r="FF239" s="248" t="str">
        <f t="shared" ca="1" si="894"/>
        <v>-</v>
      </c>
      <c r="FG239" s="248" t="str">
        <f t="shared" ca="1" si="894"/>
        <v>-</v>
      </c>
      <c r="FH239" s="248" t="str">
        <f t="shared" ca="1" si="894"/>
        <v>-</v>
      </c>
      <c r="FI239" s="248" t="str">
        <f t="shared" ca="1" si="894"/>
        <v>-</v>
      </c>
      <c r="FJ239" s="246" t="b">
        <f t="shared" ca="1" si="871"/>
        <v>0</v>
      </c>
      <c r="FK239" s="248" t="str">
        <f t="shared" ca="1" si="872"/>
        <v>-</v>
      </c>
      <c r="FL239" s="248">
        <f t="shared" ca="1" si="872"/>
        <v>0</v>
      </c>
      <c r="FM239" s="248" t="str">
        <f t="shared" ca="1" si="872"/>
        <v>-</v>
      </c>
      <c r="FN239" s="248">
        <f t="shared" ca="1" si="872"/>
        <v>1</v>
      </c>
      <c r="FO239" s="248">
        <f t="shared" ca="1" si="872"/>
        <v>0</v>
      </c>
      <c r="FP239" s="248">
        <f t="shared" ca="1" si="872"/>
        <v>1</v>
      </c>
      <c r="FQ239" s="248">
        <f t="shared" ca="1" si="872"/>
        <v>0</v>
      </c>
      <c r="FR239" s="248">
        <f t="shared" ca="1" si="872"/>
        <v>1</v>
      </c>
      <c r="FS239" s="248">
        <f t="shared" ca="1" si="872"/>
        <v>1</v>
      </c>
      <c r="FT239" s="248">
        <f t="shared" ca="1" si="872"/>
        <v>1</v>
      </c>
      <c r="FU239" s="248">
        <f t="shared" ca="1" si="872"/>
        <v>0</v>
      </c>
      <c r="FV239" s="248">
        <f t="shared" ca="1" si="872"/>
        <v>0</v>
      </c>
      <c r="FW239" s="248">
        <f t="shared" ca="1" si="872"/>
        <v>0</v>
      </c>
      <c r="FX239" s="248">
        <f t="shared" ca="1" si="872"/>
        <v>0</v>
      </c>
      <c r="FY239" s="248">
        <f t="shared" ca="1" si="872"/>
        <v>0</v>
      </c>
      <c r="FZ239" s="248">
        <f t="shared" ca="1" si="872"/>
        <v>0</v>
      </c>
      <c r="GA239" s="248">
        <f t="shared" ca="1" si="872"/>
        <v>0</v>
      </c>
      <c r="GB239" s="248">
        <f t="shared" ca="1" si="872"/>
        <v>0</v>
      </c>
      <c r="GC239" s="248">
        <f t="shared" ca="1" si="872"/>
        <v>0</v>
      </c>
      <c r="GD239" s="248">
        <f t="shared" ca="1" si="872"/>
        <v>0</v>
      </c>
      <c r="GE239" s="248">
        <f t="shared" ca="1" si="872"/>
        <v>0</v>
      </c>
      <c r="GF239" s="248">
        <f t="shared" ca="1" si="872"/>
        <v>0</v>
      </c>
      <c r="GG239" s="248">
        <f t="shared" ca="1" si="872"/>
        <v>1</v>
      </c>
      <c r="GH239" s="248">
        <f t="shared" ca="1" si="872"/>
        <v>0</v>
      </c>
      <c r="GI239" s="248">
        <f t="shared" ca="1" si="872"/>
        <v>0</v>
      </c>
      <c r="GJ239" s="248">
        <f t="shared" ca="1" si="872"/>
        <v>0</v>
      </c>
      <c r="GK239" s="248">
        <f t="shared" ca="1" si="872"/>
        <v>0</v>
      </c>
      <c r="GL239" s="248">
        <f t="shared" ca="1" si="872"/>
        <v>0</v>
      </c>
      <c r="GM239" s="248">
        <f t="shared" ca="1" si="872"/>
        <v>0</v>
      </c>
      <c r="GN239" s="248">
        <f t="shared" ca="1" si="872"/>
        <v>0</v>
      </c>
      <c r="GO239" s="10"/>
      <c r="GP239" s="246" t="b">
        <f t="shared" ca="1" si="896"/>
        <v>1</v>
      </c>
      <c r="GQ239" s="246" cm="1">
        <f t="array" aca="1" ref="GQ239" ca="1">INDEX(i.bnd_total_pas_area,$R239,1)</f>
        <v>852</v>
      </c>
      <c r="GR239" s="248" t="str">
        <f t="shared" ca="1" si="874"/>
        <v>-</v>
      </c>
      <c r="GS239" s="246" t="b">
        <f t="shared" ca="1" si="897"/>
        <v>1</v>
      </c>
      <c r="GT239" s="246" cm="1">
        <f t="array" aca="1" ref="GT239" ca="1">INDEX(i.bnd_sr_t,$T239,1)</f>
        <v>13.6</v>
      </c>
      <c r="GU239" s="246" t="b">
        <f t="shared" ca="1" si="876"/>
        <v>1</v>
      </c>
      <c r="GV239" s="246" t="b">
        <f t="shared" ca="1" si="876"/>
        <v>0</v>
      </c>
      <c r="GW239" s="246" t="b">
        <f t="shared" ca="1" si="876"/>
        <v>0</v>
      </c>
      <c r="GX239" s="248">
        <f t="shared" ca="1" si="877"/>
        <v>0</v>
      </c>
      <c r="GY239" s="248">
        <f t="shared" ca="1" si="877"/>
        <v>2</v>
      </c>
      <c r="GZ239" s="248">
        <f t="shared" ca="1" si="877"/>
        <v>2</v>
      </c>
      <c r="HA239" s="248" t="str">
        <f t="shared" ca="1" si="877"/>
        <v>-</v>
      </c>
      <c r="HB239" s="248" t="str">
        <f t="shared" ca="1" si="877"/>
        <v>-</v>
      </c>
      <c r="HC239" s="248" t="str">
        <f t="shared" ca="1" si="877"/>
        <v>-</v>
      </c>
      <c r="HD239" s="248" t="str">
        <f t="shared" ca="1" si="877"/>
        <v>-</v>
      </c>
      <c r="HE239" s="248" t="str">
        <f t="shared" ca="1" si="877"/>
        <v>-</v>
      </c>
      <c r="HF239" s="248" t="str">
        <f t="shared" ca="1" si="877"/>
        <v>-</v>
      </c>
      <c r="HG239" s="248" t="str">
        <f t="shared" ca="1" si="877"/>
        <v>-</v>
      </c>
      <c r="HH239" s="248" t="str">
        <f t="shared" ca="1" si="877"/>
        <v>-</v>
      </c>
      <c r="HI239" s="248" t="str">
        <f t="shared" ca="1" si="877"/>
        <v>-</v>
      </c>
      <c r="HJ239" s="248" t="str">
        <f t="shared" ca="1" si="877"/>
        <v>-</v>
      </c>
      <c r="HK239" s="248" t="b">
        <f t="shared" ca="1" si="877"/>
        <v>1</v>
      </c>
      <c r="HL239" s="248">
        <f t="shared" ca="1" si="877"/>
        <v>0</v>
      </c>
      <c r="HM239" s="288" t="str">
        <f t="shared" ca="1" si="877"/>
        <v>-</v>
      </c>
      <c r="HN239" s="288" t="str">
        <f t="shared" ca="1" si="877"/>
        <v>-</v>
      </c>
      <c r="HO239" s="288" t="str">
        <f t="shared" ca="1" si="877"/>
        <v>-</v>
      </c>
      <c r="HP239" s="288" t="str">
        <f t="shared" ca="1" si="877"/>
        <v>-</v>
      </c>
      <c r="HQ239" s="288" t="str">
        <f t="shared" ca="1" si="877"/>
        <v>-</v>
      </c>
      <c r="HR239" s="288" t="str">
        <f t="shared" ca="1" si="877"/>
        <v>-</v>
      </c>
      <c r="HS239" s="248" t="str">
        <f t="shared" ca="1" si="877"/>
        <v>-</v>
      </c>
      <c r="HT239" s="248" t="str">
        <f t="shared" ca="1" si="878"/>
        <v>-</v>
      </c>
      <c r="HU239" s="248" t="b">
        <f t="shared" ca="1" si="878"/>
        <v>1</v>
      </c>
      <c r="HV239" s="248">
        <f t="shared" ca="1" si="878"/>
        <v>0</v>
      </c>
      <c r="HW239" s="246" t="str">
        <f t="shared" ca="1" si="879"/>
        <v>-</v>
      </c>
      <c r="HX239" s="246" t="str">
        <f t="shared" ca="1" si="879"/>
        <v>-</v>
      </c>
      <c r="HY239" s="246" t="str">
        <f t="shared" ca="1" si="879"/>
        <v>-</v>
      </c>
      <c r="HZ239" s="246" t="str">
        <f t="shared" ca="1" si="879"/>
        <v>-</v>
      </c>
      <c r="IA239" s="248" t="str">
        <f t="shared" ca="1" si="880"/>
        <v>-</v>
      </c>
      <c r="IB239" s="248" t="str">
        <f t="shared" ca="1" si="880"/>
        <v>-</v>
      </c>
      <c r="IC239" s="248" t="str">
        <f t="shared" ca="1" si="880"/>
        <v>-</v>
      </c>
      <c r="ID239" s="248" t="str">
        <f t="shared" ca="1" si="880"/>
        <v>-</v>
      </c>
      <c r="IE239" s="248">
        <f t="shared" ca="1" si="880"/>
        <v>0</v>
      </c>
      <c r="IF239" s="248" t="str">
        <f t="shared" ca="1" si="880"/>
        <v>-</v>
      </c>
      <c r="IG239" s="248">
        <f t="shared" ca="1" si="880"/>
        <v>0</v>
      </c>
      <c r="IH239" s="246" t="str">
        <f t="shared" ca="1" si="881"/>
        <v>-</v>
      </c>
      <c r="II239" s="246">
        <f t="shared" ca="1" si="881"/>
        <v>500</v>
      </c>
      <c r="IJ239" s="246">
        <f t="shared" ca="1" si="881"/>
        <v>500</v>
      </c>
      <c r="IK239" s="246">
        <f t="shared" ca="1" si="881"/>
        <v>865</v>
      </c>
      <c r="IL239" s="246" t="str">
        <f t="shared" ca="1" si="881"/>
        <v>-</v>
      </c>
      <c r="IM239" s="246" t="str">
        <f t="shared" ca="1" si="881"/>
        <v>-</v>
      </c>
      <c r="IN239" s="248" t="str">
        <f t="shared" ca="1" si="882"/>
        <v>-</v>
      </c>
      <c r="IO239" s="248" t="str">
        <f t="shared" ca="1" si="882"/>
        <v>-</v>
      </c>
      <c r="IP239" s="10"/>
      <c r="IQ239" s="248">
        <f t="shared" ca="1" si="880"/>
        <v>1</v>
      </c>
      <c r="IR239" s="248">
        <f t="shared" ca="1" si="880"/>
        <v>0</v>
      </c>
      <c r="IS239" s="248">
        <f t="shared" ca="1" si="880"/>
        <v>1</v>
      </c>
      <c r="IT239" s="248">
        <f t="shared" ca="1" si="880"/>
        <v>1</v>
      </c>
      <c r="IU239" s="248">
        <f t="shared" ca="1" si="880"/>
        <v>0</v>
      </c>
      <c r="IV239" s="248">
        <f t="shared" ca="1" si="880"/>
        <v>70</v>
      </c>
      <c r="IW239" s="248">
        <f t="shared" ca="1" si="880"/>
        <v>50</v>
      </c>
      <c r="IX239" s="248">
        <f t="shared" ca="1" si="880"/>
        <v>85</v>
      </c>
      <c r="IY239" s="248">
        <f t="shared" ca="1" si="880"/>
        <v>70</v>
      </c>
      <c r="IZ239" s="246">
        <f t="shared" ca="1" si="883"/>
        <v>1</v>
      </c>
      <c r="JA239" s="246">
        <f t="shared" ca="1" si="884"/>
        <v>1</v>
      </c>
      <c r="JB239" s="246">
        <f t="shared" ca="1" si="885"/>
        <v>1</v>
      </c>
      <c r="JC239" s="248">
        <f t="shared" ca="1" si="880"/>
        <v>1</v>
      </c>
      <c r="JD239" s="10"/>
      <c r="JE239" s="248">
        <f t="shared" ca="1" si="880"/>
        <v>1</v>
      </c>
      <c r="JF239" s="246">
        <f t="shared" si="886"/>
        <v>0.75</v>
      </c>
      <c r="JG239" s="248">
        <f t="shared" ca="1" si="887"/>
        <v>0.75</v>
      </c>
      <c r="JH239" s="248">
        <f t="shared" ca="1" si="887"/>
        <v>0.8</v>
      </c>
      <c r="JI239" s="248">
        <f t="shared" ca="1" si="887"/>
        <v>0.82499999999999996</v>
      </c>
      <c r="JJ239" s="248">
        <f t="shared" ca="1" si="887"/>
        <v>0.875</v>
      </c>
      <c r="JK239" s="248">
        <f t="shared" ca="1" si="887"/>
        <v>0.9</v>
      </c>
      <c r="JL239" s="246">
        <f t="shared" si="888"/>
        <v>0.75</v>
      </c>
      <c r="JM239" s="301" cm="1">
        <f t="array" ref="JM239">INDEX(i.addfoo,$Q239,JM$229)</f>
        <v>18.246338028169017</v>
      </c>
      <c r="JN239" s="301" cm="1">
        <f t="array" ref="JN239">INDEX(i.addfoo,$Q239,JN$229)</f>
        <v>22.807922535211269</v>
      </c>
      <c r="JO239" s="301" cm="1">
        <f t="array" ref="JO239">INDEX(i.addfoo,$Q239,JO$229)</f>
        <v>22.807922535211269</v>
      </c>
      <c r="JP239" s="301" cm="1">
        <f t="array" ref="JP239">INDEX(i.addfoo,$Q239,JP$229)</f>
        <v>0</v>
      </c>
      <c r="JQ239" s="301" cm="1">
        <f t="array" ref="JQ239">INDEX(i.addfoo,$Q239,JQ$229)</f>
        <v>0</v>
      </c>
      <c r="JR239" s="301" cm="1">
        <f t="array" ref="JR239">INDEX(i.addfoo,$Q239,JR$229)</f>
        <v>0</v>
      </c>
      <c r="JS239" s="248" t="str">
        <f t="shared" ca="1" si="880"/>
        <v>-</v>
      </c>
      <c r="JT239" s="248">
        <f t="shared" ca="1" si="880"/>
        <v>0</v>
      </c>
      <c r="JU239" s="27">
        <v>0</v>
      </c>
    </row>
    <row r="240" spans="1:281" s="228" customFormat="1" outlineLevel="1">
      <c r="A240" s="202">
        <f t="shared" si="12"/>
        <v>235</v>
      </c>
      <c r="B240" s="202">
        <f t="shared" si="861"/>
        <v>2</v>
      </c>
      <c r="C240" s="228">
        <v>700</v>
      </c>
      <c r="D240" s="228" t="s">
        <v>941</v>
      </c>
      <c r="E240" s="228" t="b">
        <v>0</v>
      </c>
      <c r="F240" s="228" t="b">
        <v>0</v>
      </c>
      <c r="G240" s="228" t="b">
        <v>1</v>
      </c>
      <c r="H240" s="32">
        <v>2</v>
      </c>
      <c r="I240" s="298" cm="1">
        <f t="array" aca="1" ref="I240" ca="1">INDEX(DataMaster!$R$70:$AC$77,Experiment!$H240,MATCH(Experiment!I$2,DataMaster!$R$69:$AC$69,0))</f>
        <v>1</v>
      </c>
      <c r="J240" s="298" cm="1">
        <f t="array" aca="1" ref="J240" ca="1">INDEX(DataMaster!$R$70:$AC$77,Experiment!$H240,MATCH(Experiment!J$2,DataMaster!$R$69:$AC$69,0))</f>
        <v>2</v>
      </c>
      <c r="K240" s="32">
        <v>1</v>
      </c>
      <c r="L240" s="298" cm="1">
        <f t="array" aca="1" ref="L240" ca="1">INDEX(DataMaster!$R$70:$AC$77,Experiment!$H240,MATCH(Experiment!L$2,DataMaster!$R$69:$AC$69,0))</f>
        <v>2</v>
      </c>
      <c r="M240" s="225">
        <f t="shared" ca="1" si="889"/>
        <v>1</v>
      </c>
      <c r="N240" s="225">
        <f t="shared" ca="1" si="889"/>
        <v>1</v>
      </c>
      <c r="O240" s="225">
        <f t="shared" ca="1" si="889"/>
        <v>1</v>
      </c>
      <c r="P240" s="298" cm="1">
        <f t="array" ref="P240">INDEX(DataMaster!$R$70:$AC$77,Experiment!$H240,MATCH(Experiment!P$2,DataMaster!$R$69:$AC$69,0))</f>
        <v>1</v>
      </c>
      <c r="Q240" s="32">
        <v>1</v>
      </c>
      <c r="R240" s="298" cm="1">
        <f t="array" aca="1" ref="R240" ca="1">INDEX(DataMaster!$R$70:$AC$77,Experiment!$H240,MATCH(Experiment!R$2,DataMaster!$R$69:$AC$69,0))</f>
        <v>2</v>
      </c>
      <c r="S240" s="32">
        <v>2</v>
      </c>
      <c r="T240" s="298" cm="1">
        <f t="array" aca="1" ref="T240" ca="1">INDEX(DataMaster!$R$70:$AC$77,Experiment!$H240,MATCH(Experiment!T$2,DataMaster!$R$69:$AC$69,0))</f>
        <v>2</v>
      </c>
      <c r="V240" s="242" t="str">
        <f ca="1">TEXT(LEFT(OFFSET(V240,-1,0),5)+1,"00000")&amp;MID(OFFSET(V240,-1,0),6,FIND(" ",OFFSET(V240,-1,0),7)-5)
&amp;IF($H240=0,"",INDEX(DataMaster!$Q$70:$Q$77,Experiment!H240))
&amp;" Day"&amp;INDEX(i.DOY,$I240,1)&amp;IF($FE240=0," FWM","")&amp;IF($FE240=1," MWM","")&amp;IF($FE240=5," Mat","")&amp;IF($FJ240=TRUE,"&amp;BBT","")
&amp;" Confine"&amp;$P240-1&amp;IF($R240&gt;1," PasArea"&amp;GQ240,"")&amp;IF($T240&gt;1," SR"&amp;GT240,"")&amp;IF($S240&gt;1," PGR"&amp;JF240,"")&amp;IF(SUM(JM240:JR240)&gt;0," AddFoo"&amp;SUM(JM240:JR240),"")
&amp;" (F"&amp;3+IFERROR(1*$CZ240,0)+IFERROR(1*$DA240,0)&amp;3-IFERROR(1*NOT($DC240),0)&amp;"N"&amp;$DV240&amp;$DW240&amp;")"</f>
        <v>00011 Case_study farm1_nc Day135 MWM Confine0 PasArea852 SR13.6 PGR1.25 (F33N33)</v>
      </c>
      <c r="W240" s="10" t="str">
        <f ca="1">IF(COUNTIF(V$5:V240,V240)=1,"-","Dup")</f>
        <v>-</v>
      </c>
      <c r="X240" s="10"/>
      <c r="Y240" s="248" t="str">
        <f t="shared" ca="1" si="863"/>
        <v>-</v>
      </c>
      <c r="Z240" s="248" t="str">
        <f t="shared" ca="1" si="863"/>
        <v>-</v>
      </c>
      <c r="AA240" s="248" t="str">
        <f t="shared" ca="1" si="863"/>
        <v>-</v>
      </c>
      <c r="AB240" s="248" t="str">
        <f t="shared" ca="1" si="863"/>
        <v>-</v>
      </c>
      <c r="AC240" s="248" t="str">
        <f t="shared" ca="1" si="863"/>
        <v>-</v>
      </c>
      <c r="AD240" s="248" t="b">
        <f t="shared" ca="1" si="863"/>
        <v>1</v>
      </c>
      <c r="AE240" s="10"/>
      <c r="AF240" s="248" t="b">
        <f t="shared" ca="1" si="864"/>
        <v>1</v>
      </c>
      <c r="AG240" s="248" t="str">
        <f t="shared" ca="1" si="864"/>
        <v>-</v>
      </c>
      <c r="AH240" s="248" t="str">
        <f t="shared" ca="1" si="864"/>
        <v>-</v>
      </c>
      <c r="AI240" s="248" t="str">
        <f t="shared" ca="1" si="864"/>
        <v>-</v>
      </c>
      <c r="AJ240" s="248" t="b">
        <f t="shared" ca="1" si="864"/>
        <v>0</v>
      </c>
      <c r="AK240" s="248" t="str">
        <f t="shared" ca="1" si="864"/>
        <v>-</v>
      </c>
      <c r="AL240" s="248" t="str">
        <f t="shared" ca="1" si="864"/>
        <v>-</v>
      </c>
      <c r="AM240" s="248" t="str">
        <f t="shared" ca="1" si="864"/>
        <v>-</v>
      </c>
      <c r="AN240" s="248" t="b">
        <f t="shared" ca="1" si="864"/>
        <v>0</v>
      </c>
      <c r="AO240" s="10"/>
      <c r="AP240" s="248" t="b">
        <f t="shared" ca="1" si="865"/>
        <v>1</v>
      </c>
      <c r="AQ240" s="248" t="b">
        <f t="shared" ca="1" si="865"/>
        <v>1</v>
      </c>
      <c r="AR240" s="248" t="b">
        <f t="shared" ca="1" si="865"/>
        <v>1</v>
      </c>
      <c r="AS240" s="297">
        <f t="shared" ca="1" si="866"/>
        <v>212109</v>
      </c>
      <c r="AT240" s="248" t="b">
        <f t="shared" ca="1" si="865"/>
        <v>0</v>
      </c>
      <c r="AU240" s="248" t="str">
        <f t="shared" ca="1" si="865"/>
        <v>-</v>
      </c>
      <c r="AV240" s="248" t="str">
        <f t="shared" ca="1" si="865"/>
        <v>-</v>
      </c>
      <c r="AW240" s="248" t="str">
        <f t="shared" ca="1" si="865"/>
        <v>-</v>
      </c>
      <c r="AX240" s="248" t="str">
        <f t="shared" ca="1" si="865"/>
        <v>-</v>
      </c>
      <c r="AY240" s="248">
        <f t="shared" ca="1" si="865"/>
        <v>1</v>
      </c>
      <c r="AZ240" s="248">
        <f t="shared" ca="1" si="865"/>
        <v>1</v>
      </c>
      <c r="BA240" s="248" t="b">
        <f t="shared" ca="1" si="865"/>
        <v>1</v>
      </c>
      <c r="BB240" s="246" cm="1">
        <f t="array" ref="BB240">INDEX(i.sup_sel,$K240)</f>
        <v>1</v>
      </c>
      <c r="BC240" s="246" cm="1">
        <f t="array" aca="1" ref="BC240" ca="1">INDEX(i.confinement_factor_lab_cost,$L240)</f>
        <v>0.65</v>
      </c>
      <c r="BD240" s="246" cm="1">
        <f t="array" aca="1" ref="BD240" ca="1">INDEX(i.confinement_factor_lab_cost,$L240)</f>
        <v>0.65</v>
      </c>
      <c r="BE240" s="248" t="b">
        <f t="shared" ca="1" si="867"/>
        <v>1</v>
      </c>
      <c r="BF240" s="248" t="b">
        <f t="shared" ca="1" si="867"/>
        <v>0</v>
      </c>
      <c r="BG240" s="246" t="b" cm="1">
        <f t="array" ref="BG240">INDEX(i.dams_confinement_P,$P240,BG$17)</f>
        <v>0</v>
      </c>
      <c r="BH240" s="246" t="b" cm="1">
        <f t="array" ref="BH240">INDEX(i.dams_confinement_P,$P240,BH$17)</f>
        <v>0</v>
      </c>
      <c r="BI240" s="246" t="b" cm="1">
        <f t="array" ref="BI240">INDEX(i.dams_confinement_P,$P240,BI$17)</f>
        <v>0</v>
      </c>
      <c r="BJ240" s="246" t="b" cm="1">
        <f t="array" ref="BJ240">INDEX(i.dams_confinement_P,$P240,BJ$17)</f>
        <v>0</v>
      </c>
      <c r="BK240" s="246" t="b" cm="1">
        <f t="array" ref="BK240">INDEX(i.dams_confinement_P,$P240,BK$17)</f>
        <v>0</v>
      </c>
      <c r="BL240" s="246" t="b" cm="1">
        <f t="array" ref="BL240">INDEX(i.dams_confinement_P,$P240,BL$17)</f>
        <v>0</v>
      </c>
      <c r="BM240" s="246" t="b" cm="1">
        <f t="array" ref="BM240">INDEX(i.dams_confinement_P,$P240,BM$17)</f>
        <v>0</v>
      </c>
      <c r="BN240" s="246" t="b" cm="1">
        <f t="array" ref="BN240">INDEX(i.dams_confinement_P,$P240,BN$17)</f>
        <v>0</v>
      </c>
      <c r="BO240" s="246" t="b" cm="1">
        <f t="array" ref="BO240">INDEX(i.dams_confinement_P,$P240,BO$17)</f>
        <v>0</v>
      </c>
      <c r="BP240" s="246" t="b" cm="1">
        <f t="array" ref="BP240">INDEX(i.dams_confinement_P,$P240,BP$17)</f>
        <v>0</v>
      </c>
      <c r="BQ240" s="246" t="b" cm="1">
        <f t="array" ref="BQ240">INDEX(i.dams_confinement_P,$P240,BQ$17)</f>
        <v>0</v>
      </c>
      <c r="BR240" s="246" t="b" cm="1">
        <f t="array" ref="BR240">INDEX(i.dams_confinement_P,$P240,BR$17)</f>
        <v>0</v>
      </c>
      <c r="BS240" s="246" t="b" cm="1">
        <f t="array" ref="BS240">INDEX(i.dams_confinement_P,$P240,BS$17)</f>
        <v>0</v>
      </c>
      <c r="BT240" s="246" t="b" cm="1">
        <f t="array" ref="BT240">INDEX(i.dams_confinement_P,$P240,BT$17)</f>
        <v>0</v>
      </c>
      <c r="BU240" s="246" t="b" cm="1">
        <f t="array" ref="BU240">INDEX(i.dams_confinement_P,$P240,BU$17)</f>
        <v>0</v>
      </c>
      <c r="BV240" s="246" t="b" cm="1">
        <f t="array" ref="BV240">INDEX(i.dams_confinement_P,$P240,BV$17)</f>
        <v>0</v>
      </c>
      <c r="BW240" s="246" t="b" cm="1">
        <f t="array" ref="BW240">INDEX(i.dams_confinement_P,$P240,BW$17)</f>
        <v>0</v>
      </c>
      <c r="BX240" s="246" t="b" cm="1">
        <f t="array" ref="BX240">INDEX(i.dams_confinement_P,$P240,BX$17)</f>
        <v>0</v>
      </c>
      <c r="BY240" s="248" t="str">
        <f t="shared" ca="1" si="868"/>
        <v>-</v>
      </c>
      <c r="BZ240" s="248" t="str">
        <f t="shared" ca="1" si="868"/>
        <v>-</v>
      </c>
      <c r="CA240" s="10"/>
      <c r="CB240" s="248" t="str">
        <f t="shared" ca="1" si="868"/>
        <v>-</v>
      </c>
      <c r="CC240" s="248" t="str">
        <f t="shared" ca="1" si="868"/>
        <v>-</v>
      </c>
      <c r="CD240" s="248" t="str">
        <f t="shared" ca="1" si="868"/>
        <v>-</v>
      </c>
      <c r="CE240" s="248" t="str">
        <f t="shared" ca="1" si="868"/>
        <v>-</v>
      </c>
      <c r="CF240" s="248" t="str">
        <f t="shared" ca="1" si="868"/>
        <v>-</v>
      </c>
      <c r="CG240" s="248" t="str">
        <f t="shared" ca="1" si="868"/>
        <v>-</v>
      </c>
      <c r="CH240" s="248" t="str">
        <f t="shared" ca="1" si="868"/>
        <v>-</v>
      </c>
      <c r="CI240" s="248" t="str">
        <f t="shared" ca="1" si="868"/>
        <v>-</v>
      </c>
      <c r="CJ240" s="248" t="str">
        <f t="shared" ca="1" si="868"/>
        <v>-</v>
      </c>
      <c r="CK240" s="248" t="str">
        <f t="shared" ca="1" si="868"/>
        <v>-</v>
      </c>
      <c r="CL240" s="248" t="str">
        <f t="shared" ca="1" si="868"/>
        <v>-</v>
      </c>
      <c r="CM240" s="248" t="str">
        <f t="shared" ca="1" si="868"/>
        <v>-</v>
      </c>
      <c r="CN240" s="248" t="str">
        <f t="shared" ca="1" si="868"/>
        <v>-</v>
      </c>
      <c r="CO240" s="248" t="str">
        <f t="shared" ca="1" si="868"/>
        <v>-</v>
      </c>
      <c r="CP240" s="248" t="str">
        <f t="shared" ca="1" si="868"/>
        <v>-</v>
      </c>
      <c r="CQ240" s="248" t="str">
        <f t="shared" ca="1" si="868"/>
        <v>-</v>
      </c>
      <c r="CR240" s="248" t="str">
        <f t="shared" ca="1" si="868"/>
        <v>-</v>
      </c>
      <c r="CS240" s="248" t="str">
        <f t="shared" ca="1" si="868"/>
        <v>-</v>
      </c>
      <c r="CT240" s="248" t="str">
        <f t="shared" ca="1" si="868"/>
        <v>-</v>
      </c>
      <c r="CU240" s="248" t="str">
        <f t="shared" ca="1" si="868"/>
        <v>-</v>
      </c>
      <c r="CV240" s="248" t="str">
        <f t="shared" ca="1" si="868"/>
        <v>-</v>
      </c>
      <c r="CW240" s="10"/>
      <c r="CX240" s="246" t="str" cm="1">
        <f t="array" aca="1" ref="CX240" ca="1">IF(AND($CZ240:$DA240),INDEX(i.dam_user_fvp0_date,$P240),"-")</f>
        <v>-</v>
      </c>
      <c r="CY240" s="246" t="str" cm="1">
        <f t="array" aca="1" ref="CY240" ca="1">IF(AND($CZ240:$DA240),INDEX(i.dam_user_fvp1_date,$P240),"-")</f>
        <v>-</v>
      </c>
      <c r="CZ240" s="248" t="b">
        <f t="shared" ca="1" si="894"/>
        <v>0</v>
      </c>
      <c r="DA240" s="248" t="b">
        <f t="shared" ca="1" si="894"/>
        <v>0</v>
      </c>
      <c r="DB240" s="248" t="str">
        <f t="shared" ca="1" si="894"/>
        <v>-</v>
      </c>
      <c r="DC240" s="248" t="str">
        <f t="shared" ca="1" si="894"/>
        <v>-</v>
      </c>
      <c r="DD240" s="248" t="str">
        <f t="shared" ca="1" si="894"/>
        <v>-</v>
      </c>
      <c r="DE240" s="248" t="str">
        <f t="shared" ca="1" si="894"/>
        <v>-</v>
      </c>
      <c r="DF240" s="248" t="str">
        <f t="shared" ca="1" si="894"/>
        <v>-</v>
      </c>
      <c r="DG240" s="248" t="str">
        <f t="shared" ca="1" si="894"/>
        <v>-</v>
      </c>
      <c r="DH240" s="248" t="str">
        <f t="shared" ca="1" si="894"/>
        <v>-</v>
      </c>
      <c r="DI240" s="248" t="str">
        <f t="shared" ca="1" si="894"/>
        <v>-</v>
      </c>
      <c r="DJ240" s="248">
        <f t="shared" ca="1" si="894"/>
        <v>0.125</v>
      </c>
      <c r="DK240" s="248">
        <f t="shared" ca="1" si="894"/>
        <v>0.3</v>
      </c>
      <c r="DL240" s="248">
        <f t="shared" ca="1" si="894"/>
        <v>-0.05</v>
      </c>
      <c r="DM240" s="248">
        <f t="shared" ca="1" si="894"/>
        <v>0.1</v>
      </c>
      <c r="DN240" s="248">
        <f t="shared" ca="1" si="894"/>
        <v>0.25</v>
      </c>
      <c r="DO240" s="248">
        <f t="shared" ca="1" si="894"/>
        <v>-0.05</v>
      </c>
      <c r="DP240" s="248">
        <f t="shared" ca="1" si="894"/>
        <v>0.05</v>
      </c>
      <c r="DQ240" s="248">
        <f t="shared" ca="1" si="894"/>
        <v>0.1</v>
      </c>
      <c r="DR240" s="248">
        <f t="shared" ca="1" si="894"/>
        <v>-0.02</v>
      </c>
      <c r="DS240" s="248">
        <f t="shared" ca="1" si="894"/>
        <v>0.1</v>
      </c>
      <c r="DT240" s="248">
        <f t="shared" ca="1" si="894"/>
        <v>0.25</v>
      </c>
      <c r="DU240" s="248">
        <f t="shared" ca="1" si="894"/>
        <v>-0.05</v>
      </c>
      <c r="DV240" s="301">
        <v>3</v>
      </c>
      <c r="DW240" s="301">
        <v>3</v>
      </c>
      <c r="DX240" s="248">
        <f t="shared" ca="1" si="894"/>
        <v>0</v>
      </c>
      <c r="DY240" s="247">
        <v>1.5</v>
      </c>
      <c r="DZ240" s="247">
        <v>-1.5</v>
      </c>
      <c r="EA240" s="248" t="str">
        <f t="shared" ca="1" si="894"/>
        <v>-</v>
      </c>
      <c r="EB240" s="248" t="str">
        <f t="shared" ca="1" si="894"/>
        <v>-</v>
      </c>
      <c r="EC240" s="248" t="str">
        <f t="shared" ca="1" si="894"/>
        <v>-</v>
      </c>
      <c r="ED240" s="248" t="str">
        <f t="shared" ca="1" si="894"/>
        <v>-</v>
      </c>
      <c r="EE240" s="248" t="str">
        <f t="shared" ca="1" si="894"/>
        <v>-</v>
      </c>
      <c r="EF240" s="248">
        <f t="shared" ca="1" si="894"/>
        <v>0</v>
      </c>
      <c r="EG240" s="247">
        <v>1.5</v>
      </c>
      <c r="EH240" s="247">
        <v>-1.5</v>
      </c>
      <c r="EI240" s="248" t="str">
        <f t="shared" ca="1" si="894"/>
        <v>-</v>
      </c>
      <c r="EJ240" s="248" t="str">
        <f t="shared" ca="1" si="894"/>
        <v>-</v>
      </c>
      <c r="EK240" s="248" t="str">
        <f t="shared" ca="1" si="894"/>
        <v>-</v>
      </c>
      <c r="EL240" s="248">
        <f t="shared" ca="1" si="894"/>
        <v>0</v>
      </c>
      <c r="EM240" s="248">
        <f t="shared" ca="1" si="894"/>
        <v>0</v>
      </c>
      <c r="EN240" s="248">
        <f t="shared" ca="1" si="894"/>
        <v>0</v>
      </c>
      <c r="EO240" s="248">
        <f t="shared" ca="1" si="894"/>
        <v>0</v>
      </c>
      <c r="EP240" s="248">
        <f t="shared" ca="1" si="894"/>
        <v>0</v>
      </c>
      <c r="EQ240" s="248">
        <f t="shared" ca="1" si="894"/>
        <v>0</v>
      </c>
      <c r="ER240" s="248">
        <f t="shared" ca="1" si="894"/>
        <v>0</v>
      </c>
      <c r="ES240" s="248" t="str">
        <f t="shared" ca="1" si="894"/>
        <v>-</v>
      </c>
      <c r="ET240" s="248" t="str">
        <f t="shared" ref="ET240:FI240" ca="1" si="898">OFFSET(ET$5,$B240,0)</f>
        <v>-</v>
      </c>
      <c r="EU240" s="248" t="str">
        <f t="shared" ca="1" si="898"/>
        <v>-</v>
      </c>
      <c r="EV240" s="248" t="str">
        <f t="shared" ca="1" si="898"/>
        <v>-</v>
      </c>
      <c r="EW240" s="248" t="str">
        <f t="shared" ca="1" si="898"/>
        <v>-</v>
      </c>
      <c r="EX240" s="248" t="str">
        <f t="shared" ca="1" si="898"/>
        <v>-</v>
      </c>
      <c r="EY240" s="248" t="str">
        <f t="shared" ca="1" si="898"/>
        <v>-</v>
      </c>
      <c r="EZ240" s="248" t="str">
        <f t="shared" ca="1" si="898"/>
        <v>-</v>
      </c>
      <c r="FA240" s="248" t="str">
        <f t="shared" ca="1" si="898"/>
        <v>-</v>
      </c>
      <c r="FB240" s="248" t="str">
        <f t="shared" ca="1" si="898"/>
        <v>-</v>
      </c>
      <c r="FC240" s="248" t="str">
        <f t="shared" ca="1" si="898"/>
        <v>-</v>
      </c>
      <c r="FD240" s="10"/>
      <c r="FE240" s="246">
        <f t="shared" ca="1" si="869"/>
        <v>1</v>
      </c>
      <c r="FF240" s="248" t="str">
        <f t="shared" ca="1" si="898"/>
        <v>-</v>
      </c>
      <c r="FG240" s="248" t="str">
        <f t="shared" ca="1" si="898"/>
        <v>-</v>
      </c>
      <c r="FH240" s="248" t="str">
        <f t="shared" ca="1" si="898"/>
        <v>-</v>
      </c>
      <c r="FI240" s="248" t="str">
        <f t="shared" ca="1" si="898"/>
        <v>-</v>
      </c>
      <c r="FJ240" s="246" t="b">
        <f t="shared" ca="1" si="871"/>
        <v>0</v>
      </c>
      <c r="FK240" s="248" t="str">
        <f t="shared" ca="1" si="872"/>
        <v>-</v>
      </c>
      <c r="FL240" s="248">
        <f t="shared" ca="1" si="872"/>
        <v>0</v>
      </c>
      <c r="FM240" s="248" t="str">
        <f t="shared" ca="1" si="872"/>
        <v>-</v>
      </c>
      <c r="FN240" s="248">
        <f t="shared" ca="1" si="872"/>
        <v>1</v>
      </c>
      <c r="FO240" s="248">
        <f t="shared" ca="1" si="872"/>
        <v>0</v>
      </c>
      <c r="FP240" s="248">
        <f t="shared" ca="1" si="872"/>
        <v>1</v>
      </c>
      <c r="FQ240" s="248">
        <f t="shared" ca="1" si="872"/>
        <v>0</v>
      </c>
      <c r="FR240" s="248">
        <f t="shared" ca="1" si="872"/>
        <v>1</v>
      </c>
      <c r="FS240" s="248">
        <f t="shared" ca="1" si="872"/>
        <v>1</v>
      </c>
      <c r="FT240" s="248">
        <f t="shared" ca="1" si="872"/>
        <v>1</v>
      </c>
      <c r="FU240" s="248">
        <f t="shared" ca="1" si="872"/>
        <v>0</v>
      </c>
      <c r="FV240" s="248">
        <f t="shared" ca="1" si="872"/>
        <v>0</v>
      </c>
      <c r="FW240" s="248">
        <f t="shared" ca="1" si="872"/>
        <v>0</v>
      </c>
      <c r="FX240" s="248">
        <f t="shared" ca="1" si="872"/>
        <v>0</v>
      </c>
      <c r="FY240" s="248">
        <f t="shared" ca="1" si="872"/>
        <v>0</v>
      </c>
      <c r="FZ240" s="248">
        <f t="shared" ca="1" si="872"/>
        <v>0</v>
      </c>
      <c r="GA240" s="248">
        <f t="shared" ca="1" si="872"/>
        <v>0</v>
      </c>
      <c r="GB240" s="248">
        <f t="shared" ca="1" si="872"/>
        <v>0</v>
      </c>
      <c r="GC240" s="248">
        <f t="shared" ca="1" si="872"/>
        <v>0</v>
      </c>
      <c r="GD240" s="248">
        <f t="shared" ca="1" si="872"/>
        <v>0</v>
      </c>
      <c r="GE240" s="248">
        <f t="shared" ca="1" si="872"/>
        <v>0</v>
      </c>
      <c r="GF240" s="248">
        <f t="shared" ca="1" si="872"/>
        <v>0</v>
      </c>
      <c r="GG240" s="248">
        <f t="shared" ca="1" si="872"/>
        <v>1</v>
      </c>
      <c r="GH240" s="248">
        <f t="shared" ca="1" si="872"/>
        <v>0</v>
      </c>
      <c r="GI240" s="248">
        <f t="shared" ca="1" si="872"/>
        <v>0</v>
      </c>
      <c r="GJ240" s="248">
        <f t="shared" ca="1" si="872"/>
        <v>0</v>
      </c>
      <c r="GK240" s="248">
        <f t="shared" ca="1" si="872"/>
        <v>0</v>
      </c>
      <c r="GL240" s="248">
        <f t="shared" ca="1" si="872"/>
        <v>0</v>
      </c>
      <c r="GM240" s="248">
        <f t="shared" ca="1" si="872"/>
        <v>0</v>
      </c>
      <c r="GN240" s="248">
        <f t="shared" ca="1" si="872"/>
        <v>0</v>
      </c>
      <c r="GO240" s="10"/>
      <c r="GP240" s="246" t="b">
        <f t="shared" ca="1" si="896"/>
        <v>1</v>
      </c>
      <c r="GQ240" s="246" cm="1">
        <f t="array" aca="1" ref="GQ240" ca="1">INDEX(i.bnd_total_pas_area,$R240,1)</f>
        <v>852</v>
      </c>
      <c r="GR240" s="248" t="str">
        <f t="shared" ca="1" si="874"/>
        <v>-</v>
      </c>
      <c r="GS240" s="246" t="b">
        <f t="shared" ca="1" si="897"/>
        <v>1</v>
      </c>
      <c r="GT240" s="246" cm="1">
        <f t="array" aca="1" ref="GT240" ca="1">INDEX(i.bnd_sr_t,$T240,1)</f>
        <v>13.6</v>
      </c>
      <c r="GU240" s="246" t="b">
        <f t="shared" ca="1" si="876"/>
        <v>1</v>
      </c>
      <c r="GV240" s="246" t="b">
        <f t="shared" ca="1" si="876"/>
        <v>0</v>
      </c>
      <c r="GW240" s="246" t="b">
        <f t="shared" ca="1" si="876"/>
        <v>0</v>
      </c>
      <c r="GX240" s="248">
        <f t="shared" ca="1" si="877"/>
        <v>0</v>
      </c>
      <c r="GY240" s="248">
        <f t="shared" ca="1" si="877"/>
        <v>2</v>
      </c>
      <c r="GZ240" s="248">
        <f t="shared" ca="1" si="877"/>
        <v>2</v>
      </c>
      <c r="HA240" s="248" t="str">
        <f t="shared" ca="1" si="877"/>
        <v>-</v>
      </c>
      <c r="HB240" s="248" t="str">
        <f t="shared" ca="1" si="877"/>
        <v>-</v>
      </c>
      <c r="HC240" s="248" t="str">
        <f t="shared" ca="1" si="877"/>
        <v>-</v>
      </c>
      <c r="HD240" s="248" t="str">
        <f t="shared" ca="1" si="877"/>
        <v>-</v>
      </c>
      <c r="HE240" s="248" t="str">
        <f t="shared" ca="1" si="877"/>
        <v>-</v>
      </c>
      <c r="HF240" s="248" t="str">
        <f t="shared" ca="1" si="877"/>
        <v>-</v>
      </c>
      <c r="HG240" s="248" t="str">
        <f t="shared" ca="1" si="877"/>
        <v>-</v>
      </c>
      <c r="HH240" s="248" t="str">
        <f t="shared" ca="1" si="877"/>
        <v>-</v>
      </c>
      <c r="HI240" s="248" t="str">
        <f t="shared" ca="1" si="877"/>
        <v>-</v>
      </c>
      <c r="HJ240" s="248" t="str">
        <f t="shared" ca="1" si="877"/>
        <v>-</v>
      </c>
      <c r="HK240" s="248" t="b">
        <f t="shared" ca="1" si="877"/>
        <v>1</v>
      </c>
      <c r="HL240" s="248">
        <f t="shared" ca="1" si="877"/>
        <v>0</v>
      </c>
      <c r="HM240" s="288" t="str">
        <f t="shared" ca="1" si="877"/>
        <v>-</v>
      </c>
      <c r="HN240" s="288" t="str">
        <f t="shared" ca="1" si="877"/>
        <v>-</v>
      </c>
      <c r="HO240" s="288" t="str">
        <f t="shared" ca="1" si="877"/>
        <v>-</v>
      </c>
      <c r="HP240" s="288" t="str">
        <f t="shared" ca="1" si="877"/>
        <v>-</v>
      </c>
      <c r="HQ240" s="288" t="str">
        <f t="shared" ca="1" si="877"/>
        <v>-</v>
      </c>
      <c r="HR240" s="288" t="str">
        <f t="shared" ca="1" si="877"/>
        <v>-</v>
      </c>
      <c r="HS240" s="248" t="str">
        <f t="shared" ca="1" si="877"/>
        <v>-</v>
      </c>
      <c r="HT240" s="248" t="str">
        <f t="shared" ca="1" si="878"/>
        <v>-</v>
      </c>
      <c r="HU240" s="248" t="b">
        <f t="shared" ca="1" si="878"/>
        <v>1</v>
      </c>
      <c r="HV240" s="248">
        <f t="shared" ca="1" si="878"/>
        <v>0</v>
      </c>
      <c r="HW240" s="246" t="str">
        <f t="shared" ca="1" si="879"/>
        <v>-</v>
      </c>
      <c r="HX240" s="246" t="str">
        <f t="shared" ca="1" si="879"/>
        <v>-</v>
      </c>
      <c r="HY240" s="246" t="str">
        <f t="shared" ca="1" si="879"/>
        <v>-</v>
      </c>
      <c r="HZ240" s="246" t="str">
        <f t="shared" ca="1" si="879"/>
        <v>-</v>
      </c>
      <c r="IA240" s="248" t="str">
        <f t="shared" ca="1" si="880"/>
        <v>-</v>
      </c>
      <c r="IB240" s="248" t="str">
        <f t="shared" ca="1" si="880"/>
        <v>-</v>
      </c>
      <c r="IC240" s="248" t="str">
        <f t="shared" ca="1" si="880"/>
        <v>-</v>
      </c>
      <c r="ID240" s="248" t="str">
        <f t="shared" ca="1" si="880"/>
        <v>-</v>
      </c>
      <c r="IE240" s="248">
        <f t="shared" ca="1" si="880"/>
        <v>0</v>
      </c>
      <c r="IF240" s="248" t="str">
        <f t="shared" ca="1" si="880"/>
        <v>-</v>
      </c>
      <c r="IG240" s="248">
        <f t="shared" ca="1" si="880"/>
        <v>0</v>
      </c>
      <c r="IH240" s="246" t="str">
        <f t="shared" ca="1" si="881"/>
        <v>-</v>
      </c>
      <c r="II240" s="246">
        <f t="shared" ca="1" si="881"/>
        <v>500</v>
      </c>
      <c r="IJ240" s="246">
        <f t="shared" ca="1" si="881"/>
        <v>500</v>
      </c>
      <c r="IK240" s="246">
        <f t="shared" ca="1" si="881"/>
        <v>865</v>
      </c>
      <c r="IL240" s="246" t="str">
        <f t="shared" ca="1" si="881"/>
        <v>-</v>
      </c>
      <c r="IM240" s="246" t="str">
        <f t="shared" ca="1" si="881"/>
        <v>-</v>
      </c>
      <c r="IN240" s="248" t="str">
        <f t="shared" ca="1" si="882"/>
        <v>-</v>
      </c>
      <c r="IO240" s="248" t="str">
        <f t="shared" ca="1" si="882"/>
        <v>-</v>
      </c>
      <c r="IP240" s="10"/>
      <c r="IQ240" s="248">
        <f t="shared" ca="1" si="880"/>
        <v>1</v>
      </c>
      <c r="IR240" s="248">
        <f t="shared" ca="1" si="880"/>
        <v>0</v>
      </c>
      <c r="IS240" s="248">
        <f t="shared" ca="1" si="880"/>
        <v>1</v>
      </c>
      <c r="IT240" s="248">
        <f t="shared" ca="1" si="880"/>
        <v>1</v>
      </c>
      <c r="IU240" s="248">
        <f t="shared" ca="1" si="880"/>
        <v>0</v>
      </c>
      <c r="IV240" s="248">
        <f t="shared" ca="1" si="880"/>
        <v>70</v>
      </c>
      <c r="IW240" s="248">
        <f t="shared" ca="1" si="880"/>
        <v>50</v>
      </c>
      <c r="IX240" s="248">
        <f t="shared" ca="1" si="880"/>
        <v>85</v>
      </c>
      <c r="IY240" s="248">
        <f t="shared" ca="1" si="880"/>
        <v>70</v>
      </c>
      <c r="IZ240" s="246">
        <f t="shared" ca="1" si="883"/>
        <v>1</v>
      </c>
      <c r="JA240" s="246">
        <f t="shared" ca="1" si="884"/>
        <v>1</v>
      </c>
      <c r="JB240" s="246">
        <f t="shared" ca="1" si="885"/>
        <v>1</v>
      </c>
      <c r="JC240" s="248">
        <f t="shared" ca="1" si="880"/>
        <v>1</v>
      </c>
      <c r="JD240" s="10"/>
      <c r="JE240" s="248">
        <f t="shared" ca="1" si="880"/>
        <v>1</v>
      </c>
      <c r="JF240" s="246">
        <f t="shared" si="886"/>
        <v>1.25</v>
      </c>
      <c r="JG240" s="248">
        <f t="shared" ca="1" si="887"/>
        <v>0.75</v>
      </c>
      <c r="JH240" s="248">
        <f t="shared" ca="1" si="887"/>
        <v>0.8</v>
      </c>
      <c r="JI240" s="248">
        <f t="shared" ca="1" si="887"/>
        <v>0.82499999999999996</v>
      </c>
      <c r="JJ240" s="248">
        <f t="shared" ca="1" si="887"/>
        <v>0.875</v>
      </c>
      <c r="JK240" s="248">
        <f t="shared" ca="1" si="887"/>
        <v>0.9</v>
      </c>
      <c r="JL240" s="246">
        <f t="shared" si="888"/>
        <v>1.25</v>
      </c>
      <c r="JM240" s="301" cm="1">
        <f t="array" ref="JM240">INDEX(i.addfoo,$Q240,JM$229)</f>
        <v>0</v>
      </c>
      <c r="JN240" s="301" cm="1">
        <f t="array" ref="JN240">INDEX(i.addfoo,$Q240,JN$229)</f>
        <v>0</v>
      </c>
      <c r="JO240" s="301" cm="1">
        <f t="array" ref="JO240">INDEX(i.addfoo,$Q240,JO$229)</f>
        <v>0</v>
      </c>
      <c r="JP240" s="301" cm="1">
        <f t="array" ref="JP240">INDEX(i.addfoo,$Q240,JP$229)</f>
        <v>0</v>
      </c>
      <c r="JQ240" s="301" cm="1">
        <f t="array" ref="JQ240">INDEX(i.addfoo,$Q240,JQ$229)</f>
        <v>0</v>
      </c>
      <c r="JR240" s="301" cm="1">
        <f t="array" ref="JR240">INDEX(i.addfoo,$Q240,JR$229)</f>
        <v>0</v>
      </c>
      <c r="JS240" s="248" t="str">
        <f t="shared" ca="1" si="880"/>
        <v>-</v>
      </c>
      <c r="JT240" s="248">
        <f t="shared" ca="1" si="880"/>
        <v>0</v>
      </c>
      <c r="JU240" s="27">
        <v>0</v>
      </c>
    </row>
    <row r="241" spans="1:281" s="228" customFormat="1" outlineLevel="1">
      <c r="A241" s="202">
        <f t="shared" si="12"/>
        <v>236</v>
      </c>
      <c r="B241" s="202">
        <f t="shared" si="861"/>
        <v>2</v>
      </c>
      <c r="C241" s="228">
        <v>700</v>
      </c>
      <c r="D241" s="228" t="s">
        <v>941</v>
      </c>
      <c r="E241" s="228" t="b">
        <v>0</v>
      </c>
      <c r="F241" s="228" t="b">
        <v>0</v>
      </c>
      <c r="G241" s="228" t="b">
        <v>1</v>
      </c>
      <c r="H241" s="32">
        <v>2</v>
      </c>
      <c r="I241" s="298" cm="1">
        <f t="array" aca="1" ref="I241" ca="1">INDEX(DataMaster!$R$70:$AC$77,Experiment!$H241,MATCH(Experiment!I$2,DataMaster!$R$69:$AC$69,0))</f>
        <v>1</v>
      </c>
      <c r="J241" s="298" cm="1">
        <f t="array" aca="1" ref="J241" ca="1">INDEX(DataMaster!$R$70:$AC$77,Experiment!$H241,MATCH(Experiment!J$2,DataMaster!$R$69:$AC$69,0))</f>
        <v>2</v>
      </c>
      <c r="K241" s="32">
        <v>1</v>
      </c>
      <c r="L241" s="298" cm="1">
        <f t="array" aca="1" ref="L241" ca="1">INDEX(DataMaster!$R$70:$AC$77,Experiment!$H241,MATCH(Experiment!L$2,DataMaster!$R$69:$AC$69,0))</f>
        <v>2</v>
      </c>
      <c r="M241" s="225">
        <f t="shared" ca="1" si="889"/>
        <v>1</v>
      </c>
      <c r="N241" s="225">
        <f t="shared" ca="1" si="889"/>
        <v>1</v>
      </c>
      <c r="O241" s="225">
        <f t="shared" ca="1" si="889"/>
        <v>1</v>
      </c>
      <c r="P241" s="298" cm="1">
        <f t="array" ref="P241">INDEX(DataMaster!$R$70:$AC$77,Experiment!$H241,MATCH(Experiment!P$2,DataMaster!$R$69:$AC$69,0))</f>
        <v>1</v>
      </c>
      <c r="Q241" s="32">
        <v>2</v>
      </c>
      <c r="R241" s="298" cm="1">
        <f t="array" aca="1" ref="R241" ca="1">INDEX(DataMaster!$R$70:$AC$77,Experiment!$H241,MATCH(Experiment!R$2,DataMaster!$R$69:$AC$69,0))</f>
        <v>2</v>
      </c>
      <c r="S241" s="32">
        <v>2</v>
      </c>
      <c r="T241" s="298" cm="1">
        <f t="array" aca="1" ref="T241" ca="1">INDEX(DataMaster!$R$70:$AC$77,Experiment!$H241,MATCH(Experiment!T$2,DataMaster!$R$69:$AC$69,0))</f>
        <v>2</v>
      </c>
      <c r="V241" s="242" t="str">
        <f ca="1">TEXT(LEFT(OFFSET(V241,-1,0),5)+1,"00000")&amp;MID(OFFSET(V241,-1,0),6,FIND(" ",OFFSET(V241,-1,0),7)-5)
&amp;IF($H241=0,"",INDEX(DataMaster!$Q$70:$Q$77,Experiment!H241))
&amp;" Day"&amp;INDEX(i.DOY,$I241,1)&amp;IF($FE241=0," FWM","")&amp;IF($FE241=1," MWM","")&amp;IF($FE241=5," Mat","")&amp;IF($FJ241=TRUE,"&amp;BBT","")
&amp;" Confine"&amp;$P241-1&amp;IF($R241&gt;1," PasArea"&amp;GQ241,"")&amp;IF($T241&gt;1," SR"&amp;GT241,"")&amp;IF($S241&gt;1," PGR"&amp;JF241,"")&amp;IF(SUM(JM241:JR241)&gt;0," AddFoo"&amp;SUM(JM241:JR241),"")
&amp;" (F"&amp;3+IFERROR(1*$CZ241,0)+IFERROR(1*$DA241,0)&amp;3-IFERROR(1*NOT($DC241),0)&amp;"N"&amp;$DV241&amp;$DW241&amp;")"</f>
        <v>00012 Case_study farm1_nc Day135 MWM Confine0 PasArea852 SR13.6 PGR1.25 AddFoo63.8621830985916 (F33N33)</v>
      </c>
      <c r="W241" s="10" t="str">
        <f ca="1">IF(COUNTIF(V$5:V241,V241)=1,"-","Dup")</f>
        <v>-</v>
      </c>
      <c r="X241" s="10"/>
      <c r="Y241" s="248" t="str">
        <f t="shared" ca="1" si="863"/>
        <v>-</v>
      </c>
      <c r="Z241" s="248" t="str">
        <f t="shared" ca="1" si="863"/>
        <v>-</v>
      </c>
      <c r="AA241" s="248" t="str">
        <f t="shared" ca="1" si="863"/>
        <v>-</v>
      </c>
      <c r="AB241" s="248" t="str">
        <f t="shared" ca="1" si="863"/>
        <v>-</v>
      </c>
      <c r="AC241" s="248" t="str">
        <f t="shared" ca="1" si="863"/>
        <v>-</v>
      </c>
      <c r="AD241" s="248" t="b">
        <f t="shared" ca="1" si="863"/>
        <v>1</v>
      </c>
      <c r="AE241" s="10"/>
      <c r="AF241" s="248" t="b">
        <f t="shared" ca="1" si="864"/>
        <v>1</v>
      </c>
      <c r="AG241" s="248" t="str">
        <f t="shared" ca="1" si="864"/>
        <v>-</v>
      </c>
      <c r="AH241" s="248" t="str">
        <f t="shared" ca="1" si="864"/>
        <v>-</v>
      </c>
      <c r="AI241" s="248" t="str">
        <f t="shared" ca="1" si="864"/>
        <v>-</v>
      </c>
      <c r="AJ241" s="248" t="b">
        <f t="shared" ca="1" si="864"/>
        <v>0</v>
      </c>
      <c r="AK241" s="248" t="str">
        <f t="shared" ca="1" si="864"/>
        <v>-</v>
      </c>
      <c r="AL241" s="248" t="str">
        <f t="shared" ca="1" si="864"/>
        <v>-</v>
      </c>
      <c r="AM241" s="248" t="str">
        <f t="shared" ca="1" si="864"/>
        <v>-</v>
      </c>
      <c r="AN241" s="248" t="b">
        <f t="shared" ca="1" si="864"/>
        <v>0</v>
      </c>
      <c r="AO241" s="10"/>
      <c r="AP241" s="248" t="b">
        <f t="shared" ca="1" si="865"/>
        <v>1</v>
      </c>
      <c r="AQ241" s="248" t="b">
        <f t="shared" ca="1" si="865"/>
        <v>1</v>
      </c>
      <c r="AR241" s="248" t="b">
        <f t="shared" ca="1" si="865"/>
        <v>1</v>
      </c>
      <c r="AS241" s="297">
        <f t="shared" ca="1" si="866"/>
        <v>212109</v>
      </c>
      <c r="AT241" s="248" t="b">
        <f t="shared" ca="1" si="865"/>
        <v>0</v>
      </c>
      <c r="AU241" s="248" t="str">
        <f t="shared" ca="1" si="865"/>
        <v>-</v>
      </c>
      <c r="AV241" s="248" t="str">
        <f t="shared" ca="1" si="865"/>
        <v>-</v>
      </c>
      <c r="AW241" s="248" t="str">
        <f t="shared" ca="1" si="865"/>
        <v>-</v>
      </c>
      <c r="AX241" s="248" t="str">
        <f t="shared" ca="1" si="865"/>
        <v>-</v>
      </c>
      <c r="AY241" s="248">
        <f t="shared" ca="1" si="865"/>
        <v>1</v>
      </c>
      <c r="AZ241" s="248">
        <f t="shared" ca="1" si="865"/>
        <v>1</v>
      </c>
      <c r="BA241" s="248" t="b">
        <f t="shared" ca="1" si="865"/>
        <v>1</v>
      </c>
      <c r="BB241" s="246" cm="1">
        <f t="array" ref="BB241">INDEX(i.sup_sel,$K241)</f>
        <v>1</v>
      </c>
      <c r="BC241" s="246" cm="1">
        <f t="array" aca="1" ref="BC241" ca="1">INDEX(i.confinement_factor_lab_cost,$L241)</f>
        <v>0.65</v>
      </c>
      <c r="BD241" s="246" cm="1">
        <f t="array" aca="1" ref="BD241" ca="1">INDEX(i.confinement_factor_lab_cost,$L241)</f>
        <v>0.65</v>
      </c>
      <c r="BE241" s="248" t="b">
        <f t="shared" ca="1" si="867"/>
        <v>1</v>
      </c>
      <c r="BF241" s="248" t="b">
        <f t="shared" ca="1" si="867"/>
        <v>0</v>
      </c>
      <c r="BG241" s="246" t="b" cm="1">
        <f t="array" ref="BG241">INDEX(i.dams_confinement_P,$P241,BG$17)</f>
        <v>0</v>
      </c>
      <c r="BH241" s="246" t="b" cm="1">
        <f t="array" ref="BH241">INDEX(i.dams_confinement_P,$P241,BH$17)</f>
        <v>0</v>
      </c>
      <c r="BI241" s="246" t="b" cm="1">
        <f t="array" ref="BI241">INDEX(i.dams_confinement_P,$P241,BI$17)</f>
        <v>0</v>
      </c>
      <c r="BJ241" s="246" t="b" cm="1">
        <f t="array" ref="BJ241">INDEX(i.dams_confinement_P,$P241,BJ$17)</f>
        <v>0</v>
      </c>
      <c r="BK241" s="246" t="b" cm="1">
        <f t="array" ref="BK241">INDEX(i.dams_confinement_P,$P241,BK$17)</f>
        <v>0</v>
      </c>
      <c r="BL241" s="246" t="b" cm="1">
        <f t="array" ref="BL241">INDEX(i.dams_confinement_P,$P241,BL$17)</f>
        <v>0</v>
      </c>
      <c r="BM241" s="246" t="b" cm="1">
        <f t="array" ref="BM241">INDEX(i.dams_confinement_P,$P241,BM$17)</f>
        <v>0</v>
      </c>
      <c r="BN241" s="246" t="b" cm="1">
        <f t="array" ref="BN241">INDEX(i.dams_confinement_P,$P241,BN$17)</f>
        <v>0</v>
      </c>
      <c r="BO241" s="246" t="b" cm="1">
        <f t="array" ref="BO241">INDEX(i.dams_confinement_P,$P241,BO$17)</f>
        <v>0</v>
      </c>
      <c r="BP241" s="246" t="b" cm="1">
        <f t="array" ref="BP241">INDEX(i.dams_confinement_P,$P241,BP$17)</f>
        <v>0</v>
      </c>
      <c r="BQ241" s="246" t="b" cm="1">
        <f t="array" ref="BQ241">INDEX(i.dams_confinement_P,$P241,BQ$17)</f>
        <v>0</v>
      </c>
      <c r="BR241" s="246" t="b" cm="1">
        <f t="array" ref="BR241">INDEX(i.dams_confinement_P,$P241,BR$17)</f>
        <v>0</v>
      </c>
      <c r="BS241" s="246" t="b" cm="1">
        <f t="array" ref="BS241">INDEX(i.dams_confinement_P,$P241,BS$17)</f>
        <v>0</v>
      </c>
      <c r="BT241" s="246" t="b" cm="1">
        <f t="array" ref="BT241">INDEX(i.dams_confinement_P,$P241,BT$17)</f>
        <v>0</v>
      </c>
      <c r="BU241" s="246" t="b" cm="1">
        <f t="array" ref="BU241">INDEX(i.dams_confinement_P,$P241,BU$17)</f>
        <v>0</v>
      </c>
      <c r="BV241" s="246" t="b" cm="1">
        <f t="array" ref="BV241">INDEX(i.dams_confinement_P,$P241,BV$17)</f>
        <v>0</v>
      </c>
      <c r="BW241" s="246" t="b" cm="1">
        <f t="array" ref="BW241">INDEX(i.dams_confinement_P,$P241,BW$17)</f>
        <v>0</v>
      </c>
      <c r="BX241" s="246" t="b" cm="1">
        <f t="array" ref="BX241">INDEX(i.dams_confinement_P,$P241,BX$17)</f>
        <v>0</v>
      </c>
      <c r="BY241" s="248" t="str">
        <f t="shared" ca="1" si="868"/>
        <v>-</v>
      </c>
      <c r="BZ241" s="248" t="str">
        <f t="shared" ca="1" si="868"/>
        <v>-</v>
      </c>
      <c r="CA241" s="10"/>
      <c r="CB241" s="248" t="str">
        <f t="shared" ca="1" si="868"/>
        <v>-</v>
      </c>
      <c r="CC241" s="248" t="str">
        <f t="shared" ca="1" si="868"/>
        <v>-</v>
      </c>
      <c r="CD241" s="248" t="str">
        <f t="shared" ca="1" si="868"/>
        <v>-</v>
      </c>
      <c r="CE241" s="248" t="str">
        <f t="shared" ca="1" si="868"/>
        <v>-</v>
      </c>
      <c r="CF241" s="248" t="str">
        <f t="shared" ca="1" si="868"/>
        <v>-</v>
      </c>
      <c r="CG241" s="248" t="str">
        <f t="shared" ca="1" si="868"/>
        <v>-</v>
      </c>
      <c r="CH241" s="248" t="str">
        <f t="shared" ca="1" si="868"/>
        <v>-</v>
      </c>
      <c r="CI241" s="248" t="str">
        <f t="shared" ca="1" si="868"/>
        <v>-</v>
      </c>
      <c r="CJ241" s="248" t="str">
        <f t="shared" ca="1" si="868"/>
        <v>-</v>
      </c>
      <c r="CK241" s="248" t="str">
        <f t="shared" ca="1" si="868"/>
        <v>-</v>
      </c>
      <c r="CL241" s="248" t="str">
        <f t="shared" ca="1" si="868"/>
        <v>-</v>
      </c>
      <c r="CM241" s="248" t="str">
        <f t="shared" ca="1" si="868"/>
        <v>-</v>
      </c>
      <c r="CN241" s="248" t="str">
        <f t="shared" ca="1" si="868"/>
        <v>-</v>
      </c>
      <c r="CO241" s="248" t="str">
        <f t="shared" ca="1" si="868"/>
        <v>-</v>
      </c>
      <c r="CP241" s="248" t="str">
        <f t="shared" ca="1" si="868"/>
        <v>-</v>
      </c>
      <c r="CQ241" s="248" t="str">
        <f t="shared" ca="1" si="868"/>
        <v>-</v>
      </c>
      <c r="CR241" s="248" t="str">
        <f t="shared" ca="1" si="868"/>
        <v>-</v>
      </c>
      <c r="CS241" s="248" t="str">
        <f t="shared" ca="1" si="868"/>
        <v>-</v>
      </c>
      <c r="CT241" s="248" t="str">
        <f t="shared" ca="1" si="868"/>
        <v>-</v>
      </c>
      <c r="CU241" s="248" t="str">
        <f t="shared" ca="1" si="868"/>
        <v>-</v>
      </c>
      <c r="CV241" s="248" t="str">
        <f t="shared" ca="1" si="868"/>
        <v>-</v>
      </c>
      <c r="CW241" s="10"/>
      <c r="CX241" s="246" t="str" cm="1">
        <f t="array" aca="1" ref="CX241" ca="1">IF(AND($CZ241:$DA241),INDEX(i.dam_user_fvp0_date,$P241),"-")</f>
        <v>-</v>
      </c>
      <c r="CY241" s="246" t="str" cm="1">
        <f t="array" aca="1" ref="CY241" ca="1">IF(AND($CZ241:$DA241),INDEX(i.dam_user_fvp1_date,$P241),"-")</f>
        <v>-</v>
      </c>
      <c r="CZ241" s="248" t="b">
        <f t="shared" ref="CZ241:FI245" ca="1" si="899">OFFSET(CZ$5,$B241,0)</f>
        <v>0</v>
      </c>
      <c r="DA241" s="248" t="b">
        <f t="shared" ca="1" si="899"/>
        <v>0</v>
      </c>
      <c r="DB241" s="248" t="str">
        <f t="shared" ca="1" si="899"/>
        <v>-</v>
      </c>
      <c r="DC241" s="248" t="str">
        <f t="shared" ca="1" si="899"/>
        <v>-</v>
      </c>
      <c r="DD241" s="248" t="str">
        <f t="shared" ca="1" si="899"/>
        <v>-</v>
      </c>
      <c r="DE241" s="248" t="str">
        <f t="shared" ca="1" si="899"/>
        <v>-</v>
      </c>
      <c r="DF241" s="248" t="str">
        <f t="shared" ca="1" si="899"/>
        <v>-</v>
      </c>
      <c r="DG241" s="248" t="str">
        <f t="shared" ca="1" si="899"/>
        <v>-</v>
      </c>
      <c r="DH241" s="248" t="str">
        <f t="shared" ca="1" si="899"/>
        <v>-</v>
      </c>
      <c r="DI241" s="248" t="str">
        <f t="shared" ca="1" si="899"/>
        <v>-</v>
      </c>
      <c r="DJ241" s="248">
        <f t="shared" ca="1" si="899"/>
        <v>0.125</v>
      </c>
      <c r="DK241" s="248">
        <f t="shared" ca="1" si="899"/>
        <v>0.3</v>
      </c>
      <c r="DL241" s="248">
        <f t="shared" ca="1" si="899"/>
        <v>-0.05</v>
      </c>
      <c r="DM241" s="248">
        <f t="shared" ca="1" si="899"/>
        <v>0.1</v>
      </c>
      <c r="DN241" s="248">
        <f t="shared" ca="1" si="899"/>
        <v>0.25</v>
      </c>
      <c r="DO241" s="248">
        <f t="shared" ca="1" si="899"/>
        <v>-0.05</v>
      </c>
      <c r="DP241" s="248">
        <f t="shared" ca="1" si="899"/>
        <v>0.05</v>
      </c>
      <c r="DQ241" s="248">
        <f t="shared" ca="1" si="899"/>
        <v>0.1</v>
      </c>
      <c r="DR241" s="248">
        <f t="shared" ca="1" si="899"/>
        <v>-0.02</v>
      </c>
      <c r="DS241" s="248">
        <f t="shared" ca="1" si="899"/>
        <v>0.1</v>
      </c>
      <c r="DT241" s="248">
        <f t="shared" ca="1" si="899"/>
        <v>0.25</v>
      </c>
      <c r="DU241" s="248">
        <f t="shared" ca="1" si="899"/>
        <v>-0.05</v>
      </c>
      <c r="DV241" s="301">
        <v>3</v>
      </c>
      <c r="DW241" s="301">
        <v>3</v>
      </c>
      <c r="DX241" s="248">
        <f t="shared" ca="1" si="899"/>
        <v>0</v>
      </c>
      <c r="DY241" s="247">
        <v>1.5</v>
      </c>
      <c r="DZ241" s="247">
        <v>-1.5</v>
      </c>
      <c r="EA241" s="248" t="str">
        <f t="shared" ca="1" si="899"/>
        <v>-</v>
      </c>
      <c r="EB241" s="248" t="str">
        <f t="shared" ca="1" si="899"/>
        <v>-</v>
      </c>
      <c r="EC241" s="248" t="str">
        <f t="shared" ca="1" si="899"/>
        <v>-</v>
      </c>
      <c r="ED241" s="248" t="str">
        <f t="shared" ca="1" si="899"/>
        <v>-</v>
      </c>
      <c r="EE241" s="248" t="str">
        <f t="shared" ca="1" si="899"/>
        <v>-</v>
      </c>
      <c r="EF241" s="248">
        <f t="shared" ca="1" si="899"/>
        <v>0</v>
      </c>
      <c r="EG241" s="247">
        <v>1.5</v>
      </c>
      <c r="EH241" s="247">
        <v>-1.5</v>
      </c>
      <c r="EI241" s="248" t="str">
        <f t="shared" ca="1" si="899"/>
        <v>-</v>
      </c>
      <c r="EJ241" s="248" t="str">
        <f t="shared" ca="1" si="899"/>
        <v>-</v>
      </c>
      <c r="EK241" s="248" t="str">
        <f t="shared" ca="1" si="899"/>
        <v>-</v>
      </c>
      <c r="EL241" s="248">
        <f t="shared" ca="1" si="899"/>
        <v>0</v>
      </c>
      <c r="EM241" s="248">
        <f t="shared" ca="1" si="899"/>
        <v>0</v>
      </c>
      <c r="EN241" s="248">
        <f t="shared" ca="1" si="899"/>
        <v>0</v>
      </c>
      <c r="EO241" s="248">
        <f t="shared" ca="1" si="899"/>
        <v>0</v>
      </c>
      <c r="EP241" s="248">
        <f t="shared" ca="1" si="899"/>
        <v>0</v>
      </c>
      <c r="EQ241" s="248">
        <f t="shared" ca="1" si="899"/>
        <v>0</v>
      </c>
      <c r="ER241" s="248">
        <f t="shared" ca="1" si="899"/>
        <v>0</v>
      </c>
      <c r="ES241" s="248" t="str">
        <f t="shared" ca="1" si="899"/>
        <v>-</v>
      </c>
      <c r="ET241" s="248" t="str">
        <f t="shared" ca="1" si="899"/>
        <v>-</v>
      </c>
      <c r="EU241" s="248" t="str">
        <f t="shared" ca="1" si="899"/>
        <v>-</v>
      </c>
      <c r="EV241" s="248" t="str">
        <f t="shared" ca="1" si="899"/>
        <v>-</v>
      </c>
      <c r="EW241" s="248" t="str">
        <f t="shared" ca="1" si="899"/>
        <v>-</v>
      </c>
      <c r="EX241" s="248" t="str">
        <f t="shared" ca="1" si="899"/>
        <v>-</v>
      </c>
      <c r="EY241" s="248" t="str">
        <f t="shared" ca="1" si="899"/>
        <v>-</v>
      </c>
      <c r="EZ241" s="248" t="str">
        <f t="shared" ca="1" si="899"/>
        <v>-</v>
      </c>
      <c r="FA241" s="248" t="str">
        <f t="shared" ca="1" si="899"/>
        <v>-</v>
      </c>
      <c r="FB241" s="248" t="str">
        <f t="shared" ca="1" si="899"/>
        <v>-</v>
      </c>
      <c r="FC241" s="248" t="str">
        <f t="shared" ca="1" si="899"/>
        <v>-</v>
      </c>
      <c r="FD241" s="10"/>
      <c r="FE241" s="246">
        <f t="shared" ca="1" si="869"/>
        <v>1</v>
      </c>
      <c r="FF241" s="248" t="str">
        <f t="shared" ca="1" si="899"/>
        <v>-</v>
      </c>
      <c r="FG241" s="248" t="str">
        <f t="shared" ca="1" si="899"/>
        <v>-</v>
      </c>
      <c r="FH241" s="248" t="str">
        <f t="shared" ca="1" si="899"/>
        <v>-</v>
      </c>
      <c r="FI241" s="248" t="str">
        <f t="shared" ca="1" si="899"/>
        <v>-</v>
      </c>
      <c r="FJ241" s="246" t="b">
        <f t="shared" ca="1" si="871"/>
        <v>0</v>
      </c>
      <c r="FK241" s="248" t="str">
        <f t="shared" ca="1" si="872"/>
        <v>-</v>
      </c>
      <c r="FL241" s="248">
        <f t="shared" ca="1" si="872"/>
        <v>0</v>
      </c>
      <c r="FM241" s="248" t="str">
        <f t="shared" ca="1" si="872"/>
        <v>-</v>
      </c>
      <c r="FN241" s="248">
        <f t="shared" ca="1" si="872"/>
        <v>1</v>
      </c>
      <c r="FO241" s="248">
        <f t="shared" ca="1" si="872"/>
        <v>0</v>
      </c>
      <c r="FP241" s="248">
        <f t="shared" ca="1" si="872"/>
        <v>1</v>
      </c>
      <c r="FQ241" s="248">
        <f t="shared" ca="1" si="872"/>
        <v>0</v>
      </c>
      <c r="FR241" s="248">
        <f t="shared" ca="1" si="872"/>
        <v>1</v>
      </c>
      <c r="FS241" s="248">
        <f t="shared" ca="1" si="872"/>
        <v>1</v>
      </c>
      <c r="FT241" s="248">
        <f t="shared" ca="1" si="872"/>
        <v>1</v>
      </c>
      <c r="FU241" s="248">
        <f t="shared" ca="1" si="872"/>
        <v>0</v>
      </c>
      <c r="FV241" s="248">
        <f t="shared" ca="1" si="872"/>
        <v>0</v>
      </c>
      <c r="FW241" s="248">
        <f t="shared" ca="1" si="872"/>
        <v>0</v>
      </c>
      <c r="FX241" s="248">
        <f t="shared" ca="1" si="872"/>
        <v>0</v>
      </c>
      <c r="FY241" s="248">
        <f t="shared" ca="1" si="872"/>
        <v>0</v>
      </c>
      <c r="FZ241" s="248">
        <f t="shared" ca="1" si="872"/>
        <v>0</v>
      </c>
      <c r="GA241" s="248">
        <f t="shared" ca="1" si="872"/>
        <v>0</v>
      </c>
      <c r="GB241" s="248">
        <f t="shared" ca="1" si="872"/>
        <v>0</v>
      </c>
      <c r="GC241" s="248">
        <f t="shared" ca="1" si="872"/>
        <v>0</v>
      </c>
      <c r="GD241" s="248">
        <f t="shared" ca="1" si="872"/>
        <v>0</v>
      </c>
      <c r="GE241" s="248">
        <f t="shared" ca="1" si="872"/>
        <v>0</v>
      </c>
      <c r="GF241" s="248">
        <f t="shared" ca="1" si="872"/>
        <v>0</v>
      </c>
      <c r="GG241" s="248">
        <f t="shared" ca="1" si="872"/>
        <v>1</v>
      </c>
      <c r="GH241" s="248">
        <f t="shared" ca="1" si="872"/>
        <v>0</v>
      </c>
      <c r="GI241" s="248">
        <f t="shared" ca="1" si="872"/>
        <v>0</v>
      </c>
      <c r="GJ241" s="248">
        <f t="shared" ca="1" si="872"/>
        <v>0</v>
      </c>
      <c r="GK241" s="248">
        <f t="shared" ca="1" si="872"/>
        <v>0</v>
      </c>
      <c r="GL241" s="248">
        <f t="shared" ca="1" si="872"/>
        <v>0</v>
      </c>
      <c r="GM241" s="248">
        <f t="shared" ca="1" si="872"/>
        <v>0</v>
      </c>
      <c r="GN241" s="248">
        <f t="shared" ca="1" si="872"/>
        <v>0</v>
      </c>
      <c r="GO241" s="10"/>
      <c r="GP241" s="246" t="b">
        <f t="shared" ca="1" si="896"/>
        <v>1</v>
      </c>
      <c r="GQ241" s="246" cm="1">
        <f t="array" aca="1" ref="GQ241" ca="1">INDEX(i.bnd_total_pas_area,$R241,1)</f>
        <v>852</v>
      </c>
      <c r="GR241" s="248" t="str">
        <f t="shared" ca="1" si="874"/>
        <v>-</v>
      </c>
      <c r="GS241" s="246" t="b">
        <f t="shared" ca="1" si="897"/>
        <v>1</v>
      </c>
      <c r="GT241" s="246" cm="1">
        <f t="array" aca="1" ref="GT241" ca="1">INDEX(i.bnd_sr_t,$T241,1)</f>
        <v>13.6</v>
      </c>
      <c r="GU241" s="246" t="b">
        <f t="shared" ca="1" si="876"/>
        <v>1</v>
      </c>
      <c r="GV241" s="246" t="b">
        <f t="shared" ca="1" si="876"/>
        <v>0</v>
      </c>
      <c r="GW241" s="246" t="b">
        <f t="shared" ca="1" si="876"/>
        <v>0</v>
      </c>
      <c r="GX241" s="248">
        <f t="shared" ca="1" si="877"/>
        <v>0</v>
      </c>
      <c r="GY241" s="248">
        <f t="shared" ca="1" si="877"/>
        <v>2</v>
      </c>
      <c r="GZ241" s="248">
        <f t="shared" ca="1" si="877"/>
        <v>2</v>
      </c>
      <c r="HA241" s="248" t="str">
        <f t="shared" ca="1" si="877"/>
        <v>-</v>
      </c>
      <c r="HB241" s="248" t="str">
        <f t="shared" ca="1" si="877"/>
        <v>-</v>
      </c>
      <c r="HC241" s="248" t="str">
        <f t="shared" ca="1" si="877"/>
        <v>-</v>
      </c>
      <c r="HD241" s="248" t="str">
        <f t="shared" ca="1" si="877"/>
        <v>-</v>
      </c>
      <c r="HE241" s="248" t="str">
        <f t="shared" ca="1" si="877"/>
        <v>-</v>
      </c>
      <c r="HF241" s="248" t="str">
        <f t="shared" ca="1" si="877"/>
        <v>-</v>
      </c>
      <c r="HG241" s="248" t="str">
        <f t="shared" ca="1" si="877"/>
        <v>-</v>
      </c>
      <c r="HH241" s="248" t="str">
        <f t="shared" ca="1" si="877"/>
        <v>-</v>
      </c>
      <c r="HI241" s="248" t="str">
        <f t="shared" ca="1" si="877"/>
        <v>-</v>
      </c>
      <c r="HJ241" s="248" t="str">
        <f t="shared" ca="1" si="877"/>
        <v>-</v>
      </c>
      <c r="HK241" s="248" t="b">
        <f t="shared" ca="1" si="877"/>
        <v>1</v>
      </c>
      <c r="HL241" s="248">
        <f t="shared" ca="1" si="877"/>
        <v>0</v>
      </c>
      <c r="HM241" s="288" t="str">
        <f t="shared" ca="1" si="877"/>
        <v>-</v>
      </c>
      <c r="HN241" s="288" t="str">
        <f t="shared" ca="1" si="877"/>
        <v>-</v>
      </c>
      <c r="HO241" s="288" t="str">
        <f t="shared" ca="1" si="877"/>
        <v>-</v>
      </c>
      <c r="HP241" s="288" t="str">
        <f t="shared" ca="1" si="877"/>
        <v>-</v>
      </c>
      <c r="HQ241" s="288" t="str">
        <f t="shared" ca="1" si="877"/>
        <v>-</v>
      </c>
      <c r="HR241" s="288" t="str">
        <f t="shared" ca="1" si="877"/>
        <v>-</v>
      </c>
      <c r="HS241" s="248" t="str">
        <f t="shared" ca="1" si="877"/>
        <v>-</v>
      </c>
      <c r="HT241" s="248" t="str">
        <f t="shared" ca="1" si="878"/>
        <v>-</v>
      </c>
      <c r="HU241" s="248" t="b">
        <f t="shared" ca="1" si="878"/>
        <v>1</v>
      </c>
      <c r="HV241" s="248">
        <f t="shared" ca="1" si="878"/>
        <v>0</v>
      </c>
      <c r="HW241" s="246" t="str">
        <f t="shared" ca="1" si="879"/>
        <v>-</v>
      </c>
      <c r="HX241" s="246" t="str">
        <f t="shared" ca="1" si="879"/>
        <v>-</v>
      </c>
      <c r="HY241" s="246" t="str">
        <f t="shared" ca="1" si="879"/>
        <v>-</v>
      </c>
      <c r="HZ241" s="246" t="str">
        <f t="shared" ca="1" si="879"/>
        <v>-</v>
      </c>
      <c r="IA241" s="248" t="str">
        <f t="shared" ca="1" si="880"/>
        <v>-</v>
      </c>
      <c r="IB241" s="248" t="str">
        <f t="shared" ca="1" si="880"/>
        <v>-</v>
      </c>
      <c r="IC241" s="248" t="str">
        <f t="shared" ca="1" si="880"/>
        <v>-</v>
      </c>
      <c r="ID241" s="248" t="str">
        <f t="shared" ca="1" si="880"/>
        <v>-</v>
      </c>
      <c r="IE241" s="248">
        <f t="shared" ca="1" si="880"/>
        <v>0</v>
      </c>
      <c r="IF241" s="248" t="str">
        <f t="shared" ca="1" si="880"/>
        <v>-</v>
      </c>
      <c r="IG241" s="248">
        <f t="shared" ca="1" si="880"/>
        <v>0</v>
      </c>
      <c r="IH241" s="246" t="str">
        <f t="shared" ca="1" si="881"/>
        <v>-</v>
      </c>
      <c r="II241" s="246">
        <f t="shared" ca="1" si="881"/>
        <v>500</v>
      </c>
      <c r="IJ241" s="246">
        <f t="shared" ca="1" si="881"/>
        <v>500</v>
      </c>
      <c r="IK241" s="246">
        <f t="shared" ca="1" si="881"/>
        <v>865</v>
      </c>
      <c r="IL241" s="246" t="str">
        <f t="shared" ca="1" si="881"/>
        <v>-</v>
      </c>
      <c r="IM241" s="246" t="str">
        <f t="shared" ca="1" si="881"/>
        <v>-</v>
      </c>
      <c r="IN241" s="248" t="str">
        <f t="shared" ca="1" si="882"/>
        <v>-</v>
      </c>
      <c r="IO241" s="248" t="str">
        <f t="shared" ca="1" si="882"/>
        <v>-</v>
      </c>
      <c r="IP241" s="10"/>
      <c r="IQ241" s="248">
        <f t="shared" ca="1" si="880"/>
        <v>1</v>
      </c>
      <c r="IR241" s="248">
        <f t="shared" ca="1" si="880"/>
        <v>0</v>
      </c>
      <c r="IS241" s="248">
        <f t="shared" ca="1" si="880"/>
        <v>1</v>
      </c>
      <c r="IT241" s="248">
        <f t="shared" ca="1" si="880"/>
        <v>1</v>
      </c>
      <c r="IU241" s="248">
        <f t="shared" ca="1" si="880"/>
        <v>0</v>
      </c>
      <c r="IV241" s="248">
        <f t="shared" ca="1" si="880"/>
        <v>70</v>
      </c>
      <c r="IW241" s="248">
        <f t="shared" ca="1" si="880"/>
        <v>50</v>
      </c>
      <c r="IX241" s="248">
        <f t="shared" ca="1" si="880"/>
        <v>85</v>
      </c>
      <c r="IY241" s="248">
        <f t="shared" ca="1" si="880"/>
        <v>70</v>
      </c>
      <c r="IZ241" s="246">
        <f t="shared" ca="1" si="883"/>
        <v>1</v>
      </c>
      <c r="JA241" s="246">
        <f t="shared" ca="1" si="884"/>
        <v>1</v>
      </c>
      <c r="JB241" s="246">
        <f t="shared" ca="1" si="885"/>
        <v>1</v>
      </c>
      <c r="JC241" s="248">
        <f t="shared" ca="1" si="880"/>
        <v>1</v>
      </c>
      <c r="JD241" s="10"/>
      <c r="JE241" s="248">
        <f t="shared" ca="1" si="880"/>
        <v>1</v>
      </c>
      <c r="JF241" s="246">
        <f t="shared" si="886"/>
        <v>1.25</v>
      </c>
      <c r="JG241" s="248">
        <f t="shared" ca="1" si="887"/>
        <v>0.75</v>
      </c>
      <c r="JH241" s="248">
        <f t="shared" ca="1" si="887"/>
        <v>0.8</v>
      </c>
      <c r="JI241" s="248">
        <f t="shared" ca="1" si="887"/>
        <v>0.82499999999999996</v>
      </c>
      <c r="JJ241" s="248">
        <f t="shared" ca="1" si="887"/>
        <v>0.875</v>
      </c>
      <c r="JK241" s="248">
        <f t="shared" ca="1" si="887"/>
        <v>0.9</v>
      </c>
      <c r="JL241" s="246">
        <f t="shared" si="888"/>
        <v>1.25</v>
      </c>
      <c r="JM241" s="301" cm="1">
        <f t="array" ref="JM241">INDEX(i.addfoo,$Q241,JM$229)</f>
        <v>18.246338028169017</v>
      </c>
      <c r="JN241" s="301" cm="1">
        <f t="array" ref="JN241">INDEX(i.addfoo,$Q241,JN$229)</f>
        <v>22.807922535211269</v>
      </c>
      <c r="JO241" s="301" cm="1">
        <f t="array" ref="JO241">INDEX(i.addfoo,$Q241,JO$229)</f>
        <v>22.807922535211269</v>
      </c>
      <c r="JP241" s="301" cm="1">
        <f t="array" ref="JP241">INDEX(i.addfoo,$Q241,JP$229)</f>
        <v>0</v>
      </c>
      <c r="JQ241" s="301" cm="1">
        <f t="array" ref="JQ241">INDEX(i.addfoo,$Q241,JQ$229)</f>
        <v>0</v>
      </c>
      <c r="JR241" s="301" cm="1">
        <f t="array" ref="JR241">INDEX(i.addfoo,$Q241,JR$229)</f>
        <v>0</v>
      </c>
      <c r="JS241" s="248" t="str">
        <f t="shared" ca="1" si="880"/>
        <v>-</v>
      </c>
      <c r="JT241" s="248">
        <f t="shared" ca="1" si="880"/>
        <v>0</v>
      </c>
      <c r="JU241" s="27">
        <v>0</v>
      </c>
    </row>
    <row r="242" spans="1:281" s="228" customFormat="1" outlineLevel="1">
      <c r="A242" s="202">
        <f t="shared" si="12"/>
        <v>237</v>
      </c>
      <c r="B242" s="202">
        <f t="shared" si="861"/>
        <v>2</v>
      </c>
      <c r="C242" s="228">
        <v>700</v>
      </c>
      <c r="D242" s="228" t="s">
        <v>941</v>
      </c>
      <c r="E242" s="228" t="b">
        <v>1</v>
      </c>
      <c r="F242" s="228" t="b">
        <v>0</v>
      </c>
      <c r="G242" s="228" t="b">
        <v>1</v>
      </c>
      <c r="H242" s="32">
        <v>4</v>
      </c>
      <c r="I242" s="298" cm="1">
        <f t="array" aca="1" ref="I242" ca="1">INDEX(DataMaster!$R$70:$AC$77,Experiment!$H242,MATCH(Experiment!I$2,DataMaster!$R$69:$AC$69,0))</f>
        <v>2</v>
      </c>
      <c r="J242" s="298" cm="1">
        <f t="array" aca="1" ref="J242" ca="1">INDEX(DataMaster!$R$70:$AC$77,Experiment!$H242,MATCH(Experiment!J$2,DataMaster!$R$69:$AC$69,0))</f>
        <v>3</v>
      </c>
      <c r="K242" s="32">
        <v>1</v>
      </c>
      <c r="L242" s="298" cm="1">
        <f t="array" aca="1" ref="L242" ca="1">INDEX(DataMaster!$R$70:$AC$77,Experiment!$H242,MATCH(Experiment!L$2,DataMaster!$R$69:$AC$69,0))</f>
        <v>3</v>
      </c>
      <c r="M242" s="32">
        <v>1</v>
      </c>
      <c r="N242" s="32">
        <v>1</v>
      </c>
      <c r="O242" s="32">
        <v>1</v>
      </c>
      <c r="P242" s="298" cm="1">
        <f t="array" ref="P242">INDEX(DataMaster!$R$70:$AC$77,Experiment!$H242,MATCH(Experiment!P$2,DataMaster!$R$69:$AC$69,0))</f>
        <v>1</v>
      </c>
      <c r="Q242" s="32">
        <v>1</v>
      </c>
      <c r="R242" s="298" cm="1">
        <f t="array" aca="1" ref="R242" ca="1">INDEX(DataMaster!$R$70:$AC$77,Experiment!$H242,MATCH(Experiment!R$2,DataMaster!$R$69:$AC$69,0))</f>
        <v>3</v>
      </c>
      <c r="S242" s="32">
        <v>1</v>
      </c>
      <c r="T242" s="298" cm="1">
        <f t="array" aca="1" ref="T242" ca="1">INDEX(DataMaster!$R$70:$AC$77,Experiment!$H242,MATCH(Experiment!T$2,DataMaster!$R$69:$AC$69,0))</f>
        <v>3</v>
      </c>
      <c r="V242" s="223" t="str">
        <f ca="1">TEXT(LEFT(OFFSET(V242,-1,0),5)+1,"00000")&amp;MID(OFFSET(V242,-1,0),6,FIND(" ",OFFSET(V242,-1,0),7)-5)
&amp;IF($H242=0,"",INDEX(DataMaster!$Q$70:$Q$77,Experiment!H242))
&amp;" Day"&amp;INDEX(i.DOY,$I242,1)&amp;IF($FE242=0," FWM","")&amp;IF($FE242=1," MWM","")&amp;IF($FE242=5," Mat","")&amp;IF($FJ242=TRUE,"&amp;BBT","")
&amp;" Confine"&amp;$P242-1&amp;IF($R242&gt;1," PasArea"&amp;GQ242,"")&amp;IF($T242&gt;1," SR"&amp;GT242,"")&amp;IF($S242&gt;1," PGR"&amp;JF242,"")&amp;IF(SUM(JM242:JR242)&gt;0," AddFoo"&amp;SUM(JM242:JR242),"")
&amp;" (F"&amp;3+IFERROR(1*$CZ242,0)+IFERROR(1*$DA242,0)&amp;3-IFERROR(1*NOT($DC242),0)&amp;"N"&amp;$DV242&amp;$DW242&amp;")"</f>
        <v>00013 Case_study farm2_nc Day169 MWM&amp;BBT Confine0 PasArea477.12 SR12.8 (F33N33)</v>
      </c>
      <c r="W242" s="10" t="str">
        <f ca="1">IF(COUNTIF(V$5:V242,V242)=1,"-","Dup")</f>
        <v>-</v>
      </c>
      <c r="X242" s="10"/>
      <c r="Y242" s="248" t="str">
        <f t="shared" ca="1" si="863"/>
        <v>-</v>
      </c>
      <c r="Z242" s="248" t="str">
        <f t="shared" ca="1" si="863"/>
        <v>-</v>
      </c>
      <c r="AA242" s="248" t="str">
        <f t="shared" ca="1" si="863"/>
        <v>-</v>
      </c>
      <c r="AB242" s="248" t="str">
        <f t="shared" ca="1" si="863"/>
        <v>-</v>
      </c>
      <c r="AC242" s="248" t="str">
        <f t="shared" ca="1" si="863"/>
        <v>-</v>
      </c>
      <c r="AD242" s="248" t="b">
        <f t="shared" ca="1" si="863"/>
        <v>1</v>
      </c>
      <c r="AE242" s="10"/>
      <c r="AF242" s="248" t="b">
        <f t="shared" ca="1" si="864"/>
        <v>1</v>
      </c>
      <c r="AG242" s="248" t="str">
        <f t="shared" ca="1" si="864"/>
        <v>-</v>
      </c>
      <c r="AH242" s="248" t="str">
        <f t="shared" ca="1" si="864"/>
        <v>-</v>
      </c>
      <c r="AI242" s="248" t="str">
        <f t="shared" ca="1" si="864"/>
        <v>-</v>
      </c>
      <c r="AJ242" s="248" t="b">
        <f t="shared" ca="1" si="864"/>
        <v>0</v>
      </c>
      <c r="AK242" s="248" t="str">
        <f t="shared" ca="1" si="864"/>
        <v>-</v>
      </c>
      <c r="AL242" s="248" t="str">
        <f t="shared" ca="1" si="864"/>
        <v>-</v>
      </c>
      <c r="AM242" s="248" t="str">
        <f t="shared" ca="1" si="864"/>
        <v>-</v>
      </c>
      <c r="AN242" s="248" t="b">
        <f t="shared" ca="1" si="864"/>
        <v>0</v>
      </c>
      <c r="AO242" s="10"/>
      <c r="AP242" s="248" t="b">
        <f t="shared" ca="1" si="865"/>
        <v>1</v>
      </c>
      <c r="AQ242" s="248" t="b">
        <f t="shared" ca="1" si="865"/>
        <v>1</v>
      </c>
      <c r="AR242" s="248" t="b">
        <f t="shared" ca="1" si="865"/>
        <v>1</v>
      </c>
      <c r="AS242" s="297">
        <f ca="1">VALUE($H242&amp;$I242&amp;$J242&amp;$P242&amp;"09")</f>
        <v>423109</v>
      </c>
      <c r="AT242" s="248" t="b">
        <f t="shared" ca="1" si="865"/>
        <v>0</v>
      </c>
      <c r="AU242" s="248" t="str">
        <f t="shared" ca="1" si="865"/>
        <v>-</v>
      </c>
      <c r="AV242" s="248" t="str">
        <f t="shared" ca="1" si="865"/>
        <v>-</v>
      </c>
      <c r="AW242" s="248" t="str">
        <f t="shared" ca="1" si="865"/>
        <v>-</v>
      </c>
      <c r="AX242" s="248" t="str">
        <f t="shared" ca="1" si="865"/>
        <v>-</v>
      </c>
      <c r="AY242" s="248">
        <f t="shared" ca="1" si="865"/>
        <v>1</v>
      </c>
      <c r="AZ242" s="248">
        <f t="shared" ca="1" si="865"/>
        <v>1</v>
      </c>
      <c r="BA242" s="248" t="b">
        <f t="shared" ca="1" si="865"/>
        <v>1</v>
      </c>
      <c r="BB242" s="246" cm="1">
        <f t="array" ref="BB242">INDEX(i.sup_sel,$K242)</f>
        <v>1</v>
      </c>
      <c r="BC242" s="246" cm="1">
        <f t="array" aca="1" ref="BC242" ca="1">INDEX(i.confinement_factor_lab_cost,$L242)</f>
        <v>0.4</v>
      </c>
      <c r="BD242" s="246" cm="1">
        <f t="array" aca="1" ref="BD242" ca="1">INDEX(i.confinement_factor_lab_cost,$L242)</f>
        <v>0.4</v>
      </c>
      <c r="BE242" s="248" t="b">
        <f t="shared" ca="1" si="867"/>
        <v>1</v>
      </c>
      <c r="BF242" s="248" t="b">
        <f t="shared" ca="1" si="867"/>
        <v>0</v>
      </c>
      <c r="BG242" s="246" t="b" cm="1">
        <f t="array" ref="BG242">INDEX(i.dams_confinement_P,$P242,BG$17)</f>
        <v>0</v>
      </c>
      <c r="BH242" s="246" t="b" cm="1">
        <f t="array" ref="BH242">INDEX(i.dams_confinement_P,$P242,BH$17)</f>
        <v>0</v>
      </c>
      <c r="BI242" s="246" t="b" cm="1">
        <f t="array" ref="BI242">INDEX(i.dams_confinement_P,$P242,BI$17)</f>
        <v>0</v>
      </c>
      <c r="BJ242" s="246" t="b" cm="1">
        <f t="array" ref="BJ242">INDEX(i.dams_confinement_P,$P242,BJ$17)</f>
        <v>0</v>
      </c>
      <c r="BK242" s="246" t="b" cm="1">
        <f t="array" ref="BK242">INDEX(i.dams_confinement_P,$P242,BK$17)</f>
        <v>0</v>
      </c>
      <c r="BL242" s="246" t="b" cm="1">
        <f t="array" ref="BL242">INDEX(i.dams_confinement_P,$P242,BL$17)</f>
        <v>0</v>
      </c>
      <c r="BM242" s="246" t="b" cm="1">
        <f t="array" ref="BM242">INDEX(i.dams_confinement_P,$P242,BM$17)</f>
        <v>0</v>
      </c>
      <c r="BN242" s="246" t="b" cm="1">
        <f t="array" ref="BN242">INDEX(i.dams_confinement_P,$P242,BN$17)</f>
        <v>0</v>
      </c>
      <c r="BO242" s="246" t="b" cm="1">
        <f t="array" ref="BO242">INDEX(i.dams_confinement_P,$P242,BO$17)</f>
        <v>0</v>
      </c>
      <c r="BP242" s="246" t="b" cm="1">
        <f t="array" ref="BP242">INDEX(i.dams_confinement_P,$P242,BP$17)</f>
        <v>0</v>
      </c>
      <c r="BQ242" s="246" t="b" cm="1">
        <f t="array" ref="BQ242">INDEX(i.dams_confinement_P,$P242,BQ$17)</f>
        <v>0</v>
      </c>
      <c r="BR242" s="246" t="b" cm="1">
        <f t="array" ref="BR242">INDEX(i.dams_confinement_P,$P242,BR$17)</f>
        <v>0</v>
      </c>
      <c r="BS242" s="246" t="b" cm="1">
        <f t="array" ref="BS242">INDEX(i.dams_confinement_P,$P242,BS$17)</f>
        <v>0</v>
      </c>
      <c r="BT242" s="246" t="b" cm="1">
        <f t="array" ref="BT242">INDEX(i.dams_confinement_P,$P242,BT$17)</f>
        <v>0</v>
      </c>
      <c r="BU242" s="246" t="b" cm="1">
        <f t="array" ref="BU242">INDEX(i.dams_confinement_P,$P242,BU$17)</f>
        <v>0</v>
      </c>
      <c r="BV242" s="246" t="b" cm="1">
        <f t="array" ref="BV242">INDEX(i.dams_confinement_P,$P242,BV$17)</f>
        <v>0</v>
      </c>
      <c r="BW242" s="246" t="b" cm="1">
        <f t="array" ref="BW242">INDEX(i.dams_confinement_P,$P242,BW$17)</f>
        <v>0</v>
      </c>
      <c r="BX242" s="246" t="b" cm="1">
        <f t="array" ref="BX242">INDEX(i.dams_confinement_P,$P242,BX$17)</f>
        <v>0</v>
      </c>
      <c r="BY242" s="248" t="str">
        <f t="shared" ca="1" si="868"/>
        <v>-</v>
      </c>
      <c r="BZ242" s="248" t="str">
        <f t="shared" ca="1" si="868"/>
        <v>-</v>
      </c>
      <c r="CA242" s="10"/>
      <c r="CB242" s="248" t="str">
        <f t="shared" ca="1" si="868"/>
        <v>-</v>
      </c>
      <c r="CC242" s="248" t="str">
        <f t="shared" ca="1" si="868"/>
        <v>-</v>
      </c>
      <c r="CD242" s="248" t="str">
        <f t="shared" ca="1" si="868"/>
        <v>-</v>
      </c>
      <c r="CE242" s="248" t="str">
        <f t="shared" ca="1" si="868"/>
        <v>-</v>
      </c>
      <c r="CF242" s="248" t="str">
        <f t="shared" ca="1" si="868"/>
        <v>-</v>
      </c>
      <c r="CG242" s="248" t="str">
        <f t="shared" ca="1" si="868"/>
        <v>-</v>
      </c>
      <c r="CH242" s="248" t="str">
        <f t="shared" ca="1" si="868"/>
        <v>-</v>
      </c>
      <c r="CI242" s="248" t="str">
        <f t="shared" ca="1" si="868"/>
        <v>-</v>
      </c>
      <c r="CJ242" s="248" t="str">
        <f t="shared" ca="1" si="868"/>
        <v>-</v>
      </c>
      <c r="CK242" s="248" t="str">
        <f t="shared" ca="1" si="868"/>
        <v>-</v>
      </c>
      <c r="CL242" s="248" t="str">
        <f t="shared" ca="1" si="868"/>
        <v>-</v>
      </c>
      <c r="CM242" s="248" t="str">
        <f t="shared" ca="1" si="868"/>
        <v>-</v>
      </c>
      <c r="CN242" s="248" t="str">
        <f t="shared" ca="1" si="868"/>
        <v>-</v>
      </c>
      <c r="CO242" s="248" t="str">
        <f t="shared" ca="1" si="868"/>
        <v>-</v>
      </c>
      <c r="CP242" s="248" t="str">
        <f t="shared" ca="1" si="868"/>
        <v>-</v>
      </c>
      <c r="CQ242" s="248" t="str">
        <f t="shared" ca="1" si="868"/>
        <v>-</v>
      </c>
      <c r="CR242" s="248" t="str">
        <f t="shared" ca="1" si="868"/>
        <v>-</v>
      </c>
      <c r="CS242" s="248" t="str">
        <f t="shared" ca="1" si="868"/>
        <v>-</v>
      </c>
      <c r="CT242" s="248" t="str">
        <f t="shared" ca="1" si="868"/>
        <v>-</v>
      </c>
      <c r="CU242" s="248" t="str">
        <f t="shared" ca="1" si="868"/>
        <v>-</v>
      </c>
      <c r="CV242" s="248" t="str">
        <f t="shared" ca="1" si="868"/>
        <v>-</v>
      </c>
      <c r="CW242" s="10"/>
      <c r="CX242" s="246" t="str" cm="1">
        <f t="array" aca="1" ref="CX242" ca="1">IF(AND($CZ242:$DA242),INDEX(i.dam_user_fvp0_date,$P242),"-")</f>
        <v>-</v>
      </c>
      <c r="CY242" s="246" t="str" cm="1">
        <f t="array" aca="1" ref="CY242" ca="1">IF(AND($CZ242:$DA242),INDEX(i.dam_user_fvp1_date,$P242),"-")</f>
        <v>-</v>
      </c>
      <c r="CZ242" s="248" t="b">
        <f t="shared" ca="1" si="899"/>
        <v>0</v>
      </c>
      <c r="DA242" s="248" t="b">
        <f t="shared" ca="1" si="899"/>
        <v>0</v>
      </c>
      <c r="DB242" s="248" t="str">
        <f t="shared" ca="1" si="899"/>
        <v>-</v>
      </c>
      <c r="DC242" s="248" t="str">
        <f t="shared" ca="1" si="899"/>
        <v>-</v>
      </c>
      <c r="DD242" s="248" t="str">
        <f t="shared" ca="1" si="899"/>
        <v>-</v>
      </c>
      <c r="DE242" s="248" t="str">
        <f t="shared" ca="1" si="899"/>
        <v>-</v>
      </c>
      <c r="DF242" s="248" t="str">
        <f t="shared" ca="1" si="899"/>
        <v>-</v>
      </c>
      <c r="DG242" s="248" t="str">
        <f t="shared" ca="1" si="899"/>
        <v>-</v>
      </c>
      <c r="DH242" s="248" t="str">
        <f t="shared" ca="1" si="899"/>
        <v>-</v>
      </c>
      <c r="DI242" s="248" t="str">
        <f t="shared" ca="1" si="899"/>
        <v>-</v>
      </c>
      <c r="DJ242" s="248">
        <f t="shared" ca="1" si="899"/>
        <v>0.125</v>
      </c>
      <c r="DK242" s="248">
        <f t="shared" ca="1" si="899"/>
        <v>0.3</v>
      </c>
      <c r="DL242" s="248">
        <f t="shared" ca="1" si="899"/>
        <v>-0.05</v>
      </c>
      <c r="DM242" s="248">
        <f t="shared" ca="1" si="899"/>
        <v>0.1</v>
      </c>
      <c r="DN242" s="248">
        <f t="shared" ca="1" si="899"/>
        <v>0.25</v>
      </c>
      <c r="DO242" s="248">
        <f t="shared" ca="1" si="899"/>
        <v>-0.05</v>
      </c>
      <c r="DP242" s="248">
        <f t="shared" ca="1" si="899"/>
        <v>0.05</v>
      </c>
      <c r="DQ242" s="248">
        <f t="shared" ca="1" si="899"/>
        <v>0.1</v>
      </c>
      <c r="DR242" s="248">
        <f t="shared" ca="1" si="899"/>
        <v>-0.02</v>
      </c>
      <c r="DS242" s="248">
        <f t="shared" ca="1" si="899"/>
        <v>0.1</v>
      </c>
      <c r="DT242" s="248">
        <f t="shared" ca="1" si="899"/>
        <v>0.25</v>
      </c>
      <c r="DU242" s="248">
        <f t="shared" ca="1" si="899"/>
        <v>-0.05</v>
      </c>
      <c r="DV242" s="301">
        <v>3</v>
      </c>
      <c r="DW242" s="301">
        <v>3</v>
      </c>
      <c r="DX242" s="248">
        <f t="shared" ca="1" si="899"/>
        <v>0</v>
      </c>
      <c r="DY242" s="247">
        <v>1.5</v>
      </c>
      <c r="DZ242" s="247">
        <v>-1.5</v>
      </c>
      <c r="EA242" s="248" t="str">
        <f t="shared" ca="1" si="899"/>
        <v>-</v>
      </c>
      <c r="EB242" s="248" t="str">
        <f t="shared" ca="1" si="899"/>
        <v>-</v>
      </c>
      <c r="EC242" s="248" t="str">
        <f t="shared" ca="1" si="899"/>
        <v>-</v>
      </c>
      <c r="ED242" s="248" t="str">
        <f t="shared" ca="1" si="899"/>
        <v>-</v>
      </c>
      <c r="EE242" s="248" t="str">
        <f t="shared" ca="1" si="899"/>
        <v>-</v>
      </c>
      <c r="EF242" s="248">
        <f t="shared" ca="1" si="899"/>
        <v>0</v>
      </c>
      <c r="EG242" s="247">
        <v>1.5</v>
      </c>
      <c r="EH242" s="247">
        <v>-1.5</v>
      </c>
      <c r="EI242" s="248" t="str">
        <f t="shared" ca="1" si="899"/>
        <v>-</v>
      </c>
      <c r="EJ242" s="248" t="str">
        <f t="shared" ca="1" si="899"/>
        <v>-</v>
      </c>
      <c r="EK242" s="248" t="str">
        <f t="shared" ca="1" si="899"/>
        <v>-</v>
      </c>
      <c r="EL242" s="248">
        <f t="shared" ca="1" si="899"/>
        <v>0</v>
      </c>
      <c r="EM242" s="248">
        <f t="shared" ca="1" si="899"/>
        <v>0</v>
      </c>
      <c r="EN242" s="248">
        <f t="shared" ca="1" si="899"/>
        <v>0</v>
      </c>
      <c r="EO242" s="248">
        <f t="shared" ca="1" si="899"/>
        <v>0</v>
      </c>
      <c r="EP242" s="248">
        <f t="shared" ca="1" si="899"/>
        <v>0</v>
      </c>
      <c r="EQ242" s="248">
        <f t="shared" ca="1" si="899"/>
        <v>0</v>
      </c>
      <c r="ER242" s="248">
        <f t="shared" ca="1" si="899"/>
        <v>0</v>
      </c>
      <c r="ES242" s="248" t="str">
        <f t="shared" ca="1" si="899"/>
        <v>-</v>
      </c>
      <c r="ET242" s="248" t="str">
        <f t="shared" ca="1" si="899"/>
        <v>-</v>
      </c>
      <c r="EU242" s="248" t="str">
        <f t="shared" ca="1" si="899"/>
        <v>-</v>
      </c>
      <c r="EV242" s="248" t="str">
        <f t="shared" ca="1" si="899"/>
        <v>-</v>
      </c>
      <c r="EW242" s="248" t="str">
        <f t="shared" ca="1" si="899"/>
        <v>-</v>
      </c>
      <c r="EX242" s="248" t="str">
        <f t="shared" ca="1" si="899"/>
        <v>-</v>
      </c>
      <c r="EY242" s="248" t="str">
        <f t="shared" ca="1" si="899"/>
        <v>-</v>
      </c>
      <c r="EZ242" s="248" t="str">
        <f t="shared" ca="1" si="899"/>
        <v>-</v>
      </c>
      <c r="FA242" s="248" t="str">
        <f t="shared" ca="1" si="899"/>
        <v>-</v>
      </c>
      <c r="FB242" s="248" t="str">
        <f t="shared" ca="1" si="899"/>
        <v>-</v>
      </c>
      <c r="FC242" s="248" t="str">
        <f t="shared" ca="1" si="899"/>
        <v>-</v>
      </c>
      <c r="FD242" s="10"/>
      <c r="FE242" s="246">
        <f t="shared" ca="1" si="869"/>
        <v>1</v>
      </c>
      <c r="FF242" s="248" t="str">
        <f t="shared" ca="1" si="899"/>
        <v>-</v>
      </c>
      <c r="FG242" s="248" t="str">
        <f t="shared" ca="1" si="899"/>
        <v>-</v>
      </c>
      <c r="FH242" s="248" t="str">
        <f t="shared" ca="1" si="899"/>
        <v>-</v>
      </c>
      <c r="FI242" s="248" t="str">
        <f t="shared" ca="1" si="899"/>
        <v>-</v>
      </c>
      <c r="FJ242" s="246" t="b">
        <f t="shared" ca="1" si="871"/>
        <v>1</v>
      </c>
      <c r="FK242" s="248" t="str">
        <f t="shared" ref="FK242:GN250" ca="1" si="900">OFFSET(FK$5,$B242,0)</f>
        <v>-</v>
      </c>
      <c r="FL242" s="248">
        <f t="shared" ca="1" si="900"/>
        <v>0</v>
      </c>
      <c r="FM242" s="248" t="str">
        <f t="shared" ca="1" si="900"/>
        <v>-</v>
      </c>
      <c r="FN242" s="248">
        <f t="shared" ca="1" si="900"/>
        <v>1</v>
      </c>
      <c r="FO242" s="248">
        <f t="shared" ca="1" si="900"/>
        <v>0</v>
      </c>
      <c r="FP242" s="248">
        <f t="shared" ca="1" si="900"/>
        <v>1</v>
      </c>
      <c r="FQ242" s="248">
        <f t="shared" ca="1" si="900"/>
        <v>0</v>
      </c>
      <c r="FR242" s="248">
        <f t="shared" ca="1" si="900"/>
        <v>1</v>
      </c>
      <c r="FS242" s="248">
        <f t="shared" ca="1" si="900"/>
        <v>1</v>
      </c>
      <c r="FT242" s="248">
        <f t="shared" ca="1" si="900"/>
        <v>1</v>
      </c>
      <c r="FU242" s="248">
        <f t="shared" ca="1" si="900"/>
        <v>0</v>
      </c>
      <c r="FV242" s="248">
        <f t="shared" ca="1" si="900"/>
        <v>0</v>
      </c>
      <c r="FW242" s="248">
        <f t="shared" ca="1" si="900"/>
        <v>0</v>
      </c>
      <c r="FX242" s="248">
        <f t="shared" ca="1" si="900"/>
        <v>0</v>
      </c>
      <c r="FY242" s="248">
        <f t="shared" ca="1" si="900"/>
        <v>0</v>
      </c>
      <c r="FZ242" s="248">
        <f t="shared" ca="1" si="900"/>
        <v>0</v>
      </c>
      <c r="GA242" s="248">
        <f t="shared" ca="1" si="900"/>
        <v>0</v>
      </c>
      <c r="GB242" s="248">
        <f t="shared" ca="1" si="900"/>
        <v>0</v>
      </c>
      <c r="GC242" s="248">
        <f t="shared" ca="1" si="900"/>
        <v>0</v>
      </c>
      <c r="GD242" s="248">
        <f t="shared" ca="1" si="900"/>
        <v>0</v>
      </c>
      <c r="GE242" s="248">
        <f t="shared" ca="1" si="900"/>
        <v>0</v>
      </c>
      <c r="GF242" s="248">
        <f t="shared" ca="1" si="900"/>
        <v>0</v>
      </c>
      <c r="GG242" s="248">
        <f t="shared" ca="1" si="900"/>
        <v>1</v>
      </c>
      <c r="GH242" s="248">
        <f t="shared" ca="1" si="900"/>
        <v>0</v>
      </c>
      <c r="GI242" s="248">
        <f t="shared" ca="1" si="900"/>
        <v>0</v>
      </c>
      <c r="GJ242" s="248">
        <f t="shared" ca="1" si="900"/>
        <v>0</v>
      </c>
      <c r="GK242" s="248">
        <f t="shared" ca="1" si="900"/>
        <v>0</v>
      </c>
      <c r="GL242" s="248">
        <f t="shared" ca="1" si="900"/>
        <v>0</v>
      </c>
      <c r="GM242" s="248">
        <f t="shared" ca="1" si="900"/>
        <v>0</v>
      </c>
      <c r="GN242" s="248">
        <f t="shared" ca="1" si="900"/>
        <v>0</v>
      </c>
      <c r="GO242" s="10"/>
      <c r="GP242" s="246" t="b">
        <f t="shared" ref="GP242:GP247" ca="1" si="901">IF(GQ242&lt;&gt;"-",TRUE,FALSE)</f>
        <v>1</v>
      </c>
      <c r="GQ242" s="246" cm="1">
        <f t="array" aca="1" ref="GQ242" ca="1">INDEX(i.bnd_total_pas_area,$R242,1)</f>
        <v>477.12</v>
      </c>
      <c r="GR242" s="248" t="str">
        <f t="shared" ca="1" si="874"/>
        <v>-</v>
      </c>
      <c r="GS242" s="246" t="b">
        <f t="shared" ref="GS242:GS247" ca="1" si="902">IF(GT242&lt;&gt;"-",TRUE,FALSE)</f>
        <v>1</v>
      </c>
      <c r="GT242" s="246" cm="1">
        <f t="array" aca="1" ref="GT242" ca="1">INDEX(i.bnd_sr_t,$T242,1)</f>
        <v>12.8</v>
      </c>
      <c r="GU242" s="246" t="b">
        <f t="shared" ca="1" si="876"/>
        <v>0</v>
      </c>
      <c r="GV242" s="246" t="b">
        <f t="shared" ca="1" si="876"/>
        <v>1</v>
      </c>
      <c r="GW242" s="246" t="b">
        <f t="shared" ca="1" si="876"/>
        <v>0</v>
      </c>
      <c r="GX242" s="248">
        <f t="shared" ca="1" si="877"/>
        <v>0</v>
      </c>
      <c r="GY242" s="248">
        <f t="shared" ca="1" si="877"/>
        <v>2</v>
      </c>
      <c r="GZ242" s="248">
        <f t="shared" ca="1" si="877"/>
        <v>2</v>
      </c>
      <c r="HA242" s="248" t="str">
        <f t="shared" ca="1" si="877"/>
        <v>-</v>
      </c>
      <c r="HB242" s="248" t="str">
        <f t="shared" ca="1" si="877"/>
        <v>-</v>
      </c>
      <c r="HC242" s="248" t="str">
        <f t="shared" ca="1" si="877"/>
        <v>-</v>
      </c>
      <c r="HD242" s="248" t="str">
        <f t="shared" ca="1" si="877"/>
        <v>-</v>
      </c>
      <c r="HE242" s="248" t="str">
        <f t="shared" ca="1" si="877"/>
        <v>-</v>
      </c>
      <c r="HF242" s="248" t="str">
        <f t="shared" ca="1" si="877"/>
        <v>-</v>
      </c>
      <c r="HG242" s="248" t="str">
        <f t="shared" ca="1" si="877"/>
        <v>-</v>
      </c>
      <c r="HH242" s="248" t="str">
        <f t="shared" ca="1" si="877"/>
        <v>-</v>
      </c>
      <c r="HI242" s="248" t="str">
        <f t="shared" ca="1" si="877"/>
        <v>-</v>
      </c>
      <c r="HJ242" s="248" t="str">
        <f t="shared" ca="1" si="877"/>
        <v>-</v>
      </c>
      <c r="HK242" s="248" t="b">
        <f t="shared" ca="1" si="877"/>
        <v>1</v>
      </c>
      <c r="HL242" s="248">
        <f t="shared" ca="1" si="877"/>
        <v>0</v>
      </c>
      <c r="HM242" s="288" t="str">
        <f t="shared" ca="1" si="877"/>
        <v>-</v>
      </c>
      <c r="HN242" s="288" t="str">
        <f t="shared" ca="1" si="877"/>
        <v>-</v>
      </c>
      <c r="HO242" s="288" t="str">
        <f t="shared" ca="1" si="877"/>
        <v>-</v>
      </c>
      <c r="HP242" s="288" t="str">
        <f t="shared" ca="1" si="877"/>
        <v>-</v>
      </c>
      <c r="HQ242" s="288" t="str">
        <f t="shared" ca="1" si="877"/>
        <v>-</v>
      </c>
      <c r="HR242" s="288" t="str">
        <f t="shared" ca="1" si="877"/>
        <v>-</v>
      </c>
      <c r="HS242" s="248" t="str">
        <f t="shared" ca="1" si="877"/>
        <v>-</v>
      </c>
      <c r="HT242" s="248" t="str">
        <f t="shared" ca="1" si="878"/>
        <v>-</v>
      </c>
      <c r="HU242" s="248" t="b">
        <f t="shared" ca="1" si="878"/>
        <v>1</v>
      </c>
      <c r="HV242" s="248">
        <f t="shared" ca="1" si="878"/>
        <v>0</v>
      </c>
      <c r="HW242" s="246" t="str">
        <f t="shared" ca="1" si="879"/>
        <v>-</v>
      </c>
      <c r="HX242" s="246" t="str">
        <f t="shared" ca="1" si="879"/>
        <v>-</v>
      </c>
      <c r="HY242" s="246" t="str">
        <f t="shared" ca="1" si="879"/>
        <v>-</v>
      </c>
      <c r="HZ242" s="246" t="str">
        <f t="shared" ca="1" si="879"/>
        <v>-</v>
      </c>
      <c r="IA242" s="248" t="str">
        <f t="shared" ca="1" si="880"/>
        <v>-</v>
      </c>
      <c r="IB242" s="248" t="str">
        <f t="shared" ca="1" si="880"/>
        <v>-</v>
      </c>
      <c r="IC242" s="248" t="str">
        <f t="shared" ca="1" si="880"/>
        <v>-</v>
      </c>
      <c r="ID242" s="248" t="str">
        <f t="shared" ca="1" si="880"/>
        <v>-</v>
      </c>
      <c r="IE242" s="248">
        <f t="shared" ca="1" si="880"/>
        <v>0</v>
      </c>
      <c r="IF242" s="248" t="str">
        <f t="shared" ca="1" si="880"/>
        <v>-</v>
      </c>
      <c r="IG242" s="248">
        <f t="shared" ca="1" si="880"/>
        <v>0</v>
      </c>
      <c r="IH242" s="246">
        <f t="shared" ca="1" si="881"/>
        <v>0.9</v>
      </c>
      <c r="II242" s="246">
        <f t="shared" ca="1" si="881"/>
        <v>0</v>
      </c>
      <c r="IJ242" s="246">
        <f t="shared" ca="1" si="881"/>
        <v>0</v>
      </c>
      <c r="IK242" s="246">
        <f t="shared" ca="1" si="881"/>
        <v>450</v>
      </c>
      <c r="IL242" s="246" t="str">
        <f t="shared" ca="1" si="881"/>
        <v>-</v>
      </c>
      <c r="IM242" s="246" t="str">
        <f t="shared" ca="1" si="881"/>
        <v>-</v>
      </c>
      <c r="IN242" s="248" t="str">
        <f t="shared" ca="1" si="882"/>
        <v>-</v>
      </c>
      <c r="IO242" s="248" t="str">
        <f t="shared" ca="1" si="882"/>
        <v>-</v>
      </c>
      <c r="IP242" s="10"/>
      <c r="IQ242" s="248">
        <f t="shared" ca="1" si="880"/>
        <v>1</v>
      </c>
      <c r="IR242" s="248">
        <f t="shared" ca="1" si="880"/>
        <v>0</v>
      </c>
      <c r="IS242" s="248">
        <f t="shared" ca="1" si="880"/>
        <v>1</v>
      </c>
      <c r="IT242" s="248">
        <f t="shared" ca="1" si="880"/>
        <v>1</v>
      </c>
      <c r="IU242" s="248">
        <f t="shared" ca="1" si="880"/>
        <v>0</v>
      </c>
      <c r="IV242" s="248">
        <f t="shared" ca="1" si="880"/>
        <v>70</v>
      </c>
      <c r="IW242" s="248">
        <f t="shared" ca="1" si="880"/>
        <v>50</v>
      </c>
      <c r="IX242" s="248">
        <f t="shared" ca="1" si="880"/>
        <v>85</v>
      </c>
      <c r="IY242" s="248">
        <f t="shared" ca="1" si="880"/>
        <v>70</v>
      </c>
      <c r="IZ242" s="246">
        <f t="shared" si="883"/>
        <v>1</v>
      </c>
      <c r="JA242" s="246">
        <f t="shared" si="884"/>
        <v>1</v>
      </c>
      <c r="JB242" s="246">
        <f t="shared" si="885"/>
        <v>1</v>
      </c>
      <c r="JC242" s="248">
        <f t="shared" ca="1" si="880"/>
        <v>1</v>
      </c>
      <c r="JD242" s="10"/>
      <c r="JE242" s="248">
        <f t="shared" ca="1" si="880"/>
        <v>1</v>
      </c>
      <c r="JF242" s="246">
        <f t="shared" si="886"/>
        <v>1</v>
      </c>
      <c r="JG242" s="248">
        <f t="shared" ca="1" si="887"/>
        <v>0.75</v>
      </c>
      <c r="JH242" s="248">
        <f t="shared" ca="1" si="887"/>
        <v>0.8</v>
      </c>
      <c r="JI242" s="248">
        <f t="shared" ca="1" si="887"/>
        <v>0.82499999999999996</v>
      </c>
      <c r="JJ242" s="248">
        <f t="shared" ca="1" si="887"/>
        <v>0.875</v>
      </c>
      <c r="JK242" s="248">
        <f t="shared" ca="1" si="887"/>
        <v>0.9</v>
      </c>
      <c r="JL242" s="246">
        <f t="shared" si="888"/>
        <v>1</v>
      </c>
      <c r="JM242" s="301" cm="1">
        <f t="array" ref="JM242">INDEX(i.addfoo,$Q242,JM$229)</f>
        <v>0</v>
      </c>
      <c r="JN242" s="301" cm="1">
        <f t="array" ref="JN242">INDEX(i.addfoo,$Q242,JN$229)</f>
        <v>0</v>
      </c>
      <c r="JO242" s="301" cm="1">
        <f t="array" ref="JO242">INDEX(i.addfoo,$Q242,JO$229)</f>
        <v>0</v>
      </c>
      <c r="JP242" s="301" cm="1">
        <f t="array" ref="JP242">INDEX(i.addfoo,$Q242,JP$229)</f>
        <v>0</v>
      </c>
      <c r="JQ242" s="301" cm="1">
        <f t="array" ref="JQ242">INDEX(i.addfoo,$Q242,JQ$229)</f>
        <v>0</v>
      </c>
      <c r="JR242" s="301" cm="1">
        <f t="array" ref="JR242">INDEX(i.addfoo,$Q242,JR$229)</f>
        <v>0</v>
      </c>
      <c r="JS242" s="248" t="str">
        <f t="shared" ca="1" si="880"/>
        <v>-</v>
      </c>
      <c r="JT242" s="248">
        <f t="shared" ca="1" si="880"/>
        <v>0</v>
      </c>
      <c r="JU242" s="27">
        <v>0</v>
      </c>
    </row>
    <row r="243" spans="1:281" s="228" customFormat="1" outlineLevel="1">
      <c r="A243" s="202">
        <f t="shared" si="12"/>
        <v>238</v>
      </c>
      <c r="B243" s="202">
        <f t="shared" si="861"/>
        <v>2</v>
      </c>
      <c r="C243" s="228">
        <v>700</v>
      </c>
      <c r="D243" s="228" t="s">
        <v>941</v>
      </c>
      <c r="E243" s="228" t="b">
        <v>1</v>
      </c>
      <c r="F243" s="228" t="b">
        <v>0</v>
      </c>
      <c r="G243" s="228" t="b">
        <v>1</v>
      </c>
      <c r="H243" s="32">
        <v>4</v>
      </c>
      <c r="I243" s="298" cm="1">
        <f t="array" aca="1" ref="I243" ca="1">INDEX(DataMaster!$R$70:$AC$77,Experiment!$H243,MATCH(Experiment!I$2,DataMaster!$R$69:$AC$69,0))</f>
        <v>2</v>
      </c>
      <c r="J243" s="298" cm="1">
        <f t="array" aca="1" ref="J243" ca="1">INDEX(DataMaster!$R$70:$AC$77,Experiment!$H243,MATCH(Experiment!J$2,DataMaster!$R$69:$AC$69,0))</f>
        <v>3</v>
      </c>
      <c r="K243" s="32">
        <v>1</v>
      </c>
      <c r="L243" s="298" cm="1">
        <f t="array" aca="1" ref="L243" ca="1">INDEX(DataMaster!$R$70:$AC$77,Experiment!$H243,MATCH(Experiment!L$2,DataMaster!$R$69:$AC$69,0))</f>
        <v>3</v>
      </c>
      <c r="M243" s="225">
        <f t="shared" ca="1" si="889"/>
        <v>1</v>
      </c>
      <c r="N243" s="225">
        <f t="shared" ca="1" si="889"/>
        <v>1</v>
      </c>
      <c r="O243" s="225">
        <f t="shared" ca="1" si="889"/>
        <v>1</v>
      </c>
      <c r="P243" s="298" cm="1">
        <f t="array" ref="P243">INDEX(DataMaster!$R$70:$AC$77,Experiment!$H243,MATCH(Experiment!P$2,DataMaster!$R$69:$AC$69,0))</f>
        <v>1</v>
      </c>
      <c r="Q243" s="32">
        <v>3</v>
      </c>
      <c r="R243" s="298" cm="1">
        <f t="array" aca="1" ref="R243" ca="1">INDEX(DataMaster!$R$70:$AC$77,Experiment!$H243,MATCH(Experiment!R$2,DataMaster!$R$69:$AC$69,0))</f>
        <v>3</v>
      </c>
      <c r="S243" s="32">
        <v>1</v>
      </c>
      <c r="T243" s="298" cm="1">
        <f t="array" aca="1" ref="T243" ca="1">INDEX(DataMaster!$R$70:$AC$77,Experiment!$H243,MATCH(Experiment!T$2,DataMaster!$R$69:$AC$69,0))</f>
        <v>3</v>
      </c>
      <c r="V243" s="242" t="str">
        <f ca="1">TEXT(LEFT(OFFSET(V243,-1,0),5)+1,"00000")&amp;MID(OFFSET(V243,-1,0),6,FIND(" ",OFFSET(V243,-1,0),7)-5)
&amp;IF($H243=0,"",INDEX(DataMaster!$Q$70:$Q$77,Experiment!H243))
&amp;" Day"&amp;INDEX(i.DOY,$I243,1)&amp;IF($FE243=0," FWM","")&amp;IF($FE243=1," MWM","")&amp;IF($FE243=5," Mat","")&amp;IF($FJ243=TRUE,"&amp;BBT","")
&amp;" Confine"&amp;$P243-1&amp;IF($R243&gt;1," PasArea"&amp;GQ243,"")&amp;IF($T243&gt;1," SR"&amp;GT243,"")&amp;IF($S243&gt;1," PGR"&amp;JF243,"")&amp;IF(SUM(JM243:JR243)&gt;0," AddFoo"&amp;SUM(JM243:JR243),"")
&amp;" (F"&amp;3+IFERROR(1*$CZ243,0)+IFERROR(1*$DA243,0)&amp;3-IFERROR(1*NOT($DC243),0)&amp;"N"&amp;$DV243&amp;$DW243&amp;")"</f>
        <v>00014 Case_study farm2_nc Day169 MWM&amp;BBT Confine0 PasArea477.12 SR12.8 AddFoo241.505281690141 (F33N33)</v>
      </c>
      <c r="W243" s="10" t="str">
        <f ca="1">IF(COUNTIF(V$5:V243,V243)=1,"-","Dup")</f>
        <v>-</v>
      </c>
      <c r="X243" s="10"/>
      <c r="Y243" s="248" t="str">
        <f t="shared" ca="1" si="863"/>
        <v>-</v>
      </c>
      <c r="Z243" s="248" t="str">
        <f t="shared" ca="1" si="863"/>
        <v>-</v>
      </c>
      <c r="AA243" s="248" t="str">
        <f t="shared" ca="1" si="863"/>
        <v>-</v>
      </c>
      <c r="AB243" s="248" t="str">
        <f t="shared" ca="1" si="863"/>
        <v>-</v>
      </c>
      <c r="AC243" s="248" t="str">
        <f t="shared" ca="1" si="863"/>
        <v>-</v>
      </c>
      <c r="AD243" s="248" t="b">
        <f t="shared" ca="1" si="863"/>
        <v>1</v>
      </c>
      <c r="AE243" s="10"/>
      <c r="AF243" s="248" t="b">
        <f t="shared" ca="1" si="864"/>
        <v>1</v>
      </c>
      <c r="AG243" s="248" t="str">
        <f t="shared" ca="1" si="864"/>
        <v>-</v>
      </c>
      <c r="AH243" s="248" t="str">
        <f t="shared" ca="1" si="864"/>
        <v>-</v>
      </c>
      <c r="AI243" s="248" t="str">
        <f t="shared" ca="1" si="864"/>
        <v>-</v>
      </c>
      <c r="AJ243" s="248" t="b">
        <f t="shared" ca="1" si="864"/>
        <v>0</v>
      </c>
      <c r="AK243" s="248" t="str">
        <f t="shared" ca="1" si="864"/>
        <v>-</v>
      </c>
      <c r="AL243" s="248" t="str">
        <f t="shared" ca="1" si="864"/>
        <v>-</v>
      </c>
      <c r="AM243" s="248" t="str">
        <f t="shared" ca="1" si="864"/>
        <v>-</v>
      </c>
      <c r="AN243" s="248" t="b">
        <f t="shared" ca="1" si="864"/>
        <v>0</v>
      </c>
      <c r="AO243" s="10"/>
      <c r="AP243" s="248" t="b">
        <f t="shared" ca="1" si="865"/>
        <v>1</v>
      </c>
      <c r="AQ243" s="248" t="b">
        <f t="shared" ca="1" si="865"/>
        <v>1</v>
      </c>
      <c r="AR243" s="248" t="b">
        <f t="shared" ca="1" si="865"/>
        <v>1</v>
      </c>
      <c r="AS243" s="297">
        <f t="shared" ca="1" si="866"/>
        <v>423109</v>
      </c>
      <c r="AT243" s="248" t="b">
        <f t="shared" ca="1" si="865"/>
        <v>0</v>
      </c>
      <c r="AU243" s="248" t="str">
        <f t="shared" ca="1" si="865"/>
        <v>-</v>
      </c>
      <c r="AV243" s="248" t="str">
        <f t="shared" ca="1" si="865"/>
        <v>-</v>
      </c>
      <c r="AW243" s="248" t="str">
        <f t="shared" ca="1" si="865"/>
        <v>-</v>
      </c>
      <c r="AX243" s="248" t="str">
        <f t="shared" ca="1" si="865"/>
        <v>-</v>
      </c>
      <c r="AY243" s="248">
        <f t="shared" ca="1" si="865"/>
        <v>1</v>
      </c>
      <c r="AZ243" s="248">
        <f t="shared" ca="1" si="865"/>
        <v>1</v>
      </c>
      <c r="BA243" s="248" t="b">
        <f t="shared" ca="1" si="865"/>
        <v>1</v>
      </c>
      <c r="BB243" s="246" cm="1">
        <f t="array" ref="BB243">INDEX(i.sup_sel,$K243)</f>
        <v>1</v>
      </c>
      <c r="BC243" s="246" cm="1">
        <f t="array" aca="1" ref="BC243" ca="1">INDEX(i.confinement_factor_lab_cost,$L243)</f>
        <v>0.4</v>
      </c>
      <c r="BD243" s="246" cm="1">
        <f t="array" aca="1" ref="BD243" ca="1">INDEX(i.confinement_factor_lab_cost,$L243)</f>
        <v>0.4</v>
      </c>
      <c r="BE243" s="248" t="b">
        <f t="shared" ca="1" si="867"/>
        <v>1</v>
      </c>
      <c r="BF243" s="248" t="b">
        <f t="shared" ca="1" si="867"/>
        <v>0</v>
      </c>
      <c r="BG243" s="246" t="b" cm="1">
        <f t="array" ref="BG243">INDEX(i.dams_confinement_P,$P243,BG$17)</f>
        <v>0</v>
      </c>
      <c r="BH243" s="246" t="b" cm="1">
        <f t="array" ref="BH243">INDEX(i.dams_confinement_P,$P243,BH$17)</f>
        <v>0</v>
      </c>
      <c r="BI243" s="246" t="b" cm="1">
        <f t="array" ref="BI243">INDEX(i.dams_confinement_P,$P243,BI$17)</f>
        <v>0</v>
      </c>
      <c r="BJ243" s="246" t="b" cm="1">
        <f t="array" ref="BJ243">INDEX(i.dams_confinement_P,$P243,BJ$17)</f>
        <v>0</v>
      </c>
      <c r="BK243" s="246" t="b" cm="1">
        <f t="array" ref="BK243">INDEX(i.dams_confinement_P,$P243,BK$17)</f>
        <v>0</v>
      </c>
      <c r="BL243" s="246" t="b" cm="1">
        <f t="array" ref="BL243">INDEX(i.dams_confinement_P,$P243,BL$17)</f>
        <v>0</v>
      </c>
      <c r="BM243" s="246" t="b" cm="1">
        <f t="array" ref="BM243">INDEX(i.dams_confinement_P,$P243,BM$17)</f>
        <v>0</v>
      </c>
      <c r="BN243" s="246" t="b" cm="1">
        <f t="array" ref="BN243">INDEX(i.dams_confinement_P,$P243,BN$17)</f>
        <v>0</v>
      </c>
      <c r="BO243" s="246" t="b" cm="1">
        <f t="array" ref="BO243">INDEX(i.dams_confinement_P,$P243,BO$17)</f>
        <v>0</v>
      </c>
      <c r="BP243" s="246" t="b" cm="1">
        <f t="array" ref="BP243">INDEX(i.dams_confinement_P,$P243,BP$17)</f>
        <v>0</v>
      </c>
      <c r="BQ243" s="246" t="b" cm="1">
        <f t="array" ref="BQ243">INDEX(i.dams_confinement_P,$P243,BQ$17)</f>
        <v>0</v>
      </c>
      <c r="BR243" s="246" t="b" cm="1">
        <f t="array" ref="BR243">INDEX(i.dams_confinement_P,$P243,BR$17)</f>
        <v>0</v>
      </c>
      <c r="BS243" s="246" t="b" cm="1">
        <f t="array" ref="BS243">INDEX(i.dams_confinement_P,$P243,BS$17)</f>
        <v>0</v>
      </c>
      <c r="BT243" s="246" t="b" cm="1">
        <f t="array" ref="BT243">INDEX(i.dams_confinement_P,$P243,BT$17)</f>
        <v>0</v>
      </c>
      <c r="BU243" s="246" t="b" cm="1">
        <f t="array" ref="BU243">INDEX(i.dams_confinement_P,$P243,BU$17)</f>
        <v>0</v>
      </c>
      <c r="BV243" s="246" t="b" cm="1">
        <f t="array" ref="BV243">INDEX(i.dams_confinement_P,$P243,BV$17)</f>
        <v>0</v>
      </c>
      <c r="BW243" s="246" t="b" cm="1">
        <f t="array" ref="BW243">INDEX(i.dams_confinement_P,$P243,BW$17)</f>
        <v>0</v>
      </c>
      <c r="BX243" s="246" t="b" cm="1">
        <f t="array" ref="BX243">INDEX(i.dams_confinement_P,$P243,BX$17)</f>
        <v>0</v>
      </c>
      <c r="BY243" s="248" t="str">
        <f t="shared" ca="1" si="868"/>
        <v>-</v>
      </c>
      <c r="BZ243" s="248" t="str">
        <f t="shared" ca="1" si="868"/>
        <v>-</v>
      </c>
      <c r="CA243" s="10"/>
      <c r="CB243" s="248" t="str">
        <f t="shared" ref="CB243:CV249" ca="1" si="903">OFFSET(CB$5,$B243,0)</f>
        <v>-</v>
      </c>
      <c r="CC243" s="248" t="str">
        <f t="shared" ca="1" si="903"/>
        <v>-</v>
      </c>
      <c r="CD243" s="248" t="str">
        <f t="shared" ca="1" si="903"/>
        <v>-</v>
      </c>
      <c r="CE243" s="248" t="str">
        <f t="shared" ca="1" si="903"/>
        <v>-</v>
      </c>
      <c r="CF243" s="248" t="str">
        <f t="shared" ca="1" si="903"/>
        <v>-</v>
      </c>
      <c r="CG243" s="248" t="str">
        <f t="shared" ca="1" si="903"/>
        <v>-</v>
      </c>
      <c r="CH243" s="248" t="str">
        <f t="shared" ca="1" si="903"/>
        <v>-</v>
      </c>
      <c r="CI243" s="248" t="str">
        <f t="shared" ca="1" si="903"/>
        <v>-</v>
      </c>
      <c r="CJ243" s="248" t="str">
        <f t="shared" ca="1" si="903"/>
        <v>-</v>
      </c>
      <c r="CK243" s="248" t="str">
        <f t="shared" ca="1" si="903"/>
        <v>-</v>
      </c>
      <c r="CL243" s="248" t="str">
        <f t="shared" ca="1" si="903"/>
        <v>-</v>
      </c>
      <c r="CM243" s="248" t="str">
        <f t="shared" ca="1" si="903"/>
        <v>-</v>
      </c>
      <c r="CN243" s="248" t="str">
        <f t="shared" ca="1" si="903"/>
        <v>-</v>
      </c>
      <c r="CO243" s="248" t="str">
        <f t="shared" ca="1" si="903"/>
        <v>-</v>
      </c>
      <c r="CP243" s="248" t="str">
        <f t="shared" ca="1" si="903"/>
        <v>-</v>
      </c>
      <c r="CQ243" s="248" t="str">
        <f t="shared" ca="1" si="903"/>
        <v>-</v>
      </c>
      <c r="CR243" s="248" t="str">
        <f t="shared" ca="1" si="903"/>
        <v>-</v>
      </c>
      <c r="CS243" s="248" t="str">
        <f t="shared" ca="1" si="903"/>
        <v>-</v>
      </c>
      <c r="CT243" s="248" t="str">
        <f t="shared" ca="1" si="903"/>
        <v>-</v>
      </c>
      <c r="CU243" s="248" t="str">
        <f t="shared" ca="1" si="903"/>
        <v>-</v>
      </c>
      <c r="CV243" s="248" t="str">
        <f t="shared" ca="1" si="903"/>
        <v>-</v>
      </c>
      <c r="CW243" s="10"/>
      <c r="CX243" s="246" t="str" cm="1">
        <f t="array" aca="1" ref="CX243" ca="1">IF(AND($CZ243:$DA243),INDEX(i.dam_user_fvp0_date,$P243),"-")</f>
        <v>-</v>
      </c>
      <c r="CY243" s="246" t="str" cm="1">
        <f t="array" aca="1" ref="CY243" ca="1">IF(AND($CZ243:$DA243),INDEX(i.dam_user_fvp1_date,$P243),"-")</f>
        <v>-</v>
      </c>
      <c r="CZ243" s="248" t="b">
        <f t="shared" ca="1" si="899"/>
        <v>0</v>
      </c>
      <c r="DA243" s="248" t="b">
        <f t="shared" ca="1" si="899"/>
        <v>0</v>
      </c>
      <c r="DB243" s="248" t="str">
        <f t="shared" ca="1" si="899"/>
        <v>-</v>
      </c>
      <c r="DC243" s="248" t="str">
        <f t="shared" ca="1" si="899"/>
        <v>-</v>
      </c>
      <c r="DD243" s="248" t="str">
        <f t="shared" ca="1" si="899"/>
        <v>-</v>
      </c>
      <c r="DE243" s="248" t="str">
        <f t="shared" ca="1" si="899"/>
        <v>-</v>
      </c>
      <c r="DF243" s="248" t="str">
        <f t="shared" ca="1" si="899"/>
        <v>-</v>
      </c>
      <c r="DG243" s="248" t="str">
        <f t="shared" ca="1" si="899"/>
        <v>-</v>
      </c>
      <c r="DH243" s="248" t="str">
        <f t="shared" ca="1" si="899"/>
        <v>-</v>
      </c>
      <c r="DI243" s="248" t="str">
        <f t="shared" ca="1" si="899"/>
        <v>-</v>
      </c>
      <c r="DJ243" s="248">
        <f t="shared" ca="1" si="899"/>
        <v>0.125</v>
      </c>
      <c r="DK243" s="248">
        <f t="shared" ca="1" si="899"/>
        <v>0.3</v>
      </c>
      <c r="DL243" s="248">
        <f t="shared" ca="1" si="899"/>
        <v>-0.05</v>
      </c>
      <c r="DM243" s="248">
        <f t="shared" ca="1" si="899"/>
        <v>0.1</v>
      </c>
      <c r="DN243" s="248">
        <f t="shared" ca="1" si="899"/>
        <v>0.25</v>
      </c>
      <c r="DO243" s="248">
        <f t="shared" ca="1" si="899"/>
        <v>-0.05</v>
      </c>
      <c r="DP243" s="248">
        <f t="shared" ca="1" si="899"/>
        <v>0.05</v>
      </c>
      <c r="DQ243" s="248">
        <f t="shared" ca="1" si="899"/>
        <v>0.1</v>
      </c>
      <c r="DR243" s="248">
        <f t="shared" ca="1" si="899"/>
        <v>-0.02</v>
      </c>
      <c r="DS243" s="248">
        <f t="shared" ca="1" si="899"/>
        <v>0.1</v>
      </c>
      <c r="DT243" s="248">
        <f t="shared" ca="1" si="899"/>
        <v>0.25</v>
      </c>
      <c r="DU243" s="248">
        <f t="shared" ca="1" si="899"/>
        <v>-0.05</v>
      </c>
      <c r="DV243" s="301">
        <v>3</v>
      </c>
      <c r="DW243" s="301">
        <v>3</v>
      </c>
      <c r="DX243" s="248">
        <f t="shared" ca="1" si="899"/>
        <v>0</v>
      </c>
      <c r="DY243" s="247">
        <v>1.5</v>
      </c>
      <c r="DZ243" s="247">
        <v>-1.5</v>
      </c>
      <c r="EA243" s="248" t="str">
        <f t="shared" ca="1" si="899"/>
        <v>-</v>
      </c>
      <c r="EB243" s="248" t="str">
        <f t="shared" ca="1" si="899"/>
        <v>-</v>
      </c>
      <c r="EC243" s="248" t="str">
        <f t="shared" ca="1" si="899"/>
        <v>-</v>
      </c>
      <c r="ED243" s="248" t="str">
        <f t="shared" ca="1" si="899"/>
        <v>-</v>
      </c>
      <c r="EE243" s="248" t="str">
        <f t="shared" ca="1" si="899"/>
        <v>-</v>
      </c>
      <c r="EF243" s="248">
        <f t="shared" ca="1" si="899"/>
        <v>0</v>
      </c>
      <c r="EG243" s="247">
        <v>1.5</v>
      </c>
      <c r="EH243" s="247">
        <v>-1.5</v>
      </c>
      <c r="EI243" s="248" t="str">
        <f t="shared" ca="1" si="899"/>
        <v>-</v>
      </c>
      <c r="EJ243" s="248" t="str">
        <f t="shared" ca="1" si="899"/>
        <v>-</v>
      </c>
      <c r="EK243" s="248" t="str">
        <f t="shared" ca="1" si="899"/>
        <v>-</v>
      </c>
      <c r="EL243" s="248">
        <f t="shared" ca="1" si="899"/>
        <v>0</v>
      </c>
      <c r="EM243" s="248">
        <f t="shared" ca="1" si="899"/>
        <v>0</v>
      </c>
      <c r="EN243" s="248">
        <f t="shared" ca="1" si="899"/>
        <v>0</v>
      </c>
      <c r="EO243" s="248">
        <f t="shared" ca="1" si="899"/>
        <v>0</v>
      </c>
      <c r="EP243" s="248">
        <f t="shared" ca="1" si="899"/>
        <v>0</v>
      </c>
      <c r="EQ243" s="248">
        <f t="shared" ca="1" si="899"/>
        <v>0</v>
      </c>
      <c r="ER243" s="248">
        <f t="shared" ca="1" si="899"/>
        <v>0</v>
      </c>
      <c r="ES243" s="248" t="str">
        <f t="shared" ca="1" si="899"/>
        <v>-</v>
      </c>
      <c r="ET243" s="248" t="str">
        <f t="shared" ca="1" si="899"/>
        <v>-</v>
      </c>
      <c r="EU243" s="248" t="str">
        <f t="shared" ca="1" si="899"/>
        <v>-</v>
      </c>
      <c r="EV243" s="248" t="str">
        <f t="shared" ca="1" si="899"/>
        <v>-</v>
      </c>
      <c r="EW243" s="248" t="str">
        <f t="shared" ca="1" si="899"/>
        <v>-</v>
      </c>
      <c r="EX243" s="248" t="str">
        <f t="shared" ca="1" si="899"/>
        <v>-</v>
      </c>
      <c r="EY243" s="248" t="str">
        <f t="shared" ca="1" si="899"/>
        <v>-</v>
      </c>
      <c r="EZ243" s="248" t="str">
        <f t="shared" ca="1" si="899"/>
        <v>-</v>
      </c>
      <c r="FA243" s="248" t="str">
        <f t="shared" ca="1" si="899"/>
        <v>-</v>
      </c>
      <c r="FB243" s="248" t="str">
        <f t="shared" ca="1" si="899"/>
        <v>-</v>
      </c>
      <c r="FC243" s="248" t="str">
        <f t="shared" ca="1" si="899"/>
        <v>-</v>
      </c>
      <c r="FD243" s="10"/>
      <c r="FE243" s="246">
        <f t="shared" ca="1" si="869"/>
        <v>1</v>
      </c>
      <c r="FF243" s="248" t="str">
        <f t="shared" ca="1" si="899"/>
        <v>-</v>
      </c>
      <c r="FG243" s="248" t="str">
        <f t="shared" ca="1" si="899"/>
        <v>-</v>
      </c>
      <c r="FH243" s="248" t="str">
        <f t="shared" ca="1" si="899"/>
        <v>-</v>
      </c>
      <c r="FI243" s="248" t="str">
        <f t="shared" ca="1" si="899"/>
        <v>-</v>
      </c>
      <c r="FJ243" s="246" t="b">
        <f t="shared" ca="1" si="871"/>
        <v>1</v>
      </c>
      <c r="FK243" s="248" t="str">
        <f t="shared" ca="1" si="900"/>
        <v>-</v>
      </c>
      <c r="FL243" s="248">
        <f t="shared" ca="1" si="900"/>
        <v>0</v>
      </c>
      <c r="FM243" s="248" t="str">
        <f t="shared" ca="1" si="900"/>
        <v>-</v>
      </c>
      <c r="FN243" s="248">
        <f t="shared" ca="1" si="900"/>
        <v>1</v>
      </c>
      <c r="FO243" s="248">
        <f t="shared" ca="1" si="900"/>
        <v>0</v>
      </c>
      <c r="FP243" s="248">
        <f t="shared" ca="1" si="900"/>
        <v>1</v>
      </c>
      <c r="FQ243" s="248">
        <f t="shared" ca="1" si="900"/>
        <v>0</v>
      </c>
      <c r="FR243" s="248">
        <f t="shared" ca="1" si="900"/>
        <v>1</v>
      </c>
      <c r="FS243" s="248">
        <f t="shared" ca="1" si="900"/>
        <v>1</v>
      </c>
      <c r="FT243" s="248">
        <f t="shared" ca="1" si="900"/>
        <v>1</v>
      </c>
      <c r="FU243" s="248">
        <f t="shared" ca="1" si="900"/>
        <v>0</v>
      </c>
      <c r="FV243" s="248">
        <f t="shared" ca="1" si="900"/>
        <v>0</v>
      </c>
      <c r="FW243" s="248">
        <f t="shared" ca="1" si="900"/>
        <v>0</v>
      </c>
      <c r="FX243" s="248">
        <f t="shared" ca="1" si="900"/>
        <v>0</v>
      </c>
      <c r="FY243" s="248">
        <f t="shared" ca="1" si="900"/>
        <v>0</v>
      </c>
      <c r="FZ243" s="248">
        <f t="shared" ca="1" si="900"/>
        <v>0</v>
      </c>
      <c r="GA243" s="248">
        <f t="shared" ca="1" si="900"/>
        <v>0</v>
      </c>
      <c r="GB243" s="248">
        <f t="shared" ca="1" si="900"/>
        <v>0</v>
      </c>
      <c r="GC243" s="248">
        <f t="shared" ca="1" si="900"/>
        <v>0</v>
      </c>
      <c r="GD243" s="248">
        <f t="shared" ca="1" si="900"/>
        <v>0</v>
      </c>
      <c r="GE243" s="248">
        <f t="shared" ca="1" si="900"/>
        <v>0</v>
      </c>
      <c r="GF243" s="248">
        <f t="shared" ca="1" si="900"/>
        <v>0</v>
      </c>
      <c r="GG243" s="248">
        <f t="shared" ca="1" si="900"/>
        <v>1</v>
      </c>
      <c r="GH243" s="248">
        <f t="shared" ca="1" si="900"/>
        <v>0</v>
      </c>
      <c r="GI243" s="248">
        <f t="shared" ca="1" si="900"/>
        <v>0</v>
      </c>
      <c r="GJ243" s="248">
        <f t="shared" ca="1" si="900"/>
        <v>0</v>
      </c>
      <c r="GK243" s="248">
        <f t="shared" ca="1" si="900"/>
        <v>0</v>
      </c>
      <c r="GL243" s="248">
        <f t="shared" ca="1" si="900"/>
        <v>0</v>
      </c>
      <c r="GM243" s="248">
        <f t="shared" ca="1" si="900"/>
        <v>0</v>
      </c>
      <c r="GN243" s="248">
        <f t="shared" ca="1" si="900"/>
        <v>0</v>
      </c>
      <c r="GO243" s="10"/>
      <c r="GP243" s="246" t="b">
        <f t="shared" ca="1" si="901"/>
        <v>1</v>
      </c>
      <c r="GQ243" s="246" cm="1">
        <f t="array" aca="1" ref="GQ243" ca="1">INDEX(i.bnd_total_pas_area,$R243,1)</f>
        <v>477.12</v>
      </c>
      <c r="GR243" s="248" t="str">
        <f t="shared" ca="1" si="874"/>
        <v>-</v>
      </c>
      <c r="GS243" s="246" t="b">
        <f t="shared" ca="1" si="902"/>
        <v>1</v>
      </c>
      <c r="GT243" s="246" cm="1">
        <f t="array" aca="1" ref="GT243" ca="1">INDEX(i.bnd_sr_t,$T243,1)</f>
        <v>12.8</v>
      </c>
      <c r="GU243" s="246" t="b">
        <f t="shared" ca="1" si="876"/>
        <v>0</v>
      </c>
      <c r="GV243" s="246" t="b">
        <f t="shared" ca="1" si="876"/>
        <v>1</v>
      </c>
      <c r="GW243" s="246" t="b">
        <f t="shared" ca="1" si="876"/>
        <v>0</v>
      </c>
      <c r="GX243" s="248">
        <f t="shared" ca="1" si="877"/>
        <v>0</v>
      </c>
      <c r="GY243" s="248">
        <f t="shared" ca="1" si="877"/>
        <v>2</v>
      </c>
      <c r="GZ243" s="248">
        <f t="shared" ca="1" si="877"/>
        <v>2</v>
      </c>
      <c r="HA243" s="248" t="str">
        <f t="shared" ca="1" si="877"/>
        <v>-</v>
      </c>
      <c r="HB243" s="248" t="str">
        <f t="shared" ca="1" si="877"/>
        <v>-</v>
      </c>
      <c r="HC243" s="248" t="str">
        <f t="shared" ca="1" si="877"/>
        <v>-</v>
      </c>
      <c r="HD243" s="248" t="str">
        <f t="shared" ca="1" si="877"/>
        <v>-</v>
      </c>
      <c r="HE243" s="248" t="str">
        <f t="shared" ca="1" si="877"/>
        <v>-</v>
      </c>
      <c r="HF243" s="248" t="str">
        <f t="shared" ca="1" si="877"/>
        <v>-</v>
      </c>
      <c r="HG243" s="248" t="str">
        <f t="shared" ca="1" si="877"/>
        <v>-</v>
      </c>
      <c r="HH243" s="248" t="str">
        <f t="shared" ca="1" si="877"/>
        <v>-</v>
      </c>
      <c r="HI243" s="248" t="str">
        <f t="shared" ca="1" si="877"/>
        <v>-</v>
      </c>
      <c r="HJ243" s="248" t="str">
        <f t="shared" ca="1" si="877"/>
        <v>-</v>
      </c>
      <c r="HK243" s="248" t="b">
        <f t="shared" ref="HK243:HS249" ca="1" si="904">OFFSET(HK$5,$B243,0)</f>
        <v>1</v>
      </c>
      <c r="HL243" s="248">
        <f t="shared" ca="1" si="904"/>
        <v>0</v>
      </c>
      <c r="HM243" s="288" t="str">
        <f t="shared" ca="1" si="904"/>
        <v>-</v>
      </c>
      <c r="HN243" s="288" t="str">
        <f t="shared" ca="1" si="904"/>
        <v>-</v>
      </c>
      <c r="HO243" s="288" t="str">
        <f t="shared" ca="1" si="904"/>
        <v>-</v>
      </c>
      <c r="HP243" s="288" t="str">
        <f t="shared" ca="1" si="904"/>
        <v>-</v>
      </c>
      <c r="HQ243" s="288" t="str">
        <f t="shared" ca="1" si="904"/>
        <v>-</v>
      </c>
      <c r="HR243" s="288" t="str">
        <f t="shared" ca="1" si="904"/>
        <v>-</v>
      </c>
      <c r="HS243" s="248" t="str">
        <f t="shared" ca="1" si="904"/>
        <v>-</v>
      </c>
      <c r="HT243" s="248" t="str">
        <f t="shared" ca="1" si="878"/>
        <v>-</v>
      </c>
      <c r="HU243" s="248" t="b">
        <f t="shared" ca="1" si="878"/>
        <v>1</v>
      </c>
      <c r="HV243" s="248">
        <f t="shared" ca="1" si="878"/>
        <v>0</v>
      </c>
      <c r="HW243" s="246" t="str">
        <f t="shared" ca="1" si="879"/>
        <v>-</v>
      </c>
      <c r="HX243" s="246" t="str">
        <f t="shared" ca="1" si="879"/>
        <v>-</v>
      </c>
      <c r="HY243" s="246" t="str">
        <f t="shared" ca="1" si="879"/>
        <v>-</v>
      </c>
      <c r="HZ243" s="246" t="str">
        <f t="shared" ca="1" si="879"/>
        <v>-</v>
      </c>
      <c r="IA243" s="248" t="str">
        <f t="shared" ca="1" si="880"/>
        <v>-</v>
      </c>
      <c r="IB243" s="248" t="str">
        <f t="shared" ca="1" si="880"/>
        <v>-</v>
      </c>
      <c r="IC243" s="248" t="str">
        <f t="shared" ca="1" si="880"/>
        <v>-</v>
      </c>
      <c r="ID243" s="248" t="str">
        <f t="shared" ca="1" si="880"/>
        <v>-</v>
      </c>
      <c r="IE243" s="248">
        <f t="shared" ca="1" si="880"/>
        <v>0</v>
      </c>
      <c r="IF243" s="248" t="str">
        <f t="shared" ca="1" si="880"/>
        <v>-</v>
      </c>
      <c r="IG243" s="248">
        <f t="shared" ca="1" si="880"/>
        <v>0</v>
      </c>
      <c r="IH243" s="246">
        <f t="shared" ca="1" si="881"/>
        <v>0.9</v>
      </c>
      <c r="II243" s="246">
        <f t="shared" ca="1" si="881"/>
        <v>0</v>
      </c>
      <c r="IJ243" s="246">
        <f t="shared" ca="1" si="881"/>
        <v>0</v>
      </c>
      <c r="IK243" s="246">
        <f t="shared" ca="1" si="881"/>
        <v>450</v>
      </c>
      <c r="IL243" s="246" t="str">
        <f t="shared" ca="1" si="881"/>
        <v>-</v>
      </c>
      <c r="IM243" s="246" t="str">
        <f t="shared" ca="1" si="881"/>
        <v>-</v>
      </c>
      <c r="IN243" s="248" t="str">
        <f t="shared" ca="1" si="882"/>
        <v>-</v>
      </c>
      <c r="IO243" s="248" t="str">
        <f t="shared" ca="1" si="882"/>
        <v>-</v>
      </c>
      <c r="IP243" s="10"/>
      <c r="IQ243" s="248">
        <f t="shared" ca="1" si="880"/>
        <v>1</v>
      </c>
      <c r="IR243" s="248">
        <f t="shared" ca="1" si="880"/>
        <v>0</v>
      </c>
      <c r="IS243" s="248">
        <f t="shared" ca="1" si="880"/>
        <v>1</v>
      </c>
      <c r="IT243" s="248">
        <f t="shared" ca="1" si="880"/>
        <v>1</v>
      </c>
      <c r="IU243" s="248">
        <f t="shared" ca="1" si="880"/>
        <v>0</v>
      </c>
      <c r="IV243" s="248">
        <f t="shared" ca="1" si="880"/>
        <v>70</v>
      </c>
      <c r="IW243" s="248">
        <f t="shared" ca="1" si="880"/>
        <v>50</v>
      </c>
      <c r="IX243" s="248">
        <f t="shared" ca="1" si="880"/>
        <v>85</v>
      </c>
      <c r="IY243" s="248">
        <f t="shared" ca="1" si="880"/>
        <v>70</v>
      </c>
      <c r="IZ243" s="246">
        <f t="shared" ca="1" si="883"/>
        <v>1</v>
      </c>
      <c r="JA243" s="246">
        <f t="shared" ca="1" si="884"/>
        <v>1</v>
      </c>
      <c r="JB243" s="246">
        <f t="shared" ca="1" si="885"/>
        <v>1</v>
      </c>
      <c r="JC243" s="248">
        <f t="shared" ca="1" si="880"/>
        <v>1</v>
      </c>
      <c r="JD243" s="10"/>
      <c r="JE243" s="248">
        <f t="shared" ca="1" si="880"/>
        <v>1</v>
      </c>
      <c r="JF243" s="246">
        <f t="shared" si="886"/>
        <v>1</v>
      </c>
      <c r="JG243" s="248">
        <f t="shared" ca="1" si="887"/>
        <v>0.75</v>
      </c>
      <c r="JH243" s="248">
        <f t="shared" ca="1" si="887"/>
        <v>0.8</v>
      </c>
      <c r="JI243" s="248">
        <f t="shared" ca="1" si="887"/>
        <v>0.82499999999999996</v>
      </c>
      <c r="JJ243" s="248">
        <f t="shared" ca="1" si="887"/>
        <v>0.875</v>
      </c>
      <c r="JK243" s="248">
        <f t="shared" ca="1" si="887"/>
        <v>0.9</v>
      </c>
      <c r="JL243" s="246">
        <f t="shared" si="888"/>
        <v>1</v>
      </c>
      <c r="JM243" s="301" cm="1">
        <f t="array" ref="JM243">INDEX(i.addfoo,$Q243,JM$229)</f>
        <v>0</v>
      </c>
      <c r="JN243" s="301" cm="1">
        <f t="array" ref="JN243">INDEX(i.addfoo,$Q243,JN$229)</f>
        <v>0</v>
      </c>
      <c r="JO243" s="301" cm="1">
        <f t="array" ref="JO243">INDEX(i.addfoo,$Q243,JO$229)</f>
        <v>0</v>
      </c>
      <c r="JP243" s="301" cm="1">
        <f t="array" ref="JP243">INDEX(i.addfoo,$Q243,JP$229)</f>
        <v>69.001509054325965</v>
      </c>
      <c r="JQ243" s="301" cm="1">
        <f t="array" ref="JQ243">INDEX(i.addfoo,$Q243,JQ$229)</f>
        <v>86.251886317907449</v>
      </c>
      <c r="JR243" s="301" cm="1">
        <f t="array" ref="JR243">INDEX(i.addfoo,$Q243,JR$229)</f>
        <v>86.251886317907449</v>
      </c>
      <c r="JS243" s="248" t="str">
        <f t="shared" ca="1" si="880"/>
        <v>-</v>
      </c>
      <c r="JT243" s="248">
        <f t="shared" ca="1" si="880"/>
        <v>0</v>
      </c>
      <c r="JU243" s="27">
        <v>0</v>
      </c>
    </row>
    <row r="244" spans="1:281" s="228" customFormat="1" outlineLevel="1">
      <c r="A244" s="202">
        <f t="shared" si="12"/>
        <v>239</v>
      </c>
      <c r="B244" s="202">
        <f t="shared" si="861"/>
        <v>2</v>
      </c>
      <c r="C244" s="228">
        <v>700</v>
      </c>
      <c r="D244" s="228" t="s">
        <v>941</v>
      </c>
      <c r="E244" s="228" t="b">
        <v>1</v>
      </c>
      <c r="F244" s="228" t="b">
        <v>0</v>
      </c>
      <c r="G244" s="228" t="b">
        <v>1</v>
      </c>
      <c r="H244" s="32">
        <v>4</v>
      </c>
      <c r="I244" s="298" cm="1">
        <f t="array" aca="1" ref="I244" ca="1">INDEX(DataMaster!$R$70:$AC$77,Experiment!$H244,MATCH(Experiment!I$2,DataMaster!$R$69:$AC$69,0))</f>
        <v>2</v>
      </c>
      <c r="J244" s="298" cm="1">
        <f t="array" aca="1" ref="J244" ca="1">INDEX(DataMaster!$R$70:$AC$77,Experiment!$H244,MATCH(Experiment!J$2,DataMaster!$R$69:$AC$69,0))</f>
        <v>3</v>
      </c>
      <c r="K244" s="32">
        <v>1</v>
      </c>
      <c r="L244" s="298" cm="1">
        <f t="array" aca="1" ref="L244" ca="1">INDEX(DataMaster!$R$70:$AC$77,Experiment!$H244,MATCH(Experiment!L$2,DataMaster!$R$69:$AC$69,0))</f>
        <v>3</v>
      </c>
      <c r="M244" s="225">
        <f t="shared" ca="1" si="889"/>
        <v>1</v>
      </c>
      <c r="N244" s="225">
        <f t="shared" ca="1" si="889"/>
        <v>1</v>
      </c>
      <c r="O244" s="225">
        <f t="shared" ca="1" si="889"/>
        <v>1</v>
      </c>
      <c r="P244" s="298" cm="1">
        <f t="array" ref="P244">INDEX(DataMaster!$R$70:$AC$77,Experiment!$H244,MATCH(Experiment!P$2,DataMaster!$R$69:$AC$69,0))</f>
        <v>1</v>
      </c>
      <c r="Q244" s="32">
        <v>1</v>
      </c>
      <c r="R244" s="298" cm="1">
        <f t="array" aca="1" ref="R244" ca="1">INDEX(DataMaster!$R$70:$AC$77,Experiment!$H244,MATCH(Experiment!R$2,DataMaster!$R$69:$AC$69,0))</f>
        <v>3</v>
      </c>
      <c r="S244" s="32">
        <v>3</v>
      </c>
      <c r="T244" s="298" cm="1">
        <f t="array" aca="1" ref="T244" ca="1">INDEX(DataMaster!$R$70:$AC$77,Experiment!$H244,MATCH(Experiment!T$2,DataMaster!$R$69:$AC$69,0))</f>
        <v>3</v>
      </c>
      <c r="V244" s="242" t="str">
        <f ca="1">TEXT(LEFT(OFFSET(V244,-1,0),5)+1,"00000")&amp;MID(OFFSET(V244,-1,0),6,FIND(" ",OFFSET(V244,-1,0),7)-5)
&amp;IF($H244=0,"",INDEX(DataMaster!$Q$70:$Q$77,Experiment!H244))
&amp;" Day"&amp;INDEX(i.DOY,$I244,1)&amp;IF($FE244=0," FWM","")&amp;IF($FE244=1," MWM","")&amp;IF($FE244=5," Mat","")&amp;IF($FJ244=TRUE,"&amp;BBT","")
&amp;" Confine"&amp;$P244-1&amp;IF($R244&gt;1," PasArea"&amp;GQ244,"")&amp;IF($T244&gt;1," SR"&amp;GT244,"")&amp;IF($S244&gt;1," PGR"&amp;JF244,"")&amp;IF(SUM(JM244:JR244)&gt;0," AddFoo"&amp;SUM(JM244:JR244),"")
&amp;" (F"&amp;3+IFERROR(1*$CZ244,0)+IFERROR(1*$DA244,0)&amp;3-IFERROR(1*NOT($DC244),0)&amp;"N"&amp;$DV244&amp;$DW244&amp;")"</f>
        <v>00015 Case_study farm2_nc Day169 MWM&amp;BBT Confine0 PasArea477.12 SR12.8 PGR0.75 (F33N33)</v>
      </c>
      <c r="W244" s="10" t="str">
        <f ca="1">IF(COUNTIF(V$5:V244,V244)=1,"-","Dup")</f>
        <v>-</v>
      </c>
      <c r="X244" s="10"/>
      <c r="Y244" s="248" t="str">
        <f t="shared" ca="1" si="863"/>
        <v>-</v>
      </c>
      <c r="Z244" s="248" t="str">
        <f t="shared" ca="1" si="863"/>
        <v>-</v>
      </c>
      <c r="AA244" s="248" t="str">
        <f t="shared" ca="1" si="863"/>
        <v>-</v>
      </c>
      <c r="AB244" s="248" t="str">
        <f t="shared" ca="1" si="863"/>
        <v>-</v>
      </c>
      <c r="AC244" s="248" t="str">
        <f t="shared" ca="1" si="863"/>
        <v>-</v>
      </c>
      <c r="AD244" s="248" t="b">
        <f t="shared" ca="1" si="863"/>
        <v>1</v>
      </c>
      <c r="AE244" s="10"/>
      <c r="AF244" s="248" t="b">
        <f t="shared" ca="1" si="864"/>
        <v>1</v>
      </c>
      <c r="AG244" s="248" t="str">
        <f t="shared" ca="1" si="864"/>
        <v>-</v>
      </c>
      <c r="AH244" s="248" t="str">
        <f t="shared" ca="1" si="864"/>
        <v>-</v>
      </c>
      <c r="AI244" s="248" t="str">
        <f t="shared" ca="1" si="864"/>
        <v>-</v>
      </c>
      <c r="AJ244" s="248" t="b">
        <f t="shared" ca="1" si="864"/>
        <v>0</v>
      </c>
      <c r="AK244" s="248" t="str">
        <f t="shared" ca="1" si="864"/>
        <v>-</v>
      </c>
      <c r="AL244" s="248" t="str">
        <f t="shared" ca="1" si="864"/>
        <v>-</v>
      </c>
      <c r="AM244" s="248" t="str">
        <f t="shared" ca="1" si="864"/>
        <v>-</v>
      </c>
      <c r="AN244" s="248" t="b">
        <f t="shared" ca="1" si="864"/>
        <v>0</v>
      </c>
      <c r="AO244" s="10"/>
      <c r="AP244" s="248" t="b">
        <f t="shared" ca="1" si="865"/>
        <v>1</v>
      </c>
      <c r="AQ244" s="248" t="b">
        <f t="shared" ca="1" si="865"/>
        <v>1</v>
      </c>
      <c r="AR244" s="248" t="b">
        <f t="shared" ca="1" si="865"/>
        <v>1</v>
      </c>
      <c r="AS244" s="297">
        <f t="shared" ca="1" si="866"/>
        <v>423109</v>
      </c>
      <c r="AT244" s="248" t="b">
        <f t="shared" ca="1" si="865"/>
        <v>0</v>
      </c>
      <c r="AU244" s="248" t="str">
        <f t="shared" ca="1" si="865"/>
        <v>-</v>
      </c>
      <c r="AV244" s="248" t="str">
        <f t="shared" ca="1" si="865"/>
        <v>-</v>
      </c>
      <c r="AW244" s="248" t="str">
        <f t="shared" ca="1" si="865"/>
        <v>-</v>
      </c>
      <c r="AX244" s="248" t="str">
        <f t="shared" ca="1" si="865"/>
        <v>-</v>
      </c>
      <c r="AY244" s="248">
        <f t="shared" ca="1" si="865"/>
        <v>1</v>
      </c>
      <c r="AZ244" s="248">
        <f t="shared" ca="1" si="865"/>
        <v>1</v>
      </c>
      <c r="BA244" s="248" t="b">
        <f t="shared" ca="1" si="865"/>
        <v>1</v>
      </c>
      <c r="BB244" s="246" cm="1">
        <f t="array" ref="BB244">INDEX(i.sup_sel,$K244)</f>
        <v>1</v>
      </c>
      <c r="BC244" s="246" cm="1">
        <f t="array" aca="1" ref="BC244" ca="1">INDEX(i.confinement_factor_lab_cost,$L244)</f>
        <v>0.4</v>
      </c>
      <c r="BD244" s="246" cm="1">
        <f t="array" aca="1" ref="BD244" ca="1">INDEX(i.confinement_factor_lab_cost,$L244)</f>
        <v>0.4</v>
      </c>
      <c r="BE244" s="248" t="b">
        <f t="shared" ca="1" si="867"/>
        <v>1</v>
      </c>
      <c r="BF244" s="248" t="b">
        <f t="shared" ca="1" si="867"/>
        <v>0</v>
      </c>
      <c r="BG244" s="246" t="b" cm="1">
        <f t="array" ref="BG244">INDEX(i.dams_confinement_P,$P244,BG$17)</f>
        <v>0</v>
      </c>
      <c r="BH244" s="246" t="b" cm="1">
        <f t="array" ref="BH244">INDEX(i.dams_confinement_P,$P244,BH$17)</f>
        <v>0</v>
      </c>
      <c r="BI244" s="246" t="b" cm="1">
        <f t="array" ref="BI244">INDEX(i.dams_confinement_P,$P244,BI$17)</f>
        <v>0</v>
      </c>
      <c r="BJ244" s="246" t="b" cm="1">
        <f t="array" ref="BJ244">INDEX(i.dams_confinement_P,$P244,BJ$17)</f>
        <v>0</v>
      </c>
      <c r="BK244" s="246" t="b" cm="1">
        <f t="array" ref="BK244">INDEX(i.dams_confinement_P,$P244,BK$17)</f>
        <v>0</v>
      </c>
      <c r="BL244" s="246" t="b" cm="1">
        <f t="array" ref="BL244">INDEX(i.dams_confinement_P,$P244,BL$17)</f>
        <v>0</v>
      </c>
      <c r="BM244" s="246" t="b" cm="1">
        <f t="array" ref="BM244">INDEX(i.dams_confinement_P,$P244,BM$17)</f>
        <v>0</v>
      </c>
      <c r="BN244" s="246" t="b" cm="1">
        <f t="array" ref="BN244">INDEX(i.dams_confinement_P,$P244,BN$17)</f>
        <v>0</v>
      </c>
      <c r="BO244" s="246" t="b" cm="1">
        <f t="array" ref="BO244">INDEX(i.dams_confinement_P,$P244,BO$17)</f>
        <v>0</v>
      </c>
      <c r="BP244" s="246" t="b" cm="1">
        <f t="array" ref="BP244">INDEX(i.dams_confinement_P,$P244,BP$17)</f>
        <v>0</v>
      </c>
      <c r="BQ244" s="246" t="b" cm="1">
        <f t="array" ref="BQ244">INDEX(i.dams_confinement_P,$P244,BQ$17)</f>
        <v>0</v>
      </c>
      <c r="BR244" s="246" t="b" cm="1">
        <f t="array" ref="BR244">INDEX(i.dams_confinement_P,$P244,BR$17)</f>
        <v>0</v>
      </c>
      <c r="BS244" s="246" t="b" cm="1">
        <f t="array" ref="BS244">INDEX(i.dams_confinement_P,$P244,BS$17)</f>
        <v>0</v>
      </c>
      <c r="BT244" s="246" t="b" cm="1">
        <f t="array" ref="BT244">INDEX(i.dams_confinement_P,$P244,BT$17)</f>
        <v>0</v>
      </c>
      <c r="BU244" s="246" t="b" cm="1">
        <f t="array" ref="BU244">INDEX(i.dams_confinement_P,$P244,BU$17)</f>
        <v>0</v>
      </c>
      <c r="BV244" s="246" t="b" cm="1">
        <f t="array" ref="BV244">INDEX(i.dams_confinement_P,$P244,BV$17)</f>
        <v>0</v>
      </c>
      <c r="BW244" s="246" t="b" cm="1">
        <f t="array" ref="BW244">INDEX(i.dams_confinement_P,$P244,BW$17)</f>
        <v>0</v>
      </c>
      <c r="BX244" s="246" t="b" cm="1">
        <f t="array" ref="BX244">INDEX(i.dams_confinement_P,$P244,BX$17)</f>
        <v>0</v>
      </c>
      <c r="BY244" s="248" t="str">
        <f t="shared" ref="BY244:CV253" ca="1" si="905">OFFSET(BY$5,$B244,0)</f>
        <v>-</v>
      </c>
      <c r="BZ244" s="248" t="str">
        <f t="shared" ca="1" si="905"/>
        <v>-</v>
      </c>
      <c r="CA244" s="10"/>
      <c r="CB244" s="248" t="str">
        <f t="shared" ca="1" si="905"/>
        <v>-</v>
      </c>
      <c r="CC244" s="248" t="str">
        <f t="shared" ca="1" si="905"/>
        <v>-</v>
      </c>
      <c r="CD244" s="248" t="str">
        <f t="shared" ca="1" si="905"/>
        <v>-</v>
      </c>
      <c r="CE244" s="248" t="str">
        <f t="shared" ca="1" si="905"/>
        <v>-</v>
      </c>
      <c r="CF244" s="248" t="str">
        <f t="shared" ca="1" si="905"/>
        <v>-</v>
      </c>
      <c r="CG244" s="248" t="str">
        <f t="shared" ca="1" si="905"/>
        <v>-</v>
      </c>
      <c r="CH244" s="248" t="str">
        <f t="shared" ca="1" si="905"/>
        <v>-</v>
      </c>
      <c r="CI244" s="248" t="str">
        <f t="shared" ca="1" si="905"/>
        <v>-</v>
      </c>
      <c r="CJ244" s="248" t="str">
        <f t="shared" ca="1" si="905"/>
        <v>-</v>
      </c>
      <c r="CK244" s="248" t="str">
        <f t="shared" ca="1" si="905"/>
        <v>-</v>
      </c>
      <c r="CL244" s="248" t="str">
        <f t="shared" ca="1" si="905"/>
        <v>-</v>
      </c>
      <c r="CM244" s="248" t="str">
        <f t="shared" ca="1" si="905"/>
        <v>-</v>
      </c>
      <c r="CN244" s="248" t="str">
        <f t="shared" ca="1" si="905"/>
        <v>-</v>
      </c>
      <c r="CO244" s="248" t="str">
        <f t="shared" ca="1" si="905"/>
        <v>-</v>
      </c>
      <c r="CP244" s="248" t="str">
        <f t="shared" ca="1" si="905"/>
        <v>-</v>
      </c>
      <c r="CQ244" s="248" t="str">
        <f t="shared" ca="1" si="905"/>
        <v>-</v>
      </c>
      <c r="CR244" s="248" t="str">
        <f t="shared" ca="1" si="905"/>
        <v>-</v>
      </c>
      <c r="CS244" s="248" t="str">
        <f t="shared" ca="1" si="905"/>
        <v>-</v>
      </c>
      <c r="CT244" s="248" t="str">
        <f t="shared" ca="1" si="905"/>
        <v>-</v>
      </c>
      <c r="CU244" s="248" t="str">
        <f t="shared" ca="1" si="905"/>
        <v>-</v>
      </c>
      <c r="CV244" s="248" t="str">
        <f t="shared" ca="1" si="905"/>
        <v>-</v>
      </c>
      <c r="CW244" s="10"/>
      <c r="CX244" s="246" t="str" cm="1">
        <f t="array" aca="1" ref="CX244" ca="1">IF(AND($CZ244:$DA244),INDEX(i.dam_user_fvp0_date,$P244),"-")</f>
        <v>-</v>
      </c>
      <c r="CY244" s="246" t="str" cm="1">
        <f t="array" aca="1" ref="CY244" ca="1">IF(AND($CZ244:$DA244),INDEX(i.dam_user_fvp1_date,$P244),"-")</f>
        <v>-</v>
      </c>
      <c r="CZ244" s="248" t="b">
        <f t="shared" ca="1" si="899"/>
        <v>0</v>
      </c>
      <c r="DA244" s="248" t="b">
        <f t="shared" ca="1" si="899"/>
        <v>0</v>
      </c>
      <c r="DB244" s="248" t="str">
        <f t="shared" ca="1" si="899"/>
        <v>-</v>
      </c>
      <c r="DC244" s="248" t="str">
        <f t="shared" ca="1" si="899"/>
        <v>-</v>
      </c>
      <c r="DD244" s="248" t="str">
        <f t="shared" ca="1" si="899"/>
        <v>-</v>
      </c>
      <c r="DE244" s="248" t="str">
        <f t="shared" ca="1" si="899"/>
        <v>-</v>
      </c>
      <c r="DF244" s="248" t="str">
        <f t="shared" ca="1" si="899"/>
        <v>-</v>
      </c>
      <c r="DG244" s="248" t="str">
        <f t="shared" ca="1" si="899"/>
        <v>-</v>
      </c>
      <c r="DH244" s="248" t="str">
        <f t="shared" ca="1" si="899"/>
        <v>-</v>
      </c>
      <c r="DI244" s="248" t="str">
        <f t="shared" ca="1" si="899"/>
        <v>-</v>
      </c>
      <c r="DJ244" s="248">
        <f t="shared" ca="1" si="899"/>
        <v>0.125</v>
      </c>
      <c r="DK244" s="248">
        <f t="shared" ca="1" si="899"/>
        <v>0.3</v>
      </c>
      <c r="DL244" s="248">
        <f t="shared" ca="1" si="899"/>
        <v>-0.05</v>
      </c>
      <c r="DM244" s="248">
        <f t="shared" ca="1" si="899"/>
        <v>0.1</v>
      </c>
      <c r="DN244" s="248">
        <f t="shared" ca="1" si="899"/>
        <v>0.25</v>
      </c>
      <c r="DO244" s="248">
        <f t="shared" ca="1" si="899"/>
        <v>-0.05</v>
      </c>
      <c r="DP244" s="248">
        <f t="shared" ca="1" si="899"/>
        <v>0.05</v>
      </c>
      <c r="DQ244" s="248">
        <f t="shared" ca="1" si="899"/>
        <v>0.1</v>
      </c>
      <c r="DR244" s="248">
        <f t="shared" ca="1" si="899"/>
        <v>-0.02</v>
      </c>
      <c r="DS244" s="248">
        <f t="shared" ca="1" si="899"/>
        <v>0.1</v>
      </c>
      <c r="DT244" s="248">
        <f t="shared" ca="1" si="899"/>
        <v>0.25</v>
      </c>
      <c r="DU244" s="248">
        <f t="shared" ca="1" si="899"/>
        <v>-0.05</v>
      </c>
      <c r="DV244" s="301">
        <v>3</v>
      </c>
      <c r="DW244" s="301">
        <v>3</v>
      </c>
      <c r="DX244" s="248">
        <f t="shared" ca="1" si="899"/>
        <v>0</v>
      </c>
      <c r="DY244" s="247">
        <v>1.5</v>
      </c>
      <c r="DZ244" s="247">
        <v>-1.5</v>
      </c>
      <c r="EA244" s="248" t="str">
        <f t="shared" ca="1" si="899"/>
        <v>-</v>
      </c>
      <c r="EB244" s="248" t="str">
        <f t="shared" ca="1" si="899"/>
        <v>-</v>
      </c>
      <c r="EC244" s="248" t="str">
        <f t="shared" ca="1" si="899"/>
        <v>-</v>
      </c>
      <c r="ED244" s="248" t="str">
        <f t="shared" ca="1" si="899"/>
        <v>-</v>
      </c>
      <c r="EE244" s="248" t="str">
        <f t="shared" ca="1" si="899"/>
        <v>-</v>
      </c>
      <c r="EF244" s="248">
        <f t="shared" ca="1" si="899"/>
        <v>0</v>
      </c>
      <c r="EG244" s="247">
        <v>1.5</v>
      </c>
      <c r="EH244" s="247">
        <v>-1.5</v>
      </c>
      <c r="EI244" s="248" t="str">
        <f t="shared" ca="1" si="899"/>
        <v>-</v>
      </c>
      <c r="EJ244" s="248" t="str">
        <f t="shared" ca="1" si="899"/>
        <v>-</v>
      </c>
      <c r="EK244" s="248" t="str">
        <f t="shared" ca="1" si="899"/>
        <v>-</v>
      </c>
      <c r="EL244" s="248">
        <f t="shared" ca="1" si="899"/>
        <v>0</v>
      </c>
      <c r="EM244" s="248">
        <f t="shared" ca="1" si="899"/>
        <v>0</v>
      </c>
      <c r="EN244" s="248">
        <f t="shared" ca="1" si="899"/>
        <v>0</v>
      </c>
      <c r="EO244" s="248">
        <f t="shared" ca="1" si="899"/>
        <v>0</v>
      </c>
      <c r="EP244" s="248">
        <f t="shared" ca="1" si="899"/>
        <v>0</v>
      </c>
      <c r="EQ244" s="248">
        <f t="shared" ca="1" si="899"/>
        <v>0</v>
      </c>
      <c r="ER244" s="248">
        <f t="shared" ca="1" si="899"/>
        <v>0</v>
      </c>
      <c r="ES244" s="248" t="str">
        <f t="shared" ca="1" si="899"/>
        <v>-</v>
      </c>
      <c r="ET244" s="248" t="str">
        <f t="shared" ca="1" si="899"/>
        <v>-</v>
      </c>
      <c r="EU244" s="248" t="str">
        <f t="shared" ca="1" si="899"/>
        <v>-</v>
      </c>
      <c r="EV244" s="248" t="str">
        <f t="shared" ca="1" si="899"/>
        <v>-</v>
      </c>
      <c r="EW244" s="248" t="str">
        <f t="shared" ca="1" si="899"/>
        <v>-</v>
      </c>
      <c r="EX244" s="248" t="str">
        <f t="shared" ca="1" si="899"/>
        <v>-</v>
      </c>
      <c r="EY244" s="248" t="str">
        <f t="shared" ca="1" si="899"/>
        <v>-</v>
      </c>
      <c r="EZ244" s="248" t="str">
        <f t="shared" ca="1" si="899"/>
        <v>-</v>
      </c>
      <c r="FA244" s="248" t="str">
        <f t="shared" ca="1" si="899"/>
        <v>-</v>
      </c>
      <c r="FB244" s="248" t="str">
        <f t="shared" ca="1" si="899"/>
        <v>-</v>
      </c>
      <c r="FC244" s="248" t="str">
        <f t="shared" ca="1" si="899"/>
        <v>-</v>
      </c>
      <c r="FD244" s="10"/>
      <c r="FE244" s="246">
        <f t="shared" ca="1" si="869"/>
        <v>1</v>
      </c>
      <c r="FF244" s="248" t="str">
        <f t="shared" ca="1" si="899"/>
        <v>-</v>
      </c>
      <c r="FG244" s="248" t="str">
        <f t="shared" ca="1" si="899"/>
        <v>-</v>
      </c>
      <c r="FH244" s="248" t="str">
        <f t="shared" ca="1" si="899"/>
        <v>-</v>
      </c>
      <c r="FI244" s="248" t="str">
        <f t="shared" ca="1" si="899"/>
        <v>-</v>
      </c>
      <c r="FJ244" s="246" t="b">
        <f t="shared" ca="1" si="871"/>
        <v>1</v>
      </c>
      <c r="FK244" s="248" t="str">
        <f t="shared" ca="1" si="900"/>
        <v>-</v>
      </c>
      <c r="FL244" s="248">
        <f t="shared" ca="1" si="900"/>
        <v>0</v>
      </c>
      <c r="FM244" s="248" t="str">
        <f t="shared" ca="1" si="900"/>
        <v>-</v>
      </c>
      <c r="FN244" s="248">
        <f t="shared" ca="1" si="900"/>
        <v>1</v>
      </c>
      <c r="FO244" s="248">
        <f t="shared" ca="1" si="900"/>
        <v>0</v>
      </c>
      <c r="FP244" s="248">
        <f t="shared" ca="1" si="900"/>
        <v>1</v>
      </c>
      <c r="FQ244" s="248">
        <f t="shared" ca="1" si="900"/>
        <v>0</v>
      </c>
      <c r="FR244" s="248">
        <f t="shared" ca="1" si="900"/>
        <v>1</v>
      </c>
      <c r="FS244" s="248">
        <f t="shared" ca="1" si="900"/>
        <v>1</v>
      </c>
      <c r="FT244" s="248">
        <f t="shared" ca="1" si="900"/>
        <v>1</v>
      </c>
      <c r="FU244" s="248">
        <f t="shared" ca="1" si="900"/>
        <v>0</v>
      </c>
      <c r="FV244" s="248">
        <f t="shared" ca="1" si="900"/>
        <v>0</v>
      </c>
      <c r="FW244" s="248">
        <f t="shared" ca="1" si="900"/>
        <v>0</v>
      </c>
      <c r="FX244" s="248">
        <f t="shared" ca="1" si="900"/>
        <v>0</v>
      </c>
      <c r="FY244" s="248">
        <f t="shared" ca="1" si="900"/>
        <v>0</v>
      </c>
      <c r="FZ244" s="248">
        <f t="shared" ca="1" si="900"/>
        <v>0</v>
      </c>
      <c r="GA244" s="248">
        <f t="shared" ca="1" si="900"/>
        <v>0</v>
      </c>
      <c r="GB244" s="248">
        <f t="shared" ca="1" si="900"/>
        <v>0</v>
      </c>
      <c r="GC244" s="248">
        <f t="shared" ca="1" si="900"/>
        <v>0</v>
      </c>
      <c r="GD244" s="248">
        <f t="shared" ca="1" si="900"/>
        <v>0</v>
      </c>
      <c r="GE244" s="248">
        <f t="shared" ca="1" si="900"/>
        <v>0</v>
      </c>
      <c r="GF244" s="248">
        <f t="shared" ca="1" si="900"/>
        <v>0</v>
      </c>
      <c r="GG244" s="248">
        <f t="shared" ca="1" si="900"/>
        <v>1</v>
      </c>
      <c r="GH244" s="248">
        <f t="shared" ca="1" si="900"/>
        <v>0</v>
      </c>
      <c r="GI244" s="248">
        <f t="shared" ca="1" si="900"/>
        <v>0</v>
      </c>
      <c r="GJ244" s="248">
        <f t="shared" ca="1" si="900"/>
        <v>0</v>
      </c>
      <c r="GK244" s="248">
        <f t="shared" ca="1" si="900"/>
        <v>0</v>
      </c>
      <c r="GL244" s="248">
        <f t="shared" ca="1" si="900"/>
        <v>0</v>
      </c>
      <c r="GM244" s="248">
        <f t="shared" ca="1" si="900"/>
        <v>0</v>
      </c>
      <c r="GN244" s="248">
        <f t="shared" ca="1" si="900"/>
        <v>0</v>
      </c>
      <c r="GO244" s="10"/>
      <c r="GP244" s="246" t="b">
        <f t="shared" ca="1" si="901"/>
        <v>1</v>
      </c>
      <c r="GQ244" s="246" cm="1">
        <f t="array" aca="1" ref="GQ244" ca="1">INDEX(i.bnd_total_pas_area,$R244,1)</f>
        <v>477.12</v>
      </c>
      <c r="GR244" s="248" t="str">
        <f t="shared" ca="1" si="874"/>
        <v>-</v>
      </c>
      <c r="GS244" s="246" t="b">
        <f t="shared" ca="1" si="902"/>
        <v>1</v>
      </c>
      <c r="GT244" s="246" cm="1">
        <f t="array" aca="1" ref="GT244" ca="1">INDEX(i.bnd_sr_t,$T244,1)</f>
        <v>12.8</v>
      </c>
      <c r="GU244" s="246" t="b">
        <f t="shared" ca="1" si="876"/>
        <v>0</v>
      </c>
      <c r="GV244" s="246" t="b">
        <f t="shared" ca="1" si="876"/>
        <v>1</v>
      </c>
      <c r="GW244" s="246" t="b">
        <f t="shared" ca="1" si="876"/>
        <v>0</v>
      </c>
      <c r="GX244" s="248">
        <f t="shared" ref="GX244:HS253" ca="1" si="906">OFFSET(GX$5,$B244,0)</f>
        <v>0</v>
      </c>
      <c r="GY244" s="248">
        <f t="shared" ca="1" si="906"/>
        <v>2</v>
      </c>
      <c r="GZ244" s="248">
        <f t="shared" ca="1" si="906"/>
        <v>2</v>
      </c>
      <c r="HA244" s="248" t="str">
        <f t="shared" ca="1" si="906"/>
        <v>-</v>
      </c>
      <c r="HB244" s="248" t="str">
        <f t="shared" ca="1" si="906"/>
        <v>-</v>
      </c>
      <c r="HC244" s="248" t="str">
        <f t="shared" ca="1" si="906"/>
        <v>-</v>
      </c>
      <c r="HD244" s="248" t="str">
        <f t="shared" ca="1" si="906"/>
        <v>-</v>
      </c>
      <c r="HE244" s="248" t="str">
        <f t="shared" ca="1" si="906"/>
        <v>-</v>
      </c>
      <c r="HF244" s="248" t="str">
        <f t="shared" ca="1" si="906"/>
        <v>-</v>
      </c>
      <c r="HG244" s="248" t="str">
        <f t="shared" ca="1" si="906"/>
        <v>-</v>
      </c>
      <c r="HH244" s="248" t="str">
        <f t="shared" ca="1" si="906"/>
        <v>-</v>
      </c>
      <c r="HI244" s="248" t="str">
        <f t="shared" ca="1" si="906"/>
        <v>-</v>
      </c>
      <c r="HJ244" s="248" t="str">
        <f t="shared" ca="1" si="906"/>
        <v>-</v>
      </c>
      <c r="HK244" s="248" t="b">
        <f t="shared" ca="1" si="906"/>
        <v>1</v>
      </c>
      <c r="HL244" s="248">
        <f t="shared" ca="1" si="906"/>
        <v>0</v>
      </c>
      <c r="HM244" s="288" t="str">
        <f t="shared" ca="1" si="906"/>
        <v>-</v>
      </c>
      <c r="HN244" s="288" t="str">
        <f t="shared" ca="1" si="906"/>
        <v>-</v>
      </c>
      <c r="HO244" s="288" t="str">
        <f t="shared" ca="1" si="906"/>
        <v>-</v>
      </c>
      <c r="HP244" s="288" t="str">
        <f t="shared" ca="1" si="906"/>
        <v>-</v>
      </c>
      <c r="HQ244" s="288" t="str">
        <f t="shared" ca="1" si="906"/>
        <v>-</v>
      </c>
      <c r="HR244" s="288" t="str">
        <f t="shared" ca="1" si="906"/>
        <v>-</v>
      </c>
      <c r="HS244" s="248" t="str">
        <f t="shared" ca="1" si="906"/>
        <v>-</v>
      </c>
      <c r="HT244" s="248" t="str">
        <f t="shared" ca="1" si="878"/>
        <v>-</v>
      </c>
      <c r="HU244" s="248" t="b">
        <f t="shared" ca="1" si="878"/>
        <v>1</v>
      </c>
      <c r="HV244" s="248">
        <f t="shared" ca="1" si="878"/>
        <v>0</v>
      </c>
      <c r="HW244" s="246" t="str">
        <f t="shared" ca="1" si="879"/>
        <v>-</v>
      </c>
      <c r="HX244" s="246" t="str">
        <f t="shared" ca="1" si="879"/>
        <v>-</v>
      </c>
      <c r="HY244" s="246" t="str">
        <f t="shared" ca="1" si="879"/>
        <v>-</v>
      </c>
      <c r="HZ244" s="246" t="str">
        <f t="shared" ca="1" si="879"/>
        <v>-</v>
      </c>
      <c r="IA244" s="248" t="str">
        <f t="shared" ca="1" si="880"/>
        <v>-</v>
      </c>
      <c r="IB244" s="248" t="str">
        <f t="shared" ca="1" si="880"/>
        <v>-</v>
      </c>
      <c r="IC244" s="248" t="str">
        <f t="shared" ca="1" si="880"/>
        <v>-</v>
      </c>
      <c r="ID244" s="248" t="str">
        <f t="shared" ca="1" si="880"/>
        <v>-</v>
      </c>
      <c r="IE244" s="248">
        <f t="shared" ca="1" si="880"/>
        <v>0</v>
      </c>
      <c r="IF244" s="248" t="str">
        <f t="shared" ca="1" si="880"/>
        <v>-</v>
      </c>
      <c r="IG244" s="248">
        <f t="shared" ca="1" si="880"/>
        <v>0</v>
      </c>
      <c r="IH244" s="246">
        <f t="shared" ca="1" si="881"/>
        <v>0.9</v>
      </c>
      <c r="II244" s="246">
        <f t="shared" ca="1" si="881"/>
        <v>0</v>
      </c>
      <c r="IJ244" s="246">
        <f t="shared" ca="1" si="881"/>
        <v>0</v>
      </c>
      <c r="IK244" s="246">
        <f t="shared" ca="1" si="881"/>
        <v>450</v>
      </c>
      <c r="IL244" s="246" t="str">
        <f t="shared" ca="1" si="881"/>
        <v>-</v>
      </c>
      <c r="IM244" s="246" t="str">
        <f t="shared" ca="1" si="881"/>
        <v>-</v>
      </c>
      <c r="IN244" s="248" t="str">
        <f t="shared" ca="1" si="882"/>
        <v>-</v>
      </c>
      <c r="IO244" s="248" t="str">
        <f t="shared" ca="1" si="882"/>
        <v>-</v>
      </c>
      <c r="IP244" s="10"/>
      <c r="IQ244" s="248">
        <f t="shared" ca="1" si="880"/>
        <v>1</v>
      </c>
      <c r="IR244" s="248">
        <f t="shared" ca="1" si="880"/>
        <v>0</v>
      </c>
      <c r="IS244" s="248">
        <f t="shared" ca="1" si="880"/>
        <v>1</v>
      </c>
      <c r="IT244" s="248">
        <f t="shared" ca="1" si="880"/>
        <v>1</v>
      </c>
      <c r="IU244" s="248">
        <f t="shared" ca="1" si="880"/>
        <v>0</v>
      </c>
      <c r="IV244" s="248">
        <f t="shared" ca="1" si="880"/>
        <v>70</v>
      </c>
      <c r="IW244" s="248">
        <f t="shared" ca="1" si="880"/>
        <v>50</v>
      </c>
      <c r="IX244" s="248">
        <f t="shared" ca="1" si="880"/>
        <v>85</v>
      </c>
      <c r="IY244" s="248">
        <f t="shared" ref="IY244:JE244" ca="1" si="907">OFFSET(IY$5,$B244,0)</f>
        <v>70</v>
      </c>
      <c r="IZ244" s="246">
        <f t="shared" ca="1" si="883"/>
        <v>1</v>
      </c>
      <c r="JA244" s="246">
        <f t="shared" ca="1" si="884"/>
        <v>1</v>
      </c>
      <c r="JB244" s="246">
        <f t="shared" ca="1" si="885"/>
        <v>1</v>
      </c>
      <c r="JC244" s="248">
        <f t="shared" ca="1" si="907"/>
        <v>1</v>
      </c>
      <c r="JD244" s="10"/>
      <c r="JE244" s="248">
        <f t="shared" ca="1" si="907"/>
        <v>1</v>
      </c>
      <c r="JF244" s="246">
        <f t="shared" si="886"/>
        <v>0.75</v>
      </c>
      <c r="JG244" s="248">
        <f t="shared" ca="1" si="887"/>
        <v>0.75</v>
      </c>
      <c r="JH244" s="248">
        <f t="shared" ca="1" si="887"/>
        <v>0.8</v>
      </c>
      <c r="JI244" s="248">
        <f t="shared" ca="1" si="887"/>
        <v>0.82499999999999996</v>
      </c>
      <c r="JJ244" s="248">
        <f t="shared" ca="1" si="887"/>
        <v>0.875</v>
      </c>
      <c r="JK244" s="248">
        <f t="shared" ca="1" si="887"/>
        <v>0.9</v>
      </c>
      <c r="JL244" s="246">
        <f t="shared" si="888"/>
        <v>0.75</v>
      </c>
      <c r="JM244" s="301" cm="1">
        <f t="array" ref="JM244">INDEX(i.addfoo,$Q244,JM$229)</f>
        <v>0</v>
      </c>
      <c r="JN244" s="301" cm="1">
        <f t="array" ref="JN244">INDEX(i.addfoo,$Q244,JN$229)</f>
        <v>0</v>
      </c>
      <c r="JO244" s="301" cm="1">
        <f t="array" ref="JO244">INDEX(i.addfoo,$Q244,JO$229)</f>
        <v>0</v>
      </c>
      <c r="JP244" s="301" cm="1">
        <f t="array" ref="JP244">INDEX(i.addfoo,$Q244,JP$229)</f>
        <v>0</v>
      </c>
      <c r="JQ244" s="301" cm="1">
        <f t="array" ref="JQ244">INDEX(i.addfoo,$Q244,JQ$229)</f>
        <v>0</v>
      </c>
      <c r="JR244" s="301" cm="1">
        <f t="array" ref="JR244">INDEX(i.addfoo,$Q244,JR$229)</f>
        <v>0</v>
      </c>
      <c r="JS244" s="248" t="str">
        <f t="shared" ref="JS244:JT253" ca="1" si="908">OFFSET(JS$5,$B244,0)</f>
        <v>-</v>
      </c>
      <c r="JT244" s="248">
        <f t="shared" ca="1" si="908"/>
        <v>0</v>
      </c>
      <c r="JU244" s="27">
        <v>0</v>
      </c>
    </row>
    <row r="245" spans="1:281" s="228" customFormat="1" outlineLevel="1">
      <c r="A245" s="202">
        <f t="shared" si="12"/>
        <v>240</v>
      </c>
      <c r="B245" s="202">
        <f t="shared" si="861"/>
        <v>2</v>
      </c>
      <c r="C245" s="228">
        <v>700</v>
      </c>
      <c r="D245" s="228" t="s">
        <v>941</v>
      </c>
      <c r="E245" s="228" t="b">
        <v>1</v>
      </c>
      <c r="F245" s="228" t="b">
        <v>0</v>
      </c>
      <c r="G245" s="228" t="b">
        <v>1</v>
      </c>
      <c r="H245" s="32">
        <v>4</v>
      </c>
      <c r="I245" s="298" cm="1">
        <f t="array" aca="1" ref="I245" ca="1">INDEX(DataMaster!$R$70:$AC$77,Experiment!$H245,MATCH(Experiment!I$2,DataMaster!$R$69:$AC$69,0))</f>
        <v>2</v>
      </c>
      <c r="J245" s="298" cm="1">
        <f t="array" aca="1" ref="J245" ca="1">INDEX(DataMaster!$R$70:$AC$77,Experiment!$H245,MATCH(Experiment!J$2,DataMaster!$R$69:$AC$69,0))</f>
        <v>3</v>
      </c>
      <c r="K245" s="32">
        <v>1</v>
      </c>
      <c r="L245" s="298" cm="1">
        <f t="array" aca="1" ref="L245" ca="1">INDEX(DataMaster!$R$70:$AC$77,Experiment!$H245,MATCH(Experiment!L$2,DataMaster!$R$69:$AC$69,0))</f>
        <v>3</v>
      </c>
      <c r="M245" s="225">
        <f t="shared" ca="1" si="889"/>
        <v>1</v>
      </c>
      <c r="N245" s="225">
        <f t="shared" ca="1" si="889"/>
        <v>1</v>
      </c>
      <c r="O245" s="225">
        <f t="shared" ca="1" si="889"/>
        <v>1</v>
      </c>
      <c r="P245" s="298" cm="1">
        <f t="array" ref="P245">INDEX(DataMaster!$R$70:$AC$77,Experiment!$H245,MATCH(Experiment!P$2,DataMaster!$R$69:$AC$69,0))</f>
        <v>1</v>
      </c>
      <c r="Q245" s="32">
        <v>3</v>
      </c>
      <c r="R245" s="298" cm="1">
        <f t="array" aca="1" ref="R245" ca="1">INDEX(DataMaster!$R$70:$AC$77,Experiment!$H245,MATCH(Experiment!R$2,DataMaster!$R$69:$AC$69,0))</f>
        <v>3</v>
      </c>
      <c r="S245" s="32">
        <v>3</v>
      </c>
      <c r="T245" s="298" cm="1">
        <f t="array" aca="1" ref="T245" ca="1">INDEX(DataMaster!$R$70:$AC$77,Experiment!$H245,MATCH(Experiment!T$2,DataMaster!$R$69:$AC$69,0))</f>
        <v>3</v>
      </c>
      <c r="V245" s="242" t="str">
        <f ca="1">TEXT(LEFT(OFFSET(V245,-1,0),5)+1,"00000")&amp;MID(OFFSET(V245,-1,0),6,FIND(" ",OFFSET(V245,-1,0),7)-5)
&amp;IF($H245=0,"",INDEX(DataMaster!$Q$70:$Q$77,Experiment!H245))
&amp;" Day"&amp;INDEX(i.DOY,$I245,1)&amp;IF($FE245=0," FWM","")&amp;IF($FE245=1," MWM","")&amp;IF($FE245=5," Mat","")&amp;IF($FJ245=TRUE,"&amp;BBT","")
&amp;" Confine"&amp;$P245-1&amp;IF($R245&gt;1," PasArea"&amp;GQ245,"")&amp;IF($T245&gt;1," SR"&amp;GT245,"")&amp;IF($S245&gt;1," PGR"&amp;JF245,"")&amp;IF(SUM(JM245:JR245)&gt;0," AddFoo"&amp;SUM(JM245:JR245),"")
&amp;" (F"&amp;3+IFERROR(1*$CZ245,0)+IFERROR(1*$DA245,0)&amp;3-IFERROR(1*NOT($DC245),0)&amp;"N"&amp;$DV245&amp;$DW245&amp;")"</f>
        <v>00016 Case_study farm2_nc Day169 MWM&amp;BBT Confine0 PasArea477.12 SR12.8 PGR0.75 AddFoo241.505281690141 (F33N33)</v>
      </c>
      <c r="W245" s="10" t="str">
        <f ca="1">IF(COUNTIF(V$5:V245,V245)=1,"-","Dup")</f>
        <v>-</v>
      </c>
      <c r="X245" s="10"/>
      <c r="Y245" s="248" t="str">
        <f t="shared" ca="1" si="863"/>
        <v>-</v>
      </c>
      <c r="Z245" s="248" t="str">
        <f t="shared" ca="1" si="863"/>
        <v>-</v>
      </c>
      <c r="AA245" s="248" t="str">
        <f t="shared" ca="1" si="863"/>
        <v>-</v>
      </c>
      <c r="AB245" s="248" t="str">
        <f t="shared" ca="1" si="863"/>
        <v>-</v>
      </c>
      <c r="AC245" s="248" t="str">
        <f t="shared" ca="1" si="863"/>
        <v>-</v>
      </c>
      <c r="AD245" s="248" t="b">
        <f t="shared" ca="1" si="863"/>
        <v>1</v>
      </c>
      <c r="AE245" s="10"/>
      <c r="AF245" s="248" t="b">
        <f t="shared" ca="1" si="864"/>
        <v>1</v>
      </c>
      <c r="AG245" s="248" t="str">
        <f t="shared" ca="1" si="864"/>
        <v>-</v>
      </c>
      <c r="AH245" s="248" t="str">
        <f t="shared" ca="1" si="864"/>
        <v>-</v>
      </c>
      <c r="AI245" s="248" t="str">
        <f t="shared" ca="1" si="864"/>
        <v>-</v>
      </c>
      <c r="AJ245" s="248" t="b">
        <f t="shared" ca="1" si="864"/>
        <v>0</v>
      </c>
      <c r="AK245" s="248" t="str">
        <f t="shared" ca="1" si="864"/>
        <v>-</v>
      </c>
      <c r="AL245" s="248" t="str">
        <f t="shared" ca="1" si="864"/>
        <v>-</v>
      </c>
      <c r="AM245" s="248" t="str">
        <f t="shared" ca="1" si="864"/>
        <v>-</v>
      </c>
      <c r="AN245" s="248" t="b">
        <f t="shared" ca="1" si="864"/>
        <v>0</v>
      </c>
      <c r="AO245" s="10"/>
      <c r="AP245" s="248" t="b">
        <f t="shared" ca="1" si="865"/>
        <v>1</v>
      </c>
      <c r="AQ245" s="248" t="b">
        <f t="shared" ca="1" si="865"/>
        <v>1</v>
      </c>
      <c r="AR245" s="248" t="b">
        <f t="shared" ca="1" si="865"/>
        <v>1</v>
      </c>
      <c r="AS245" s="297">
        <f t="shared" ca="1" si="866"/>
        <v>423109</v>
      </c>
      <c r="AT245" s="248" t="b">
        <f t="shared" ca="1" si="865"/>
        <v>0</v>
      </c>
      <c r="AU245" s="248" t="str">
        <f t="shared" ca="1" si="865"/>
        <v>-</v>
      </c>
      <c r="AV245" s="248" t="str">
        <f t="shared" ca="1" si="865"/>
        <v>-</v>
      </c>
      <c r="AW245" s="248" t="str">
        <f t="shared" ca="1" si="865"/>
        <v>-</v>
      </c>
      <c r="AX245" s="248" t="str">
        <f t="shared" ca="1" si="865"/>
        <v>-</v>
      </c>
      <c r="AY245" s="248">
        <f t="shared" ca="1" si="865"/>
        <v>1</v>
      </c>
      <c r="AZ245" s="248">
        <f t="shared" ca="1" si="865"/>
        <v>1</v>
      </c>
      <c r="BA245" s="248" t="b">
        <f t="shared" ca="1" si="865"/>
        <v>1</v>
      </c>
      <c r="BB245" s="246" cm="1">
        <f t="array" ref="BB245">INDEX(i.sup_sel,$K245)</f>
        <v>1</v>
      </c>
      <c r="BC245" s="246" cm="1">
        <f t="array" aca="1" ref="BC245" ca="1">INDEX(i.confinement_factor_lab_cost,$L245)</f>
        <v>0.4</v>
      </c>
      <c r="BD245" s="246" cm="1">
        <f t="array" aca="1" ref="BD245" ca="1">INDEX(i.confinement_factor_lab_cost,$L245)</f>
        <v>0.4</v>
      </c>
      <c r="BE245" s="248" t="b">
        <f t="shared" ca="1" si="867"/>
        <v>1</v>
      </c>
      <c r="BF245" s="248" t="b">
        <f t="shared" ca="1" si="867"/>
        <v>0</v>
      </c>
      <c r="BG245" s="246" t="b" cm="1">
        <f t="array" ref="BG245">INDEX(i.dams_confinement_P,$P245,BG$17)</f>
        <v>0</v>
      </c>
      <c r="BH245" s="246" t="b" cm="1">
        <f t="array" ref="BH245">INDEX(i.dams_confinement_P,$P245,BH$17)</f>
        <v>0</v>
      </c>
      <c r="BI245" s="246" t="b" cm="1">
        <f t="array" ref="BI245">INDEX(i.dams_confinement_P,$P245,BI$17)</f>
        <v>0</v>
      </c>
      <c r="BJ245" s="246" t="b" cm="1">
        <f t="array" ref="BJ245">INDEX(i.dams_confinement_P,$P245,BJ$17)</f>
        <v>0</v>
      </c>
      <c r="BK245" s="246" t="b" cm="1">
        <f t="array" ref="BK245">INDEX(i.dams_confinement_P,$P245,BK$17)</f>
        <v>0</v>
      </c>
      <c r="BL245" s="246" t="b" cm="1">
        <f t="array" ref="BL245">INDEX(i.dams_confinement_P,$P245,BL$17)</f>
        <v>0</v>
      </c>
      <c r="BM245" s="246" t="b" cm="1">
        <f t="array" ref="BM245">INDEX(i.dams_confinement_P,$P245,BM$17)</f>
        <v>0</v>
      </c>
      <c r="BN245" s="246" t="b" cm="1">
        <f t="array" ref="BN245">INDEX(i.dams_confinement_P,$P245,BN$17)</f>
        <v>0</v>
      </c>
      <c r="BO245" s="246" t="b" cm="1">
        <f t="array" ref="BO245">INDEX(i.dams_confinement_P,$P245,BO$17)</f>
        <v>0</v>
      </c>
      <c r="BP245" s="246" t="b" cm="1">
        <f t="array" ref="BP245">INDEX(i.dams_confinement_P,$P245,BP$17)</f>
        <v>0</v>
      </c>
      <c r="BQ245" s="246" t="b" cm="1">
        <f t="array" ref="BQ245">INDEX(i.dams_confinement_P,$P245,BQ$17)</f>
        <v>0</v>
      </c>
      <c r="BR245" s="246" t="b" cm="1">
        <f t="array" ref="BR245">INDEX(i.dams_confinement_P,$P245,BR$17)</f>
        <v>0</v>
      </c>
      <c r="BS245" s="246" t="b" cm="1">
        <f t="array" ref="BS245">INDEX(i.dams_confinement_P,$P245,BS$17)</f>
        <v>0</v>
      </c>
      <c r="BT245" s="246" t="b" cm="1">
        <f t="array" ref="BT245">INDEX(i.dams_confinement_P,$P245,BT$17)</f>
        <v>0</v>
      </c>
      <c r="BU245" s="246" t="b" cm="1">
        <f t="array" ref="BU245">INDEX(i.dams_confinement_P,$P245,BU$17)</f>
        <v>0</v>
      </c>
      <c r="BV245" s="246" t="b" cm="1">
        <f t="array" ref="BV245">INDEX(i.dams_confinement_P,$P245,BV$17)</f>
        <v>0</v>
      </c>
      <c r="BW245" s="246" t="b" cm="1">
        <f t="array" ref="BW245">INDEX(i.dams_confinement_P,$P245,BW$17)</f>
        <v>0</v>
      </c>
      <c r="BX245" s="246" t="b" cm="1">
        <f t="array" ref="BX245">INDEX(i.dams_confinement_P,$P245,BX$17)</f>
        <v>0</v>
      </c>
      <c r="BY245" s="248" t="str">
        <f t="shared" ca="1" si="905"/>
        <v>-</v>
      </c>
      <c r="BZ245" s="248" t="str">
        <f t="shared" ca="1" si="905"/>
        <v>-</v>
      </c>
      <c r="CA245" s="10"/>
      <c r="CB245" s="248" t="str">
        <f t="shared" ca="1" si="905"/>
        <v>-</v>
      </c>
      <c r="CC245" s="248" t="str">
        <f t="shared" ca="1" si="905"/>
        <v>-</v>
      </c>
      <c r="CD245" s="248" t="str">
        <f t="shared" ca="1" si="905"/>
        <v>-</v>
      </c>
      <c r="CE245" s="248" t="str">
        <f t="shared" ca="1" si="905"/>
        <v>-</v>
      </c>
      <c r="CF245" s="248" t="str">
        <f t="shared" ca="1" si="905"/>
        <v>-</v>
      </c>
      <c r="CG245" s="248" t="str">
        <f t="shared" ca="1" si="905"/>
        <v>-</v>
      </c>
      <c r="CH245" s="248" t="str">
        <f t="shared" ca="1" si="905"/>
        <v>-</v>
      </c>
      <c r="CI245" s="248" t="str">
        <f t="shared" ca="1" si="905"/>
        <v>-</v>
      </c>
      <c r="CJ245" s="248" t="str">
        <f t="shared" ca="1" si="905"/>
        <v>-</v>
      </c>
      <c r="CK245" s="248" t="str">
        <f t="shared" ca="1" si="905"/>
        <v>-</v>
      </c>
      <c r="CL245" s="248" t="str">
        <f t="shared" ca="1" si="905"/>
        <v>-</v>
      </c>
      <c r="CM245" s="248" t="str">
        <f t="shared" ca="1" si="905"/>
        <v>-</v>
      </c>
      <c r="CN245" s="248" t="str">
        <f t="shared" ca="1" si="905"/>
        <v>-</v>
      </c>
      <c r="CO245" s="248" t="str">
        <f t="shared" ca="1" si="905"/>
        <v>-</v>
      </c>
      <c r="CP245" s="248" t="str">
        <f t="shared" ca="1" si="905"/>
        <v>-</v>
      </c>
      <c r="CQ245" s="248" t="str">
        <f t="shared" ca="1" si="905"/>
        <v>-</v>
      </c>
      <c r="CR245" s="248" t="str">
        <f t="shared" ca="1" si="905"/>
        <v>-</v>
      </c>
      <c r="CS245" s="248" t="str">
        <f t="shared" ca="1" si="905"/>
        <v>-</v>
      </c>
      <c r="CT245" s="248" t="str">
        <f t="shared" ca="1" si="905"/>
        <v>-</v>
      </c>
      <c r="CU245" s="248" t="str">
        <f t="shared" ca="1" si="905"/>
        <v>-</v>
      </c>
      <c r="CV245" s="248" t="str">
        <f t="shared" ca="1" si="905"/>
        <v>-</v>
      </c>
      <c r="CW245" s="10"/>
      <c r="CX245" s="246" t="str" cm="1">
        <f t="array" aca="1" ref="CX245" ca="1">IF(AND($CZ245:$DA245),INDEX(i.dam_user_fvp0_date,$P245),"-")</f>
        <v>-</v>
      </c>
      <c r="CY245" s="246" t="str" cm="1">
        <f t="array" aca="1" ref="CY245" ca="1">IF(AND($CZ245:$DA245),INDEX(i.dam_user_fvp1_date,$P245),"-")</f>
        <v>-</v>
      </c>
      <c r="CZ245" s="248" t="b">
        <f t="shared" ca="1" si="899"/>
        <v>0</v>
      </c>
      <c r="DA245" s="248" t="b">
        <f t="shared" ca="1" si="899"/>
        <v>0</v>
      </c>
      <c r="DB245" s="248" t="str">
        <f t="shared" ca="1" si="899"/>
        <v>-</v>
      </c>
      <c r="DC245" s="248" t="str">
        <f t="shared" ca="1" si="899"/>
        <v>-</v>
      </c>
      <c r="DD245" s="248" t="str">
        <f t="shared" ca="1" si="899"/>
        <v>-</v>
      </c>
      <c r="DE245" s="248" t="str">
        <f t="shared" ca="1" si="899"/>
        <v>-</v>
      </c>
      <c r="DF245" s="248" t="str">
        <f t="shared" ca="1" si="899"/>
        <v>-</v>
      </c>
      <c r="DG245" s="248" t="str">
        <f t="shared" ca="1" si="899"/>
        <v>-</v>
      </c>
      <c r="DH245" s="248" t="str">
        <f t="shared" ca="1" si="899"/>
        <v>-</v>
      </c>
      <c r="DI245" s="248" t="str">
        <f t="shared" ca="1" si="899"/>
        <v>-</v>
      </c>
      <c r="DJ245" s="248">
        <f t="shared" ca="1" si="899"/>
        <v>0.125</v>
      </c>
      <c r="DK245" s="248">
        <f t="shared" ca="1" si="899"/>
        <v>0.3</v>
      </c>
      <c r="DL245" s="248">
        <f t="shared" ca="1" si="899"/>
        <v>-0.05</v>
      </c>
      <c r="DM245" s="248">
        <f t="shared" ca="1" si="899"/>
        <v>0.1</v>
      </c>
      <c r="DN245" s="248">
        <f t="shared" ca="1" si="899"/>
        <v>0.25</v>
      </c>
      <c r="DO245" s="248">
        <f t="shared" ca="1" si="899"/>
        <v>-0.05</v>
      </c>
      <c r="DP245" s="248">
        <f t="shared" ca="1" si="899"/>
        <v>0.05</v>
      </c>
      <c r="DQ245" s="248">
        <f t="shared" ca="1" si="899"/>
        <v>0.1</v>
      </c>
      <c r="DR245" s="248">
        <f t="shared" ca="1" si="899"/>
        <v>-0.02</v>
      </c>
      <c r="DS245" s="248">
        <f t="shared" ca="1" si="899"/>
        <v>0.1</v>
      </c>
      <c r="DT245" s="248">
        <f t="shared" ca="1" si="899"/>
        <v>0.25</v>
      </c>
      <c r="DU245" s="248">
        <f t="shared" ca="1" si="899"/>
        <v>-0.05</v>
      </c>
      <c r="DV245" s="301">
        <v>3</v>
      </c>
      <c r="DW245" s="301">
        <v>3</v>
      </c>
      <c r="DX245" s="248">
        <f t="shared" ca="1" si="899"/>
        <v>0</v>
      </c>
      <c r="DY245" s="247">
        <v>1.5</v>
      </c>
      <c r="DZ245" s="247">
        <v>-1.5</v>
      </c>
      <c r="EA245" s="248" t="str">
        <f t="shared" ca="1" si="899"/>
        <v>-</v>
      </c>
      <c r="EB245" s="248" t="str">
        <f t="shared" ca="1" si="899"/>
        <v>-</v>
      </c>
      <c r="EC245" s="248" t="str">
        <f t="shared" ca="1" si="899"/>
        <v>-</v>
      </c>
      <c r="ED245" s="248" t="str">
        <f t="shared" ca="1" si="899"/>
        <v>-</v>
      </c>
      <c r="EE245" s="248" t="str">
        <f t="shared" ca="1" si="899"/>
        <v>-</v>
      </c>
      <c r="EF245" s="248">
        <f t="shared" ca="1" si="899"/>
        <v>0</v>
      </c>
      <c r="EG245" s="247">
        <v>1.5</v>
      </c>
      <c r="EH245" s="247">
        <v>-1.5</v>
      </c>
      <c r="EI245" s="248" t="str">
        <f t="shared" ca="1" si="899"/>
        <v>-</v>
      </c>
      <c r="EJ245" s="248" t="str">
        <f t="shared" ca="1" si="899"/>
        <v>-</v>
      </c>
      <c r="EK245" s="248" t="str">
        <f t="shared" ca="1" si="899"/>
        <v>-</v>
      </c>
      <c r="EL245" s="248">
        <f t="shared" ca="1" si="899"/>
        <v>0</v>
      </c>
      <c r="EM245" s="248">
        <f t="shared" ca="1" si="899"/>
        <v>0</v>
      </c>
      <c r="EN245" s="248">
        <f t="shared" ca="1" si="899"/>
        <v>0</v>
      </c>
      <c r="EO245" s="248">
        <f t="shared" ca="1" si="899"/>
        <v>0</v>
      </c>
      <c r="EP245" s="248">
        <f t="shared" ca="1" si="899"/>
        <v>0</v>
      </c>
      <c r="EQ245" s="248">
        <f t="shared" ca="1" si="899"/>
        <v>0</v>
      </c>
      <c r="ER245" s="248">
        <f t="shared" ca="1" si="899"/>
        <v>0</v>
      </c>
      <c r="ES245" s="248" t="str">
        <f t="shared" ref="ES245:FI246" ca="1" si="909">OFFSET(ES$5,$B245,0)</f>
        <v>-</v>
      </c>
      <c r="ET245" s="248" t="str">
        <f t="shared" ca="1" si="909"/>
        <v>-</v>
      </c>
      <c r="EU245" s="248" t="str">
        <f t="shared" ca="1" si="909"/>
        <v>-</v>
      </c>
      <c r="EV245" s="248" t="str">
        <f t="shared" ca="1" si="909"/>
        <v>-</v>
      </c>
      <c r="EW245" s="248" t="str">
        <f t="shared" ca="1" si="909"/>
        <v>-</v>
      </c>
      <c r="EX245" s="248" t="str">
        <f t="shared" ca="1" si="909"/>
        <v>-</v>
      </c>
      <c r="EY245" s="248" t="str">
        <f t="shared" ca="1" si="909"/>
        <v>-</v>
      </c>
      <c r="EZ245" s="248" t="str">
        <f t="shared" ca="1" si="909"/>
        <v>-</v>
      </c>
      <c r="FA245" s="248" t="str">
        <f t="shared" ca="1" si="909"/>
        <v>-</v>
      </c>
      <c r="FB245" s="248" t="str">
        <f t="shared" ca="1" si="909"/>
        <v>-</v>
      </c>
      <c r="FC245" s="248" t="str">
        <f t="shared" ca="1" si="909"/>
        <v>-</v>
      </c>
      <c r="FD245" s="10"/>
      <c r="FE245" s="246">
        <f t="shared" ca="1" si="869"/>
        <v>1</v>
      </c>
      <c r="FF245" s="248" t="str">
        <f t="shared" ca="1" si="909"/>
        <v>-</v>
      </c>
      <c r="FG245" s="248" t="str">
        <f t="shared" ca="1" si="909"/>
        <v>-</v>
      </c>
      <c r="FH245" s="248" t="str">
        <f t="shared" ca="1" si="909"/>
        <v>-</v>
      </c>
      <c r="FI245" s="248" t="str">
        <f t="shared" ca="1" si="909"/>
        <v>-</v>
      </c>
      <c r="FJ245" s="246" t="b">
        <f t="shared" ca="1" si="871"/>
        <v>1</v>
      </c>
      <c r="FK245" s="248" t="str">
        <f t="shared" ca="1" si="900"/>
        <v>-</v>
      </c>
      <c r="FL245" s="248">
        <f t="shared" ca="1" si="900"/>
        <v>0</v>
      </c>
      <c r="FM245" s="248" t="str">
        <f t="shared" ca="1" si="900"/>
        <v>-</v>
      </c>
      <c r="FN245" s="248">
        <f t="shared" ca="1" si="900"/>
        <v>1</v>
      </c>
      <c r="FO245" s="248">
        <f t="shared" ca="1" si="900"/>
        <v>0</v>
      </c>
      <c r="FP245" s="248">
        <f t="shared" ca="1" si="900"/>
        <v>1</v>
      </c>
      <c r="FQ245" s="248">
        <f t="shared" ca="1" si="900"/>
        <v>0</v>
      </c>
      <c r="FR245" s="248">
        <f t="shared" ca="1" si="900"/>
        <v>1</v>
      </c>
      <c r="FS245" s="248">
        <f t="shared" ca="1" si="900"/>
        <v>1</v>
      </c>
      <c r="FT245" s="248">
        <f t="shared" ca="1" si="900"/>
        <v>1</v>
      </c>
      <c r="FU245" s="248">
        <f t="shared" ca="1" si="900"/>
        <v>0</v>
      </c>
      <c r="FV245" s="248">
        <f t="shared" ca="1" si="900"/>
        <v>0</v>
      </c>
      <c r="FW245" s="248">
        <f t="shared" ca="1" si="900"/>
        <v>0</v>
      </c>
      <c r="FX245" s="248">
        <f t="shared" ca="1" si="900"/>
        <v>0</v>
      </c>
      <c r="FY245" s="248">
        <f t="shared" ca="1" si="900"/>
        <v>0</v>
      </c>
      <c r="FZ245" s="248">
        <f t="shared" ca="1" si="900"/>
        <v>0</v>
      </c>
      <c r="GA245" s="248">
        <f t="shared" ca="1" si="900"/>
        <v>0</v>
      </c>
      <c r="GB245" s="248">
        <f t="shared" ca="1" si="900"/>
        <v>0</v>
      </c>
      <c r="GC245" s="248">
        <f t="shared" ca="1" si="900"/>
        <v>0</v>
      </c>
      <c r="GD245" s="248">
        <f t="shared" ca="1" si="900"/>
        <v>0</v>
      </c>
      <c r="GE245" s="248">
        <f t="shared" ca="1" si="900"/>
        <v>0</v>
      </c>
      <c r="GF245" s="248">
        <f t="shared" ca="1" si="900"/>
        <v>0</v>
      </c>
      <c r="GG245" s="248">
        <f t="shared" ca="1" si="900"/>
        <v>1</v>
      </c>
      <c r="GH245" s="248">
        <f t="shared" ca="1" si="900"/>
        <v>0</v>
      </c>
      <c r="GI245" s="248">
        <f t="shared" ca="1" si="900"/>
        <v>0</v>
      </c>
      <c r="GJ245" s="248">
        <f t="shared" ca="1" si="900"/>
        <v>0</v>
      </c>
      <c r="GK245" s="248">
        <f t="shared" ca="1" si="900"/>
        <v>0</v>
      </c>
      <c r="GL245" s="248">
        <f t="shared" ca="1" si="900"/>
        <v>0</v>
      </c>
      <c r="GM245" s="248">
        <f t="shared" ca="1" si="900"/>
        <v>0</v>
      </c>
      <c r="GN245" s="248">
        <f t="shared" ca="1" si="900"/>
        <v>0</v>
      </c>
      <c r="GO245" s="10"/>
      <c r="GP245" s="246" t="b">
        <f t="shared" ca="1" si="901"/>
        <v>1</v>
      </c>
      <c r="GQ245" s="246" cm="1">
        <f t="array" aca="1" ref="GQ245" ca="1">INDEX(i.bnd_total_pas_area,$R245,1)</f>
        <v>477.12</v>
      </c>
      <c r="GR245" s="248" t="str">
        <f t="shared" ca="1" si="874"/>
        <v>-</v>
      </c>
      <c r="GS245" s="246" t="b">
        <f t="shared" ca="1" si="902"/>
        <v>1</v>
      </c>
      <c r="GT245" s="246" cm="1">
        <f t="array" aca="1" ref="GT245" ca="1">INDEX(i.bnd_sr_t,$T245,1)</f>
        <v>12.8</v>
      </c>
      <c r="GU245" s="246" t="b">
        <f t="shared" ca="1" si="876"/>
        <v>0</v>
      </c>
      <c r="GV245" s="246" t="b">
        <f t="shared" ca="1" si="876"/>
        <v>1</v>
      </c>
      <c r="GW245" s="246" t="b">
        <f t="shared" ca="1" si="876"/>
        <v>0</v>
      </c>
      <c r="GX245" s="248">
        <f t="shared" ca="1" si="906"/>
        <v>0</v>
      </c>
      <c r="GY245" s="248">
        <f t="shared" ca="1" si="906"/>
        <v>2</v>
      </c>
      <c r="GZ245" s="248">
        <f t="shared" ca="1" si="906"/>
        <v>2</v>
      </c>
      <c r="HA245" s="248" t="str">
        <f t="shared" ca="1" si="906"/>
        <v>-</v>
      </c>
      <c r="HB245" s="248" t="str">
        <f t="shared" ca="1" si="906"/>
        <v>-</v>
      </c>
      <c r="HC245" s="248" t="str">
        <f t="shared" ca="1" si="906"/>
        <v>-</v>
      </c>
      <c r="HD245" s="248" t="str">
        <f t="shared" ca="1" si="906"/>
        <v>-</v>
      </c>
      <c r="HE245" s="248" t="str">
        <f t="shared" ca="1" si="906"/>
        <v>-</v>
      </c>
      <c r="HF245" s="248" t="str">
        <f t="shared" ca="1" si="906"/>
        <v>-</v>
      </c>
      <c r="HG245" s="248" t="str">
        <f t="shared" ca="1" si="906"/>
        <v>-</v>
      </c>
      <c r="HH245" s="248" t="str">
        <f t="shared" ca="1" si="906"/>
        <v>-</v>
      </c>
      <c r="HI245" s="248" t="str">
        <f t="shared" ca="1" si="906"/>
        <v>-</v>
      </c>
      <c r="HJ245" s="248" t="str">
        <f t="shared" ca="1" si="906"/>
        <v>-</v>
      </c>
      <c r="HK245" s="248" t="b">
        <f t="shared" ca="1" si="906"/>
        <v>1</v>
      </c>
      <c r="HL245" s="248">
        <f t="shared" ca="1" si="906"/>
        <v>0</v>
      </c>
      <c r="HM245" s="288" t="str">
        <f t="shared" ca="1" si="906"/>
        <v>-</v>
      </c>
      <c r="HN245" s="288" t="str">
        <f t="shared" ca="1" si="906"/>
        <v>-</v>
      </c>
      <c r="HO245" s="288" t="str">
        <f t="shared" ca="1" si="906"/>
        <v>-</v>
      </c>
      <c r="HP245" s="288" t="str">
        <f t="shared" ca="1" si="906"/>
        <v>-</v>
      </c>
      <c r="HQ245" s="288" t="str">
        <f t="shared" ca="1" si="906"/>
        <v>-</v>
      </c>
      <c r="HR245" s="288" t="str">
        <f t="shared" ca="1" si="906"/>
        <v>-</v>
      </c>
      <c r="HS245" s="248" t="str">
        <f t="shared" ca="1" si="906"/>
        <v>-</v>
      </c>
      <c r="HT245" s="248" t="str">
        <f t="shared" ca="1" si="878"/>
        <v>-</v>
      </c>
      <c r="HU245" s="248" t="b">
        <f t="shared" ca="1" si="878"/>
        <v>1</v>
      </c>
      <c r="HV245" s="248">
        <f t="shared" ca="1" si="878"/>
        <v>0</v>
      </c>
      <c r="HW245" s="246" t="str">
        <f t="shared" ca="1" si="879"/>
        <v>-</v>
      </c>
      <c r="HX245" s="246" t="str">
        <f t="shared" ca="1" si="879"/>
        <v>-</v>
      </c>
      <c r="HY245" s="246" t="str">
        <f t="shared" ca="1" si="879"/>
        <v>-</v>
      </c>
      <c r="HZ245" s="246" t="str">
        <f t="shared" ca="1" si="879"/>
        <v>-</v>
      </c>
      <c r="IA245" s="248" t="str">
        <f t="shared" ref="IA245:JE253" ca="1" si="910">OFFSET(IA$5,$B245,0)</f>
        <v>-</v>
      </c>
      <c r="IB245" s="248" t="str">
        <f t="shared" ca="1" si="910"/>
        <v>-</v>
      </c>
      <c r="IC245" s="248" t="str">
        <f t="shared" ca="1" si="910"/>
        <v>-</v>
      </c>
      <c r="ID245" s="248" t="str">
        <f t="shared" ca="1" si="910"/>
        <v>-</v>
      </c>
      <c r="IE245" s="248">
        <f t="shared" ca="1" si="910"/>
        <v>0</v>
      </c>
      <c r="IF245" s="248" t="str">
        <f t="shared" ca="1" si="910"/>
        <v>-</v>
      </c>
      <c r="IG245" s="248">
        <f t="shared" ca="1" si="910"/>
        <v>0</v>
      </c>
      <c r="IH245" s="246">
        <f t="shared" ca="1" si="881"/>
        <v>0.9</v>
      </c>
      <c r="II245" s="246">
        <f t="shared" ca="1" si="881"/>
        <v>0</v>
      </c>
      <c r="IJ245" s="246">
        <f t="shared" ca="1" si="881"/>
        <v>0</v>
      </c>
      <c r="IK245" s="246">
        <f t="shared" ca="1" si="881"/>
        <v>450</v>
      </c>
      <c r="IL245" s="246" t="str">
        <f t="shared" ca="1" si="881"/>
        <v>-</v>
      </c>
      <c r="IM245" s="246" t="str">
        <f t="shared" ca="1" si="881"/>
        <v>-</v>
      </c>
      <c r="IN245" s="248" t="str">
        <f t="shared" ca="1" si="882"/>
        <v>-</v>
      </c>
      <c r="IO245" s="248" t="str">
        <f t="shared" ca="1" si="882"/>
        <v>-</v>
      </c>
      <c r="IP245" s="10"/>
      <c r="IQ245" s="248">
        <f t="shared" ca="1" si="910"/>
        <v>1</v>
      </c>
      <c r="IR245" s="248">
        <f t="shared" ca="1" si="910"/>
        <v>0</v>
      </c>
      <c r="IS245" s="248">
        <f t="shared" ca="1" si="910"/>
        <v>1</v>
      </c>
      <c r="IT245" s="248">
        <f t="shared" ca="1" si="910"/>
        <v>1</v>
      </c>
      <c r="IU245" s="248">
        <f t="shared" ca="1" si="910"/>
        <v>0</v>
      </c>
      <c r="IV245" s="248">
        <f t="shared" ca="1" si="910"/>
        <v>70</v>
      </c>
      <c r="IW245" s="248">
        <f t="shared" ca="1" si="910"/>
        <v>50</v>
      </c>
      <c r="IX245" s="248">
        <f t="shared" ca="1" si="910"/>
        <v>85</v>
      </c>
      <c r="IY245" s="248">
        <f t="shared" ca="1" si="910"/>
        <v>70</v>
      </c>
      <c r="IZ245" s="246">
        <f t="shared" ca="1" si="883"/>
        <v>1</v>
      </c>
      <c r="JA245" s="246">
        <f t="shared" ca="1" si="884"/>
        <v>1</v>
      </c>
      <c r="JB245" s="246">
        <f t="shared" ca="1" si="885"/>
        <v>1</v>
      </c>
      <c r="JC245" s="248">
        <f t="shared" ca="1" si="910"/>
        <v>1</v>
      </c>
      <c r="JD245" s="10"/>
      <c r="JE245" s="248">
        <f t="shared" ca="1" si="910"/>
        <v>1</v>
      </c>
      <c r="JF245" s="246">
        <f t="shared" si="886"/>
        <v>0.75</v>
      </c>
      <c r="JG245" s="248">
        <f t="shared" ca="1" si="887"/>
        <v>0.75</v>
      </c>
      <c r="JH245" s="248">
        <f t="shared" ca="1" si="887"/>
        <v>0.8</v>
      </c>
      <c r="JI245" s="248">
        <f t="shared" ca="1" si="887"/>
        <v>0.82499999999999996</v>
      </c>
      <c r="JJ245" s="248">
        <f t="shared" ca="1" si="887"/>
        <v>0.875</v>
      </c>
      <c r="JK245" s="248">
        <f t="shared" ca="1" si="887"/>
        <v>0.9</v>
      </c>
      <c r="JL245" s="246">
        <f t="shared" si="888"/>
        <v>0.75</v>
      </c>
      <c r="JM245" s="301" cm="1">
        <f t="array" ref="JM245">INDEX(i.addfoo,$Q245,JM$229)</f>
        <v>0</v>
      </c>
      <c r="JN245" s="301" cm="1">
        <f t="array" ref="JN245">INDEX(i.addfoo,$Q245,JN$229)</f>
        <v>0</v>
      </c>
      <c r="JO245" s="301" cm="1">
        <f t="array" ref="JO245">INDEX(i.addfoo,$Q245,JO$229)</f>
        <v>0</v>
      </c>
      <c r="JP245" s="301" cm="1">
        <f t="array" ref="JP245">INDEX(i.addfoo,$Q245,JP$229)</f>
        <v>69.001509054325965</v>
      </c>
      <c r="JQ245" s="301" cm="1">
        <f t="array" ref="JQ245">INDEX(i.addfoo,$Q245,JQ$229)</f>
        <v>86.251886317907449</v>
      </c>
      <c r="JR245" s="301" cm="1">
        <f t="array" ref="JR245">INDEX(i.addfoo,$Q245,JR$229)</f>
        <v>86.251886317907449</v>
      </c>
      <c r="JS245" s="248" t="str">
        <f t="shared" ca="1" si="908"/>
        <v>-</v>
      </c>
      <c r="JT245" s="248">
        <f t="shared" ca="1" si="908"/>
        <v>0</v>
      </c>
      <c r="JU245" s="27">
        <v>0</v>
      </c>
    </row>
    <row r="246" spans="1:281" s="228" customFormat="1" outlineLevel="1">
      <c r="A246" s="202">
        <f t="shared" si="12"/>
        <v>241</v>
      </c>
      <c r="B246" s="202">
        <f t="shared" si="861"/>
        <v>2</v>
      </c>
      <c r="C246" s="228">
        <v>700</v>
      </c>
      <c r="D246" s="228" t="s">
        <v>941</v>
      </c>
      <c r="E246" s="228" t="b">
        <v>1</v>
      </c>
      <c r="F246" s="228" t="b">
        <v>0</v>
      </c>
      <c r="G246" s="228" t="b">
        <v>1</v>
      </c>
      <c r="H246" s="32">
        <v>4</v>
      </c>
      <c r="I246" s="298" cm="1">
        <f t="array" aca="1" ref="I246" ca="1">INDEX(DataMaster!$R$70:$AC$77,Experiment!$H246,MATCH(Experiment!I$2,DataMaster!$R$69:$AC$69,0))</f>
        <v>2</v>
      </c>
      <c r="J246" s="298" cm="1">
        <f t="array" aca="1" ref="J246" ca="1">INDEX(DataMaster!$R$70:$AC$77,Experiment!$H246,MATCH(Experiment!J$2,DataMaster!$R$69:$AC$69,0))</f>
        <v>3</v>
      </c>
      <c r="K246" s="32">
        <v>1</v>
      </c>
      <c r="L246" s="298" cm="1">
        <f t="array" aca="1" ref="L246" ca="1">INDEX(DataMaster!$R$70:$AC$77,Experiment!$H246,MATCH(Experiment!L$2,DataMaster!$R$69:$AC$69,0))</f>
        <v>3</v>
      </c>
      <c r="M246" s="225">
        <f t="shared" ca="1" si="889"/>
        <v>1</v>
      </c>
      <c r="N246" s="225">
        <f t="shared" ca="1" si="889"/>
        <v>1</v>
      </c>
      <c r="O246" s="225">
        <f t="shared" ca="1" si="889"/>
        <v>1</v>
      </c>
      <c r="P246" s="298" cm="1">
        <f t="array" ref="P246">INDEX(DataMaster!$R$70:$AC$77,Experiment!$H246,MATCH(Experiment!P$2,DataMaster!$R$69:$AC$69,0))</f>
        <v>1</v>
      </c>
      <c r="Q246" s="32">
        <v>1</v>
      </c>
      <c r="R246" s="298" cm="1">
        <f t="array" aca="1" ref="R246" ca="1">INDEX(DataMaster!$R$70:$AC$77,Experiment!$H246,MATCH(Experiment!R$2,DataMaster!$R$69:$AC$69,0))</f>
        <v>3</v>
      </c>
      <c r="S246" s="32">
        <v>2</v>
      </c>
      <c r="T246" s="298" cm="1">
        <f t="array" aca="1" ref="T246" ca="1">INDEX(DataMaster!$R$70:$AC$77,Experiment!$H246,MATCH(Experiment!T$2,DataMaster!$R$69:$AC$69,0))</f>
        <v>3</v>
      </c>
      <c r="V246" s="242" t="str">
        <f ca="1">TEXT(LEFT(OFFSET(V246,-1,0),5)+1,"00000")&amp;MID(OFFSET(V246,-1,0),6,FIND(" ",OFFSET(V246,-1,0),7)-5)
&amp;IF($H246=0,"",INDEX(DataMaster!$Q$70:$Q$77,Experiment!H246))
&amp;" Day"&amp;INDEX(i.DOY,$I246,1)&amp;IF($FE246=0," FWM","")&amp;IF($FE246=1," MWM","")&amp;IF($FE246=5," Mat","")&amp;IF($FJ246=TRUE,"&amp;BBT","")
&amp;" Confine"&amp;$P246-1&amp;IF($R246&gt;1," PasArea"&amp;GQ246,"")&amp;IF($T246&gt;1," SR"&amp;GT246,"")&amp;IF($S246&gt;1," PGR"&amp;JF246,"")&amp;IF(SUM(JM246:JR246)&gt;0," AddFoo"&amp;SUM(JM246:JR246),"")
&amp;" (F"&amp;3+IFERROR(1*$CZ246,0)+IFERROR(1*$DA246,0)&amp;3-IFERROR(1*NOT($DC246),0)&amp;"N"&amp;$DV246&amp;$DW246&amp;")"</f>
        <v>00017 Case_study farm2_nc Day169 MWM&amp;BBT Confine0 PasArea477.12 SR12.8 PGR1.25 (F33N33)</v>
      </c>
      <c r="W246" s="10" t="str">
        <f ca="1">IF(COUNTIF(V$5:V246,V246)=1,"-","Dup")</f>
        <v>-</v>
      </c>
      <c r="X246" s="10"/>
      <c r="Y246" s="248" t="str">
        <f t="shared" ca="1" si="863"/>
        <v>-</v>
      </c>
      <c r="Z246" s="248" t="str">
        <f t="shared" ca="1" si="863"/>
        <v>-</v>
      </c>
      <c r="AA246" s="248" t="str">
        <f t="shared" ca="1" si="863"/>
        <v>-</v>
      </c>
      <c r="AB246" s="248" t="str">
        <f t="shared" ca="1" si="863"/>
        <v>-</v>
      </c>
      <c r="AC246" s="248" t="str">
        <f t="shared" ca="1" si="863"/>
        <v>-</v>
      </c>
      <c r="AD246" s="248" t="b">
        <f t="shared" ca="1" si="863"/>
        <v>1</v>
      </c>
      <c r="AE246" s="10"/>
      <c r="AF246" s="248" t="b">
        <f t="shared" ca="1" si="864"/>
        <v>1</v>
      </c>
      <c r="AG246" s="248" t="str">
        <f t="shared" ca="1" si="864"/>
        <v>-</v>
      </c>
      <c r="AH246" s="248" t="str">
        <f t="shared" ca="1" si="864"/>
        <v>-</v>
      </c>
      <c r="AI246" s="248" t="str">
        <f t="shared" ca="1" si="864"/>
        <v>-</v>
      </c>
      <c r="AJ246" s="248" t="b">
        <f t="shared" ca="1" si="864"/>
        <v>0</v>
      </c>
      <c r="AK246" s="248" t="str">
        <f t="shared" ca="1" si="864"/>
        <v>-</v>
      </c>
      <c r="AL246" s="248" t="str">
        <f t="shared" ca="1" si="864"/>
        <v>-</v>
      </c>
      <c r="AM246" s="248" t="str">
        <f t="shared" ca="1" si="864"/>
        <v>-</v>
      </c>
      <c r="AN246" s="248" t="b">
        <f t="shared" ca="1" si="864"/>
        <v>0</v>
      </c>
      <c r="AO246" s="10"/>
      <c r="AP246" s="248" t="b">
        <f t="shared" ca="1" si="865"/>
        <v>1</v>
      </c>
      <c r="AQ246" s="248" t="b">
        <f t="shared" ca="1" si="865"/>
        <v>1</v>
      </c>
      <c r="AR246" s="248" t="b">
        <f t="shared" ca="1" si="865"/>
        <v>1</v>
      </c>
      <c r="AS246" s="297">
        <f t="shared" ca="1" si="866"/>
        <v>423109</v>
      </c>
      <c r="AT246" s="248" t="b">
        <f t="shared" ca="1" si="865"/>
        <v>0</v>
      </c>
      <c r="AU246" s="248" t="str">
        <f t="shared" ca="1" si="865"/>
        <v>-</v>
      </c>
      <c r="AV246" s="248" t="str">
        <f t="shared" ca="1" si="865"/>
        <v>-</v>
      </c>
      <c r="AW246" s="248" t="str">
        <f t="shared" ca="1" si="865"/>
        <v>-</v>
      </c>
      <c r="AX246" s="248" t="str">
        <f t="shared" ca="1" si="865"/>
        <v>-</v>
      </c>
      <c r="AY246" s="248">
        <f t="shared" ca="1" si="865"/>
        <v>1</v>
      </c>
      <c r="AZ246" s="248">
        <f t="shared" ca="1" si="865"/>
        <v>1</v>
      </c>
      <c r="BA246" s="248" t="b">
        <f t="shared" ca="1" si="865"/>
        <v>1</v>
      </c>
      <c r="BB246" s="246" cm="1">
        <f t="array" ref="BB246">INDEX(i.sup_sel,$K246)</f>
        <v>1</v>
      </c>
      <c r="BC246" s="246" cm="1">
        <f t="array" aca="1" ref="BC246" ca="1">INDEX(i.confinement_factor_lab_cost,$L246)</f>
        <v>0.4</v>
      </c>
      <c r="BD246" s="246" cm="1">
        <f t="array" aca="1" ref="BD246" ca="1">INDEX(i.confinement_factor_lab_cost,$L246)</f>
        <v>0.4</v>
      </c>
      <c r="BE246" s="248" t="b">
        <f t="shared" ca="1" si="867"/>
        <v>1</v>
      </c>
      <c r="BF246" s="248" t="b">
        <f t="shared" ca="1" si="867"/>
        <v>0</v>
      </c>
      <c r="BG246" s="246" t="b" cm="1">
        <f t="array" ref="BG246">INDEX(i.dams_confinement_P,$P246,BG$17)</f>
        <v>0</v>
      </c>
      <c r="BH246" s="246" t="b" cm="1">
        <f t="array" ref="BH246">INDEX(i.dams_confinement_P,$P246,BH$17)</f>
        <v>0</v>
      </c>
      <c r="BI246" s="246" t="b" cm="1">
        <f t="array" ref="BI246">INDEX(i.dams_confinement_P,$P246,BI$17)</f>
        <v>0</v>
      </c>
      <c r="BJ246" s="246" t="b" cm="1">
        <f t="array" ref="BJ246">INDEX(i.dams_confinement_P,$P246,BJ$17)</f>
        <v>0</v>
      </c>
      <c r="BK246" s="246" t="b" cm="1">
        <f t="array" ref="BK246">INDEX(i.dams_confinement_P,$P246,BK$17)</f>
        <v>0</v>
      </c>
      <c r="BL246" s="246" t="b" cm="1">
        <f t="array" ref="BL246">INDEX(i.dams_confinement_P,$P246,BL$17)</f>
        <v>0</v>
      </c>
      <c r="BM246" s="246" t="b" cm="1">
        <f t="array" ref="BM246">INDEX(i.dams_confinement_P,$P246,BM$17)</f>
        <v>0</v>
      </c>
      <c r="BN246" s="246" t="b" cm="1">
        <f t="array" ref="BN246">INDEX(i.dams_confinement_P,$P246,BN$17)</f>
        <v>0</v>
      </c>
      <c r="BO246" s="246" t="b" cm="1">
        <f t="array" ref="BO246">INDEX(i.dams_confinement_P,$P246,BO$17)</f>
        <v>0</v>
      </c>
      <c r="BP246" s="246" t="b" cm="1">
        <f t="array" ref="BP246">INDEX(i.dams_confinement_P,$P246,BP$17)</f>
        <v>0</v>
      </c>
      <c r="BQ246" s="246" t="b" cm="1">
        <f t="array" ref="BQ246">INDEX(i.dams_confinement_P,$P246,BQ$17)</f>
        <v>0</v>
      </c>
      <c r="BR246" s="246" t="b" cm="1">
        <f t="array" ref="BR246">INDEX(i.dams_confinement_P,$P246,BR$17)</f>
        <v>0</v>
      </c>
      <c r="BS246" s="246" t="b" cm="1">
        <f t="array" ref="BS246">INDEX(i.dams_confinement_P,$P246,BS$17)</f>
        <v>0</v>
      </c>
      <c r="BT246" s="246" t="b" cm="1">
        <f t="array" ref="BT246">INDEX(i.dams_confinement_P,$P246,BT$17)</f>
        <v>0</v>
      </c>
      <c r="BU246" s="246" t="b" cm="1">
        <f t="array" ref="BU246">INDEX(i.dams_confinement_P,$P246,BU$17)</f>
        <v>0</v>
      </c>
      <c r="BV246" s="246" t="b" cm="1">
        <f t="array" ref="BV246">INDEX(i.dams_confinement_P,$P246,BV$17)</f>
        <v>0</v>
      </c>
      <c r="BW246" s="246" t="b" cm="1">
        <f t="array" ref="BW246">INDEX(i.dams_confinement_P,$P246,BW$17)</f>
        <v>0</v>
      </c>
      <c r="BX246" s="246" t="b" cm="1">
        <f t="array" ref="BX246">INDEX(i.dams_confinement_P,$P246,BX$17)</f>
        <v>0</v>
      </c>
      <c r="BY246" s="248" t="str">
        <f t="shared" ca="1" si="905"/>
        <v>-</v>
      </c>
      <c r="BZ246" s="248" t="str">
        <f t="shared" ca="1" si="905"/>
        <v>-</v>
      </c>
      <c r="CA246" s="10"/>
      <c r="CB246" s="248" t="str">
        <f t="shared" ca="1" si="905"/>
        <v>-</v>
      </c>
      <c r="CC246" s="248" t="str">
        <f t="shared" ca="1" si="905"/>
        <v>-</v>
      </c>
      <c r="CD246" s="248" t="str">
        <f t="shared" ca="1" si="905"/>
        <v>-</v>
      </c>
      <c r="CE246" s="248" t="str">
        <f t="shared" ca="1" si="905"/>
        <v>-</v>
      </c>
      <c r="CF246" s="248" t="str">
        <f t="shared" ca="1" si="905"/>
        <v>-</v>
      </c>
      <c r="CG246" s="248" t="str">
        <f t="shared" ca="1" si="905"/>
        <v>-</v>
      </c>
      <c r="CH246" s="248" t="str">
        <f t="shared" ca="1" si="905"/>
        <v>-</v>
      </c>
      <c r="CI246" s="248" t="str">
        <f t="shared" ca="1" si="905"/>
        <v>-</v>
      </c>
      <c r="CJ246" s="248" t="str">
        <f t="shared" ca="1" si="905"/>
        <v>-</v>
      </c>
      <c r="CK246" s="248" t="str">
        <f t="shared" ca="1" si="905"/>
        <v>-</v>
      </c>
      <c r="CL246" s="248" t="str">
        <f t="shared" ca="1" si="905"/>
        <v>-</v>
      </c>
      <c r="CM246" s="248" t="str">
        <f t="shared" ca="1" si="905"/>
        <v>-</v>
      </c>
      <c r="CN246" s="248" t="str">
        <f t="shared" ca="1" si="905"/>
        <v>-</v>
      </c>
      <c r="CO246" s="248" t="str">
        <f t="shared" ca="1" si="905"/>
        <v>-</v>
      </c>
      <c r="CP246" s="248" t="str">
        <f t="shared" ca="1" si="905"/>
        <v>-</v>
      </c>
      <c r="CQ246" s="248" t="str">
        <f t="shared" ca="1" si="905"/>
        <v>-</v>
      </c>
      <c r="CR246" s="248" t="str">
        <f t="shared" ca="1" si="905"/>
        <v>-</v>
      </c>
      <c r="CS246" s="248" t="str">
        <f t="shared" ca="1" si="905"/>
        <v>-</v>
      </c>
      <c r="CT246" s="248" t="str">
        <f t="shared" ca="1" si="905"/>
        <v>-</v>
      </c>
      <c r="CU246" s="248" t="str">
        <f t="shared" ca="1" si="905"/>
        <v>-</v>
      </c>
      <c r="CV246" s="248" t="str">
        <f t="shared" ca="1" si="905"/>
        <v>-</v>
      </c>
      <c r="CW246" s="10"/>
      <c r="CX246" s="246" t="str" cm="1">
        <f t="array" aca="1" ref="CX246" ca="1">IF(AND($CZ246:$DA246),INDEX(i.dam_user_fvp0_date,$P246),"-")</f>
        <v>-</v>
      </c>
      <c r="CY246" s="246" t="str" cm="1">
        <f t="array" aca="1" ref="CY246" ca="1">IF(AND($CZ246:$DA246),INDEX(i.dam_user_fvp1_date,$P246),"-")</f>
        <v>-</v>
      </c>
      <c r="CZ246" s="248" t="b">
        <f t="shared" ref="CZ246:FI250" ca="1" si="911">OFFSET(CZ$5,$B246,0)</f>
        <v>0</v>
      </c>
      <c r="DA246" s="248" t="b">
        <f t="shared" ca="1" si="911"/>
        <v>0</v>
      </c>
      <c r="DB246" s="248" t="str">
        <f t="shared" ca="1" si="911"/>
        <v>-</v>
      </c>
      <c r="DC246" s="248" t="str">
        <f t="shared" ca="1" si="911"/>
        <v>-</v>
      </c>
      <c r="DD246" s="248" t="str">
        <f t="shared" ca="1" si="911"/>
        <v>-</v>
      </c>
      <c r="DE246" s="248" t="str">
        <f t="shared" ca="1" si="911"/>
        <v>-</v>
      </c>
      <c r="DF246" s="248" t="str">
        <f t="shared" ca="1" si="911"/>
        <v>-</v>
      </c>
      <c r="DG246" s="248" t="str">
        <f t="shared" ca="1" si="911"/>
        <v>-</v>
      </c>
      <c r="DH246" s="248" t="str">
        <f t="shared" ca="1" si="911"/>
        <v>-</v>
      </c>
      <c r="DI246" s="248" t="str">
        <f t="shared" ca="1" si="911"/>
        <v>-</v>
      </c>
      <c r="DJ246" s="248">
        <f t="shared" ca="1" si="911"/>
        <v>0.125</v>
      </c>
      <c r="DK246" s="248">
        <f t="shared" ca="1" si="911"/>
        <v>0.3</v>
      </c>
      <c r="DL246" s="248">
        <f t="shared" ca="1" si="911"/>
        <v>-0.05</v>
      </c>
      <c r="DM246" s="248">
        <f t="shared" ca="1" si="911"/>
        <v>0.1</v>
      </c>
      <c r="DN246" s="248">
        <f t="shared" ca="1" si="911"/>
        <v>0.25</v>
      </c>
      <c r="DO246" s="248">
        <f t="shared" ca="1" si="911"/>
        <v>-0.05</v>
      </c>
      <c r="DP246" s="248">
        <f t="shared" ca="1" si="911"/>
        <v>0.05</v>
      </c>
      <c r="DQ246" s="248">
        <f t="shared" ca="1" si="911"/>
        <v>0.1</v>
      </c>
      <c r="DR246" s="248">
        <f t="shared" ca="1" si="911"/>
        <v>-0.02</v>
      </c>
      <c r="DS246" s="248">
        <f t="shared" ca="1" si="911"/>
        <v>0.1</v>
      </c>
      <c r="DT246" s="248">
        <f t="shared" ca="1" si="911"/>
        <v>0.25</v>
      </c>
      <c r="DU246" s="248">
        <f t="shared" ca="1" si="911"/>
        <v>-0.05</v>
      </c>
      <c r="DV246" s="301">
        <v>3</v>
      </c>
      <c r="DW246" s="301">
        <v>3</v>
      </c>
      <c r="DX246" s="248">
        <f t="shared" ca="1" si="911"/>
        <v>0</v>
      </c>
      <c r="DY246" s="247">
        <v>1.5</v>
      </c>
      <c r="DZ246" s="247">
        <v>-1.5</v>
      </c>
      <c r="EA246" s="248" t="str">
        <f t="shared" ca="1" si="911"/>
        <v>-</v>
      </c>
      <c r="EB246" s="248" t="str">
        <f t="shared" ca="1" si="911"/>
        <v>-</v>
      </c>
      <c r="EC246" s="248" t="str">
        <f t="shared" ca="1" si="911"/>
        <v>-</v>
      </c>
      <c r="ED246" s="248" t="str">
        <f t="shared" ca="1" si="911"/>
        <v>-</v>
      </c>
      <c r="EE246" s="248" t="str">
        <f t="shared" ca="1" si="911"/>
        <v>-</v>
      </c>
      <c r="EF246" s="248">
        <f t="shared" ca="1" si="911"/>
        <v>0</v>
      </c>
      <c r="EG246" s="247">
        <v>1.5</v>
      </c>
      <c r="EH246" s="247">
        <v>-1.5</v>
      </c>
      <c r="EI246" s="248" t="str">
        <f t="shared" ca="1" si="911"/>
        <v>-</v>
      </c>
      <c r="EJ246" s="248" t="str">
        <f t="shared" ca="1" si="911"/>
        <v>-</v>
      </c>
      <c r="EK246" s="248" t="str">
        <f t="shared" ca="1" si="911"/>
        <v>-</v>
      </c>
      <c r="EL246" s="248">
        <f t="shared" ca="1" si="911"/>
        <v>0</v>
      </c>
      <c r="EM246" s="248">
        <f t="shared" ca="1" si="911"/>
        <v>0</v>
      </c>
      <c r="EN246" s="248">
        <f t="shared" ca="1" si="911"/>
        <v>0</v>
      </c>
      <c r="EO246" s="248">
        <f t="shared" ca="1" si="911"/>
        <v>0</v>
      </c>
      <c r="EP246" s="248">
        <f t="shared" ca="1" si="911"/>
        <v>0</v>
      </c>
      <c r="EQ246" s="248">
        <f t="shared" ca="1" si="911"/>
        <v>0</v>
      </c>
      <c r="ER246" s="248">
        <f t="shared" ca="1" si="911"/>
        <v>0</v>
      </c>
      <c r="ES246" s="248" t="str">
        <f t="shared" ca="1" si="911"/>
        <v>-</v>
      </c>
      <c r="ET246" s="248" t="str">
        <f t="shared" ca="1" si="909"/>
        <v>-</v>
      </c>
      <c r="EU246" s="248" t="str">
        <f t="shared" ca="1" si="909"/>
        <v>-</v>
      </c>
      <c r="EV246" s="248" t="str">
        <f t="shared" ca="1" si="909"/>
        <v>-</v>
      </c>
      <c r="EW246" s="248" t="str">
        <f t="shared" ca="1" si="909"/>
        <v>-</v>
      </c>
      <c r="EX246" s="248" t="str">
        <f t="shared" ca="1" si="909"/>
        <v>-</v>
      </c>
      <c r="EY246" s="248" t="str">
        <f t="shared" ca="1" si="909"/>
        <v>-</v>
      </c>
      <c r="EZ246" s="248" t="str">
        <f t="shared" ca="1" si="909"/>
        <v>-</v>
      </c>
      <c r="FA246" s="248" t="str">
        <f t="shared" ca="1" si="909"/>
        <v>-</v>
      </c>
      <c r="FB246" s="248" t="str">
        <f t="shared" ca="1" si="909"/>
        <v>-</v>
      </c>
      <c r="FC246" s="248" t="str">
        <f t="shared" ca="1" si="909"/>
        <v>-</v>
      </c>
      <c r="FD246" s="10"/>
      <c r="FE246" s="246">
        <f t="shared" ca="1" si="869"/>
        <v>1</v>
      </c>
      <c r="FF246" s="248" t="str">
        <f t="shared" ca="1" si="909"/>
        <v>-</v>
      </c>
      <c r="FG246" s="248" t="str">
        <f t="shared" ca="1" si="909"/>
        <v>-</v>
      </c>
      <c r="FH246" s="248" t="str">
        <f t="shared" ca="1" si="909"/>
        <v>-</v>
      </c>
      <c r="FI246" s="248" t="str">
        <f t="shared" ca="1" si="909"/>
        <v>-</v>
      </c>
      <c r="FJ246" s="246" t="b">
        <f t="shared" ca="1" si="871"/>
        <v>1</v>
      </c>
      <c r="FK246" s="248" t="str">
        <f t="shared" ca="1" si="900"/>
        <v>-</v>
      </c>
      <c r="FL246" s="248">
        <f t="shared" ca="1" si="900"/>
        <v>0</v>
      </c>
      <c r="FM246" s="248" t="str">
        <f t="shared" ca="1" si="900"/>
        <v>-</v>
      </c>
      <c r="FN246" s="248">
        <f t="shared" ca="1" si="900"/>
        <v>1</v>
      </c>
      <c r="FO246" s="248">
        <f t="shared" ca="1" si="900"/>
        <v>0</v>
      </c>
      <c r="FP246" s="248">
        <f t="shared" ca="1" si="900"/>
        <v>1</v>
      </c>
      <c r="FQ246" s="248">
        <f t="shared" ca="1" si="900"/>
        <v>0</v>
      </c>
      <c r="FR246" s="248">
        <f t="shared" ca="1" si="900"/>
        <v>1</v>
      </c>
      <c r="FS246" s="248">
        <f t="shared" ca="1" si="900"/>
        <v>1</v>
      </c>
      <c r="FT246" s="248">
        <f t="shared" ca="1" si="900"/>
        <v>1</v>
      </c>
      <c r="FU246" s="248">
        <f t="shared" ca="1" si="900"/>
        <v>0</v>
      </c>
      <c r="FV246" s="248">
        <f t="shared" ca="1" si="900"/>
        <v>0</v>
      </c>
      <c r="FW246" s="248">
        <f t="shared" ca="1" si="900"/>
        <v>0</v>
      </c>
      <c r="FX246" s="248">
        <f t="shared" ca="1" si="900"/>
        <v>0</v>
      </c>
      <c r="FY246" s="248">
        <f t="shared" ca="1" si="900"/>
        <v>0</v>
      </c>
      <c r="FZ246" s="248">
        <f t="shared" ca="1" si="900"/>
        <v>0</v>
      </c>
      <c r="GA246" s="248">
        <f t="shared" ca="1" si="900"/>
        <v>0</v>
      </c>
      <c r="GB246" s="248">
        <f t="shared" ca="1" si="900"/>
        <v>0</v>
      </c>
      <c r="GC246" s="248">
        <f t="shared" ca="1" si="900"/>
        <v>0</v>
      </c>
      <c r="GD246" s="248">
        <f t="shared" ca="1" si="900"/>
        <v>0</v>
      </c>
      <c r="GE246" s="248">
        <f t="shared" ca="1" si="900"/>
        <v>0</v>
      </c>
      <c r="GF246" s="248">
        <f t="shared" ca="1" si="900"/>
        <v>0</v>
      </c>
      <c r="GG246" s="248">
        <f t="shared" ca="1" si="900"/>
        <v>1</v>
      </c>
      <c r="GH246" s="248">
        <f t="shared" ca="1" si="900"/>
        <v>0</v>
      </c>
      <c r="GI246" s="248">
        <f t="shared" ca="1" si="900"/>
        <v>0</v>
      </c>
      <c r="GJ246" s="248">
        <f t="shared" ca="1" si="900"/>
        <v>0</v>
      </c>
      <c r="GK246" s="248">
        <f t="shared" ca="1" si="900"/>
        <v>0</v>
      </c>
      <c r="GL246" s="248">
        <f t="shared" ca="1" si="900"/>
        <v>0</v>
      </c>
      <c r="GM246" s="248">
        <f t="shared" ca="1" si="900"/>
        <v>0</v>
      </c>
      <c r="GN246" s="248">
        <f t="shared" ca="1" si="900"/>
        <v>0</v>
      </c>
      <c r="GO246" s="10"/>
      <c r="GP246" s="246" t="b">
        <f t="shared" ca="1" si="901"/>
        <v>1</v>
      </c>
      <c r="GQ246" s="246" cm="1">
        <f t="array" aca="1" ref="GQ246" ca="1">INDEX(i.bnd_total_pas_area,$R246,1)</f>
        <v>477.12</v>
      </c>
      <c r="GR246" s="248" t="str">
        <f t="shared" ca="1" si="874"/>
        <v>-</v>
      </c>
      <c r="GS246" s="246" t="b">
        <f t="shared" ca="1" si="902"/>
        <v>1</v>
      </c>
      <c r="GT246" s="246" cm="1">
        <f t="array" aca="1" ref="GT246" ca="1">INDEX(i.bnd_sr_t,$T246,1)</f>
        <v>12.8</v>
      </c>
      <c r="GU246" s="246" t="b">
        <f t="shared" ca="1" si="876"/>
        <v>0</v>
      </c>
      <c r="GV246" s="246" t="b">
        <f t="shared" ca="1" si="876"/>
        <v>1</v>
      </c>
      <c r="GW246" s="246" t="b">
        <f t="shared" ca="1" si="876"/>
        <v>0</v>
      </c>
      <c r="GX246" s="248">
        <f t="shared" ca="1" si="906"/>
        <v>0</v>
      </c>
      <c r="GY246" s="248">
        <f t="shared" ca="1" si="906"/>
        <v>2</v>
      </c>
      <c r="GZ246" s="248">
        <f t="shared" ca="1" si="906"/>
        <v>2</v>
      </c>
      <c r="HA246" s="248" t="str">
        <f t="shared" ca="1" si="906"/>
        <v>-</v>
      </c>
      <c r="HB246" s="248" t="str">
        <f t="shared" ca="1" si="906"/>
        <v>-</v>
      </c>
      <c r="HC246" s="248" t="str">
        <f t="shared" ca="1" si="906"/>
        <v>-</v>
      </c>
      <c r="HD246" s="248" t="str">
        <f t="shared" ca="1" si="906"/>
        <v>-</v>
      </c>
      <c r="HE246" s="248" t="str">
        <f t="shared" ca="1" si="906"/>
        <v>-</v>
      </c>
      <c r="HF246" s="248" t="str">
        <f t="shared" ca="1" si="906"/>
        <v>-</v>
      </c>
      <c r="HG246" s="248" t="str">
        <f t="shared" ca="1" si="906"/>
        <v>-</v>
      </c>
      <c r="HH246" s="248" t="str">
        <f t="shared" ca="1" si="906"/>
        <v>-</v>
      </c>
      <c r="HI246" s="248" t="str">
        <f t="shared" ca="1" si="906"/>
        <v>-</v>
      </c>
      <c r="HJ246" s="248" t="str">
        <f t="shared" ca="1" si="906"/>
        <v>-</v>
      </c>
      <c r="HK246" s="248" t="b">
        <f t="shared" ca="1" si="906"/>
        <v>1</v>
      </c>
      <c r="HL246" s="248">
        <f t="shared" ca="1" si="906"/>
        <v>0</v>
      </c>
      <c r="HM246" s="288" t="str">
        <f t="shared" ca="1" si="906"/>
        <v>-</v>
      </c>
      <c r="HN246" s="288" t="str">
        <f t="shared" ca="1" si="906"/>
        <v>-</v>
      </c>
      <c r="HO246" s="288" t="str">
        <f t="shared" ca="1" si="906"/>
        <v>-</v>
      </c>
      <c r="HP246" s="288" t="str">
        <f t="shared" ca="1" si="906"/>
        <v>-</v>
      </c>
      <c r="HQ246" s="288" t="str">
        <f t="shared" ca="1" si="906"/>
        <v>-</v>
      </c>
      <c r="HR246" s="288" t="str">
        <f t="shared" ca="1" si="906"/>
        <v>-</v>
      </c>
      <c r="HS246" s="248" t="str">
        <f t="shared" ca="1" si="906"/>
        <v>-</v>
      </c>
      <c r="HT246" s="248" t="str">
        <f t="shared" ca="1" si="878"/>
        <v>-</v>
      </c>
      <c r="HU246" s="248" t="b">
        <f t="shared" ca="1" si="878"/>
        <v>1</v>
      </c>
      <c r="HV246" s="248">
        <f t="shared" ca="1" si="878"/>
        <v>0</v>
      </c>
      <c r="HW246" s="246" t="str">
        <f t="shared" ca="1" si="879"/>
        <v>-</v>
      </c>
      <c r="HX246" s="246" t="str">
        <f t="shared" ca="1" si="879"/>
        <v>-</v>
      </c>
      <c r="HY246" s="246" t="str">
        <f t="shared" ca="1" si="879"/>
        <v>-</v>
      </c>
      <c r="HZ246" s="246" t="str">
        <f t="shared" ca="1" si="879"/>
        <v>-</v>
      </c>
      <c r="IA246" s="248" t="str">
        <f t="shared" ca="1" si="910"/>
        <v>-</v>
      </c>
      <c r="IB246" s="248" t="str">
        <f t="shared" ca="1" si="910"/>
        <v>-</v>
      </c>
      <c r="IC246" s="248" t="str">
        <f t="shared" ca="1" si="910"/>
        <v>-</v>
      </c>
      <c r="ID246" s="248" t="str">
        <f t="shared" ca="1" si="910"/>
        <v>-</v>
      </c>
      <c r="IE246" s="248">
        <f t="shared" ca="1" si="910"/>
        <v>0</v>
      </c>
      <c r="IF246" s="248" t="str">
        <f t="shared" ca="1" si="910"/>
        <v>-</v>
      </c>
      <c r="IG246" s="248">
        <f t="shared" ca="1" si="910"/>
        <v>0</v>
      </c>
      <c r="IH246" s="246">
        <f t="shared" ca="1" si="881"/>
        <v>0.9</v>
      </c>
      <c r="II246" s="246">
        <f t="shared" ca="1" si="881"/>
        <v>0</v>
      </c>
      <c r="IJ246" s="246">
        <f t="shared" ca="1" si="881"/>
        <v>0</v>
      </c>
      <c r="IK246" s="246">
        <f t="shared" ca="1" si="881"/>
        <v>450</v>
      </c>
      <c r="IL246" s="246" t="str">
        <f t="shared" ca="1" si="881"/>
        <v>-</v>
      </c>
      <c r="IM246" s="246" t="str">
        <f t="shared" ca="1" si="881"/>
        <v>-</v>
      </c>
      <c r="IN246" s="248" t="str">
        <f t="shared" ca="1" si="882"/>
        <v>-</v>
      </c>
      <c r="IO246" s="248" t="str">
        <f t="shared" ca="1" si="882"/>
        <v>-</v>
      </c>
      <c r="IP246" s="10"/>
      <c r="IQ246" s="248">
        <f t="shared" ca="1" si="910"/>
        <v>1</v>
      </c>
      <c r="IR246" s="248">
        <f t="shared" ca="1" si="910"/>
        <v>0</v>
      </c>
      <c r="IS246" s="248">
        <f t="shared" ca="1" si="910"/>
        <v>1</v>
      </c>
      <c r="IT246" s="248">
        <f t="shared" ca="1" si="910"/>
        <v>1</v>
      </c>
      <c r="IU246" s="248">
        <f t="shared" ca="1" si="910"/>
        <v>0</v>
      </c>
      <c r="IV246" s="248">
        <f t="shared" ca="1" si="910"/>
        <v>70</v>
      </c>
      <c r="IW246" s="248">
        <f t="shared" ca="1" si="910"/>
        <v>50</v>
      </c>
      <c r="IX246" s="248">
        <f t="shared" ca="1" si="910"/>
        <v>85</v>
      </c>
      <c r="IY246" s="248">
        <f t="shared" ca="1" si="910"/>
        <v>70</v>
      </c>
      <c r="IZ246" s="246">
        <f t="shared" ca="1" si="883"/>
        <v>1</v>
      </c>
      <c r="JA246" s="246">
        <f t="shared" ca="1" si="884"/>
        <v>1</v>
      </c>
      <c r="JB246" s="246">
        <f t="shared" ca="1" si="885"/>
        <v>1</v>
      </c>
      <c r="JC246" s="248">
        <f t="shared" ca="1" si="910"/>
        <v>1</v>
      </c>
      <c r="JD246" s="10"/>
      <c r="JE246" s="248">
        <f t="shared" ca="1" si="910"/>
        <v>1</v>
      </c>
      <c r="JF246" s="246">
        <f t="shared" si="886"/>
        <v>1.25</v>
      </c>
      <c r="JG246" s="248">
        <f t="shared" ca="1" si="887"/>
        <v>0.75</v>
      </c>
      <c r="JH246" s="248">
        <f t="shared" ca="1" si="887"/>
        <v>0.8</v>
      </c>
      <c r="JI246" s="248">
        <f t="shared" ca="1" si="887"/>
        <v>0.82499999999999996</v>
      </c>
      <c r="JJ246" s="248">
        <f t="shared" ca="1" si="887"/>
        <v>0.875</v>
      </c>
      <c r="JK246" s="248">
        <f t="shared" ca="1" si="887"/>
        <v>0.9</v>
      </c>
      <c r="JL246" s="246">
        <f t="shared" si="888"/>
        <v>1.25</v>
      </c>
      <c r="JM246" s="301" cm="1">
        <f t="array" ref="JM246">INDEX(i.addfoo,$Q246,JM$229)</f>
        <v>0</v>
      </c>
      <c r="JN246" s="301" cm="1">
        <f t="array" ref="JN246">INDEX(i.addfoo,$Q246,JN$229)</f>
        <v>0</v>
      </c>
      <c r="JO246" s="301" cm="1">
        <f t="array" ref="JO246">INDEX(i.addfoo,$Q246,JO$229)</f>
        <v>0</v>
      </c>
      <c r="JP246" s="301" cm="1">
        <f t="array" ref="JP246">INDEX(i.addfoo,$Q246,JP$229)</f>
        <v>0</v>
      </c>
      <c r="JQ246" s="301" cm="1">
        <f t="array" ref="JQ246">INDEX(i.addfoo,$Q246,JQ$229)</f>
        <v>0</v>
      </c>
      <c r="JR246" s="301" cm="1">
        <f t="array" ref="JR246">INDEX(i.addfoo,$Q246,JR$229)</f>
        <v>0</v>
      </c>
      <c r="JS246" s="248" t="str">
        <f t="shared" ca="1" si="908"/>
        <v>-</v>
      </c>
      <c r="JT246" s="248">
        <f t="shared" ca="1" si="908"/>
        <v>0</v>
      </c>
      <c r="JU246" s="27">
        <v>0</v>
      </c>
    </row>
    <row r="247" spans="1:281" s="228" customFormat="1" outlineLevel="1">
      <c r="A247" s="202">
        <f t="shared" si="12"/>
        <v>242</v>
      </c>
      <c r="B247" s="202">
        <f t="shared" si="861"/>
        <v>2</v>
      </c>
      <c r="C247" s="228">
        <v>700</v>
      </c>
      <c r="D247" s="228" t="s">
        <v>941</v>
      </c>
      <c r="E247" s="228" t="b">
        <v>1</v>
      </c>
      <c r="F247" s="228" t="b">
        <v>0</v>
      </c>
      <c r="G247" s="228" t="b">
        <v>1</v>
      </c>
      <c r="H247" s="32">
        <v>4</v>
      </c>
      <c r="I247" s="298" cm="1">
        <f t="array" aca="1" ref="I247" ca="1">INDEX(DataMaster!$R$70:$AC$77,Experiment!$H247,MATCH(Experiment!I$2,DataMaster!$R$69:$AC$69,0))</f>
        <v>2</v>
      </c>
      <c r="J247" s="298" cm="1">
        <f t="array" aca="1" ref="J247" ca="1">INDEX(DataMaster!$R$70:$AC$77,Experiment!$H247,MATCH(Experiment!J$2,DataMaster!$R$69:$AC$69,0))</f>
        <v>3</v>
      </c>
      <c r="K247" s="32">
        <v>1</v>
      </c>
      <c r="L247" s="298" cm="1">
        <f t="array" aca="1" ref="L247" ca="1">INDEX(DataMaster!$R$70:$AC$77,Experiment!$H247,MATCH(Experiment!L$2,DataMaster!$R$69:$AC$69,0))</f>
        <v>3</v>
      </c>
      <c r="M247" s="225">
        <f t="shared" ca="1" si="889"/>
        <v>1</v>
      </c>
      <c r="N247" s="225">
        <f t="shared" ca="1" si="889"/>
        <v>1</v>
      </c>
      <c r="O247" s="225">
        <f t="shared" ca="1" si="889"/>
        <v>1</v>
      </c>
      <c r="P247" s="298" cm="1">
        <f t="array" ref="P247">INDEX(DataMaster!$R$70:$AC$77,Experiment!$H247,MATCH(Experiment!P$2,DataMaster!$R$69:$AC$69,0))</f>
        <v>1</v>
      </c>
      <c r="Q247" s="32">
        <v>3</v>
      </c>
      <c r="R247" s="298" cm="1">
        <f t="array" aca="1" ref="R247" ca="1">INDEX(DataMaster!$R$70:$AC$77,Experiment!$H247,MATCH(Experiment!R$2,DataMaster!$R$69:$AC$69,0))</f>
        <v>3</v>
      </c>
      <c r="S247" s="32">
        <v>2</v>
      </c>
      <c r="T247" s="298" cm="1">
        <f t="array" aca="1" ref="T247" ca="1">INDEX(DataMaster!$R$70:$AC$77,Experiment!$H247,MATCH(Experiment!T$2,DataMaster!$R$69:$AC$69,0))</f>
        <v>3</v>
      </c>
      <c r="V247" s="242" t="str">
        <f ca="1">TEXT(LEFT(OFFSET(V247,-1,0),5)+1,"00000")&amp;MID(OFFSET(V247,-1,0),6,FIND(" ",OFFSET(V247,-1,0),7)-5)
&amp;IF($H247=0,"",INDEX(DataMaster!$Q$70:$Q$77,Experiment!H247))
&amp;" Day"&amp;INDEX(i.DOY,$I247,1)&amp;IF($FE247=0," FWM","")&amp;IF($FE247=1," MWM","")&amp;IF($FE247=5," Mat","")&amp;IF($FJ247=TRUE,"&amp;BBT","")
&amp;" Confine"&amp;$P247-1&amp;IF($R247&gt;1," PasArea"&amp;GQ247,"")&amp;IF($T247&gt;1," SR"&amp;GT247,"")&amp;IF($S247&gt;1," PGR"&amp;JF247,"")&amp;IF(SUM(JM247:JR247)&gt;0," AddFoo"&amp;SUM(JM247:JR247),"")
&amp;" (F"&amp;3+IFERROR(1*$CZ247,0)+IFERROR(1*$DA247,0)&amp;3-IFERROR(1*NOT($DC247),0)&amp;"N"&amp;$DV247&amp;$DW247&amp;")"</f>
        <v>00018 Case_study farm2_nc Day169 MWM&amp;BBT Confine0 PasArea477.12 SR12.8 PGR1.25 AddFoo241.505281690141 (F33N33)</v>
      </c>
      <c r="W247" s="10" t="str">
        <f ca="1">IF(COUNTIF(V$5:V247,V247)=1,"-","Dup")</f>
        <v>-</v>
      </c>
      <c r="X247" s="10"/>
      <c r="Y247" s="248" t="str">
        <f t="shared" ca="1" si="863"/>
        <v>-</v>
      </c>
      <c r="Z247" s="248" t="str">
        <f t="shared" ca="1" si="863"/>
        <v>-</v>
      </c>
      <c r="AA247" s="248" t="str">
        <f t="shared" ca="1" si="863"/>
        <v>-</v>
      </c>
      <c r="AB247" s="248" t="str">
        <f t="shared" ca="1" si="863"/>
        <v>-</v>
      </c>
      <c r="AC247" s="248" t="str">
        <f t="shared" ca="1" si="863"/>
        <v>-</v>
      </c>
      <c r="AD247" s="248" t="b">
        <f t="shared" ca="1" si="863"/>
        <v>1</v>
      </c>
      <c r="AE247" s="10"/>
      <c r="AF247" s="248" t="b">
        <f t="shared" ca="1" si="864"/>
        <v>1</v>
      </c>
      <c r="AG247" s="248" t="str">
        <f t="shared" ca="1" si="864"/>
        <v>-</v>
      </c>
      <c r="AH247" s="248" t="str">
        <f t="shared" ca="1" si="864"/>
        <v>-</v>
      </c>
      <c r="AI247" s="248" t="str">
        <f t="shared" ca="1" si="864"/>
        <v>-</v>
      </c>
      <c r="AJ247" s="248" t="b">
        <f t="shared" ca="1" si="864"/>
        <v>0</v>
      </c>
      <c r="AK247" s="248" t="str">
        <f t="shared" ca="1" si="864"/>
        <v>-</v>
      </c>
      <c r="AL247" s="248" t="str">
        <f t="shared" ca="1" si="864"/>
        <v>-</v>
      </c>
      <c r="AM247" s="248" t="str">
        <f t="shared" ca="1" si="864"/>
        <v>-</v>
      </c>
      <c r="AN247" s="248" t="b">
        <f t="shared" ca="1" si="864"/>
        <v>0</v>
      </c>
      <c r="AO247" s="10"/>
      <c r="AP247" s="248" t="b">
        <f t="shared" ca="1" si="865"/>
        <v>1</v>
      </c>
      <c r="AQ247" s="248" t="b">
        <f t="shared" ca="1" si="865"/>
        <v>1</v>
      </c>
      <c r="AR247" s="248" t="b">
        <f t="shared" ca="1" si="865"/>
        <v>1</v>
      </c>
      <c r="AS247" s="297">
        <f t="shared" ca="1" si="866"/>
        <v>423109</v>
      </c>
      <c r="AT247" s="248" t="b">
        <f t="shared" ca="1" si="865"/>
        <v>0</v>
      </c>
      <c r="AU247" s="248" t="str">
        <f t="shared" ca="1" si="865"/>
        <v>-</v>
      </c>
      <c r="AV247" s="248" t="str">
        <f t="shared" ca="1" si="865"/>
        <v>-</v>
      </c>
      <c r="AW247" s="248" t="str">
        <f t="shared" ca="1" si="865"/>
        <v>-</v>
      </c>
      <c r="AX247" s="248" t="str">
        <f t="shared" ca="1" si="865"/>
        <v>-</v>
      </c>
      <c r="AY247" s="248">
        <f t="shared" ca="1" si="865"/>
        <v>1</v>
      </c>
      <c r="AZ247" s="248">
        <f t="shared" ca="1" si="865"/>
        <v>1</v>
      </c>
      <c r="BA247" s="248" t="b">
        <f t="shared" ca="1" si="865"/>
        <v>1</v>
      </c>
      <c r="BB247" s="246" cm="1">
        <f t="array" ref="BB247">INDEX(i.sup_sel,$K247)</f>
        <v>1</v>
      </c>
      <c r="BC247" s="246" cm="1">
        <f t="array" aca="1" ref="BC247" ca="1">INDEX(i.confinement_factor_lab_cost,$L247)</f>
        <v>0.4</v>
      </c>
      <c r="BD247" s="246" cm="1">
        <f t="array" aca="1" ref="BD247" ca="1">INDEX(i.confinement_factor_lab_cost,$L247)</f>
        <v>0.4</v>
      </c>
      <c r="BE247" s="248" t="b">
        <f t="shared" ca="1" si="867"/>
        <v>1</v>
      </c>
      <c r="BF247" s="248" t="b">
        <f t="shared" ca="1" si="867"/>
        <v>0</v>
      </c>
      <c r="BG247" s="246" t="b" cm="1">
        <f t="array" ref="BG247">INDEX(i.dams_confinement_P,$P247,BG$17)</f>
        <v>0</v>
      </c>
      <c r="BH247" s="246" t="b" cm="1">
        <f t="array" ref="BH247">INDEX(i.dams_confinement_P,$P247,BH$17)</f>
        <v>0</v>
      </c>
      <c r="BI247" s="246" t="b" cm="1">
        <f t="array" ref="BI247">INDEX(i.dams_confinement_P,$P247,BI$17)</f>
        <v>0</v>
      </c>
      <c r="BJ247" s="246" t="b" cm="1">
        <f t="array" ref="BJ247">INDEX(i.dams_confinement_P,$P247,BJ$17)</f>
        <v>0</v>
      </c>
      <c r="BK247" s="246" t="b" cm="1">
        <f t="array" ref="BK247">INDEX(i.dams_confinement_P,$P247,BK$17)</f>
        <v>0</v>
      </c>
      <c r="BL247" s="246" t="b" cm="1">
        <f t="array" ref="BL247">INDEX(i.dams_confinement_P,$P247,BL$17)</f>
        <v>0</v>
      </c>
      <c r="BM247" s="246" t="b" cm="1">
        <f t="array" ref="BM247">INDEX(i.dams_confinement_P,$P247,BM$17)</f>
        <v>0</v>
      </c>
      <c r="BN247" s="246" t="b" cm="1">
        <f t="array" ref="BN247">INDEX(i.dams_confinement_P,$P247,BN$17)</f>
        <v>0</v>
      </c>
      <c r="BO247" s="246" t="b" cm="1">
        <f t="array" ref="BO247">INDEX(i.dams_confinement_P,$P247,BO$17)</f>
        <v>0</v>
      </c>
      <c r="BP247" s="246" t="b" cm="1">
        <f t="array" ref="BP247">INDEX(i.dams_confinement_P,$P247,BP$17)</f>
        <v>0</v>
      </c>
      <c r="BQ247" s="246" t="b" cm="1">
        <f t="array" ref="BQ247">INDEX(i.dams_confinement_P,$P247,BQ$17)</f>
        <v>0</v>
      </c>
      <c r="BR247" s="246" t="b" cm="1">
        <f t="array" ref="BR247">INDEX(i.dams_confinement_P,$P247,BR$17)</f>
        <v>0</v>
      </c>
      <c r="BS247" s="246" t="b" cm="1">
        <f t="array" ref="BS247">INDEX(i.dams_confinement_P,$P247,BS$17)</f>
        <v>0</v>
      </c>
      <c r="BT247" s="246" t="b" cm="1">
        <f t="array" ref="BT247">INDEX(i.dams_confinement_P,$P247,BT$17)</f>
        <v>0</v>
      </c>
      <c r="BU247" s="246" t="b" cm="1">
        <f t="array" ref="BU247">INDEX(i.dams_confinement_P,$P247,BU$17)</f>
        <v>0</v>
      </c>
      <c r="BV247" s="246" t="b" cm="1">
        <f t="array" ref="BV247">INDEX(i.dams_confinement_P,$P247,BV$17)</f>
        <v>0</v>
      </c>
      <c r="BW247" s="246" t="b" cm="1">
        <f t="array" ref="BW247">INDEX(i.dams_confinement_P,$P247,BW$17)</f>
        <v>0</v>
      </c>
      <c r="BX247" s="246" t="b" cm="1">
        <f t="array" ref="BX247">INDEX(i.dams_confinement_P,$P247,BX$17)</f>
        <v>0</v>
      </c>
      <c r="BY247" s="248" t="str">
        <f t="shared" ca="1" si="905"/>
        <v>-</v>
      </c>
      <c r="BZ247" s="248" t="str">
        <f t="shared" ca="1" si="905"/>
        <v>-</v>
      </c>
      <c r="CA247" s="10"/>
      <c r="CB247" s="248" t="str">
        <f t="shared" ca="1" si="905"/>
        <v>-</v>
      </c>
      <c r="CC247" s="248" t="str">
        <f t="shared" ca="1" si="905"/>
        <v>-</v>
      </c>
      <c r="CD247" s="248" t="str">
        <f t="shared" ca="1" si="905"/>
        <v>-</v>
      </c>
      <c r="CE247" s="248" t="str">
        <f t="shared" ca="1" si="905"/>
        <v>-</v>
      </c>
      <c r="CF247" s="248" t="str">
        <f t="shared" ca="1" si="905"/>
        <v>-</v>
      </c>
      <c r="CG247" s="248" t="str">
        <f t="shared" ca="1" si="905"/>
        <v>-</v>
      </c>
      <c r="CH247" s="248" t="str">
        <f t="shared" ca="1" si="905"/>
        <v>-</v>
      </c>
      <c r="CI247" s="248" t="str">
        <f t="shared" ca="1" si="905"/>
        <v>-</v>
      </c>
      <c r="CJ247" s="248" t="str">
        <f t="shared" ca="1" si="905"/>
        <v>-</v>
      </c>
      <c r="CK247" s="248" t="str">
        <f t="shared" ca="1" si="905"/>
        <v>-</v>
      </c>
      <c r="CL247" s="248" t="str">
        <f t="shared" ca="1" si="905"/>
        <v>-</v>
      </c>
      <c r="CM247" s="248" t="str">
        <f t="shared" ca="1" si="905"/>
        <v>-</v>
      </c>
      <c r="CN247" s="248" t="str">
        <f t="shared" ca="1" si="905"/>
        <v>-</v>
      </c>
      <c r="CO247" s="248" t="str">
        <f t="shared" ca="1" si="905"/>
        <v>-</v>
      </c>
      <c r="CP247" s="248" t="str">
        <f t="shared" ca="1" si="905"/>
        <v>-</v>
      </c>
      <c r="CQ247" s="248" t="str">
        <f t="shared" ca="1" si="905"/>
        <v>-</v>
      </c>
      <c r="CR247" s="248" t="str">
        <f t="shared" ca="1" si="905"/>
        <v>-</v>
      </c>
      <c r="CS247" s="248" t="str">
        <f t="shared" ca="1" si="905"/>
        <v>-</v>
      </c>
      <c r="CT247" s="248" t="str">
        <f t="shared" ca="1" si="905"/>
        <v>-</v>
      </c>
      <c r="CU247" s="248" t="str">
        <f t="shared" ca="1" si="905"/>
        <v>-</v>
      </c>
      <c r="CV247" s="248" t="str">
        <f t="shared" ca="1" si="905"/>
        <v>-</v>
      </c>
      <c r="CW247" s="10"/>
      <c r="CX247" s="246" t="str" cm="1">
        <f t="array" aca="1" ref="CX247" ca="1">IF(AND($CZ247:$DA247),INDEX(i.dam_user_fvp0_date,$P247),"-")</f>
        <v>-</v>
      </c>
      <c r="CY247" s="246" t="str" cm="1">
        <f t="array" aca="1" ref="CY247" ca="1">IF(AND($CZ247:$DA247),INDEX(i.dam_user_fvp1_date,$P247),"-")</f>
        <v>-</v>
      </c>
      <c r="CZ247" s="248" t="b">
        <f t="shared" ca="1" si="911"/>
        <v>0</v>
      </c>
      <c r="DA247" s="248" t="b">
        <f t="shared" ca="1" si="911"/>
        <v>0</v>
      </c>
      <c r="DB247" s="248" t="str">
        <f t="shared" ca="1" si="911"/>
        <v>-</v>
      </c>
      <c r="DC247" s="248" t="str">
        <f t="shared" ca="1" si="911"/>
        <v>-</v>
      </c>
      <c r="DD247" s="248" t="str">
        <f t="shared" ca="1" si="911"/>
        <v>-</v>
      </c>
      <c r="DE247" s="248" t="str">
        <f t="shared" ca="1" si="911"/>
        <v>-</v>
      </c>
      <c r="DF247" s="248" t="str">
        <f t="shared" ca="1" si="911"/>
        <v>-</v>
      </c>
      <c r="DG247" s="248" t="str">
        <f t="shared" ca="1" si="911"/>
        <v>-</v>
      </c>
      <c r="DH247" s="248" t="str">
        <f t="shared" ca="1" si="911"/>
        <v>-</v>
      </c>
      <c r="DI247" s="248" t="str">
        <f t="shared" ca="1" si="911"/>
        <v>-</v>
      </c>
      <c r="DJ247" s="248">
        <f t="shared" ca="1" si="911"/>
        <v>0.125</v>
      </c>
      <c r="DK247" s="248">
        <f t="shared" ca="1" si="911"/>
        <v>0.3</v>
      </c>
      <c r="DL247" s="248">
        <f t="shared" ca="1" si="911"/>
        <v>-0.05</v>
      </c>
      <c r="DM247" s="248">
        <f t="shared" ca="1" si="911"/>
        <v>0.1</v>
      </c>
      <c r="DN247" s="248">
        <f t="shared" ca="1" si="911"/>
        <v>0.25</v>
      </c>
      <c r="DO247" s="248">
        <f t="shared" ca="1" si="911"/>
        <v>-0.05</v>
      </c>
      <c r="DP247" s="248">
        <f t="shared" ca="1" si="911"/>
        <v>0.05</v>
      </c>
      <c r="DQ247" s="248">
        <f t="shared" ca="1" si="911"/>
        <v>0.1</v>
      </c>
      <c r="DR247" s="248">
        <f t="shared" ca="1" si="911"/>
        <v>-0.02</v>
      </c>
      <c r="DS247" s="248">
        <f t="shared" ca="1" si="911"/>
        <v>0.1</v>
      </c>
      <c r="DT247" s="248">
        <f t="shared" ca="1" si="911"/>
        <v>0.25</v>
      </c>
      <c r="DU247" s="248">
        <f t="shared" ca="1" si="911"/>
        <v>-0.05</v>
      </c>
      <c r="DV247" s="301">
        <v>3</v>
      </c>
      <c r="DW247" s="301">
        <v>3</v>
      </c>
      <c r="DX247" s="248">
        <f t="shared" ca="1" si="911"/>
        <v>0</v>
      </c>
      <c r="DY247" s="247">
        <v>1.5</v>
      </c>
      <c r="DZ247" s="247">
        <v>-1.5</v>
      </c>
      <c r="EA247" s="248" t="str">
        <f t="shared" ca="1" si="911"/>
        <v>-</v>
      </c>
      <c r="EB247" s="248" t="str">
        <f t="shared" ca="1" si="911"/>
        <v>-</v>
      </c>
      <c r="EC247" s="248" t="str">
        <f t="shared" ca="1" si="911"/>
        <v>-</v>
      </c>
      <c r="ED247" s="248" t="str">
        <f t="shared" ca="1" si="911"/>
        <v>-</v>
      </c>
      <c r="EE247" s="248" t="str">
        <f t="shared" ca="1" si="911"/>
        <v>-</v>
      </c>
      <c r="EF247" s="248">
        <f t="shared" ca="1" si="911"/>
        <v>0</v>
      </c>
      <c r="EG247" s="247">
        <v>1.5</v>
      </c>
      <c r="EH247" s="247">
        <v>-1.5</v>
      </c>
      <c r="EI247" s="248" t="str">
        <f t="shared" ca="1" si="911"/>
        <v>-</v>
      </c>
      <c r="EJ247" s="248" t="str">
        <f t="shared" ca="1" si="911"/>
        <v>-</v>
      </c>
      <c r="EK247" s="248" t="str">
        <f t="shared" ca="1" si="911"/>
        <v>-</v>
      </c>
      <c r="EL247" s="248">
        <f t="shared" ca="1" si="911"/>
        <v>0</v>
      </c>
      <c r="EM247" s="248">
        <f t="shared" ca="1" si="911"/>
        <v>0</v>
      </c>
      <c r="EN247" s="248">
        <f t="shared" ca="1" si="911"/>
        <v>0</v>
      </c>
      <c r="EO247" s="248">
        <f t="shared" ca="1" si="911"/>
        <v>0</v>
      </c>
      <c r="EP247" s="248">
        <f t="shared" ca="1" si="911"/>
        <v>0</v>
      </c>
      <c r="EQ247" s="248">
        <f t="shared" ca="1" si="911"/>
        <v>0</v>
      </c>
      <c r="ER247" s="248">
        <f t="shared" ca="1" si="911"/>
        <v>0</v>
      </c>
      <c r="ES247" s="248" t="str">
        <f t="shared" ca="1" si="911"/>
        <v>-</v>
      </c>
      <c r="ET247" s="248" t="str">
        <f t="shared" ca="1" si="911"/>
        <v>-</v>
      </c>
      <c r="EU247" s="248" t="str">
        <f t="shared" ca="1" si="911"/>
        <v>-</v>
      </c>
      <c r="EV247" s="248" t="str">
        <f t="shared" ca="1" si="911"/>
        <v>-</v>
      </c>
      <c r="EW247" s="248" t="str">
        <f t="shared" ca="1" si="911"/>
        <v>-</v>
      </c>
      <c r="EX247" s="248" t="str">
        <f t="shared" ca="1" si="911"/>
        <v>-</v>
      </c>
      <c r="EY247" s="248" t="str">
        <f t="shared" ca="1" si="911"/>
        <v>-</v>
      </c>
      <c r="EZ247" s="248" t="str">
        <f t="shared" ca="1" si="911"/>
        <v>-</v>
      </c>
      <c r="FA247" s="248" t="str">
        <f t="shared" ca="1" si="911"/>
        <v>-</v>
      </c>
      <c r="FB247" s="248" t="str">
        <f t="shared" ca="1" si="911"/>
        <v>-</v>
      </c>
      <c r="FC247" s="248" t="str">
        <f t="shared" ca="1" si="911"/>
        <v>-</v>
      </c>
      <c r="FD247" s="10"/>
      <c r="FE247" s="246">
        <f t="shared" ca="1" si="869"/>
        <v>1</v>
      </c>
      <c r="FF247" s="248" t="str">
        <f t="shared" ca="1" si="911"/>
        <v>-</v>
      </c>
      <c r="FG247" s="248" t="str">
        <f t="shared" ca="1" si="911"/>
        <v>-</v>
      </c>
      <c r="FH247" s="248" t="str">
        <f t="shared" ca="1" si="911"/>
        <v>-</v>
      </c>
      <c r="FI247" s="248" t="str">
        <f t="shared" ca="1" si="911"/>
        <v>-</v>
      </c>
      <c r="FJ247" s="246" t="b">
        <f t="shared" ca="1" si="871"/>
        <v>1</v>
      </c>
      <c r="FK247" s="248" t="str">
        <f t="shared" ca="1" si="900"/>
        <v>-</v>
      </c>
      <c r="FL247" s="248">
        <f t="shared" ca="1" si="900"/>
        <v>0</v>
      </c>
      <c r="FM247" s="248" t="str">
        <f t="shared" ca="1" si="900"/>
        <v>-</v>
      </c>
      <c r="FN247" s="248">
        <f t="shared" ca="1" si="900"/>
        <v>1</v>
      </c>
      <c r="FO247" s="248">
        <f t="shared" ca="1" si="900"/>
        <v>0</v>
      </c>
      <c r="FP247" s="248">
        <f t="shared" ca="1" si="900"/>
        <v>1</v>
      </c>
      <c r="FQ247" s="248">
        <f t="shared" ca="1" si="900"/>
        <v>0</v>
      </c>
      <c r="FR247" s="248">
        <f t="shared" ca="1" si="900"/>
        <v>1</v>
      </c>
      <c r="FS247" s="248">
        <f t="shared" ca="1" si="900"/>
        <v>1</v>
      </c>
      <c r="FT247" s="248">
        <f t="shared" ca="1" si="900"/>
        <v>1</v>
      </c>
      <c r="FU247" s="248">
        <f t="shared" ca="1" si="900"/>
        <v>0</v>
      </c>
      <c r="FV247" s="248">
        <f t="shared" ca="1" si="900"/>
        <v>0</v>
      </c>
      <c r="FW247" s="248">
        <f t="shared" ca="1" si="900"/>
        <v>0</v>
      </c>
      <c r="FX247" s="248">
        <f t="shared" ca="1" si="900"/>
        <v>0</v>
      </c>
      <c r="FY247" s="248">
        <f t="shared" ca="1" si="900"/>
        <v>0</v>
      </c>
      <c r="FZ247" s="248">
        <f t="shared" ca="1" si="900"/>
        <v>0</v>
      </c>
      <c r="GA247" s="248">
        <f t="shared" ca="1" si="900"/>
        <v>0</v>
      </c>
      <c r="GB247" s="248">
        <f t="shared" ca="1" si="900"/>
        <v>0</v>
      </c>
      <c r="GC247" s="248">
        <f t="shared" ca="1" si="900"/>
        <v>0</v>
      </c>
      <c r="GD247" s="248">
        <f t="shared" ca="1" si="900"/>
        <v>0</v>
      </c>
      <c r="GE247" s="248">
        <f t="shared" ca="1" si="900"/>
        <v>0</v>
      </c>
      <c r="GF247" s="248">
        <f t="shared" ca="1" si="900"/>
        <v>0</v>
      </c>
      <c r="GG247" s="248">
        <f t="shared" ca="1" si="900"/>
        <v>1</v>
      </c>
      <c r="GH247" s="248">
        <f t="shared" ca="1" si="900"/>
        <v>0</v>
      </c>
      <c r="GI247" s="248">
        <f t="shared" ca="1" si="900"/>
        <v>0</v>
      </c>
      <c r="GJ247" s="248">
        <f t="shared" ca="1" si="900"/>
        <v>0</v>
      </c>
      <c r="GK247" s="248">
        <f t="shared" ca="1" si="900"/>
        <v>0</v>
      </c>
      <c r="GL247" s="248">
        <f t="shared" ca="1" si="900"/>
        <v>0</v>
      </c>
      <c r="GM247" s="248">
        <f t="shared" ca="1" si="900"/>
        <v>0</v>
      </c>
      <c r="GN247" s="248">
        <f t="shared" ca="1" si="900"/>
        <v>0</v>
      </c>
      <c r="GO247" s="10"/>
      <c r="GP247" s="246" t="b">
        <f t="shared" ca="1" si="901"/>
        <v>1</v>
      </c>
      <c r="GQ247" s="246" cm="1">
        <f t="array" aca="1" ref="GQ247" ca="1">INDEX(i.bnd_total_pas_area,$R247,1)</f>
        <v>477.12</v>
      </c>
      <c r="GR247" s="248" t="str">
        <f t="shared" ca="1" si="874"/>
        <v>-</v>
      </c>
      <c r="GS247" s="246" t="b">
        <f t="shared" ca="1" si="902"/>
        <v>1</v>
      </c>
      <c r="GT247" s="246" cm="1">
        <f t="array" aca="1" ref="GT247" ca="1">INDEX(i.bnd_sr_t,$T247,1)</f>
        <v>12.8</v>
      </c>
      <c r="GU247" s="246" t="b">
        <f t="shared" ca="1" si="876"/>
        <v>0</v>
      </c>
      <c r="GV247" s="246" t="b">
        <f t="shared" ca="1" si="876"/>
        <v>1</v>
      </c>
      <c r="GW247" s="246" t="b">
        <f t="shared" ca="1" si="876"/>
        <v>0</v>
      </c>
      <c r="GX247" s="248">
        <f t="shared" ca="1" si="906"/>
        <v>0</v>
      </c>
      <c r="GY247" s="248">
        <f t="shared" ca="1" si="906"/>
        <v>2</v>
      </c>
      <c r="GZ247" s="248">
        <f t="shared" ca="1" si="906"/>
        <v>2</v>
      </c>
      <c r="HA247" s="248" t="str">
        <f t="shared" ca="1" si="906"/>
        <v>-</v>
      </c>
      <c r="HB247" s="248" t="str">
        <f t="shared" ca="1" si="906"/>
        <v>-</v>
      </c>
      <c r="HC247" s="248" t="str">
        <f t="shared" ca="1" si="906"/>
        <v>-</v>
      </c>
      <c r="HD247" s="248" t="str">
        <f t="shared" ca="1" si="906"/>
        <v>-</v>
      </c>
      <c r="HE247" s="248" t="str">
        <f t="shared" ca="1" si="906"/>
        <v>-</v>
      </c>
      <c r="HF247" s="248" t="str">
        <f t="shared" ca="1" si="906"/>
        <v>-</v>
      </c>
      <c r="HG247" s="248" t="str">
        <f t="shared" ca="1" si="906"/>
        <v>-</v>
      </c>
      <c r="HH247" s="248" t="str">
        <f t="shared" ca="1" si="906"/>
        <v>-</v>
      </c>
      <c r="HI247" s="248" t="str">
        <f t="shared" ca="1" si="906"/>
        <v>-</v>
      </c>
      <c r="HJ247" s="248" t="str">
        <f t="shared" ca="1" si="906"/>
        <v>-</v>
      </c>
      <c r="HK247" s="248" t="b">
        <f t="shared" ca="1" si="906"/>
        <v>1</v>
      </c>
      <c r="HL247" s="248">
        <f t="shared" ca="1" si="906"/>
        <v>0</v>
      </c>
      <c r="HM247" s="288" t="str">
        <f t="shared" ca="1" si="906"/>
        <v>-</v>
      </c>
      <c r="HN247" s="288" t="str">
        <f t="shared" ca="1" si="906"/>
        <v>-</v>
      </c>
      <c r="HO247" s="288" t="str">
        <f t="shared" ca="1" si="906"/>
        <v>-</v>
      </c>
      <c r="HP247" s="288" t="str">
        <f t="shared" ca="1" si="906"/>
        <v>-</v>
      </c>
      <c r="HQ247" s="288" t="str">
        <f t="shared" ca="1" si="906"/>
        <v>-</v>
      </c>
      <c r="HR247" s="288" t="str">
        <f t="shared" ca="1" si="906"/>
        <v>-</v>
      </c>
      <c r="HS247" s="248" t="str">
        <f t="shared" ca="1" si="906"/>
        <v>-</v>
      </c>
      <c r="HT247" s="248" t="str">
        <f t="shared" ca="1" si="878"/>
        <v>-</v>
      </c>
      <c r="HU247" s="248" t="b">
        <f t="shared" ca="1" si="878"/>
        <v>1</v>
      </c>
      <c r="HV247" s="248">
        <f t="shared" ca="1" si="878"/>
        <v>0</v>
      </c>
      <c r="HW247" s="246" t="str">
        <f t="shared" ca="1" si="879"/>
        <v>-</v>
      </c>
      <c r="HX247" s="246" t="str">
        <f t="shared" ca="1" si="879"/>
        <v>-</v>
      </c>
      <c r="HY247" s="246" t="str">
        <f t="shared" ca="1" si="879"/>
        <v>-</v>
      </c>
      <c r="HZ247" s="246" t="str">
        <f t="shared" ca="1" si="879"/>
        <v>-</v>
      </c>
      <c r="IA247" s="248" t="str">
        <f t="shared" ca="1" si="910"/>
        <v>-</v>
      </c>
      <c r="IB247" s="248" t="str">
        <f t="shared" ca="1" si="910"/>
        <v>-</v>
      </c>
      <c r="IC247" s="248" t="str">
        <f t="shared" ca="1" si="910"/>
        <v>-</v>
      </c>
      <c r="ID247" s="248" t="str">
        <f t="shared" ca="1" si="910"/>
        <v>-</v>
      </c>
      <c r="IE247" s="248">
        <f t="shared" ca="1" si="910"/>
        <v>0</v>
      </c>
      <c r="IF247" s="248" t="str">
        <f t="shared" ca="1" si="910"/>
        <v>-</v>
      </c>
      <c r="IG247" s="248">
        <f t="shared" ca="1" si="910"/>
        <v>0</v>
      </c>
      <c r="IH247" s="246">
        <f t="shared" ca="1" si="881"/>
        <v>0.9</v>
      </c>
      <c r="II247" s="246">
        <f t="shared" ca="1" si="881"/>
        <v>0</v>
      </c>
      <c r="IJ247" s="246">
        <f t="shared" ca="1" si="881"/>
        <v>0</v>
      </c>
      <c r="IK247" s="246">
        <f t="shared" ca="1" si="881"/>
        <v>450</v>
      </c>
      <c r="IL247" s="246" t="str">
        <f t="shared" ca="1" si="881"/>
        <v>-</v>
      </c>
      <c r="IM247" s="246" t="str">
        <f t="shared" ca="1" si="881"/>
        <v>-</v>
      </c>
      <c r="IN247" s="248" t="str">
        <f t="shared" ca="1" si="882"/>
        <v>-</v>
      </c>
      <c r="IO247" s="248" t="str">
        <f t="shared" ca="1" si="882"/>
        <v>-</v>
      </c>
      <c r="IP247" s="10"/>
      <c r="IQ247" s="248">
        <f t="shared" ca="1" si="910"/>
        <v>1</v>
      </c>
      <c r="IR247" s="248">
        <f t="shared" ca="1" si="910"/>
        <v>0</v>
      </c>
      <c r="IS247" s="248">
        <f t="shared" ca="1" si="910"/>
        <v>1</v>
      </c>
      <c r="IT247" s="248">
        <f t="shared" ca="1" si="910"/>
        <v>1</v>
      </c>
      <c r="IU247" s="248">
        <f t="shared" ca="1" si="910"/>
        <v>0</v>
      </c>
      <c r="IV247" s="248">
        <f t="shared" ca="1" si="910"/>
        <v>70</v>
      </c>
      <c r="IW247" s="248">
        <f t="shared" ca="1" si="910"/>
        <v>50</v>
      </c>
      <c r="IX247" s="248">
        <f t="shared" ca="1" si="910"/>
        <v>85</v>
      </c>
      <c r="IY247" s="248">
        <f t="shared" ca="1" si="910"/>
        <v>70</v>
      </c>
      <c r="IZ247" s="246">
        <f t="shared" ca="1" si="883"/>
        <v>1</v>
      </c>
      <c r="JA247" s="246">
        <f t="shared" ca="1" si="884"/>
        <v>1</v>
      </c>
      <c r="JB247" s="246">
        <f t="shared" ca="1" si="885"/>
        <v>1</v>
      </c>
      <c r="JC247" s="248">
        <f t="shared" ca="1" si="910"/>
        <v>1</v>
      </c>
      <c r="JD247" s="10"/>
      <c r="JE247" s="248">
        <f t="shared" ca="1" si="910"/>
        <v>1</v>
      </c>
      <c r="JF247" s="246">
        <f t="shared" si="886"/>
        <v>1.25</v>
      </c>
      <c r="JG247" s="248">
        <f t="shared" ca="1" si="887"/>
        <v>0.75</v>
      </c>
      <c r="JH247" s="248">
        <f t="shared" ca="1" si="887"/>
        <v>0.8</v>
      </c>
      <c r="JI247" s="248">
        <f t="shared" ca="1" si="887"/>
        <v>0.82499999999999996</v>
      </c>
      <c r="JJ247" s="248">
        <f t="shared" ca="1" si="887"/>
        <v>0.875</v>
      </c>
      <c r="JK247" s="248">
        <f t="shared" ca="1" si="887"/>
        <v>0.9</v>
      </c>
      <c r="JL247" s="246">
        <f t="shared" si="888"/>
        <v>1.25</v>
      </c>
      <c r="JM247" s="301" cm="1">
        <f t="array" ref="JM247">INDEX(i.addfoo,$Q247,JM$229)</f>
        <v>0</v>
      </c>
      <c r="JN247" s="301" cm="1">
        <f t="array" ref="JN247">INDEX(i.addfoo,$Q247,JN$229)</f>
        <v>0</v>
      </c>
      <c r="JO247" s="301" cm="1">
        <f t="array" ref="JO247">INDEX(i.addfoo,$Q247,JO$229)</f>
        <v>0</v>
      </c>
      <c r="JP247" s="301" cm="1">
        <f t="array" ref="JP247">INDEX(i.addfoo,$Q247,JP$229)</f>
        <v>69.001509054325965</v>
      </c>
      <c r="JQ247" s="301" cm="1">
        <f t="array" ref="JQ247">INDEX(i.addfoo,$Q247,JQ$229)</f>
        <v>86.251886317907449</v>
      </c>
      <c r="JR247" s="301" cm="1">
        <f t="array" ref="JR247">INDEX(i.addfoo,$Q247,JR$229)</f>
        <v>86.251886317907449</v>
      </c>
      <c r="JS247" s="248" t="str">
        <f t="shared" ca="1" si="908"/>
        <v>-</v>
      </c>
      <c r="JT247" s="248">
        <f t="shared" ca="1" si="908"/>
        <v>0</v>
      </c>
      <c r="JU247" s="27">
        <v>0</v>
      </c>
    </row>
    <row r="248" spans="1:281" s="228" customFormat="1" outlineLevel="1">
      <c r="A248" s="202">
        <f t="shared" si="12"/>
        <v>243</v>
      </c>
      <c r="B248" s="202">
        <f t="shared" si="861"/>
        <v>2</v>
      </c>
      <c r="C248" s="228">
        <v>700</v>
      </c>
      <c r="D248" s="228" t="s">
        <v>941</v>
      </c>
      <c r="E248" s="228" t="b">
        <v>1</v>
      </c>
      <c r="F248" s="228" t="b">
        <v>0</v>
      </c>
      <c r="G248" s="228" t="b">
        <v>1</v>
      </c>
      <c r="H248" s="32">
        <v>6</v>
      </c>
      <c r="I248" s="298" cm="1">
        <f t="array" aca="1" ref="I248" ca="1">INDEX(DataMaster!$R$70:$AC$77,Experiment!$H248,MATCH(Experiment!I$2,DataMaster!$R$69:$AC$69,0))</f>
        <v>3</v>
      </c>
      <c r="J248" s="298" cm="1">
        <f t="array" aca="1" ref="J248" ca="1">INDEX(DataMaster!$R$70:$AC$77,Experiment!$H248,MATCH(Experiment!J$2,DataMaster!$R$69:$AC$69,0))</f>
        <v>3</v>
      </c>
      <c r="K248" s="32">
        <v>1</v>
      </c>
      <c r="L248" s="298" cm="1">
        <f t="array" aca="1" ref="L248" ca="1">INDEX(DataMaster!$R$70:$AC$77,Experiment!$H248,MATCH(Experiment!L$2,DataMaster!$R$69:$AC$69,0))</f>
        <v>4</v>
      </c>
      <c r="M248" s="32">
        <v>1</v>
      </c>
      <c r="N248" s="32">
        <v>1</v>
      </c>
      <c r="O248" s="32">
        <v>1</v>
      </c>
      <c r="P248" s="298" cm="1">
        <f t="array" ref="P248">INDEX(DataMaster!$R$70:$AC$77,Experiment!$H248,MATCH(Experiment!P$2,DataMaster!$R$69:$AC$69,0))</f>
        <v>1</v>
      </c>
      <c r="Q248" s="32">
        <v>1</v>
      </c>
      <c r="R248" s="298" cm="1">
        <f t="array" aca="1" ref="R248" ca="1">INDEX(DataMaster!$R$70:$AC$77,Experiment!$H248,MATCH(Experiment!R$2,DataMaster!$R$69:$AC$69,0))</f>
        <v>4</v>
      </c>
      <c r="S248" s="32">
        <v>1</v>
      </c>
      <c r="T248" s="298" cm="1">
        <f t="array" aca="1" ref="T248" ca="1">INDEX(DataMaster!$R$70:$AC$77,Experiment!$H248,MATCH(Experiment!T$2,DataMaster!$R$69:$AC$69,0))</f>
        <v>4</v>
      </c>
      <c r="V248" s="223" t="str">
        <f ca="1">TEXT(LEFT(OFFSET(V248,-1,0),5)+1,"00000")&amp;MID(OFFSET(V248,-1,0),6,FIND(" ",OFFSET(V248,-1,0),7)-5)
&amp;IF($H248=0,"",INDEX(DataMaster!$Q$70:$Q$77,Experiment!H248))
&amp;" Day"&amp;INDEX(i.DOY,$I248,1)&amp;IF($FE248=0," FWM","")&amp;IF($FE248=1," MWM","")&amp;IF($FE248=5," Mat","")&amp;IF($FJ248=TRUE,"&amp;BBT","")
&amp;" Confine"&amp;$P248-1&amp;IF($R248&gt;1," PasArea"&amp;GQ248,"")&amp;IF($T248&gt;1," SR"&amp;GT248,"")&amp;IF($S248&gt;1," PGR"&amp;JF248,"")&amp;IF(SUM(JM248:JR248)&gt;0," AddFoo"&amp;SUM(JM248:JR248),"")
&amp;" (F"&amp;3+IFERROR(1*$CZ248,0)+IFERROR(1*$DA248,0)&amp;3-IFERROR(1*NOT($DC248),0)&amp;"N"&amp;$DV248&amp;$DW248&amp;")"</f>
        <v>00019 Case_study farm3_nc Day204 MWM&amp;BBT Confine0 PasArea511.2 SR7.6 (F33N33)</v>
      </c>
      <c r="W248" s="10" t="str">
        <f ca="1">IF(COUNTIF(V$5:V248,V248)=1,"-","Dup")</f>
        <v>-</v>
      </c>
      <c r="X248" s="10"/>
      <c r="Y248" s="248" t="str">
        <f t="shared" ca="1" si="863"/>
        <v>-</v>
      </c>
      <c r="Z248" s="248" t="str">
        <f t="shared" ca="1" si="863"/>
        <v>-</v>
      </c>
      <c r="AA248" s="248" t="str">
        <f t="shared" ca="1" si="863"/>
        <v>-</v>
      </c>
      <c r="AB248" s="248" t="str">
        <f t="shared" ca="1" si="863"/>
        <v>-</v>
      </c>
      <c r="AC248" s="248" t="str">
        <f t="shared" ca="1" si="863"/>
        <v>-</v>
      </c>
      <c r="AD248" s="248" t="b">
        <f t="shared" ca="1" si="863"/>
        <v>1</v>
      </c>
      <c r="AE248" s="10"/>
      <c r="AF248" s="248" t="b">
        <f t="shared" ca="1" si="864"/>
        <v>1</v>
      </c>
      <c r="AG248" s="248" t="str">
        <f t="shared" ca="1" si="864"/>
        <v>-</v>
      </c>
      <c r="AH248" s="248" t="str">
        <f t="shared" ca="1" si="864"/>
        <v>-</v>
      </c>
      <c r="AI248" s="248" t="str">
        <f t="shared" ca="1" si="864"/>
        <v>-</v>
      </c>
      <c r="AJ248" s="248" t="b">
        <f t="shared" ca="1" si="864"/>
        <v>0</v>
      </c>
      <c r="AK248" s="248" t="str">
        <f t="shared" ca="1" si="864"/>
        <v>-</v>
      </c>
      <c r="AL248" s="248" t="str">
        <f t="shared" ca="1" si="864"/>
        <v>-</v>
      </c>
      <c r="AM248" s="248" t="str">
        <f t="shared" ca="1" si="864"/>
        <v>-</v>
      </c>
      <c r="AN248" s="248" t="b">
        <f t="shared" ca="1" si="864"/>
        <v>0</v>
      </c>
      <c r="AO248" s="10"/>
      <c r="AP248" s="248" t="b">
        <f t="shared" ca="1" si="865"/>
        <v>1</v>
      </c>
      <c r="AQ248" s="248" t="b">
        <f t="shared" ca="1" si="865"/>
        <v>1</v>
      </c>
      <c r="AR248" s="248" t="b">
        <f t="shared" ca="1" si="865"/>
        <v>1</v>
      </c>
      <c r="AS248" s="297">
        <f t="shared" ca="1" si="866"/>
        <v>633109</v>
      </c>
      <c r="AT248" s="248" t="b">
        <f t="shared" ca="1" si="865"/>
        <v>0</v>
      </c>
      <c r="AU248" s="248" t="str">
        <f t="shared" ca="1" si="865"/>
        <v>-</v>
      </c>
      <c r="AV248" s="248" t="str">
        <f t="shared" ca="1" si="865"/>
        <v>-</v>
      </c>
      <c r="AW248" s="248" t="str">
        <f t="shared" ca="1" si="865"/>
        <v>-</v>
      </c>
      <c r="AX248" s="248" t="str">
        <f t="shared" ca="1" si="865"/>
        <v>-</v>
      </c>
      <c r="AY248" s="248">
        <f t="shared" ca="1" si="865"/>
        <v>1</v>
      </c>
      <c r="AZ248" s="248">
        <f t="shared" ca="1" si="865"/>
        <v>1</v>
      </c>
      <c r="BA248" s="248" t="b">
        <f t="shared" ca="1" si="865"/>
        <v>1</v>
      </c>
      <c r="BB248" s="246" cm="1">
        <f t="array" ref="BB248">INDEX(i.sup_sel,$K248)</f>
        <v>1</v>
      </c>
      <c r="BC248" s="246" cm="1">
        <f t="array" aca="1" ref="BC248" ca="1">INDEX(i.confinement_factor_lab_cost,$L248)</f>
        <v>0.22500000000000001</v>
      </c>
      <c r="BD248" s="246" cm="1">
        <f t="array" aca="1" ref="BD248" ca="1">INDEX(i.confinement_factor_lab_cost,$L248)</f>
        <v>0.22500000000000001</v>
      </c>
      <c r="BE248" s="248" t="b">
        <f t="shared" ca="1" si="867"/>
        <v>1</v>
      </c>
      <c r="BF248" s="248" t="b">
        <f t="shared" ca="1" si="867"/>
        <v>0</v>
      </c>
      <c r="BG248" s="246" t="b" cm="1">
        <f t="array" ref="BG248">INDEX(i.dams_confinement_P,$P248,BG$17)</f>
        <v>0</v>
      </c>
      <c r="BH248" s="246" t="b" cm="1">
        <f t="array" ref="BH248">INDEX(i.dams_confinement_P,$P248,BH$17)</f>
        <v>0</v>
      </c>
      <c r="BI248" s="246" t="b" cm="1">
        <f t="array" ref="BI248">INDEX(i.dams_confinement_P,$P248,BI$17)</f>
        <v>0</v>
      </c>
      <c r="BJ248" s="246" t="b" cm="1">
        <f t="array" ref="BJ248">INDEX(i.dams_confinement_P,$P248,BJ$17)</f>
        <v>0</v>
      </c>
      <c r="BK248" s="246" t="b" cm="1">
        <f t="array" ref="BK248">INDEX(i.dams_confinement_P,$P248,BK$17)</f>
        <v>0</v>
      </c>
      <c r="BL248" s="246" t="b" cm="1">
        <f t="array" ref="BL248">INDEX(i.dams_confinement_P,$P248,BL$17)</f>
        <v>0</v>
      </c>
      <c r="BM248" s="246" t="b" cm="1">
        <f t="array" ref="BM248">INDEX(i.dams_confinement_P,$P248,BM$17)</f>
        <v>0</v>
      </c>
      <c r="BN248" s="246" t="b" cm="1">
        <f t="array" ref="BN248">INDEX(i.dams_confinement_P,$P248,BN$17)</f>
        <v>0</v>
      </c>
      <c r="BO248" s="246" t="b" cm="1">
        <f t="array" ref="BO248">INDEX(i.dams_confinement_P,$P248,BO$17)</f>
        <v>0</v>
      </c>
      <c r="BP248" s="246" t="b" cm="1">
        <f t="array" ref="BP248">INDEX(i.dams_confinement_P,$P248,BP$17)</f>
        <v>0</v>
      </c>
      <c r="BQ248" s="246" t="b" cm="1">
        <f t="array" ref="BQ248">INDEX(i.dams_confinement_P,$P248,BQ$17)</f>
        <v>0</v>
      </c>
      <c r="BR248" s="246" t="b" cm="1">
        <f t="array" ref="BR248">INDEX(i.dams_confinement_P,$P248,BR$17)</f>
        <v>0</v>
      </c>
      <c r="BS248" s="246" t="b" cm="1">
        <f t="array" ref="BS248">INDEX(i.dams_confinement_P,$P248,BS$17)</f>
        <v>0</v>
      </c>
      <c r="BT248" s="246" t="b" cm="1">
        <f t="array" ref="BT248">INDEX(i.dams_confinement_P,$P248,BT$17)</f>
        <v>0</v>
      </c>
      <c r="BU248" s="246" t="b" cm="1">
        <f t="array" ref="BU248">INDEX(i.dams_confinement_P,$P248,BU$17)</f>
        <v>0</v>
      </c>
      <c r="BV248" s="246" t="b" cm="1">
        <f t="array" ref="BV248">INDEX(i.dams_confinement_P,$P248,BV$17)</f>
        <v>0</v>
      </c>
      <c r="BW248" s="246" t="b" cm="1">
        <f t="array" ref="BW248">INDEX(i.dams_confinement_P,$P248,BW$17)</f>
        <v>0</v>
      </c>
      <c r="BX248" s="246" t="b" cm="1">
        <f t="array" ref="BX248">INDEX(i.dams_confinement_P,$P248,BX$17)</f>
        <v>0</v>
      </c>
      <c r="BY248" s="248" t="str">
        <f t="shared" ca="1" si="905"/>
        <v>-</v>
      </c>
      <c r="BZ248" s="248" t="str">
        <f t="shared" ca="1" si="905"/>
        <v>-</v>
      </c>
      <c r="CA248" s="10"/>
      <c r="CB248" s="248" t="str">
        <f t="shared" ca="1" si="905"/>
        <v>-</v>
      </c>
      <c r="CC248" s="248" t="str">
        <f t="shared" ca="1" si="905"/>
        <v>-</v>
      </c>
      <c r="CD248" s="248" t="str">
        <f t="shared" ca="1" si="905"/>
        <v>-</v>
      </c>
      <c r="CE248" s="248" t="str">
        <f t="shared" ca="1" si="905"/>
        <v>-</v>
      </c>
      <c r="CF248" s="248" t="str">
        <f t="shared" ca="1" si="905"/>
        <v>-</v>
      </c>
      <c r="CG248" s="248" t="str">
        <f t="shared" ca="1" si="905"/>
        <v>-</v>
      </c>
      <c r="CH248" s="248" t="str">
        <f t="shared" ca="1" si="905"/>
        <v>-</v>
      </c>
      <c r="CI248" s="248" t="str">
        <f t="shared" ca="1" si="905"/>
        <v>-</v>
      </c>
      <c r="CJ248" s="248" t="str">
        <f t="shared" ca="1" si="905"/>
        <v>-</v>
      </c>
      <c r="CK248" s="248" t="str">
        <f t="shared" ca="1" si="905"/>
        <v>-</v>
      </c>
      <c r="CL248" s="248" t="str">
        <f t="shared" ca="1" si="905"/>
        <v>-</v>
      </c>
      <c r="CM248" s="248" t="str">
        <f t="shared" ca="1" si="905"/>
        <v>-</v>
      </c>
      <c r="CN248" s="248" t="str">
        <f t="shared" ca="1" si="905"/>
        <v>-</v>
      </c>
      <c r="CO248" s="248" t="str">
        <f t="shared" ca="1" si="905"/>
        <v>-</v>
      </c>
      <c r="CP248" s="248" t="str">
        <f t="shared" ca="1" si="905"/>
        <v>-</v>
      </c>
      <c r="CQ248" s="248" t="str">
        <f t="shared" ca="1" si="905"/>
        <v>-</v>
      </c>
      <c r="CR248" s="248" t="str">
        <f t="shared" ca="1" si="905"/>
        <v>-</v>
      </c>
      <c r="CS248" s="248" t="str">
        <f t="shared" ca="1" si="905"/>
        <v>-</v>
      </c>
      <c r="CT248" s="248" t="str">
        <f t="shared" ca="1" si="905"/>
        <v>-</v>
      </c>
      <c r="CU248" s="248" t="str">
        <f t="shared" ca="1" si="905"/>
        <v>-</v>
      </c>
      <c r="CV248" s="248" t="str">
        <f t="shared" ca="1" si="905"/>
        <v>-</v>
      </c>
      <c r="CW248" s="10"/>
      <c r="CX248" s="246" t="str" cm="1">
        <f t="array" aca="1" ref="CX248" ca="1">IF(AND($CZ248:$DA248),INDEX(i.dam_user_fvp0_date,$P248),"-")</f>
        <v>-</v>
      </c>
      <c r="CY248" s="246" t="str" cm="1">
        <f t="array" aca="1" ref="CY248" ca="1">IF(AND($CZ248:$DA248),INDEX(i.dam_user_fvp1_date,$P248),"-")</f>
        <v>-</v>
      </c>
      <c r="CZ248" s="248" t="b">
        <f t="shared" ca="1" si="911"/>
        <v>0</v>
      </c>
      <c r="DA248" s="248" t="b">
        <f t="shared" ca="1" si="911"/>
        <v>0</v>
      </c>
      <c r="DB248" s="248" t="str">
        <f t="shared" ca="1" si="911"/>
        <v>-</v>
      </c>
      <c r="DC248" s="248" t="str">
        <f t="shared" ca="1" si="911"/>
        <v>-</v>
      </c>
      <c r="DD248" s="248" t="str">
        <f t="shared" ca="1" si="911"/>
        <v>-</v>
      </c>
      <c r="DE248" s="248" t="str">
        <f t="shared" ca="1" si="911"/>
        <v>-</v>
      </c>
      <c r="DF248" s="248" t="str">
        <f t="shared" ca="1" si="911"/>
        <v>-</v>
      </c>
      <c r="DG248" s="248" t="str">
        <f t="shared" ca="1" si="911"/>
        <v>-</v>
      </c>
      <c r="DH248" s="248" t="str">
        <f t="shared" ca="1" si="911"/>
        <v>-</v>
      </c>
      <c r="DI248" s="248" t="str">
        <f t="shared" ca="1" si="911"/>
        <v>-</v>
      </c>
      <c r="DJ248" s="248">
        <f t="shared" ca="1" si="911"/>
        <v>0.125</v>
      </c>
      <c r="DK248" s="248">
        <f t="shared" ca="1" si="911"/>
        <v>0.3</v>
      </c>
      <c r="DL248" s="248">
        <f t="shared" ca="1" si="911"/>
        <v>-0.05</v>
      </c>
      <c r="DM248" s="248">
        <f t="shared" ca="1" si="911"/>
        <v>0.1</v>
      </c>
      <c r="DN248" s="248">
        <f t="shared" ca="1" si="911"/>
        <v>0.25</v>
      </c>
      <c r="DO248" s="248">
        <f t="shared" ca="1" si="911"/>
        <v>-0.05</v>
      </c>
      <c r="DP248" s="248">
        <f t="shared" ca="1" si="911"/>
        <v>0.05</v>
      </c>
      <c r="DQ248" s="248">
        <f t="shared" ca="1" si="911"/>
        <v>0.1</v>
      </c>
      <c r="DR248" s="248">
        <f t="shared" ca="1" si="911"/>
        <v>-0.02</v>
      </c>
      <c r="DS248" s="248">
        <f t="shared" ca="1" si="911"/>
        <v>0.1</v>
      </c>
      <c r="DT248" s="248">
        <f t="shared" ca="1" si="911"/>
        <v>0.25</v>
      </c>
      <c r="DU248" s="248">
        <f t="shared" ca="1" si="911"/>
        <v>-0.05</v>
      </c>
      <c r="DV248" s="301">
        <v>3</v>
      </c>
      <c r="DW248" s="301">
        <v>3</v>
      </c>
      <c r="DX248" s="248">
        <f t="shared" ca="1" si="911"/>
        <v>0</v>
      </c>
      <c r="DY248" s="247">
        <v>1.5</v>
      </c>
      <c r="DZ248" s="247">
        <v>-1.5</v>
      </c>
      <c r="EA248" s="248" t="str">
        <f t="shared" ca="1" si="911"/>
        <v>-</v>
      </c>
      <c r="EB248" s="248" t="str">
        <f t="shared" ca="1" si="911"/>
        <v>-</v>
      </c>
      <c r="EC248" s="248" t="str">
        <f t="shared" ca="1" si="911"/>
        <v>-</v>
      </c>
      <c r="ED248" s="248" t="str">
        <f t="shared" ca="1" si="911"/>
        <v>-</v>
      </c>
      <c r="EE248" s="248" t="str">
        <f t="shared" ca="1" si="911"/>
        <v>-</v>
      </c>
      <c r="EF248" s="248">
        <f t="shared" ca="1" si="911"/>
        <v>0</v>
      </c>
      <c r="EG248" s="247">
        <v>1.5</v>
      </c>
      <c r="EH248" s="247">
        <v>-1.5</v>
      </c>
      <c r="EI248" s="248" t="str">
        <f t="shared" ca="1" si="911"/>
        <v>-</v>
      </c>
      <c r="EJ248" s="248" t="str">
        <f t="shared" ca="1" si="911"/>
        <v>-</v>
      </c>
      <c r="EK248" s="248" t="str">
        <f t="shared" ca="1" si="911"/>
        <v>-</v>
      </c>
      <c r="EL248" s="248">
        <f t="shared" ca="1" si="911"/>
        <v>0</v>
      </c>
      <c r="EM248" s="248">
        <f t="shared" ca="1" si="911"/>
        <v>0</v>
      </c>
      <c r="EN248" s="248">
        <f t="shared" ca="1" si="911"/>
        <v>0</v>
      </c>
      <c r="EO248" s="248">
        <f t="shared" ca="1" si="911"/>
        <v>0</v>
      </c>
      <c r="EP248" s="248">
        <f t="shared" ca="1" si="911"/>
        <v>0</v>
      </c>
      <c r="EQ248" s="248">
        <f t="shared" ca="1" si="911"/>
        <v>0</v>
      </c>
      <c r="ER248" s="248">
        <f t="shared" ca="1" si="911"/>
        <v>0</v>
      </c>
      <c r="ES248" s="248" t="str">
        <f t="shared" ca="1" si="911"/>
        <v>-</v>
      </c>
      <c r="ET248" s="248" t="str">
        <f t="shared" ca="1" si="911"/>
        <v>-</v>
      </c>
      <c r="EU248" s="248" t="str">
        <f t="shared" ca="1" si="911"/>
        <v>-</v>
      </c>
      <c r="EV248" s="248" t="str">
        <f t="shared" ca="1" si="911"/>
        <v>-</v>
      </c>
      <c r="EW248" s="248" t="str">
        <f t="shared" ca="1" si="911"/>
        <v>-</v>
      </c>
      <c r="EX248" s="248" t="str">
        <f t="shared" ca="1" si="911"/>
        <v>-</v>
      </c>
      <c r="EY248" s="248" t="str">
        <f t="shared" ca="1" si="911"/>
        <v>-</v>
      </c>
      <c r="EZ248" s="248" t="str">
        <f t="shared" ca="1" si="911"/>
        <v>-</v>
      </c>
      <c r="FA248" s="248" t="str">
        <f t="shared" ca="1" si="911"/>
        <v>-</v>
      </c>
      <c r="FB248" s="248" t="str">
        <f t="shared" ca="1" si="911"/>
        <v>-</v>
      </c>
      <c r="FC248" s="248" t="str">
        <f t="shared" ca="1" si="911"/>
        <v>-</v>
      </c>
      <c r="FD248" s="10"/>
      <c r="FE248" s="246">
        <f t="shared" ca="1" si="869"/>
        <v>1</v>
      </c>
      <c r="FF248" s="248" t="str">
        <f t="shared" ca="1" si="911"/>
        <v>-</v>
      </c>
      <c r="FG248" s="248" t="str">
        <f t="shared" ca="1" si="911"/>
        <v>-</v>
      </c>
      <c r="FH248" s="248" t="str">
        <f t="shared" ca="1" si="911"/>
        <v>-</v>
      </c>
      <c r="FI248" s="248" t="str">
        <f t="shared" ca="1" si="911"/>
        <v>-</v>
      </c>
      <c r="FJ248" s="246" t="b">
        <f t="shared" ca="1" si="871"/>
        <v>1</v>
      </c>
      <c r="FK248" s="248" t="str">
        <f t="shared" ca="1" si="900"/>
        <v>-</v>
      </c>
      <c r="FL248" s="248">
        <f t="shared" ca="1" si="900"/>
        <v>0</v>
      </c>
      <c r="FM248" s="248" t="str">
        <f t="shared" ca="1" si="900"/>
        <v>-</v>
      </c>
      <c r="FN248" s="248">
        <f t="shared" ca="1" si="900"/>
        <v>1</v>
      </c>
      <c r="FO248" s="248">
        <f t="shared" ca="1" si="900"/>
        <v>0</v>
      </c>
      <c r="FP248" s="248">
        <f t="shared" ca="1" si="900"/>
        <v>1</v>
      </c>
      <c r="FQ248" s="248">
        <f t="shared" ca="1" si="900"/>
        <v>0</v>
      </c>
      <c r="FR248" s="248">
        <f t="shared" ca="1" si="900"/>
        <v>1</v>
      </c>
      <c r="FS248" s="248">
        <f t="shared" ca="1" si="900"/>
        <v>1</v>
      </c>
      <c r="FT248" s="248">
        <f t="shared" ca="1" si="900"/>
        <v>1</v>
      </c>
      <c r="FU248" s="248">
        <f t="shared" ca="1" si="900"/>
        <v>0</v>
      </c>
      <c r="FV248" s="248">
        <f t="shared" ca="1" si="900"/>
        <v>0</v>
      </c>
      <c r="FW248" s="248">
        <f t="shared" ca="1" si="900"/>
        <v>0</v>
      </c>
      <c r="FX248" s="248">
        <f t="shared" ca="1" si="900"/>
        <v>0</v>
      </c>
      <c r="FY248" s="248">
        <f t="shared" ca="1" si="900"/>
        <v>0</v>
      </c>
      <c r="FZ248" s="248">
        <f t="shared" ca="1" si="900"/>
        <v>0</v>
      </c>
      <c r="GA248" s="248">
        <f t="shared" ca="1" si="900"/>
        <v>0</v>
      </c>
      <c r="GB248" s="248">
        <f t="shared" ca="1" si="900"/>
        <v>0</v>
      </c>
      <c r="GC248" s="248">
        <f t="shared" ca="1" si="900"/>
        <v>0</v>
      </c>
      <c r="GD248" s="248">
        <f t="shared" ca="1" si="900"/>
        <v>0</v>
      </c>
      <c r="GE248" s="248">
        <f t="shared" ca="1" si="900"/>
        <v>0</v>
      </c>
      <c r="GF248" s="248">
        <f t="shared" ca="1" si="900"/>
        <v>0</v>
      </c>
      <c r="GG248" s="248">
        <f t="shared" ca="1" si="900"/>
        <v>1</v>
      </c>
      <c r="GH248" s="248">
        <f t="shared" ca="1" si="900"/>
        <v>0</v>
      </c>
      <c r="GI248" s="248">
        <f t="shared" ca="1" si="900"/>
        <v>0</v>
      </c>
      <c r="GJ248" s="248">
        <f t="shared" ca="1" si="900"/>
        <v>0</v>
      </c>
      <c r="GK248" s="248">
        <f t="shared" ca="1" si="900"/>
        <v>0</v>
      </c>
      <c r="GL248" s="248">
        <f t="shared" ca="1" si="900"/>
        <v>0</v>
      </c>
      <c r="GM248" s="248">
        <f t="shared" ca="1" si="900"/>
        <v>0</v>
      </c>
      <c r="GN248" s="248">
        <f t="shared" ca="1" si="900"/>
        <v>0</v>
      </c>
      <c r="GO248" s="10"/>
      <c r="GP248" s="246" t="b">
        <f t="shared" ref="GP248:GP253" ca="1" si="912">IF(GQ248&lt;&gt;"-",TRUE,FALSE)</f>
        <v>1</v>
      </c>
      <c r="GQ248" s="246" cm="1">
        <f t="array" aca="1" ref="GQ248" ca="1">INDEX(i.bnd_total_pas_area,$R248,1)</f>
        <v>511.2</v>
      </c>
      <c r="GR248" s="248" t="str">
        <f t="shared" ca="1" si="874"/>
        <v>-</v>
      </c>
      <c r="GS248" s="246" t="b">
        <f t="shared" ref="GS248:GS253" ca="1" si="913">IF(GT248&lt;&gt;"-",TRUE,FALSE)</f>
        <v>1</v>
      </c>
      <c r="GT248" s="246" cm="1">
        <f t="array" aca="1" ref="GT248" ca="1">INDEX(i.bnd_sr_t,$T248,1)</f>
        <v>7.6</v>
      </c>
      <c r="GU248" s="246" t="b">
        <f t="shared" ca="1" si="876"/>
        <v>0</v>
      </c>
      <c r="GV248" s="246" t="b">
        <f t="shared" ca="1" si="876"/>
        <v>0</v>
      </c>
      <c r="GW248" s="246" t="b">
        <f t="shared" ca="1" si="876"/>
        <v>1</v>
      </c>
      <c r="GX248" s="248">
        <f t="shared" ca="1" si="906"/>
        <v>0</v>
      </c>
      <c r="GY248" s="248">
        <f t="shared" ca="1" si="906"/>
        <v>2</v>
      </c>
      <c r="GZ248" s="248">
        <f t="shared" ca="1" si="906"/>
        <v>2</v>
      </c>
      <c r="HA248" s="248" t="str">
        <f t="shared" ca="1" si="906"/>
        <v>-</v>
      </c>
      <c r="HB248" s="248" t="str">
        <f t="shared" ca="1" si="906"/>
        <v>-</v>
      </c>
      <c r="HC248" s="248" t="str">
        <f t="shared" ca="1" si="906"/>
        <v>-</v>
      </c>
      <c r="HD248" s="248" t="str">
        <f t="shared" ca="1" si="906"/>
        <v>-</v>
      </c>
      <c r="HE248" s="248" t="str">
        <f t="shared" ca="1" si="906"/>
        <v>-</v>
      </c>
      <c r="HF248" s="248" t="str">
        <f t="shared" ca="1" si="906"/>
        <v>-</v>
      </c>
      <c r="HG248" s="248" t="str">
        <f t="shared" ca="1" si="906"/>
        <v>-</v>
      </c>
      <c r="HH248" s="248" t="str">
        <f t="shared" ca="1" si="906"/>
        <v>-</v>
      </c>
      <c r="HI248" s="248" t="str">
        <f t="shared" ca="1" si="906"/>
        <v>-</v>
      </c>
      <c r="HJ248" s="248" t="str">
        <f t="shared" ca="1" si="906"/>
        <v>-</v>
      </c>
      <c r="HK248" s="248" t="b">
        <f t="shared" ca="1" si="906"/>
        <v>1</v>
      </c>
      <c r="HL248" s="248">
        <f t="shared" ca="1" si="906"/>
        <v>0</v>
      </c>
      <c r="HM248" s="288" t="str">
        <f t="shared" ca="1" si="906"/>
        <v>-</v>
      </c>
      <c r="HN248" s="288" t="str">
        <f t="shared" ca="1" si="906"/>
        <v>-</v>
      </c>
      <c r="HO248" s="288" t="str">
        <f t="shared" ca="1" si="906"/>
        <v>-</v>
      </c>
      <c r="HP248" s="288" t="str">
        <f t="shared" ca="1" si="906"/>
        <v>-</v>
      </c>
      <c r="HQ248" s="288" t="str">
        <f t="shared" ca="1" si="906"/>
        <v>-</v>
      </c>
      <c r="HR248" s="288" t="str">
        <f t="shared" ca="1" si="906"/>
        <v>-</v>
      </c>
      <c r="HS248" s="248" t="str">
        <f t="shared" ca="1" si="906"/>
        <v>-</v>
      </c>
      <c r="HT248" s="248" t="str">
        <f t="shared" ca="1" si="878"/>
        <v>-</v>
      </c>
      <c r="HU248" s="248" t="b">
        <f t="shared" ca="1" si="878"/>
        <v>1</v>
      </c>
      <c r="HV248" s="248">
        <f t="shared" ca="1" si="878"/>
        <v>0</v>
      </c>
      <c r="HW248" s="246" t="str">
        <f t="shared" ca="1" si="879"/>
        <v>-</v>
      </c>
      <c r="HX248" s="246" t="str">
        <f t="shared" ca="1" si="879"/>
        <v>-</v>
      </c>
      <c r="HY248" s="246" t="str">
        <f t="shared" ca="1" si="879"/>
        <v>-</v>
      </c>
      <c r="HZ248" s="246" t="str">
        <f t="shared" ca="1" si="879"/>
        <v>-</v>
      </c>
      <c r="IA248" s="248" t="str">
        <f t="shared" ca="1" si="910"/>
        <v>-</v>
      </c>
      <c r="IB248" s="248" t="str">
        <f t="shared" ca="1" si="910"/>
        <v>-</v>
      </c>
      <c r="IC248" s="248" t="str">
        <f t="shared" ca="1" si="910"/>
        <v>-</v>
      </c>
      <c r="ID248" s="248" t="str">
        <f t="shared" ca="1" si="910"/>
        <v>-</v>
      </c>
      <c r="IE248" s="248">
        <f t="shared" ca="1" si="910"/>
        <v>0</v>
      </c>
      <c r="IF248" s="248" t="str">
        <f t="shared" ca="1" si="910"/>
        <v>-</v>
      </c>
      <c r="IG248" s="248">
        <f t="shared" ca="1" si="910"/>
        <v>0</v>
      </c>
      <c r="IH248" s="246">
        <f t="shared" ca="1" si="881"/>
        <v>0.9</v>
      </c>
      <c r="II248" s="246">
        <f t="shared" ca="1" si="881"/>
        <v>0</v>
      </c>
      <c r="IJ248" s="246">
        <f t="shared" ca="1" si="881"/>
        <v>0</v>
      </c>
      <c r="IK248" s="246">
        <f t="shared" ca="1" si="881"/>
        <v>450</v>
      </c>
      <c r="IL248" s="246" t="str">
        <f t="shared" ca="1" si="881"/>
        <v>-</v>
      </c>
      <c r="IM248" s="246" t="str">
        <f t="shared" ca="1" si="881"/>
        <v>-</v>
      </c>
      <c r="IN248" s="248" t="str">
        <f t="shared" ca="1" si="882"/>
        <v>-</v>
      </c>
      <c r="IO248" s="248" t="str">
        <f t="shared" ca="1" si="882"/>
        <v>-</v>
      </c>
      <c r="IP248" s="10"/>
      <c r="IQ248" s="248">
        <f t="shared" ca="1" si="910"/>
        <v>1</v>
      </c>
      <c r="IR248" s="248">
        <f t="shared" ca="1" si="910"/>
        <v>0</v>
      </c>
      <c r="IS248" s="248">
        <f t="shared" ca="1" si="910"/>
        <v>1</v>
      </c>
      <c r="IT248" s="248">
        <f t="shared" ca="1" si="910"/>
        <v>1</v>
      </c>
      <c r="IU248" s="248">
        <f t="shared" ca="1" si="910"/>
        <v>0</v>
      </c>
      <c r="IV248" s="248">
        <f t="shared" ca="1" si="910"/>
        <v>70</v>
      </c>
      <c r="IW248" s="248">
        <f t="shared" ca="1" si="910"/>
        <v>50</v>
      </c>
      <c r="IX248" s="248">
        <f t="shared" ca="1" si="910"/>
        <v>85</v>
      </c>
      <c r="IY248" s="248">
        <f t="shared" ca="1" si="910"/>
        <v>70</v>
      </c>
      <c r="IZ248" s="246">
        <f t="shared" si="883"/>
        <v>1</v>
      </c>
      <c r="JA248" s="246">
        <f t="shared" si="884"/>
        <v>1</v>
      </c>
      <c r="JB248" s="246">
        <f t="shared" si="885"/>
        <v>1</v>
      </c>
      <c r="JC248" s="248">
        <f t="shared" ca="1" si="910"/>
        <v>1</v>
      </c>
      <c r="JD248" s="10"/>
      <c r="JE248" s="248">
        <f t="shared" ca="1" si="910"/>
        <v>1</v>
      </c>
      <c r="JF248" s="246">
        <f t="shared" si="886"/>
        <v>1</v>
      </c>
      <c r="JG248" s="248">
        <f t="shared" ca="1" si="887"/>
        <v>0.75</v>
      </c>
      <c r="JH248" s="248">
        <f t="shared" ca="1" si="887"/>
        <v>0.8</v>
      </c>
      <c r="JI248" s="248">
        <f t="shared" ca="1" si="887"/>
        <v>0.82499999999999996</v>
      </c>
      <c r="JJ248" s="248">
        <f t="shared" ca="1" si="887"/>
        <v>0.875</v>
      </c>
      <c r="JK248" s="248">
        <f t="shared" ca="1" si="887"/>
        <v>0.9</v>
      </c>
      <c r="JL248" s="246">
        <f t="shared" si="888"/>
        <v>1</v>
      </c>
      <c r="JM248" s="301" cm="1">
        <f t="array" ref="JM248">INDEX(i.addfoo,$Q248,JM$229)</f>
        <v>0</v>
      </c>
      <c r="JN248" s="301" cm="1">
        <f t="array" ref="JN248">INDEX(i.addfoo,$Q248,JN$229)</f>
        <v>0</v>
      </c>
      <c r="JO248" s="301" cm="1">
        <f t="array" ref="JO248">INDEX(i.addfoo,$Q248,JO$229)</f>
        <v>0</v>
      </c>
      <c r="JP248" s="301" cm="1">
        <f t="array" ref="JP248">INDEX(i.addfoo,$Q248,JP$229)</f>
        <v>0</v>
      </c>
      <c r="JQ248" s="301" cm="1">
        <f t="array" ref="JQ248">INDEX(i.addfoo,$Q248,JQ$229)</f>
        <v>0</v>
      </c>
      <c r="JR248" s="301" cm="1">
        <f t="array" ref="JR248">INDEX(i.addfoo,$Q248,JR$229)</f>
        <v>0</v>
      </c>
      <c r="JS248" s="248" t="str">
        <f t="shared" ca="1" si="908"/>
        <v>-</v>
      </c>
      <c r="JT248" s="248">
        <f t="shared" ca="1" si="908"/>
        <v>0</v>
      </c>
      <c r="JU248" s="27">
        <v>0</v>
      </c>
    </row>
    <row r="249" spans="1:281" s="228" customFormat="1" outlineLevel="1">
      <c r="A249" s="202">
        <f t="shared" si="12"/>
        <v>244</v>
      </c>
      <c r="B249" s="202">
        <f t="shared" si="861"/>
        <v>2</v>
      </c>
      <c r="C249" s="228">
        <v>700</v>
      </c>
      <c r="D249" s="228" t="s">
        <v>941</v>
      </c>
      <c r="E249" s="228" t="b">
        <v>1</v>
      </c>
      <c r="F249" s="228" t="b">
        <v>0</v>
      </c>
      <c r="G249" s="228" t="b">
        <v>1</v>
      </c>
      <c r="H249" s="32">
        <v>6</v>
      </c>
      <c r="I249" s="298" cm="1">
        <f t="array" aca="1" ref="I249" ca="1">INDEX(DataMaster!$R$70:$AC$77,Experiment!$H249,MATCH(Experiment!I$2,DataMaster!$R$69:$AC$69,0))</f>
        <v>3</v>
      </c>
      <c r="J249" s="298" cm="1">
        <f t="array" aca="1" ref="J249" ca="1">INDEX(DataMaster!$R$70:$AC$77,Experiment!$H249,MATCH(Experiment!J$2,DataMaster!$R$69:$AC$69,0))</f>
        <v>3</v>
      </c>
      <c r="K249" s="32">
        <v>1</v>
      </c>
      <c r="L249" s="298" cm="1">
        <f t="array" aca="1" ref="L249" ca="1">INDEX(DataMaster!$R$70:$AC$77,Experiment!$H249,MATCH(Experiment!L$2,DataMaster!$R$69:$AC$69,0))</f>
        <v>4</v>
      </c>
      <c r="M249" s="225">
        <f t="shared" ca="1" si="889"/>
        <v>1</v>
      </c>
      <c r="N249" s="225">
        <f t="shared" ca="1" si="889"/>
        <v>1</v>
      </c>
      <c r="O249" s="225">
        <f t="shared" ca="1" si="889"/>
        <v>1</v>
      </c>
      <c r="P249" s="298" cm="1">
        <f t="array" ref="P249">INDEX(DataMaster!$R$70:$AC$77,Experiment!$H249,MATCH(Experiment!P$2,DataMaster!$R$69:$AC$69,0))</f>
        <v>1</v>
      </c>
      <c r="Q249" s="32">
        <v>4</v>
      </c>
      <c r="R249" s="298" cm="1">
        <f t="array" aca="1" ref="R249" ca="1">INDEX(DataMaster!$R$70:$AC$77,Experiment!$H249,MATCH(Experiment!R$2,DataMaster!$R$69:$AC$69,0))</f>
        <v>4</v>
      </c>
      <c r="S249" s="32">
        <v>1</v>
      </c>
      <c r="T249" s="298" cm="1">
        <f t="array" aca="1" ref="T249" ca="1">INDEX(DataMaster!$R$70:$AC$77,Experiment!$H249,MATCH(Experiment!T$2,DataMaster!$R$69:$AC$69,0))</f>
        <v>4</v>
      </c>
      <c r="V249" s="242" t="str">
        <f ca="1">TEXT(LEFT(OFFSET(V249,-1,0),5)+1,"00000")&amp;MID(OFFSET(V249,-1,0),6,FIND(" ",OFFSET(V249,-1,0),7)-5)
&amp;IF($H249=0,"",INDEX(DataMaster!$Q$70:$Q$77,Experiment!H249))
&amp;" Day"&amp;INDEX(i.DOY,$I249,1)&amp;IF($FE249=0," FWM","")&amp;IF($FE249=1," MWM","")&amp;IF($FE249=5," Mat","")&amp;IF($FJ249=TRUE,"&amp;BBT","")
&amp;" Confine"&amp;$P249-1&amp;IF($R249&gt;1," PasArea"&amp;GQ249,"")&amp;IF($T249&gt;1," SR"&amp;GT249,"")&amp;IF($S249&gt;1," PGR"&amp;JF249,"")&amp;IF(SUM(JM249:JR249)&gt;0," AddFoo"&amp;SUM(JM249:JR249),"")
&amp;" (F"&amp;3+IFERROR(1*$CZ249,0)+IFERROR(1*$DA249,0)&amp;3-IFERROR(1*NOT($DC249),0)&amp;"N"&amp;$DV249&amp;$DW249&amp;")"</f>
        <v>00020 Case_study farm3_nc Day204 MWM&amp;BBT Confine0 PasArea511.2 SR7.6 AddFoo66.9483568075117 (F33N33)</v>
      </c>
      <c r="W249" s="10" t="str">
        <f ca="1">IF(COUNTIF(V$5:V249,V249)=1,"-","Dup")</f>
        <v>-</v>
      </c>
      <c r="X249" s="10"/>
      <c r="Y249" s="248" t="str">
        <f t="shared" ca="1" si="863"/>
        <v>-</v>
      </c>
      <c r="Z249" s="248" t="str">
        <f t="shared" ca="1" si="863"/>
        <v>-</v>
      </c>
      <c r="AA249" s="248" t="str">
        <f t="shared" ca="1" si="863"/>
        <v>-</v>
      </c>
      <c r="AB249" s="248" t="str">
        <f t="shared" ca="1" si="863"/>
        <v>-</v>
      </c>
      <c r="AC249" s="248" t="str">
        <f t="shared" ca="1" si="863"/>
        <v>-</v>
      </c>
      <c r="AD249" s="248" t="b">
        <f t="shared" ca="1" si="863"/>
        <v>1</v>
      </c>
      <c r="AE249" s="10"/>
      <c r="AF249" s="248" t="b">
        <f t="shared" ca="1" si="864"/>
        <v>1</v>
      </c>
      <c r="AG249" s="248" t="str">
        <f t="shared" ca="1" si="864"/>
        <v>-</v>
      </c>
      <c r="AH249" s="248" t="str">
        <f t="shared" ca="1" si="864"/>
        <v>-</v>
      </c>
      <c r="AI249" s="248" t="str">
        <f t="shared" ca="1" si="864"/>
        <v>-</v>
      </c>
      <c r="AJ249" s="248" t="b">
        <f t="shared" ca="1" si="864"/>
        <v>0</v>
      </c>
      <c r="AK249" s="248" t="str">
        <f t="shared" ca="1" si="864"/>
        <v>-</v>
      </c>
      <c r="AL249" s="248" t="str">
        <f t="shared" ca="1" si="864"/>
        <v>-</v>
      </c>
      <c r="AM249" s="248" t="str">
        <f t="shared" ca="1" si="864"/>
        <v>-</v>
      </c>
      <c r="AN249" s="248" t="b">
        <f t="shared" ca="1" si="864"/>
        <v>0</v>
      </c>
      <c r="AO249" s="10"/>
      <c r="AP249" s="248" t="b">
        <f t="shared" ca="1" si="865"/>
        <v>1</v>
      </c>
      <c r="AQ249" s="248" t="b">
        <f t="shared" ca="1" si="865"/>
        <v>1</v>
      </c>
      <c r="AR249" s="248" t="b">
        <f t="shared" ca="1" si="865"/>
        <v>1</v>
      </c>
      <c r="AS249" s="297">
        <f t="shared" ca="1" si="866"/>
        <v>633109</v>
      </c>
      <c r="AT249" s="248" t="b">
        <f t="shared" ca="1" si="865"/>
        <v>0</v>
      </c>
      <c r="AU249" s="248" t="str">
        <f t="shared" ca="1" si="865"/>
        <v>-</v>
      </c>
      <c r="AV249" s="248" t="str">
        <f t="shared" ca="1" si="865"/>
        <v>-</v>
      </c>
      <c r="AW249" s="248" t="str">
        <f t="shared" ca="1" si="865"/>
        <v>-</v>
      </c>
      <c r="AX249" s="248" t="str">
        <f t="shared" ca="1" si="865"/>
        <v>-</v>
      </c>
      <c r="AY249" s="248">
        <f t="shared" ca="1" si="865"/>
        <v>1</v>
      </c>
      <c r="AZ249" s="248">
        <f t="shared" ca="1" si="865"/>
        <v>1</v>
      </c>
      <c r="BA249" s="248" t="b">
        <f t="shared" ca="1" si="865"/>
        <v>1</v>
      </c>
      <c r="BB249" s="246" cm="1">
        <f t="array" ref="BB249">INDEX(i.sup_sel,$K249)</f>
        <v>1</v>
      </c>
      <c r="BC249" s="246" cm="1">
        <f t="array" aca="1" ref="BC249" ca="1">INDEX(i.confinement_factor_lab_cost,$L249)</f>
        <v>0.22500000000000001</v>
      </c>
      <c r="BD249" s="246" cm="1">
        <f t="array" aca="1" ref="BD249" ca="1">INDEX(i.confinement_factor_lab_cost,$L249)</f>
        <v>0.22500000000000001</v>
      </c>
      <c r="BE249" s="248" t="b">
        <f t="shared" ca="1" si="867"/>
        <v>1</v>
      </c>
      <c r="BF249" s="248" t="b">
        <f t="shared" ca="1" si="867"/>
        <v>0</v>
      </c>
      <c r="BG249" s="246" t="b" cm="1">
        <f t="array" ref="BG249">INDEX(i.dams_confinement_P,$P249,BG$17)</f>
        <v>0</v>
      </c>
      <c r="BH249" s="246" t="b" cm="1">
        <f t="array" ref="BH249">INDEX(i.dams_confinement_P,$P249,BH$17)</f>
        <v>0</v>
      </c>
      <c r="BI249" s="246" t="b" cm="1">
        <f t="array" ref="BI249">INDEX(i.dams_confinement_P,$P249,BI$17)</f>
        <v>0</v>
      </c>
      <c r="BJ249" s="246" t="b" cm="1">
        <f t="array" ref="BJ249">INDEX(i.dams_confinement_P,$P249,BJ$17)</f>
        <v>0</v>
      </c>
      <c r="BK249" s="246" t="b" cm="1">
        <f t="array" ref="BK249">INDEX(i.dams_confinement_P,$P249,BK$17)</f>
        <v>0</v>
      </c>
      <c r="BL249" s="246" t="b" cm="1">
        <f t="array" ref="BL249">INDEX(i.dams_confinement_P,$P249,BL$17)</f>
        <v>0</v>
      </c>
      <c r="BM249" s="246" t="b" cm="1">
        <f t="array" ref="BM249">INDEX(i.dams_confinement_P,$P249,BM$17)</f>
        <v>0</v>
      </c>
      <c r="BN249" s="246" t="b" cm="1">
        <f t="array" ref="BN249">INDEX(i.dams_confinement_P,$P249,BN$17)</f>
        <v>0</v>
      </c>
      <c r="BO249" s="246" t="b" cm="1">
        <f t="array" ref="BO249">INDEX(i.dams_confinement_P,$P249,BO$17)</f>
        <v>0</v>
      </c>
      <c r="BP249" s="246" t="b" cm="1">
        <f t="array" ref="BP249">INDEX(i.dams_confinement_P,$P249,BP$17)</f>
        <v>0</v>
      </c>
      <c r="BQ249" s="246" t="b" cm="1">
        <f t="array" ref="BQ249">INDEX(i.dams_confinement_P,$P249,BQ$17)</f>
        <v>0</v>
      </c>
      <c r="BR249" s="246" t="b" cm="1">
        <f t="array" ref="BR249">INDEX(i.dams_confinement_P,$P249,BR$17)</f>
        <v>0</v>
      </c>
      <c r="BS249" s="246" t="b" cm="1">
        <f t="array" ref="BS249">INDEX(i.dams_confinement_P,$P249,BS$17)</f>
        <v>0</v>
      </c>
      <c r="BT249" s="246" t="b" cm="1">
        <f t="array" ref="BT249">INDEX(i.dams_confinement_P,$P249,BT$17)</f>
        <v>0</v>
      </c>
      <c r="BU249" s="246" t="b" cm="1">
        <f t="array" ref="BU249">INDEX(i.dams_confinement_P,$P249,BU$17)</f>
        <v>0</v>
      </c>
      <c r="BV249" s="246" t="b" cm="1">
        <f t="array" ref="BV249">INDEX(i.dams_confinement_P,$P249,BV$17)</f>
        <v>0</v>
      </c>
      <c r="BW249" s="246" t="b" cm="1">
        <f t="array" ref="BW249">INDEX(i.dams_confinement_P,$P249,BW$17)</f>
        <v>0</v>
      </c>
      <c r="BX249" s="246" t="b" cm="1">
        <f t="array" ref="BX249">INDEX(i.dams_confinement_P,$P249,BX$17)</f>
        <v>0</v>
      </c>
      <c r="BY249" s="248" t="str">
        <f t="shared" ca="1" si="905"/>
        <v>-</v>
      </c>
      <c r="BZ249" s="248" t="str">
        <f t="shared" ca="1" si="905"/>
        <v>-</v>
      </c>
      <c r="CA249" s="10"/>
      <c r="CB249" s="248" t="str">
        <f t="shared" ca="1" si="903"/>
        <v>-</v>
      </c>
      <c r="CC249" s="248" t="str">
        <f t="shared" ca="1" si="903"/>
        <v>-</v>
      </c>
      <c r="CD249" s="248" t="str">
        <f t="shared" ca="1" si="903"/>
        <v>-</v>
      </c>
      <c r="CE249" s="248" t="str">
        <f t="shared" ca="1" si="903"/>
        <v>-</v>
      </c>
      <c r="CF249" s="248" t="str">
        <f t="shared" ca="1" si="903"/>
        <v>-</v>
      </c>
      <c r="CG249" s="248" t="str">
        <f t="shared" ca="1" si="903"/>
        <v>-</v>
      </c>
      <c r="CH249" s="248" t="str">
        <f t="shared" ca="1" si="903"/>
        <v>-</v>
      </c>
      <c r="CI249" s="248" t="str">
        <f t="shared" ca="1" si="903"/>
        <v>-</v>
      </c>
      <c r="CJ249" s="248" t="str">
        <f t="shared" ca="1" si="903"/>
        <v>-</v>
      </c>
      <c r="CK249" s="248" t="str">
        <f t="shared" ca="1" si="903"/>
        <v>-</v>
      </c>
      <c r="CL249" s="248" t="str">
        <f t="shared" ca="1" si="903"/>
        <v>-</v>
      </c>
      <c r="CM249" s="248" t="str">
        <f t="shared" ca="1" si="903"/>
        <v>-</v>
      </c>
      <c r="CN249" s="248" t="str">
        <f t="shared" ca="1" si="903"/>
        <v>-</v>
      </c>
      <c r="CO249" s="248" t="str">
        <f t="shared" ca="1" si="903"/>
        <v>-</v>
      </c>
      <c r="CP249" s="248" t="str">
        <f t="shared" ca="1" si="903"/>
        <v>-</v>
      </c>
      <c r="CQ249" s="248" t="str">
        <f t="shared" ca="1" si="903"/>
        <v>-</v>
      </c>
      <c r="CR249" s="248" t="str">
        <f t="shared" ca="1" si="903"/>
        <v>-</v>
      </c>
      <c r="CS249" s="248" t="str">
        <f t="shared" ca="1" si="903"/>
        <v>-</v>
      </c>
      <c r="CT249" s="248" t="str">
        <f t="shared" ca="1" si="903"/>
        <v>-</v>
      </c>
      <c r="CU249" s="248" t="str">
        <f t="shared" ca="1" si="903"/>
        <v>-</v>
      </c>
      <c r="CV249" s="248" t="str">
        <f t="shared" ca="1" si="903"/>
        <v>-</v>
      </c>
      <c r="CW249" s="10"/>
      <c r="CX249" s="246" t="str" cm="1">
        <f t="array" aca="1" ref="CX249" ca="1">IF(AND($CZ249:$DA249),INDEX(i.dam_user_fvp0_date,$P249),"-")</f>
        <v>-</v>
      </c>
      <c r="CY249" s="246" t="str" cm="1">
        <f t="array" aca="1" ref="CY249" ca="1">IF(AND($CZ249:$DA249),INDEX(i.dam_user_fvp1_date,$P249),"-")</f>
        <v>-</v>
      </c>
      <c r="CZ249" s="248" t="b">
        <f t="shared" ca="1" si="911"/>
        <v>0</v>
      </c>
      <c r="DA249" s="248" t="b">
        <f t="shared" ca="1" si="911"/>
        <v>0</v>
      </c>
      <c r="DB249" s="248" t="str">
        <f t="shared" ca="1" si="911"/>
        <v>-</v>
      </c>
      <c r="DC249" s="248" t="str">
        <f t="shared" ca="1" si="911"/>
        <v>-</v>
      </c>
      <c r="DD249" s="248" t="str">
        <f t="shared" ca="1" si="911"/>
        <v>-</v>
      </c>
      <c r="DE249" s="248" t="str">
        <f t="shared" ca="1" si="911"/>
        <v>-</v>
      </c>
      <c r="DF249" s="248" t="str">
        <f t="shared" ca="1" si="911"/>
        <v>-</v>
      </c>
      <c r="DG249" s="248" t="str">
        <f t="shared" ca="1" si="911"/>
        <v>-</v>
      </c>
      <c r="DH249" s="248" t="str">
        <f t="shared" ca="1" si="911"/>
        <v>-</v>
      </c>
      <c r="DI249" s="248" t="str">
        <f t="shared" ca="1" si="911"/>
        <v>-</v>
      </c>
      <c r="DJ249" s="248">
        <f t="shared" ca="1" si="911"/>
        <v>0.125</v>
      </c>
      <c r="DK249" s="248">
        <f t="shared" ca="1" si="911"/>
        <v>0.3</v>
      </c>
      <c r="DL249" s="248">
        <f t="shared" ca="1" si="911"/>
        <v>-0.05</v>
      </c>
      <c r="DM249" s="248">
        <f t="shared" ca="1" si="911"/>
        <v>0.1</v>
      </c>
      <c r="DN249" s="248">
        <f t="shared" ca="1" si="911"/>
        <v>0.25</v>
      </c>
      <c r="DO249" s="248">
        <f t="shared" ca="1" si="911"/>
        <v>-0.05</v>
      </c>
      <c r="DP249" s="248">
        <f t="shared" ca="1" si="911"/>
        <v>0.05</v>
      </c>
      <c r="DQ249" s="248">
        <f t="shared" ca="1" si="911"/>
        <v>0.1</v>
      </c>
      <c r="DR249" s="248">
        <f t="shared" ca="1" si="911"/>
        <v>-0.02</v>
      </c>
      <c r="DS249" s="248">
        <f t="shared" ca="1" si="911"/>
        <v>0.1</v>
      </c>
      <c r="DT249" s="248">
        <f t="shared" ca="1" si="911"/>
        <v>0.25</v>
      </c>
      <c r="DU249" s="248">
        <f t="shared" ca="1" si="911"/>
        <v>-0.05</v>
      </c>
      <c r="DV249" s="301">
        <v>3</v>
      </c>
      <c r="DW249" s="301">
        <v>3</v>
      </c>
      <c r="DX249" s="248">
        <f t="shared" ca="1" si="911"/>
        <v>0</v>
      </c>
      <c r="DY249" s="247">
        <v>1.5</v>
      </c>
      <c r="DZ249" s="247">
        <v>-1.5</v>
      </c>
      <c r="EA249" s="248" t="str">
        <f t="shared" ca="1" si="911"/>
        <v>-</v>
      </c>
      <c r="EB249" s="248" t="str">
        <f t="shared" ca="1" si="911"/>
        <v>-</v>
      </c>
      <c r="EC249" s="248" t="str">
        <f t="shared" ca="1" si="911"/>
        <v>-</v>
      </c>
      <c r="ED249" s="248" t="str">
        <f t="shared" ca="1" si="911"/>
        <v>-</v>
      </c>
      <c r="EE249" s="248" t="str">
        <f t="shared" ca="1" si="911"/>
        <v>-</v>
      </c>
      <c r="EF249" s="248">
        <f t="shared" ca="1" si="911"/>
        <v>0</v>
      </c>
      <c r="EG249" s="247">
        <v>1.5</v>
      </c>
      <c r="EH249" s="247">
        <v>-1.5</v>
      </c>
      <c r="EI249" s="248" t="str">
        <f t="shared" ca="1" si="911"/>
        <v>-</v>
      </c>
      <c r="EJ249" s="248" t="str">
        <f t="shared" ca="1" si="911"/>
        <v>-</v>
      </c>
      <c r="EK249" s="248" t="str">
        <f t="shared" ca="1" si="911"/>
        <v>-</v>
      </c>
      <c r="EL249" s="248">
        <f t="shared" ca="1" si="911"/>
        <v>0</v>
      </c>
      <c r="EM249" s="248">
        <f t="shared" ca="1" si="911"/>
        <v>0</v>
      </c>
      <c r="EN249" s="248">
        <f t="shared" ca="1" si="911"/>
        <v>0</v>
      </c>
      <c r="EO249" s="248">
        <f t="shared" ca="1" si="911"/>
        <v>0</v>
      </c>
      <c r="EP249" s="248">
        <f t="shared" ca="1" si="911"/>
        <v>0</v>
      </c>
      <c r="EQ249" s="248">
        <f t="shared" ca="1" si="911"/>
        <v>0</v>
      </c>
      <c r="ER249" s="248">
        <f t="shared" ca="1" si="911"/>
        <v>0</v>
      </c>
      <c r="ES249" s="248" t="str">
        <f t="shared" ca="1" si="911"/>
        <v>-</v>
      </c>
      <c r="ET249" s="248" t="str">
        <f t="shared" ca="1" si="911"/>
        <v>-</v>
      </c>
      <c r="EU249" s="248" t="str">
        <f t="shared" ca="1" si="911"/>
        <v>-</v>
      </c>
      <c r="EV249" s="248" t="str">
        <f t="shared" ca="1" si="911"/>
        <v>-</v>
      </c>
      <c r="EW249" s="248" t="str">
        <f t="shared" ca="1" si="911"/>
        <v>-</v>
      </c>
      <c r="EX249" s="248" t="str">
        <f t="shared" ca="1" si="911"/>
        <v>-</v>
      </c>
      <c r="EY249" s="248" t="str">
        <f t="shared" ca="1" si="911"/>
        <v>-</v>
      </c>
      <c r="EZ249" s="248" t="str">
        <f t="shared" ca="1" si="911"/>
        <v>-</v>
      </c>
      <c r="FA249" s="248" t="str">
        <f t="shared" ca="1" si="911"/>
        <v>-</v>
      </c>
      <c r="FB249" s="248" t="str">
        <f t="shared" ca="1" si="911"/>
        <v>-</v>
      </c>
      <c r="FC249" s="248" t="str">
        <f t="shared" ca="1" si="911"/>
        <v>-</v>
      </c>
      <c r="FD249" s="10"/>
      <c r="FE249" s="246">
        <f t="shared" ca="1" si="869"/>
        <v>1</v>
      </c>
      <c r="FF249" s="248" t="str">
        <f t="shared" ca="1" si="911"/>
        <v>-</v>
      </c>
      <c r="FG249" s="248" t="str">
        <f t="shared" ca="1" si="911"/>
        <v>-</v>
      </c>
      <c r="FH249" s="248" t="str">
        <f t="shared" ca="1" si="911"/>
        <v>-</v>
      </c>
      <c r="FI249" s="248" t="str">
        <f t="shared" ca="1" si="911"/>
        <v>-</v>
      </c>
      <c r="FJ249" s="246" t="b">
        <f t="shared" ca="1" si="871"/>
        <v>1</v>
      </c>
      <c r="FK249" s="248" t="str">
        <f t="shared" ca="1" si="900"/>
        <v>-</v>
      </c>
      <c r="FL249" s="248">
        <f t="shared" ca="1" si="900"/>
        <v>0</v>
      </c>
      <c r="FM249" s="248" t="str">
        <f t="shared" ca="1" si="900"/>
        <v>-</v>
      </c>
      <c r="FN249" s="248">
        <f t="shared" ca="1" si="900"/>
        <v>1</v>
      </c>
      <c r="FO249" s="248">
        <f t="shared" ca="1" si="900"/>
        <v>0</v>
      </c>
      <c r="FP249" s="248">
        <f t="shared" ca="1" si="900"/>
        <v>1</v>
      </c>
      <c r="FQ249" s="248">
        <f t="shared" ca="1" si="900"/>
        <v>0</v>
      </c>
      <c r="FR249" s="248">
        <f t="shared" ca="1" si="900"/>
        <v>1</v>
      </c>
      <c r="FS249" s="248">
        <f t="shared" ca="1" si="900"/>
        <v>1</v>
      </c>
      <c r="FT249" s="248">
        <f t="shared" ca="1" si="900"/>
        <v>1</v>
      </c>
      <c r="FU249" s="248">
        <f t="shared" ca="1" si="900"/>
        <v>0</v>
      </c>
      <c r="FV249" s="248">
        <f t="shared" ca="1" si="900"/>
        <v>0</v>
      </c>
      <c r="FW249" s="248">
        <f t="shared" ca="1" si="900"/>
        <v>0</v>
      </c>
      <c r="FX249" s="248">
        <f t="shared" ca="1" si="900"/>
        <v>0</v>
      </c>
      <c r="FY249" s="248">
        <f t="shared" ca="1" si="900"/>
        <v>0</v>
      </c>
      <c r="FZ249" s="248">
        <f t="shared" ca="1" si="900"/>
        <v>0</v>
      </c>
      <c r="GA249" s="248">
        <f t="shared" ca="1" si="900"/>
        <v>0</v>
      </c>
      <c r="GB249" s="248">
        <f t="shared" ca="1" si="900"/>
        <v>0</v>
      </c>
      <c r="GC249" s="248">
        <f t="shared" ca="1" si="900"/>
        <v>0</v>
      </c>
      <c r="GD249" s="248">
        <f t="shared" ca="1" si="900"/>
        <v>0</v>
      </c>
      <c r="GE249" s="248">
        <f t="shared" ca="1" si="900"/>
        <v>0</v>
      </c>
      <c r="GF249" s="248">
        <f t="shared" ca="1" si="900"/>
        <v>0</v>
      </c>
      <c r="GG249" s="248">
        <f t="shared" ca="1" si="900"/>
        <v>1</v>
      </c>
      <c r="GH249" s="248">
        <f t="shared" ca="1" si="900"/>
        <v>0</v>
      </c>
      <c r="GI249" s="248">
        <f t="shared" ca="1" si="900"/>
        <v>0</v>
      </c>
      <c r="GJ249" s="248">
        <f t="shared" ca="1" si="900"/>
        <v>0</v>
      </c>
      <c r="GK249" s="248">
        <f t="shared" ca="1" si="900"/>
        <v>0</v>
      </c>
      <c r="GL249" s="248">
        <f t="shared" ca="1" si="900"/>
        <v>0</v>
      </c>
      <c r="GM249" s="248">
        <f t="shared" ca="1" si="900"/>
        <v>0</v>
      </c>
      <c r="GN249" s="248">
        <f t="shared" ca="1" si="900"/>
        <v>0</v>
      </c>
      <c r="GO249" s="10"/>
      <c r="GP249" s="246" t="b">
        <f t="shared" ca="1" si="912"/>
        <v>1</v>
      </c>
      <c r="GQ249" s="246" cm="1">
        <f t="array" aca="1" ref="GQ249" ca="1">INDEX(i.bnd_total_pas_area,$R249,1)</f>
        <v>511.2</v>
      </c>
      <c r="GR249" s="248" t="str">
        <f t="shared" ca="1" si="874"/>
        <v>-</v>
      </c>
      <c r="GS249" s="246" t="b">
        <f t="shared" ca="1" si="913"/>
        <v>1</v>
      </c>
      <c r="GT249" s="246" cm="1">
        <f t="array" aca="1" ref="GT249" ca="1">INDEX(i.bnd_sr_t,$T249,1)</f>
        <v>7.6</v>
      </c>
      <c r="GU249" s="246" t="b">
        <f t="shared" ca="1" si="876"/>
        <v>0</v>
      </c>
      <c r="GV249" s="246" t="b">
        <f t="shared" ca="1" si="876"/>
        <v>0</v>
      </c>
      <c r="GW249" s="246" t="b">
        <f t="shared" ca="1" si="876"/>
        <v>1</v>
      </c>
      <c r="GX249" s="248">
        <f t="shared" ca="1" si="906"/>
        <v>0</v>
      </c>
      <c r="GY249" s="248">
        <f t="shared" ca="1" si="906"/>
        <v>2</v>
      </c>
      <c r="GZ249" s="248">
        <f t="shared" ca="1" si="906"/>
        <v>2</v>
      </c>
      <c r="HA249" s="248" t="str">
        <f t="shared" ca="1" si="906"/>
        <v>-</v>
      </c>
      <c r="HB249" s="248" t="str">
        <f t="shared" ca="1" si="906"/>
        <v>-</v>
      </c>
      <c r="HC249" s="248" t="str">
        <f t="shared" ca="1" si="906"/>
        <v>-</v>
      </c>
      <c r="HD249" s="248" t="str">
        <f t="shared" ca="1" si="906"/>
        <v>-</v>
      </c>
      <c r="HE249" s="248" t="str">
        <f t="shared" ca="1" si="906"/>
        <v>-</v>
      </c>
      <c r="HF249" s="248" t="str">
        <f t="shared" ca="1" si="906"/>
        <v>-</v>
      </c>
      <c r="HG249" s="248" t="str">
        <f t="shared" ca="1" si="906"/>
        <v>-</v>
      </c>
      <c r="HH249" s="248" t="str">
        <f t="shared" ca="1" si="906"/>
        <v>-</v>
      </c>
      <c r="HI249" s="248" t="str">
        <f t="shared" ca="1" si="906"/>
        <v>-</v>
      </c>
      <c r="HJ249" s="248" t="str">
        <f t="shared" ca="1" si="906"/>
        <v>-</v>
      </c>
      <c r="HK249" s="248" t="b">
        <f t="shared" ca="1" si="904"/>
        <v>1</v>
      </c>
      <c r="HL249" s="248">
        <f t="shared" ca="1" si="904"/>
        <v>0</v>
      </c>
      <c r="HM249" s="288" t="str">
        <f t="shared" ca="1" si="904"/>
        <v>-</v>
      </c>
      <c r="HN249" s="288" t="str">
        <f t="shared" ca="1" si="904"/>
        <v>-</v>
      </c>
      <c r="HO249" s="288" t="str">
        <f t="shared" ca="1" si="904"/>
        <v>-</v>
      </c>
      <c r="HP249" s="288" t="str">
        <f t="shared" ca="1" si="904"/>
        <v>-</v>
      </c>
      <c r="HQ249" s="288" t="str">
        <f t="shared" ca="1" si="904"/>
        <v>-</v>
      </c>
      <c r="HR249" s="288" t="str">
        <f t="shared" ca="1" si="904"/>
        <v>-</v>
      </c>
      <c r="HS249" s="248" t="str">
        <f t="shared" ca="1" si="904"/>
        <v>-</v>
      </c>
      <c r="HT249" s="248" t="str">
        <f t="shared" ca="1" si="878"/>
        <v>-</v>
      </c>
      <c r="HU249" s="248" t="b">
        <f t="shared" ca="1" si="878"/>
        <v>1</v>
      </c>
      <c r="HV249" s="248">
        <f t="shared" ca="1" si="878"/>
        <v>0</v>
      </c>
      <c r="HW249" s="246" t="str">
        <f t="shared" ca="1" si="879"/>
        <v>-</v>
      </c>
      <c r="HX249" s="246" t="str">
        <f t="shared" ca="1" si="879"/>
        <v>-</v>
      </c>
      <c r="HY249" s="246" t="str">
        <f t="shared" ca="1" si="879"/>
        <v>-</v>
      </c>
      <c r="HZ249" s="246" t="str">
        <f t="shared" ca="1" si="879"/>
        <v>-</v>
      </c>
      <c r="IA249" s="248" t="str">
        <f t="shared" ca="1" si="910"/>
        <v>-</v>
      </c>
      <c r="IB249" s="248" t="str">
        <f t="shared" ca="1" si="910"/>
        <v>-</v>
      </c>
      <c r="IC249" s="248" t="str">
        <f t="shared" ca="1" si="910"/>
        <v>-</v>
      </c>
      <c r="ID249" s="248" t="str">
        <f t="shared" ca="1" si="910"/>
        <v>-</v>
      </c>
      <c r="IE249" s="248">
        <f t="shared" ca="1" si="910"/>
        <v>0</v>
      </c>
      <c r="IF249" s="248" t="str">
        <f t="shared" ca="1" si="910"/>
        <v>-</v>
      </c>
      <c r="IG249" s="248">
        <f t="shared" ca="1" si="910"/>
        <v>0</v>
      </c>
      <c r="IH249" s="246">
        <f t="shared" ca="1" si="881"/>
        <v>0.9</v>
      </c>
      <c r="II249" s="246">
        <f t="shared" ca="1" si="881"/>
        <v>0</v>
      </c>
      <c r="IJ249" s="246">
        <f t="shared" ca="1" si="881"/>
        <v>0</v>
      </c>
      <c r="IK249" s="246">
        <f t="shared" ca="1" si="881"/>
        <v>450</v>
      </c>
      <c r="IL249" s="246" t="str">
        <f t="shared" ca="1" si="881"/>
        <v>-</v>
      </c>
      <c r="IM249" s="246" t="str">
        <f t="shared" ca="1" si="881"/>
        <v>-</v>
      </c>
      <c r="IN249" s="248" t="str">
        <f t="shared" ca="1" si="882"/>
        <v>-</v>
      </c>
      <c r="IO249" s="248" t="str">
        <f t="shared" ca="1" si="882"/>
        <v>-</v>
      </c>
      <c r="IP249" s="10"/>
      <c r="IQ249" s="248">
        <f t="shared" ca="1" si="910"/>
        <v>1</v>
      </c>
      <c r="IR249" s="248">
        <f t="shared" ca="1" si="910"/>
        <v>0</v>
      </c>
      <c r="IS249" s="248">
        <f t="shared" ca="1" si="910"/>
        <v>1</v>
      </c>
      <c r="IT249" s="248">
        <f t="shared" ca="1" si="910"/>
        <v>1</v>
      </c>
      <c r="IU249" s="248">
        <f t="shared" ca="1" si="910"/>
        <v>0</v>
      </c>
      <c r="IV249" s="248">
        <f t="shared" ca="1" si="910"/>
        <v>70</v>
      </c>
      <c r="IW249" s="248">
        <f t="shared" ca="1" si="910"/>
        <v>50</v>
      </c>
      <c r="IX249" s="248">
        <f t="shared" ca="1" si="910"/>
        <v>85</v>
      </c>
      <c r="IY249" s="248">
        <f t="shared" ca="1" si="910"/>
        <v>70</v>
      </c>
      <c r="IZ249" s="246">
        <f t="shared" ca="1" si="883"/>
        <v>1</v>
      </c>
      <c r="JA249" s="246">
        <f t="shared" ca="1" si="884"/>
        <v>1</v>
      </c>
      <c r="JB249" s="246">
        <f t="shared" ca="1" si="885"/>
        <v>1</v>
      </c>
      <c r="JC249" s="248">
        <f t="shared" ca="1" si="910"/>
        <v>1</v>
      </c>
      <c r="JD249" s="10"/>
      <c r="JE249" s="248">
        <f t="shared" ca="1" si="910"/>
        <v>1</v>
      </c>
      <c r="JF249" s="246">
        <f t="shared" si="886"/>
        <v>1</v>
      </c>
      <c r="JG249" s="248">
        <f t="shared" ca="1" si="887"/>
        <v>0.75</v>
      </c>
      <c r="JH249" s="248">
        <f t="shared" ca="1" si="887"/>
        <v>0.8</v>
      </c>
      <c r="JI249" s="248">
        <f t="shared" ca="1" si="887"/>
        <v>0.82499999999999996</v>
      </c>
      <c r="JJ249" s="248">
        <f t="shared" ca="1" si="887"/>
        <v>0.875</v>
      </c>
      <c r="JK249" s="248">
        <f t="shared" ca="1" si="887"/>
        <v>0.9</v>
      </c>
      <c r="JL249" s="246">
        <f t="shared" si="888"/>
        <v>1</v>
      </c>
      <c r="JM249" s="301" cm="1">
        <f t="array" ref="JM249">INDEX(i.addfoo,$Q249,JM$229)</f>
        <v>19.128101945003358</v>
      </c>
      <c r="JN249" s="301" cm="1">
        <f t="array" ref="JN249">INDEX(i.addfoo,$Q249,JN$229)</f>
        <v>23.910127431254196</v>
      </c>
      <c r="JO249" s="301" cm="1">
        <f t="array" ref="JO249">INDEX(i.addfoo,$Q249,JO$229)</f>
        <v>23.910127431254196</v>
      </c>
      <c r="JP249" s="301" cm="1">
        <f t="array" ref="JP249">INDEX(i.addfoo,$Q249,JP$229)</f>
        <v>0</v>
      </c>
      <c r="JQ249" s="301" cm="1">
        <f t="array" ref="JQ249">INDEX(i.addfoo,$Q249,JQ$229)</f>
        <v>0</v>
      </c>
      <c r="JR249" s="301" cm="1">
        <f t="array" ref="JR249">INDEX(i.addfoo,$Q249,JR$229)</f>
        <v>0</v>
      </c>
      <c r="JS249" s="248" t="str">
        <f t="shared" ca="1" si="908"/>
        <v>-</v>
      </c>
      <c r="JT249" s="248">
        <f t="shared" ca="1" si="908"/>
        <v>0</v>
      </c>
      <c r="JU249" s="27">
        <v>0</v>
      </c>
    </row>
    <row r="250" spans="1:281" s="228" customFormat="1" outlineLevel="1">
      <c r="A250" s="202">
        <f t="shared" si="12"/>
        <v>245</v>
      </c>
      <c r="B250" s="202">
        <f t="shared" si="861"/>
        <v>2</v>
      </c>
      <c r="C250" s="228">
        <v>700</v>
      </c>
      <c r="D250" s="228" t="s">
        <v>941</v>
      </c>
      <c r="E250" s="228" t="b">
        <v>1</v>
      </c>
      <c r="F250" s="228" t="b">
        <v>0</v>
      </c>
      <c r="G250" s="228" t="b">
        <v>1</v>
      </c>
      <c r="H250" s="32">
        <v>6</v>
      </c>
      <c r="I250" s="298" cm="1">
        <f t="array" aca="1" ref="I250" ca="1">INDEX(DataMaster!$R$70:$AC$77,Experiment!$H250,MATCH(Experiment!I$2,DataMaster!$R$69:$AC$69,0))</f>
        <v>3</v>
      </c>
      <c r="J250" s="298" cm="1">
        <f t="array" aca="1" ref="J250" ca="1">INDEX(DataMaster!$R$70:$AC$77,Experiment!$H250,MATCH(Experiment!J$2,DataMaster!$R$69:$AC$69,0))</f>
        <v>3</v>
      </c>
      <c r="K250" s="32">
        <v>1</v>
      </c>
      <c r="L250" s="298" cm="1">
        <f t="array" aca="1" ref="L250" ca="1">INDEX(DataMaster!$R$70:$AC$77,Experiment!$H250,MATCH(Experiment!L$2,DataMaster!$R$69:$AC$69,0))</f>
        <v>4</v>
      </c>
      <c r="M250" s="225">
        <f t="shared" ca="1" si="889"/>
        <v>1</v>
      </c>
      <c r="N250" s="225">
        <f t="shared" ca="1" si="889"/>
        <v>1</v>
      </c>
      <c r="O250" s="225">
        <f t="shared" ca="1" si="889"/>
        <v>1</v>
      </c>
      <c r="P250" s="298" cm="1">
        <f t="array" ref="P250">INDEX(DataMaster!$R$70:$AC$77,Experiment!$H250,MATCH(Experiment!P$2,DataMaster!$R$69:$AC$69,0))</f>
        <v>1</v>
      </c>
      <c r="Q250" s="32">
        <v>1</v>
      </c>
      <c r="R250" s="298" cm="1">
        <f t="array" aca="1" ref="R250" ca="1">INDEX(DataMaster!$R$70:$AC$77,Experiment!$H250,MATCH(Experiment!R$2,DataMaster!$R$69:$AC$69,0))</f>
        <v>4</v>
      </c>
      <c r="S250" s="32">
        <v>3</v>
      </c>
      <c r="T250" s="298" cm="1">
        <f t="array" aca="1" ref="T250" ca="1">INDEX(DataMaster!$R$70:$AC$77,Experiment!$H250,MATCH(Experiment!T$2,DataMaster!$R$69:$AC$69,0))</f>
        <v>4</v>
      </c>
      <c r="V250" s="242" t="str">
        <f ca="1">TEXT(LEFT(OFFSET(V250,-1,0),5)+1,"00000")&amp;MID(OFFSET(V250,-1,0),6,FIND(" ",OFFSET(V250,-1,0),7)-5)
&amp;IF($H250=0,"",INDEX(DataMaster!$Q$70:$Q$77,Experiment!H250))
&amp;" Day"&amp;INDEX(i.DOY,$I250,1)&amp;IF($FE250=0," FWM","")&amp;IF($FE250=1," MWM","")&amp;IF($FE250=5," Mat","")&amp;IF($FJ250=TRUE,"&amp;BBT","")
&amp;" Confine"&amp;$P250-1&amp;IF($R250&gt;1," PasArea"&amp;GQ250,"")&amp;IF($T250&gt;1," SR"&amp;GT250,"")&amp;IF($S250&gt;1," PGR"&amp;JF250,"")&amp;IF(SUM(JM250:JR250)&gt;0," AddFoo"&amp;SUM(JM250:JR250),"")
&amp;" (F"&amp;3+IFERROR(1*$CZ250,0)+IFERROR(1*$DA250,0)&amp;3-IFERROR(1*NOT($DC250),0)&amp;"N"&amp;$DV250&amp;$DW250&amp;")"</f>
        <v>00021 Case_study farm3_nc Day204 MWM&amp;BBT Confine0 PasArea511.2 SR7.6 PGR0.75 (F33N33)</v>
      </c>
      <c r="W250" s="10" t="str">
        <f ca="1">IF(COUNTIF(V$5:V250,V250)=1,"-","Dup")</f>
        <v>-</v>
      </c>
      <c r="X250" s="10"/>
      <c r="Y250" s="248" t="str">
        <f t="shared" ca="1" si="863"/>
        <v>-</v>
      </c>
      <c r="Z250" s="248" t="str">
        <f t="shared" ca="1" si="863"/>
        <v>-</v>
      </c>
      <c r="AA250" s="248" t="str">
        <f t="shared" ca="1" si="863"/>
        <v>-</v>
      </c>
      <c r="AB250" s="248" t="str">
        <f t="shared" ca="1" si="863"/>
        <v>-</v>
      </c>
      <c r="AC250" s="248" t="str">
        <f t="shared" ca="1" si="863"/>
        <v>-</v>
      </c>
      <c r="AD250" s="248" t="b">
        <f t="shared" ca="1" si="863"/>
        <v>1</v>
      </c>
      <c r="AE250" s="10"/>
      <c r="AF250" s="248" t="b">
        <f t="shared" ca="1" si="864"/>
        <v>1</v>
      </c>
      <c r="AG250" s="248" t="str">
        <f t="shared" ca="1" si="864"/>
        <v>-</v>
      </c>
      <c r="AH250" s="248" t="str">
        <f t="shared" ca="1" si="864"/>
        <v>-</v>
      </c>
      <c r="AI250" s="248" t="str">
        <f t="shared" ca="1" si="864"/>
        <v>-</v>
      </c>
      <c r="AJ250" s="248" t="b">
        <f t="shared" ca="1" si="864"/>
        <v>0</v>
      </c>
      <c r="AK250" s="248" t="str">
        <f t="shared" ca="1" si="864"/>
        <v>-</v>
      </c>
      <c r="AL250" s="248" t="str">
        <f t="shared" ca="1" si="864"/>
        <v>-</v>
      </c>
      <c r="AM250" s="248" t="str">
        <f t="shared" ca="1" si="864"/>
        <v>-</v>
      </c>
      <c r="AN250" s="248" t="b">
        <f t="shared" ca="1" si="864"/>
        <v>0</v>
      </c>
      <c r="AO250" s="10"/>
      <c r="AP250" s="248" t="b">
        <f t="shared" ca="1" si="865"/>
        <v>1</v>
      </c>
      <c r="AQ250" s="248" t="b">
        <f t="shared" ca="1" si="865"/>
        <v>1</v>
      </c>
      <c r="AR250" s="248" t="b">
        <f t="shared" ca="1" si="865"/>
        <v>1</v>
      </c>
      <c r="AS250" s="297">
        <f t="shared" ca="1" si="866"/>
        <v>633109</v>
      </c>
      <c r="AT250" s="248" t="b">
        <f t="shared" ca="1" si="865"/>
        <v>0</v>
      </c>
      <c r="AU250" s="248" t="str">
        <f t="shared" ca="1" si="865"/>
        <v>-</v>
      </c>
      <c r="AV250" s="248" t="str">
        <f t="shared" ca="1" si="865"/>
        <v>-</v>
      </c>
      <c r="AW250" s="248" t="str">
        <f t="shared" ca="1" si="865"/>
        <v>-</v>
      </c>
      <c r="AX250" s="248" t="str">
        <f t="shared" ca="1" si="865"/>
        <v>-</v>
      </c>
      <c r="AY250" s="248">
        <f t="shared" ca="1" si="865"/>
        <v>1</v>
      </c>
      <c r="AZ250" s="248">
        <f t="shared" ca="1" si="865"/>
        <v>1</v>
      </c>
      <c r="BA250" s="248" t="b">
        <f t="shared" ca="1" si="865"/>
        <v>1</v>
      </c>
      <c r="BB250" s="246" cm="1">
        <f t="array" ref="BB250">INDEX(i.sup_sel,$K250)</f>
        <v>1</v>
      </c>
      <c r="BC250" s="246" cm="1">
        <f t="array" aca="1" ref="BC250" ca="1">INDEX(i.confinement_factor_lab_cost,$L250)</f>
        <v>0.22500000000000001</v>
      </c>
      <c r="BD250" s="246" cm="1">
        <f t="array" aca="1" ref="BD250" ca="1">INDEX(i.confinement_factor_lab_cost,$L250)</f>
        <v>0.22500000000000001</v>
      </c>
      <c r="BE250" s="248" t="b">
        <f t="shared" ca="1" si="867"/>
        <v>1</v>
      </c>
      <c r="BF250" s="248" t="b">
        <f t="shared" ca="1" si="867"/>
        <v>0</v>
      </c>
      <c r="BG250" s="246" t="b" cm="1">
        <f t="array" ref="BG250">INDEX(i.dams_confinement_P,$P250,BG$17)</f>
        <v>0</v>
      </c>
      <c r="BH250" s="246" t="b" cm="1">
        <f t="array" ref="BH250">INDEX(i.dams_confinement_P,$P250,BH$17)</f>
        <v>0</v>
      </c>
      <c r="BI250" s="246" t="b" cm="1">
        <f t="array" ref="BI250">INDEX(i.dams_confinement_P,$P250,BI$17)</f>
        <v>0</v>
      </c>
      <c r="BJ250" s="246" t="b" cm="1">
        <f t="array" ref="BJ250">INDEX(i.dams_confinement_P,$P250,BJ$17)</f>
        <v>0</v>
      </c>
      <c r="BK250" s="246" t="b" cm="1">
        <f t="array" ref="BK250">INDEX(i.dams_confinement_P,$P250,BK$17)</f>
        <v>0</v>
      </c>
      <c r="BL250" s="246" t="b" cm="1">
        <f t="array" ref="BL250">INDEX(i.dams_confinement_P,$P250,BL$17)</f>
        <v>0</v>
      </c>
      <c r="BM250" s="246" t="b" cm="1">
        <f t="array" ref="BM250">INDEX(i.dams_confinement_P,$P250,BM$17)</f>
        <v>0</v>
      </c>
      <c r="BN250" s="246" t="b" cm="1">
        <f t="array" ref="BN250">INDEX(i.dams_confinement_P,$P250,BN$17)</f>
        <v>0</v>
      </c>
      <c r="BO250" s="246" t="b" cm="1">
        <f t="array" ref="BO250">INDEX(i.dams_confinement_P,$P250,BO$17)</f>
        <v>0</v>
      </c>
      <c r="BP250" s="246" t="b" cm="1">
        <f t="array" ref="BP250">INDEX(i.dams_confinement_P,$P250,BP$17)</f>
        <v>0</v>
      </c>
      <c r="BQ250" s="246" t="b" cm="1">
        <f t="array" ref="BQ250">INDEX(i.dams_confinement_P,$P250,BQ$17)</f>
        <v>0</v>
      </c>
      <c r="BR250" s="246" t="b" cm="1">
        <f t="array" ref="BR250">INDEX(i.dams_confinement_P,$P250,BR$17)</f>
        <v>0</v>
      </c>
      <c r="BS250" s="246" t="b" cm="1">
        <f t="array" ref="BS250">INDEX(i.dams_confinement_P,$P250,BS$17)</f>
        <v>0</v>
      </c>
      <c r="BT250" s="246" t="b" cm="1">
        <f t="array" ref="BT250">INDEX(i.dams_confinement_P,$P250,BT$17)</f>
        <v>0</v>
      </c>
      <c r="BU250" s="246" t="b" cm="1">
        <f t="array" ref="BU250">INDEX(i.dams_confinement_P,$P250,BU$17)</f>
        <v>0</v>
      </c>
      <c r="BV250" s="246" t="b" cm="1">
        <f t="array" ref="BV250">INDEX(i.dams_confinement_P,$P250,BV$17)</f>
        <v>0</v>
      </c>
      <c r="BW250" s="246" t="b" cm="1">
        <f t="array" ref="BW250">INDEX(i.dams_confinement_P,$P250,BW$17)</f>
        <v>0</v>
      </c>
      <c r="BX250" s="246" t="b" cm="1">
        <f t="array" ref="BX250">INDEX(i.dams_confinement_P,$P250,BX$17)</f>
        <v>0</v>
      </c>
      <c r="BY250" s="248" t="str">
        <f t="shared" ca="1" si="905"/>
        <v>-</v>
      </c>
      <c r="BZ250" s="248" t="str">
        <f t="shared" ca="1" si="905"/>
        <v>-</v>
      </c>
      <c r="CA250" s="10"/>
      <c r="CB250" s="248" t="str">
        <f t="shared" ca="1" si="905"/>
        <v>-</v>
      </c>
      <c r="CC250" s="248" t="str">
        <f t="shared" ca="1" si="905"/>
        <v>-</v>
      </c>
      <c r="CD250" s="248" t="str">
        <f t="shared" ca="1" si="905"/>
        <v>-</v>
      </c>
      <c r="CE250" s="248" t="str">
        <f t="shared" ca="1" si="905"/>
        <v>-</v>
      </c>
      <c r="CF250" s="248" t="str">
        <f t="shared" ca="1" si="905"/>
        <v>-</v>
      </c>
      <c r="CG250" s="248" t="str">
        <f t="shared" ca="1" si="905"/>
        <v>-</v>
      </c>
      <c r="CH250" s="248" t="str">
        <f t="shared" ca="1" si="905"/>
        <v>-</v>
      </c>
      <c r="CI250" s="248" t="str">
        <f t="shared" ca="1" si="905"/>
        <v>-</v>
      </c>
      <c r="CJ250" s="248" t="str">
        <f t="shared" ca="1" si="905"/>
        <v>-</v>
      </c>
      <c r="CK250" s="248" t="str">
        <f t="shared" ca="1" si="905"/>
        <v>-</v>
      </c>
      <c r="CL250" s="248" t="str">
        <f t="shared" ca="1" si="905"/>
        <v>-</v>
      </c>
      <c r="CM250" s="248" t="str">
        <f t="shared" ca="1" si="905"/>
        <v>-</v>
      </c>
      <c r="CN250" s="248" t="str">
        <f t="shared" ca="1" si="905"/>
        <v>-</v>
      </c>
      <c r="CO250" s="248" t="str">
        <f t="shared" ca="1" si="905"/>
        <v>-</v>
      </c>
      <c r="CP250" s="248" t="str">
        <f t="shared" ca="1" si="905"/>
        <v>-</v>
      </c>
      <c r="CQ250" s="248" t="str">
        <f t="shared" ca="1" si="905"/>
        <v>-</v>
      </c>
      <c r="CR250" s="248" t="str">
        <f t="shared" ca="1" si="905"/>
        <v>-</v>
      </c>
      <c r="CS250" s="248" t="str">
        <f t="shared" ca="1" si="905"/>
        <v>-</v>
      </c>
      <c r="CT250" s="248" t="str">
        <f t="shared" ca="1" si="905"/>
        <v>-</v>
      </c>
      <c r="CU250" s="248" t="str">
        <f t="shared" ca="1" si="905"/>
        <v>-</v>
      </c>
      <c r="CV250" s="248" t="str">
        <f t="shared" ca="1" si="905"/>
        <v>-</v>
      </c>
      <c r="CW250" s="10"/>
      <c r="CX250" s="246" t="str" cm="1">
        <f t="array" aca="1" ref="CX250" ca="1">IF(AND($CZ250:$DA250),INDEX(i.dam_user_fvp0_date,$P250),"-")</f>
        <v>-</v>
      </c>
      <c r="CY250" s="246" t="str" cm="1">
        <f t="array" aca="1" ref="CY250" ca="1">IF(AND($CZ250:$DA250),INDEX(i.dam_user_fvp1_date,$P250),"-")</f>
        <v>-</v>
      </c>
      <c r="CZ250" s="248" t="b">
        <f t="shared" ca="1" si="911"/>
        <v>0</v>
      </c>
      <c r="DA250" s="248" t="b">
        <f t="shared" ca="1" si="911"/>
        <v>0</v>
      </c>
      <c r="DB250" s="248" t="str">
        <f t="shared" ca="1" si="911"/>
        <v>-</v>
      </c>
      <c r="DC250" s="248" t="str">
        <f t="shared" ca="1" si="911"/>
        <v>-</v>
      </c>
      <c r="DD250" s="248" t="str">
        <f t="shared" ca="1" si="911"/>
        <v>-</v>
      </c>
      <c r="DE250" s="248" t="str">
        <f t="shared" ca="1" si="911"/>
        <v>-</v>
      </c>
      <c r="DF250" s="248" t="str">
        <f t="shared" ca="1" si="911"/>
        <v>-</v>
      </c>
      <c r="DG250" s="248" t="str">
        <f t="shared" ca="1" si="911"/>
        <v>-</v>
      </c>
      <c r="DH250" s="248" t="str">
        <f t="shared" ca="1" si="911"/>
        <v>-</v>
      </c>
      <c r="DI250" s="248" t="str">
        <f t="shared" ca="1" si="911"/>
        <v>-</v>
      </c>
      <c r="DJ250" s="248">
        <f t="shared" ca="1" si="911"/>
        <v>0.125</v>
      </c>
      <c r="DK250" s="248">
        <f t="shared" ca="1" si="911"/>
        <v>0.3</v>
      </c>
      <c r="DL250" s="248">
        <f t="shared" ca="1" si="911"/>
        <v>-0.05</v>
      </c>
      <c r="DM250" s="248">
        <f t="shared" ca="1" si="911"/>
        <v>0.1</v>
      </c>
      <c r="DN250" s="248">
        <f t="shared" ca="1" si="911"/>
        <v>0.25</v>
      </c>
      <c r="DO250" s="248">
        <f t="shared" ca="1" si="911"/>
        <v>-0.05</v>
      </c>
      <c r="DP250" s="248">
        <f t="shared" ca="1" si="911"/>
        <v>0.05</v>
      </c>
      <c r="DQ250" s="248">
        <f t="shared" ca="1" si="911"/>
        <v>0.1</v>
      </c>
      <c r="DR250" s="248">
        <f t="shared" ca="1" si="911"/>
        <v>-0.02</v>
      </c>
      <c r="DS250" s="248">
        <f t="shared" ca="1" si="911"/>
        <v>0.1</v>
      </c>
      <c r="DT250" s="248">
        <f t="shared" ca="1" si="911"/>
        <v>0.25</v>
      </c>
      <c r="DU250" s="248">
        <f t="shared" ca="1" si="911"/>
        <v>-0.05</v>
      </c>
      <c r="DV250" s="301">
        <v>3</v>
      </c>
      <c r="DW250" s="301">
        <v>3</v>
      </c>
      <c r="DX250" s="248">
        <f t="shared" ca="1" si="911"/>
        <v>0</v>
      </c>
      <c r="DY250" s="247">
        <v>1.5</v>
      </c>
      <c r="DZ250" s="247">
        <v>-1.5</v>
      </c>
      <c r="EA250" s="248" t="str">
        <f t="shared" ca="1" si="911"/>
        <v>-</v>
      </c>
      <c r="EB250" s="248" t="str">
        <f t="shared" ca="1" si="911"/>
        <v>-</v>
      </c>
      <c r="EC250" s="248" t="str">
        <f t="shared" ca="1" si="911"/>
        <v>-</v>
      </c>
      <c r="ED250" s="248" t="str">
        <f t="shared" ca="1" si="911"/>
        <v>-</v>
      </c>
      <c r="EE250" s="248" t="str">
        <f t="shared" ca="1" si="911"/>
        <v>-</v>
      </c>
      <c r="EF250" s="248">
        <f t="shared" ca="1" si="911"/>
        <v>0</v>
      </c>
      <c r="EG250" s="247">
        <v>1.5</v>
      </c>
      <c r="EH250" s="247">
        <v>-1.5</v>
      </c>
      <c r="EI250" s="248" t="str">
        <f t="shared" ca="1" si="911"/>
        <v>-</v>
      </c>
      <c r="EJ250" s="248" t="str">
        <f t="shared" ca="1" si="911"/>
        <v>-</v>
      </c>
      <c r="EK250" s="248" t="str">
        <f t="shared" ca="1" si="911"/>
        <v>-</v>
      </c>
      <c r="EL250" s="248">
        <f t="shared" ca="1" si="911"/>
        <v>0</v>
      </c>
      <c r="EM250" s="248">
        <f t="shared" ca="1" si="911"/>
        <v>0</v>
      </c>
      <c r="EN250" s="248">
        <f t="shared" ca="1" si="911"/>
        <v>0</v>
      </c>
      <c r="EO250" s="248">
        <f t="shared" ca="1" si="911"/>
        <v>0</v>
      </c>
      <c r="EP250" s="248">
        <f t="shared" ca="1" si="911"/>
        <v>0</v>
      </c>
      <c r="EQ250" s="248">
        <f t="shared" ca="1" si="911"/>
        <v>0</v>
      </c>
      <c r="ER250" s="248">
        <f t="shared" ca="1" si="911"/>
        <v>0</v>
      </c>
      <c r="ES250" s="248" t="str">
        <f t="shared" ca="1" si="911"/>
        <v>-</v>
      </c>
      <c r="ET250" s="248" t="str">
        <f t="shared" ca="1" si="911"/>
        <v>-</v>
      </c>
      <c r="EU250" s="248" t="str">
        <f t="shared" ca="1" si="911"/>
        <v>-</v>
      </c>
      <c r="EV250" s="248" t="str">
        <f t="shared" ca="1" si="911"/>
        <v>-</v>
      </c>
      <c r="EW250" s="248" t="str">
        <f t="shared" ca="1" si="911"/>
        <v>-</v>
      </c>
      <c r="EX250" s="248" t="str">
        <f t="shared" ca="1" si="911"/>
        <v>-</v>
      </c>
      <c r="EY250" s="248" t="str">
        <f t="shared" ca="1" si="911"/>
        <v>-</v>
      </c>
      <c r="EZ250" s="248" t="str">
        <f t="shared" ca="1" si="911"/>
        <v>-</v>
      </c>
      <c r="FA250" s="248" t="str">
        <f t="shared" ca="1" si="911"/>
        <v>-</v>
      </c>
      <c r="FB250" s="248" t="str">
        <f t="shared" ca="1" si="911"/>
        <v>-</v>
      </c>
      <c r="FC250" s="248" t="str">
        <f t="shared" ca="1" si="911"/>
        <v>-</v>
      </c>
      <c r="FD250" s="10"/>
      <c r="FE250" s="246">
        <f t="shared" ca="1" si="869"/>
        <v>1</v>
      </c>
      <c r="FF250" s="248" t="str">
        <f t="shared" ca="1" si="911"/>
        <v>-</v>
      </c>
      <c r="FG250" s="248" t="str">
        <f t="shared" ca="1" si="911"/>
        <v>-</v>
      </c>
      <c r="FH250" s="248" t="str">
        <f t="shared" ca="1" si="911"/>
        <v>-</v>
      </c>
      <c r="FI250" s="248" t="str">
        <f t="shared" ref="FI250" ca="1" si="914">OFFSET(FI$5,$B250,0)</f>
        <v>-</v>
      </c>
      <c r="FJ250" s="246" t="b">
        <f t="shared" ca="1" si="871"/>
        <v>1</v>
      </c>
      <c r="FK250" s="248" t="str">
        <f t="shared" ca="1" si="900"/>
        <v>-</v>
      </c>
      <c r="FL250" s="248">
        <f t="shared" ca="1" si="900"/>
        <v>0</v>
      </c>
      <c r="FM250" s="248" t="str">
        <f t="shared" ca="1" si="900"/>
        <v>-</v>
      </c>
      <c r="FN250" s="248">
        <f t="shared" ca="1" si="900"/>
        <v>1</v>
      </c>
      <c r="FO250" s="248">
        <f t="shared" ca="1" si="900"/>
        <v>0</v>
      </c>
      <c r="FP250" s="248">
        <f t="shared" ca="1" si="900"/>
        <v>1</v>
      </c>
      <c r="FQ250" s="248">
        <f t="shared" ca="1" si="900"/>
        <v>0</v>
      </c>
      <c r="FR250" s="248">
        <f t="shared" ca="1" si="900"/>
        <v>1</v>
      </c>
      <c r="FS250" s="248">
        <f t="shared" ca="1" si="900"/>
        <v>1</v>
      </c>
      <c r="FT250" s="248">
        <f t="shared" ca="1" si="900"/>
        <v>1</v>
      </c>
      <c r="FU250" s="248">
        <f t="shared" ca="1" si="900"/>
        <v>0</v>
      </c>
      <c r="FV250" s="248">
        <f t="shared" ca="1" si="900"/>
        <v>0</v>
      </c>
      <c r="FW250" s="248">
        <f t="shared" ca="1" si="900"/>
        <v>0</v>
      </c>
      <c r="FX250" s="248">
        <f t="shared" ca="1" si="900"/>
        <v>0</v>
      </c>
      <c r="FY250" s="248">
        <f t="shared" ca="1" si="900"/>
        <v>0</v>
      </c>
      <c r="FZ250" s="248">
        <f t="shared" ref="FZ250:GN250" ca="1" si="915">OFFSET(FZ$5,$B250,0)</f>
        <v>0</v>
      </c>
      <c r="GA250" s="248">
        <f t="shared" ca="1" si="915"/>
        <v>0</v>
      </c>
      <c r="GB250" s="248">
        <f t="shared" ca="1" si="915"/>
        <v>0</v>
      </c>
      <c r="GC250" s="248">
        <f t="shared" ca="1" si="915"/>
        <v>0</v>
      </c>
      <c r="GD250" s="248">
        <f t="shared" ca="1" si="915"/>
        <v>0</v>
      </c>
      <c r="GE250" s="248">
        <f t="shared" ca="1" si="915"/>
        <v>0</v>
      </c>
      <c r="GF250" s="248">
        <f t="shared" ca="1" si="915"/>
        <v>0</v>
      </c>
      <c r="GG250" s="248">
        <f t="shared" ca="1" si="915"/>
        <v>1</v>
      </c>
      <c r="GH250" s="248">
        <f t="shared" ca="1" si="915"/>
        <v>0</v>
      </c>
      <c r="GI250" s="248">
        <f t="shared" ca="1" si="915"/>
        <v>0</v>
      </c>
      <c r="GJ250" s="248">
        <f t="shared" ca="1" si="915"/>
        <v>0</v>
      </c>
      <c r="GK250" s="248">
        <f t="shared" ca="1" si="915"/>
        <v>0</v>
      </c>
      <c r="GL250" s="248">
        <f t="shared" ca="1" si="915"/>
        <v>0</v>
      </c>
      <c r="GM250" s="248">
        <f t="shared" ca="1" si="915"/>
        <v>0</v>
      </c>
      <c r="GN250" s="248">
        <f t="shared" ca="1" si="915"/>
        <v>0</v>
      </c>
      <c r="GO250" s="10"/>
      <c r="GP250" s="246" t="b">
        <f t="shared" ca="1" si="912"/>
        <v>1</v>
      </c>
      <c r="GQ250" s="246" cm="1">
        <f t="array" aca="1" ref="GQ250" ca="1">INDEX(i.bnd_total_pas_area,$R250,1)</f>
        <v>511.2</v>
      </c>
      <c r="GR250" s="248" t="str">
        <f t="shared" ca="1" si="874"/>
        <v>-</v>
      </c>
      <c r="GS250" s="246" t="b">
        <f t="shared" ca="1" si="913"/>
        <v>1</v>
      </c>
      <c r="GT250" s="246" cm="1">
        <f t="array" aca="1" ref="GT250" ca="1">INDEX(i.bnd_sr_t,$T250,1)</f>
        <v>7.6</v>
      </c>
      <c r="GU250" s="246" t="b">
        <f t="shared" ca="1" si="876"/>
        <v>0</v>
      </c>
      <c r="GV250" s="246" t="b">
        <f t="shared" ca="1" si="876"/>
        <v>0</v>
      </c>
      <c r="GW250" s="246" t="b">
        <f t="shared" ca="1" si="876"/>
        <v>1</v>
      </c>
      <c r="GX250" s="248">
        <f t="shared" ca="1" si="906"/>
        <v>0</v>
      </c>
      <c r="GY250" s="248">
        <f t="shared" ca="1" si="906"/>
        <v>2</v>
      </c>
      <c r="GZ250" s="248">
        <f t="shared" ca="1" si="906"/>
        <v>2</v>
      </c>
      <c r="HA250" s="248" t="str">
        <f t="shared" ca="1" si="906"/>
        <v>-</v>
      </c>
      <c r="HB250" s="248" t="str">
        <f t="shared" ca="1" si="906"/>
        <v>-</v>
      </c>
      <c r="HC250" s="248" t="str">
        <f t="shared" ca="1" si="906"/>
        <v>-</v>
      </c>
      <c r="HD250" s="248" t="str">
        <f t="shared" ca="1" si="906"/>
        <v>-</v>
      </c>
      <c r="HE250" s="248" t="str">
        <f t="shared" ca="1" si="906"/>
        <v>-</v>
      </c>
      <c r="HF250" s="248" t="str">
        <f t="shared" ca="1" si="906"/>
        <v>-</v>
      </c>
      <c r="HG250" s="248" t="str">
        <f t="shared" ca="1" si="906"/>
        <v>-</v>
      </c>
      <c r="HH250" s="248" t="str">
        <f t="shared" ca="1" si="906"/>
        <v>-</v>
      </c>
      <c r="HI250" s="248" t="str">
        <f t="shared" ca="1" si="906"/>
        <v>-</v>
      </c>
      <c r="HJ250" s="248" t="str">
        <f t="shared" ca="1" si="906"/>
        <v>-</v>
      </c>
      <c r="HK250" s="248" t="b">
        <f t="shared" ca="1" si="906"/>
        <v>1</v>
      </c>
      <c r="HL250" s="248">
        <f t="shared" ca="1" si="906"/>
        <v>0</v>
      </c>
      <c r="HM250" s="288" t="str">
        <f t="shared" ca="1" si="906"/>
        <v>-</v>
      </c>
      <c r="HN250" s="288" t="str">
        <f t="shared" ca="1" si="906"/>
        <v>-</v>
      </c>
      <c r="HO250" s="288" t="str">
        <f t="shared" ca="1" si="906"/>
        <v>-</v>
      </c>
      <c r="HP250" s="288" t="str">
        <f t="shared" ca="1" si="906"/>
        <v>-</v>
      </c>
      <c r="HQ250" s="288" t="str">
        <f t="shared" ca="1" si="906"/>
        <v>-</v>
      </c>
      <c r="HR250" s="288" t="str">
        <f t="shared" ca="1" si="906"/>
        <v>-</v>
      </c>
      <c r="HS250" s="248" t="str">
        <f t="shared" ca="1" si="906"/>
        <v>-</v>
      </c>
      <c r="HT250" s="248" t="str">
        <f t="shared" ca="1" si="878"/>
        <v>-</v>
      </c>
      <c r="HU250" s="248" t="b">
        <f t="shared" ca="1" si="878"/>
        <v>1</v>
      </c>
      <c r="HV250" s="248">
        <f t="shared" ca="1" si="878"/>
        <v>0</v>
      </c>
      <c r="HW250" s="246" t="str">
        <f t="shared" ca="1" si="879"/>
        <v>-</v>
      </c>
      <c r="HX250" s="246" t="str">
        <f t="shared" ca="1" si="879"/>
        <v>-</v>
      </c>
      <c r="HY250" s="246" t="str">
        <f t="shared" ca="1" si="879"/>
        <v>-</v>
      </c>
      <c r="HZ250" s="246" t="str">
        <f t="shared" ca="1" si="879"/>
        <v>-</v>
      </c>
      <c r="IA250" s="248" t="str">
        <f t="shared" ca="1" si="910"/>
        <v>-</v>
      </c>
      <c r="IB250" s="248" t="str">
        <f t="shared" ca="1" si="910"/>
        <v>-</v>
      </c>
      <c r="IC250" s="248" t="str">
        <f t="shared" ca="1" si="910"/>
        <v>-</v>
      </c>
      <c r="ID250" s="248" t="str">
        <f t="shared" ca="1" si="910"/>
        <v>-</v>
      </c>
      <c r="IE250" s="248">
        <f t="shared" ca="1" si="910"/>
        <v>0</v>
      </c>
      <c r="IF250" s="248" t="str">
        <f t="shared" ca="1" si="910"/>
        <v>-</v>
      </c>
      <c r="IG250" s="248">
        <f t="shared" ca="1" si="910"/>
        <v>0</v>
      </c>
      <c r="IH250" s="246">
        <f t="shared" ca="1" si="881"/>
        <v>0.9</v>
      </c>
      <c r="II250" s="246">
        <f t="shared" ca="1" si="881"/>
        <v>0</v>
      </c>
      <c r="IJ250" s="246">
        <f t="shared" ca="1" si="881"/>
        <v>0</v>
      </c>
      <c r="IK250" s="246">
        <f t="shared" ca="1" si="881"/>
        <v>450</v>
      </c>
      <c r="IL250" s="246" t="str">
        <f t="shared" ca="1" si="881"/>
        <v>-</v>
      </c>
      <c r="IM250" s="246" t="str">
        <f t="shared" ca="1" si="881"/>
        <v>-</v>
      </c>
      <c r="IN250" s="248" t="str">
        <f t="shared" ca="1" si="882"/>
        <v>-</v>
      </c>
      <c r="IO250" s="248" t="str">
        <f t="shared" ca="1" si="882"/>
        <v>-</v>
      </c>
      <c r="IP250" s="10"/>
      <c r="IQ250" s="248">
        <f t="shared" ca="1" si="910"/>
        <v>1</v>
      </c>
      <c r="IR250" s="248">
        <f t="shared" ca="1" si="910"/>
        <v>0</v>
      </c>
      <c r="IS250" s="248">
        <f t="shared" ca="1" si="910"/>
        <v>1</v>
      </c>
      <c r="IT250" s="248">
        <f t="shared" ca="1" si="910"/>
        <v>1</v>
      </c>
      <c r="IU250" s="248">
        <f t="shared" ca="1" si="910"/>
        <v>0</v>
      </c>
      <c r="IV250" s="248">
        <f t="shared" ca="1" si="910"/>
        <v>70</v>
      </c>
      <c r="IW250" s="248">
        <f t="shared" ca="1" si="910"/>
        <v>50</v>
      </c>
      <c r="IX250" s="248">
        <f t="shared" ca="1" si="910"/>
        <v>85</v>
      </c>
      <c r="IY250" s="248">
        <f t="shared" ca="1" si="910"/>
        <v>70</v>
      </c>
      <c r="IZ250" s="246">
        <f t="shared" ca="1" si="883"/>
        <v>1</v>
      </c>
      <c r="JA250" s="246">
        <f t="shared" ca="1" si="884"/>
        <v>1</v>
      </c>
      <c r="JB250" s="246">
        <f t="shared" ca="1" si="885"/>
        <v>1</v>
      </c>
      <c r="JC250" s="248">
        <f t="shared" ca="1" si="910"/>
        <v>1</v>
      </c>
      <c r="JD250" s="10"/>
      <c r="JE250" s="248">
        <f t="shared" ca="1" si="910"/>
        <v>1</v>
      </c>
      <c r="JF250" s="246">
        <f t="shared" si="886"/>
        <v>0.75</v>
      </c>
      <c r="JG250" s="248">
        <f t="shared" ca="1" si="887"/>
        <v>0.75</v>
      </c>
      <c r="JH250" s="248">
        <f t="shared" ca="1" si="887"/>
        <v>0.8</v>
      </c>
      <c r="JI250" s="248">
        <f t="shared" ca="1" si="887"/>
        <v>0.82499999999999996</v>
      </c>
      <c r="JJ250" s="248">
        <f t="shared" ca="1" si="887"/>
        <v>0.875</v>
      </c>
      <c r="JK250" s="248">
        <f t="shared" ca="1" si="887"/>
        <v>0.9</v>
      </c>
      <c r="JL250" s="246">
        <f t="shared" si="888"/>
        <v>0.75</v>
      </c>
      <c r="JM250" s="301" cm="1">
        <f t="array" ref="JM250">INDEX(i.addfoo,$Q250,JM$229)</f>
        <v>0</v>
      </c>
      <c r="JN250" s="301" cm="1">
        <f t="array" ref="JN250">INDEX(i.addfoo,$Q250,JN$229)</f>
        <v>0</v>
      </c>
      <c r="JO250" s="301" cm="1">
        <f t="array" ref="JO250">INDEX(i.addfoo,$Q250,JO$229)</f>
        <v>0</v>
      </c>
      <c r="JP250" s="301" cm="1">
        <f t="array" ref="JP250">INDEX(i.addfoo,$Q250,JP$229)</f>
        <v>0</v>
      </c>
      <c r="JQ250" s="301" cm="1">
        <f t="array" ref="JQ250">INDEX(i.addfoo,$Q250,JQ$229)</f>
        <v>0</v>
      </c>
      <c r="JR250" s="301" cm="1">
        <f t="array" ref="JR250">INDEX(i.addfoo,$Q250,JR$229)</f>
        <v>0</v>
      </c>
      <c r="JS250" s="248" t="str">
        <f t="shared" ca="1" si="908"/>
        <v>-</v>
      </c>
      <c r="JT250" s="248">
        <f t="shared" ca="1" si="908"/>
        <v>0</v>
      </c>
      <c r="JU250" s="27">
        <v>0</v>
      </c>
    </row>
    <row r="251" spans="1:281" s="228" customFormat="1" outlineLevel="1">
      <c r="A251" s="202">
        <f t="shared" si="12"/>
        <v>246</v>
      </c>
      <c r="B251" s="202">
        <f t="shared" si="861"/>
        <v>2</v>
      </c>
      <c r="C251" s="228">
        <v>700</v>
      </c>
      <c r="D251" s="228" t="s">
        <v>941</v>
      </c>
      <c r="E251" s="228" t="b">
        <v>1</v>
      </c>
      <c r="F251" s="228" t="b">
        <v>0</v>
      </c>
      <c r="G251" s="228" t="b">
        <v>1</v>
      </c>
      <c r="H251" s="32">
        <v>6</v>
      </c>
      <c r="I251" s="298" cm="1">
        <f t="array" aca="1" ref="I251" ca="1">INDEX(DataMaster!$R$70:$AC$77,Experiment!$H251,MATCH(Experiment!I$2,DataMaster!$R$69:$AC$69,0))</f>
        <v>3</v>
      </c>
      <c r="J251" s="298" cm="1">
        <f t="array" aca="1" ref="J251" ca="1">INDEX(DataMaster!$R$70:$AC$77,Experiment!$H251,MATCH(Experiment!J$2,DataMaster!$R$69:$AC$69,0))</f>
        <v>3</v>
      </c>
      <c r="K251" s="32">
        <v>1</v>
      </c>
      <c r="L251" s="298" cm="1">
        <f t="array" aca="1" ref="L251" ca="1">INDEX(DataMaster!$R$70:$AC$77,Experiment!$H251,MATCH(Experiment!L$2,DataMaster!$R$69:$AC$69,0))</f>
        <v>4</v>
      </c>
      <c r="M251" s="225">
        <f t="shared" ca="1" si="889"/>
        <v>1</v>
      </c>
      <c r="N251" s="225">
        <f t="shared" ca="1" si="889"/>
        <v>1</v>
      </c>
      <c r="O251" s="225">
        <f t="shared" ca="1" si="889"/>
        <v>1</v>
      </c>
      <c r="P251" s="298" cm="1">
        <f t="array" ref="P251">INDEX(DataMaster!$R$70:$AC$77,Experiment!$H251,MATCH(Experiment!P$2,DataMaster!$R$69:$AC$69,0))</f>
        <v>1</v>
      </c>
      <c r="Q251" s="32">
        <v>4</v>
      </c>
      <c r="R251" s="298" cm="1">
        <f t="array" aca="1" ref="R251" ca="1">INDEX(DataMaster!$R$70:$AC$77,Experiment!$H251,MATCH(Experiment!R$2,DataMaster!$R$69:$AC$69,0))</f>
        <v>4</v>
      </c>
      <c r="S251" s="32">
        <v>3</v>
      </c>
      <c r="T251" s="298" cm="1">
        <f t="array" aca="1" ref="T251" ca="1">INDEX(DataMaster!$R$70:$AC$77,Experiment!$H251,MATCH(Experiment!T$2,DataMaster!$R$69:$AC$69,0))</f>
        <v>4</v>
      </c>
      <c r="V251" s="242" t="str">
        <f ca="1">TEXT(LEFT(OFFSET(V251,-1,0),5)+1,"00000")&amp;MID(OFFSET(V251,-1,0),6,FIND(" ",OFFSET(V251,-1,0),7)-5)
&amp;IF($H251=0,"",INDEX(DataMaster!$Q$70:$Q$77,Experiment!H251))
&amp;" Day"&amp;INDEX(i.DOY,$I251,1)&amp;IF($FE251=0," FWM","")&amp;IF($FE251=1," MWM","")&amp;IF($FE251=5," Mat","")&amp;IF($FJ251=TRUE,"&amp;BBT","")
&amp;" Confine"&amp;$P251-1&amp;IF($R251&gt;1," PasArea"&amp;GQ251,"")&amp;IF($T251&gt;1," SR"&amp;GT251,"")&amp;IF($S251&gt;1," PGR"&amp;JF251,"")&amp;IF(SUM(JM251:JR251)&gt;0," AddFoo"&amp;SUM(JM251:JR251),"")
&amp;" (F"&amp;3+IFERROR(1*$CZ251,0)+IFERROR(1*$DA251,0)&amp;3-IFERROR(1*NOT($DC251),0)&amp;"N"&amp;$DV251&amp;$DW251&amp;")"</f>
        <v>00022 Case_study farm3_nc Day204 MWM&amp;BBT Confine0 PasArea511.2 SR7.6 PGR0.75 AddFoo66.9483568075117 (F33N33)</v>
      </c>
      <c r="W251" s="10" t="str">
        <f ca="1">IF(COUNTIF(V$5:V251,V251)=1,"-","Dup")</f>
        <v>-</v>
      </c>
      <c r="X251" s="10"/>
      <c r="Y251" s="248" t="str">
        <f t="shared" ca="1" si="863"/>
        <v>-</v>
      </c>
      <c r="Z251" s="248" t="str">
        <f t="shared" ca="1" si="863"/>
        <v>-</v>
      </c>
      <c r="AA251" s="248" t="str">
        <f t="shared" ca="1" si="863"/>
        <v>-</v>
      </c>
      <c r="AB251" s="248" t="str">
        <f t="shared" ca="1" si="863"/>
        <v>-</v>
      </c>
      <c r="AC251" s="248" t="str">
        <f t="shared" ca="1" si="863"/>
        <v>-</v>
      </c>
      <c r="AD251" s="248" t="b">
        <f t="shared" ca="1" si="863"/>
        <v>1</v>
      </c>
      <c r="AE251" s="10"/>
      <c r="AF251" s="248" t="b">
        <f t="shared" ca="1" si="864"/>
        <v>1</v>
      </c>
      <c r="AG251" s="248" t="str">
        <f t="shared" ca="1" si="864"/>
        <v>-</v>
      </c>
      <c r="AH251" s="248" t="str">
        <f t="shared" ca="1" si="864"/>
        <v>-</v>
      </c>
      <c r="AI251" s="248" t="str">
        <f t="shared" ca="1" si="864"/>
        <v>-</v>
      </c>
      <c r="AJ251" s="248" t="b">
        <f t="shared" ca="1" si="864"/>
        <v>0</v>
      </c>
      <c r="AK251" s="248" t="str">
        <f t="shared" ca="1" si="864"/>
        <v>-</v>
      </c>
      <c r="AL251" s="248" t="str">
        <f t="shared" ca="1" si="864"/>
        <v>-</v>
      </c>
      <c r="AM251" s="248" t="str">
        <f t="shared" ca="1" si="864"/>
        <v>-</v>
      </c>
      <c r="AN251" s="248" t="b">
        <f t="shared" ca="1" si="864"/>
        <v>0</v>
      </c>
      <c r="AO251" s="10"/>
      <c r="AP251" s="248" t="b">
        <f t="shared" ca="1" si="865"/>
        <v>1</v>
      </c>
      <c r="AQ251" s="248" t="b">
        <f t="shared" ca="1" si="865"/>
        <v>1</v>
      </c>
      <c r="AR251" s="248" t="b">
        <f t="shared" ca="1" si="865"/>
        <v>1</v>
      </c>
      <c r="AS251" s="297">
        <f t="shared" ca="1" si="866"/>
        <v>633109</v>
      </c>
      <c r="AT251" s="248" t="b">
        <f t="shared" ca="1" si="865"/>
        <v>0</v>
      </c>
      <c r="AU251" s="248" t="str">
        <f t="shared" ca="1" si="865"/>
        <v>-</v>
      </c>
      <c r="AV251" s="248" t="str">
        <f t="shared" ca="1" si="865"/>
        <v>-</v>
      </c>
      <c r="AW251" s="248" t="str">
        <f t="shared" ca="1" si="865"/>
        <v>-</v>
      </c>
      <c r="AX251" s="248" t="str">
        <f t="shared" ca="1" si="865"/>
        <v>-</v>
      </c>
      <c r="AY251" s="248">
        <f t="shared" ca="1" si="865"/>
        <v>1</v>
      </c>
      <c r="AZ251" s="248">
        <f t="shared" ca="1" si="865"/>
        <v>1</v>
      </c>
      <c r="BA251" s="248" t="b">
        <f t="shared" ca="1" si="865"/>
        <v>1</v>
      </c>
      <c r="BB251" s="246" cm="1">
        <f t="array" ref="BB251">INDEX(i.sup_sel,$K251)</f>
        <v>1</v>
      </c>
      <c r="BC251" s="246" cm="1">
        <f t="array" aca="1" ref="BC251" ca="1">INDEX(i.confinement_factor_lab_cost,$L251)</f>
        <v>0.22500000000000001</v>
      </c>
      <c r="BD251" s="246" cm="1">
        <f t="array" aca="1" ref="BD251" ca="1">INDEX(i.confinement_factor_lab_cost,$L251)</f>
        <v>0.22500000000000001</v>
      </c>
      <c r="BE251" s="248" t="b">
        <f t="shared" ca="1" si="867"/>
        <v>1</v>
      </c>
      <c r="BF251" s="248" t="b">
        <f t="shared" ca="1" si="867"/>
        <v>0</v>
      </c>
      <c r="BG251" s="246" t="b" cm="1">
        <f t="array" ref="BG251">INDEX(i.dams_confinement_P,$P251,BG$17)</f>
        <v>0</v>
      </c>
      <c r="BH251" s="246" t="b" cm="1">
        <f t="array" ref="BH251">INDEX(i.dams_confinement_P,$P251,BH$17)</f>
        <v>0</v>
      </c>
      <c r="BI251" s="246" t="b" cm="1">
        <f t="array" ref="BI251">INDEX(i.dams_confinement_P,$P251,BI$17)</f>
        <v>0</v>
      </c>
      <c r="BJ251" s="246" t="b" cm="1">
        <f t="array" ref="BJ251">INDEX(i.dams_confinement_P,$P251,BJ$17)</f>
        <v>0</v>
      </c>
      <c r="BK251" s="246" t="b" cm="1">
        <f t="array" ref="BK251">INDEX(i.dams_confinement_P,$P251,BK$17)</f>
        <v>0</v>
      </c>
      <c r="BL251" s="246" t="b" cm="1">
        <f t="array" ref="BL251">INDEX(i.dams_confinement_P,$P251,BL$17)</f>
        <v>0</v>
      </c>
      <c r="BM251" s="246" t="b" cm="1">
        <f t="array" ref="BM251">INDEX(i.dams_confinement_P,$P251,BM$17)</f>
        <v>0</v>
      </c>
      <c r="BN251" s="246" t="b" cm="1">
        <f t="array" ref="BN251">INDEX(i.dams_confinement_P,$P251,BN$17)</f>
        <v>0</v>
      </c>
      <c r="BO251" s="246" t="b" cm="1">
        <f t="array" ref="BO251">INDEX(i.dams_confinement_P,$P251,BO$17)</f>
        <v>0</v>
      </c>
      <c r="BP251" s="246" t="b" cm="1">
        <f t="array" ref="BP251">INDEX(i.dams_confinement_P,$P251,BP$17)</f>
        <v>0</v>
      </c>
      <c r="BQ251" s="246" t="b" cm="1">
        <f t="array" ref="BQ251">INDEX(i.dams_confinement_P,$P251,BQ$17)</f>
        <v>0</v>
      </c>
      <c r="BR251" s="246" t="b" cm="1">
        <f t="array" ref="BR251">INDEX(i.dams_confinement_P,$P251,BR$17)</f>
        <v>0</v>
      </c>
      <c r="BS251" s="246" t="b" cm="1">
        <f t="array" ref="BS251">INDEX(i.dams_confinement_P,$P251,BS$17)</f>
        <v>0</v>
      </c>
      <c r="BT251" s="246" t="b" cm="1">
        <f t="array" ref="BT251">INDEX(i.dams_confinement_P,$P251,BT$17)</f>
        <v>0</v>
      </c>
      <c r="BU251" s="246" t="b" cm="1">
        <f t="array" ref="BU251">INDEX(i.dams_confinement_P,$P251,BU$17)</f>
        <v>0</v>
      </c>
      <c r="BV251" s="246" t="b" cm="1">
        <f t="array" ref="BV251">INDEX(i.dams_confinement_P,$P251,BV$17)</f>
        <v>0</v>
      </c>
      <c r="BW251" s="246" t="b" cm="1">
        <f t="array" ref="BW251">INDEX(i.dams_confinement_P,$P251,BW$17)</f>
        <v>0</v>
      </c>
      <c r="BX251" s="246" t="b" cm="1">
        <f t="array" ref="BX251">INDEX(i.dams_confinement_P,$P251,BX$17)</f>
        <v>0</v>
      </c>
      <c r="BY251" s="248" t="str">
        <f t="shared" ca="1" si="905"/>
        <v>-</v>
      </c>
      <c r="BZ251" s="248" t="str">
        <f t="shared" ca="1" si="905"/>
        <v>-</v>
      </c>
      <c r="CA251" s="10"/>
      <c r="CB251" s="248" t="str">
        <f t="shared" ca="1" si="905"/>
        <v>-</v>
      </c>
      <c r="CC251" s="248" t="str">
        <f t="shared" ca="1" si="905"/>
        <v>-</v>
      </c>
      <c r="CD251" s="248" t="str">
        <f t="shared" ca="1" si="905"/>
        <v>-</v>
      </c>
      <c r="CE251" s="248" t="str">
        <f t="shared" ca="1" si="905"/>
        <v>-</v>
      </c>
      <c r="CF251" s="248" t="str">
        <f t="shared" ca="1" si="905"/>
        <v>-</v>
      </c>
      <c r="CG251" s="248" t="str">
        <f t="shared" ca="1" si="905"/>
        <v>-</v>
      </c>
      <c r="CH251" s="248" t="str">
        <f t="shared" ca="1" si="905"/>
        <v>-</v>
      </c>
      <c r="CI251" s="248" t="str">
        <f t="shared" ca="1" si="905"/>
        <v>-</v>
      </c>
      <c r="CJ251" s="248" t="str">
        <f t="shared" ca="1" si="905"/>
        <v>-</v>
      </c>
      <c r="CK251" s="248" t="str">
        <f t="shared" ca="1" si="905"/>
        <v>-</v>
      </c>
      <c r="CL251" s="248" t="str">
        <f t="shared" ca="1" si="905"/>
        <v>-</v>
      </c>
      <c r="CM251" s="248" t="str">
        <f t="shared" ca="1" si="905"/>
        <v>-</v>
      </c>
      <c r="CN251" s="248" t="str">
        <f t="shared" ca="1" si="905"/>
        <v>-</v>
      </c>
      <c r="CO251" s="248" t="str">
        <f t="shared" ca="1" si="905"/>
        <v>-</v>
      </c>
      <c r="CP251" s="248" t="str">
        <f t="shared" ca="1" si="905"/>
        <v>-</v>
      </c>
      <c r="CQ251" s="248" t="str">
        <f t="shared" ca="1" si="905"/>
        <v>-</v>
      </c>
      <c r="CR251" s="248" t="str">
        <f t="shared" ca="1" si="905"/>
        <v>-</v>
      </c>
      <c r="CS251" s="248" t="str">
        <f t="shared" ca="1" si="905"/>
        <v>-</v>
      </c>
      <c r="CT251" s="248" t="str">
        <f t="shared" ca="1" si="905"/>
        <v>-</v>
      </c>
      <c r="CU251" s="248" t="str">
        <f t="shared" ca="1" si="905"/>
        <v>-</v>
      </c>
      <c r="CV251" s="248" t="str">
        <f t="shared" ca="1" si="905"/>
        <v>-</v>
      </c>
      <c r="CW251" s="10"/>
      <c r="CX251" s="246" t="str" cm="1">
        <f t="array" aca="1" ref="CX251" ca="1">IF(AND($CZ251:$DA251),INDEX(i.dam_user_fvp0_date,$P251),"-")</f>
        <v>-</v>
      </c>
      <c r="CY251" s="246" t="str" cm="1">
        <f t="array" aca="1" ref="CY251" ca="1">IF(AND($CZ251:$DA251),INDEX(i.dam_user_fvp1_date,$P251),"-")</f>
        <v>-</v>
      </c>
      <c r="CZ251" s="248" t="b">
        <f t="shared" ref="CZ251:FI253" ca="1" si="916">OFFSET(CZ$5,$B251,0)</f>
        <v>0</v>
      </c>
      <c r="DA251" s="248" t="b">
        <f t="shared" ca="1" si="916"/>
        <v>0</v>
      </c>
      <c r="DB251" s="248" t="str">
        <f t="shared" ca="1" si="916"/>
        <v>-</v>
      </c>
      <c r="DC251" s="248" t="str">
        <f t="shared" ca="1" si="916"/>
        <v>-</v>
      </c>
      <c r="DD251" s="248" t="str">
        <f t="shared" ca="1" si="916"/>
        <v>-</v>
      </c>
      <c r="DE251" s="248" t="str">
        <f t="shared" ca="1" si="916"/>
        <v>-</v>
      </c>
      <c r="DF251" s="248" t="str">
        <f t="shared" ca="1" si="916"/>
        <v>-</v>
      </c>
      <c r="DG251" s="248" t="str">
        <f t="shared" ca="1" si="916"/>
        <v>-</v>
      </c>
      <c r="DH251" s="248" t="str">
        <f t="shared" ca="1" si="916"/>
        <v>-</v>
      </c>
      <c r="DI251" s="248" t="str">
        <f t="shared" ca="1" si="916"/>
        <v>-</v>
      </c>
      <c r="DJ251" s="248">
        <f t="shared" ca="1" si="916"/>
        <v>0.125</v>
      </c>
      <c r="DK251" s="248">
        <f t="shared" ca="1" si="916"/>
        <v>0.3</v>
      </c>
      <c r="DL251" s="248">
        <f t="shared" ca="1" si="916"/>
        <v>-0.05</v>
      </c>
      <c r="DM251" s="248">
        <f t="shared" ca="1" si="916"/>
        <v>0.1</v>
      </c>
      <c r="DN251" s="248">
        <f t="shared" ca="1" si="916"/>
        <v>0.25</v>
      </c>
      <c r="DO251" s="248">
        <f t="shared" ca="1" si="916"/>
        <v>-0.05</v>
      </c>
      <c r="DP251" s="248">
        <f t="shared" ca="1" si="916"/>
        <v>0.05</v>
      </c>
      <c r="DQ251" s="248">
        <f t="shared" ca="1" si="916"/>
        <v>0.1</v>
      </c>
      <c r="DR251" s="248">
        <f t="shared" ca="1" si="916"/>
        <v>-0.02</v>
      </c>
      <c r="DS251" s="248">
        <f t="shared" ca="1" si="916"/>
        <v>0.1</v>
      </c>
      <c r="DT251" s="248">
        <f t="shared" ca="1" si="916"/>
        <v>0.25</v>
      </c>
      <c r="DU251" s="248">
        <f t="shared" ca="1" si="916"/>
        <v>-0.05</v>
      </c>
      <c r="DV251" s="301">
        <v>3</v>
      </c>
      <c r="DW251" s="301">
        <v>3</v>
      </c>
      <c r="DX251" s="248">
        <f t="shared" ca="1" si="916"/>
        <v>0</v>
      </c>
      <c r="DY251" s="247">
        <v>1.5</v>
      </c>
      <c r="DZ251" s="247">
        <v>-1.5</v>
      </c>
      <c r="EA251" s="248" t="str">
        <f t="shared" ca="1" si="916"/>
        <v>-</v>
      </c>
      <c r="EB251" s="248" t="str">
        <f t="shared" ca="1" si="916"/>
        <v>-</v>
      </c>
      <c r="EC251" s="248" t="str">
        <f t="shared" ca="1" si="916"/>
        <v>-</v>
      </c>
      <c r="ED251" s="248" t="str">
        <f t="shared" ca="1" si="916"/>
        <v>-</v>
      </c>
      <c r="EE251" s="248" t="str">
        <f t="shared" ca="1" si="916"/>
        <v>-</v>
      </c>
      <c r="EF251" s="248">
        <f t="shared" ca="1" si="916"/>
        <v>0</v>
      </c>
      <c r="EG251" s="247">
        <v>1.5</v>
      </c>
      <c r="EH251" s="247">
        <v>-1.5</v>
      </c>
      <c r="EI251" s="248" t="str">
        <f t="shared" ca="1" si="916"/>
        <v>-</v>
      </c>
      <c r="EJ251" s="248" t="str">
        <f t="shared" ca="1" si="916"/>
        <v>-</v>
      </c>
      <c r="EK251" s="248" t="str">
        <f t="shared" ca="1" si="916"/>
        <v>-</v>
      </c>
      <c r="EL251" s="248">
        <f t="shared" ca="1" si="916"/>
        <v>0</v>
      </c>
      <c r="EM251" s="248">
        <f t="shared" ca="1" si="916"/>
        <v>0</v>
      </c>
      <c r="EN251" s="248">
        <f t="shared" ca="1" si="916"/>
        <v>0</v>
      </c>
      <c r="EO251" s="248">
        <f t="shared" ca="1" si="916"/>
        <v>0</v>
      </c>
      <c r="EP251" s="248">
        <f t="shared" ca="1" si="916"/>
        <v>0</v>
      </c>
      <c r="EQ251" s="248">
        <f t="shared" ca="1" si="916"/>
        <v>0</v>
      </c>
      <c r="ER251" s="248">
        <f t="shared" ca="1" si="916"/>
        <v>0</v>
      </c>
      <c r="ES251" s="248" t="str">
        <f t="shared" ca="1" si="916"/>
        <v>-</v>
      </c>
      <c r="ET251" s="248" t="str">
        <f t="shared" ca="1" si="916"/>
        <v>-</v>
      </c>
      <c r="EU251" s="248" t="str">
        <f t="shared" ca="1" si="916"/>
        <v>-</v>
      </c>
      <c r="EV251" s="248" t="str">
        <f t="shared" ca="1" si="916"/>
        <v>-</v>
      </c>
      <c r="EW251" s="248" t="str">
        <f t="shared" ca="1" si="916"/>
        <v>-</v>
      </c>
      <c r="EX251" s="248" t="str">
        <f t="shared" ca="1" si="916"/>
        <v>-</v>
      </c>
      <c r="EY251" s="248" t="str">
        <f t="shared" ca="1" si="916"/>
        <v>-</v>
      </c>
      <c r="EZ251" s="248" t="str">
        <f t="shared" ca="1" si="916"/>
        <v>-</v>
      </c>
      <c r="FA251" s="248" t="str">
        <f t="shared" ca="1" si="916"/>
        <v>-</v>
      </c>
      <c r="FB251" s="248" t="str">
        <f t="shared" ca="1" si="916"/>
        <v>-</v>
      </c>
      <c r="FC251" s="248" t="str">
        <f t="shared" ca="1" si="916"/>
        <v>-</v>
      </c>
      <c r="FD251" s="10"/>
      <c r="FE251" s="246">
        <f t="shared" ca="1" si="869"/>
        <v>1</v>
      </c>
      <c r="FF251" s="248" t="str">
        <f t="shared" ca="1" si="916"/>
        <v>-</v>
      </c>
      <c r="FG251" s="248" t="str">
        <f t="shared" ca="1" si="916"/>
        <v>-</v>
      </c>
      <c r="FH251" s="248" t="str">
        <f t="shared" ca="1" si="916"/>
        <v>-</v>
      </c>
      <c r="FI251" s="248" t="str">
        <f t="shared" ca="1" si="916"/>
        <v>-</v>
      </c>
      <c r="FJ251" s="246" t="b">
        <f t="shared" ca="1" si="871"/>
        <v>1</v>
      </c>
      <c r="FK251" s="248" t="str">
        <f t="shared" ref="FK251:GN253" ca="1" si="917">OFFSET(FK$5,$B251,0)</f>
        <v>-</v>
      </c>
      <c r="FL251" s="248">
        <f t="shared" ca="1" si="917"/>
        <v>0</v>
      </c>
      <c r="FM251" s="248" t="str">
        <f t="shared" ca="1" si="917"/>
        <v>-</v>
      </c>
      <c r="FN251" s="248">
        <f t="shared" ca="1" si="917"/>
        <v>1</v>
      </c>
      <c r="FO251" s="248">
        <f t="shared" ca="1" si="917"/>
        <v>0</v>
      </c>
      <c r="FP251" s="248">
        <f t="shared" ca="1" si="917"/>
        <v>1</v>
      </c>
      <c r="FQ251" s="248">
        <f t="shared" ca="1" si="917"/>
        <v>0</v>
      </c>
      <c r="FR251" s="248">
        <f t="shared" ca="1" si="917"/>
        <v>1</v>
      </c>
      <c r="FS251" s="248">
        <f t="shared" ca="1" si="917"/>
        <v>1</v>
      </c>
      <c r="FT251" s="248">
        <f t="shared" ca="1" si="917"/>
        <v>1</v>
      </c>
      <c r="FU251" s="248">
        <f t="shared" ca="1" si="917"/>
        <v>0</v>
      </c>
      <c r="FV251" s="248">
        <f t="shared" ca="1" si="917"/>
        <v>0</v>
      </c>
      <c r="FW251" s="248">
        <f t="shared" ca="1" si="917"/>
        <v>0</v>
      </c>
      <c r="FX251" s="248">
        <f t="shared" ca="1" si="917"/>
        <v>0</v>
      </c>
      <c r="FY251" s="248">
        <f t="shared" ca="1" si="917"/>
        <v>0</v>
      </c>
      <c r="FZ251" s="248">
        <f t="shared" ca="1" si="917"/>
        <v>0</v>
      </c>
      <c r="GA251" s="248">
        <f t="shared" ca="1" si="917"/>
        <v>0</v>
      </c>
      <c r="GB251" s="248">
        <f t="shared" ca="1" si="917"/>
        <v>0</v>
      </c>
      <c r="GC251" s="248">
        <f t="shared" ca="1" si="917"/>
        <v>0</v>
      </c>
      <c r="GD251" s="248">
        <f t="shared" ca="1" si="917"/>
        <v>0</v>
      </c>
      <c r="GE251" s="248">
        <f t="shared" ca="1" si="917"/>
        <v>0</v>
      </c>
      <c r="GF251" s="248">
        <f t="shared" ca="1" si="917"/>
        <v>0</v>
      </c>
      <c r="GG251" s="248">
        <f t="shared" ca="1" si="917"/>
        <v>1</v>
      </c>
      <c r="GH251" s="248">
        <f t="shared" ca="1" si="917"/>
        <v>0</v>
      </c>
      <c r="GI251" s="248">
        <f t="shared" ca="1" si="917"/>
        <v>0</v>
      </c>
      <c r="GJ251" s="248">
        <f t="shared" ca="1" si="917"/>
        <v>0</v>
      </c>
      <c r="GK251" s="248">
        <f t="shared" ca="1" si="917"/>
        <v>0</v>
      </c>
      <c r="GL251" s="248">
        <f t="shared" ca="1" si="917"/>
        <v>0</v>
      </c>
      <c r="GM251" s="248">
        <f t="shared" ca="1" si="917"/>
        <v>0</v>
      </c>
      <c r="GN251" s="248">
        <f t="shared" ca="1" si="917"/>
        <v>0</v>
      </c>
      <c r="GO251" s="10"/>
      <c r="GP251" s="246" t="b">
        <f t="shared" ca="1" si="912"/>
        <v>1</v>
      </c>
      <c r="GQ251" s="246" cm="1">
        <f t="array" aca="1" ref="GQ251" ca="1">INDEX(i.bnd_total_pas_area,$R251,1)</f>
        <v>511.2</v>
      </c>
      <c r="GR251" s="248" t="str">
        <f t="shared" ca="1" si="874"/>
        <v>-</v>
      </c>
      <c r="GS251" s="246" t="b">
        <f t="shared" ca="1" si="913"/>
        <v>1</v>
      </c>
      <c r="GT251" s="246" cm="1">
        <f t="array" aca="1" ref="GT251" ca="1">INDEX(i.bnd_sr_t,$T251,1)</f>
        <v>7.6</v>
      </c>
      <c r="GU251" s="246" t="b">
        <f t="shared" ca="1" si="876"/>
        <v>0</v>
      </c>
      <c r="GV251" s="246" t="b">
        <f t="shared" ca="1" si="876"/>
        <v>0</v>
      </c>
      <c r="GW251" s="246" t="b">
        <f t="shared" ca="1" si="876"/>
        <v>1</v>
      </c>
      <c r="GX251" s="248">
        <f t="shared" ca="1" si="906"/>
        <v>0</v>
      </c>
      <c r="GY251" s="248">
        <f t="shared" ca="1" si="906"/>
        <v>2</v>
      </c>
      <c r="GZ251" s="248">
        <f t="shared" ca="1" si="906"/>
        <v>2</v>
      </c>
      <c r="HA251" s="248" t="str">
        <f t="shared" ca="1" si="906"/>
        <v>-</v>
      </c>
      <c r="HB251" s="248" t="str">
        <f t="shared" ca="1" si="906"/>
        <v>-</v>
      </c>
      <c r="HC251" s="248" t="str">
        <f t="shared" ca="1" si="906"/>
        <v>-</v>
      </c>
      <c r="HD251" s="248" t="str">
        <f t="shared" ca="1" si="906"/>
        <v>-</v>
      </c>
      <c r="HE251" s="248" t="str">
        <f t="shared" ca="1" si="906"/>
        <v>-</v>
      </c>
      <c r="HF251" s="248" t="str">
        <f t="shared" ca="1" si="906"/>
        <v>-</v>
      </c>
      <c r="HG251" s="248" t="str">
        <f t="shared" ca="1" si="906"/>
        <v>-</v>
      </c>
      <c r="HH251" s="248" t="str">
        <f t="shared" ca="1" si="906"/>
        <v>-</v>
      </c>
      <c r="HI251" s="248" t="str">
        <f t="shared" ca="1" si="906"/>
        <v>-</v>
      </c>
      <c r="HJ251" s="248" t="str">
        <f t="shared" ca="1" si="906"/>
        <v>-</v>
      </c>
      <c r="HK251" s="248" t="b">
        <f t="shared" ca="1" si="906"/>
        <v>1</v>
      </c>
      <c r="HL251" s="248">
        <f t="shared" ca="1" si="906"/>
        <v>0</v>
      </c>
      <c r="HM251" s="288" t="str">
        <f t="shared" ca="1" si="906"/>
        <v>-</v>
      </c>
      <c r="HN251" s="288" t="str">
        <f t="shared" ca="1" si="906"/>
        <v>-</v>
      </c>
      <c r="HO251" s="288" t="str">
        <f t="shared" ca="1" si="906"/>
        <v>-</v>
      </c>
      <c r="HP251" s="288" t="str">
        <f t="shared" ca="1" si="906"/>
        <v>-</v>
      </c>
      <c r="HQ251" s="288" t="str">
        <f t="shared" ca="1" si="906"/>
        <v>-</v>
      </c>
      <c r="HR251" s="288" t="str">
        <f t="shared" ca="1" si="906"/>
        <v>-</v>
      </c>
      <c r="HS251" s="248" t="str">
        <f t="shared" ca="1" si="906"/>
        <v>-</v>
      </c>
      <c r="HT251" s="248" t="str">
        <f t="shared" ca="1" si="878"/>
        <v>-</v>
      </c>
      <c r="HU251" s="248" t="b">
        <f t="shared" ca="1" si="878"/>
        <v>1</v>
      </c>
      <c r="HV251" s="248">
        <f t="shared" ca="1" si="878"/>
        <v>0</v>
      </c>
      <c r="HW251" s="246" t="str">
        <f t="shared" ca="1" si="879"/>
        <v>-</v>
      </c>
      <c r="HX251" s="246" t="str">
        <f t="shared" ca="1" si="879"/>
        <v>-</v>
      </c>
      <c r="HY251" s="246" t="str">
        <f t="shared" ca="1" si="879"/>
        <v>-</v>
      </c>
      <c r="HZ251" s="246" t="str">
        <f t="shared" ca="1" si="879"/>
        <v>-</v>
      </c>
      <c r="IA251" s="248" t="str">
        <f t="shared" ca="1" si="910"/>
        <v>-</v>
      </c>
      <c r="IB251" s="248" t="str">
        <f t="shared" ca="1" si="910"/>
        <v>-</v>
      </c>
      <c r="IC251" s="248" t="str">
        <f t="shared" ca="1" si="910"/>
        <v>-</v>
      </c>
      <c r="ID251" s="248" t="str">
        <f t="shared" ca="1" si="910"/>
        <v>-</v>
      </c>
      <c r="IE251" s="248">
        <f t="shared" ca="1" si="910"/>
        <v>0</v>
      </c>
      <c r="IF251" s="248" t="str">
        <f t="shared" ca="1" si="910"/>
        <v>-</v>
      </c>
      <c r="IG251" s="248">
        <f t="shared" ca="1" si="910"/>
        <v>0</v>
      </c>
      <c r="IH251" s="246">
        <f t="shared" ca="1" si="881"/>
        <v>0.9</v>
      </c>
      <c r="II251" s="246">
        <f t="shared" ca="1" si="881"/>
        <v>0</v>
      </c>
      <c r="IJ251" s="246">
        <f t="shared" ca="1" si="881"/>
        <v>0</v>
      </c>
      <c r="IK251" s="246">
        <f t="shared" ca="1" si="881"/>
        <v>450</v>
      </c>
      <c r="IL251" s="246" t="str">
        <f t="shared" ca="1" si="881"/>
        <v>-</v>
      </c>
      <c r="IM251" s="246" t="str">
        <f t="shared" ca="1" si="881"/>
        <v>-</v>
      </c>
      <c r="IN251" s="248" t="str">
        <f t="shared" ca="1" si="882"/>
        <v>-</v>
      </c>
      <c r="IO251" s="248" t="str">
        <f t="shared" ca="1" si="882"/>
        <v>-</v>
      </c>
      <c r="IP251" s="10"/>
      <c r="IQ251" s="248">
        <f t="shared" ca="1" si="910"/>
        <v>1</v>
      </c>
      <c r="IR251" s="248">
        <f t="shared" ca="1" si="910"/>
        <v>0</v>
      </c>
      <c r="IS251" s="248">
        <f t="shared" ca="1" si="910"/>
        <v>1</v>
      </c>
      <c r="IT251" s="248">
        <f t="shared" ca="1" si="910"/>
        <v>1</v>
      </c>
      <c r="IU251" s="248">
        <f t="shared" ca="1" si="910"/>
        <v>0</v>
      </c>
      <c r="IV251" s="248">
        <f t="shared" ca="1" si="910"/>
        <v>70</v>
      </c>
      <c r="IW251" s="248">
        <f t="shared" ca="1" si="910"/>
        <v>50</v>
      </c>
      <c r="IX251" s="248">
        <f t="shared" ca="1" si="910"/>
        <v>85</v>
      </c>
      <c r="IY251" s="248">
        <f t="shared" ca="1" si="910"/>
        <v>70</v>
      </c>
      <c r="IZ251" s="246">
        <f t="shared" ca="1" si="883"/>
        <v>1</v>
      </c>
      <c r="JA251" s="246">
        <f t="shared" ca="1" si="884"/>
        <v>1</v>
      </c>
      <c r="JB251" s="246">
        <f t="shared" ca="1" si="885"/>
        <v>1</v>
      </c>
      <c r="JC251" s="248">
        <f t="shared" ca="1" si="910"/>
        <v>1</v>
      </c>
      <c r="JD251" s="10"/>
      <c r="JE251" s="248">
        <f t="shared" ca="1" si="910"/>
        <v>1</v>
      </c>
      <c r="JF251" s="246">
        <f t="shared" si="886"/>
        <v>0.75</v>
      </c>
      <c r="JG251" s="248">
        <f t="shared" ca="1" si="887"/>
        <v>0.75</v>
      </c>
      <c r="JH251" s="248">
        <f t="shared" ca="1" si="887"/>
        <v>0.8</v>
      </c>
      <c r="JI251" s="248">
        <f t="shared" ca="1" si="887"/>
        <v>0.82499999999999996</v>
      </c>
      <c r="JJ251" s="248">
        <f t="shared" ca="1" si="887"/>
        <v>0.875</v>
      </c>
      <c r="JK251" s="248">
        <f t="shared" ca="1" si="887"/>
        <v>0.9</v>
      </c>
      <c r="JL251" s="246">
        <f t="shared" si="888"/>
        <v>0.75</v>
      </c>
      <c r="JM251" s="301" cm="1">
        <f t="array" ref="JM251">INDEX(i.addfoo,$Q251,JM$229)</f>
        <v>19.128101945003358</v>
      </c>
      <c r="JN251" s="301" cm="1">
        <f t="array" ref="JN251">INDEX(i.addfoo,$Q251,JN$229)</f>
        <v>23.910127431254196</v>
      </c>
      <c r="JO251" s="301" cm="1">
        <f t="array" ref="JO251">INDEX(i.addfoo,$Q251,JO$229)</f>
        <v>23.910127431254196</v>
      </c>
      <c r="JP251" s="301" cm="1">
        <f t="array" ref="JP251">INDEX(i.addfoo,$Q251,JP$229)</f>
        <v>0</v>
      </c>
      <c r="JQ251" s="301" cm="1">
        <f t="array" ref="JQ251">INDEX(i.addfoo,$Q251,JQ$229)</f>
        <v>0</v>
      </c>
      <c r="JR251" s="301" cm="1">
        <f t="array" ref="JR251">INDEX(i.addfoo,$Q251,JR$229)</f>
        <v>0</v>
      </c>
      <c r="JS251" s="248" t="str">
        <f t="shared" ca="1" si="908"/>
        <v>-</v>
      </c>
      <c r="JT251" s="248">
        <f t="shared" ca="1" si="908"/>
        <v>0</v>
      </c>
      <c r="JU251" s="27">
        <v>0</v>
      </c>
    </row>
    <row r="252" spans="1:281" s="228" customFormat="1" outlineLevel="1">
      <c r="A252" s="202">
        <f t="shared" si="12"/>
        <v>247</v>
      </c>
      <c r="B252" s="202">
        <f t="shared" si="861"/>
        <v>2</v>
      </c>
      <c r="C252" s="228">
        <v>700</v>
      </c>
      <c r="D252" s="228" t="s">
        <v>941</v>
      </c>
      <c r="E252" s="228" t="b">
        <v>1</v>
      </c>
      <c r="F252" s="228" t="b">
        <v>0</v>
      </c>
      <c r="G252" s="228" t="b">
        <v>1</v>
      </c>
      <c r="H252" s="32">
        <v>6</v>
      </c>
      <c r="I252" s="298" cm="1">
        <f t="array" aca="1" ref="I252" ca="1">INDEX(DataMaster!$R$70:$AC$77,Experiment!$H252,MATCH(Experiment!I$2,DataMaster!$R$69:$AC$69,0))</f>
        <v>3</v>
      </c>
      <c r="J252" s="298" cm="1">
        <f t="array" aca="1" ref="J252" ca="1">INDEX(DataMaster!$R$70:$AC$77,Experiment!$H252,MATCH(Experiment!J$2,DataMaster!$R$69:$AC$69,0))</f>
        <v>3</v>
      </c>
      <c r="K252" s="32">
        <v>1</v>
      </c>
      <c r="L252" s="298" cm="1">
        <f t="array" aca="1" ref="L252" ca="1">INDEX(DataMaster!$R$70:$AC$77,Experiment!$H252,MATCH(Experiment!L$2,DataMaster!$R$69:$AC$69,0))</f>
        <v>4</v>
      </c>
      <c r="M252" s="225">
        <f t="shared" ca="1" si="889"/>
        <v>1</v>
      </c>
      <c r="N252" s="225">
        <f t="shared" ca="1" si="889"/>
        <v>1</v>
      </c>
      <c r="O252" s="225">
        <f t="shared" ca="1" si="889"/>
        <v>1</v>
      </c>
      <c r="P252" s="298" cm="1">
        <f t="array" ref="P252">INDEX(DataMaster!$R$70:$AC$77,Experiment!$H252,MATCH(Experiment!P$2,DataMaster!$R$69:$AC$69,0))</f>
        <v>1</v>
      </c>
      <c r="Q252" s="32">
        <v>1</v>
      </c>
      <c r="R252" s="298" cm="1">
        <f t="array" aca="1" ref="R252" ca="1">INDEX(DataMaster!$R$70:$AC$77,Experiment!$H252,MATCH(Experiment!R$2,DataMaster!$R$69:$AC$69,0))</f>
        <v>4</v>
      </c>
      <c r="S252" s="32">
        <v>2</v>
      </c>
      <c r="T252" s="298" cm="1">
        <f t="array" aca="1" ref="T252" ca="1">INDEX(DataMaster!$R$70:$AC$77,Experiment!$H252,MATCH(Experiment!T$2,DataMaster!$R$69:$AC$69,0))</f>
        <v>4</v>
      </c>
      <c r="V252" s="242" t="str">
        <f ca="1">TEXT(LEFT(OFFSET(V252,-1,0),5)+1,"00000")&amp;MID(OFFSET(V252,-1,0),6,FIND(" ",OFFSET(V252,-1,0),7)-5)
&amp;IF($H252=0,"",INDEX(DataMaster!$Q$70:$Q$77,Experiment!H252))
&amp;" Day"&amp;INDEX(i.DOY,$I252,1)&amp;IF($FE252=0," FWM","")&amp;IF($FE252=1," MWM","")&amp;IF($FE252=5," Mat","")&amp;IF($FJ252=TRUE,"&amp;BBT","")
&amp;" Confine"&amp;$P252-1&amp;IF($R252&gt;1," PasArea"&amp;GQ252,"")&amp;IF($T252&gt;1," SR"&amp;GT252,"")&amp;IF($S252&gt;1," PGR"&amp;JF252,"")&amp;IF(SUM(JM252:JR252)&gt;0," AddFoo"&amp;SUM(JM252:JR252),"")
&amp;" (F"&amp;3+IFERROR(1*$CZ252,0)+IFERROR(1*$DA252,0)&amp;3-IFERROR(1*NOT($DC252),0)&amp;"N"&amp;$DV252&amp;$DW252&amp;")"</f>
        <v>00023 Case_study farm3_nc Day204 MWM&amp;BBT Confine0 PasArea511.2 SR7.6 PGR1.25 (F33N33)</v>
      </c>
      <c r="W252" s="10" t="str">
        <f ca="1">IF(COUNTIF(V$5:V252,V252)=1,"-","Dup")</f>
        <v>-</v>
      </c>
      <c r="X252" s="10"/>
      <c r="Y252" s="248" t="str">
        <f t="shared" ca="1" si="863"/>
        <v>-</v>
      </c>
      <c r="Z252" s="248" t="str">
        <f t="shared" ca="1" si="863"/>
        <v>-</v>
      </c>
      <c r="AA252" s="248" t="str">
        <f t="shared" ca="1" si="863"/>
        <v>-</v>
      </c>
      <c r="AB252" s="248" t="str">
        <f t="shared" ca="1" si="863"/>
        <v>-</v>
      </c>
      <c r="AC252" s="248" t="str">
        <f t="shared" ca="1" si="863"/>
        <v>-</v>
      </c>
      <c r="AD252" s="248" t="b">
        <f t="shared" ca="1" si="863"/>
        <v>1</v>
      </c>
      <c r="AE252" s="10"/>
      <c r="AF252" s="248" t="b">
        <f t="shared" ca="1" si="864"/>
        <v>1</v>
      </c>
      <c r="AG252" s="248" t="str">
        <f t="shared" ca="1" si="864"/>
        <v>-</v>
      </c>
      <c r="AH252" s="248" t="str">
        <f t="shared" ca="1" si="864"/>
        <v>-</v>
      </c>
      <c r="AI252" s="248" t="str">
        <f t="shared" ca="1" si="864"/>
        <v>-</v>
      </c>
      <c r="AJ252" s="248" t="b">
        <f t="shared" ca="1" si="864"/>
        <v>0</v>
      </c>
      <c r="AK252" s="248" t="str">
        <f t="shared" ca="1" si="864"/>
        <v>-</v>
      </c>
      <c r="AL252" s="248" t="str">
        <f t="shared" ca="1" si="864"/>
        <v>-</v>
      </c>
      <c r="AM252" s="248" t="str">
        <f t="shared" ca="1" si="864"/>
        <v>-</v>
      </c>
      <c r="AN252" s="248" t="b">
        <f t="shared" ca="1" si="864"/>
        <v>0</v>
      </c>
      <c r="AO252" s="10"/>
      <c r="AP252" s="248" t="b">
        <f t="shared" ca="1" si="865"/>
        <v>1</v>
      </c>
      <c r="AQ252" s="248" t="b">
        <f t="shared" ca="1" si="865"/>
        <v>1</v>
      </c>
      <c r="AR252" s="248" t="b">
        <f t="shared" ca="1" si="865"/>
        <v>1</v>
      </c>
      <c r="AS252" s="297">
        <f t="shared" ca="1" si="866"/>
        <v>633109</v>
      </c>
      <c r="AT252" s="248" t="b">
        <f t="shared" ca="1" si="865"/>
        <v>0</v>
      </c>
      <c r="AU252" s="248" t="str">
        <f t="shared" ca="1" si="865"/>
        <v>-</v>
      </c>
      <c r="AV252" s="248" t="str">
        <f t="shared" ca="1" si="865"/>
        <v>-</v>
      </c>
      <c r="AW252" s="248" t="str">
        <f t="shared" ca="1" si="865"/>
        <v>-</v>
      </c>
      <c r="AX252" s="248" t="str">
        <f t="shared" ca="1" si="865"/>
        <v>-</v>
      </c>
      <c r="AY252" s="248">
        <f t="shared" ca="1" si="865"/>
        <v>1</v>
      </c>
      <c r="AZ252" s="248">
        <f t="shared" ca="1" si="865"/>
        <v>1</v>
      </c>
      <c r="BA252" s="248" t="b">
        <f t="shared" ca="1" si="865"/>
        <v>1</v>
      </c>
      <c r="BB252" s="246" cm="1">
        <f t="array" ref="BB252">INDEX(i.sup_sel,$K252)</f>
        <v>1</v>
      </c>
      <c r="BC252" s="246" cm="1">
        <f t="array" aca="1" ref="BC252" ca="1">INDEX(i.confinement_factor_lab_cost,$L252)</f>
        <v>0.22500000000000001</v>
      </c>
      <c r="BD252" s="246" cm="1">
        <f t="array" aca="1" ref="BD252" ca="1">INDEX(i.confinement_factor_lab_cost,$L252)</f>
        <v>0.22500000000000001</v>
      </c>
      <c r="BE252" s="248" t="b">
        <f t="shared" ca="1" si="867"/>
        <v>1</v>
      </c>
      <c r="BF252" s="248" t="b">
        <f t="shared" ca="1" si="867"/>
        <v>0</v>
      </c>
      <c r="BG252" s="246" t="b" cm="1">
        <f t="array" ref="BG252">INDEX(i.dams_confinement_P,$P252,BG$17)</f>
        <v>0</v>
      </c>
      <c r="BH252" s="246" t="b" cm="1">
        <f t="array" ref="BH252">INDEX(i.dams_confinement_P,$P252,BH$17)</f>
        <v>0</v>
      </c>
      <c r="BI252" s="246" t="b" cm="1">
        <f t="array" ref="BI252">INDEX(i.dams_confinement_P,$P252,BI$17)</f>
        <v>0</v>
      </c>
      <c r="BJ252" s="246" t="b" cm="1">
        <f t="array" ref="BJ252">INDEX(i.dams_confinement_P,$P252,BJ$17)</f>
        <v>0</v>
      </c>
      <c r="BK252" s="246" t="b" cm="1">
        <f t="array" ref="BK252">INDEX(i.dams_confinement_P,$P252,BK$17)</f>
        <v>0</v>
      </c>
      <c r="BL252" s="246" t="b" cm="1">
        <f t="array" ref="BL252">INDEX(i.dams_confinement_P,$P252,BL$17)</f>
        <v>0</v>
      </c>
      <c r="BM252" s="246" t="b" cm="1">
        <f t="array" ref="BM252">INDEX(i.dams_confinement_P,$P252,BM$17)</f>
        <v>0</v>
      </c>
      <c r="BN252" s="246" t="b" cm="1">
        <f t="array" ref="BN252">INDEX(i.dams_confinement_P,$P252,BN$17)</f>
        <v>0</v>
      </c>
      <c r="BO252" s="246" t="b" cm="1">
        <f t="array" ref="BO252">INDEX(i.dams_confinement_P,$P252,BO$17)</f>
        <v>0</v>
      </c>
      <c r="BP252" s="246" t="b" cm="1">
        <f t="array" ref="BP252">INDEX(i.dams_confinement_P,$P252,BP$17)</f>
        <v>0</v>
      </c>
      <c r="BQ252" s="246" t="b" cm="1">
        <f t="array" ref="BQ252">INDEX(i.dams_confinement_P,$P252,BQ$17)</f>
        <v>0</v>
      </c>
      <c r="BR252" s="246" t="b" cm="1">
        <f t="array" ref="BR252">INDEX(i.dams_confinement_P,$P252,BR$17)</f>
        <v>0</v>
      </c>
      <c r="BS252" s="246" t="b" cm="1">
        <f t="array" ref="BS252">INDEX(i.dams_confinement_P,$P252,BS$17)</f>
        <v>0</v>
      </c>
      <c r="BT252" s="246" t="b" cm="1">
        <f t="array" ref="BT252">INDEX(i.dams_confinement_P,$P252,BT$17)</f>
        <v>0</v>
      </c>
      <c r="BU252" s="246" t="b" cm="1">
        <f t="array" ref="BU252">INDEX(i.dams_confinement_P,$P252,BU$17)</f>
        <v>0</v>
      </c>
      <c r="BV252" s="246" t="b" cm="1">
        <f t="array" ref="BV252">INDEX(i.dams_confinement_P,$P252,BV$17)</f>
        <v>0</v>
      </c>
      <c r="BW252" s="246" t="b" cm="1">
        <f t="array" ref="BW252">INDEX(i.dams_confinement_P,$P252,BW$17)</f>
        <v>0</v>
      </c>
      <c r="BX252" s="246" t="b" cm="1">
        <f t="array" ref="BX252">INDEX(i.dams_confinement_P,$P252,BX$17)</f>
        <v>0</v>
      </c>
      <c r="BY252" s="248" t="str">
        <f t="shared" ca="1" si="905"/>
        <v>-</v>
      </c>
      <c r="BZ252" s="248" t="str">
        <f t="shared" ca="1" si="905"/>
        <v>-</v>
      </c>
      <c r="CA252" s="10"/>
      <c r="CB252" s="248" t="str">
        <f t="shared" ca="1" si="905"/>
        <v>-</v>
      </c>
      <c r="CC252" s="248" t="str">
        <f t="shared" ca="1" si="905"/>
        <v>-</v>
      </c>
      <c r="CD252" s="248" t="str">
        <f t="shared" ca="1" si="905"/>
        <v>-</v>
      </c>
      <c r="CE252" s="248" t="str">
        <f t="shared" ca="1" si="905"/>
        <v>-</v>
      </c>
      <c r="CF252" s="248" t="str">
        <f t="shared" ca="1" si="905"/>
        <v>-</v>
      </c>
      <c r="CG252" s="248" t="str">
        <f t="shared" ca="1" si="905"/>
        <v>-</v>
      </c>
      <c r="CH252" s="248" t="str">
        <f t="shared" ca="1" si="905"/>
        <v>-</v>
      </c>
      <c r="CI252" s="248" t="str">
        <f t="shared" ca="1" si="905"/>
        <v>-</v>
      </c>
      <c r="CJ252" s="248" t="str">
        <f t="shared" ca="1" si="905"/>
        <v>-</v>
      </c>
      <c r="CK252" s="248" t="str">
        <f t="shared" ca="1" si="905"/>
        <v>-</v>
      </c>
      <c r="CL252" s="248" t="str">
        <f t="shared" ca="1" si="905"/>
        <v>-</v>
      </c>
      <c r="CM252" s="248" t="str">
        <f t="shared" ca="1" si="905"/>
        <v>-</v>
      </c>
      <c r="CN252" s="248" t="str">
        <f t="shared" ca="1" si="905"/>
        <v>-</v>
      </c>
      <c r="CO252" s="248" t="str">
        <f t="shared" ca="1" si="905"/>
        <v>-</v>
      </c>
      <c r="CP252" s="248" t="str">
        <f t="shared" ca="1" si="905"/>
        <v>-</v>
      </c>
      <c r="CQ252" s="248" t="str">
        <f t="shared" ca="1" si="905"/>
        <v>-</v>
      </c>
      <c r="CR252" s="248" t="str">
        <f t="shared" ca="1" si="905"/>
        <v>-</v>
      </c>
      <c r="CS252" s="248" t="str">
        <f t="shared" ca="1" si="905"/>
        <v>-</v>
      </c>
      <c r="CT252" s="248" t="str">
        <f t="shared" ca="1" si="905"/>
        <v>-</v>
      </c>
      <c r="CU252" s="248" t="str">
        <f t="shared" ca="1" si="905"/>
        <v>-</v>
      </c>
      <c r="CV252" s="248" t="str">
        <f t="shared" ca="1" si="905"/>
        <v>-</v>
      </c>
      <c r="CW252" s="10"/>
      <c r="CX252" s="246" t="str" cm="1">
        <f t="array" aca="1" ref="CX252" ca="1">IF(AND($CZ252:$DA252),INDEX(i.dam_user_fvp0_date,$P252),"-")</f>
        <v>-</v>
      </c>
      <c r="CY252" s="246" t="str" cm="1">
        <f t="array" aca="1" ref="CY252" ca="1">IF(AND($CZ252:$DA252),INDEX(i.dam_user_fvp1_date,$P252),"-")</f>
        <v>-</v>
      </c>
      <c r="CZ252" s="248" t="b">
        <f t="shared" ca="1" si="916"/>
        <v>0</v>
      </c>
      <c r="DA252" s="248" t="b">
        <f t="shared" ca="1" si="916"/>
        <v>0</v>
      </c>
      <c r="DB252" s="248" t="str">
        <f t="shared" ca="1" si="916"/>
        <v>-</v>
      </c>
      <c r="DC252" s="248" t="str">
        <f t="shared" ca="1" si="916"/>
        <v>-</v>
      </c>
      <c r="DD252" s="248" t="str">
        <f t="shared" ca="1" si="916"/>
        <v>-</v>
      </c>
      <c r="DE252" s="248" t="str">
        <f t="shared" ca="1" si="916"/>
        <v>-</v>
      </c>
      <c r="DF252" s="248" t="str">
        <f t="shared" ca="1" si="916"/>
        <v>-</v>
      </c>
      <c r="DG252" s="248" t="str">
        <f t="shared" ca="1" si="916"/>
        <v>-</v>
      </c>
      <c r="DH252" s="248" t="str">
        <f t="shared" ca="1" si="916"/>
        <v>-</v>
      </c>
      <c r="DI252" s="248" t="str">
        <f t="shared" ca="1" si="916"/>
        <v>-</v>
      </c>
      <c r="DJ252" s="248">
        <f t="shared" ca="1" si="916"/>
        <v>0.125</v>
      </c>
      <c r="DK252" s="248">
        <f t="shared" ca="1" si="916"/>
        <v>0.3</v>
      </c>
      <c r="DL252" s="248">
        <f t="shared" ca="1" si="916"/>
        <v>-0.05</v>
      </c>
      <c r="DM252" s="248">
        <f t="shared" ca="1" si="916"/>
        <v>0.1</v>
      </c>
      <c r="DN252" s="248">
        <f t="shared" ca="1" si="916"/>
        <v>0.25</v>
      </c>
      <c r="DO252" s="248">
        <f t="shared" ca="1" si="916"/>
        <v>-0.05</v>
      </c>
      <c r="DP252" s="248">
        <f t="shared" ca="1" si="916"/>
        <v>0.05</v>
      </c>
      <c r="DQ252" s="248">
        <f t="shared" ca="1" si="916"/>
        <v>0.1</v>
      </c>
      <c r="DR252" s="248">
        <f t="shared" ca="1" si="916"/>
        <v>-0.02</v>
      </c>
      <c r="DS252" s="248">
        <f t="shared" ca="1" si="916"/>
        <v>0.1</v>
      </c>
      <c r="DT252" s="248">
        <f t="shared" ca="1" si="916"/>
        <v>0.25</v>
      </c>
      <c r="DU252" s="248">
        <f t="shared" ca="1" si="916"/>
        <v>-0.05</v>
      </c>
      <c r="DV252" s="301">
        <v>3</v>
      </c>
      <c r="DW252" s="301">
        <v>3</v>
      </c>
      <c r="DX252" s="248">
        <f t="shared" ca="1" si="916"/>
        <v>0</v>
      </c>
      <c r="DY252" s="247">
        <v>1.5</v>
      </c>
      <c r="DZ252" s="247">
        <v>-1.5</v>
      </c>
      <c r="EA252" s="248" t="str">
        <f t="shared" ca="1" si="916"/>
        <v>-</v>
      </c>
      <c r="EB252" s="248" t="str">
        <f t="shared" ca="1" si="916"/>
        <v>-</v>
      </c>
      <c r="EC252" s="248" t="str">
        <f t="shared" ca="1" si="916"/>
        <v>-</v>
      </c>
      <c r="ED252" s="248" t="str">
        <f t="shared" ca="1" si="916"/>
        <v>-</v>
      </c>
      <c r="EE252" s="248" t="str">
        <f t="shared" ca="1" si="916"/>
        <v>-</v>
      </c>
      <c r="EF252" s="248">
        <f t="shared" ca="1" si="916"/>
        <v>0</v>
      </c>
      <c r="EG252" s="247">
        <v>1.5</v>
      </c>
      <c r="EH252" s="247">
        <v>-1.5</v>
      </c>
      <c r="EI252" s="248" t="str">
        <f t="shared" ca="1" si="916"/>
        <v>-</v>
      </c>
      <c r="EJ252" s="248" t="str">
        <f t="shared" ca="1" si="916"/>
        <v>-</v>
      </c>
      <c r="EK252" s="248" t="str">
        <f t="shared" ca="1" si="916"/>
        <v>-</v>
      </c>
      <c r="EL252" s="248">
        <f t="shared" ca="1" si="916"/>
        <v>0</v>
      </c>
      <c r="EM252" s="248">
        <f t="shared" ca="1" si="916"/>
        <v>0</v>
      </c>
      <c r="EN252" s="248">
        <f t="shared" ca="1" si="916"/>
        <v>0</v>
      </c>
      <c r="EO252" s="248">
        <f t="shared" ca="1" si="916"/>
        <v>0</v>
      </c>
      <c r="EP252" s="248">
        <f t="shared" ca="1" si="916"/>
        <v>0</v>
      </c>
      <c r="EQ252" s="248">
        <f t="shared" ca="1" si="916"/>
        <v>0</v>
      </c>
      <c r="ER252" s="248">
        <f t="shared" ca="1" si="916"/>
        <v>0</v>
      </c>
      <c r="ES252" s="248" t="str">
        <f t="shared" ca="1" si="916"/>
        <v>-</v>
      </c>
      <c r="ET252" s="248" t="str">
        <f t="shared" ca="1" si="916"/>
        <v>-</v>
      </c>
      <c r="EU252" s="248" t="str">
        <f t="shared" ca="1" si="916"/>
        <v>-</v>
      </c>
      <c r="EV252" s="248" t="str">
        <f t="shared" ca="1" si="916"/>
        <v>-</v>
      </c>
      <c r="EW252" s="248" t="str">
        <f t="shared" ca="1" si="916"/>
        <v>-</v>
      </c>
      <c r="EX252" s="248" t="str">
        <f t="shared" ca="1" si="916"/>
        <v>-</v>
      </c>
      <c r="EY252" s="248" t="str">
        <f t="shared" ca="1" si="916"/>
        <v>-</v>
      </c>
      <c r="EZ252" s="248" t="str">
        <f t="shared" ca="1" si="916"/>
        <v>-</v>
      </c>
      <c r="FA252" s="248" t="str">
        <f t="shared" ca="1" si="916"/>
        <v>-</v>
      </c>
      <c r="FB252" s="248" t="str">
        <f t="shared" ca="1" si="916"/>
        <v>-</v>
      </c>
      <c r="FC252" s="248" t="str">
        <f t="shared" ca="1" si="916"/>
        <v>-</v>
      </c>
      <c r="FD252" s="10"/>
      <c r="FE252" s="246">
        <f t="shared" ca="1" si="869"/>
        <v>1</v>
      </c>
      <c r="FF252" s="248" t="str">
        <f t="shared" ca="1" si="916"/>
        <v>-</v>
      </c>
      <c r="FG252" s="248" t="str">
        <f t="shared" ca="1" si="916"/>
        <v>-</v>
      </c>
      <c r="FH252" s="248" t="str">
        <f t="shared" ca="1" si="916"/>
        <v>-</v>
      </c>
      <c r="FI252" s="248" t="str">
        <f t="shared" ca="1" si="916"/>
        <v>-</v>
      </c>
      <c r="FJ252" s="246" t="b">
        <f t="shared" ca="1" si="871"/>
        <v>1</v>
      </c>
      <c r="FK252" s="248" t="str">
        <f t="shared" ca="1" si="917"/>
        <v>-</v>
      </c>
      <c r="FL252" s="248">
        <f t="shared" ca="1" si="917"/>
        <v>0</v>
      </c>
      <c r="FM252" s="248" t="str">
        <f t="shared" ca="1" si="917"/>
        <v>-</v>
      </c>
      <c r="FN252" s="248">
        <f t="shared" ca="1" si="917"/>
        <v>1</v>
      </c>
      <c r="FO252" s="248">
        <f t="shared" ca="1" si="917"/>
        <v>0</v>
      </c>
      <c r="FP252" s="248">
        <f t="shared" ca="1" si="917"/>
        <v>1</v>
      </c>
      <c r="FQ252" s="248">
        <f t="shared" ca="1" si="917"/>
        <v>0</v>
      </c>
      <c r="FR252" s="248">
        <f t="shared" ca="1" si="917"/>
        <v>1</v>
      </c>
      <c r="FS252" s="248">
        <f t="shared" ca="1" si="917"/>
        <v>1</v>
      </c>
      <c r="FT252" s="248">
        <f t="shared" ca="1" si="917"/>
        <v>1</v>
      </c>
      <c r="FU252" s="248">
        <f t="shared" ca="1" si="917"/>
        <v>0</v>
      </c>
      <c r="FV252" s="248">
        <f t="shared" ca="1" si="917"/>
        <v>0</v>
      </c>
      <c r="FW252" s="248">
        <f t="shared" ca="1" si="917"/>
        <v>0</v>
      </c>
      <c r="FX252" s="248">
        <f t="shared" ca="1" si="917"/>
        <v>0</v>
      </c>
      <c r="FY252" s="248">
        <f t="shared" ca="1" si="917"/>
        <v>0</v>
      </c>
      <c r="FZ252" s="248">
        <f t="shared" ca="1" si="917"/>
        <v>0</v>
      </c>
      <c r="GA252" s="248">
        <f t="shared" ca="1" si="917"/>
        <v>0</v>
      </c>
      <c r="GB252" s="248">
        <f t="shared" ca="1" si="917"/>
        <v>0</v>
      </c>
      <c r="GC252" s="248">
        <f t="shared" ca="1" si="917"/>
        <v>0</v>
      </c>
      <c r="GD252" s="248">
        <f t="shared" ca="1" si="917"/>
        <v>0</v>
      </c>
      <c r="GE252" s="248">
        <f t="shared" ca="1" si="917"/>
        <v>0</v>
      </c>
      <c r="GF252" s="248">
        <f t="shared" ca="1" si="917"/>
        <v>0</v>
      </c>
      <c r="GG252" s="248">
        <f t="shared" ca="1" si="917"/>
        <v>1</v>
      </c>
      <c r="GH252" s="248">
        <f t="shared" ca="1" si="917"/>
        <v>0</v>
      </c>
      <c r="GI252" s="248">
        <f t="shared" ca="1" si="917"/>
        <v>0</v>
      </c>
      <c r="GJ252" s="248">
        <f t="shared" ca="1" si="917"/>
        <v>0</v>
      </c>
      <c r="GK252" s="248">
        <f t="shared" ca="1" si="917"/>
        <v>0</v>
      </c>
      <c r="GL252" s="248">
        <f t="shared" ca="1" si="917"/>
        <v>0</v>
      </c>
      <c r="GM252" s="248">
        <f t="shared" ca="1" si="917"/>
        <v>0</v>
      </c>
      <c r="GN252" s="248">
        <f t="shared" ca="1" si="917"/>
        <v>0</v>
      </c>
      <c r="GO252" s="10"/>
      <c r="GP252" s="246" t="b">
        <f t="shared" ca="1" si="912"/>
        <v>1</v>
      </c>
      <c r="GQ252" s="246" cm="1">
        <f t="array" aca="1" ref="GQ252" ca="1">INDEX(i.bnd_total_pas_area,$R252,1)</f>
        <v>511.2</v>
      </c>
      <c r="GR252" s="248" t="str">
        <f t="shared" ca="1" si="874"/>
        <v>-</v>
      </c>
      <c r="GS252" s="246" t="b">
        <f t="shared" ca="1" si="913"/>
        <v>1</v>
      </c>
      <c r="GT252" s="246" cm="1">
        <f t="array" aca="1" ref="GT252" ca="1">INDEX(i.bnd_sr_t,$T252,1)</f>
        <v>7.6</v>
      </c>
      <c r="GU252" s="246" t="b">
        <f t="shared" ca="1" si="876"/>
        <v>0</v>
      </c>
      <c r="GV252" s="246" t="b">
        <f t="shared" ca="1" si="876"/>
        <v>0</v>
      </c>
      <c r="GW252" s="246" t="b">
        <f t="shared" ca="1" si="876"/>
        <v>1</v>
      </c>
      <c r="GX252" s="248">
        <f t="shared" ca="1" si="906"/>
        <v>0</v>
      </c>
      <c r="GY252" s="248">
        <f t="shared" ca="1" si="906"/>
        <v>2</v>
      </c>
      <c r="GZ252" s="248">
        <f t="shared" ca="1" si="906"/>
        <v>2</v>
      </c>
      <c r="HA252" s="248" t="str">
        <f t="shared" ca="1" si="906"/>
        <v>-</v>
      </c>
      <c r="HB252" s="248" t="str">
        <f t="shared" ca="1" si="906"/>
        <v>-</v>
      </c>
      <c r="HC252" s="248" t="str">
        <f t="shared" ca="1" si="906"/>
        <v>-</v>
      </c>
      <c r="HD252" s="248" t="str">
        <f t="shared" ca="1" si="906"/>
        <v>-</v>
      </c>
      <c r="HE252" s="248" t="str">
        <f t="shared" ca="1" si="906"/>
        <v>-</v>
      </c>
      <c r="HF252" s="248" t="str">
        <f t="shared" ca="1" si="906"/>
        <v>-</v>
      </c>
      <c r="HG252" s="248" t="str">
        <f t="shared" ca="1" si="906"/>
        <v>-</v>
      </c>
      <c r="HH252" s="248" t="str">
        <f t="shared" ca="1" si="906"/>
        <v>-</v>
      </c>
      <c r="HI252" s="248" t="str">
        <f t="shared" ca="1" si="906"/>
        <v>-</v>
      </c>
      <c r="HJ252" s="248" t="str">
        <f t="shared" ca="1" si="906"/>
        <v>-</v>
      </c>
      <c r="HK252" s="248" t="b">
        <f t="shared" ca="1" si="906"/>
        <v>1</v>
      </c>
      <c r="HL252" s="248">
        <f t="shared" ca="1" si="906"/>
        <v>0</v>
      </c>
      <c r="HM252" s="288" t="str">
        <f t="shared" ca="1" si="906"/>
        <v>-</v>
      </c>
      <c r="HN252" s="288" t="str">
        <f t="shared" ca="1" si="906"/>
        <v>-</v>
      </c>
      <c r="HO252" s="288" t="str">
        <f t="shared" ca="1" si="906"/>
        <v>-</v>
      </c>
      <c r="HP252" s="288" t="str">
        <f t="shared" ca="1" si="906"/>
        <v>-</v>
      </c>
      <c r="HQ252" s="288" t="str">
        <f t="shared" ca="1" si="906"/>
        <v>-</v>
      </c>
      <c r="HR252" s="288" t="str">
        <f t="shared" ca="1" si="906"/>
        <v>-</v>
      </c>
      <c r="HS252" s="248" t="str">
        <f t="shared" ca="1" si="906"/>
        <v>-</v>
      </c>
      <c r="HT252" s="248" t="str">
        <f t="shared" ca="1" si="878"/>
        <v>-</v>
      </c>
      <c r="HU252" s="248" t="b">
        <f t="shared" ca="1" si="878"/>
        <v>1</v>
      </c>
      <c r="HV252" s="248">
        <f t="shared" ca="1" si="878"/>
        <v>0</v>
      </c>
      <c r="HW252" s="246" t="str">
        <f t="shared" ca="1" si="879"/>
        <v>-</v>
      </c>
      <c r="HX252" s="246" t="str">
        <f t="shared" ca="1" si="879"/>
        <v>-</v>
      </c>
      <c r="HY252" s="246" t="str">
        <f t="shared" ca="1" si="879"/>
        <v>-</v>
      </c>
      <c r="HZ252" s="246" t="str">
        <f t="shared" ca="1" si="879"/>
        <v>-</v>
      </c>
      <c r="IA252" s="248" t="str">
        <f t="shared" ca="1" si="910"/>
        <v>-</v>
      </c>
      <c r="IB252" s="248" t="str">
        <f t="shared" ca="1" si="910"/>
        <v>-</v>
      </c>
      <c r="IC252" s="248" t="str">
        <f t="shared" ca="1" si="910"/>
        <v>-</v>
      </c>
      <c r="ID252" s="248" t="str">
        <f t="shared" ca="1" si="910"/>
        <v>-</v>
      </c>
      <c r="IE252" s="248">
        <f t="shared" ca="1" si="910"/>
        <v>0</v>
      </c>
      <c r="IF252" s="248" t="str">
        <f t="shared" ca="1" si="910"/>
        <v>-</v>
      </c>
      <c r="IG252" s="248">
        <f t="shared" ca="1" si="910"/>
        <v>0</v>
      </c>
      <c r="IH252" s="246">
        <f t="shared" ca="1" si="881"/>
        <v>0.9</v>
      </c>
      <c r="II252" s="246">
        <f t="shared" ca="1" si="881"/>
        <v>0</v>
      </c>
      <c r="IJ252" s="246">
        <f t="shared" ca="1" si="881"/>
        <v>0</v>
      </c>
      <c r="IK252" s="246">
        <f t="shared" ca="1" si="881"/>
        <v>450</v>
      </c>
      <c r="IL252" s="246" t="str">
        <f t="shared" ca="1" si="881"/>
        <v>-</v>
      </c>
      <c r="IM252" s="246" t="str">
        <f t="shared" ca="1" si="881"/>
        <v>-</v>
      </c>
      <c r="IN252" s="248" t="str">
        <f t="shared" ca="1" si="882"/>
        <v>-</v>
      </c>
      <c r="IO252" s="248" t="str">
        <f t="shared" ca="1" si="882"/>
        <v>-</v>
      </c>
      <c r="IP252" s="10"/>
      <c r="IQ252" s="248">
        <f t="shared" ca="1" si="910"/>
        <v>1</v>
      </c>
      <c r="IR252" s="248">
        <f t="shared" ca="1" si="910"/>
        <v>0</v>
      </c>
      <c r="IS252" s="248">
        <f t="shared" ca="1" si="910"/>
        <v>1</v>
      </c>
      <c r="IT252" s="248">
        <f t="shared" ca="1" si="910"/>
        <v>1</v>
      </c>
      <c r="IU252" s="248">
        <f t="shared" ca="1" si="910"/>
        <v>0</v>
      </c>
      <c r="IV252" s="248">
        <f t="shared" ca="1" si="910"/>
        <v>70</v>
      </c>
      <c r="IW252" s="248">
        <f t="shared" ca="1" si="910"/>
        <v>50</v>
      </c>
      <c r="IX252" s="248">
        <f t="shared" ca="1" si="910"/>
        <v>85</v>
      </c>
      <c r="IY252" s="248">
        <f t="shared" ca="1" si="910"/>
        <v>70</v>
      </c>
      <c r="IZ252" s="246">
        <f t="shared" ca="1" si="883"/>
        <v>1</v>
      </c>
      <c r="JA252" s="246">
        <f t="shared" ca="1" si="884"/>
        <v>1</v>
      </c>
      <c r="JB252" s="246">
        <f t="shared" ca="1" si="885"/>
        <v>1</v>
      </c>
      <c r="JC252" s="248">
        <f t="shared" ca="1" si="910"/>
        <v>1</v>
      </c>
      <c r="JD252" s="10"/>
      <c r="JE252" s="248">
        <f t="shared" ca="1" si="910"/>
        <v>1</v>
      </c>
      <c r="JF252" s="246">
        <f t="shared" si="886"/>
        <v>1.25</v>
      </c>
      <c r="JG252" s="248">
        <f t="shared" ca="1" si="887"/>
        <v>0.75</v>
      </c>
      <c r="JH252" s="248">
        <f t="shared" ca="1" si="887"/>
        <v>0.8</v>
      </c>
      <c r="JI252" s="248">
        <f t="shared" ca="1" si="887"/>
        <v>0.82499999999999996</v>
      </c>
      <c r="JJ252" s="248">
        <f t="shared" ca="1" si="887"/>
        <v>0.875</v>
      </c>
      <c r="JK252" s="248">
        <f t="shared" ca="1" si="887"/>
        <v>0.9</v>
      </c>
      <c r="JL252" s="246">
        <f t="shared" si="888"/>
        <v>1.25</v>
      </c>
      <c r="JM252" s="301" cm="1">
        <f t="array" ref="JM252">INDEX(i.addfoo,$Q252,JM$229)</f>
        <v>0</v>
      </c>
      <c r="JN252" s="301" cm="1">
        <f t="array" ref="JN252">INDEX(i.addfoo,$Q252,JN$229)</f>
        <v>0</v>
      </c>
      <c r="JO252" s="301" cm="1">
        <f t="array" ref="JO252">INDEX(i.addfoo,$Q252,JO$229)</f>
        <v>0</v>
      </c>
      <c r="JP252" s="301" cm="1">
        <f t="array" ref="JP252">INDEX(i.addfoo,$Q252,JP$229)</f>
        <v>0</v>
      </c>
      <c r="JQ252" s="301" cm="1">
        <f t="array" ref="JQ252">INDEX(i.addfoo,$Q252,JQ$229)</f>
        <v>0</v>
      </c>
      <c r="JR252" s="301" cm="1">
        <f t="array" ref="JR252">INDEX(i.addfoo,$Q252,JR$229)</f>
        <v>0</v>
      </c>
      <c r="JS252" s="248" t="str">
        <f t="shared" ca="1" si="908"/>
        <v>-</v>
      </c>
      <c r="JT252" s="248">
        <f t="shared" ca="1" si="908"/>
        <v>0</v>
      </c>
      <c r="JU252" s="27">
        <v>0</v>
      </c>
    </row>
    <row r="253" spans="1:281" s="228" customFormat="1" outlineLevel="1">
      <c r="A253" s="202">
        <f t="shared" si="12"/>
        <v>248</v>
      </c>
      <c r="B253" s="202">
        <f t="shared" si="861"/>
        <v>2</v>
      </c>
      <c r="C253" s="228">
        <v>700</v>
      </c>
      <c r="D253" s="228" t="s">
        <v>941</v>
      </c>
      <c r="E253" s="228" t="b">
        <v>1</v>
      </c>
      <c r="F253" s="228" t="b">
        <v>0</v>
      </c>
      <c r="G253" s="228" t="b">
        <v>1</v>
      </c>
      <c r="H253" s="32">
        <v>6</v>
      </c>
      <c r="I253" s="298" cm="1">
        <f t="array" aca="1" ref="I253" ca="1">INDEX(DataMaster!$R$70:$AC$77,Experiment!$H253,MATCH(Experiment!I$2,DataMaster!$R$69:$AC$69,0))</f>
        <v>3</v>
      </c>
      <c r="J253" s="298" cm="1">
        <f t="array" aca="1" ref="J253" ca="1">INDEX(DataMaster!$R$70:$AC$77,Experiment!$H253,MATCH(Experiment!J$2,DataMaster!$R$69:$AC$69,0))</f>
        <v>3</v>
      </c>
      <c r="K253" s="32">
        <v>1</v>
      </c>
      <c r="L253" s="298" cm="1">
        <f t="array" aca="1" ref="L253" ca="1">INDEX(DataMaster!$R$70:$AC$77,Experiment!$H253,MATCH(Experiment!L$2,DataMaster!$R$69:$AC$69,0))</f>
        <v>4</v>
      </c>
      <c r="M253" s="225">
        <f t="shared" ca="1" si="889"/>
        <v>1</v>
      </c>
      <c r="N253" s="225">
        <f t="shared" ca="1" si="889"/>
        <v>1</v>
      </c>
      <c r="O253" s="225">
        <f t="shared" ca="1" si="889"/>
        <v>1</v>
      </c>
      <c r="P253" s="298" cm="1">
        <f t="array" ref="P253">INDEX(DataMaster!$R$70:$AC$77,Experiment!$H253,MATCH(Experiment!P$2,DataMaster!$R$69:$AC$69,0))</f>
        <v>1</v>
      </c>
      <c r="Q253" s="32">
        <v>4</v>
      </c>
      <c r="R253" s="298" cm="1">
        <f t="array" aca="1" ref="R253" ca="1">INDEX(DataMaster!$R$70:$AC$77,Experiment!$H253,MATCH(Experiment!R$2,DataMaster!$R$69:$AC$69,0))</f>
        <v>4</v>
      </c>
      <c r="S253" s="32">
        <v>2</v>
      </c>
      <c r="T253" s="298" cm="1">
        <f t="array" aca="1" ref="T253" ca="1">INDEX(DataMaster!$R$70:$AC$77,Experiment!$H253,MATCH(Experiment!T$2,DataMaster!$R$69:$AC$69,0))</f>
        <v>4</v>
      </c>
      <c r="V253" s="242" t="str">
        <f ca="1">TEXT(LEFT(OFFSET(V253,-1,0),5)+1,"00000")&amp;MID(OFFSET(V253,-1,0),6,FIND(" ",OFFSET(V253,-1,0),7)-5)
&amp;IF($H253=0,"",INDEX(DataMaster!$Q$70:$Q$77,Experiment!H253))
&amp;" Day"&amp;INDEX(i.DOY,$I253,1)&amp;IF($FE253=0," FWM","")&amp;IF($FE253=1," MWM","")&amp;IF($FE253=5," Mat","")&amp;IF($FJ253=TRUE,"&amp;BBT","")
&amp;" Confine"&amp;$P253-1&amp;IF($R253&gt;1," PasArea"&amp;GQ253,"")&amp;IF($T253&gt;1," SR"&amp;GT253,"")&amp;IF($S253&gt;1," PGR"&amp;JF253,"")&amp;IF(SUM(JM253:JR253)&gt;0," AddFoo"&amp;SUM(JM253:JR253),"")
&amp;" (F"&amp;3+IFERROR(1*$CZ253,0)+IFERROR(1*$DA253,0)&amp;3-IFERROR(1*NOT($DC253),0)&amp;"N"&amp;$DV253&amp;$DW253&amp;")"</f>
        <v>00024 Case_study farm3_nc Day204 MWM&amp;BBT Confine0 PasArea511.2 SR7.6 PGR1.25 AddFoo66.9483568075117 (F33N33)</v>
      </c>
      <c r="W253" s="10" t="str">
        <f ca="1">IF(COUNTIF(V$5:V253,V253)=1,"-","Dup")</f>
        <v>-</v>
      </c>
      <c r="X253" s="10"/>
      <c r="Y253" s="248" t="str">
        <f t="shared" ca="1" si="863"/>
        <v>-</v>
      </c>
      <c r="Z253" s="248" t="str">
        <f t="shared" ca="1" si="863"/>
        <v>-</v>
      </c>
      <c r="AA253" s="248" t="str">
        <f t="shared" ca="1" si="863"/>
        <v>-</v>
      </c>
      <c r="AB253" s="248" t="str">
        <f t="shared" ca="1" si="863"/>
        <v>-</v>
      </c>
      <c r="AC253" s="248" t="str">
        <f t="shared" ca="1" si="863"/>
        <v>-</v>
      </c>
      <c r="AD253" s="248" t="b">
        <f t="shared" ca="1" si="863"/>
        <v>1</v>
      </c>
      <c r="AE253" s="10"/>
      <c r="AF253" s="248" t="b">
        <f t="shared" ca="1" si="864"/>
        <v>1</v>
      </c>
      <c r="AG253" s="248" t="str">
        <f t="shared" ca="1" si="864"/>
        <v>-</v>
      </c>
      <c r="AH253" s="248" t="str">
        <f t="shared" ca="1" si="864"/>
        <v>-</v>
      </c>
      <c r="AI253" s="248" t="str">
        <f t="shared" ca="1" si="864"/>
        <v>-</v>
      </c>
      <c r="AJ253" s="248" t="b">
        <f t="shared" ca="1" si="864"/>
        <v>0</v>
      </c>
      <c r="AK253" s="248" t="str">
        <f t="shared" ca="1" si="864"/>
        <v>-</v>
      </c>
      <c r="AL253" s="248" t="str">
        <f t="shared" ca="1" si="864"/>
        <v>-</v>
      </c>
      <c r="AM253" s="248" t="str">
        <f t="shared" ca="1" si="864"/>
        <v>-</v>
      </c>
      <c r="AN253" s="248" t="b">
        <f t="shared" ca="1" si="864"/>
        <v>0</v>
      </c>
      <c r="AO253" s="10"/>
      <c r="AP253" s="248" t="b">
        <f t="shared" ca="1" si="865"/>
        <v>1</v>
      </c>
      <c r="AQ253" s="248" t="b">
        <f t="shared" ca="1" si="865"/>
        <v>1</v>
      </c>
      <c r="AR253" s="248" t="b">
        <f t="shared" ca="1" si="865"/>
        <v>1</v>
      </c>
      <c r="AS253" s="297">
        <f t="shared" ca="1" si="866"/>
        <v>633109</v>
      </c>
      <c r="AT253" s="248" t="b">
        <f t="shared" ca="1" si="865"/>
        <v>0</v>
      </c>
      <c r="AU253" s="248" t="str">
        <f t="shared" ca="1" si="865"/>
        <v>-</v>
      </c>
      <c r="AV253" s="248" t="str">
        <f t="shared" ca="1" si="865"/>
        <v>-</v>
      </c>
      <c r="AW253" s="248" t="str">
        <f t="shared" ca="1" si="865"/>
        <v>-</v>
      </c>
      <c r="AX253" s="248" t="str">
        <f t="shared" ca="1" si="865"/>
        <v>-</v>
      </c>
      <c r="AY253" s="248">
        <f t="shared" ca="1" si="865"/>
        <v>1</v>
      </c>
      <c r="AZ253" s="248">
        <f t="shared" ca="1" si="865"/>
        <v>1</v>
      </c>
      <c r="BA253" s="248" t="b">
        <f t="shared" ca="1" si="865"/>
        <v>1</v>
      </c>
      <c r="BB253" s="246" cm="1">
        <f t="array" ref="BB253">INDEX(i.sup_sel,$K253)</f>
        <v>1</v>
      </c>
      <c r="BC253" s="246" cm="1">
        <f t="array" aca="1" ref="BC253" ca="1">INDEX(i.confinement_factor_lab_cost,$L253)</f>
        <v>0.22500000000000001</v>
      </c>
      <c r="BD253" s="246" cm="1">
        <f t="array" aca="1" ref="BD253" ca="1">INDEX(i.confinement_factor_lab_cost,$L253)</f>
        <v>0.22500000000000001</v>
      </c>
      <c r="BE253" s="248" t="b">
        <f t="shared" ca="1" si="867"/>
        <v>1</v>
      </c>
      <c r="BF253" s="248" t="b">
        <f t="shared" ca="1" si="867"/>
        <v>0</v>
      </c>
      <c r="BG253" s="246" t="b" cm="1">
        <f t="array" ref="BG253">INDEX(i.dams_confinement_P,$P253,BG$17)</f>
        <v>0</v>
      </c>
      <c r="BH253" s="246" t="b" cm="1">
        <f t="array" ref="BH253">INDEX(i.dams_confinement_P,$P253,BH$17)</f>
        <v>0</v>
      </c>
      <c r="BI253" s="246" t="b" cm="1">
        <f t="array" ref="BI253">INDEX(i.dams_confinement_P,$P253,BI$17)</f>
        <v>0</v>
      </c>
      <c r="BJ253" s="246" t="b" cm="1">
        <f t="array" ref="BJ253">INDEX(i.dams_confinement_P,$P253,BJ$17)</f>
        <v>0</v>
      </c>
      <c r="BK253" s="246" t="b" cm="1">
        <f t="array" ref="BK253">INDEX(i.dams_confinement_P,$P253,BK$17)</f>
        <v>0</v>
      </c>
      <c r="BL253" s="246" t="b" cm="1">
        <f t="array" ref="BL253">INDEX(i.dams_confinement_P,$P253,BL$17)</f>
        <v>0</v>
      </c>
      <c r="BM253" s="246" t="b" cm="1">
        <f t="array" ref="BM253">INDEX(i.dams_confinement_P,$P253,BM$17)</f>
        <v>0</v>
      </c>
      <c r="BN253" s="246" t="b" cm="1">
        <f t="array" ref="BN253">INDEX(i.dams_confinement_P,$P253,BN$17)</f>
        <v>0</v>
      </c>
      <c r="BO253" s="246" t="b" cm="1">
        <f t="array" ref="BO253">INDEX(i.dams_confinement_P,$P253,BO$17)</f>
        <v>0</v>
      </c>
      <c r="BP253" s="246" t="b" cm="1">
        <f t="array" ref="BP253">INDEX(i.dams_confinement_P,$P253,BP$17)</f>
        <v>0</v>
      </c>
      <c r="BQ253" s="246" t="b" cm="1">
        <f t="array" ref="BQ253">INDEX(i.dams_confinement_P,$P253,BQ$17)</f>
        <v>0</v>
      </c>
      <c r="BR253" s="246" t="b" cm="1">
        <f t="array" ref="BR253">INDEX(i.dams_confinement_P,$P253,BR$17)</f>
        <v>0</v>
      </c>
      <c r="BS253" s="246" t="b" cm="1">
        <f t="array" ref="BS253">INDEX(i.dams_confinement_P,$P253,BS$17)</f>
        <v>0</v>
      </c>
      <c r="BT253" s="246" t="b" cm="1">
        <f t="array" ref="BT253">INDEX(i.dams_confinement_P,$P253,BT$17)</f>
        <v>0</v>
      </c>
      <c r="BU253" s="246" t="b" cm="1">
        <f t="array" ref="BU253">INDEX(i.dams_confinement_P,$P253,BU$17)</f>
        <v>0</v>
      </c>
      <c r="BV253" s="246" t="b" cm="1">
        <f t="array" ref="BV253">INDEX(i.dams_confinement_P,$P253,BV$17)</f>
        <v>0</v>
      </c>
      <c r="BW253" s="246" t="b" cm="1">
        <f t="array" ref="BW253">INDEX(i.dams_confinement_P,$P253,BW$17)</f>
        <v>0</v>
      </c>
      <c r="BX253" s="246" t="b" cm="1">
        <f t="array" ref="BX253">INDEX(i.dams_confinement_P,$P253,BX$17)</f>
        <v>0</v>
      </c>
      <c r="BY253" s="248" t="str">
        <f t="shared" ca="1" si="905"/>
        <v>-</v>
      </c>
      <c r="BZ253" s="248" t="str">
        <f t="shared" ca="1" si="905"/>
        <v>-</v>
      </c>
      <c r="CA253" s="10"/>
      <c r="CB253" s="248" t="str">
        <f t="shared" ca="1" si="905"/>
        <v>-</v>
      </c>
      <c r="CC253" s="248" t="str">
        <f t="shared" ca="1" si="905"/>
        <v>-</v>
      </c>
      <c r="CD253" s="248" t="str">
        <f t="shared" ca="1" si="905"/>
        <v>-</v>
      </c>
      <c r="CE253" s="248" t="str">
        <f t="shared" ca="1" si="905"/>
        <v>-</v>
      </c>
      <c r="CF253" s="248" t="str">
        <f t="shared" ca="1" si="905"/>
        <v>-</v>
      </c>
      <c r="CG253" s="248" t="str">
        <f t="shared" ca="1" si="905"/>
        <v>-</v>
      </c>
      <c r="CH253" s="248" t="str">
        <f t="shared" ca="1" si="905"/>
        <v>-</v>
      </c>
      <c r="CI253" s="248" t="str">
        <f t="shared" ca="1" si="905"/>
        <v>-</v>
      </c>
      <c r="CJ253" s="248" t="str">
        <f t="shared" ca="1" si="905"/>
        <v>-</v>
      </c>
      <c r="CK253" s="248" t="str">
        <f t="shared" ca="1" si="905"/>
        <v>-</v>
      </c>
      <c r="CL253" s="248" t="str">
        <f t="shared" ca="1" si="905"/>
        <v>-</v>
      </c>
      <c r="CM253" s="248" t="str">
        <f t="shared" ca="1" si="905"/>
        <v>-</v>
      </c>
      <c r="CN253" s="248" t="str">
        <f t="shared" ca="1" si="905"/>
        <v>-</v>
      </c>
      <c r="CO253" s="248" t="str">
        <f t="shared" ca="1" si="905"/>
        <v>-</v>
      </c>
      <c r="CP253" s="248" t="str">
        <f t="shared" ca="1" si="905"/>
        <v>-</v>
      </c>
      <c r="CQ253" s="248" t="str">
        <f t="shared" ca="1" si="905"/>
        <v>-</v>
      </c>
      <c r="CR253" s="248" t="str">
        <f t="shared" ca="1" si="905"/>
        <v>-</v>
      </c>
      <c r="CS253" s="248" t="str">
        <f t="shared" ca="1" si="905"/>
        <v>-</v>
      </c>
      <c r="CT253" s="248" t="str">
        <f t="shared" ca="1" si="905"/>
        <v>-</v>
      </c>
      <c r="CU253" s="248" t="str">
        <f t="shared" ca="1" si="905"/>
        <v>-</v>
      </c>
      <c r="CV253" s="248" t="str">
        <f t="shared" ca="1" si="905"/>
        <v>-</v>
      </c>
      <c r="CW253" s="10"/>
      <c r="CX253" s="246" t="str" cm="1">
        <f t="array" aca="1" ref="CX253" ca="1">IF(AND($CZ253:$DA253),INDEX(i.dam_user_fvp0_date,$P253),"-")</f>
        <v>-</v>
      </c>
      <c r="CY253" s="246" t="str" cm="1">
        <f t="array" aca="1" ref="CY253" ca="1">IF(AND($CZ253:$DA253),INDEX(i.dam_user_fvp1_date,$P253),"-")</f>
        <v>-</v>
      </c>
      <c r="CZ253" s="248" t="b">
        <f t="shared" ca="1" si="916"/>
        <v>0</v>
      </c>
      <c r="DA253" s="248" t="b">
        <f t="shared" ca="1" si="916"/>
        <v>0</v>
      </c>
      <c r="DB253" s="248" t="str">
        <f t="shared" ca="1" si="916"/>
        <v>-</v>
      </c>
      <c r="DC253" s="248" t="str">
        <f t="shared" ca="1" si="916"/>
        <v>-</v>
      </c>
      <c r="DD253" s="248" t="str">
        <f t="shared" ca="1" si="916"/>
        <v>-</v>
      </c>
      <c r="DE253" s="248" t="str">
        <f t="shared" ca="1" si="916"/>
        <v>-</v>
      </c>
      <c r="DF253" s="248" t="str">
        <f t="shared" ca="1" si="916"/>
        <v>-</v>
      </c>
      <c r="DG253" s="248" t="str">
        <f t="shared" ca="1" si="916"/>
        <v>-</v>
      </c>
      <c r="DH253" s="248" t="str">
        <f t="shared" ca="1" si="916"/>
        <v>-</v>
      </c>
      <c r="DI253" s="248" t="str">
        <f t="shared" ca="1" si="916"/>
        <v>-</v>
      </c>
      <c r="DJ253" s="248">
        <f t="shared" ca="1" si="916"/>
        <v>0.125</v>
      </c>
      <c r="DK253" s="248">
        <f t="shared" ca="1" si="916"/>
        <v>0.3</v>
      </c>
      <c r="DL253" s="248">
        <f t="shared" ca="1" si="916"/>
        <v>-0.05</v>
      </c>
      <c r="DM253" s="248">
        <f t="shared" ca="1" si="916"/>
        <v>0.1</v>
      </c>
      <c r="DN253" s="248">
        <f t="shared" ca="1" si="916"/>
        <v>0.25</v>
      </c>
      <c r="DO253" s="248">
        <f t="shared" ca="1" si="916"/>
        <v>-0.05</v>
      </c>
      <c r="DP253" s="248">
        <f t="shared" ca="1" si="916"/>
        <v>0.05</v>
      </c>
      <c r="DQ253" s="248">
        <f t="shared" ca="1" si="916"/>
        <v>0.1</v>
      </c>
      <c r="DR253" s="248">
        <f t="shared" ca="1" si="916"/>
        <v>-0.02</v>
      </c>
      <c r="DS253" s="248">
        <f t="shared" ca="1" si="916"/>
        <v>0.1</v>
      </c>
      <c r="DT253" s="248">
        <f t="shared" ca="1" si="916"/>
        <v>0.25</v>
      </c>
      <c r="DU253" s="248">
        <f t="shared" ca="1" si="916"/>
        <v>-0.05</v>
      </c>
      <c r="DV253" s="301">
        <v>3</v>
      </c>
      <c r="DW253" s="301">
        <v>3</v>
      </c>
      <c r="DX253" s="248">
        <f t="shared" ca="1" si="916"/>
        <v>0</v>
      </c>
      <c r="DY253" s="247">
        <v>1.5</v>
      </c>
      <c r="DZ253" s="247">
        <v>-1.5</v>
      </c>
      <c r="EA253" s="248" t="str">
        <f t="shared" ca="1" si="916"/>
        <v>-</v>
      </c>
      <c r="EB253" s="248" t="str">
        <f t="shared" ca="1" si="916"/>
        <v>-</v>
      </c>
      <c r="EC253" s="248" t="str">
        <f t="shared" ca="1" si="916"/>
        <v>-</v>
      </c>
      <c r="ED253" s="248" t="str">
        <f t="shared" ca="1" si="916"/>
        <v>-</v>
      </c>
      <c r="EE253" s="248" t="str">
        <f t="shared" ca="1" si="916"/>
        <v>-</v>
      </c>
      <c r="EF253" s="248">
        <f t="shared" ca="1" si="916"/>
        <v>0</v>
      </c>
      <c r="EG253" s="247">
        <v>1.5</v>
      </c>
      <c r="EH253" s="247">
        <v>-1.5</v>
      </c>
      <c r="EI253" s="248" t="str">
        <f t="shared" ca="1" si="916"/>
        <v>-</v>
      </c>
      <c r="EJ253" s="248" t="str">
        <f t="shared" ca="1" si="916"/>
        <v>-</v>
      </c>
      <c r="EK253" s="248" t="str">
        <f t="shared" ca="1" si="916"/>
        <v>-</v>
      </c>
      <c r="EL253" s="248">
        <f t="shared" ca="1" si="916"/>
        <v>0</v>
      </c>
      <c r="EM253" s="248">
        <f t="shared" ca="1" si="916"/>
        <v>0</v>
      </c>
      <c r="EN253" s="248">
        <f t="shared" ca="1" si="916"/>
        <v>0</v>
      </c>
      <c r="EO253" s="248">
        <f t="shared" ca="1" si="916"/>
        <v>0</v>
      </c>
      <c r="EP253" s="248">
        <f t="shared" ca="1" si="916"/>
        <v>0</v>
      </c>
      <c r="EQ253" s="248">
        <f t="shared" ca="1" si="916"/>
        <v>0</v>
      </c>
      <c r="ER253" s="248">
        <f t="shared" ca="1" si="916"/>
        <v>0</v>
      </c>
      <c r="ES253" s="248" t="str">
        <f t="shared" ca="1" si="916"/>
        <v>-</v>
      </c>
      <c r="ET253" s="248" t="str">
        <f t="shared" ca="1" si="916"/>
        <v>-</v>
      </c>
      <c r="EU253" s="248" t="str">
        <f t="shared" ca="1" si="916"/>
        <v>-</v>
      </c>
      <c r="EV253" s="248" t="str">
        <f t="shared" ca="1" si="916"/>
        <v>-</v>
      </c>
      <c r="EW253" s="248" t="str">
        <f t="shared" ca="1" si="916"/>
        <v>-</v>
      </c>
      <c r="EX253" s="248" t="str">
        <f t="shared" ca="1" si="916"/>
        <v>-</v>
      </c>
      <c r="EY253" s="248" t="str">
        <f t="shared" ca="1" si="916"/>
        <v>-</v>
      </c>
      <c r="EZ253" s="248" t="str">
        <f t="shared" ca="1" si="916"/>
        <v>-</v>
      </c>
      <c r="FA253" s="248" t="str">
        <f t="shared" ca="1" si="916"/>
        <v>-</v>
      </c>
      <c r="FB253" s="248" t="str">
        <f t="shared" ca="1" si="916"/>
        <v>-</v>
      </c>
      <c r="FC253" s="248" t="str">
        <f t="shared" ca="1" si="916"/>
        <v>-</v>
      </c>
      <c r="FD253" s="10"/>
      <c r="FE253" s="246">
        <f t="shared" ca="1" si="869"/>
        <v>1</v>
      </c>
      <c r="FF253" s="248" t="str">
        <f t="shared" ca="1" si="916"/>
        <v>-</v>
      </c>
      <c r="FG253" s="248" t="str">
        <f t="shared" ca="1" si="916"/>
        <v>-</v>
      </c>
      <c r="FH253" s="248" t="str">
        <f t="shared" ca="1" si="916"/>
        <v>-</v>
      </c>
      <c r="FI253" s="248" t="str">
        <f t="shared" ca="1" si="916"/>
        <v>-</v>
      </c>
      <c r="FJ253" s="246" t="b">
        <f t="shared" ca="1" si="871"/>
        <v>1</v>
      </c>
      <c r="FK253" s="248" t="str">
        <f t="shared" ca="1" si="917"/>
        <v>-</v>
      </c>
      <c r="FL253" s="248">
        <f t="shared" ca="1" si="917"/>
        <v>0</v>
      </c>
      <c r="FM253" s="248" t="str">
        <f t="shared" ca="1" si="917"/>
        <v>-</v>
      </c>
      <c r="FN253" s="248">
        <f t="shared" ca="1" si="917"/>
        <v>1</v>
      </c>
      <c r="FO253" s="248">
        <f t="shared" ca="1" si="917"/>
        <v>0</v>
      </c>
      <c r="FP253" s="248">
        <f t="shared" ca="1" si="917"/>
        <v>1</v>
      </c>
      <c r="FQ253" s="248">
        <f t="shared" ca="1" si="917"/>
        <v>0</v>
      </c>
      <c r="FR253" s="248">
        <f t="shared" ca="1" si="917"/>
        <v>1</v>
      </c>
      <c r="FS253" s="248">
        <f t="shared" ca="1" si="917"/>
        <v>1</v>
      </c>
      <c r="FT253" s="248">
        <f t="shared" ca="1" si="917"/>
        <v>1</v>
      </c>
      <c r="FU253" s="248">
        <f t="shared" ca="1" si="917"/>
        <v>0</v>
      </c>
      <c r="FV253" s="248">
        <f t="shared" ca="1" si="917"/>
        <v>0</v>
      </c>
      <c r="FW253" s="248">
        <f t="shared" ca="1" si="917"/>
        <v>0</v>
      </c>
      <c r="FX253" s="248">
        <f t="shared" ca="1" si="917"/>
        <v>0</v>
      </c>
      <c r="FY253" s="248">
        <f t="shared" ca="1" si="917"/>
        <v>0</v>
      </c>
      <c r="FZ253" s="248">
        <f t="shared" ca="1" si="917"/>
        <v>0</v>
      </c>
      <c r="GA253" s="248">
        <f t="shared" ca="1" si="917"/>
        <v>0</v>
      </c>
      <c r="GB253" s="248">
        <f t="shared" ca="1" si="917"/>
        <v>0</v>
      </c>
      <c r="GC253" s="248">
        <f t="shared" ca="1" si="917"/>
        <v>0</v>
      </c>
      <c r="GD253" s="248">
        <f t="shared" ca="1" si="917"/>
        <v>0</v>
      </c>
      <c r="GE253" s="248">
        <f t="shared" ca="1" si="917"/>
        <v>0</v>
      </c>
      <c r="GF253" s="248">
        <f t="shared" ca="1" si="917"/>
        <v>0</v>
      </c>
      <c r="GG253" s="248">
        <f t="shared" ca="1" si="917"/>
        <v>1</v>
      </c>
      <c r="GH253" s="248">
        <f t="shared" ca="1" si="917"/>
        <v>0</v>
      </c>
      <c r="GI253" s="248">
        <f t="shared" ca="1" si="917"/>
        <v>0</v>
      </c>
      <c r="GJ253" s="248">
        <f t="shared" ca="1" si="917"/>
        <v>0</v>
      </c>
      <c r="GK253" s="248">
        <f t="shared" ca="1" si="917"/>
        <v>0</v>
      </c>
      <c r="GL253" s="248">
        <f t="shared" ca="1" si="917"/>
        <v>0</v>
      </c>
      <c r="GM253" s="248">
        <f t="shared" ca="1" si="917"/>
        <v>0</v>
      </c>
      <c r="GN253" s="248">
        <f t="shared" ca="1" si="917"/>
        <v>0</v>
      </c>
      <c r="GO253" s="10"/>
      <c r="GP253" s="246" t="b">
        <f t="shared" ca="1" si="912"/>
        <v>1</v>
      </c>
      <c r="GQ253" s="246" cm="1">
        <f t="array" aca="1" ref="GQ253" ca="1">INDEX(i.bnd_total_pas_area,$R253,1)</f>
        <v>511.2</v>
      </c>
      <c r="GR253" s="248" t="str">
        <f t="shared" ca="1" si="874"/>
        <v>-</v>
      </c>
      <c r="GS253" s="246" t="b">
        <f t="shared" ca="1" si="913"/>
        <v>1</v>
      </c>
      <c r="GT253" s="246" cm="1">
        <f t="array" aca="1" ref="GT253" ca="1">INDEX(i.bnd_sr_t,$T253,1)</f>
        <v>7.6</v>
      </c>
      <c r="GU253" s="246" t="b">
        <f t="shared" ca="1" si="876"/>
        <v>0</v>
      </c>
      <c r="GV253" s="246" t="b">
        <f t="shared" ca="1" si="876"/>
        <v>0</v>
      </c>
      <c r="GW253" s="246" t="b">
        <f t="shared" ca="1" si="876"/>
        <v>1</v>
      </c>
      <c r="GX253" s="248">
        <f t="shared" ca="1" si="906"/>
        <v>0</v>
      </c>
      <c r="GY253" s="248">
        <f t="shared" ca="1" si="906"/>
        <v>2</v>
      </c>
      <c r="GZ253" s="248">
        <f t="shared" ca="1" si="906"/>
        <v>2</v>
      </c>
      <c r="HA253" s="248" t="str">
        <f t="shared" ca="1" si="906"/>
        <v>-</v>
      </c>
      <c r="HB253" s="248" t="str">
        <f t="shared" ca="1" si="906"/>
        <v>-</v>
      </c>
      <c r="HC253" s="248" t="str">
        <f t="shared" ca="1" si="906"/>
        <v>-</v>
      </c>
      <c r="HD253" s="248" t="str">
        <f t="shared" ca="1" si="906"/>
        <v>-</v>
      </c>
      <c r="HE253" s="248" t="str">
        <f t="shared" ca="1" si="906"/>
        <v>-</v>
      </c>
      <c r="HF253" s="248" t="str">
        <f t="shared" ca="1" si="906"/>
        <v>-</v>
      </c>
      <c r="HG253" s="248" t="str">
        <f t="shared" ca="1" si="906"/>
        <v>-</v>
      </c>
      <c r="HH253" s="248" t="str">
        <f t="shared" ca="1" si="906"/>
        <v>-</v>
      </c>
      <c r="HI253" s="248" t="str">
        <f t="shared" ca="1" si="906"/>
        <v>-</v>
      </c>
      <c r="HJ253" s="248" t="str">
        <f t="shared" ca="1" si="906"/>
        <v>-</v>
      </c>
      <c r="HK253" s="248" t="b">
        <f t="shared" ca="1" si="906"/>
        <v>1</v>
      </c>
      <c r="HL253" s="248">
        <f t="shared" ca="1" si="906"/>
        <v>0</v>
      </c>
      <c r="HM253" s="288" t="str">
        <f t="shared" ca="1" si="906"/>
        <v>-</v>
      </c>
      <c r="HN253" s="288" t="str">
        <f t="shared" ca="1" si="906"/>
        <v>-</v>
      </c>
      <c r="HO253" s="288" t="str">
        <f t="shared" ca="1" si="906"/>
        <v>-</v>
      </c>
      <c r="HP253" s="288" t="str">
        <f t="shared" ca="1" si="906"/>
        <v>-</v>
      </c>
      <c r="HQ253" s="288" t="str">
        <f t="shared" ca="1" si="906"/>
        <v>-</v>
      </c>
      <c r="HR253" s="288" t="str">
        <f t="shared" ca="1" si="906"/>
        <v>-</v>
      </c>
      <c r="HS253" s="248" t="str">
        <f t="shared" ca="1" si="906"/>
        <v>-</v>
      </c>
      <c r="HT253" s="248" t="str">
        <f t="shared" ca="1" si="878"/>
        <v>-</v>
      </c>
      <c r="HU253" s="248" t="b">
        <f t="shared" ca="1" si="878"/>
        <v>1</v>
      </c>
      <c r="HV253" s="248">
        <f t="shared" ca="1" si="878"/>
        <v>0</v>
      </c>
      <c r="HW253" s="246" t="str">
        <f t="shared" ca="1" si="879"/>
        <v>-</v>
      </c>
      <c r="HX253" s="246" t="str">
        <f t="shared" ca="1" si="879"/>
        <v>-</v>
      </c>
      <c r="HY253" s="246" t="str">
        <f t="shared" ca="1" si="879"/>
        <v>-</v>
      </c>
      <c r="HZ253" s="246" t="str">
        <f t="shared" ca="1" si="879"/>
        <v>-</v>
      </c>
      <c r="IA253" s="248" t="str">
        <f t="shared" ca="1" si="910"/>
        <v>-</v>
      </c>
      <c r="IB253" s="248" t="str">
        <f t="shared" ca="1" si="910"/>
        <v>-</v>
      </c>
      <c r="IC253" s="248" t="str">
        <f t="shared" ca="1" si="910"/>
        <v>-</v>
      </c>
      <c r="ID253" s="248" t="str">
        <f t="shared" ca="1" si="910"/>
        <v>-</v>
      </c>
      <c r="IE253" s="248">
        <f t="shared" ca="1" si="910"/>
        <v>0</v>
      </c>
      <c r="IF253" s="248" t="str">
        <f t="shared" ca="1" si="910"/>
        <v>-</v>
      </c>
      <c r="IG253" s="248">
        <f t="shared" ca="1" si="910"/>
        <v>0</v>
      </c>
      <c r="IH253" s="246">
        <f t="shared" ca="1" si="881"/>
        <v>0.9</v>
      </c>
      <c r="II253" s="246">
        <f t="shared" ca="1" si="881"/>
        <v>0</v>
      </c>
      <c r="IJ253" s="246">
        <f t="shared" ca="1" si="881"/>
        <v>0</v>
      </c>
      <c r="IK253" s="246">
        <f t="shared" ca="1" si="881"/>
        <v>450</v>
      </c>
      <c r="IL253" s="246" t="str">
        <f t="shared" ca="1" si="881"/>
        <v>-</v>
      </c>
      <c r="IM253" s="246" t="str">
        <f t="shared" ca="1" si="881"/>
        <v>-</v>
      </c>
      <c r="IN253" s="248" t="str">
        <f t="shared" ca="1" si="882"/>
        <v>-</v>
      </c>
      <c r="IO253" s="248" t="str">
        <f t="shared" ca="1" si="882"/>
        <v>-</v>
      </c>
      <c r="IP253" s="10"/>
      <c r="IQ253" s="248">
        <f t="shared" ca="1" si="910"/>
        <v>1</v>
      </c>
      <c r="IR253" s="248">
        <f t="shared" ca="1" si="910"/>
        <v>0</v>
      </c>
      <c r="IS253" s="248">
        <f t="shared" ca="1" si="910"/>
        <v>1</v>
      </c>
      <c r="IT253" s="248">
        <f t="shared" ca="1" si="910"/>
        <v>1</v>
      </c>
      <c r="IU253" s="248">
        <f t="shared" ca="1" si="910"/>
        <v>0</v>
      </c>
      <c r="IV253" s="248">
        <f t="shared" ca="1" si="910"/>
        <v>70</v>
      </c>
      <c r="IW253" s="248">
        <f t="shared" ca="1" si="910"/>
        <v>50</v>
      </c>
      <c r="IX253" s="248">
        <f t="shared" ca="1" si="910"/>
        <v>85</v>
      </c>
      <c r="IY253" s="248">
        <f t="shared" ca="1" si="910"/>
        <v>70</v>
      </c>
      <c r="IZ253" s="246">
        <f t="shared" ca="1" si="883"/>
        <v>1</v>
      </c>
      <c r="JA253" s="246">
        <f t="shared" ca="1" si="884"/>
        <v>1</v>
      </c>
      <c r="JB253" s="246">
        <f t="shared" ca="1" si="885"/>
        <v>1</v>
      </c>
      <c r="JC253" s="248">
        <f t="shared" ca="1" si="910"/>
        <v>1</v>
      </c>
      <c r="JD253" s="10"/>
      <c r="JE253" s="248">
        <f t="shared" ca="1" si="910"/>
        <v>1</v>
      </c>
      <c r="JF253" s="246">
        <f t="shared" si="886"/>
        <v>1.25</v>
      </c>
      <c r="JG253" s="248">
        <f t="shared" ca="1" si="887"/>
        <v>0.75</v>
      </c>
      <c r="JH253" s="248">
        <f t="shared" ca="1" si="887"/>
        <v>0.8</v>
      </c>
      <c r="JI253" s="248">
        <f t="shared" ca="1" si="887"/>
        <v>0.82499999999999996</v>
      </c>
      <c r="JJ253" s="248">
        <f t="shared" ca="1" si="887"/>
        <v>0.875</v>
      </c>
      <c r="JK253" s="248">
        <f t="shared" ca="1" si="887"/>
        <v>0.9</v>
      </c>
      <c r="JL253" s="246">
        <f t="shared" si="888"/>
        <v>1.25</v>
      </c>
      <c r="JM253" s="301" cm="1">
        <f t="array" ref="JM253">INDEX(i.addfoo,$Q253,JM$229)</f>
        <v>19.128101945003358</v>
      </c>
      <c r="JN253" s="301" cm="1">
        <f t="array" ref="JN253">INDEX(i.addfoo,$Q253,JN$229)</f>
        <v>23.910127431254196</v>
      </c>
      <c r="JO253" s="301" cm="1">
        <f t="array" ref="JO253">INDEX(i.addfoo,$Q253,JO$229)</f>
        <v>23.910127431254196</v>
      </c>
      <c r="JP253" s="301" cm="1">
        <f t="array" ref="JP253">INDEX(i.addfoo,$Q253,JP$229)</f>
        <v>0</v>
      </c>
      <c r="JQ253" s="301" cm="1">
        <f t="array" ref="JQ253">INDEX(i.addfoo,$Q253,JQ$229)</f>
        <v>0</v>
      </c>
      <c r="JR253" s="301" cm="1">
        <f t="array" ref="JR253">INDEX(i.addfoo,$Q253,JR$229)</f>
        <v>0</v>
      </c>
      <c r="JS253" s="248" t="str">
        <f t="shared" ca="1" si="908"/>
        <v>-</v>
      </c>
      <c r="JT253" s="248">
        <f t="shared" ca="1" si="908"/>
        <v>0</v>
      </c>
      <c r="JU253" s="27">
        <v>0</v>
      </c>
    </row>
    <row r="254" spans="1:281" outlineLevel="1">
      <c r="A254" s="24">
        <f t="shared" si="12"/>
        <v>249</v>
      </c>
      <c r="B254" s="24"/>
      <c r="E254" t="b">
        <v>0</v>
      </c>
      <c r="F254" s="15"/>
      <c r="G254" s="15"/>
      <c r="V254" s="220" t="s">
        <v>833</v>
      </c>
      <c r="W254" s="10" t="str">
        <f ca="1">IF(COUNTIF(V$5:V254,V254)=1,"-","Dup")</f>
        <v>-</v>
      </c>
      <c r="X254" s="10"/>
      <c r="Y254" s="16"/>
      <c r="Z254" s="16"/>
      <c r="AA254" s="16"/>
      <c r="AB254" s="16"/>
      <c r="AC254" s="16"/>
      <c r="AD254" s="234"/>
      <c r="AE254" s="10"/>
      <c r="AF254" s="16"/>
      <c r="AG254" s="234"/>
      <c r="AH254" s="234"/>
      <c r="AI254" s="234"/>
      <c r="AJ254" s="16"/>
      <c r="AK254" s="16"/>
      <c r="AL254" s="284"/>
      <c r="AM254" s="284"/>
      <c r="AN254" s="284"/>
      <c r="AO254" s="10"/>
      <c r="AP254" s="16"/>
      <c r="AQ254" s="234"/>
      <c r="AR254" s="16"/>
      <c r="AS254" s="16"/>
      <c r="AT254" s="16"/>
      <c r="AU254" s="234"/>
      <c r="AV254" s="16"/>
      <c r="AW254" s="16"/>
      <c r="AX254" s="16"/>
      <c r="AY254" s="16"/>
      <c r="AZ254" s="16"/>
      <c r="BA254" s="234"/>
      <c r="BB254" s="234"/>
      <c r="BC254" s="234"/>
      <c r="BD254" s="234"/>
      <c r="BE254" s="234"/>
      <c r="BF254" s="234"/>
      <c r="BG254" s="234"/>
      <c r="BH254" s="234"/>
      <c r="BI254" s="234"/>
      <c r="BJ254" s="234"/>
      <c r="BK254" s="234"/>
      <c r="BL254" s="234"/>
      <c r="BM254" s="234"/>
      <c r="BN254" s="234"/>
      <c r="BO254" s="234"/>
      <c r="BP254" s="234"/>
      <c r="BQ254" s="234"/>
      <c r="BR254" s="234"/>
      <c r="BS254" s="234"/>
      <c r="BT254" s="234"/>
      <c r="BU254" s="234"/>
      <c r="BV254" s="234"/>
      <c r="BW254" s="234"/>
      <c r="BX254" s="234"/>
      <c r="BY254" s="16"/>
      <c r="BZ254" s="16"/>
      <c r="CA254" s="10"/>
      <c r="CB254" s="16"/>
      <c r="CC254" s="16"/>
      <c r="CD254" s="16"/>
      <c r="CE254" s="16"/>
      <c r="CF254" s="16"/>
      <c r="CG254" s="16"/>
      <c r="CH254" s="16"/>
      <c r="CI254" s="21">
        <v>1</v>
      </c>
      <c r="CJ254" s="16"/>
      <c r="CK254" s="16"/>
      <c r="CL254" s="16"/>
      <c r="CM254" s="16"/>
      <c r="CN254" s="16"/>
      <c r="CO254" s="16"/>
      <c r="CP254" s="16"/>
      <c r="CQ254" s="16"/>
      <c r="CR254" s="16"/>
      <c r="CS254" s="16"/>
      <c r="CT254" s="16"/>
      <c r="CU254" s="16"/>
      <c r="CV254" s="16"/>
      <c r="CW254" s="10"/>
      <c r="CX254" s="16"/>
      <c r="CY254" s="234"/>
      <c r="CZ254" s="234"/>
      <c r="DA254" s="16"/>
      <c r="DB254" s="16"/>
      <c r="DC254" s="16"/>
      <c r="DD254" s="16"/>
      <c r="DE254" s="16"/>
      <c r="DF254" s="16"/>
      <c r="DG254" s="234"/>
      <c r="DH254" s="234"/>
      <c r="DI254" s="16"/>
      <c r="DJ254" s="234"/>
      <c r="DK254" s="234"/>
      <c r="DL254" s="234"/>
      <c r="DM254" s="234"/>
      <c r="DN254" s="234"/>
      <c r="DO254" s="234"/>
      <c r="DP254" s="234"/>
      <c r="DQ254" s="234"/>
      <c r="DR254" s="234"/>
      <c r="DS254" s="234"/>
      <c r="DT254" s="234"/>
      <c r="DU254" s="234"/>
      <c r="DV254" s="16"/>
      <c r="DW254" s="16"/>
      <c r="DX254" s="16"/>
      <c r="DY254" s="16"/>
      <c r="DZ254" s="16"/>
      <c r="EA254" s="16"/>
      <c r="EB254" s="16"/>
      <c r="EC254" s="16"/>
      <c r="ED254" s="16"/>
      <c r="EE254" s="16"/>
      <c r="EF254" s="16"/>
      <c r="EG254" s="16"/>
      <c r="EH254" s="16"/>
      <c r="EI254" s="16"/>
      <c r="EJ254" s="16"/>
      <c r="EK254" s="16"/>
      <c r="EL254" s="16"/>
      <c r="EM254" s="234"/>
      <c r="EN254" s="234"/>
      <c r="EO254" s="16"/>
      <c r="EP254" s="16"/>
      <c r="EQ254" s="16"/>
      <c r="ER254" s="16"/>
      <c r="ES254" s="16"/>
      <c r="ET254" s="16"/>
      <c r="EU254" s="16"/>
      <c r="EV254" s="16"/>
      <c r="EW254" s="16"/>
      <c r="EX254" s="16"/>
      <c r="EY254" s="16"/>
      <c r="EZ254" s="16"/>
      <c r="FA254" s="16"/>
      <c r="FB254" s="16"/>
      <c r="FC254" s="16"/>
      <c r="FD254" s="10"/>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0"/>
      <c r="GP254" s="16"/>
      <c r="GQ254" s="16"/>
      <c r="GR254" s="234"/>
      <c r="GS254" s="16"/>
      <c r="GT254" s="16"/>
      <c r="GU254" s="16"/>
      <c r="GV254" s="16"/>
      <c r="GW254" s="16"/>
      <c r="GX254" s="16"/>
      <c r="GY254" s="16"/>
      <c r="GZ254" s="16"/>
      <c r="HA254" s="16"/>
      <c r="HB254" s="16"/>
      <c r="HC254" s="16"/>
      <c r="HD254" s="16"/>
      <c r="HE254" s="16"/>
      <c r="HF254" s="16"/>
      <c r="HG254" s="16"/>
      <c r="HH254" s="16"/>
      <c r="HI254" s="16"/>
      <c r="HJ254" s="234"/>
      <c r="HK254" s="16"/>
      <c r="HL254" s="16"/>
      <c r="HM254" s="234"/>
      <c r="HN254" s="234"/>
      <c r="HO254" s="234"/>
      <c r="HP254" s="234"/>
      <c r="HQ254" s="16"/>
      <c r="HR254" s="234"/>
      <c r="HS254" s="16"/>
      <c r="HT254" s="16"/>
      <c r="HU254" s="16"/>
      <c r="HV254" s="16"/>
      <c r="HW254" s="16"/>
      <c r="HX254" s="16"/>
      <c r="HY254" s="16"/>
      <c r="HZ254" s="16"/>
      <c r="IA254" s="16"/>
      <c r="IB254" s="234"/>
      <c r="IC254" s="234"/>
      <c r="ID254" s="234"/>
      <c r="IE254" s="234"/>
      <c r="IF254" s="16"/>
      <c r="IG254" s="16"/>
      <c r="IH254" s="16"/>
      <c r="II254" s="16"/>
      <c r="IJ254" s="16"/>
      <c r="IK254" s="16"/>
      <c r="IL254" s="16"/>
      <c r="IM254" s="16"/>
      <c r="IN254" s="16"/>
      <c r="IO254" s="16"/>
      <c r="IP254" s="10"/>
      <c r="IQ254" s="16"/>
      <c r="IR254" s="16"/>
      <c r="IS254" s="16"/>
      <c r="IT254" s="16"/>
      <c r="IU254" s="16"/>
      <c r="IV254" s="16"/>
      <c r="IW254" s="16"/>
      <c r="IX254" s="16"/>
      <c r="IY254" s="16"/>
      <c r="IZ254" s="16"/>
      <c r="JA254" s="16"/>
      <c r="JB254" s="16"/>
      <c r="JC254" s="16"/>
      <c r="JD254" s="10"/>
      <c r="JE254" s="16"/>
      <c r="JF254" s="234"/>
      <c r="JG254" s="16"/>
      <c r="JH254" s="234"/>
      <c r="JI254" s="234"/>
      <c r="JJ254" s="234"/>
      <c r="JK254" s="234"/>
      <c r="JL254" s="16"/>
      <c r="JM254" s="234"/>
      <c r="JN254" s="234"/>
      <c r="JO254" s="234"/>
      <c r="JP254" s="234"/>
      <c r="JQ254" s="234"/>
      <c r="JR254" s="234"/>
      <c r="JS254" s="234"/>
      <c r="JT254" s="16"/>
      <c r="JU254" s="27">
        <v>0</v>
      </c>
    </row>
    <row r="255" spans="1:281" ht="17.25" collapsed="1">
      <c r="A255" s="24">
        <f t="shared" si="12"/>
        <v>250</v>
      </c>
      <c r="B255" s="24"/>
      <c r="E255" t="b">
        <v>0</v>
      </c>
      <c r="F255" s="15"/>
      <c r="G255" s="15"/>
      <c r="V255" s="220" t="s">
        <v>780</v>
      </c>
      <c r="W255" s="10" t="str">
        <f ca="1">IF(COUNTIF(V$5:V255,V255)=1,"-","Dup")</f>
        <v>-</v>
      </c>
      <c r="X255" s="10"/>
      <c r="Y255" s="16"/>
      <c r="Z255" s="16"/>
      <c r="AA255" s="16"/>
      <c r="AB255" s="16"/>
      <c r="AC255" s="16"/>
      <c r="AD255" s="234"/>
      <c r="AE255" s="10"/>
      <c r="AF255" s="16"/>
      <c r="AG255" s="234"/>
      <c r="AH255" s="234"/>
      <c r="AI255" s="234"/>
      <c r="AJ255" s="16"/>
      <c r="AK255" s="16"/>
      <c r="AL255" s="284"/>
      <c r="AM255" s="284"/>
      <c r="AN255" s="284"/>
      <c r="AO255" s="10"/>
      <c r="AP255" s="16"/>
      <c r="AQ255" s="234"/>
      <c r="AR255" s="16"/>
      <c r="AS255" s="16"/>
      <c r="AT255" s="16"/>
      <c r="AU255" s="237"/>
      <c r="AV255" s="16"/>
      <c r="AW255" s="16"/>
      <c r="AX255" s="16"/>
      <c r="AY255" s="36" t="s">
        <v>709</v>
      </c>
      <c r="AZ255" s="35"/>
      <c r="BA255" s="35" t="s">
        <v>710</v>
      </c>
      <c r="BB255" s="35" t="s">
        <v>710</v>
      </c>
      <c r="BC255" s="35"/>
      <c r="BD255" s="35"/>
      <c r="BE255" s="35" t="s">
        <v>710</v>
      </c>
      <c r="BF255" s="35" t="s">
        <v>710</v>
      </c>
      <c r="BG255" s="35" t="s">
        <v>710</v>
      </c>
      <c r="BH255" s="35" t="s">
        <v>710</v>
      </c>
      <c r="BI255" s="35" t="s">
        <v>710</v>
      </c>
      <c r="BJ255" s="35" t="s">
        <v>710</v>
      </c>
      <c r="BK255" s="35" t="s">
        <v>710</v>
      </c>
      <c r="BL255" s="35" t="s">
        <v>710</v>
      </c>
      <c r="BM255" s="35" t="s">
        <v>710</v>
      </c>
      <c r="BN255" s="35" t="s">
        <v>710</v>
      </c>
      <c r="BO255" s="35" t="s">
        <v>710</v>
      </c>
      <c r="BP255" s="35" t="s">
        <v>710</v>
      </c>
      <c r="BQ255" s="35" t="s">
        <v>710</v>
      </c>
      <c r="BR255" s="35" t="s">
        <v>710</v>
      </c>
      <c r="BS255" s="35" t="s">
        <v>710</v>
      </c>
      <c r="BT255" s="35" t="s">
        <v>710</v>
      </c>
      <c r="BU255" s="35" t="s">
        <v>710</v>
      </c>
      <c r="BV255" s="35" t="s">
        <v>710</v>
      </c>
      <c r="BW255" s="35" t="s">
        <v>710</v>
      </c>
      <c r="BX255" s="35" t="s">
        <v>710</v>
      </c>
      <c r="BY255" s="36" t="s">
        <v>710</v>
      </c>
      <c r="BZ255" s="35"/>
      <c r="CA255" s="10"/>
      <c r="CB255" s="16"/>
      <c r="CC255" s="16"/>
      <c r="CD255" s="16"/>
      <c r="CE255" s="16"/>
      <c r="CF255" s="36" t="s">
        <v>710</v>
      </c>
      <c r="CG255" s="16"/>
      <c r="CH255" s="35"/>
      <c r="CI255" s="37" t="s">
        <v>711</v>
      </c>
      <c r="CJ255" s="16"/>
      <c r="CK255" s="16"/>
      <c r="CL255" s="16"/>
      <c r="CM255" s="36" t="s">
        <v>709</v>
      </c>
      <c r="CN255" s="35"/>
      <c r="CO255" s="35"/>
      <c r="CP255" s="35"/>
      <c r="CQ255" s="16"/>
      <c r="CR255" s="16"/>
      <c r="CS255" s="36" t="s">
        <v>709</v>
      </c>
      <c r="CT255" s="35"/>
      <c r="CU255" s="35"/>
      <c r="CV255" s="35"/>
      <c r="CW255" s="10"/>
      <c r="CX255" s="16"/>
      <c r="CY255" s="234"/>
      <c r="CZ255" s="234"/>
      <c r="DA255" s="16"/>
      <c r="DB255" s="16"/>
      <c r="DC255" s="16"/>
      <c r="DD255" s="16"/>
      <c r="DE255" s="16"/>
      <c r="DF255" s="16"/>
      <c r="DG255" s="234"/>
      <c r="DH255" s="234"/>
      <c r="DI255" s="16"/>
      <c r="DJ255" s="234"/>
      <c r="DK255" s="234"/>
      <c r="DL255" s="234"/>
      <c r="DM255" s="234"/>
      <c r="DN255" s="234"/>
      <c r="DO255" s="234"/>
      <c r="DP255" s="234"/>
      <c r="DQ255" s="234"/>
      <c r="DR255" s="234"/>
      <c r="DS255" s="234"/>
      <c r="DT255" s="234"/>
      <c r="DU255" s="234"/>
      <c r="DV255" s="16"/>
      <c r="DW255" s="16"/>
      <c r="DX255" s="16"/>
      <c r="DY255" s="16"/>
      <c r="DZ255" s="16"/>
      <c r="EA255" s="16"/>
      <c r="EB255" s="16"/>
      <c r="EC255" s="16"/>
      <c r="ED255" s="16"/>
      <c r="EE255" s="16"/>
      <c r="EF255" s="16"/>
      <c r="EG255" s="16"/>
      <c r="EH255" s="16"/>
      <c r="EI255" s="16"/>
      <c r="EJ255" s="16"/>
      <c r="EK255" s="16"/>
      <c r="EL255" s="36" t="s">
        <v>712</v>
      </c>
      <c r="EM255" s="237"/>
      <c r="EN255" s="237"/>
      <c r="EO255" s="16"/>
      <c r="EP255" s="16"/>
      <c r="EQ255" s="16"/>
      <c r="ER255" s="16"/>
      <c r="ES255" s="16"/>
      <c r="ET255" s="16"/>
      <c r="EU255" s="16"/>
      <c r="EV255" s="16"/>
      <c r="EW255" s="36" t="s">
        <v>713</v>
      </c>
      <c r="EX255" s="35"/>
      <c r="EY255" s="35"/>
      <c r="EZ255" s="35"/>
      <c r="FA255" s="35"/>
      <c r="FB255" s="35"/>
      <c r="FC255" s="35"/>
      <c r="FD255" s="10"/>
      <c r="FE255" s="16"/>
      <c r="FF255" s="16"/>
      <c r="FG255" s="16"/>
      <c r="FH255" s="16"/>
      <c r="FI255" s="16"/>
      <c r="FJ255" s="16"/>
      <c r="FK255" s="16"/>
      <c r="FL255" s="16"/>
      <c r="FM255" s="16"/>
      <c r="FN255" s="16">
        <v>2</v>
      </c>
      <c r="FO255" s="16">
        <v>3</v>
      </c>
      <c r="FP255" s="16"/>
      <c r="FQ255" s="16"/>
      <c r="FR255" s="16"/>
      <c r="FS255" s="16"/>
      <c r="FT255" s="16"/>
      <c r="FU255" s="16"/>
      <c r="FV255" s="16"/>
      <c r="FW255" s="16"/>
      <c r="FX255" s="16">
        <v>1</v>
      </c>
      <c r="FY255" s="16">
        <v>4</v>
      </c>
      <c r="FZ255" s="16">
        <v>5</v>
      </c>
      <c r="GA255" s="16">
        <v>6</v>
      </c>
      <c r="GB255" s="16">
        <v>7</v>
      </c>
      <c r="GC255" s="36" t="s">
        <v>716</v>
      </c>
      <c r="GD255" s="35"/>
      <c r="GE255" s="16">
        <v>8</v>
      </c>
      <c r="GF255" s="16"/>
      <c r="GG255" s="37" t="s">
        <v>714</v>
      </c>
      <c r="GH255" s="36" t="s">
        <v>715</v>
      </c>
      <c r="GI255" s="35"/>
      <c r="GJ255" s="35"/>
      <c r="GK255" s="35"/>
      <c r="GL255" s="35"/>
      <c r="GM255" s="35"/>
      <c r="GN255" s="35"/>
      <c r="GO255" s="10"/>
      <c r="GP255" s="16"/>
      <c r="GQ255" s="16"/>
      <c r="GR255" s="234"/>
      <c r="GS255" s="16"/>
      <c r="GT255" s="16"/>
      <c r="GU255" s="21">
        <v>1</v>
      </c>
      <c r="GV255" s="21">
        <v>2</v>
      </c>
      <c r="GW255" s="21">
        <v>3</v>
      </c>
      <c r="GX255" s="35"/>
      <c r="GY255" s="36" t="s">
        <v>715</v>
      </c>
      <c r="GZ255" s="36" t="s">
        <v>715</v>
      </c>
      <c r="HA255" s="35"/>
      <c r="HB255" s="35"/>
      <c r="HC255" s="35"/>
      <c r="HD255" s="35"/>
      <c r="HE255" s="35"/>
      <c r="HF255" s="35"/>
      <c r="HG255" s="35"/>
      <c r="HH255" s="16"/>
      <c r="HI255" s="16" t="s">
        <v>717</v>
      </c>
      <c r="HJ255" s="234" t="s">
        <v>717</v>
      </c>
      <c r="HK255" s="16"/>
      <c r="HL255" s="16" t="s">
        <v>717</v>
      </c>
      <c r="HM255" s="234" t="s">
        <v>717</v>
      </c>
      <c r="HN255" s="234" t="s">
        <v>717</v>
      </c>
      <c r="HO255" s="234" t="s">
        <v>717</v>
      </c>
      <c r="HP255" s="234" t="s">
        <v>717</v>
      </c>
      <c r="HQ255" s="16" t="s">
        <v>717</v>
      </c>
      <c r="HR255" s="234" t="s">
        <v>717</v>
      </c>
      <c r="HS255" s="16"/>
      <c r="HT255" s="16" t="s">
        <v>717</v>
      </c>
      <c r="HU255" s="16"/>
      <c r="HV255" s="16" t="s">
        <v>717</v>
      </c>
      <c r="HW255" s="16" t="s">
        <v>717</v>
      </c>
      <c r="HX255" s="16" t="s">
        <v>717</v>
      </c>
      <c r="HY255" s="16" t="s">
        <v>717</v>
      </c>
      <c r="HZ255" s="16" t="s">
        <v>717</v>
      </c>
      <c r="IA255" s="36" t="s">
        <v>717</v>
      </c>
      <c r="IB255" s="234"/>
      <c r="IC255" s="234"/>
      <c r="ID255" s="234"/>
      <c r="IE255" s="234"/>
      <c r="IF255" s="16"/>
      <c r="IG255" s="16"/>
      <c r="IH255" s="56" t="s">
        <v>715</v>
      </c>
      <c r="II255" s="16"/>
      <c r="IJ255" s="16"/>
      <c r="IK255" s="16"/>
      <c r="IL255" s="16"/>
      <c r="IM255" s="16"/>
      <c r="IN255" s="16"/>
      <c r="IO255" s="16"/>
      <c r="IP255" s="10"/>
      <c r="IQ255" s="36" t="s">
        <v>713</v>
      </c>
      <c r="IR255" s="36"/>
      <c r="IS255" s="36"/>
      <c r="IT255" s="36"/>
      <c r="IU255" s="36"/>
      <c r="IV255" s="36" t="s">
        <v>718</v>
      </c>
      <c r="IW255" s="35"/>
      <c r="IX255" s="35"/>
      <c r="IY255" s="35"/>
      <c r="IZ255" s="16"/>
      <c r="JA255" s="16"/>
      <c r="JB255" s="16"/>
      <c r="JC255" s="57" t="s">
        <v>719</v>
      </c>
      <c r="JD255" s="10"/>
      <c r="JE255" s="37" t="s">
        <v>710</v>
      </c>
      <c r="JF255" s="37" t="s">
        <v>717</v>
      </c>
      <c r="JG255" s="36" t="s">
        <v>717</v>
      </c>
      <c r="JH255" s="237" t="s">
        <v>717</v>
      </c>
      <c r="JI255" s="237" t="s">
        <v>717</v>
      </c>
      <c r="JJ255" s="237" t="s">
        <v>717</v>
      </c>
      <c r="JK255" s="237" t="s">
        <v>717</v>
      </c>
      <c r="JL255" s="16"/>
      <c r="JM255" s="234"/>
      <c r="JN255" s="234"/>
      <c r="JO255" s="234"/>
      <c r="JP255" s="234"/>
      <c r="JQ255" s="234"/>
      <c r="JR255" s="234"/>
      <c r="JS255" s="234"/>
      <c r="JT255" s="16"/>
      <c r="JU255" s="27">
        <v>0</v>
      </c>
    </row>
    <row r="256" spans="1:281" ht="6.75" customHeight="1">
      <c r="A256" s="24">
        <f t="shared" ref="A256" si="918">ROW(A256)-5</f>
        <v>251</v>
      </c>
      <c r="B256" s="25">
        <v>0</v>
      </c>
      <c r="C256" s="25"/>
      <c r="D256" s="25"/>
      <c r="E256" s="25" t="b">
        <v>0</v>
      </c>
      <c r="F256" s="25" t="b">
        <v>0</v>
      </c>
      <c r="G256" s="25" t="b">
        <v>0</v>
      </c>
      <c r="H256" s="25" t="b">
        <v>0</v>
      </c>
      <c r="I256" s="25" t="b">
        <v>0</v>
      </c>
      <c r="J256" s="25" t="b">
        <v>0</v>
      </c>
      <c r="K256" s="25" t="b">
        <v>0</v>
      </c>
      <c r="L256" s="25" t="b">
        <v>0</v>
      </c>
      <c r="M256" s="25" t="b">
        <v>0</v>
      </c>
      <c r="N256" s="25" t="b">
        <v>0</v>
      </c>
      <c r="O256" s="25" t="b">
        <v>0</v>
      </c>
      <c r="P256" s="25" t="b">
        <v>0</v>
      </c>
      <c r="Q256" s="25" t="b">
        <v>0</v>
      </c>
      <c r="R256" s="25" t="b">
        <v>0</v>
      </c>
      <c r="S256" s="25" t="b">
        <v>0</v>
      </c>
      <c r="T256" s="25" t="b">
        <v>0</v>
      </c>
      <c r="U256" s="25" t="b">
        <v>0</v>
      </c>
      <c r="V256" s="224" t="s">
        <v>26</v>
      </c>
      <c r="W256" s="11" t="str">
        <f ca="1">IF(COUNTIF(V$5:V256,V256)=1,"-","Dup")</f>
        <v>-</v>
      </c>
      <c r="X256" s="231">
        <f t="shared" ref="X256:AE256" si="919">X$5</f>
        <v>0</v>
      </c>
      <c r="Y256" s="9" t="str">
        <f t="shared" si="919"/>
        <v>-</v>
      </c>
      <c r="Z256" s="9" t="str">
        <f t="shared" si="919"/>
        <v>-</v>
      </c>
      <c r="AA256" s="9" t="str">
        <f t="shared" si="919"/>
        <v>-</v>
      </c>
      <c r="AB256" s="9" t="str">
        <f t="shared" si="919"/>
        <v>-</v>
      </c>
      <c r="AC256" s="9" t="str">
        <f t="shared" si="919"/>
        <v>-</v>
      </c>
      <c r="AD256" s="231" t="str">
        <f t="shared" si="919"/>
        <v>-</v>
      </c>
      <c r="AE256" s="231">
        <f t="shared" si="919"/>
        <v>0</v>
      </c>
      <c r="AF256" s="9" t="str">
        <f t="shared" ref="AF256:BZ256" si="920">AF$5</f>
        <v>-</v>
      </c>
      <c r="AG256" s="231" t="str">
        <f t="shared" si="920"/>
        <v>-</v>
      </c>
      <c r="AH256" s="231" t="str">
        <f t="shared" si="920"/>
        <v>-</v>
      </c>
      <c r="AI256" s="231" t="str">
        <f t="shared" si="920"/>
        <v>-</v>
      </c>
      <c r="AJ256" s="9" t="str">
        <f t="shared" si="920"/>
        <v>-</v>
      </c>
      <c r="AK256" s="9" t="str">
        <f>AK$5</f>
        <v>-</v>
      </c>
      <c r="AL256" s="231" t="str">
        <f>AL$5</f>
        <v>-</v>
      </c>
      <c r="AM256" s="231" t="str">
        <f>AM$5</f>
        <v>-</v>
      </c>
      <c r="AN256" s="231" t="str">
        <f>AN$5</f>
        <v>-</v>
      </c>
      <c r="AO256" s="231">
        <f>AO$5</f>
        <v>0</v>
      </c>
      <c r="AP256" s="9" t="str">
        <f t="shared" si="920"/>
        <v>-</v>
      </c>
      <c r="AQ256" s="231" t="str">
        <f>AQ$5</f>
        <v>-</v>
      </c>
      <c r="AR256" s="9" t="str">
        <f>AR$5</f>
        <v>-</v>
      </c>
      <c r="AS256" s="9" t="str">
        <f>AS$5</f>
        <v>-</v>
      </c>
      <c r="AT256" s="9" t="str">
        <f t="shared" si="920"/>
        <v>-</v>
      </c>
      <c r="AU256" s="231" t="str">
        <f>AU$5</f>
        <v>-</v>
      </c>
      <c r="AV256" s="9" t="str">
        <f t="shared" si="920"/>
        <v>-</v>
      </c>
      <c r="AW256" s="9" t="str">
        <f t="shared" si="920"/>
        <v>-</v>
      </c>
      <c r="AX256" s="9" t="str">
        <f t="shared" si="920"/>
        <v>-</v>
      </c>
      <c r="AY256" s="9">
        <f t="shared" si="920"/>
        <v>1</v>
      </c>
      <c r="AZ256" s="9">
        <f t="shared" si="920"/>
        <v>1</v>
      </c>
      <c r="BA256" s="231" t="str">
        <f t="shared" si="920"/>
        <v>-</v>
      </c>
      <c r="BB256" s="231" t="str">
        <f t="shared" si="920"/>
        <v>-</v>
      </c>
      <c r="BC256" s="231" t="str">
        <f t="shared" si="920"/>
        <v>-</v>
      </c>
      <c r="BD256" s="231" t="str">
        <f t="shared" si="920"/>
        <v>-</v>
      </c>
      <c r="BE256" s="231" t="str">
        <f t="shared" si="920"/>
        <v>-</v>
      </c>
      <c r="BF256" s="231" t="str">
        <f t="shared" si="920"/>
        <v>-</v>
      </c>
      <c r="BG256" s="231" t="str">
        <f t="shared" si="920"/>
        <v>-</v>
      </c>
      <c r="BH256" s="231" t="str">
        <f t="shared" si="920"/>
        <v>-</v>
      </c>
      <c r="BI256" s="231" t="str">
        <f t="shared" si="920"/>
        <v>-</v>
      </c>
      <c r="BJ256" s="231" t="str">
        <f t="shared" si="920"/>
        <v>-</v>
      </c>
      <c r="BK256" s="231" t="str">
        <f t="shared" si="920"/>
        <v>-</v>
      </c>
      <c r="BL256" s="231" t="str">
        <f t="shared" si="920"/>
        <v>-</v>
      </c>
      <c r="BM256" s="231" t="str">
        <f t="shared" si="920"/>
        <v>-</v>
      </c>
      <c r="BN256" s="231" t="str">
        <f t="shared" si="920"/>
        <v>-</v>
      </c>
      <c r="BO256" s="231" t="str">
        <f t="shared" si="920"/>
        <v>-</v>
      </c>
      <c r="BP256" s="231" t="str">
        <f t="shared" si="920"/>
        <v>-</v>
      </c>
      <c r="BQ256" s="231" t="str">
        <f t="shared" si="920"/>
        <v>-</v>
      </c>
      <c r="BR256" s="231" t="str">
        <f t="shared" si="920"/>
        <v>-</v>
      </c>
      <c r="BS256" s="231" t="str">
        <f t="shared" si="920"/>
        <v>-</v>
      </c>
      <c r="BT256" s="231" t="str">
        <f t="shared" si="920"/>
        <v>-</v>
      </c>
      <c r="BU256" s="231" t="str">
        <f t="shared" si="920"/>
        <v>-</v>
      </c>
      <c r="BV256" s="231" t="str">
        <f t="shared" si="920"/>
        <v>-</v>
      </c>
      <c r="BW256" s="231" t="str">
        <f t="shared" si="920"/>
        <v>-</v>
      </c>
      <c r="BX256" s="231" t="str">
        <f t="shared" si="920"/>
        <v>-</v>
      </c>
      <c r="BY256" s="9" t="str">
        <f t="shared" si="920"/>
        <v>-</v>
      </c>
      <c r="BZ256" s="9" t="str">
        <f t="shared" si="920"/>
        <v>-</v>
      </c>
      <c r="CA256" s="231">
        <f>CA$5</f>
        <v>0</v>
      </c>
      <c r="CB256" s="9" t="str">
        <f t="shared" ref="CB256:CO256" si="921">CB$5</f>
        <v>-</v>
      </c>
      <c r="CC256" s="9" t="str">
        <f t="shared" si="921"/>
        <v>-</v>
      </c>
      <c r="CD256" s="9" t="str">
        <f t="shared" si="921"/>
        <v>-</v>
      </c>
      <c r="CE256" s="9" t="str">
        <f t="shared" si="921"/>
        <v>-</v>
      </c>
      <c r="CF256" s="9" t="str">
        <f t="shared" si="921"/>
        <v>-</v>
      </c>
      <c r="CG256" s="9" t="str">
        <f t="shared" si="921"/>
        <v>-</v>
      </c>
      <c r="CH256" s="9" t="str">
        <f t="shared" si="921"/>
        <v>-</v>
      </c>
      <c r="CI256" s="9" t="str">
        <f t="shared" si="921"/>
        <v>-</v>
      </c>
      <c r="CJ256" s="9" t="str">
        <f t="shared" si="921"/>
        <v>-</v>
      </c>
      <c r="CK256" s="9" t="str">
        <f t="shared" si="921"/>
        <v>-</v>
      </c>
      <c r="CL256" s="9" t="str">
        <f t="shared" si="921"/>
        <v>-</v>
      </c>
      <c r="CM256" s="9" t="str">
        <f t="shared" si="921"/>
        <v>-</v>
      </c>
      <c r="CN256" s="9" t="str">
        <f t="shared" si="921"/>
        <v>-</v>
      </c>
      <c r="CO256" s="9" t="str">
        <f t="shared" si="921"/>
        <v>-</v>
      </c>
      <c r="CP256" s="9" t="str">
        <f t="shared" ref="CP256:CV256" si="922">CP$5</f>
        <v>-</v>
      </c>
      <c r="CQ256" s="9" t="str">
        <f t="shared" si="922"/>
        <v>-</v>
      </c>
      <c r="CR256" s="9" t="str">
        <f t="shared" si="922"/>
        <v>-</v>
      </c>
      <c r="CS256" s="9" t="str">
        <f t="shared" si="922"/>
        <v>-</v>
      </c>
      <c r="CT256" s="9" t="str">
        <f t="shared" si="922"/>
        <v>-</v>
      </c>
      <c r="CU256" s="9" t="str">
        <f t="shared" si="922"/>
        <v>-</v>
      </c>
      <c r="CV256" s="9" t="str">
        <f t="shared" si="922"/>
        <v>-</v>
      </c>
      <c r="CW256" s="231">
        <f>CW$5</f>
        <v>0</v>
      </c>
      <c r="CX256" s="9" t="str">
        <f t="shared" ref="CX256:DW256" si="923">CX$5</f>
        <v>-</v>
      </c>
      <c r="CY256" s="231" t="str">
        <f t="shared" si="923"/>
        <v>-</v>
      </c>
      <c r="CZ256" s="231" t="str">
        <f t="shared" si="923"/>
        <v>-</v>
      </c>
      <c r="DA256" s="9" t="str">
        <f t="shared" si="923"/>
        <v>-</v>
      </c>
      <c r="DB256" s="9" t="str">
        <f t="shared" si="923"/>
        <v>-</v>
      </c>
      <c r="DC256" s="9" t="str">
        <f t="shared" si="923"/>
        <v>-</v>
      </c>
      <c r="DD256" s="9" t="str">
        <f t="shared" si="923"/>
        <v>-</v>
      </c>
      <c r="DE256" s="9" t="str">
        <f t="shared" si="923"/>
        <v>-</v>
      </c>
      <c r="DF256" s="9" t="str">
        <f t="shared" si="923"/>
        <v>-</v>
      </c>
      <c r="DG256" s="231" t="str">
        <f t="shared" si="923"/>
        <v>-</v>
      </c>
      <c r="DH256" s="231" t="str">
        <f t="shared" si="923"/>
        <v>-</v>
      </c>
      <c r="DI256" s="9" t="str">
        <f t="shared" si="923"/>
        <v>-</v>
      </c>
      <c r="DJ256" s="231" t="str">
        <f t="shared" si="923"/>
        <v>-</v>
      </c>
      <c r="DK256" s="231" t="str">
        <f t="shared" si="923"/>
        <v>-</v>
      </c>
      <c r="DL256" s="231" t="str">
        <f t="shared" si="923"/>
        <v>-</v>
      </c>
      <c r="DM256" s="231" t="str">
        <f t="shared" si="923"/>
        <v>-</v>
      </c>
      <c r="DN256" s="231" t="str">
        <f t="shared" si="923"/>
        <v>-</v>
      </c>
      <c r="DO256" s="231" t="str">
        <f t="shared" si="923"/>
        <v>-</v>
      </c>
      <c r="DP256" s="231" t="str">
        <f t="shared" si="923"/>
        <v>-</v>
      </c>
      <c r="DQ256" s="231" t="str">
        <f t="shared" si="923"/>
        <v>-</v>
      </c>
      <c r="DR256" s="231" t="str">
        <f t="shared" si="923"/>
        <v>-</v>
      </c>
      <c r="DS256" s="231" t="str">
        <f t="shared" si="923"/>
        <v>-</v>
      </c>
      <c r="DT256" s="231" t="str">
        <f t="shared" si="923"/>
        <v>-</v>
      </c>
      <c r="DU256" s="231" t="str">
        <f t="shared" si="923"/>
        <v>-</v>
      </c>
      <c r="DV256" s="9" t="str">
        <f t="shared" si="923"/>
        <v>-</v>
      </c>
      <c r="DW256" s="9" t="str">
        <f t="shared" si="923"/>
        <v>-</v>
      </c>
      <c r="DX256" s="9" t="str">
        <f t="shared" ref="DX256:EE256" si="924">DX$5</f>
        <v>-</v>
      </c>
      <c r="DY256" s="9" t="str">
        <f t="shared" si="924"/>
        <v>-</v>
      </c>
      <c r="DZ256" s="9" t="str">
        <f t="shared" si="924"/>
        <v>-</v>
      </c>
      <c r="EA256" s="9" t="str">
        <f t="shared" si="924"/>
        <v>-</v>
      </c>
      <c r="EB256" s="9" t="str">
        <f t="shared" si="924"/>
        <v>-</v>
      </c>
      <c r="EC256" s="9" t="str">
        <f t="shared" si="924"/>
        <v>-</v>
      </c>
      <c r="ED256" s="9" t="str">
        <f t="shared" si="924"/>
        <v>-</v>
      </c>
      <c r="EE256" s="9" t="str">
        <f t="shared" si="924"/>
        <v>-</v>
      </c>
      <c r="EF256" s="7" t="s">
        <v>36</v>
      </c>
      <c r="EG256" s="7" t="s">
        <v>36</v>
      </c>
      <c r="EH256" s="7" t="s">
        <v>36</v>
      </c>
      <c r="EI256" s="7" t="s">
        <v>36</v>
      </c>
      <c r="EJ256" s="7" t="s">
        <v>36</v>
      </c>
      <c r="EK256" s="7" t="s">
        <v>36</v>
      </c>
      <c r="EL256" s="9">
        <f>EL$5</f>
        <v>0</v>
      </c>
      <c r="EM256" s="231">
        <f>EM$5</f>
        <v>0</v>
      </c>
      <c r="EN256" s="231">
        <f t="shared" ref="EN256" si="925">EN$5</f>
        <v>0</v>
      </c>
      <c r="EO256" s="9">
        <f t="shared" ref="EO256:FR256" si="926">EO$5</f>
        <v>0</v>
      </c>
      <c r="EP256" s="9">
        <f t="shared" si="926"/>
        <v>0</v>
      </c>
      <c r="EQ256" s="9">
        <f t="shared" si="926"/>
        <v>0</v>
      </c>
      <c r="ER256" s="9">
        <f t="shared" si="926"/>
        <v>0</v>
      </c>
      <c r="ES256" s="9" t="str">
        <f t="shared" si="926"/>
        <v>-</v>
      </c>
      <c r="ET256" s="9" t="str">
        <f t="shared" si="926"/>
        <v>-</v>
      </c>
      <c r="EU256" s="9" t="str">
        <f t="shared" si="926"/>
        <v>-</v>
      </c>
      <c r="EV256" s="9" t="str">
        <f t="shared" si="926"/>
        <v>-</v>
      </c>
      <c r="EW256" s="9" t="str">
        <f t="shared" si="926"/>
        <v>-</v>
      </c>
      <c r="EX256" s="9" t="str">
        <f t="shared" si="926"/>
        <v>-</v>
      </c>
      <c r="EY256" s="9" t="str">
        <f t="shared" si="926"/>
        <v>-</v>
      </c>
      <c r="EZ256" s="9" t="str">
        <f t="shared" si="926"/>
        <v>-</v>
      </c>
      <c r="FA256" s="9" t="str">
        <f t="shared" si="926"/>
        <v>-</v>
      </c>
      <c r="FB256" s="9" t="str">
        <f t="shared" si="926"/>
        <v>-</v>
      </c>
      <c r="FC256" s="9" t="str">
        <f t="shared" si="926"/>
        <v>-</v>
      </c>
      <c r="FD256" s="231">
        <f>FD$5</f>
        <v>0</v>
      </c>
      <c r="FE256" s="9" t="str">
        <f t="shared" si="926"/>
        <v>-</v>
      </c>
      <c r="FF256" s="9" t="str">
        <f t="shared" si="926"/>
        <v>-</v>
      </c>
      <c r="FG256" s="9" t="str">
        <f t="shared" si="926"/>
        <v>-</v>
      </c>
      <c r="FH256" s="9" t="str">
        <f t="shared" si="926"/>
        <v>-</v>
      </c>
      <c r="FI256" s="9" t="str">
        <f t="shared" si="926"/>
        <v>-</v>
      </c>
      <c r="FJ256" s="9" t="str">
        <f t="shared" si="926"/>
        <v>-</v>
      </c>
      <c r="FK256" s="9" t="str">
        <f t="shared" si="926"/>
        <v>-</v>
      </c>
      <c r="FL256" s="9">
        <f t="shared" si="926"/>
        <v>0</v>
      </c>
      <c r="FM256" s="9" t="str">
        <f t="shared" si="926"/>
        <v>-</v>
      </c>
      <c r="FN256" s="9">
        <f>FN$5</f>
        <v>1</v>
      </c>
      <c r="FO256" s="9">
        <f>FO$5</f>
        <v>0</v>
      </c>
      <c r="FP256" s="9">
        <f t="shared" si="926"/>
        <v>1</v>
      </c>
      <c r="FQ256" s="9">
        <f t="shared" si="926"/>
        <v>0</v>
      </c>
      <c r="FR256" s="9">
        <f t="shared" si="926"/>
        <v>1</v>
      </c>
      <c r="FS256" s="9">
        <v>1</v>
      </c>
      <c r="FT256" s="9">
        <f>FT$5</f>
        <v>1</v>
      </c>
      <c r="FU256" s="9">
        <f>FU$5</f>
        <v>0</v>
      </c>
      <c r="FV256" s="9">
        <v>1</v>
      </c>
      <c r="FW256" s="9">
        <f t="shared" ref="FW256:GN256" si="927">FW$5</f>
        <v>0</v>
      </c>
      <c r="FX256" s="9">
        <f t="shared" si="927"/>
        <v>0</v>
      </c>
      <c r="FY256" s="9">
        <f t="shared" si="927"/>
        <v>0</v>
      </c>
      <c r="FZ256" s="9">
        <f t="shared" si="927"/>
        <v>0</v>
      </c>
      <c r="GA256" s="9">
        <f t="shared" si="927"/>
        <v>0</v>
      </c>
      <c r="GB256" s="9">
        <f t="shared" si="927"/>
        <v>0</v>
      </c>
      <c r="GC256" s="9">
        <f>GC$5</f>
        <v>0</v>
      </c>
      <c r="GD256" s="9">
        <f>GD$5</f>
        <v>0</v>
      </c>
      <c r="GE256" s="9">
        <f t="shared" si="927"/>
        <v>0</v>
      </c>
      <c r="GF256" s="9">
        <f t="shared" si="927"/>
        <v>0</v>
      </c>
      <c r="GG256" s="9">
        <f t="shared" si="927"/>
        <v>1</v>
      </c>
      <c r="GH256" s="9">
        <f t="shared" si="927"/>
        <v>0</v>
      </c>
      <c r="GI256" s="9">
        <f t="shared" si="927"/>
        <v>0</v>
      </c>
      <c r="GJ256" s="9">
        <f t="shared" si="927"/>
        <v>0</v>
      </c>
      <c r="GK256" s="9">
        <f t="shared" si="927"/>
        <v>0</v>
      </c>
      <c r="GL256" s="9">
        <f t="shared" si="927"/>
        <v>0</v>
      </c>
      <c r="GM256" s="9">
        <f t="shared" si="927"/>
        <v>0</v>
      </c>
      <c r="GN256" s="9">
        <f t="shared" si="927"/>
        <v>0</v>
      </c>
      <c r="GO256" s="231">
        <f>GO$5</f>
        <v>0</v>
      </c>
      <c r="GP256" s="9" t="str">
        <f t="shared" ref="GP256:GT256" si="928">GP$5</f>
        <v>-</v>
      </c>
      <c r="GQ256" s="9" t="str">
        <f t="shared" si="928"/>
        <v>-</v>
      </c>
      <c r="GR256" s="231" t="str">
        <f t="shared" si="928"/>
        <v>-</v>
      </c>
      <c r="GS256" s="9" t="str">
        <f t="shared" si="928"/>
        <v>-</v>
      </c>
      <c r="GT256" s="9" t="str">
        <f t="shared" si="928"/>
        <v>-</v>
      </c>
      <c r="GU256" s="9" t="str">
        <f t="shared" ref="GU256:JT256" si="929">GU$5</f>
        <v>-</v>
      </c>
      <c r="GV256" s="9" t="str">
        <f t="shared" si="929"/>
        <v>-</v>
      </c>
      <c r="GW256" s="9" t="str">
        <f t="shared" si="929"/>
        <v>-</v>
      </c>
      <c r="GX256" s="9">
        <f t="shared" si="929"/>
        <v>0</v>
      </c>
      <c r="GY256" s="9" t="str">
        <f t="shared" si="929"/>
        <v>-</v>
      </c>
      <c r="GZ256" s="9" t="str">
        <f t="shared" si="929"/>
        <v>-</v>
      </c>
      <c r="HA256" s="9" t="str">
        <f t="shared" si="929"/>
        <v>-</v>
      </c>
      <c r="HB256" s="9" t="str">
        <f>HB$5</f>
        <v>-</v>
      </c>
      <c r="HC256" s="9" t="str">
        <f t="shared" si="929"/>
        <v>-</v>
      </c>
      <c r="HD256" s="9" t="str">
        <f t="shared" si="929"/>
        <v>-</v>
      </c>
      <c r="HE256" s="9" t="str">
        <f t="shared" si="929"/>
        <v>-</v>
      </c>
      <c r="HF256" s="9" t="str">
        <f t="shared" si="929"/>
        <v>-</v>
      </c>
      <c r="HG256" s="9" t="str">
        <f t="shared" si="929"/>
        <v>-</v>
      </c>
      <c r="HH256" s="9" t="str">
        <f t="shared" si="929"/>
        <v>-</v>
      </c>
      <c r="HI256" s="9" t="str">
        <f t="shared" si="929"/>
        <v>-</v>
      </c>
      <c r="HJ256" s="231" t="str">
        <f t="shared" si="929"/>
        <v>-</v>
      </c>
      <c r="HK256" s="9" t="str">
        <f t="shared" si="929"/>
        <v>-</v>
      </c>
      <c r="HL256" s="9" t="str">
        <f t="shared" si="929"/>
        <v>-</v>
      </c>
      <c r="HM256" s="231" t="str">
        <f t="shared" si="929"/>
        <v>-</v>
      </c>
      <c r="HN256" s="231" t="str">
        <f t="shared" si="929"/>
        <v>-</v>
      </c>
      <c r="HO256" s="231" t="str">
        <f t="shared" si="929"/>
        <v>-</v>
      </c>
      <c r="HP256" s="231" t="str">
        <f t="shared" si="929"/>
        <v>-</v>
      </c>
      <c r="HQ256" s="9" t="str">
        <f t="shared" si="929"/>
        <v>-</v>
      </c>
      <c r="HR256" s="231" t="str">
        <f t="shared" si="929"/>
        <v>-</v>
      </c>
      <c r="HS256" s="9" t="str">
        <f>HS$5</f>
        <v>-</v>
      </c>
      <c r="HT256" s="9" t="str">
        <f>HT$5</f>
        <v>-</v>
      </c>
      <c r="HU256" s="9" t="str">
        <f>HU$5</f>
        <v>-</v>
      </c>
      <c r="HV256" s="9" t="str">
        <f>HV$5</f>
        <v>-</v>
      </c>
      <c r="HW256" s="9" t="str">
        <f>HW$5</f>
        <v>-</v>
      </c>
      <c r="HX256" s="9" t="str">
        <f t="shared" ref="HX256:HZ256" si="930">HX$5</f>
        <v>-</v>
      </c>
      <c r="HY256" s="9" t="str">
        <f t="shared" si="930"/>
        <v>-</v>
      </c>
      <c r="HZ256" s="9" t="str">
        <f t="shared" si="930"/>
        <v>-</v>
      </c>
      <c r="IA256" s="9" t="str">
        <f t="shared" si="929"/>
        <v>-</v>
      </c>
      <c r="IB256" s="231" t="str">
        <f>IB$5</f>
        <v>-</v>
      </c>
      <c r="IC256" s="231" t="str">
        <f t="shared" si="929"/>
        <v>-</v>
      </c>
      <c r="ID256" s="231" t="str">
        <f t="shared" si="929"/>
        <v>-</v>
      </c>
      <c r="IE256" s="231" t="str">
        <f t="shared" si="929"/>
        <v>-</v>
      </c>
      <c r="IF256" s="9" t="str">
        <f t="shared" si="929"/>
        <v>-</v>
      </c>
      <c r="IG256" s="9" t="str">
        <f t="shared" si="929"/>
        <v>-</v>
      </c>
      <c r="IH256" s="9" t="str">
        <f t="shared" si="929"/>
        <v>-</v>
      </c>
      <c r="II256" s="9" t="str">
        <f t="shared" si="929"/>
        <v>-</v>
      </c>
      <c r="IJ256" s="9" t="str">
        <f t="shared" si="929"/>
        <v>-</v>
      </c>
      <c r="IK256" s="9" t="str">
        <f t="shared" ref="IK256:IP256" si="931">IK$5</f>
        <v>-</v>
      </c>
      <c r="IL256" s="9" t="str">
        <f t="shared" si="931"/>
        <v>-</v>
      </c>
      <c r="IM256" s="9" t="str">
        <f t="shared" si="931"/>
        <v>-</v>
      </c>
      <c r="IN256" s="9" t="str">
        <f t="shared" si="931"/>
        <v>-</v>
      </c>
      <c r="IO256" s="9" t="str">
        <f t="shared" si="931"/>
        <v>-</v>
      </c>
      <c r="IP256" s="231">
        <f t="shared" si="931"/>
        <v>0</v>
      </c>
      <c r="IQ256" s="9">
        <f t="shared" si="929"/>
        <v>1</v>
      </c>
      <c r="IR256" s="9">
        <f t="shared" si="929"/>
        <v>0</v>
      </c>
      <c r="IS256" s="9">
        <f t="shared" si="929"/>
        <v>1</v>
      </c>
      <c r="IT256" s="9">
        <f t="shared" si="929"/>
        <v>1</v>
      </c>
      <c r="IU256" s="9">
        <f t="shared" si="929"/>
        <v>0</v>
      </c>
      <c r="IV256" s="9" t="str">
        <f t="shared" si="929"/>
        <v>-</v>
      </c>
      <c r="IW256" s="9" t="str">
        <f t="shared" si="929"/>
        <v>-</v>
      </c>
      <c r="IX256" s="9" t="str">
        <f t="shared" si="929"/>
        <v>-</v>
      </c>
      <c r="IY256" s="9" t="str">
        <f t="shared" si="929"/>
        <v>-</v>
      </c>
      <c r="IZ256" s="9">
        <f t="shared" si="929"/>
        <v>1</v>
      </c>
      <c r="JA256" s="9">
        <f t="shared" si="929"/>
        <v>1</v>
      </c>
      <c r="JB256" s="9">
        <f t="shared" si="929"/>
        <v>1</v>
      </c>
      <c r="JC256" s="9">
        <f t="shared" si="929"/>
        <v>1</v>
      </c>
      <c r="JD256" s="231">
        <f>JD$5</f>
        <v>0</v>
      </c>
      <c r="JE256" s="9">
        <f t="shared" si="929"/>
        <v>1</v>
      </c>
      <c r="JF256" s="231">
        <f t="shared" si="929"/>
        <v>1</v>
      </c>
      <c r="JG256" s="9">
        <f t="shared" si="929"/>
        <v>1</v>
      </c>
      <c r="JH256" s="231">
        <f t="shared" si="929"/>
        <v>1</v>
      </c>
      <c r="JI256" s="231">
        <f t="shared" si="929"/>
        <v>1</v>
      </c>
      <c r="JJ256" s="231">
        <f t="shared" si="929"/>
        <v>1</v>
      </c>
      <c r="JK256" s="231">
        <f t="shared" si="929"/>
        <v>1</v>
      </c>
      <c r="JL256" s="9">
        <f t="shared" si="929"/>
        <v>1</v>
      </c>
      <c r="JM256" s="231">
        <f t="shared" si="929"/>
        <v>0</v>
      </c>
      <c r="JN256" s="231">
        <f t="shared" si="929"/>
        <v>0</v>
      </c>
      <c r="JO256" s="231">
        <f t="shared" si="929"/>
        <v>0</v>
      </c>
      <c r="JP256" s="231">
        <f t="shared" si="929"/>
        <v>0</v>
      </c>
      <c r="JQ256" s="231">
        <f t="shared" si="929"/>
        <v>0</v>
      </c>
      <c r="JR256" s="231">
        <f t="shared" si="929"/>
        <v>0</v>
      </c>
      <c r="JS256" s="231" t="str">
        <f t="shared" si="929"/>
        <v>-</v>
      </c>
      <c r="JT256" s="9">
        <f t="shared" si="929"/>
        <v>1</v>
      </c>
      <c r="JU256" s="27">
        <v>0</v>
      </c>
    </row>
    <row r="257" spans="22:22">
      <c r="V257" s="218"/>
    </row>
  </sheetData>
  <autoFilter ref="A4:JU257" xr:uid="{A5DE918E-332D-4563-9BCB-E13ECBAD8AE1}"/>
  <phoneticPr fontId="4" type="noConversion"/>
  <conditionalFormatting sqref="I17:T17 I23:T23 I134:T134">
    <cfRule type="expression" dxfId="190" priority="430">
      <formula>(I17&lt;&gt;I$15)</formula>
    </cfRule>
  </conditionalFormatting>
  <conditionalFormatting sqref="E1:G23 E254:G1048576 E132:G134 F31:G31 F135:G136 F24:G29">
    <cfRule type="cellIs" dxfId="189" priority="448" stopIfTrue="1" operator="equal">
      <formula>TRUE</formula>
    </cfRule>
  </conditionalFormatting>
  <conditionalFormatting sqref="BG1:CX1 A1:G1 I1:BE1 CZ1:XFD1">
    <cfRule type="cellIs" dxfId="188" priority="449" stopIfTrue="1" operator="equal">
      <formula>"sam"</formula>
    </cfRule>
    <cfRule type="cellIs" dxfId="187" priority="450" stopIfTrue="1" operator="equal">
      <formula>"sap"</formula>
    </cfRule>
    <cfRule type="cellIs" dxfId="186" priority="451" stopIfTrue="1" operator="equal">
      <formula>"saa"</formula>
    </cfRule>
    <cfRule type="cellIs" dxfId="185" priority="452" stopIfTrue="1" operator="equal">
      <formula>"sar"</formula>
    </cfRule>
    <cfRule type="cellIs" dxfId="184" priority="453" stopIfTrue="1" operator="equal">
      <formula>"sat"</formula>
    </cfRule>
    <cfRule type="cellIs" dxfId="183" priority="488" stopIfTrue="1" operator="equal">
      <formula>"sav"</formula>
    </cfRule>
  </conditionalFormatting>
  <conditionalFormatting sqref="BF1">
    <cfRule type="cellIs" dxfId="182" priority="215" stopIfTrue="1" operator="equal">
      <formula>"sam"</formula>
    </cfRule>
    <cfRule type="cellIs" dxfId="181" priority="216" stopIfTrue="1" operator="equal">
      <formula>"sap"</formula>
    </cfRule>
    <cfRule type="cellIs" dxfId="180" priority="217" stopIfTrue="1" operator="equal">
      <formula>"saa"</formula>
    </cfRule>
    <cfRule type="cellIs" dxfId="179" priority="218" stopIfTrue="1" operator="equal">
      <formula>"sar"</formula>
    </cfRule>
    <cfRule type="cellIs" dxfId="178" priority="219" stopIfTrue="1" operator="equal">
      <formula>"sat"</formula>
    </cfRule>
    <cfRule type="cellIs" dxfId="177" priority="220" stopIfTrue="1" operator="equal">
      <formula>"sav"</formula>
    </cfRule>
  </conditionalFormatting>
  <conditionalFormatting sqref="F33:G38 F40:G40">
    <cfRule type="cellIs" dxfId="176" priority="163" stopIfTrue="1" operator="equal">
      <formula>TRUE</formula>
    </cfRule>
  </conditionalFormatting>
  <conditionalFormatting sqref="E42:G47 E49:E56 F49:G49 E58:E59 E24:E41">
    <cfRule type="cellIs" dxfId="175" priority="162" stopIfTrue="1" operator="equal">
      <formula>TRUE</formula>
    </cfRule>
  </conditionalFormatting>
  <conditionalFormatting sqref="F51:G56 F58:G58">
    <cfRule type="cellIs" dxfId="174" priority="161" stopIfTrue="1" operator="equal">
      <formula>TRUE</formula>
    </cfRule>
  </conditionalFormatting>
  <conditionalFormatting sqref="F32:G32">
    <cfRule type="cellIs" dxfId="173" priority="160" stopIfTrue="1" operator="equal">
      <formula>TRUE</formula>
    </cfRule>
  </conditionalFormatting>
  <conditionalFormatting sqref="F41:G41">
    <cfRule type="cellIs" dxfId="172" priority="159" stopIfTrue="1" operator="equal">
      <formula>TRUE</formula>
    </cfRule>
  </conditionalFormatting>
  <conditionalFormatting sqref="F50:G50">
    <cfRule type="cellIs" dxfId="171" priority="158" stopIfTrue="1" operator="equal">
      <formula>TRUE</formula>
    </cfRule>
  </conditionalFormatting>
  <conditionalFormatting sqref="F59:G59">
    <cfRule type="cellIs" dxfId="170" priority="157" stopIfTrue="1" operator="equal">
      <formula>TRUE</formula>
    </cfRule>
  </conditionalFormatting>
  <conditionalFormatting sqref="F137:G137 E135:E137">
    <cfRule type="cellIs" dxfId="169" priority="154" stopIfTrue="1" operator="equal">
      <formula>TRUE</formula>
    </cfRule>
  </conditionalFormatting>
  <conditionalFormatting sqref="F30:G30">
    <cfRule type="cellIs" dxfId="168" priority="151" stopIfTrue="1" operator="equal">
      <formula>TRUE</formula>
    </cfRule>
  </conditionalFormatting>
  <conditionalFormatting sqref="F39:G39">
    <cfRule type="cellIs" dxfId="167" priority="150" stopIfTrue="1" operator="equal">
      <formula>TRUE</formula>
    </cfRule>
  </conditionalFormatting>
  <conditionalFormatting sqref="E57">
    <cfRule type="cellIs" dxfId="166" priority="148" stopIfTrue="1" operator="equal">
      <formula>TRUE</formula>
    </cfRule>
  </conditionalFormatting>
  <conditionalFormatting sqref="E48:G48">
    <cfRule type="cellIs" dxfId="165" priority="149" stopIfTrue="1" operator="equal">
      <formula>TRUE</formula>
    </cfRule>
  </conditionalFormatting>
  <conditionalFormatting sqref="E138:G139 F144 F141 G141:G149 F140:G140">
    <cfRule type="cellIs" dxfId="164" priority="140" stopIfTrue="1" operator="equal">
      <formula>TRUE</formula>
    </cfRule>
  </conditionalFormatting>
  <conditionalFormatting sqref="F57:G57">
    <cfRule type="cellIs" dxfId="163" priority="147" stopIfTrue="1" operator="equal">
      <formula>TRUE</formula>
    </cfRule>
  </conditionalFormatting>
  <conditionalFormatting sqref="CY1">
    <cfRule type="cellIs" dxfId="162" priority="141" stopIfTrue="1" operator="equal">
      <formula>"sam"</formula>
    </cfRule>
    <cfRule type="cellIs" dxfId="161" priority="142" stopIfTrue="1" operator="equal">
      <formula>"sap"</formula>
    </cfRule>
    <cfRule type="cellIs" dxfId="160" priority="143" stopIfTrue="1" operator="equal">
      <formula>"saa"</formula>
    </cfRule>
    <cfRule type="cellIs" dxfId="159" priority="144" stopIfTrue="1" operator="equal">
      <formula>"sar"</formula>
    </cfRule>
    <cfRule type="cellIs" dxfId="158" priority="145" stopIfTrue="1" operator="equal">
      <formula>"sat"</formula>
    </cfRule>
    <cfRule type="cellIs" dxfId="157" priority="146" stopIfTrue="1" operator="equal">
      <formula>"sav"</formula>
    </cfRule>
  </conditionalFormatting>
  <conditionalFormatting sqref="I139:T139">
    <cfRule type="expression" dxfId="156" priority="139">
      <formula>(I139&lt;&gt;I$15)</formula>
    </cfRule>
  </conditionalFormatting>
  <conditionalFormatting sqref="F142">
    <cfRule type="cellIs" dxfId="155" priority="138" stopIfTrue="1" operator="equal">
      <formula>TRUE</formula>
    </cfRule>
  </conditionalFormatting>
  <conditionalFormatting sqref="F147">
    <cfRule type="cellIs" dxfId="154" priority="135" stopIfTrue="1" operator="equal">
      <formula>TRUE</formula>
    </cfRule>
  </conditionalFormatting>
  <conditionalFormatting sqref="F143 E140:E149">
    <cfRule type="cellIs" dxfId="153" priority="137" stopIfTrue="1" operator="equal">
      <formula>TRUE</formula>
    </cfRule>
  </conditionalFormatting>
  <conditionalFormatting sqref="F145:F146 F149">
    <cfRule type="cellIs" dxfId="152" priority="136" stopIfTrue="1" operator="equal">
      <formula>TRUE</formula>
    </cfRule>
  </conditionalFormatting>
  <conditionalFormatting sqref="E66">
    <cfRule type="cellIs" dxfId="151" priority="130" stopIfTrue="1" operator="equal">
      <formula>TRUE</formula>
    </cfRule>
  </conditionalFormatting>
  <conditionalFormatting sqref="F148">
    <cfRule type="cellIs" dxfId="150" priority="134" stopIfTrue="1" operator="equal">
      <formula>TRUE</formula>
    </cfRule>
  </conditionalFormatting>
  <conditionalFormatting sqref="E60:E65 E67:E68">
    <cfRule type="cellIs" dxfId="149" priority="133" stopIfTrue="1" operator="equal">
      <formula>TRUE</formula>
    </cfRule>
  </conditionalFormatting>
  <conditionalFormatting sqref="F60:G65 F67:G67">
    <cfRule type="cellIs" dxfId="148" priority="132" stopIfTrue="1" operator="equal">
      <formula>TRUE</formula>
    </cfRule>
  </conditionalFormatting>
  <conditionalFormatting sqref="F68:G68">
    <cfRule type="cellIs" dxfId="147" priority="131" stopIfTrue="1" operator="equal">
      <formula>TRUE</formula>
    </cfRule>
  </conditionalFormatting>
  <conditionalFormatting sqref="E84">
    <cfRule type="cellIs" dxfId="146" priority="125" stopIfTrue="1" operator="equal">
      <formula>TRUE</formula>
    </cfRule>
  </conditionalFormatting>
  <conditionalFormatting sqref="F66:G66">
    <cfRule type="cellIs" dxfId="145" priority="129" stopIfTrue="1" operator="equal">
      <formula>TRUE</formula>
    </cfRule>
  </conditionalFormatting>
  <conditionalFormatting sqref="E111">
    <cfRule type="cellIs" dxfId="144" priority="120" stopIfTrue="1" operator="equal">
      <formula>TRUE</formula>
    </cfRule>
  </conditionalFormatting>
  <conditionalFormatting sqref="E78:E83 E85:E86">
    <cfRule type="cellIs" dxfId="143" priority="128" stopIfTrue="1" operator="equal">
      <formula>TRUE</formula>
    </cfRule>
  </conditionalFormatting>
  <conditionalFormatting sqref="F78:G83 F85:G85">
    <cfRule type="cellIs" dxfId="142" priority="127" stopIfTrue="1" operator="equal">
      <formula>TRUE</formula>
    </cfRule>
  </conditionalFormatting>
  <conditionalFormatting sqref="F86:G86">
    <cfRule type="cellIs" dxfId="141" priority="126" stopIfTrue="1" operator="equal">
      <formula>TRUE</formula>
    </cfRule>
  </conditionalFormatting>
  <conditionalFormatting sqref="F84:G84">
    <cfRule type="cellIs" dxfId="140" priority="124" stopIfTrue="1" operator="equal">
      <formula>TRUE</formula>
    </cfRule>
  </conditionalFormatting>
  <conditionalFormatting sqref="E129">
    <cfRule type="cellIs" dxfId="139" priority="115" stopIfTrue="1" operator="equal">
      <formula>TRUE</formula>
    </cfRule>
  </conditionalFormatting>
  <conditionalFormatting sqref="E105:E110 E112:E113">
    <cfRule type="cellIs" dxfId="138" priority="123" stopIfTrue="1" operator="equal">
      <formula>TRUE</formula>
    </cfRule>
  </conditionalFormatting>
  <conditionalFormatting sqref="F105:G110 F112:G112">
    <cfRule type="cellIs" dxfId="137" priority="122" stopIfTrue="1" operator="equal">
      <formula>TRUE</formula>
    </cfRule>
  </conditionalFormatting>
  <conditionalFormatting sqref="F113:G113">
    <cfRule type="cellIs" dxfId="136" priority="121" stopIfTrue="1" operator="equal">
      <formula>TRUE</formula>
    </cfRule>
  </conditionalFormatting>
  <conditionalFormatting sqref="F111:G111">
    <cfRule type="cellIs" dxfId="135" priority="119" stopIfTrue="1" operator="equal">
      <formula>TRUE</formula>
    </cfRule>
  </conditionalFormatting>
  <conditionalFormatting sqref="E150:G154">
    <cfRule type="cellIs" dxfId="134" priority="113" stopIfTrue="1" operator="equal">
      <formula>TRUE</formula>
    </cfRule>
  </conditionalFormatting>
  <conditionalFormatting sqref="E123:E128 E130:E131">
    <cfRule type="cellIs" dxfId="133" priority="118" stopIfTrue="1" operator="equal">
      <formula>TRUE</formula>
    </cfRule>
  </conditionalFormatting>
  <conditionalFormatting sqref="F123:G128 F130:G130">
    <cfRule type="cellIs" dxfId="132" priority="117" stopIfTrue="1" operator="equal">
      <formula>TRUE</formula>
    </cfRule>
  </conditionalFormatting>
  <conditionalFormatting sqref="F131:G131">
    <cfRule type="cellIs" dxfId="131" priority="116" stopIfTrue="1" operator="equal">
      <formula>TRUE</formula>
    </cfRule>
  </conditionalFormatting>
  <conditionalFormatting sqref="F129:G129">
    <cfRule type="cellIs" dxfId="130" priority="114" stopIfTrue="1" operator="equal">
      <formula>TRUE</formula>
    </cfRule>
  </conditionalFormatting>
  <conditionalFormatting sqref="I151:T151">
    <cfRule type="expression" dxfId="129" priority="112">
      <formula>(I151&lt;&gt;I$15)</formula>
    </cfRule>
  </conditionalFormatting>
  <conditionalFormatting sqref="E155:G157 E161:G163 E167:G169">
    <cfRule type="cellIs" dxfId="128" priority="111" stopIfTrue="1" operator="equal">
      <formula>TRUE</formula>
    </cfRule>
  </conditionalFormatting>
  <conditionalFormatting sqref="E170:G172 E179:G179">
    <cfRule type="cellIs" dxfId="127" priority="110" stopIfTrue="1" operator="equal">
      <formula>TRUE</formula>
    </cfRule>
  </conditionalFormatting>
  <conditionalFormatting sqref="E180:G184">
    <cfRule type="cellIs" dxfId="126" priority="109" stopIfTrue="1" operator="equal">
      <formula>TRUE</formula>
    </cfRule>
  </conditionalFormatting>
  <conditionalFormatting sqref="E158:G160">
    <cfRule type="cellIs" dxfId="125" priority="108" stopIfTrue="1" operator="equal">
      <formula>TRUE</formula>
    </cfRule>
  </conditionalFormatting>
  <conditionalFormatting sqref="E173:G175">
    <cfRule type="cellIs" dxfId="124" priority="106" stopIfTrue="1" operator="equal">
      <formula>TRUE</formula>
    </cfRule>
  </conditionalFormatting>
  <conditionalFormatting sqref="E164:G166">
    <cfRule type="cellIs" dxfId="123" priority="107" stopIfTrue="1" operator="equal">
      <formula>TRUE</formula>
    </cfRule>
  </conditionalFormatting>
  <conditionalFormatting sqref="E185:G185">
    <cfRule type="cellIs" dxfId="122" priority="104" stopIfTrue="1" operator="equal">
      <formula>TRUE</formula>
    </cfRule>
  </conditionalFormatting>
  <conditionalFormatting sqref="E176:G178">
    <cfRule type="cellIs" dxfId="121" priority="105" stopIfTrue="1" operator="equal">
      <formula>TRUE</formula>
    </cfRule>
  </conditionalFormatting>
  <conditionalFormatting sqref="E186:G190">
    <cfRule type="cellIs" dxfId="120" priority="103" stopIfTrue="1" operator="equal">
      <formula>TRUE</formula>
    </cfRule>
  </conditionalFormatting>
  <conditionalFormatting sqref="H17 H23 H134">
    <cfRule type="expression" dxfId="119" priority="96">
      <formula>(H17&lt;&gt;H$15)</formula>
    </cfRule>
  </conditionalFormatting>
  <conditionalFormatting sqref="H1">
    <cfRule type="cellIs" dxfId="118" priority="97" stopIfTrue="1" operator="equal">
      <formula>"sam"</formula>
    </cfRule>
    <cfRule type="cellIs" dxfId="117" priority="98" stopIfTrue="1" operator="equal">
      <formula>"sap"</formula>
    </cfRule>
    <cfRule type="cellIs" dxfId="116" priority="99" stopIfTrue="1" operator="equal">
      <formula>"saa"</formula>
    </cfRule>
    <cfRule type="cellIs" dxfId="115" priority="100" stopIfTrue="1" operator="equal">
      <formula>"sar"</formula>
    </cfRule>
    <cfRule type="cellIs" dxfId="114" priority="101" stopIfTrue="1" operator="equal">
      <formula>"sat"</formula>
    </cfRule>
    <cfRule type="cellIs" dxfId="113" priority="102" stopIfTrue="1" operator="equal">
      <formula>"sav"</formula>
    </cfRule>
  </conditionalFormatting>
  <conditionalFormatting sqref="H139">
    <cfRule type="expression" dxfId="112" priority="95">
      <formula>(H139&lt;&gt;H$15)</formula>
    </cfRule>
  </conditionalFormatting>
  <conditionalFormatting sqref="H151">
    <cfRule type="expression" dxfId="111" priority="94">
      <formula>(H151&lt;&gt;H$15)</formula>
    </cfRule>
  </conditionalFormatting>
  <conditionalFormatting sqref="I192:T192">
    <cfRule type="expression" dxfId="110" priority="92">
      <formula>(I192&lt;&gt;I$15)</formula>
    </cfRule>
  </conditionalFormatting>
  <conditionalFormatting sqref="E191:G192 F193:G193 E193:E198">
    <cfRule type="cellIs" dxfId="109" priority="93" stopIfTrue="1" operator="equal">
      <formula>TRUE</formula>
    </cfRule>
  </conditionalFormatting>
  <conditionalFormatting sqref="H192">
    <cfRule type="expression" dxfId="108" priority="91">
      <formula>(H192&lt;&gt;H$15)</formula>
    </cfRule>
  </conditionalFormatting>
  <conditionalFormatting sqref="E75">
    <cfRule type="cellIs" dxfId="107" priority="82" stopIfTrue="1" operator="equal">
      <formula>TRUE</formula>
    </cfRule>
  </conditionalFormatting>
  <conditionalFormatting sqref="E93">
    <cfRule type="cellIs" dxfId="106" priority="77" stopIfTrue="1" operator="equal">
      <formula>TRUE</formula>
    </cfRule>
  </conditionalFormatting>
  <conditionalFormatting sqref="E69:E74 E76:E77">
    <cfRule type="cellIs" dxfId="105" priority="85" stopIfTrue="1" operator="equal">
      <formula>TRUE</formula>
    </cfRule>
  </conditionalFormatting>
  <conditionalFormatting sqref="F69:G74 F76:G76">
    <cfRule type="cellIs" dxfId="104" priority="84" stopIfTrue="1" operator="equal">
      <formula>TRUE</formula>
    </cfRule>
  </conditionalFormatting>
  <conditionalFormatting sqref="F77:G77">
    <cfRule type="cellIs" dxfId="103" priority="83" stopIfTrue="1" operator="equal">
      <formula>TRUE</formula>
    </cfRule>
  </conditionalFormatting>
  <conditionalFormatting sqref="F75:G75">
    <cfRule type="cellIs" dxfId="102" priority="81" stopIfTrue="1" operator="equal">
      <formula>TRUE</formula>
    </cfRule>
  </conditionalFormatting>
  <conditionalFormatting sqref="E120">
    <cfRule type="cellIs" dxfId="101" priority="72" stopIfTrue="1" operator="equal">
      <formula>TRUE</formula>
    </cfRule>
  </conditionalFormatting>
  <conditionalFormatting sqref="E87:E92 E94:E95">
    <cfRule type="cellIs" dxfId="100" priority="80" stopIfTrue="1" operator="equal">
      <formula>TRUE</formula>
    </cfRule>
  </conditionalFormatting>
  <conditionalFormatting sqref="F87:G92 F94:G94">
    <cfRule type="cellIs" dxfId="99" priority="79" stopIfTrue="1" operator="equal">
      <formula>TRUE</formula>
    </cfRule>
  </conditionalFormatting>
  <conditionalFormatting sqref="F95:G95">
    <cfRule type="cellIs" dxfId="98" priority="78" stopIfTrue="1" operator="equal">
      <formula>TRUE</formula>
    </cfRule>
  </conditionalFormatting>
  <conditionalFormatting sqref="F93:G93">
    <cfRule type="cellIs" dxfId="97" priority="76" stopIfTrue="1" operator="equal">
      <formula>TRUE</formula>
    </cfRule>
  </conditionalFormatting>
  <conditionalFormatting sqref="E114:E119 E121:E122">
    <cfRule type="cellIs" dxfId="96" priority="75" stopIfTrue="1" operator="equal">
      <formula>TRUE</formula>
    </cfRule>
  </conditionalFormatting>
  <conditionalFormatting sqref="F114:G119 F121:G121">
    <cfRule type="cellIs" dxfId="95" priority="74" stopIfTrue="1" operator="equal">
      <formula>TRUE</formula>
    </cfRule>
  </conditionalFormatting>
  <conditionalFormatting sqref="F122:G122">
    <cfRule type="cellIs" dxfId="94" priority="73" stopIfTrue="1" operator="equal">
      <formula>TRUE</formula>
    </cfRule>
  </conditionalFormatting>
  <conditionalFormatting sqref="F120:G120">
    <cfRule type="cellIs" dxfId="93" priority="71" stopIfTrue="1" operator="equal">
      <formula>TRUE</formula>
    </cfRule>
  </conditionalFormatting>
  <conditionalFormatting sqref="E102">
    <cfRule type="cellIs" dxfId="92" priority="62" stopIfTrue="1" operator="equal">
      <formula>TRUE</formula>
    </cfRule>
  </conditionalFormatting>
  <conditionalFormatting sqref="E96:E101 E103:E104">
    <cfRule type="cellIs" dxfId="91" priority="65" stopIfTrue="1" operator="equal">
      <formula>TRUE</formula>
    </cfRule>
  </conditionalFormatting>
  <conditionalFormatting sqref="F96:G101 F103:G103">
    <cfRule type="cellIs" dxfId="90" priority="64" stopIfTrue="1" operator="equal">
      <formula>TRUE</formula>
    </cfRule>
  </conditionalFormatting>
  <conditionalFormatting sqref="F104:G104">
    <cfRule type="cellIs" dxfId="89" priority="63" stopIfTrue="1" operator="equal">
      <formula>TRUE</formula>
    </cfRule>
  </conditionalFormatting>
  <conditionalFormatting sqref="F102:G102">
    <cfRule type="cellIs" dxfId="88" priority="61" stopIfTrue="1" operator="equal">
      <formula>TRUE</formula>
    </cfRule>
  </conditionalFormatting>
  <conditionalFormatting sqref="F195:G195">
    <cfRule type="cellIs" dxfId="87" priority="59" stopIfTrue="1" operator="equal">
      <formula>TRUE</formula>
    </cfRule>
  </conditionalFormatting>
  <conditionalFormatting sqref="F197:G197">
    <cfRule type="cellIs" dxfId="86" priority="44" stopIfTrue="1" operator="equal">
      <formula>TRUE</formula>
    </cfRule>
  </conditionalFormatting>
  <conditionalFormatting sqref="F198:G198">
    <cfRule type="cellIs" dxfId="85" priority="50" stopIfTrue="1" operator="equal">
      <formula>TRUE</formula>
    </cfRule>
  </conditionalFormatting>
  <conditionalFormatting sqref="F194:G194">
    <cfRule type="cellIs" dxfId="84" priority="48" stopIfTrue="1" operator="equal">
      <formula>TRUE</formula>
    </cfRule>
  </conditionalFormatting>
  <conditionalFormatting sqref="F196:G196">
    <cfRule type="cellIs" dxfId="83" priority="46" stopIfTrue="1" operator="equal">
      <formula>TRUE</formula>
    </cfRule>
  </conditionalFormatting>
  <conditionalFormatting sqref="E241:G241">
    <cfRule type="cellIs" dxfId="82" priority="38" stopIfTrue="1" operator="equal">
      <formula>TRUE</formula>
    </cfRule>
  </conditionalFormatting>
  <conditionalFormatting sqref="E240:G240">
    <cfRule type="cellIs" dxfId="81" priority="35" stopIfTrue="1" operator="equal">
      <formula>TRUE</formula>
    </cfRule>
  </conditionalFormatting>
  <conditionalFormatting sqref="I229:T229">
    <cfRule type="expression" dxfId="80" priority="41">
      <formula>(I229&lt;&gt;I$15)</formula>
    </cfRule>
  </conditionalFormatting>
  <conditionalFormatting sqref="E228:G229 E236:G236">
    <cfRule type="cellIs" dxfId="79" priority="42" stopIfTrue="1" operator="equal">
      <formula>TRUE</formula>
    </cfRule>
  </conditionalFormatting>
  <conditionalFormatting sqref="H229">
    <cfRule type="expression" dxfId="78" priority="40">
      <formula>(H229&lt;&gt;H$15)</formula>
    </cfRule>
  </conditionalFormatting>
  <conditionalFormatting sqref="E238:G238">
    <cfRule type="cellIs" dxfId="77" priority="39" stopIfTrue="1" operator="equal">
      <formula>TRUE</formula>
    </cfRule>
  </conditionalFormatting>
  <conditionalFormatting sqref="E237:G237">
    <cfRule type="cellIs" dxfId="76" priority="37" stopIfTrue="1" operator="equal">
      <formula>TRUE</formula>
    </cfRule>
  </conditionalFormatting>
  <conditionalFormatting sqref="E239:G239">
    <cfRule type="cellIs" dxfId="75" priority="36" stopIfTrue="1" operator="equal">
      <formula>TRUE</formula>
    </cfRule>
  </conditionalFormatting>
  <conditionalFormatting sqref="F216:G216">
    <cfRule type="cellIs" dxfId="74" priority="26" stopIfTrue="1" operator="equal">
      <formula>TRUE</formula>
    </cfRule>
  </conditionalFormatting>
  <conditionalFormatting sqref="I200:T200">
    <cfRule type="expression" dxfId="73" priority="33">
      <formula>(I200&lt;&gt;I$15)</formula>
    </cfRule>
  </conditionalFormatting>
  <conditionalFormatting sqref="E208:G208 E199:G206">
    <cfRule type="cellIs" dxfId="72" priority="34" stopIfTrue="1" operator="equal">
      <formula>TRUE</formula>
    </cfRule>
  </conditionalFormatting>
  <conditionalFormatting sqref="E209:G209">
    <cfRule type="cellIs" dxfId="71" priority="32" stopIfTrue="1" operator="equal">
      <formula>TRUE</formula>
    </cfRule>
  </conditionalFormatting>
  <conditionalFormatting sqref="E207:G207">
    <cfRule type="cellIs" dxfId="70" priority="31" stopIfTrue="1" operator="equal">
      <formula>TRUE</formula>
    </cfRule>
  </conditionalFormatting>
  <conditionalFormatting sqref="H200">
    <cfRule type="expression" dxfId="69" priority="30">
      <formula>(H200&lt;&gt;H$15)</formula>
    </cfRule>
  </conditionalFormatting>
  <conditionalFormatting sqref="E210:E218">
    <cfRule type="cellIs" dxfId="68" priority="25" stopIfTrue="1" operator="equal">
      <formula>TRUE</formula>
    </cfRule>
  </conditionalFormatting>
  <conditionalFormatting sqref="F217:G217 F210:G215">
    <cfRule type="cellIs" dxfId="67" priority="28" stopIfTrue="1" operator="equal">
      <formula>TRUE</formula>
    </cfRule>
  </conditionalFormatting>
  <conditionalFormatting sqref="F218:G218">
    <cfRule type="cellIs" dxfId="66" priority="27" stopIfTrue="1" operator="equal">
      <formula>TRUE</formula>
    </cfRule>
  </conditionalFormatting>
  <conditionalFormatting sqref="F227:G227">
    <cfRule type="cellIs" dxfId="65" priority="23" stopIfTrue="1" operator="equal">
      <formula>TRUE</formula>
    </cfRule>
  </conditionalFormatting>
  <conditionalFormatting sqref="E219:E227">
    <cfRule type="cellIs" dxfId="64" priority="21" stopIfTrue="1" operator="equal">
      <formula>TRUE</formula>
    </cfRule>
  </conditionalFormatting>
  <conditionalFormatting sqref="F226:G226 F219:G224">
    <cfRule type="cellIs" dxfId="63" priority="24" stopIfTrue="1" operator="equal">
      <formula>TRUE</formula>
    </cfRule>
  </conditionalFormatting>
  <conditionalFormatting sqref="F225:G225">
    <cfRule type="cellIs" dxfId="62" priority="22" stopIfTrue="1" operator="equal">
      <formula>TRUE</formula>
    </cfRule>
  </conditionalFormatting>
  <conditionalFormatting sqref="E232:E233 E231:G231">
    <cfRule type="cellIs" dxfId="61" priority="20" stopIfTrue="1" operator="equal">
      <formula>TRUE</formula>
    </cfRule>
  </conditionalFormatting>
  <conditionalFormatting sqref="E235:G235">
    <cfRule type="cellIs" dxfId="60" priority="19" stopIfTrue="1" operator="equal">
      <formula>TRUE</formula>
    </cfRule>
  </conditionalFormatting>
  <conditionalFormatting sqref="F233:G233">
    <cfRule type="cellIs" dxfId="59" priority="18" stopIfTrue="1" operator="equal">
      <formula>TRUE</formula>
    </cfRule>
  </conditionalFormatting>
  <conditionalFormatting sqref="E230:G230">
    <cfRule type="cellIs" dxfId="58" priority="17" stopIfTrue="1" operator="equal">
      <formula>TRUE</formula>
    </cfRule>
  </conditionalFormatting>
  <conditionalFormatting sqref="F232:G232">
    <cfRule type="cellIs" dxfId="57" priority="15" stopIfTrue="1" operator="equal">
      <formula>TRUE</formula>
    </cfRule>
  </conditionalFormatting>
  <conditionalFormatting sqref="E234:G234">
    <cfRule type="cellIs" dxfId="56" priority="13" stopIfTrue="1" operator="equal">
      <formula>TRUE</formula>
    </cfRule>
  </conditionalFormatting>
  <conditionalFormatting sqref="F247:G247">
    <cfRule type="cellIs" dxfId="55" priority="10" stopIfTrue="1" operator="equal">
      <formula>TRUE</formula>
    </cfRule>
  </conditionalFormatting>
  <conditionalFormatting sqref="F246:G246">
    <cfRule type="cellIs" dxfId="54" priority="7" stopIfTrue="1" operator="equal">
      <formula>TRUE</formula>
    </cfRule>
  </conditionalFormatting>
  <conditionalFormatting sqref="F242:G242">
    <cfRule type="cellIs" dxfId="53" priority="12" stopIfTrue="1" operator="equal">
      <formula>TRUE</formula>
    </cfRule>
  </conditionalFormatting>
  <conditionalFormatting sqref="F244:G244">
    <cfRule type="cellIs" dxfId="52" priority="11" stopIfTrue="1" operator="equal">
      <formula>TRUE</formula>
    </cfRule>
  </conditionalFormatting>
  <conditionalFormatting sqref="F243:G243">
    <cfRule type="cellIs" dxfId="51" priority="9" stopIfTrue="1" operator="equal">
      <formula>TRUE</formula>
    </cfRule>
  </conditionalFormatting>
  <conditionalFormatting sqref="F245:G245">
    <cfRule type="cellIs" dxfId="50" priority="8" stopIfTrue="1" operator="equal">
      <formula>TRUE</formula>
    </cfRule>
  </conditionalFormatting>
  <conditionalFormatting sqref="E253:G253 E242:E252">
    <cfRule type="cellIs" dxfId="49" priority="4" stopIfTrue="1" operator="equal">
      <formula>TRUE</formula>
    </cfRule>
  </conditionalFormatting>
  <conditionalFormatting sqref="F252:G252">
    <cfRule type="cellIs" dxfId="48" priority="1" stopIfTrue="1" operator="equal">
      <formula>TRUE</formula>
    </cfRule>
  </conditionalFormatting>
  <conditionalFormatting sqref="F248:G248">
    <cfRule type="cellIs" dxfId="47" priority="6" stopIfTrue="1" operator="equal">
      <formula>TRUE</formula>
    </cfRule>
  </conditionalFormatting>
  <conditionalFormatting sqref="F250:G250">
    <cfRule type="cellIs" dxfId="46" priority="5" stopIfTrue="1" operator="equal">
      <formula>TRUE</formula>
    </cfRule>
  </conditionalFormatting>
  <conditionalFormatting sqref="F249:G249">
    <cfRule type="cellIs" dxfId="45" priority="3" stopIfTrue="1" operator="equal">
      <formula>TRUE</formula>
    </cfRule>
  </conditionalFormatting>
  <conditionalFormatting sqref="F251:G251">
    <cfRule type="cellIs" dxfId="44" priority="2"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98"/>
  <sheetViews>
    <sheetView tabSelected="1" topLeftCell="A61" workbookViewId="0">
      <selection activeCell="E72" sqref="E72"/>
    </sheetView>
  </sheetViews>
  <sheetFormatPr defaultRowHeight="15" outlineLevelRow="1"/>
  <cols>
    <col min="2" max="2" width="43.28515625" customWidth="1"/>
    <col min="3" max="3" width="6.28515625" customWidth="1"/>
    <col min="4" max="4" width="10.7109375" bestFit="1" customWidth="1"/>
    <col min="5" max="5" width="12.85546875" customWidth="1"/>
    <col min="6" max="6" width="6.7109375" customWidth="1"/>
    <col min="7" max="8" width="6.28515625" customWidth="1"/>
    <col min="9" max="9" width="8.42578125" customWidth="1"/>
    <col min="10" max="10" width="7.42578125" customWidth="1"/>
    <col min="11" max="11" width="8.28515625" customWidth="1"/>
    <col min="12" max="12" width="7.42578125" customWidth="1"/>
    <col min="13"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950</v>
      </c>
      <c r="C4" s="208">
        <v>3</v>
      </c>
      <c r="D4" s="68" t="str">
        <f>CHOOSE(d.TOL+1,"Master ","Aut ","Win ","Spr ")</f>
        <v xml:space="preserve">Spr </v>
      </c>
      <c r="E4" s="159" t="s">
        <v>1014</v>
      </c>
    </row>
    <row r="5" spans="1:67">
      <c r="A5" s="18" t="s">
        <v>1105</v>
      </c>
      <c r="F5" s="228"/>
      <c r="G5" s="228"/>
      <c r="H5" s="228"/>
      <c r="I5" s="228"/>
      <c r="J5" s="228"/>
      <c r="K5" s="228"/>
      <c r="L5" s="228"/>
      <c r="M5" s="228"/>
      <c r="N5" s="228"/>
      <c r="O5" s="228"/>
      <c r="P5" s="228"/>
      <c r="Q5" s="228"/>
      <c r="U5" s="228"/>
      <c r="V5" s="228"/>
      <c r="W5" s="228"/>
      <c r="X5" s="228"/>
      <c r="Y5" s="228"/>
      <c r="Z5" s="228"/>
      <c r="AA5" s="228"/>
      <c r="AB5" s="228"/>
      <c r="AC5" s="228"/>
      <c r="AD5" s="228"/>
      <c r="AE5" s="228"/>
      <c r="AF5" s="228"/>
    </row>
    <row r="6" spans="1:67">
      <c r="B6" s="43" t="s">
        <v>939</v>
      </c>
      <c r="C6" s="58">
        <v>2</v>
      </c>
      <c r="D6" s="68" t="str">
        <f>CHOOSE(d.Region,"SWV","GSM","CWM")</f>
        <v>GSM</v>
      </c>
      <c r="E6" s="68" t="s">
        <v>966</v>
      </c>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BO6" s="68"/>
    </row>
    <row r="7" spans="1:67" s="228" customFormat="1">
      <c r="B7" s="43"/>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BO7" s="68"/>
    </row>
    <row r="8" spans="1:67" collapsed="1">
      <c r="F8" s="228"/>
      <c r="G8" s="228"/>
      <c r="H8" s="228"/>
      <c r="I8" s="228"/>
      <c r="J8" s="228"/>
      <c r="K8" s="228"/>
      <c r="L8" s="228"/>
      <c r="M8" s="228"/>
      <c r="N8" s="228"/>
      <c r="O8" s="228"/>
      <c r="P8" s="228"/>
      <c r="Q8" s="228"/>
      <c r="U8" s="228"/>
      <c r="V8" s="228"/>
      <c r="W8" s="228"/>
      <c r="X8" s="228"/>
      <c r="Y8" s="228"/>
      <c r="Z8" s="228"/>
      <c r="AA8" s="228"/>
      <c r="AB8" s="228"/>
      <c r="AC8" s="228"/>
      <c r="AD8" s="228"/>
      <c r="AE8" s="228"/>
      <c r="AF8" s="228"/>
    </row>
    <row r="9" spans="1:67" collapsed="1">
      <c r="A9" s="18" t="s">
        <v>947</v>
      </c>
    </row>
    <row r="10" spans="1:67" ht="16.5" hidden="1" outlineLevel="1">
      <c r="B10" s="67" t="s">
        <v>673</v>
      </c>
      <c r="C10" s="70"/>
      <c r="D10" s="70"/>
      <c r="E10" s="70"/>
      <c r="F10" s="70"/>
      <c r="G10" s="70"/>
      <c r="H10" s="70"/>
      <c r="I10" s="70"/>
      <c r="J10" s="70"/>
      <c r="K10" s="70"/>
      <c r="L10" s="70"/>
      <c r="M10" s="69" t="s">
        <v>631</v>
      </c>
      <c r="N10" s="69"/>
      <c r="O10" s="69"/>
      <c r="P10" s="69"/>
      <c r="Q10" s="69"/>
      <c r="R10" s="69"/>
      <c r="S10" s="69"/>
      <c r="T10" s="69"/>
      <c r="U10" s="69"/>
      <c r="V10" s="69"/>
      <c r="W10" s="69" t="s">
        <v>632</v>
      </c>
      <c r="X10" s="69"/>
      <c r="Y10" s="69"/>
      <c r="Z10" s="69"/>
      <c r="AA10" s="69"/>
      <c r="AB10" s="69"/>
      <c r="AC10" s="69"/>
      <c r="AD10" s="69"/>
      <c r="AE10" s="69"/>
      <c r="AF10" s="69"/>
      <c r="AG10" s="69" t="s">
        <v>672</v>
      </c>
      <c r="AH10" s="69"/>
      <c r="AI10" s="69"/>
      <c r="AJ10" s="69"/>
      <c r="AK10" s="69"/>
      <c r="AL10" s="69"/>
      <c r="AM10" s="69"/>
      <c r="AN10" s="69"/>
      <c r="AO10" s="69"/>
      <c r="AP10" s="69"/>
      <c r="AQ10" s="68"/>
    </row>
    <row r="11" spans="1:67" ht="36" hidden="1" outlineLevel="1">
      <c r="B11" s="67"/>
      <c r="C11" s="70" t="s">
        <v>674</v>
      </c>
      <c r="D11" s="70" t="s">
        <v>675</v>
      </c>
      <c r="E11" s="70" t="s">
        <v>676</v>
      </c>
      <c r="F11" s="70" t="s">
        <v>810</v>
      </c>
      <c r="G11" s="70" t="s">
        <v>811</v>
      </c>
      <c r="H11" s="70" t="s">
        <v>677</v>
      </c>
      <c r="I11" s="70" t="s">
        <v>678</v>
      </c>
      <c r="J11" s="70" t="s">
        <v>679</v>
      </c>
      <c r="K11" s="70" t="s">
        <v>679</v>
      </c>
      <c r="L11" s="70" t="s">
        <v>679</v>
      </c>
      <c r="M11" s="70" t="s">
        <v>674</v>
      </c>
      <c r="N11" s="70" t="s">
        <v>675</v>
      </c>
      <c r="O11" s="70" t="s">
        <v>676</v>
      </c>
      <c r="P11" s="70" t="s">
        <v>810</v>
      </c>
      <c r="Q11" s="70" t="s">
        <v>811</v>
      </c>
      <c r="R11" s="70" t="s">
        <v>677</v>
      </c>
      <c r="S11" s="70" t="s">
        <v>678</v>
      </c>
      <c r="T11" s="70" t="s">
        <v>679</v>
      </c>
      <c r="U11" s="70" t="s">
        <v>679</v>
      </c>
      <c r="V11" s="70" t="s">
        <v>679</v>
      </c>
      <c r="W11" s="70" t="s">
        <v>674</v>
      </c>
      <c r="X11" s="70" t="s">
        <v>675</v>
      </c>
      <c r="Y11" s="70" t="s">
        <v>676</v>
      </c>
      <c r="Z11" s="70" t="s">
        <v>810</v>
      </c>
      <c r="AA11" s="70" t="s">
        <v>811</v>
      </c>
      <c r="AB11" s="70" t="s">
        <v>677</v>
      </c>
      <c r="AC11" s="70" t="s">
        <v>678</v>
      </c>
      <c r="AD11" s="70" t="s">
        <v>679</v>
      </c>
      <c r="AE11" s="70" t="s">
        <v>679</v>
      </c>
      <c r="AF11" s="70" t="s">
        <v>679</v>
      </c>
      <c r="AG11" s="70" t="s">
        <v>674</v>
      </c>
      <c r="AH11" s="70" t="s">
        <v>675</v>
      </c>
      <c r="AI11" s="70" t="s">
        <v>676</v>
      </c>
      <c r="AJ11" s="70" t="s">
        <v>810</v>
      </c>
      <c r="AK11" s="70" t="s">
        <v>811</v>
      </c>
      <c r="AL11" s="70" t="s">
        <v>677</v>
      </c>
      <c r="AM11" s="70" t="s">
        <v>678</v>
      </c>
      <c r="AN11" s="70" t="s">
        <v>679</v>
      </c>
      <c r="AO11" s="70" t="s">
        <v>679</v>
      </c>
      <c r="AP11" s="70" t="s">
        <v>679</v>
      </c>
      <c r="AQ11" s="68"/>
    </row>
    <row r="12" spans="1:67" hidden="1" outlineLevel="1">
      <c r="B12" s="59" t="s">
        <v>742</v>
      </c>
      <c r="C12" s="64">
        <f t="shared" ref="C12:L17" si="0">CHOOSE(d.Region,M12,W12,AG12)</f>
        <v>-0.04</v>
      </c>
      <c r="D12" s="64">
        <f t="shared" si="0"/>
        <v>0.87</v>
      </c>
      <c r="E12" s="64">
        <f t="shared" si="0"/>
        <v>0.8</v>
      </c>
      <c r="F12" s="64">
        <f t="shared" si="0"/>
        <v>0</v>
      </c>
      <c r="G12" s="64">
        <f t="shared" si="0"/>
        <v>0</v>
      </c>
      <c r="H12" s="64">
        <f t="shared" si="0"/>
        <v>0.64</v>
      </c>
      <c r="I12" s="64">
        <f t="shared" si="0"/>
        <v>0.21</v>
      </c>
      <c r="J12" s="64">
        <f t="shared" si="0"/>
        <v>0.19</v>
      </c>
      <c r="K12" s="64">
        <f t="shared" si="0"/>
        <v>0.19</v>
      </c>
      <c r="L12" s="64">
        <f t="shared" si="0"/>
        <v>0.19</v>
      </c>
      <c r="M12" s="71">
        <v>-0.04</v>
      </c>
      <c r="N12" s="71">
        <v>0.83</v>
      </c>
      <c r="O12" s="71">
        <v>-0.75</v>
      </c>
      <c r="P12" s="71">
        <v>0</v>
      </c>
      <c r="Q12" s="71">
        <v>0</v>
      </c>
      <c r="R12" s="71">
        <v>0.64</v>
      </c>
      <c r="S12" s="71">
        <v>0.31</v>
      </c>
      <c r="T12" s="72">
        <v>0.09</v>
      </c>
      <c r="U12" s="72">
        <v>0.09</v>
      </c>
      <c r="V12" s="72">
        <v>0.09</v>
      </c>
      <c r="W12" s="71">
        <v>-0.04</v>
      </c>
      <c r="X12" s="71">
        <v>0.87</v>
      </c>
      <c r="Y12" s="71">
        <v>0.8</v>
      </c>
      <c r="Z12" s="71">
        <v>0</v>
      </c>
      <c r="AA12" s="71">
        <v>0</v>
      </c>
      <c r="AB12" s="71">
        <v>0.64</v>
      </c>
      <c r="AC12" s="71">
        <v>0.21</v>
      </c>
      <c r="AD12" s="72">
        <v>0.19</v>
      </c>
      <c r="AE12" s="72">
        <v>0.19</v>
      </c>
      <c r="AF12" s="72">
        <v>0.19</v>
      </c>
      <c r="AG12" s="71">
        <v>-0.04</v>
      </c>
      <c r="AH12" s="71">
        <v>0.96</v>
      </c>
      <c r="AI12" s="71">
        <v>1.8</v>
      </c>
      <c r="AJ12" s="71">
        <v>0</v>
      </c>
      <c r="AK12" s="71">
        <v>0</v>
      </c>
      <c r="AL12" s="71">
        <v>0.64</v>
      </c>
      <c r="AM12" s="71">
        <v>0.21</v>
      </c>
      <c r="AN12" s="72">
        <v>0.19</v>
      </c>
      <c r="AO12" s="72">
        <v>0.19</v>
      </c>
      <c r="AP12" s="72">
        <v>0.19</v>
      </c>
      <c r="AQ12" s="68"/>
    </row>
    <row r="13" spans="1:67" hidden="1" outlineLevel="1">
      <c r="B13" s="60" t="s">
        <v>569</v>
      </c>
      <c r="C13" s="85">
        <f t="shared" si="0"/>
        <v>-0.04</v>
      </c>
      <c r="D13" s="85">
        <f t="shared" si="0"/>
        <v>0.87</v>
      </c>
      <c r="E13" s="85">
        <f t="shared" si="0"/>
        <v>0.8</v>
      </c>
      <c r="F13" s="85">
        <f t="shared" si="0"/>
        <v>0</v>
      </c>
      <c r="G13" s="85">
        <f t="shared" si="0"/>
        <v>0</v>
      </c>
      <c r="H13" s="85">
        <f t="shared" si="0"/>
        <v>0.64</v>
      </c>
      <c r="I13" s="85">
        <f t="shared" si="0"/>
        <v>0.21</v>
      </c>
      <c r="J13" s="85">
        <f t="shared" si="0"/>
        <v>0.19</v>
      </c>
      <c r="K13" s="85">
        <f t="shared" si="0"/>
        <v>0.19</v>
      </c>
      <c r="L13" s="85">
        <f t="shared" si="0"/>
        <v>0.19</v>
      </c>
      <c r="M13" s="86">
        <v>-0.04</v>
      </c>
      <c r="N13" s="86">
        <v>0.83</v>
      </c>
      <c r="O13" s="86">
        <v>-0.75</v>
      </c>
      <c r="P13" s="86">
        <v>0</v>
      </c>
      <c r="Q13" s="86">
        <v>0</v>
      </c>
      <c r="R13" s="86">
        <v>0.64</v>
      </c>
      <c r="S13" s="86">
        <v>0.31</v>
      </c>
      <c r="T13" s="87">
        <v>0.09</v>
      </c>
      <c r="U13" s="87">
        <v>0.09</v>
      </c>
      <c r="V13" s="87">
        <v>0.09</v>
      </c>
      <c r="W13" s="86">
        <v>-0.04</v>
      </c>
      <c r="X13" s="86">
        <v>0.87</v>
      </c>
      <c r="Y13" s="86">
        <v>0.8</v>
      </c>
      <c r="Z13" s="86">
        <v>0</v>
      </c>
      <c r="AA13" s="86">
        <v>0</v>
      </c>
      <c r="AB13" s="86">
        <v>0.64</v>
      </c>
      <c r="AC13" s="86">
        <v>0.21</v>
      </c>
      <c r="AD13" s="87">
        <v>0.19</v>
      </c>
      <c r="AE13" s="87">
        <v>0.19</v>
      </c>
      <c r="AF13" s="87">
        <v>0.19</v>
      </c>
      <c r="AG13" s="86">
        <v>-0.04</v>
      </c>
      <c r="AH13" s="86">
        <v>0.96</v>
      </c>
      <c r="AI13" s="86">
        <v>1.8</v>
      </c>
      <c r="AJ13" s="86">
        <v>0</v>
      </c>
      <c r="AK13" s="86">
        <v>0</v>
      </c>
      <c r="AL13" s="86">
        <v>0.64</v>
      </c>
      <c r="AM13" s="86">
        <v>0.21</v>
      </c>
      <c r="AN13" s="87">
        <v>0.19</v>
      </c>
      <c r="AO13" s="87">
        <v>0.19</v>
      </c>
      <c r="AP13" s="87">
        <v>0.19</v>
      </c>
      <c r="AQ13" s="68"/>
    </row>
    <row r="14" spans="1:67" hidden="1" outlineLevel="1">
      <c r="B14" s="61" t="s">
        <v>409</v>
      </c>
      <c r="C14" s="88">
        <f t="shared" si="0"/>
        <v>-0.04</v>
      </c>
      <c r="D14" s="88">
        <f t="shared" si="0"/>
        <v>0.87</v>
      </c>
      <c r="E14" s="88">
        <f t="shared" si="0"/>
        <v>0.8</v>
      </c>
      <c r="F14" s="88">
        <f t="shared" si="0"/>
        <v>0</v>
      </c>
      <c r="G14" s="88">
        <f t="shared" si="0"/>
        <v>0</v>
      </c>
      <c r="H14" s="88">
        <f t="shared" si="0"/>
        <v>0.64</v>
      </c>
      <c r="I14" s="88">
        <f t="shared" si="0"/>
        <v>0.21</v>
      </c>
      <c r="J14" s="88">
        <f t="shared" si="0"/>
        <v>0.19</v>
      </c>
      <c r="K14" s="88">
        <f t="shared" si="0"/>
        <v>0.19</v>
      </c>
      <c r="L14" s="88">
        <f t="shared" si="0"/>
        <v>0.19</v>
      </c>
      <c r="M14" s="89">
        <v>-0.04</v>
      </c>
      <c r="N14" s="89">
        <v>0.83</v>
      </c>
      <c r="O14" s="89">
        <v>-0.75</v>
      </c>
      <c r="P14" s="89">
        <v>0</v>
      </c>
      <c r="Q14" s="89">
        <v>0</v>
      </c>
      <c r="R14" s="89">
        <v>0.64</v>
      </c>
      <c r="S14" s="89">
        <v>0.31</v>
      </c>
      <c r="T14" s="90">
        <v>0.09</v>
      </c>
      <c r="U14" s="90">
        <v>0.09</v>
      </c>
      <c r="V14" s="90">
        <v>0.09</v>
      </c>
      <c r="W14" s="89">
        <v>-0.04</v>
      </c>
      <c r="X14" s="89">
        <v>0.87</v>
      </c>
      <c r="Y14" s="89">
        <v>0.8</v>
      </c>
      <c r="Z14" s="89">
        <v>0</v>
      </c>
      <c r="AA14" s="89">
        <v>0</v>
      </c>
      <c r="AB14" s="89">
        <v>0.64</v>
      </c>
      <c r="AC14" s="89">
        <v>0.21</v>
      </c>
      <c r="AD14" s="90">
        <v>0.19</v>
      </c>
      <c r="AE14" s="90">
        <v>0.19</v>
      </c>
      <c r="AF14" s="90">
        <v>0.19</v>
      </c>
      <c r="AG14" s="89">
        <v>-0.04</v>
      </c>
      <c r="AH14" s="89">
        <v>0.96</v>
      </c>
      <c r="AI14" s="89">
        <v>1.8</v>
      </c>
      <c r="AJ14" s="89">
        <v>0</v>
      </c>
      <c r="AK14" s="89">
        <v>0</v>
      </c>
      <c r="AL14" s="89">
        <v>0.64</v>
      </c>
      <c r="AM14" s="89">
        <v>0.21</v>
      </c>
      <c r="AN14" s="90">
        <v>0.19</v>
      </c>
      <c r="AO14" s="90">
        <v>0.19</v>
      </c>
      <c r="AP14" s="90">
        <v>0.19</v>
      </c>
      <c r="AQ14" s="68"/>
    </row>
    <row r="15" spans="1:67" hidden="1" outlineLevel="1">
      <c r="B15" s="59" t="s">
        <v>743</v>
      </c>
      <c r="C15" s="91">
        <f t="shared" si="0"/>
        <v>-1.29</v>
      </c>
      <c r="D15" s="91">
        <f t="shared" si="0"/>
        <v>0.95</v>
      </c>
      <c r="E15" s="91">
        <f t="shared" si="0"/>
        <v>-1.67</v>
      </c>
      <c r="F15" s="91">
        <f t="shared" si="0"/>
        <v>0</v>
      </c>
      <c r="G15" s="91">
        <f t="shared" si="0"/>
        <v>0</v>
      </c>
      <c r="H15" s="91">
        <f t="shared" si="0"/>
        <v>-0.01</v>
      </c>
      <c r="I15" s="91">
        <f t="shared" si="0"/>
        <v>0.12</v>
      </c>
      <c r="J15" s="91">
        <f t="shared" si="0"/>
        <v>-0.37</v>
      </c>
      <c r="K15" s="91">
        <f t="shared" si="0"/>
        <v>-0.37</v>
      </c>
      <c r="L15" s="91">
        <f t="shared" si="0"/>
        <v>-0.37</v>
      </c>
      <c r="M15" s="92">
        <v>-1.29</v>
      </c>
      <c r="N15" s="92">
        <v>0.9</v>
      </c>
      <c r="O15" s="92">
        <v>-1.67</v>
      </c>
      <c r="P15" s="92">
        <v>-0.11</v>
      </c>
      <c r="Q15" s="92">
        <v>-0.25</v>
      </c>
      <c r="R15" s="92">
        <v>-0.6</v>
      </c>
      <c r="S15" s="92">
        <v>0.12</v>
      </c>
      <c r="T15" s="93">
        <v>-0.52</v>
      </c>
      <c r="U15" s="93">
        <v>-0.52</v>
      </c>
      <c r="V15" s="93">
        <v>-0.52</v>
      </c>
      <c r="W15" s="92">
        <v>-1.29</v>
      </c>
      <c r="X15" s="92">
        <v>0.95</v>
      </c>
      <c r="Y15" s="92">
        <v>-1.67</v>
      </c>
      <c r="Z15" s="92">
        <v>0</v>
      </c>
      <c r="AA15" s="92">
        <v>0</v>
      </c>
      <c r="AB15" s="92">
        <v>-0.01</v>
      </c>
      <c r="AC15" s="92">
        <v>0.12</v>
      </c>
      <c r="AD15" s="93">
        <v>-0.37</v>
      </c>
      <c r="AE15" s="93">
        <v>-0.37</v>
      </c>
      <c r="AF15" s="93">
        <v>-0.37</v>
      </c>
      <c r="AG15" s="92">
        <v>-1.29</v>
      </c>
      <c r="AH15" s="92">
        <v>0.95</v>
      </c>
      <c r="AI15" s="92">
        <v>-1.67</v>
      </c>
      <c r="AJ15" s="92">
        <v>0</v>
      </c>
      <c r="AK15" s="92">
        <v>0</v>
      </c>
      <c r="AL15" s="92">
        <v>0.05</v>
      </c>
      <c r="AM15" s="92">
        <v>0.22</v>
      </c>
      <c r="AN15" s="93">
        <v>-0.37</v>
      </c>
      <c r="AO15" s="93">
        <v>-0.37</v>
      </c>
      <c r="AP15" s="93">
        <v>-0.37</v>
      </c>
      <c r="AQ15" s="68"/>
    </row>
    <row r="16" spans="1:67" hidden="1" outlineLevel="1">
      <c r="B16" s="60" t="s">
        <v>569</v>
      </c>
      <c r="C16" s="85">
        <f t="shared" si="0"/>
        <v>-1.29</v>
      </c>
      <c r="D16" s="85">
        <f t="shared" si="0"/>
        <v>0.95</v>
      </c>
      <c r="E16" s="85">
        <f t="shared" si="0"/>
        <v>-1.67</v>
      </c>
      <c r="F16" s="85">
        <f t="shared" si="0"/>
        <v>0</v>
      </c>
      <c r="G16" s="85">
        <f t="shared" si="0"/>
        <v>0</v>
      </c>
      <c r="H16" s="85">
        <f t="shared" si="0"/>
        <v>-0.01</v>
      </c>
      <c r="I16" s="85">
        <f t="shared" si="0"/>
        <v>0.12</v>
      </c>
      <c r="J16" s="85">
        <f t="shared" si="0"/>
        <v>-0.37</v>
      </c>
      <c r="K16" s="85">
        <f t="shared" si="0"/>
        <v>-0.37</v>
      </c>
      <c r="L16" s="85">
        <f t="shared" si="0"/>
        <v>-0.37</v>
      </c>
      <c r="M16" s="86">
        <v>-1.29</v>
      </c>
      <c r="N16" s="86">
        <v>0.9</v>
      </c>
      <c r="O16" s="86">
        <v>-1.67</v>
      </c>
      <c r="P16" s="86">
        <v>-0.11</v>
      </c>
      <c r="Q16" s="86">
        <v>-0.25</v>
      </c>
      <c r="R16" s="86">
        <v>-0.6</v>
      </c>
      <c r="S16" s="86">
        <v>0.12</v>
      </c>
      <c r="T16" s="87">
        <v>-0.52</v>
      </c>
      <c r="U16" s="87">
        <v>-0.52</v>
      </c>
      <c r="V16" s="87">
        <v>-0.52</v>
      </c>
      <c r="W16" s="86">
        <v>-1.29</v>
      </c>
      <c r="X16" s="86">
        <v>0.95</v>
      </c>
      <c r="Y16" s="86">
        <v>-1.67</v>
      </c>
      <c r="Z16" s="86">
        <v>0</v>
      </c>
      <c r="AA16" s="86">
        <v>0</v>
      </c>
      <c r="AB16" s="86">
        <v>-0.01</v>
      </c>
      <c r="AC16" s="86">
        <v>0.12</v>
      </c>
      <c r="AD16" s="87">
        <v>-0.37</v>
      </c>
      <c r="AE16" s="87">
        <v>-0.37</v>
      </c>
      <c r="AF16" s="87">
        <v>-0.37</v>
      </c>
      <c r="AG16" s="86">
        <v>-1.29</v>
      </c>
      <c r="AH16" s="86">
        <v>0.95</v>
      </c>
      <c r="AI16" s="86">
        <v>-1.67</v>
      </c>
      <c r="AJ16" s="86">
        <v>0</v>
      </c>
      <c r="AK16" s="86">
        <v>0</v>
      </c>
      <c r="AL16" s="86">
        <v>0.05</v>
      </c>
      <c r="AM16" s="86">
        <v>0.22</v>
      </c>
      <c r="AN16" s="87">
        <v>-0.37</v>
      </c>
      <c r="AO16" s="87">
        <v>-0.37</v>
      </c>
      <c r="AP16" s="87">
        <v>-0.37</v>
      </c>
      <c r="AQ16" s="68"/>
    </row>
    <row r="17" spans="1:42" hidden="1" outlineLevel="1">
      <c r="B17" s="61" t="s">
        <v>409</v>
      </c>
      <c r="C17" s="65">
        <f t="shared" si="0"/>
        <v>-1.29</v>
      </c>
      <c r="D17" s="65">
        <f t="shared" si="0"/>
        <v>0.95</v>
      </c>
      <c r="E17" s="65">
        <f t="shared" si="0"/>
        <v>-1.67</v>
      </c>
      <c r="F17" s="65">
        <f t="shared" si="0"/>
        <v>0</v>
      </c>
      <c r="G17" s="65">
        <f t="shared" si="0"/>
        <v>0</v>
      </c>
      <c r="H17" s="65">
        <f t="shared" si="0"/>
        <v>-0.01</v>
      </c>
      <c r="I17" s="65">
        <f t="shared" si="0"/>
        <v>0.12</v>
      </c>
      <c r="J17" s="65">
        <f t="shared" si="0"/>
        <v>-0.37</v>
      </c>
      <c r="K17" s="65">
        <f t="shared" si="0"/>
        <v>-0.37</v>
      </c>
      <c r="L17" s="65">
        <f t="shared" si="0"/>
        <v>-0.37</v>
      </c>
      <c r="M17" s="73">
        <v>-1.29</v>
      </c>
      <c r="N17" s="73">
        <v>0.9</v>
      </c>
      <c r="O17" s="73">
        <v>-1.67</v>
      </c>
      <c r="P17" s="73">
        <v>0</v>
      </c>
      <c r="Q17" s="73">
        <v>0</v>
      </c>
      <c r="R17" s="73">
        <v>0.2</v>
      </c>
      <c r="S17" s="73">
        <v>0.17</v>
      </c>
      <c r="T17" s="74">
        <v>-0.52</v>
      </c>
      <c r="U17" s="74">
        <v>-0.52</v>
      </c>
      <c r="V17" s="74">
        <v>-0.52</v>
      </c>
      <c r="W17" s="73">
        <v>-1.29</v>
      </c>
      <c r="X17" s="73">
        <v>0.95</v>
      </c>
      <c r="Y17" s="73">
        <v>-1.67</v>
      </c>
      <c r="Z17" s="73">
        <v>0</v>
      </c>
      <c r="AA17" s="73">
        <v>0</v>
      </c>
      <c r="AB17" s="73">
        <v>-0.01</v>
      </c>
      <c r="AC17" s="73">
        <v>0.12</v>
      </c>
      <c r="AD17" s="74">
        <v>-0.37</v>
      </c>
      <c r="AE17" s="74">
        <v>-0.37</v>
      </c>
      <c r="AF17" s="74">
        <v>-0.37</v>
      </c>
      <c r="AG17" s="73">
        <v>-1.29</v>
      </c>
      <c r="AH17" s="73">
        <v>0.95</v>
      </c>
      <c r="AI17" s="73">
        <v>-1.67</v>
      </c>
      <c r="AJ17" s="89">
        <v>0</v>
      </c>
      <c r="AK17" s="89">
        <v>0</v>
      </c>
      <c r="AL17" s="73">
        <v>0.05</v>
      </c>
      <c r="AM17" s="73">
        <v>0.22</v>
      </c>
      <c r="AN17" s="74">
        <v>-0.37</v>
      </c>
      <c r="AO17" s="74">
        <v>-0.37</v>
      </c>
      <c r="AP17" s="74">
        <v>-0.37</v>
      </c>
    </row>
    <row r="18" spans="1:42" hidden="1" outlineLevel="1" collapsed="1"/>
    <row r="20" spans="1:42" collapsed="1">
      <c r="A20" s="18" t="s">
        <v>1011</v>
      </c>
    </row>
    <row r="21" spans="1:42" ht="118.5" hidden="1" outlineLevel="1">
      <c r="B21" s="24" t="s">
        <v>428</v>
      </c>
      <c r="C21" s="33" t="s">
        <v>727</v>
      </c>
      <c r="D21" s="33" t="s">
        <v>839</v>
      </c>
      <c r="E21" s="33" t="s">
        <v>370</v>
      </c>
      <c r="F21" s="33" t="s">
        <v>371</v>
      </c>
      <c r="G21" s="33" t="s">
        <v>405</v>
      </c>
      <c r="H21" s="33" t="s">
        <v>386</v>
      </c>
      <c r="I21" s="33" t="s">
        <v>416</v>
      </c>
      <c r="J21" s="33" t="s">
        <v>416</v>
      </c>
      <c r="K21" s="33" t="s">
        <v>416</v>
      </c>
      <c r="L21" s="134" t="s">
        <v>935</v>
      </c>
      <c r="M21" s="134" t="s">
        <v>935</v>
      </c>
      <c r="N21" s="134" t="s">
        <v>935</v>
      </c>
      <c r="O21" s="134" t="s">
        <v>935</v>
      </c>
    </row>
    <row r="22" spans="1:42" hidden="1" outlineLevel="1">
      <c r="L22" s="165" t="s">
        <v>929</v>
      </c>
      <c r="M22" s="165"/>
      <c r="N22" s="165"/>
      <c r="O22" s="165"/>
      <c r="P22" s="165" t="s">
        <v>929</v>
      </c>
      <c r="Q22" s="165"/>
      <c r="R22" s="165"/>
      <c r="S22" s="165"/>
      <c r="T22" s="165" t="s">
        <v>929</v>
      </c>
      <c r="U22" s="165"/>
      <c r="V22" s="165"/>
      <c r="W22" s="165"/>
      <c r="X22" s="165" t="s">
        <v>929</v>
      </c>
      <c r="Y22" s="165"/>
      <c r="Z22" s="165"/>
      <c r="AA22" s="165"/>
    </row>
    <row r="23" spans="1:42" hidden="1" outlineLevel="1">
      <c r="C23" s="40"/>
      <c r="D23" s="40"/>
      <c r="E23" s="40"/>
      <c r="F23" s="40"/>
      <c r="G23" s="40"/>
      <c r="H23" s="164" t="s">
        <v>518</v>
      </c>
      <c r="I23" s="54" t="s">
        <v>633</v>
      </c>
      <c r="J23" s="54" t="s">
        <v>634</v>
      </c>
      <c r="K23" s="54" t="s">
        <v>635</v>
      </c>
      <c r="L23" s="163">
        <v>1</v>
      </c>
      <c r="M23" s="163">
        <v>2</v>
      </c>
      <c r="N23" s="163">
        <v>3</v>
      </c>
      <c r="O23" s="163">
        <v>4</v>
      </c>
      <c r="P23" s="54" t="s">
        <v>936</v>
      </c>
      <c r="Q23" s="54" t="s">
        <v>937</v>
      </c>
      <c r="R23" s="54" t="s">
        <v>938</v>
      </c>
      <c r="S23" s="54" t="s">
        <v>953</v>
      </c>
      <c r="T23" s="54" t="s">
        <v>936</v>
      </c>
      <c r="U23" s="54" t="s">
        <v>937</v>
      </c>
      <c r="V23" s="54" t="s">
        <v>938</v>
      </c>
      <c r="W23" s="54" t="s">
        <v>953</v>
      </c>
      <c r="X23" s="54" t="s">
        <v>936</v>
      </c>
      <c r="Y23" s="54" t="s">
        <v>937</v>
      </c>
      <c r="Z23" s="54" t="s">
        <v>938</v>
      </c>
      <c r="AA23" s="54" t="s">
        <v>953</v>
      </c>
    </row>
    <row r="24" spans="1:42" hidden="1" outlineLevel="1">
      <c r="A24" s="24">
        <v>1</v>
      </c>
      <c r="B24" s="51" t="s">
        <v>530</v>
      </c>
      <c r="C24" s="46" t="s">
        <v>36</v>
      </c>
      <c r="D24" s="46" t="s">
        <v>36</v>
      </c>
      <c r="E24" s="46" t="s">
        <v>36</v>
      </c>
      <c r="F24" s="46" t="s">
        <v>36</v>
      </c>
      <c r="G24" s="48" t="s">
        <v>36</v>
      </c>
      <c r="I24">
        <v>0</v>
      </c>
      <c r="J24" s="63">
        <f>I24</f>
        <v>0</v>
      </c>
      <c r="K24" s="63">
        <f>J24</f>
        <v>0</v>
      </c>
      <c r="L24" s="48">
        <v>1</v>
      </c>
      <c r="M24" s="48">
        <v>1</v>
      </c>
      <c r="N24" s="48">
        <v>1</v>
      </c>
      <c r="O24" s="48">
        <v>0</v>
      </c>
      <c r="Q24" s="159"/>
    </row>
    <row r="25" spans="1:42" hidden="1" outlineLevel="1">
      <c r="A25" s="24">
        <v>2</v>
      </c>
      <c r="B25" s="52" t="s">
        <v>531</v>
      </c>
      <c r="C25" s="45" t="s">
        <v>36</v>
      </c>
      <c r="D25" s="45" t="b">
        <v>1</v>
      </c>
      <c r="E25" s="45" t="s">
        <v>36</v>
      </c>
      <c r="F25" s="45" t="s">
        <v>36</v>
      </c>
      <c r="G25" s="49" t="str">
        <f ca="1">OFFSET(G25,-1,0)</f>
        <v>-</v>
      </c>
      <c r="I25">
        <v>0</v>
      </c>
      <c r="J25" s="63">
        <f t="shared" ref="J25:K27" si="1">I25</f>
        <v>0</v>
      </c>
      <c r="K25" s="63">
        <f t="shared" si="1"/>
        <v>0</v>
      </c>
      <c r="L25" s="209">
        <v>1</v>
      </c>
      <c r="M25" s="209">
        <v>1</v>
      </c>
      <c r="N25" s="209">
        <v>1</v>
      </c>
      <c r="O25" s="209">
        <v>1</v>
      </c>
    </row>
    <row r="26" spans="1:42" hidden="1" outlineLevel="1">
      <c r="A26" s="24">
        <v>3</v>
      </c>
      <c r="B26" s="52" t="s">
        <v>951</v>
      </c>
      <c r="C26" s="45" t="b">
        <v>1</v>
      </c>
      <c r="D26" s="45" t="s">
        <v>36</v>
      </c>
      <c r="E26" s="45" t="s">
        <v>36</v>
      </c>
      <c r="F26" s="45" t="s">
        <v>36</v>
      </c>
      <c r="G26" s="49" t="str">
        <f ca="1">OFFSET(G26,-1,0)</f>
        <v>-</v>
      </c>
      <c r="H26" s="44">
        <f>1.25*H27</f>
        <v>1.2500000000000001E-2</v>
      </c>
      <c r="I26" s="55">
        <f>1.25*J27</f>
        <v>6.25E-2</v>
      </c>
      <c r="J26" s="63">
        <f t="shared" si="1"/>
        <v>6.25E-2</v>
      </c>
      <c r="K26" s="63">
        <f t="shared" si="1"/>
        <v>6.25E-2</v>
      </c>
      <c r="L26" s="209">
        <v>0</v>
      </c>
      <c r="M26" s="209">
        <v>0</v>
      </c>
      <c r="N26" s="209">
        <v>0</v>
      </c>
      <c r="O26" s="209">
        <v>0</v>
      </c>
    </row>
    <row r="27" spans="1:42" hidden="1" outlineLevel="1">
      <c r="A27" s="24">
        <v>4</v>
      </c>
      <c r="B27" s="53" t="s">
        <v>532</v>
      </c>
      <c r="C27" s="47" t="s">
        <v>36</v>
      </c>
      <c r="D27" s="47" t="s">
        <v>36</v>
      </c>
      <c r="E27" s="47" t="b">
        <v>1</v>
      </c>
      <c r="F27" s="45" t="s">
        <v>36</v>
      </c>
      <c r="G27" s="50" t="str">
        <f ca="1">OFFSET(G27,-1,0)</f>
        <v>-</v>
      </c>
      <c r="H27" s="44">
        <v>0.01</v>
      </c>
      <c r="I27">
        <v>0</v>
      </c>
      <c r="J27" s="44">
        <v>0.05</v>
      </c>
      <c r="K27" s="63">
        <f t="shared" si="1"/>
        <v>0.05</v>
      </c>
      <c r="L27" s="209">
        <v>0.66</v>
      </c>
      <c r="M27" s="209">
        <v>0.66</v>
      </c>
      <c r="N27" s="209">
        <v>0.66</v>
      </c>
      <c r="O27" s="209">
        <v>0.66</v>
      </c>
    </row>
    <row r="28" spans="1:42" ht="17.25" hidden="1" outlineLevel="1">
      <c r="L28" s="133" t="s">
        <v>964</v>
      </c>
      <c r="M28" s="133"/>
      <c r="N28" s="133"/>
      <c r="O28" s="133"/>
      <c r="P28" s="158" t="s">
        <v>940</v>
      </c>
      <c r="Q28" s="158"/>
      <c r="R28" s="158"/>
      <c r="S28" s="158"/>
      <c r="T28" s="158" t="s">
        <v>941</v>
      </c>
      <c r="U28" s="158"/>
      <c r="V28" s="158"/>
      <c r="W28" s="158"/>
      <c r="X28" s="158" t="s">
        <v>942</v>
      </c>
      <c r="Y28" s="158"/>
      <c r="Z28" s="158"/>
      <c r="AA28" s="158"/>
    </row>
    <row r="29" spans="1:42" hidden="1" outlineLevel="1">
      <c r="B29" t="s">
        <v>952</v>
      </c>
      <c r="C29" s="188" t="s">
        <v>958</v>
      </c>
      <c r="L29" s="185">
        <f>INDEX($P$29:$AA$29,1,(d.Region-1)*4+L$23)</f>
        <v>0</v>
      </c>
      <c r="M29" s="185">
        <f>INDEX($P$29:$AA$29,1,(d.Region-1)*4+M$23)</f>
        <v>0</v>
      </c>
      <c r="N29" s="185">
        <f>INDEX($P$29:$AA$29,1,(d.Region-1)*4+N$23)</f>
        <v>0</v>
      </c>
      <c r="O29" s="185">
        <f>INDEX($P$29:$AA$29,1,(d.Region-1)*4+O$23)</f>
        <v>0</v>
      </c>
      <c r="P29" s="186">
        <v>0</v>
      </c>
      <c r="Q29" s="186">
        <v>0</v>
      </c>
      <c r="R29" s="186">
        <v>0</v>
      </c>
      <c r="S29" s="186">
        <v>0</v>
      </c>
      <c r="T29" s="186">
        <v>0</v>
      </c>
      <c r="U29" s="186">
        <v>0</v>
      </c>
      <c r="V29" s="186">
        <v>0</v>
      </c>
      <c r="W29" s="186">
        <v>0</v>
      </c>
      <c r="X29" s="186">
        <v>0</v>
      </c>
      <c r="Y29" s="186">
        <v>0</v>
      </c>
      <c r="Z29" s="186">
        <v>0</v>
      </c>
      <c r="AA29" s="186">
        <v>0</v>
      </c>
    </row>
    <row r="30" spans="1:42" hidden="1" outlineLevel="1">
      <c r="U30" t="s">
        <v>954</v>
      </c>
    </row>
    <row r="32" spans="1:42">
      <c r="A32" s="18" t="s">
        <v>967</v>
      </c>
    </row>
    <row r="33" spans="1:18" ht="81" customHeight="1" outlineLevel="1">
      <c r="C33" s="33" t="s">
        <v>79</v>
      </c>
      <c r="D33" s="33" t="s">
        <v>118</v>
      </c>
      <c r="E33" s="33" t="s">
        <v>80</v>
      </c>
      <c r="F33" s="33" t="s">
        <v>375</v>
      </c>
      <c r="G33" s="33"/>
      <c r="H33" s="33" t="s">
        <v>852</v>
      </c>
      <c r="I33" s="33" t="s">
        <v>853</v>
      </c>
      <c r="J33" s="33" t="s">
        <v>854</v>
      </c>
    </row>
    <row r="34" spans="1:18" outlineLevel="1">
      <c r="A34">
        <v>1</v>
      </c>
      <c r="B34" t="s">
        <v>384</v>
      </c>
      <c r="C34" s="42">
        <v>70</v>
      </c>
      <c r="D34" s="42">
        <v>50</v>
      </c>
      <c r="E34" s="42">
        <v>70</v>
      </c>
      <c r="F34" s="42">
        <v>50</v>
      </c>
      <c r="H34" s="122">
        <v>1</v>
      </c>
      <c r="I34" s="122">
        <v>1</v>
      </c>
      <c r="J34" s="122">
        <v>1</v>
      </c>
    </row>
    <row r="35" spans="1:18" outlineLevel="1">
      <c r="A35">
        <v>2</v>
      </c>
      <c r="B35" t="s">
        <v>869</v>
      </c>
      <c r="H35" s="122">
        <v>0.75</v>
      </c>
      <c r="I35" s="122">
        <v>0.75</v>
      </c>
      <c r="J35" s="122">
        <v>0.75</v>
      </c>
    </row>
    <row r="36" spans="1:18" outlineLevel="1">
      <c r="A36">
        <v>3</v>
      </c>
      <c r="B36" t="s">
        <v>870</v>
      </c>
      <c r="H36" s="122">
        <v>1.25</v>
      </c>
      <c r="I36" s="122">
        <v>1.25</v>
      </c>
      <c r="J36" s="122">
        <v>1.25</v>
      </c>
    </row>
    <row r="37" spans="1:18" outlineLevel="1">
      <c r="A37">
        <v>4</v>
      </c>
      <c r="B37" t="s">
        <v>871</v>
      </c>
      <c r="H37" s="123"/>
      <c r="I37" s="122">
        <v>1.5</v>
      </c>
      <c r="J37" s="123"/>
    </row>
    <row r="38" spans="1:18" outlineLevel="1"/>
    <row r="39" spans="1:18" collapsed="1"/>
    <row r="40" spans="1:18">
      <c r="A40" s="18" t="s">
        <v>968</v>
      </c>
      <c r="B40" s="18"/>
      <c r="C40" t="s">
        <v>930</v>
      </c>
    </row>
    <row r="41" spans="1:18" s="203" customFormat="1">
      <c r="I41" s="203" t="s">
        <v>940</v>
      </c>
      <c r="J41" s="203" t="s">
        <v>941</v>
      </c>
      <c r="K41" s="203" t="s">
        <v>942</v>
      </c>
    </row>
    <row r="42" spans="1:18" ht="53.25" outlineLevel="1">
      <c r="C42" s="33" t="s">
        <v>863</v>
      </c>
      <c r="D42" s="33" t="s">
        <v>864</v>
      </c>
      <c r="E42" s="33" t="s">
        <v>865</v>
      </c>
      <c r="F42" s="33" t="s">
        <v>948</v>
      </c>
      <c r="G42" s="33" t="s">
        <v>949</v>
      </c>
      <c r="H42" s="205" t="s">
        <v>997</v>
      </c>
      <c r="I42" s="203" t="s">
        <v>996</v>
      </c>
      <c r="J42" s="203"/>
      <c r="K42" s="203"/>
      <c r="L42" s="203"/>
      <c r="M42" s="203"/>
      <c r="N42" s="203"/>
      <c r="O42" s="203"/>
      <c r="P42" s="203"/>
      <c r="Q42" s="203"/>
      <c r="R42" s="203"/>
    </row>
    <row r="43" spans="1:18" outlineLevel="1">
      <c r="A43">
        <v>1</v>
      </c>
      <c r="B43" t="s">
        <v>856</v>
      </c>
      <c r="C43" s="115" t="b">
        <v>1</v>
      </c>
      <c r="D43" s="116" t="b">
        <v>0</v>
      </c>
      <c r="E43" s="116" t="b">
        <v>0</v>
      </c>
      <c r="F43" s="117">
        <v>19</v>
      </c>
      <c r="G43" s="160" t="str">
        <f>TEXT($F43,"0")&amp;":"&amp;TEXT($F43+1,"0")</f>
        <v>19:20</v>
      </c>
      <c r="H43" s="206">
        <f>_xlfn.DAYS(INDEX($I43:$K43,1,d.Region),DATE(YEAR(INDEX($I43:$K43,1,d.Region)),1,1))+1</f>
        <v>135</v>
      </c>
      <c r="I43" s="207"/>
      <c r="J43" s="263">
        <v>44696</v>
      </c>
      <c r="K43" s="207"/>
    </row>
    <row r="44" spans="1:18" outlineLevel="1">
      <c r="A44">
        <v>2</v>
      </c>
      <c r="B44" t="s">
        <v>857</v>
      </c>
      <c r="C44" s="118" t="b">
        <v>0</v>
      </c>
      <c r="D44" s="119" t="b">
        <v>1</v>
      </c>
      <c r="E44" s="119" t="b">
        <v>0</v>
      </c>
      <c r="F44" s="264" t="e">
        <f>F43+i.TOLoffset_r2</f>
        <v>#NAME?</v>
      </c>
      <c r="G44" s="161" t="e">
        <f t="shared" ref="G44:G45" si="2">TEXT($F44,"0")&amp;":"&amp;TEXT($F44+1,"0")</f>
        <v>#NAME?</v>
      </c>
      <c r="H44" s="206">
        <f>_xlfn.DAYS(INDEX($I44:$K44,1,d.Region),DATE(YEAR(INDEX($I44:$K44,1,d.Region)),1,1))+1</f>
        <v>169</v>
      </c>
      <c r="I44" s="207"/>
      <c r="J44" s="263">
        <v>44730</v>
      </c>
      <c r="K44" s="207"/>
    </row>
    <row r="45" spans="1:18" outlineLevel="1">
      <c r="A45">
        <v>3</v>
      </c>
      <c r="B45" t="s">
        <v>409</v>
      </c>
      <c r="C45" s="120" t="b">
        <v>0</v>
      </c>
      <c r="D45" s="121" t="b">
        <v>0</v>
      </c>
      <c r="E45" s="121" t="b">
        <v>1</v>
      </c>
      <c r="F45" s="265" t="e">
        <f>F44+i.TOLoffset_r2</f>
        <v>#NAME?</v>
      </c>
      <c r="G45" s="162" t="e">
        <f t="shared" si="2"/>
        <v>#NAME?</v>
      </c>
      <c r="H45" s="206">
        <f>_xlfn.DAYS(INDEX($I45:$K45,1,d.Region),DATE(YEAR(INDEX($I45:$K45,1,d.Region)),1,1))+1</f>
        <v>204</v>
      </c>
      <c r="I45" s="207"/>
      <c r="J45" s="263">
        <v>44765</v>
      </c>
      <c r="K45" s="207"/>
    </row>
    <row r="46" spans="1:18" outlineLevel="1"/>
    <row r="47" spans="1:18" s="228" customFormat="1">
      <c r="A47" s="18" t="s">
        <v>1676</v>
      </c>
      <c r="B47" s="18"/>
      <c r="C47" s="228" t="s">
        <v>930</v>
      </c>
    </row>
    <row r="49" spans="1:24" s="228" customFormat="1" ht="90.75" outlineLevel="1">
      <c r="C49" s="240" t="s">
        <v>1675</v>
      </c>
      <c r="D49" s="240" t="s">
        <v>1675</v>
      </c>
      <c r="E49" s="240" t="s">
        <v>1675</v>
      </c>
      <c r="F49" s="240" t="s">
        <v>1675</v>
      </c>
      <c r="G49" s="240" t="s">
        <v>1675</v>
      </c>
      <c r="H49" s="240" t="s">
        <v>1675</v>
      </c>
      <c r="I49" s="240" t="s">
        <v>1675</v>
      </c>
      <c r="J49" s="240" t="s">
        <v>1675</v>
      </c>
      <c r="K49" s="240" t="s">
        <v>1675</v>
      </c>
      <c r="L49" s="240" t="s">
        <v>1675</v>
      </c>
      <c r="M49" s="240" t="s">
        <v>1675</v>
      </c>
      <c r="N49" s="240" t="s">
        <v>1675</v>
      </c>
      <c r="O49" s="240" t="s">
        <v>1675</v>
      </c>
      <c r="P49" s="240" t="s">
        <v>1675</v>
      </c>
      <c r="Q49" s="240" t="s">
        <v>1675</v>
      </c>
      <c r="R49" s="240" t="s">
        <v>1675</v>
      </c>
      <c r="S49" s="240" t="s">
        <v>1675</v>
      </c>
      <c r="T49" s="240" t="s">
        <v>1675</v>
      </c>
      <c r="W49" s="240" t="s">
        <v>1681</v>
      </c>
      <c r="X49" s="240" t="s">
        <v>1681</v>
      </c>
    </row>
    <row r="50" spans="1:24" s="228" customFormat="1" ht="45.75" customHeight="1" outlineLevel="1">
      <c r="C50" s="292" t="s">
        <v>1754</v>
      </c>
      <c r="D50" s="291" t="str">
        <f>LEFT(C50,FIND(":",C50)-1)+52&amp;":"&amp;RIGHT(C50,FIND(":",C50)-1)+52</f>
        <v>69:71</v>
      </c>
      <c r="E50" s="291" t="str">
        <f t="shared" ref="E50:H50" si="3">LEFT(D50,FIND(":",D50)-1)+52&amp;":"&amp;RIGHT(D50,FIND(":",D50)-1)+52</f>
        <v>121:123</v>
      </c>
      <c r="F50" s="291" t="str">
        <f t="shared" si="3"/>
        <v>173:175</v>
      </c>
      <c r="G50" s="291" t="str">
        <f t="shared" si="3"/>
        <v>225:227</v>
      </c>
      <c r="H50" s="291" t="str">
        <f t="shared" si="3"/>
        <v>277:279</v>
      </c>
      <c r="I50" s="292" t="s">
        <v>1720</v>
      </c>
      <c r="J50" s="291" t="str">
        <f>LEFT(I50,FIND(":",I50)-1)+52&amp;":"&amp;RIGHT(I50,FIND(":",I50)-1)+52</f>
        <v>65:73</v>
      </c>
      <c r="K50" s="291" t="str">
        <f t="shared" ref="K50:N50" si="4">LEFT(J50,FIND(":",J50)-1)+52&amp;":"&amp;RIGHT(J50,FIND(":",J50)-1)+52</f>
        <v>117:125</v>
      </c>
      <c r="L50" s="291" t="str">
        <f t="shared" si="4"/>
        <v>169:177</v>
      </c>
      <c r="M50" s="291" t="str">
        <f t="shared" si="4"/>
        <v>221:229</v>
      </c>
      <c r="N50" s="291" t="str">
        <f t="shared" si="4"/>
        <v>273:281</v>
      </c>
      <c r="O50" s="292" t="s">
        <v>1719</v>
      </c>
      <c r="P50" s="291" t="str">
        <f>LEFT(O50,FIND(":",O50)-1)+52&amp;":"&amp;RIGHT(O50,FIND(":",O50)-1)+52</f>
        <v>65:77</v>
      </c>
      <c r="Q50" s="291" t="str">
        <f t="shared" ref="Q50:T50" si="5">LEFT(P50,FIND(":",P50)-1)+52&amp;":"&amp;RIGHT(P50,FIND(":",P50)-1)+52</f>
        <v>117:129</v>
      </c>
      <c r="R50" s="291" t="str">
        <f t="shared" si="5"/>
        <v>169:181</v>
      </c>
      <c r="S50" s="291" t="str">
        <f t="shared" si="5"/>
        <v>221:233</v>
      </c>
      <c r="T50" s="291" t="str">
        <f t="shared" si="5"/>
        <v>273:285</v>
      </c>
      <c r="W50" s="239" t="s">
        <v>1721</v>
      </c>
      <c r="X50" s="239" t="s">
        <v>394</v>
      </c>
    </row>
    <row r="51" spans="1:24" s="228" customFormat="1" outlineLevel="1">
      <c r="C51" s="32" t="s">
        <v>1677</v>
      </c>
      <c r="D51" s="32" t="s">
        <v>1049</v>
      </c>
      <c r="E51" s="32" t="s">
        <v>633</v>
      </c>
      <c r="F51" s="32" t="s">
        <v>1678</v>
      </c>
      <c r="G51" s="32" t="s">
        <v>1679</v>
      </c>
      <c r="H51" s="32" t="s">
        <v>635</v>
      </c>
      <c r="I51" s="32" t="s">
        <v>1677</v>
      </c>
      <c r="J51" s="32" t="s">
        <v>1049</v>
      </c>
      <c r="K51" s="32" t="s">
        <v>633</v>
      </c>
      <c r="L51" s="32" t="s">
        <v>1678</v>
      </c>
      <c r="M51" s="32" t="s">
        <v>1679</v>
      </c>
      <c r="N51" s="32" t="s">
        <v>635</v>
      </c>
      <c r="O51" s="32" t="s">
        <v>1677</v>
      </c>
      <c r="P51" s="32" t="s">
        <v>1049</v>
      </c>
      <c r="Q51" s="32" t="s">
        <v>633</v>
      </c>
      <c r="R51" s="32" t="s">
        <v>1678</v>
      </c>
      <c r="S51" s="32" t="s">
        <v>1679</v>
      </c>
      <c r="T51" s="32" t="s">
        <v>635</v>
      </c>
    </row>
    <row r="52" spans="1:24" s="228" customFormat="1" outlineLevel="1">
      <c r="A52" s="228">
        <v>1</v>
      </c>
      <c r="B52" s="228" t="s">
        <v>1680</v>
      </c>
      <c r="C52" s="115" t="b">
        <v>0</v>
      </c>
      <c r="D52" s="115" t="b">
        <v>0</v>
      </c>
      <c r="E52" s="115" t="b">
        <v>0</v>
      </c>
      <c r="F52" s="115" t="b">
        <v>0</v>
      </c>
      <c r="G52" s="115" t="b">
        <v>0</v>
      </c>
      <c r="H52" s="115" t="b">
        <v>0</v>
      </c>
      <c r="I52" s="115" t="b">
        <v>0</v>
      </c>
      <c r="J52" s="115" t="b">
        <v>0</v>
      </c>
      <c r="K52" s="115" t="b">
        <v>0</v>
      </c>
      <c r="L52" s="115" t="b">
        <v>0</v>
      </c>
      <c r="M52" s="115" t="b">
        <v>0</v>
      </c>
      <c r="N52" s="115" t="b">
        <v>0</v>
      </c>
      <c r="O52" s="115" t="b">
        <v>0</v>
      </c>
      <c r="P52" s="115" t="b">
        <v>0</v>
      </c>
      <c r="Q52" s="115" t="b">
        <v>0</v>
      </c>
      <c r="R52" s="115" t="b">
        <v>0</v>
      </c>
      <c r="S52" s="115" t="b">
        <v>0</v>
      </c>
      <c r="T52" s="115" t="b">
        <v>0</v>
      </c>
      <c r="W52" s="119">
        <f>13*7</f>
        <v>91</v>
      </c>
      <c r="X52" s="119">
        <f>21*7</f>
        <v>147</v>
      </c>
    </row>
    <row r="53" spans="1:24" s="228" customFormat="1" outlineLevel="1">
      <c r="A53" s="228">
        <v>2</v>
      </c>
      <c r="B53" s="228" t="s">
        <v>1753</v>
      </c>
      <c r="C53" s="115" t="b">
        <v>1</v>
      </c>
      <c r="D53" s="115" t="b">
        <v>1</v>
      </c>
      <c r="E53" s="115" t="b">
        <v>1</v>
      </c>
      <c r="F53" s="115" t="b">
        <v>1</v>
      </c>
      <c r="G53" s="115" t="b">
        <v>1</v>
      </c>
      <c r="H53" s="115" t="b">
        <v>1</v>
      </c>
      <c r="I53" s="115" t="s">
        <v>36</v>
      </c>
      <c r="J53" s="115" t="s">
        <v>36</v>
      </c>
      <c r="K53" s="115" t="s">
        <v>36</v>
      </c>
      <c r="L53" s="115" t="s">
        <v>36</v>
      </c>
      <c r="M53" s="115" t="s">
        <v>36</v>
      </c>
      <c r="N53" s="115" t="s">
        <v>36</v>
      </c>
      <c r="O53" s="115" t="s">
        <v>36</v>
      </c>
      <c r="P53" s="115" t="s">
        <v>36</v>
      </c>
      <c r="Q53" s="115" t="s">
        <v>36</v>
      </c>
      <c r="R53" s="115" t="s">
        <v>36</v>
      </c>
      <c r="S53" s="115" t="s">
        <v>36</v>
      </c>
      <c r="T53" s="115" t="s">
        <v>36</v>
      </c>
      <c r="W53" s="119">
        <f t="shared" ref="W53:W55" si="6">13*7</f>
        <v>91</v>
      </c>
      <c r="X53" s="119">
        <f t="shared" ref="X53" si="7">17*7</f>
        <v>119</v>
      </c>
    </row>
    <row r="54" spans="1:24" s="228" customFormat="1" outlineLevel="1">
      <c r="A54" s="228">
        <v>3</v>
      </c>
      <c r="B54" s="228" t="s">
        <v>1751</v>
      </c>
      <c r="C54" s="115" t="s">
        <v>36</v>
      </c>
      <c r="D54" s="115" t="s">
        <v>36</v>
      </c>
      <c r="E54" s="115" t="s">
        <v>36</v>
      </c>
      <c r="F54" s="115" t="s">
        <v>36</v>
      </c>
      <c r="G54" s="115" t="s">
        <v>36</v>
      </c>
      <c r="H54" s="115" t="s">
        <v>36</v>
      </c>
      <c r="I54" s="119" t="b">
        <v>1</v>
      </c>
      <c r="J54" s="119" t="b">
        <v>1</v>
      </c>
      <c r="K54" s="119" t="b">
        <v>1</v>
      </c>
      <c r="L54" s="119" t="b">
        <v>1</v>
      </c>
      <c r="M54" s="119" t="b">
        <v>1</v>
      </c>
      <c r="N54" s="119" t="b">
        <v>1</v>
      </c>
      <c r="O54" s="115" t="s">
        <v>36</v>
      </c>
      <c r="P54" s="115" t="s">
        <v>36</v>
      </c>
      <c r="Q54" s="115" t="s">
        <v>36</v>
      </c>
      <c r="R54" s="115" t="s">
        <v>36</v>
      </c>
      <c r="S54" s="115" t="s">
        <v>36</v>
      </c>
      <c r="T54" s="115" t="s">
        <v>36</v>
      </c>
      <c r="W54" s="119">
        <f t="shared" si="6"/>
        <v>91</v>
      </c>
      <c r="X54" s="119">
        <f>21*7</f>
        <v>147</v>
      </c>
    </row>
    <row r="55" spans="1:24" s="228" customFormat="1" outlineLevel="1">
      <c r="A55" s="228">
        <v>4</v>
      </c>
      <c r="B55" s="228" t="s">
        <v>1752</v>
      </c>
      <c r="C55" s="115" t="s">
        <v>36</v>
      </c>
      <c r="D55" s="115" t="s">
        <v>36</v>
      </c>
      <c r="E55" s="115" t="s">
        <v>36</v>
      </c>
      <c r="F55" s="115" t="s">
        <v>36</v>
      </c>
      <c r="G55" s="115" t="s">
        <v>36</v>
      </c>
      <c r="H55" s="115" t="s">
        <v>36</v>
      </c>
      <c r="I55" s="115" t="s">
        <v>36</v>
      </c>
      <c r="J55" s="115" t="s">
        <v>36</v>
      </c>
      <c r="K55" s="115" t="s">
        <v>36</v>
      </c>
      <c r="L55" s="115" t="s">
        <v>36</v>
      </c>
      <c r="M55" s="115" t="s">
        <v>36</v>
      </c>
      <c r="N55" s="115" t="s">
        <v>36</v>
      </c>
      <c r="O55" s="120" t="b">
        <v>1</v>
      </c>
      <c r="P55" s="120" t="b">
        <v>1</v>
      </c>
      <c r="Q55" s="120" t="b">
        <v>1</v>
      </c>
      <c r="R55" s="120" t="b">
        <v>1</v>
      </c>
      <c r="S55" s="120" t="b">
        <v>1</v>
      </c>
      <c r="T55" s="120" t="b">
        <v>1</v>
      </c>
      <c r="W55" s="119">
        <f t="shared" si="6"/>
        <v>91</v>
      </c>
      <c r="X55" s="119">
        <f>25*7</f>
        <v>175</v>
      </c>
    </row>
    <row r="56" spans="1:24" s="228" customFormat="1" outlineLevel="1">
      <c r="J56" s="240"/>
      <c r="K56" s="240"/>
    </row>
    <row r="57" spans="1:24" s="228" customFormat="1" outlineLevel="1">
      <c r="D57" s="296">
        <f>DATE(2019,1,7*19)</f>
        <v>43598</v>
      </c>
      <c r="E57" s="296"/>
    </row>
    <row r="58" spans="1:24" s="228" customFormat="1">
      <c r="A58" s="18" t="s">
        <v>1717</v>
      </c>
      <c r="B58" s="18"/>
    </row>
    <row r="59" spans="1:24" s="228" customFormat="1" ht="23.25">
      <c r="C59" s="240" t="s">
        <v>273</v>
      </c>
      <c r="D59" s="240" t="s">
        <v>804</v>
      </c>
    </row>
    <row r="60" spans="1:24" s="228" customFormat="1" ht="34.5" outlineLevel="1">
      <c r="C60" s="238" t="s">
        <v>276</v>
      </c>
      <c r="D60" s="238" t="s">
        <v>276</v>
      </c>
    </row>
    <row r="61" spans="1:24" s="228" customFormat="1" outlineLevel="1">
      <c r="C61" s="239" t="s">
        <v>1625</v>
      </c>
      <c r="D61" s="239"/>
      <c r="P61" s="296"/>
    </row>
    <row r="62" spans="1:24" s="228" customFormat="1" outlineLevel="1">
      <c r="A62" s="228">
        <v>1</v>
      </c>
      <c r="B62" s="295" t="s">
        <v>1713</v>
      </c>
      <c r="C62" s="247">
        <v>1</v>
      </c>
      <c r="D62" s="247">
        <v>1</v>
      </c>
      <c r="P62" s="296"/>
    </row>
    <row r="63" spans="1:24" s="228" customFormat="1" outlineLevel="1">
      <c r="A63" s="228">
        <v>2</v>
      </c>
      <c r="B63" s="228" t="s">
        <v>1714</v>
      </c>
      <c r="C63" s="247">
        <v>1.25</v>
      </c>
      <c r="D63" s="247">
        <v>1.25</v>
      </c>
      <c r="P63" s="296"/>
    </row>
    <row r="64" spans="1:24" s="228" customFormat="1" outlineLevel="1">
      <c r="A64" s="228">
        <v>3</v>
      </c>
      <c r="B64" s="228" t="s">
        <v>1715</v>
      </c>
      <c r="C64" s="247">
        <v>0.75</v>
      </c>
      <c r="D64" s="247">
        <v>0.75</v>
      </c>
    </row>
    <row r="65" spans="1:29" s="228" customFormat="1" outlineLevel="1"/>
    <row r="66" spans="1:29" s="228" customFormat="1" collapsed="1">
      <c r="J66" s="228" t="s">
        <v>1766</v>
      </c>
    </row>
    <row r="67" spans="1:29" s="228" customFormat="1">
      <c r="A67" s="18" t="s">
        <v>1685</v>
      </c>
      <c r="B67" s="18"/>
      <c r="C67" s="228" t="s">
        <v>930</v>
      </c>
      <c r="H67" s="228" t="s">
        <v>1757</v>
      </c>
      <c r="I67" s="247">
        <v>1.55</v>
      </c>
      <c r="J67" s="304">
        <v>0.8</v>
      </c>
      <c r="K67" s="304">
        <v>1</v>
      </c>
      <c r="L67" s="304">
        <v>1</v>
      </c>
      <c r="M67" s="306"/>
      <c r="N67" s="306"/>
      <c r="O67" s="306"/>
      <c r="P67" s="306"/>
      <c r="R67" s="228" t="s">
        <v>1735</v>
      </c>
    </row>
    <row r="68" spans="1:29" s="228" customFormat="1">
      <c r="H68" s="228" t="s">
        <v>1756</v>
      </c>
      <c r="I68" s="303">
        <v>0.3</v>
      </c>
      <c r="J68" s="305">
        <f>J67/SUM($J$67:$L$67)</f>
        <v>0.28571428571428575</v>
      </c>
      <c r="K68" s="305">
        <f t="shared" ref="K68:L68" si="8">K67/SUM($J$67:$L$67)</f>
        <v>0.35714285714285715</v>
      </c>
      <c r="L68" s="305">
        <f t="shared" si="8"/>
        <v>0.35714285714285715</v>
      </c>
      <c r="M68" s="305"/>
      <c r="N68" s="305"/>
      <c r="O68" s="305"/>
      <c r="P68" s="305"/>
    </row>
    <row r="69" spans="1:29" s="228" customFormat="1" ht="96.75" outlineLevel="1">
      <c r="C69" s="228" t="s">
        <v>1687</v>
      </c>
      <c r="D69" s="228" t="s">
        <v>1688</v>
      </c>
      <c r="E69" s="240" t="s">
        <v>16</v>
      </c>
      <c r="F69" s="1" t="s">
        <v>1737</v>
      </c>
      <c r="G69" s="1" t="s">
        <v>1738</v>
      </c>
      <c r="H69" s="240" t="s">
        <v>295</v>
      </c>
      <c r="I69" s="1" t="s">
        <v>1755</v>
      </c>
      <c r="J69" s="239" t="s">
        <v>1759</v>
      </c>
      <c r="K69" s="239" t="s">
        <v>1760</v>
      </c>
      <c r="L69" s="239" t="s">
        <v>1558</v>
      </c>
      <c r="M69" s="239" t="s">
        <v>1761</v>
      </c>
      <c r="N69" s="239" t="s">
        <v>1762</v>
      </c>
      <c r="O69" s="239" t="s">
        <v>1763</v>
      </c>
      <c r="P69" s="1"/>
      <c r="R69" s="212" t="s">
        <v>571</v>
      </c>
      <c r="S69" s="212" t="s">
        <v>855</v>
      </c>
      <c r="T69" s="212" t="s">
        <v>1736</v>
      </c>
      <c r="U69" s="212" t="s">
        <v>1740</v>
      </c>
      <c r="V69" s="212" t="s">
        <v>872</v>
      </c>
      <c r="W69" s="212" t="s">
        <v>873</v>
      </c>
      <c r="X69" s="212" t="s">
        <v>874</v>
      </c>
      <c r="Y69" s="212" t="s">
        <v>1683</v>
      </c>
      <c r="Z69" s="212" t="s">
        <v>1755</v>
      </c>
      <c r="AA69" s="212" t="s">
        <v>1695</v>
      </c>
      <c r="AB69" s="212" t="s">
        <v>1712</v>
      </c>
      <c r="AC69" s="212" t="s">
        <v>1696</v>
      </c>
    </row>
    <row r="70" spans="1:29" s="228" customFormat="1" outlineLevel="1">
      <c r="A70" s="228">
        <v>1</v>
      </c>
      <c r="B70" s="295" t="s">
        <v>36</v>
      </c>
      <c r="C70" s="247">
        <v>2130</v>
      </c>
      <c r="D70" s="128"/>
      <c r="E70" s="155" t="s">
        <v>36</v>
      </c>
      <c r="F70" s="302">
        <v>1</v>
      </c>
      <c r="G70" s="302">
        <v>1</v>
      </c>
      <c r="H70" s="247" t="s">
        <v>36</v>
      </c>
      <c r="I70" s="247" t="s">
        <v>36</v>
      </c>
      <c r="J70" s="155">
        <v>0</v>
      </c>
      <c r="K70" s="155">
        <v>0</v>
      </c>
      <c r="L70" s="155">
        <v>0</v>
      </c>
      <c r="M70" s="155">
        <v>0</v>
      </c>
      <c r="N70" s="155">
        <v>0</v>
      </c>
      <c r="O70" s="155">
        <v>0</v>
      </c>
      <c r="Q70" s="38" t="s">
        <v>1727</v>
      </c>
      <c r="R70" s="247">
        <v>1</v>
      </c>
      <c r="S70" s="247">
        <v>2</v>
      </c>
      <c r="T70" s="247">
        <v>2</v>
      </c>
      <c r="U70" s="247">
        <v>2</v>
      </c>
      <c r="V70" s="247">
        <v>1</v>
      </c>
      <c r="W70" s="247">
        <v>1</v>
      </c>
      <c r="X70" s="247">
        <v>1</v>
      </c>
      <c r="Y70" s="247">
        <v>3</v>
      </c>
      <c r="Z70" s="247">
        <v>1</v>
      </c>
      <c r="AA70" s="247">
        <v>2</v>
      </c>
      <c r="AB70" s="247">
        <v>1</v>
      </c>
      <c r="AC70" s="247">
        <v>2</v>
      </c>
    </row>
    <row r="71" spans="1:29" s="228" customFormat="1" outlineLevel="1">
      <c r="A71" s="228">
        <v>2</v>
      </c>
      <c r="B71" s="228" t="s">
        <v>1703</v>
      </c>
      <c r="C71" s="247">
        <v>2130</v>
      </c>
      <c r="D71" s="128">
        <v>0.4</v>
      </c>
      <c r="E71" s="155">
        <f t="shared" ref="E71:E80" si="9">C71*D71</f>
        <v>852</v>
      </c>
      <c r="F71" s="302">
        <v>1</v>
      </c>
      <c r="G71" s="302">
        <v>0.65</v>
      </c>
      <c r="H71" s="247">
        <v>13.6</v>
      </c>
      <c r="I71" s="247">
        <f>(28*4179*$I$67*$I$68)/$E71</f>
        <v>63.862183098591551</v>
      </c>
      <c r="J71" s="246">
        <f>$I71*J$68</f>
        <v>18.246338028169017</v>
      </c>
      <c r="K71" s="246">
        <f t="shared" ref="K71:L73" si="10">$I71*K$68</f>
        <v>22.807922535211269</v>
      </c>
      <c r="L71" s="246">
        <f t="shared" si="10"/>
        <v>22.807922535211269</v>
      </c>
      <c r="M71" s="155">
        <v>0</v>
      </c>
      <c r="N71" s="155">
        <v>0</v>
      </c>
      <c r="O71" s="155">
        <v>0</v>
      </c>
      <c r="Q71" s="38" t="s">
        <v>1729</v>
      </c>
      <c r="R71" s="225">
        <f t="shared" ref="R71:X71" ca="1" si="11">OFFSET(R71,-1,0)</f>
        <v>1</v>
      </c>
      <c r="S71" s="225">
        <f t="shared" ca="1" si="11"/>
        <v>2</v>
      </c>
      <c r="T71" s="225">
        <f t="shared" ca="1" si="11"/>
        <v>2</v>
      </c>
      <c r="U71" s="225">
        <f t="shared" ca="1" si="11"/>
        <v>2</v>
      </c>
      <c r="V71" s="225">
        <f t="shared" ca="1" si="11"/>
        <v>1</v>
      </c>
      <c r="W71" s="225">
        <f t="shared" ca="1" si="11"/>
        <v>1</v>
      </c>
      <c r="X71" s="225">
        <f t="shared" ca="1" si="11"/>
        <v>1</v>
      </c>
      <c r="Y71" s="247">
        <v>1</v>
      </c>
      <c r="Z71" s="247">
        <v>1</v>
      </c>
      <c r="AA71" s="225">
        <f t="shared" ref="AA71:AC71" ca="1" si="12">OFFSET(AA71,-1,0)</f>
        <v>2</v>
      </c>
      <c r="AB71" s="225">
        <f t="shared" ca="1" si="12"/>
        <v>1</v>
      </c>
      <c r="AC71" s="225">
        <f t="shared" ca="1" si="12"/>
        <v>2</v>
      </c>
    </row>
    <row r="72" spans="1:29" s="228" customFormat="1" outlineLevel="1">
      <c r="A72" s="228">
        <v>3</v>
      </c>
      <c r="B72" s="228" t="s">
        <v>1704</v>
      </c>
      <c r="C72" s="247">
        <v>2130</v>
      </c>
      <c r="D72" s="128">
        <v>0.224</v>
      </c>
      <c r="E72" s="155">
        <f t="shared" si="9"/>
        <v>477.12</v>
      </c>
      <c r="F72" s="302">
        <v>0.7</v>
      </c>
      <c r="G72" s="302">
        <v>0.4</v>
      </c>
      <c r="H72" s="247">
        <v>12.8</v>
      </c>
      <c r="I72" s="247">
        <f>((49*2100+69*2100)*$I$67*$I$68)/$E72</f>
        <v>241.50528169014083</v>
      </c>
      <c r="J72" s="155">
        <v>0</v>
      </c>
      <c r="K72" s="155">
        <v>0</v>
      </c>
      <c r="L72" s="155">
        <v>0</v>
      </c>
      <c r="M72" s="246">
        <f>$I72*J$68</f>
        <v>69.001509054325965</v>
      </c>
      <c r="N72" s="246">
        <f t="shared" ref="N72:O72" si="13">$I72*K$68</f>
        <v>86.251886317907449</v>
      </c>
      <c r="O72" s="246">
        <f t="shared" si="13"/>
        <v>86.251886317907449</v>
      </c>
      <c r="Q72" s="38" t="s">
        <v>1728</v>
      </c>
      <c r="R72" s="247">
        <v>2</v>
      </c>
      <c r="S72" s="247">
        <v>3</v>
      </c>
      <c r="T72" s="247">
        <v>3</v>
      </c>
      <c r="U72" s="247">
        <v>3</v>
      </c>
      <c r="V72" s="247">
        <v>1</v>
      </c>
      <c r="W72" s="247">
        <v>1</v>
      </c>
      <c r="X72" s="247">
        <v>1</v>
      </c>
      <c r="Y72" s="247">
        <v>4</v>
      </c>
      <c r="Z72" s="247">
        <v>1</v>
      </c>
      <c r="AA72" s="247">
        <v>3</v>
      </c>
      <c r="AB72" s="247">
        <v>1</v>
      </c>
      <c r="AC72" s="247">
        <v>3</v>
      </c>
    </row>
    <row r="73" spans="1:29" s="228" customFormat="1" outlineLevel="1">
      <c r="A73" s="228">
        <v>4</v>
      </c>
      <c r="B73" s="228" t="s">
        <v>1739</v>
      </c>
      <c r="C73" s="247">
        <v>2130</v>
      </c>
      <c r="D73" s="128">
        <v>0.24</v>
      </c>
      <c r="E73" s="155">
        <f t="shared" si="9"/>
        <v>511.2</v>
      </c>
      <c r="F73" s="302">
        <v>0.65</v>
      </c>
      <c r="G73" s="302">
        <v>0.22500000000000001</v>
      </c>
      <c r="H73" s="247">
        <v>7.6</v>
      </c>
      <c r="I73" s="247">
        <f>((15*600+33*1400)*$I$67*40%)/E73</f>
        <v>66.948356807511743</v>
      </c>
      <c r="J73" s="246">
        <f t="shared" ref="J73" si="14">$I73*J$68</f>
        <v>19.128101945003358</v>
      </c>
      <c r="K73" s="246">
        <f t="shared" si="10"/>
        <v>23.910127431254196</v>
      </c>
      <c r="L73" s="246">
        <f t="shared" si="10"/>
        <v>23.910127431254196</v>
      </c>
      <c r="M73" s="155">
        <v>0</v>
      </c>
      <c r="N73" s="155">
        <v>0</v>
      </c>
      <c r="O73" s="155">
        <v>0</v>
      </c>
      <c r="Q73" s="38" t="s">
        <v>1730</v>
      </c>
      <c r="R73" s="225">
        <f t="shared" ref="R73:X73" ca="1" si="15">OFFSET(R73,-1,0)</f>
        <v>2</v>
      </c>
      <c r="S73" s="225">
        <f t="shared" ca="1" si="15"/>
        <v>3</v>
      </c>
      <c r="T73" s="225">
        <f t="shared" ca="1" si="15"/>
        <v>3</v>
      </c>
      <c r="U73" s="225">
        <f t="shared" ca="1" si="15"/>
        <v>3</v>
      </c>
      <c r="V73" s="225">
        <f t="shared" ca="1" si="15"/>
        <v>1</v>
      </c>
      <c r="W73" s="225">
        <f t="shared" ca="1" si="15"/>
        <v>1</v>
      </c>
      <c r="X73" s="225">
        <f t="shared" ca="1" si="15"/>
        <v>1</v>
      </c>
      <c r="Y73" s="247">
        <v>1</v>
      </c>
      <c r="Z73" s="247">
        <v>1</v>
      </c>
      <c r="AA73" s="225">
        <f t="shared" ref="AA73:AC73" ca="1" si="16">OFFSET(AA73,-1,0)</f>
        <v>3</v>
      </c>
      <c r="AB73" s="225">
        <f t="shared" ca="1" si="16"/>
        <v>1</v>
      </c>
      <c r="AC73" s="225">
        <f t="shared" ca="1" si="16"/>
        <v>3</v>
      </c>
    </row>
    <row r="74" spans="1:29" s="228" customFormat="1" outlineLevel="1">
      <c r="A74" s="228">
        <v>5</v>
      </c>
      <c r="B74" s="228" t="s">
        <v>1686</v>
      </c>
      <c r="C74" s="247">
        <v>2130</v>
      </c>
      <c r="D74" s="128"/>
      <c r="E74" s="155">
        <f t="shared" si="9"/>
        <v>0</v>
      </c>
      <c r="F74" s="302"/>
      <c r="G74" s="302"/>
      <c r="H74" s="247"/>
      <c r="I74" s="247"/>
      <c r="Q74" s="38" t="s">
        <v>1731</v>
      </c>
      <c r="R74" s="247">
        <v>3</v>
      </c>
      <c r="S74" s="247">
        <v>3</v>
      </c>
      <c r="T74" s="247">
        <v>4</v>
      </c>
      <c r="U74" s="247">
        <v>4</v>
      </c>
      <c r="V74" s="247">
        <v>1</v>
      </c>
      <c r="W74" s="247">
        <v>1</v>
      </c>
      <c r="X74" s="247">
        <v>1</v>
      </c>
      <c r="Y74" s="247">
        <v>2</v>
      </c>
      <c r="Z74" s="247">
        <v>1</v>
      </c>
      <c r="AA74" s="247">
        <v>4</v>
      </c>
      <c r="AB74" s="247">
        <v>1</v>
      </c>
      <c r="AC74" s="247">
        <v>4</v>
      </c>
    </row>
    <row r="75" spans="1:29" s="228" customFormat="1" outlineLevel="1">
      <c r="A75" s="228">
        <v>6</v>
      </c>
      <c r="B75" s="228" t="s">
        <v>1689</v>
      </c>
      <c r="C75" s="247">
        <v>2130</v>
      </c>
      <c r="D75" s="128">
        <v>0.125</v>
      </c>
      <c r="E75" s="155">
        <f t="shared" si="9"/>
        <v>266.25</v>
      </c>
      <c r="F75" s="302">
        <v>0.8</v>
      </c>
      <c r="G75" s="302"/>
      <c r="H75" s="247">
        <v>6</v>
      </c>
      <c r="I75" s="247"/>
      <c r="Q75" s="38" t="s">
        <v>1733</v>
      </c>
      <c r="R75" s="225">
        <f t="shared" ref="R75:X75" ca="1" si="17">OFFSET(R75,-1,0)</f>
        <v>3</v>
      </c>
      <c r="S75" s="225">
        <f t="shared" ca="1" si="17"/>
        <v>3</v>
      </c>
      <c r="T75" s="225">
        <f t="shared" ca="1" si="17"/>
        <v>4</v>
      </c>
      <c r="U75" s="225">
        <f t="shared" ca="1" si="17"/>
        <v>4</v>
      </c>
      <c r="V75" s="225">
        <f t="shared" ca="1" si="17"/>
        <v>1</v>
      </c>
      <c r="W75" s="225">
        <f t="shared" ca="1" si="17"/>
        <v>1</v>
      </c>
      <c r="X75" s="225">
        <f t="shared" ca="1" si="17"/>
        <v>1</v>
      </c>
      <c r="Y75" s="247">
        <v>1</v>
      </c>
      <c r="Z75" s="247">
        <v>1</v>
      </c>
      <c r="AA75" s="225">
        <f t="shared" ref="AA75:AC75" ca="1" si="18">OFFSET(AA75,-1,0)</f>
        <v>4</v>
      </c>
      <c r="AB75" s="225">
        <f t="shared" ca="1" si="18"/>
        <v>1</v>
      </c>
      <c r="AC75" s="225">
        <f t="shared" ca="1" si="18"/>
        <v>4</v>
      </c>
    </row>
    <row r="76" spans="1:29" s="228" customFormat="1" outlineLevel="1">
      <c r="A76" s="228">
        <v>7</v>
      </c>
      <c r="B76" s="228" t="s">
        <v>1690</v>
      </c>
      <c r="C76" s="247">
        <v>2130</v>
      </c>
      <c r="D76" s="128">
        <f>D75+0.15</f>
        <v>0.27500000000000002</v>
      </c>
      <c r="E76" s="155">
        <f t="shared" si="9"/>
        <v>585.75</v>
      </c>
      <c r="F76" s="302">
        <v>0.6</v>
      </c>
      <c r="G76" s="302"/>
      <c r="H76" s="247">
        <f>H75+2.5</f>
        <v>8.5</v>
      </c>
      <c r="I76" s="247"/>
      <c r="Q76" s="38" t="s">
        <v>1732</v>
      </c>
      <c r="R76" s="247">
        <v>3</v>
      </c>
      <c r="S76" s="247">
        <v>2</v>
      </c>
      <c r="T76" s="247">
        <v>1</v>
      </c>
      <c r="U76" s="247">
        <v>1</v>
      </c>
      <c r="V76" s="247">
        <v>1</v>
      </c>
      <c r="W76" s="247">
        <v>1</v>
      </c>
      <c r="X76" s="247">
        <v>1</v>
      </c>
      <c r="Y76" s="247">
        <v>3</v>
      </c>
      <c r="Z76" s="247">
        <v>1</v>
      </c>
      <c r="AA76" s="247">
        <v>5</v>
      </c>
      <c r="AB76" s="247">
        <v>1</v>
      </c>
      <c r="AC76" s="247">
        <v>5</v>
      </c>
    </row>
    <row r="77" spans="1:29" s="228" customFormat="1" outlineLevel="1">
      <c r="A77" s="228">
        <v>8</v>
      </c>
      <c r="B77" s="228" t="s">
        <v>1691</v>
      </c>
      <c r="C77" s="247">
        <v>2130</v>
      </c>
      <c r="D77" s="128">
        <f t="shared" ref="D77:D80" si="19">D76+0.15</f>
        <v>0.42500000000000004</v>
      </c>
      <c r="E77" s="155">
        <f t="shared" si="9"/>
        <v>905.25000000000011</v>
      </c>
      <c r="F77" s="302">
        <v>0.4</v>
      </c>
      <c r="G77" s="302"/>
      <c r="H77" s="247">
        <f t="shared" ref="H77:H80" si="20">H76+2.5</f>
        <v>11</v>
      </c>
      <c r="I77" s="247"/>
      <c r="Q77" s="38" t="s">
        <v>1734</v>
      </c>
      <c r="R77" s="225">
        <f t="shared" ref="R77:X77" ca="1" si="21">OFFSET(R77,-1,0)</f>
        <v>3</v>
      </c>
      <c r="S77" s="225">
        <f t="shared" ca="1" si="21"/>
        <v>2</v>
      </c>
      <c r="T77" s="225">
        <f t="shared" ca="1" si="21"/>
        <v>1</v>
      </c>
      <c r="U77" s="225">
        <f t="shared" ca="1" si="21"/>
        <v>1</v>
      </c>
      <c r="V77" s="225">
        <f t="shared" ca="1" si="21"/>
        <v>1</v>
      </c>
      <c r="W77" s="225">
        <f t="shared" ca="1" si="21"/>
        <v>1</v>
      </c>
      <c r="X77" s="225">
        <f t="shared" ca="1" si="21"/>
        <v>1</v>
      </c>
      <c r="Y77" s="247">
        <v>1</v>
      </c>
      <c r="Z77" s="247">
        <v>1</v>
      </c>
      <c r="AA77" s="225">
        <f t="shared" ref="AA77:AC77" ca="1" si="22">OFFSET(AA77,-1,0)</f>
        <v>5</v>
      </c>
      <c r="AB77" s="225">
        <f t="shared" ca="1" si="22"/>
        <v>1</v>
      </c>
      <c r="AC77" s="225">
        <f t="shared" ca="1" si="22"/>
        <v>5</v>
      </c>
    </row>
    <row r="78" spans="1:29" s="228" customFormat="1" outlineLevel="1">
      <c r="A78" s="228">
        <v>9</v>
      </c>
      <c r="B78" s="228" t="s">
        <v>1692</v>
      </c>
      <c r="C78" s="247">
        <v>2130</v>
      </c>
      <c r="D78" s="128">
        <f t="shared" si="19"/>
        <v>0.57500000000000007</v>
      </c>
      <c r="E78" s="155">
        <f t="shared" si="9"/>
        <v>1224.7500000000002</v>
      </c>
      <c r="F78" s="302"/>
      <c r="G78" s="302"/>
      <c r="H78" s="247">
        <f t="shared" si="20"/>
        <v>13.5</v>
      </c>
      <c r="I78" s="247"/>
    </row>
    <row r="79" spans="1:29" s="228" customFormat="1" outlineLevel="1">
      <c r="A79" s="228">
        <v>10</v>
      </c>
      <c r="B79" s="228" t="s">
        <v>1693</v>
      </c>
      <c r="C79" s="247">
        <v>2130</v>
      </c>
      <c r="D79" s="128">
        <f t="shared" si="19"/>
        <v>0.72500000000000009</v>
      </c>
      <c r="E79" s="155">
        <f t="shared" si="9"/>
        <v>1544.2500000000002</v>
      </c>
      <c r="F79" s="302"/>
      <c r="G79" s="302"/>
      <c r="H79" s="247">
        <f t="shared" si="20"/>
        <v>16</v>
      </c>
      <c r="I79" s="247"/>
    </row>
    <row r="80" spans="1:29" s="228" customFormat="1" outlineLevel="1">
      <c r="A80" s="228">
        <v>11</v>
      </c>
      <c r="B80" s="228" t="s">
        <v>1694</v>
      </c>
      <c r="C80" s="247">
        <v>2130</v>
      </c>
      <c r="D80" s="128">
        <f t="shared" si="19"/>
        <v>0.87500000000000011</v>
      </c>
      <c r="E80" s="155">
        <f t="shared" si="9"/>
        <v>1863.7500000000002</v>
      </c>
      <c r="F80" s="302"/>
      <c r="G80" s="302"/>
      <c r="H80" s="247">
        <f t="shared" si="20"/>
        <v>18.5</v>
      </c>
      <c r="I80" s="247"/>
    </row>
    <row r="81" spans="1:191" s="228" customFormat="1" outlineLevel="1"/>
    <row r="82" spans="1:191" s="228" customFormat="1">
      <c r="A82" s="18"/>
      <c r="B82" s="18"/>
    </row>
    <row r="83" spans="1:191">
      <c r="A83" s="18" t="s">
        <v>931</v>
      </c>
      <c r="B83" s="18"/>
      <c r="C83" t="s">
        <v>930</v>
      </c>
    </row>
    <row r="84" spans="1:191" ht="94.5" outlineLevel="1">
      <c r="C84" s="33" t="s">
        <v>861</v>
      </c>
      <c r="D84" s="33" t="s">
        <v>866</v>
      </c>
      <c r="E84" s="33" t="s">
        <v>867</v>
      </c>
      <c r="F84" s="33" t="s">
        <v>868</v>
      </c>
    </row>
    <row r="85" spans="1:191" outlineLevel="1">
      <c r="B85" s="38" t="s">
        <v>862</v>
      </c>
      <c r="D85" s="106">
        <v>0.5</v>
      </c>
      <c r="E85" s="106">
        <v>0.85</v>
      </c>
      <c r="F85" s="106">
        <v>1</v>
      </c>
    </row>
    <row r="86" spans="1:191" outlineLevel="1">
      <c r="A86">
        <v>1</v>
      </c>
      <c r="B86" t="s">
        <v>858</v>
      </c>
      <c r="C86" s="105">
        <v>1.4999999999999999E-2</v>
      </c>
      <c r="D86" s="107">
        <f>$C86*D$85</f>
        <v>7.4999999999999997E-3</v>
      </c>
      <c r="E86" s="108">
        <f t="shared" ref="E86:F88" si="23">$C86*E$85</f>
        <v>1.2749999999999999E-2</v>
      </c>
      <c r="F86" s="109">
        <f t="shared" si="23"/>
        <v>1.4999999999999999E-2</v>
      </c>
    </row>
    <row r="87" spans="1:191" outlineLevel="1">
      <c r="A87">
        <v>2</v>
      </c>
      <c r="B87" t="s">
        <v>859</v>
      </c>
      <c r="C87" s="105">
        <v>-0.06</v>
      </c>
      <c r="D87" s="110">
        <f t="shared" ref="D87:D88" si="24">$C87*D$85</f>
        <v>-0.03</v>
      </c>
      <c r="E87" s="15">
        <f t="shared" si="23"/>
        <v>-5.0999999999999997E-2</v>
      </c>
      <c r="F87" s="111">
        <f t="shared" si="23"/>
        <v>-0.06</v>
      </c>
    </row>
    <row r="88" spans="1:191" outlineLevel="1">
      <c r="A88">
        <v>3</v>
      </c>
      <c r="B88" t="s">
        <v>860</v>
      </c>
      <c r="C88" s="105">
        <v>0.09</v>
      </c>
      <c r="D88" s="112">
        <f t="shared" si="24"/>
        <v>4.4999999999999998E-2</v>
      </c>
      <c r="E88" s="113">
        <f t="shared" si="23"/>
        <v>7.6499999999999999E-2</v>
      </c>
      <c r="F88" s="114">
        <f t="shared" si="23"/>
        <v>0.09</v>
      </c>
    </row>
    <row r="89" spans="1:191" outlineLevel="1"/>
    <row r="90" spans="1:191">
      <c r="BW90" t="s">
        <v>1123</v>
      </c>
      <c r="CB90" s="228"/>
      <c r="CC90" s="228"/>
      <c r="CD90" s="228" t="s">
        <v>1123</v>
      </c>
      <c r="CE90" s="228"/>
      <c r="CF90" s="228"/>
      <c r="CG90" s="228"/>
      <c r="CH90" s="228"/>
      <c r="CP90" s="228"/>
      <c r="CQ90" s="228"/>
      <c r="CR90" s="228"/>
      <c r="CS90" s="228"/>
      <c r="CT90" s="228"/>
      <c r="CU90" s="228"/>
      <c r="CV90" s="228"/>
      <c r="DK90" s="228"/>
      <c r="DL90" s="228"/>
      <c r="DM90" s="228"/>
      <c r="DN90" s="228"/>
      <c r="DO90" s="228"/>
      <c r="DP90" s="228"/>
      <c r="DQ90" s="228"/>
      <c r="EF90" s="228"/>
      <c r="EG90" s="228"/>
      <c r="EH90" s="228"/>
      <c r="EI90" s="228"/>
      <c r="EJ90" s="228"/>
      <c r="EK90" s="228"/>
      <c r="EL90" s="228"/>
      <c r="FA90" s="228"/>
      <c r="FB90" s="228"/>
      <c r="FC90" s="228"/>
      <c r="FD90" s="228"/>
      <c r="FE90" s="228"/>
      <c r="FF90" s="228"/>
      <c r="FG90" s="228"/>
      <c r="FV90" s="228"/>
      <c r="FW90" s="228"/>
      <c r="FX90" s="228"/>
      <c r="FY90" s="228"/>
      <c r="FZ90" s="228"/>
      <c r="GA90" s="228"/>
      <c r="GB90" s="228"/>
    </row>
    <row r="91" spans="1:191" ht="17.25">
      <c r="A91" s="214" t="s">
        <v>1130</v>
      </c>
      <c r="L91" s="203"/>
      <c r="W91" s="18" t="str">
        <f>"Grazing Intensity (BBB) for TOL:"&amp;D.TOLDesc</f>
        <v xml:space="preserve">Grazing Intensity (BBB) for TOL:Spr </v>
      </c>
      <c r="AR91" s="18" t="str">
        <f>"GI (BBT) for TOL:"&amp;D.TOLDesc</f>
        <v xml:space="preserve">GI (BBT) for TOL:Spr </v>
      </c>
      <c r="BN91" s="180" t="str">
        <f>"No longer used. GI - SW Victoria BBB for TOL:"&amp;D.TOLDesc</f>
        <v xml:space="preserve">No longer used. GI - SW Victoria BBB for TOL:Spr </v>
      </c>
      <c r="BO91" s="181"/>
      <c r="BP91" s="181"/>
      <c r="BQ91" s="181"/>
      <c r="BR91" s="181"/>
      <c r="BS91" s="181"/>
      <c r="BT91" s="181"/>
      <c r="BU91" s="181"/>
      <c r="BV91" s="181"/>
      <c r="BW91" s="181"/>
      <c r="BX91" s="181"/>
      <c r="BY91" s="181"/>
      <c r="BZ91" s="181"/>
      <c r="CA91" s="182"/>
      <c r="CB91" s="181"/>
      <c r="CC91" s="181"/>
      <c r="CD91" s="181"/>
      <c r="CE91" s="181"/>
      <c r="CF91" s="181"/>
      <c r="CG91" s="181"/>
      <c r="CH91" s="182"/>
      <c r="CI91" s="183" t="str">
        <f>"No longer used. GI - SW Victoria BBT for TOL:"&amp;D.TOLDesc</f>
        <v xml:space="preserve">No longer used. GI - SW Victoria BBT for TOL:Spr </v>
      </c>
      <c r="CJ91" s="181"/>
      <c r="CK91" s="181"/>
      <c r="CL91" s="181"/>
      <c r="CM91" s="181"/>
      <c r="CN91" s="181"/>
      <c r="CO91" s="181"/>
      <c r="CP91" s="181"/>
      <c r="CQ91" s="181"/>
      <c r="CR91" s="181"/>
      <c r="CS91" s="181"/>
      <c r="CT91" s="181"/>
      <c r="CU91" s="181"/>
      <c r="CV91" s="184"/>
      <c r="CW91" s="181"/>
      <c r="CX91" s="181"/>
      <c r="CY91" s="181"/>
      <c r="CZ91" s="181"/>
      <c r="DA91" s="181"/>
      <c r="DB91" s="181"/>
      <c r="DC91" s="184"/>
      <c r="DD91" s="180" t="str">
        <f>"No longer used. GI - Great Southern BBB for TOL:"&amp;D.TOLDesc</f>
        <v xml:space="preserve">No longer used. GI - Great Southern BBB for TOL:Spr </v>
      </c>
      <c r="DE91" s="181"/>
      <c r="DF91" s="181"/>
      <c r="DG91" s="181"/>
      <c r="DH91" s="181"/>
      <c r="DI91" s="181"/>
      <c r="DJ91" s="181"/>
      <c r="DK91" s="181"/>
      <c r="DL91" s="181"/>
      <c r="DM91" s="181"/>
      <c r="DN91" s="181"/>
      <c r="DO91" s="181"/>
      <c r="DP91" s="181"/>
      <c r="DQ91" s="182"/>
      <c r="DR91" s="181"/>
      <c r="DS91" s="181"/>
      <c r="DT91" s="181"/>
      <c r="DU91" s="181"/>
      <c r="DV91" s="181"/>
      <c r="DW91" s="181"/>
      <c r="DX91" s="182"/>
      <c r="DY91" s="183" t="str">
        <f>"No longer used. GI - Great Southern BBT for TOL:"&amp;D.TOLDesc</f>
        <v xml:space="preserve">No longer used. GI - Great Southern BBT for TOL:Spr </v>
      </c>
      <c r="DZ91" s="181"/>
      <c r="EA91" s="181"/>
      <c r="EB91" s="181"/>
      <c r="EC91" s="181"/>
      <c r="ED91" s="181"/>
      <c r="EE91" s="181"/>
      <c r="EF91" s="181"/>
      <c r="EG91" s="181"/>
      <c r="EH91" s="181"/>
      <c r="EI91" s="181"/>
      <c r="EJ91" s="181"/>
      <c r="EK91" s="181"/>
      <c r="EL91" s="184"/>
      <c r="EM91" s="181"/>
      <c r="EN91" s="181"/>
      <c r="EO91" s="181"/>
      <c r="EP91" s="181"/>
      <c r="EQ91" s="181"/>
      <c r="ER91" s="181"/>
      <c r="ES91" s="184"/>
      <c r="ET91" s="180" t="str">
        <f>"No longer used. GI - Central Wheatbelt BBB for TOL:"&amp;D.TOLDesc</f>
        <v xml:space="preserve">No longer used. GI - Central Wheatbelt BBB for TOL:Spr </v>
      </c>
      <c r="EU91" s="181"/>
      <c r="EV91" s="181"/>
      <c r="EW91" s="181"/>
      <c r="EX91" s="181"/>
      <c r="EY91" s="181"/>
      <c r="EZ91" s="181"/>
      <c r="FA91" s="181"/>
      <c r="FB91" s="181"/>
      <c r="FC91" s="181"/>
      <c r="FD91" s="181"/>
      <c r="FE91" s="181"/>
      <c r="FF91" s="181"/>
      <c r="FG91" s="182"/>
      <c r="FH91" s="181"/>
      <c r="FI91" s="181"/>
      <c r="FJ91" s="181"/>
      <c r="FK91" s="181"/>
      <c r="FL91" s="181"/>
      <c r="FM91" s="181"/>
      <c r="FN91" s="182"/>
      <c r="FO91" s="180" t="str">
        <f>"No longer used. GI - Central Wheatbelt BBT for TOL:"&amp;D.TOLDesc</f>
        <v xml:space="preserve">No longer used. GI - Central Wheatbelt BBT for TOL:Spr </v>
      </c>
      <c r="FP91" s="181"/>
      <c r="FQ91" s="181"/>
      <c r="FR91" s="181"/>
      <c r="FS91" s="181"/>
      <c r="FT91" s="181"/>
      <c r="FU91" s="181"/>
      <c r="FV91" s="181"/>
      <c r="FW91" s="181"/>
      <c r="FX91" s="181"/>
      <c r="FY91" s="181"/>
      <c r="FZ91" s="181"/>
      <c r="GA91" s="181"/>
      <c r="GB91" s="184"/>
      <c r="GC91" s="181"/>
      <c r="GD91" s="181"/>
      <c r="GE91" s="181"/>
      <c r="GF91" s="181"/>
      <c r="GG91" s="181"/>
      <c r="GH91" s="181"/>
      <c r="GI91" s="184"/>
    </row>
    <row r="92" spans="1:191" ht="132.75" outlineLevel="1">
      <c r="C92" s="33" t="s">
        <v>876</v>
      </c>
      <c r="D92" s="33" t="s">
        <v>877</v>
      </c>
      <c r="E92" s="33" t="s">
        <v>296</v>
      </c>
      <c r="F92" s="33" t="s">
        <v>297</v>
      </c>
      <c r="G92" s="33" t="s">
        <v>975</v>
      </c>
      <c r="H92" s="33" t="s">
        <v>970</v>
      </c>
      <c r="I92" s="33" t="s">
        <v>976</v>
      </c>
      <c r="J92" s="33" t="s">
        <v>974</v>
      </c>
      <c r="K92" s="33" t="s">
        <v>875</v>
      </c>
      <c r="L92" s="33" t="s">
        <v>1046</v>
      </c>
      <c r="M92" s="33" t="s">
        <v>405</v>
      </c>
      <c r="W92" s="33" t="s">
        <v>912</v>
      </c>
      <c r="X92" s="33" t="s">
        <v>913</v>
      </c>
      <c r="Y92" s="33" t="s">
        <v>914</v>
      </c>
      <c r="Z92" s="33" t="s">
        <v>915</v>
      </c>
      <c r="AA92" s="33" t="s">
        <v>916</v>
      </c>
      <c r="AB92" s="33" t="s">
        <v>917</v>
      </c>
      <c r="AC92" s="33" t="s">
        <v>918</v>
      </c>
      <c r="AD92" s="33" t="s">
        <v>912</v>
      </c>
      <c r="AE92" s="33" t="s">
        <v>913</v>
      </c>
      <c r="AF92" s="33" t="s">
        <v>914</v>
      </c>
      <c r="AG92" s="33" t="s">
        <v>915</v>
      </c>
      <c r="AH92" s="33" t="s">
        <v>916</v>
      </c>
      <c r="AI92" s="33" t="s">
        <v>917</v>
      </c>
      <c r="AJ92" s="33" t="s">
        <v>918</v>
      </c>
      <c r="AK92" s="33" t="s">
        <v>912</v>
      </c>
      <c r="AL92" s="33" t="s">
        <v>913</v>
      </c>
      <c r="AM92" s="33" t="s">
        <v>914</v>
      </c>
      <c r="AN92" s="33" t="s">
        <v>915</v>
      </c>
      <c r="AO92" s="33" t="s">
        <v>916</v>
      </c>
      <c r="AP92" s="33" t="s">
        <v>917</v>
      </c>
      <c r="AQ92" s="33" t="s">
        <v>918</v>
      </c>
      <c r="AR92" s="33" t="s">
        <v>912</v>
      </c>
      <c r="AS92" s="33" t="s">
        <v>913</v>
      </c>
      <c r="AT92" s="33" t="s">
        <v>914</v>
      </c>
      <c r="AU92" s="33" t="s">
        <v>915</v>
      </c>
      <c r="AV92" s="33" t="s">
        <v>916</v>
      </c>
      <c r="AW92" s="33" t="s">
        <v>917</v>
      </c>
      <c r="AX92" s="33" t="s">
        <v>918</v>
      </c>
      <c r="AY92" s="33" t="s">
        <v>912</v>
      </c>
      <c r="AZ92" s="33" t="s">
        <v>913</v>
      </c>
      <c r="BA92" s="33" t="s">
        <v>914</v>
      </c>
      <c r="BB92" s="33" t="s">
        <v>915</v>
      </c>
      <c r="BC92" s="33" t="s">
        <v>916</v>
      </c>
      <c r="BD92" s="33" t="s">
        <v>917</v>
      </c>
      <c r="BE92" s="33" t="s">
        <v>918</v>
      </c>
      <c r="BF92" s="33" t="s">
        <v>912</v>
      </c>
      <c r="BG92" s="33" t="s">
        <v>913</v>
      </c>
      <c r="BH92" s="33" t="s">
        <v>914</v>
      </c>
      <c r="BI92" s="33" t="s">
        <v>915</v>
      </c>
      <c r="BJ92" s="33" t="s">
        <v>916</v>
      </c>
      <c r="BK92" s="33" t="s">
        <v>917</v>
      </c>
      <c r="BL92" s="33" t="s">
        <v>918</v>
      </c>
      <c r="BN92" s="166" t="s">
        <v>912</v>
      </c>
      <c r="BO92" s="167" t="s">
        <v>913</v>
      </c>
      <c r="BP92" s="167" t="s">
        <v>914</v>
      </c>
      <c r="BQ92" s="167" t="s">
        <v>915</v>
      </c>
      <c r="BR92" s="167" t="s">
        <v>916</v>
      </c>
      <c r="BS92" s="167" t="s">
        <v>917</v>
      </c>
      <c r="BT92" s="177" t="s">
        <v>918</v>
      </c>
      <c r="BU92" s="167" t="s">
        <v>912</v>
      </c>
      <c r="BV92" s="167" t="s">
        <v>913</v>
      </c>
      <c r="BW92" s="167" t="s">
        <v>914</v>
      </c>
      <c r="BX92" s="167" t="s">
        <v>915</v>
      </c>
      <c r="BY92" s="167" t="s">
        <v>916</v>
      </c>
      <c r="BZ92" s="167" t="s">
        <v>917</v>
      </c>
      <c r="CA92" s="177" t="s">
        <v>918</v>
      </c>
      <c r="CB92" s="167" t="s">
        <v>912</v>
      </c>
      <c r="CC92" s="167" t="s">
        <v>913</v>
      </c>
      <c r="CD92" s="167" t="s">
        <v>914</v>
      </c>
      <c r="CE92" s="167" t="s">
        <v>915</v>
      </c>
      <c r="CF92" s="167" t="s">
        <v>916</v>
      </c>
      <c r="CG92" s="167" t="s">
        <v>917</v>
      </c>
      <c r="CH92" s="173" t="s">
        <v>918</v>
      </c>
      <c r="CI92" s="166" t="s">
        <v>912</v>
      </c>
      <c r="CJ92" s="167" t="s">
        <v>913</v>
      </c>
      <c r="CK92" s="167" t="s">
        <v>914</v>
      </c>
      <c r="CL92" s="167" t="s">
        <v>915</v>
      </c>
      <c r="CM92" s="167" t="s">
        <v>916</v>
      </c>
      <c r="CN92" s="167" t="s">
        <v>917</v>
      </c>
      <c r="CO92" s="177" t="s">
        <v>918</v>
      </c>
      <c r="CP92" s="167" t="s">
        <v>912</v>
      </c>
      <c r="CQ92" s="167" t="s">
        <v>913</v>
      </c>
      <c r="CR92" s="167" t="s">
        <v>914</v>
      </c>
      <c r="CS92" s="167" t="s">
        <v>915</v>
      </c>
      <c r="CT92" s="167" t="s">
        <v>916</v>
      </c>
      <c r="CU92" s="167" t="s">
        <v>917</v>
      </c>
      <c r="CV92" s="177" t="s">
        <v>918</v>
      </c>
      <c r="CW92" s="167" t="s">
        <v>912</v>
      </c>
      <c r="CX92" s="167" t="s">
        <v>913</v>
      </c>
      <c r="CY92" s="167" t="s">
        <v>914</v>
      </c>
      <c r="CZ92" s="167" t="s">
        <v>915</v>
      </c>
      <c r="DA92" s="167" t="s">
        <v>916</v>
      </c>
      <c r="DB92" s="167" t="s">
        <v>917</v>
      </c>
      <c r="DC92" s="173" t="s">
        <v>918</v>
      </c>
      <c r="DD92" s="166" t="s">
        <v>912</v>
      </c>
      <c r="DE92" s="167" t="s">
        <v>913</v>
      </c>
      <c r="DF92" s="167" t="s">
        <v>914</v>
      </c>
      <c r="DG92" s="167" t="s">
        <v>915</v>
      </c>
      <c r="DH92" s="167" t="s">
        <v>916</v>
      </c>
      <c r="DI92" s="167" t="s">
        <v>917</v>
      </c>
      <c r="DJ92" s="177" t="s">
        <v>918</v>
      </c>
      <c r="DK92" s="167" t="s">
        <v>912</v>
      </c>
      <c r="DL92" s="167" t="s">
        <v>913</v>
      </c>
      <c r="DM92" s="167" t="s">
        <v>914</v>
      </c>
      <c r="DN92" s="167" t="s">
        <v>915</v>
      </c>
      <c r="DO92" s="167" t="s">
        <v>916</v>
      </c>
      <c r="DP92" s="167" t="s">
        <v>917</v>
      </c>
      <c r="DQ92" s="177" t="s">
        <v>918</v>
      </c>
      <c r="DR92" s="167" t="s">
        <v>912</v>
      </c>
      <c r="DS92" s="167" t="s">
        <v>913</v>
      </c>
      <c r="DT92" s="167" t="s">
        <v>914</v>
      </c>
      <c r="DU92" s="167" t="s">
        <v>915</v>
      </c>
      <c r="DV92" s="167" t="s">
        <v>916</v>
      </c>
      <c r="DW92" s="167" t="s">
        <v>917</v>
      </c>
      <c r="DX92" s="173" t="s">
        <v>918</v>
      </c>
      <c r="DY92" s="166" t="s">
        <v>912</v>
      </c>
      <c r="DZ92" s="167" t="s">
        <v>913</v>
      </c>
      <c r="EA92" s="167" t="s">
        <v>914</v>
      </c>
      <c r="EB92" s="167" t="s">
        <v>915</v>
      </c>
      <c r="EC92" s="167" t="s">
        <v>916</v>
      </c>
      <c r="ED92" s="167" t="s">
        <v>917</v>
      </c>
      <c r="EE92" s="177" t="s">
        <v>918</v>
      </c>
      <c r="EF92" s="167" t="s">
        <v>912</v>
      </c>
      <c r="EG92" s="167" t="s">
        <v>913</v>
      </c>
      <c r="EH92" s="167" t="s">
        <v>914</v>
      </c>
      <c r="EI92" s="167" t="s">
        <v>915</v>
      </c>
      <c r="EJ92" s="167" t="s">
        <v>916</v>
      </c>
      <c r="EK92" s="167" t="s">
        <v>917</v>
      </c>
      <c r="EL92" s="177" t="s">
        <v>918</v>
      </c>
      <c r="EM92" s="167" t="s">
        <v>912</v>
      </c>
      <c r="EN92" s="167" t="s">
        <v>913</v>
      </c>
      <c r="EO92" s="167" t="s">
        <v>914</v>
      </c>
      <c r="EP92" s="167" t="s">
        <v>915</v>
      </c>
      <c r="EQ92" s="167" t="s">
        <v>916</v>
      </c>
      <c r="ER92" s="167" t="s">
        <v>917</v>
      </c>
      <c r="ES92" s="173" t="s">
        <v>918</v>
      </c>
      <c r="ET92" s="166" t="s">
        <v>912</v>
      </c>
      <c r="EU92" s="167" t="s">
        <v>913</v>
      </c>
      <c r="EV92" s="167" t="s">
        <v>914</v>
      </c>
      <c r="EW92" s="167" t="s">
        <v>915</v>
      </c>
      <c r="EX92" s="167" t="s">
        <v>916</v>
      </c>
      <c r="EY92" s="167" t="s">
        <v>917</v>
      </c>
      <c r="EZ92" s="177" t="s">
        <v>918</v>
      </c>
      <c r="FA92" s="167" t="s">
        <v>912</v>
      </c>
      <c r="FB92" s="167" t="s">
        <v>913</v>
      </c>
      <c r="FC92" s="167" t="s">
        <v>914</v>
      </c>
      <c r="FD92" s="167" t="s">
        <v>915</v>
      </c>
      <c r="FE92" s="167" t="s">
        <v>916</v>
      </c>
      <c r="FF92" s="167" t="s">
        <v>917</v>
      </c>
      <c r="FG92" s="177" t="s">
        <v>918</v>
      </c>
      <c r="FH92" s="167" t="s">
        <v>912</v>
      </c>
      <c r="FI92" s="167" t="s">
        <v>913</v>
      </c>
      <c r="FJ92" s="167" t="s">
        <v>914</v>
      </c>
      <c r="FK92" s="167" t="s">
        <v>915</v>
      </c>
      <c r="FL92" s="167" t="s">
        <v>916</v>
      </c>
      <c r="FM92" s="167" t="s">
        <v>917</v>
      </c>
      <c r="FN92" s="173" t="s">
        <v>918</v>
      </c>
      <c r="FO92" s="166" t="s">
        <v>912</v>
      </c>
      <c r="FP92" s="167" t="s">
        <v>913</v>
      </c>
      <c r="FQ92" s="167" t="s">
        <v>914</v>
      </c>
      <c r="FR92" s="167" t="s">
        <v>915</v>
      </c>
      <c r="FS92" s="167" t="s">
        <v>916</v>
      </c>
      <c r="FT92" s="167" t="s">
        <v>917</v>
      </c>
      <c r="FU92" s="177" t="s">
        <v>918</v>
      </c>
      <c r="FV92" s="167" t="s">
        <v>912</v>
      </c>
      <c r="FW92" s="167" t="s">
        <v>913</v>
      </c>
      <c r="FX92" s="167" t="s">
        <v>914</v>
      </c>
      <c r="FY92" s="167" t="s">
        <v>915</v>
      </c>
      <c r="FZ92" s="167" t="s">
        <v>916</v>
      </c>
      <c r="GA92" s="167" t="s">
        <v>917</v>
      </c>
      <c r="GB92" s="177" t="s">
        <v>918</v>
      </c>
      <c r="GC92" s="167" t="s">
        <v>912</v>
      </c>
      <c r="GD92" s="167" t="s">
        <v>913</v>
      </c>
      <c r="GE92" s="167" t="s">
        <v>914</v>
      </c>
      <c r="GF92" s="167" t="s">
        <v>915</v>
      </c>
      <c r="GG92" s="167" t="s">
        <v>916</v>
      </c>
      <c r="GH92" s="167" t="s">
        <v>917</v>
      </c>
      <c r="GI92" s="173" t="s">
        <v>918</v>
      </c>
    </row>
    <row r="93" spans="1:191" ht="36" outlineLevel="1">
      <c r="C93" s="125" t="s">
        <v>879</v>
      </c>
      <c r="D93" s="126" t="s">
        <v>878</v>
      </c>
      <c r="E93" s="127"/>
      <c r="F93" s="127"/>
      <c r="G93" s="127"/>
      <c r="H93" s="127"/>
      <c r="I93" s="127"/>
      <c r="J93" s="127"/>
      <c r="K93" s="127"/>
      <c r="L93" s="127"/>
      <c r="M93" s="127"/>
      <c r="O93" s="132" t="s">
        <v>881</v>
      </c>
      <c r="P93" s="133"/>
      <c r="Q93" s="133"/>
      <c r="R93" s="133"/>
      <c r="S93" s="133"/>
      <c r="T93" s="133"/>
      <c r="W93" s="136" t="s">
        <v>1124</v>
      </c>
      <c r="X93" s="137"/>
      <c r="Y93" s="137"/>
      <c r="Z93" s="137"/>
      <c r="AA93" s="137"/>
      <c r="AB93" s="137"/>
      <c r="AC93" s="137"/>
      <c r="AD93" s="136" t="s">
        <v>1125</v>
      </c>
      <c r="AE93" s="137"/>
      <c r="AF93" s="137"/>
      <c r="AG93" s="137"/>
      <c r="AH93" s="137"/>
      <c r="AI93" s="137"/>
      <c r="AJ93" s="137"/>
      <c r="AK93" s="136" t="s">
        <v>1126</v>
      </c>
      <c r="AL93" s="137"/>
      <c r="AM93" s="137"/>
      <c r="AN93" s="137"/>
      <c r="AO93" s="137"/>
      <c r="AP93" s="137"/>
      <c r="AQ93" s="137"/>
      <c r="AR93" s="136" t="s">
        <v>1124</v>
      </c>
      <c r="AS93" s="137"/>
      <c r="AT93" s="137"/>
      <c r="AU93" s="137"/>
      <c r="AV93" s="137"/>
      <c r="AW93" s="137"/>
      <c r="AX93" s="137"/>
      <c r="AY93" s="136" t="s">
        <v>1125</v>
      </c>
      <c r="AZ93" s="137"/>
      <c r="BA93" s="137"/>
      <c r="BB93" s="137"/>
      <c r="BC93" s="137"/>
      <c r="BD93" s="137"/>
      <c r="BE93" s="137"/>
      <c r="BF93" s="136" t="s">
        <v>1126</v>
      </c>
      <c r="BG93" s="137"/>
      <c r="BH93" s="137"/>
      <c r="BI93" s="137"/>
      <c r="BJ93" s="137"/>
      <c r="BK93" s="137"/>
      <c r="BL93" s="137"/>
      <c r="BN93" s="168" t="s">
        <v>1124</v>
      </c>
      <c r="BO93" s="169"/>
      <c r="BP93" s="169"/>
      <c r="BQ93" s="169"/>
      <c r="BR93" s="169"/>
      <c r="BS93" s="169"/>
      <c r="BT93" s="178"/>
      <c r="BU93" s="170" t="s">
        <v>1125</v>
      </c>
      <c r="BV93" s="169"/>
      <c r="BW93" s="169"/>
      <c r="BX93" s="169"/>
      <c r="BY93" s="169"/>
      <c r="BZ93" s="169"/>
      <c r="CA93" s="178"/>
      <c r="CB93" s="170" t="s">
        <v>1126</v>
      </c>
      <c r="CC93" s="169"/>
      <c r="CD93" s="169"/>
      <c r="CE93" s="169"/>
      <c r="CF93" s="169"/>
      <c r="CG93" s="169"/>
      <c r="CH93" s="174"/>
      <c r="CI93" s="168" t="s">
        <v>1124</v>
      </c>
      <c r="CJ93" s="169"/>
      <c r="CK93" s="169"/>
      <c r="CL93" s="169"/>
      <c r="CM93" s="169"/>
      <c r="CN93" s="169"/>
      <c r="CO93" s="178"/>
      <c r="CP93" s="170" t="s">
        <v>1125</v>
      </c>
      <c r="CQ93" s="169"/>
      <c r="CR93" s="169"/>
      <c r="CS93" s="169"/>
      <c r="CT93" s="169"/>
      <c r="CU93" s="169"/>
      <c r="CV93" s="178"/>
      <c r="CW93" s="170" t="s">
        <v>1126</v>
      </c>
      <c r="CX93" s="169"/>
      <c r="CY93" s="169"/>
      <c r="CZ93" s="169"/>
      <c r="DA93" s="169"/>
      <c r="DB93" s="169"/>
      <c r="DC93" s="174"/>
      <c r="DD93" s="168" t="s">
        <v>1124</v>
      </c>
      <c r="DE93" s="169"/>
      <c r="DF93" s="169"/>
      <c r="DG93" s="169"/>
      <c r="DH93" s="169"/>
      <c r="DI93" s="169"/>
      <c r="DJ93" s="178"/>
      <c r="DK93" s="170" t="s">
        <v>1125</v>
      </c>
      <c r="DL93" s="169"/>
      <c r="DM93" s="169"/>
      <c r="DN93" s="169"/>
      <c r="DO93" s="169"/>
      <c r="DP93" s="169"/>
      <c r="DQ93" s="178"/>
      <c r="DR93" s="170" t="s">
        <v>1126</v>
      </c>
      <c r="DS93" s="169"/>
      <c r="DT93" s="169"/>
      <c r="DU93" s="169"/>
      <c r="DV93" s="169"/>
      <c r="DW93" s="169"/>
      <c r="DX93" s="174"/>
      <c r="DY93" s="168" t="s">
        <v>1124</v>
      </c>
      <c r="DZ93" s="169"/>
      <c r="EA93" s="169"/>
      <c r="EB93" s="169"/>
      <c r="EC93" s="169"/>
      <c r="ED93" s="169"/>
      <c r="EE93" s="178"/>
      <c r="EF93" s="170" t="s">
        <v>1125</v>
      </c>
      <c r="EG93" s="169"/>
      <c r="EH93" s="169"/>
      <c r="EI93" s="169"/>
      <c r="EJ93" s="169"/>
      <c r="EK93" s="169"/>
      <c r="EL93" s="178"/>
      <c r="EM93" s="170" t="s">
        <v>1126</v>
      </c>
      <c r="EN93" s="169"/>
      <c r="EO93" s="169"/>
      <c r="EP93" s="169"/>
      <c r="EQ93" s="169"/>
      <c r="ER93" s="169"/>
      <c r="ES93" s="174"/>
      <c r="ET93" s="168" t="s">
        <v>1124</v>
      </c>
      <c r="EU93" s="169"/>
      <c r="EV93" s="169"/>
      <c r="EW93" s="169"/>
      <c r="EX93" s="169"/>
      <c r="EY93" s="169"/>
      <c r="EZ93" s="178"/>
      <c r="FA93" s="170" t="s">
        <v>1125</v>
      </c>
      <c r="FB93" s="169"/>
      <c r="FC93" s="169"/>
      <c r="FD93" s="169"/>
      <c r="FE93" s="169"/>
      <c r="FF93" s="169"/>
      <c r="FG93" s="178"/>
      <c r="FH93" s="170" t="s">
        <v>1126</v>
      </c>
      <c r="FI93" s="169"/>
      <c r="FJ93" s="169"/>
      <c r="FK93" s="169"/>
      <c r="FL93" s="169"/>
      <c r="FM93" s="169"/>
      <c r="FN93" s="174"/>
      <c r="FO93" s="168" t="s">
        <v>1124</v>
      </c>
      <c r="FP93" s="169"/>
      <c r="FQ93" s="169"/>
      <c r="FR93" s="169"/>
      <c r="FS93" s="169"/>
      <c r="FT93" s="169"/>
      <c r="FU93" s="178"/>
      <c r="FV93" s="170" t="s">
        <v>1125</v>
      </c>
      <c r="FW93" s="169"/>
      <c r="FX93" s="169"/>
      <c r="FY93" s="169"/>
      <c r="FZ93" s="169"/>
      <c r="GA93" s="169"/>
      <c r="GB93" s="178"/>
      <c r="GC93" s="170" t="s">
        <v>1126</v>
      </c>
      <c r="GD93" s="169"/>
      <c r="GE93" s="169"/>
      <c r="GF93" s="169"/>
      <c r="GG93" s="169"/>
      <c r="GH93" s="169"/>
      <c r="GI93" s="174"/>
    </row>
    <row r="94" spans="1:191" outlineLevel="1">
      <c r="A94">
        <v>1</v>
      </c>
      <c r="C94" s="21">
        <v>0</v>
      </c>
      <c r="D94" s="21" t="b">
        <v>0</v>
      </c>
      <c r="E94" s="32">
        <v>0</v>
      </c>
      <c r="F94" s="24">
        <f>IF(E95="","-",E95-14)</f>
        <v>450</v>
      </c>
      <c r="G94" s="21" t="s">
        <v>36</v>
      </c>
      <c r="H94" s="21">
        <v>0</v>
      </c>
      <c r="I94" s="21">
        <v>0</v>
      </c>
      <c r="J94" s="21">
        <v>0</v>
      </c>
      <c r="K94" s="21">
        <v>0</v>
      </c>
      <c r="L94" s="21">
        <f>15*30</f>
        <v>450</v>
      </c>
      <c r="M94" s="128">
        <v>0.9</v>
      </c>
      <c r="O94" t="s">
        <v>882</v>
      </c>
      <c r="P94" t="s">
        <v>884</v>
      </c>
      <c r="Q94" t="s">
        <v>1048</v>
      </c>
      <c r="S94" t="s">
        <v>1048</v>
      </c>
      <c r="T94" s="203" t="s">
        <v>888</v>
      </c>
      <c r="W94" s="152">
        <v>1</v>
      </c>
      <c r="X94" s="152">
        <f>W94+3</f>
        <v>4</v>
      </c>
      <c r="Y94" s="152">
        <f t="shared" ref="Y94:AC94" si="25">X94+3</f>
        <v>7</v>
      </c>
      <c r="Z94" s="152">
        <f t="shared" si="25"/>
        <v>10</v>
      </c>
      <c r="AA94" s="152">
        <f t="shared" si="25"/>
        <v>13</v>
      </c>
      <c r="AB94" s="152">
        <f t="shared" si="25"/>
        <v>16</v>
      </c>
      <c r="AC94" s="152">
        <f t="shared" si="25"/>
        <v>19</v>
      </c>
      <c r="AD94" s="148" t="s">
        <v>905</v>
      </c>
      <c r="AE94" s="148" t="s">
        <v>906</v>
      </c>
      <c r="AF94" s="148" t="s">
        <v>907</v>
      </c>
      <c r="AG94" s="148" t="s">
        <v>908</v>
      </c>
      <c r="AH94" s="148" t="s">
        <v>909</v>
      </c>
      <c r="AI94" s="148" t="s">
        <v>910</v>
      </c>
      <c r="AJ94" s="148" t="s">
        <v>911</v>
      </c>
      <c r="AK94" s="148" t="s">
        <v>905</v>
      </c>
      <c r="AL94" s="148" t="s">
        <v>906</v>
      </c>
      <c r="AM94" s="148" t="s">
        <v>907</v>
      </c>
      <c r="AN94" s="148" t="s">
        <v>908</v>
      </c>
      <c r="AO94" s="148" t="s">
        <v>909</v>
      </c>
      <c r="AP94" s="148" t="s">
        <v>910</v>
      </c>
      <c r="AQ94" s="148" t="s">
        <v>911</v>
      </c>
      <c r="AR94" s="152">
        <v>1</v>
      </c>
      <c r="AS94" s="152">
        <f>AR94+3</f>
        <v>4</v>
      </c>
      <c r="AT94" s="152">
        <f t="shared" ref="AT94:AX94" si="26">AS94+3</f>
        <v>7</v>
      </c>
      <c r="AU94" s="152">
        <f t="shared" si="26"/>
        <v>10</v>
      </c>
      <c r="AV94" s="152">
        <f t="shared" si="26"/>
        <v>13</v>
      </c>
      <c r="AW94" s="152">
        <f t="shared" si="26"/>
        <v>16</v>
      </c>
      <c r="AX94" s="152">
        <f t="shared" si="26"/>
        <v>19</v>
      </c>
      <c r="AY94" s="148" t="s">
        <v>905</v>
      </c>
      <c r="AZ94" s="148" t="s">
        <v>906</v>
      </c>
      <c r="BA94" s="148" t="s">
        <v>907</v>
      </c>
      <c r="BB94" s="148" t="s">
        <v>908</v>
      </c>
      <c r="BC94" s="148" t="s">
        <v>909</v>
      </c>
      <c r="BD94" s="148" t="s">
        <v>910</v>
      </c>
      <c r="BE94" s="148" t="s">
        <v>911</v>
      </c>
      <c r="BF94" s="148" t="s">
        <v>905</v>
      </c>
      <c r="BG94" s="148" t="s">
        <v>906</v>
      </c>
      <c r="BH94" s="148" t="s">
        <v>907</v>
      </c>
      <c r="BI94" s="148" t="s">
        <v>908</v>
      </c>
      <c r="BJ94" s="148" t="s">
        <v>909</v>
      </c>
      <c r="BK94" s="148" t="s">
        <v>910</v>
      </c>
      <c r="BL94" s="148" t="s">
        <v>911</v>
      </c>
      <c r="BN94" s="171">
        <v>1</v>
      </c>
      <c r="BO94" s="172">
        <v>4</v>
      </c>
      <c r="BP94" s="172">
        <v>7</v>
      </c>
      <c r="BQ94" s="172">
        <v>10</v>
      </c>
      <c r="BR94" s="172">
        <v>13</v>
      </c>
      <c r="BS94" s="172">
        <v>16</v>
      </c>
      <c r="BT94" s="179">
        <v>19</v>
      </c>
      <c r="BU94" s="172" t="s">
        <v>905</v>
      </c>
      <c r="BV94" s="172" t="s">
        <v>906</v>
      </c>
      <c r="BW94" s="172" t="s">
        <v>907</v>
      </c>
      <c r="BX94" s="172" t="s">
        <v>908</v>
      </c>
      <c r="BY94" s="172" t="s">
        <v>909</v>
      </c>
      <c r="BZ94" s="172" t="s">
        <v>910</v>
      </c>
      <c r="CA94" s="179" t="s">
        <v>911</v>
      </c>
      <c r="CB94" s="172" t="s">
        <v>905</v>
      </c>
      <c r="CC94" s="172" t="s">
        <v>906</v>
      </c>
      <c r="CD94" s="172" t="s">
        <v>907</v>
      </c>
      <c r="CE94" s="172" t="s">
        <v>908</v>
      </c>
      <c r="CF94" s="172" t="s">
        <v>909</v>
      </c>
      <c r="CG94" s="172" t="s">
        <v>910</v>
      </c>
      <c r="CH94" s="175" t="s">
        <v>911</v>
      </c>
      <c r="CI94" s="171">
        <v>1</v>
      </c>
      <c r="CJ94" s="172">
        <v>4</v>
      </c>
      <c r="CK94" s="172">
        <v>7</v>
      </c>
      <c r="CL94" s="172">
        <v>10</v>
      </c>
      <c r="CM94" s="172">
        <v>13</v>
      </c>
      <c r="CN94" s="172">
        <v>16</v>
      </c>
      <c r="CO94" s="179">
        <v>19</v>
      </c>
      <c r="CP94" s="172" t="s">
        <v>905</v>
      </c>
      <c r="CQ94" s="172" t="s">
        <v>906</v>
      </c>
      <c r="CR94" s="172" t="s">
        <v>907</v>
      </c>
      <c r="CS94" s="172" t="s">
        <v>908</v>
      </c>
      <c r="CT94" s="172" t="s">
        <v>909</v>
      </c>
      <c r="CU94" s="172" t="s">
        <v>910</v>
      </c>
      <c r="CV94" s="179" t="s">
        <v>911</v>
      </c>
      <c r="CW94" s="172" t="s">
        <v>905</v>
      </c>
      <c r="CX94" s="172" t="s">
        <v>906</v>
      </c>
      <c r="CY94" s="172" t="s">
        <v>907</v>
      </c>
      <c r="CZ94" s="172" t="s">
        <v>908</v>
      </c>
      <c r="DA94" s="172" t="s">
        <v>909</v>
      </c>
      <c r="DB94" s="172" t="s">
        <v>910</v>
      </c>
      <c r="DC94" s="175" t="s">
        <v>911</v>
      </c>
      <c r="DD94" s="171">
        <v>1</v>
      </c>
      <c r="DE94" s="172">
        <v>4</v>
      </c>
      <c r="DF94" s="172">
        <v>7</v>
      </c>
      <c r="DG94" s="172">
        <v>10</v>
      </c>
      <c r="DH94" s="172">
        <v>13</v>
      </c>
      <c r="DI94" s="172">
        <v>16</v>
      </c>
      <c r="DJ94" s="179">
        <v>19</v>
      </c>
      <c r="DK94" s="172" t="s">
        <v>905</v>
      </c>
      <c r="DL94" s="172" t="s">
        <v>906</v>
      </c>
      <c r="DM94" s="172" t="s">
        <v>907</v>
      </c>
      <c r="DN94" s="172" t="s">
        <v>908</v>
      </c>
      <c r="DO94" s="172" t="s">
        <v>909</v>
      </c>
      <c r="DP94" s="172" t="s">
        <v>910</v>
      </c>
      <c r="DQ94" s="179" t="s">
        <v>911</v>
      </c>
      <c r="DR94" s="172" t="s">
        <v>905</v>
      </c>
      <c r="DS94" s="172" t="s">
        <v>906</v>
      </c>
      <c r="DT94" s="172" t="s">
        <v>907</v>
      </c>
      <c r="DU94" s="172" t="s">
        <v>908</v>
      </c>
      <c r="DV94" s="172" t="s">
        <v>909</v>
      </c>
      <c r="DW94" s="172" t="s">
        <v>910</v>
      </c>
      <c r="DX94" s="175" t="s">
        <v>911</v>
      </c>
      <c r="DY94" s="171">
        <v>1</v>
      </c>
      <c r="DZ94" s="172">
        <v>4</v>
      </c>
      <c r="EA94" s="172">
        <v>7</v>
      </c>
      <c r="EB94" s="172">
        <v>10</v>
      </c>
      <c r="EC94" s="172">
        <v>13</v>
      </c>
      <c r="ED94" s="172">
        <v>16</v>
      </c>
      <c r="EE94" s="179">
        <v>19</v>
      </c>
      <c r="EF94" s="172" t="s">
        <v>905</v>
      </c>
      <c r="EG94" s="172" t="s">
        <v>906</v>
      </c>
      <c r="EH94" s="172" t="s">
        <v>907</v>
      </c>
      <c r="EI94" s="172" t="s">
        <v>908</v>
      </c>
      <c r="EJ94" s="172" t="s">
        <v>909</v>
      </c>
      <c r="EK94" s="172" t="s">
        <v>910</v>
      </c>
      <c r="EL94" s="179" t="s">
        <v>911</v>
      </c>
      <c r="EM94" s="172" t="s">
        <v>905</v>
      </c>
      <c r="EN94" s="172" t="s">
        <v>906</v>
      </c>
      <c r="EO94" s="172" t="s">
        <v>907</v>
      </c>
      <c r="EP94" s="172" t="s">
        <v>908</v>
      </c>
      <c r="EQ94" s="172" t="s">
        <v>909</v>
      </c>
      <c r="ER94" s="172" t="s">
        <v>910</v>
      </c>
      <c r="ES94" s="175" t="s">
        <v>911</v>
      </c>
      <c r="ET94" s="171">
        <v>1</v>
      </c>
      <c r="EU94" s="172">
        <v>4</v>
      </c>
      <c r="EV94" s="172">
        <v>7</v>
      </c>
      <c r="EW94" s="172">
        <v>10</v>
      </c>
      <c r="EX94" s="172">
        <v>13</v>
      </c>
      <c r="EY94" s="172">
        <v>16</v>
      </c>
      <c r="EZ94" s="179">
        <v>19</v>
      </c>
      <c r="FA94" s="172" t="s">
        <v>905</v>
      </c>
      <c r="FB94" s="172" t="s">
        <v>906</v>
      </c>
      <c r="FC94" s="172" t="s">
        <v>907</v>
      </c>
      <c r="FD94" s="172" t="s">
        <v>908</v>
      </c>
      <c r="FE94" s="172" t="s">
        <v>909</v>
      </c>
      <c r="FF94" s="172" t="s">
        <v>910</v>
      </c>
      <c r="FG94" s="179" t="s">
        <v>911</v>
      </c>
      <c r="FH94" s="172" t="s">
        <v>905</v>
      </c>
      <c r="FI94" s="172" t="s">
        <v>906</v>
      </c>
      <c r="FJ94" s="172" t="s">
        <v>907</v>
      </c>
      <c r="FK94" s="172" t="s">
        <v>908</v>
      </c>
      <c r="FL94" s="172" t="s">
        <v>909</v>
      </c>
      <c r="FM94" s="172" t="s">
        <v>910</v>
      </c>
      <c r="FN94" s="175" t="s">
        <v>911</v>
      </c>
      <c r="FO94" s="171">
        <v>1</v>
      </c>
      <c r="FP94" s="172">
        <v>4</v>
      </c>
      <c r="FQ94" s="172">
        <v>7</v>
      </c>
      <c r="FR94" s="172">
        <v>10</v>
      </c>
      <c r="FS94" s="172">
        <v>13</v>
      </c>
      <c r="FT94" s="172">
        <v>16</v>
      </c>
      <c r="FU94" s="179">
        <v>19</v>
      </c>
      <c r="FV94" s="172" t="s">
        <v>905</v>
      </c>
      <c r="FW94" s="172" t="s">
        <v>906</v>
      </c>
      <c r="FX94" s="172" t="s">
        <v>907</v>
      </c>
      <c r="FY94" s="172" t="s">
        <v>908</v>
      </c>
      <c r="FZ94" s="172" t="s">
        <v>909</v>
      </c>
      <c r="GA94" s="172" t="s">
        <v>910</v>
      </c>
      <c r="GB94" s="179" t="s">
        <v>911</v>
      </c>
      <c r="GC94" s="172" t="s">
        <v>905</v>
      </c>
      <c r="GD94" s="172" t="s">
        <v>906</v>
      </c>
      <c r="GE94" s="172" t="s">
        <v>907</v>
      </c>
      <c r="GF94" s="172" t="s">
        <v>908</v>
      </c>
      <c r="GG94" s="172" t="s">
        <v>909</v>
      </c>
      <c r="GH94" s="172" t="s">
        <v>910</v>
      </c>
      <c r="GI94" s="175" t="s">
        <v>911</v>
      </c>
    </row>
    <row r="95" spans="1:191" outlineLevel="1">
      <c r="A95">
        <v>2</v>
      </c>
      <c r="C95" s="21">
        <v>1</v>
      </c>
      <c r="D95" s="21" t="b">
        <v>0</v>
      </c>
      <c r="E95" s="32">
        <f>15*30+14</f>
        <v>464</v>
      </c>
      <c r="F95" s="24">
        <f t="shared" ref="F95:F97" si="27">IF(E96="","-",E96-1)</f>
        <v>729</v>
      </c>
      <c r="G95" s="21" t="s">
        <v>36</v>
      </c>
      <c r="H95" s="21" t="s">
        <v>36</v>
      </c>
      <c r="I95" s="21">
        <v>0</v>
      </c>
      <c r="J95" s="21">
        <v>0</v>
      </c>
      <c r="K95" s="21">
        <v>500</v>
      </c>
      <c r="L95" s="21">
        <f>K95+365</f>
        <v>865</v>
      </c>
      <c r="M95" s="128">
        <v>0</v>
      </c>
      <c r="O95" t="s">
        <v>1050</v>
      </c>
      <c r="P95" t="s">
        <v>884</v>
      </c>
      <c r="Q95" t="s">
        <v>886</v>
      </c>
      <c r="S95" t="s">
        <v>886</v>
      </c>
      <c r="T95" t="s">
        <v>887</v>
      </c>
      <c r="V95" s="38" t="s">
        <v>919</v>
      </c>
      <c r="W95" s="153" t="s">
        <v>8</v>
      </c>
      <c r="X95" s="150" t="str">
        <f>W95</f>
        <v>2:3</v>
      </c>
      <c r="Y95" s="150" t="str">
        <f t="shared" ref="Y95:AC95" si="28">X95</f>
        <v>2:3</v>
      </c>
      <c r="Z95" s="150" t="str">
        <f t="shared" si="28"/>
        <v>2:3</v>
      </c>
      <c r="AA95" s="150" t="str">
        <f t="shared" si="28"/>
        <v>2:3</v>
      </c>
      <c r="AB95" s="150" t="str">
        <f t="shared" si="28"/>
        <v>2:3</v>
      </c>
      <c r="AC95" s="150" t="str">
        <f t="shared" si="28"/>
        <v>2:3</v>
      </c>
      <c r="AR95" s="150" t="str">
        <f t="shared" ref="AR95:AX96" si="29">W95</f>
        <v>2:3</v>
      </c>
      <c r="AS95" s="150" t="str">
        <f t="shared" si="29"/>
        <v>2:3</v>
      </c>
      <c r="AT95" s="150" t="str">
        <f t="shared" si="29"/>
        <v>2:3</v>
      </c>
      <c r="AU95" s="150" t="str">
        <f t="shared" si="29"/>
        <v>2:3</v>
      </c>
      <c r="AV95" s="150" t="str">
        <f t="shared" si="29"/>
        <v>2:3</v>
      </c>
      <c r="AW95" s="150" t="str">
        <f t="shared" si="29"/>
        <v>2:3</v>
      </c>
      <c r="AX95" s="150" t="str">
        <f t="shared" si="29"/>
        <v>2:3</v>
      </c>
      <c r="BN95" s="110"/>
      <c r="BO95" s="15"/>
      <c r="BP95" s="15"/>
      <c r="BQ95" s="15"/>
      <c r="BR95" s="15"/>
      <c r="BS95" s="15"/>
      <c r="BT95" s="176"/>
      <c r="BU95" s="204"/>
      <c r="BV95" s="15"/>
      <c r="BW95" s="15"/>
      <c r="BX95" s="15"/>
      <c r="BY95" s="15"/>
      <c r="BZ95" s="15"/>
      <c r="CA95" s="176"/>
      <c r="CB95" s="204"/>
      <c r="CC95" s="204"/>
      <c r="CD95" s="204"/>
      <c r="CE95" s="204"/>
      <c r="CF95" s="204"/>
      <c r="CG95" s="204"/>
      <c r="CH95" s="111"/>
      <c r="CI95" s="110"/>
      <c r="CJ95" s="204"/>
      <c r="CK95" s="204"/>
      <c r="CL95" s="204"/>
      <c r="CM95" s="204"/>
      <c r="CN95" s="204"/>
      <c r="CO95" s="176"/>
      <c r="CP95" s="204"/>
      <c r="CQ95" s="204"/>
      <c r="CR95" s="204"/>
      <c r="CS95" s="204"/>
      <c r="CT95" s="204"/>
      <c r="CU95" s="204"/>
      <c r="CV95" s="176"/>
      <c r="CW95" s="204"/>
      <c r="CX95" s="204"/>
      <c r="CY95" s="204"/>
      <c r="CZ95" s="204"/>
      <c r="DA95" s="204"/>
      <c r="DB95" s="204"/>
      <c r="DC95" s="111"/>
      <c r="DD95" s="110"/>
      <c r="DE95" s="204"/>
      <c r="DF95" s="204"/>
      <c r="DG95" s="204"/>
      <c r="DH95" s="204"/>
      <c r="DI95" s="204"/>
      <c r="DJ95" s="176"/>
      <c r="DK95" s="204"/>
      <c r="DL95" s="204"/>
      <c r="DM95" s="204"/>
      <c r="DN95" s="204"/>
      <c r="DO95" s="204"/>
      <c r="DP95" s="204"/>
      <c r="DQ95" s="176"/>
      <c r="DR95" s="204"/>
      <c r="DS95" s="204"/>
      <c r="DT95" s="204"/>
      <c r="DU95" s="204"/>
      <c r="DV95" s="204"/>
      <c r="DW95" s="204"/>
      <c r="DX95" s="111"/>
      <c r="DY95" s="110"/>
      <c r="DZ95" s="204"/>
      <c r="EA95" s="204"/>
      <c r="EB95" s="204"/>
      <c r="EC95" s="204"/>
      <c r="ED95" s="204"/>
      <c r="EE95" s="176"/>
      <c r="EF95" s="204"/>
      <c r="EG95" s="204"/>
      <c r="EH95" s="204"/>
      <c r="EI95" s="204"/>
      <c r="EJ95" s="204"/>
      <c r="EK95" s="204"/>
      <c r="EL95" s="176"/>
      <c r="EM95" s="204"/>
      <c r="EN95" s="204"/>
      <c r="EO95" s="204"/>
      <c r="EP95" s="204"/>
      <c r="EQ95" s="204"/>
      <c r="ER95" s="204"/>
      <c r="ES95" s="111"/>
      <c r="ET95" s="110"/>
      <c r="EU95" s="204"/>
      <c r="EV95" s="204"/>
      <c r="EW95" s="204"/>
      <c r="EX95" s="204"/>
      <c r="EY95" s="204"/>
      <c r="EZ95" s="176"/>
      <c r="FA95" s="204"/>
      <c r="FB95" s="204"/>
      <c r="FC95" s="204"/>
      <c r="FD95" s="204"/>
      <c r="FE95" s="204"/>
      <c r="FF95" s="204"/>
      <c r="FG95" s="176"/>
      <c r="FH95" s="204"/>
      <c r="FI95" s="204"/>
      <c r="FJ95" s="204"/>
      <c r="FK95" s="204"/>
      <c r="FL95" s="204"/>
      <c r="FM95" s="204"/>
      <c r="FN95" s="111"/>
      <c r="FO95" s="110"/>
      <c r="FP95" s="204"/>
      <c r="FQ95" s="204"/>
      <c r="FR95" s="204"/>
      <c r="FS95" s="204"/>
      <c r="FT95" s="204"/>
      <c r="FU95" s="176"/>
      <c r="FV95" s="204"/>
      <c r="FW95" s="204"/>
      <c r="FX95" s="204"/>
      <c r="FY95" s="204"/>
      <c r="FZ95" s="204"/>
      <c r="GA95" s="204"/>
      <c r="GB95" s="176"/>
      <c r="GC95" s="204"/>
      <c r="GD95" s="204"/>
      <c r="GE95" s="204"/>
      <c r="GF95" s="204"/>
      <c r="GG95" s="204"/>
      <c r="GH95" s="204"/>
      <c r="GI95" s="111"/>
    </row>
    <row r="96" spans="1:191" outlineLevel="1">
      <c r="A96">
        <v>3</v>
      </c>
      <c r="C96" s="21">
        <v>1</v>
      </c>
      <c r="D96" s="21" t="b">
        <v>1</v>
      </c>
      <c r="E96" s="32">
        <v>730</v>
      </c>
      <c r="F96" s="24" t="str">
        <f t="shared" si="27"/>
        <v>-</v>
      </c>
      <c r="G96" s="21" t="s">
        <v>36</v>
      </c>
      <c r="H96" s="21" t="s">
        <v>36</v>
      </c>
      <c r="I96" s="21" t="s">
        <v>36</v>
      </c>
      <c r="J96" s="21" t="s">
        <v>36</v>
      </c>
      <c r="L96" s="203"/>
      <c r="M96" s="203"/>
      <c r="O96" t="s">
        <v>1050</v>
      </c>
      <c r="P96" t="s">
        <v>885</v>
      </c>
      <c r="Q96" t="s">
        <v>1049</v>
      </c>
      <c r="V96" s="38" t="s">
        <v>900</v>
      </c>
      <c r="W96" s="153" t="str">
        <f>W94&amp;":"&amp;W94+1</f>
        <v>1:2</v>
      </c>
      <c r="X96" s="149" t="str">
        <f t="shared" ref="X96:AC96" si="30">X94&amp;":"&amp;X94+1</f>
        <v>4:5</v>
      </c>
      <c r="Y96" s="149" t="str">
        <f t="shared" si="30"/>
        <v>7:8</v>
      </c>
      <c r="Z96" s="149" t="str">
        <f t="shared" si="30"/>
        <v>10:11</v>
      </c>
      <c r="AA96" s="149" t="str">
        <f t="shared" si="30"/>
        <v>13:14</v>
      </c>
      <c r="AB96" s="149" t="str">
        <f t="shared" si="30"/>
        <v>16:17</v>
      </c>
      <c r="AC96" s="149" t="str">
        <f t="shared" si="30"/>
        <v>19:20</v>
      </c>
      <c r="AR96" s="150" t="str">
        <f t="shared" si="29"/>
        <v>1:2</v>
      </c>
      <c r="AS96" s="150" t="str">
        <f t="shared" si="29"/>
        <v>4:5</v>
      </c>
      <c r="AT96" s="150" t="str">
        <f t="shared" si="29"/>
        <v>7:8</v>
      </c>
      <c r="AU96" s="150" t="str">
        <f t="shared" si="29"/>
        <v>10:11</v>
      </c>
      <c r="AV96" s="150" t="str">
        <f t="shared" si="29"/>
        <v>13:14</v>
      </c>
      <c r="AW96" s="150" t="str">
        <f t="shared" si="29"/>
        <v>16:17</v>
      </c>
      <c r="AX96" s="150" t="str">
        <f t="shared" si="29"/>
        <v>19:20</v>
      </c>
      <c r="BN96" s="110"/>
      <c r="BO96" s="15"/>
      <c r="BP96" s="15"/>
      <c r="BQ96" s="15"/>
      <c r="BR96" s="15"/>
      <c r="BS96" s="15"/>
      <c r="BT96" s="176"/>
      <c r="BU96" s="204"/>
      <c r="BV96" s="15"/>
      <c r="BW96" s="15"/>
      <c r="BX96" s="15"/>
      <c r="BY96" s="15"/>
      <c r="BZ96" s="15"/>
      <c r="CA96" s="176"/>
      <c r="CB96" s="204"/>
      <c r="CC96" s="204"/>
      <c r="CD96" s="204"/>
      <c r="CE96" s="204"/>
      <c r="CF96" s="204"/>
      <c r="CG96" s="204"/>
      <c r="CH96" s="111"/>
      <c r="CI96" s="110"/>
      <c r="CJ96" s="204"/>
      <c r="CK96" s="204"/>
      <c r="CL96" s="204"/>
      <c r="CM96" s="204"/>
      <c r="CN96" s="204"/>
      <c r="CO96" s="176"/>
      <c r="CP96" s="204"/>
      <c r="CQ96" s="204"/>
      <c r="CR96" s="204"/>
      <c r="CS96" s="204"/>
      <c r="CT96" s="204"/>
      <c r="CU96" s="204"/>
      <c r="CV96" s="176"/>
      <c r="CW96" s="204"/>
      <c r="CX96" s="204"/>
      <c r="CY96" s="204"/>
      <c r="CZ96" s="204"/>
      <c r="DA96" s="204"/>
      <c r="DB96" s="204"/>
      <c r="DC96" s="111"/>
      <c r="DD96" s="110"/>
      <c r="DE96" s="204"/>
      <c r="DF96" s="204"/>
      <c r="DG96" s="204"/>
      <c r="DH96" s="204"/>
      <c r="DI96" s="204"/>
      <c r="DJ96" s="176"/>
      <c r="DK96" s="204"/>
      <c r="DL96" s="204"/>
      <c r="DM96" s="204"/>
      <c r="DN96" s="204"/>
      <c r="DO96" s="204"/>
      <c r="DP96" s="204"/>
      <c r="DQ96" s="176"/>
      <c r="DR96" s="204"/>
      <c r="DS96" s="204"/>
      <c r="DT96" s="204"/>
      <c r="DU96" s="204"/>
      <c r="DV96" s="204"/>
      <c r="DW96" s="204"/>
      <c r="DX96" s="111"/>
      <c r="DY96" s="110"/>
      <c r="DZ96" s="204"/>
      <c r="EA96" s="204"/>
      <c r="EB96" s="204"/>
      <c r="EC96" s="204"/>
      <c r="ED96" s="204"/>
      <c r="EE96" s="176"/>
      <c r="EF96" s="204"/>
      <c r="EG96" s="204"/>
      <c r="EH96" s="204"/>
      <c r="EI96" s="204"/>
      <c r="EJ96" s="204"/>
      <c r="EK96" s="204"/>
      <c r="EL96" s="176"/>
      <c r="EM96" s="204"/>
      <c r="EN96" s="204"/>
      <c r="EO96" s="204"/>
      <c r="EP96" s="204"/>
      <c r="EQ96" s="204"/>
      <c r="ER96" s="204"/>
      <c r="ES96" s="111"/>
      <c r="ET96" s="110"/>
      <c r="EU96" s="204"/>
      <c r="EV96" s="204"/>
      <c r="EW96" s="204"/>
      <c r="EX96" s="204"/>
      <c r="EY96" s="204"/>
      <c r="EZ96" s="176"/>
      <c r="FA96" s="204"/>
      <c r="FB96" s="204"/>
      <c r="FC96" s="204"/>
      <c r="FD96" s="204"/>
      <c r="FE96" s="204"/>
      <c r="FF96" s="204"/>
      <c r="FG96" s="176"/>
      <c r="FH96" s="204"/>
      <c r="FI96" s="204"/>
      <c r="FJ96" s="204"/>
      <c r="FK96" s="204"/>
      <c r="FL96" s="204"/>
      <c r="FM96" s="204"/>
      <c r="FN96" s="111"/>
      <c r="FO96" s="110"/>
      <c r="FP96" s="204"/>
      <c r="FQ96" s="204"/>
      <c r="FR96" s="204"/>
      <c r="FS96" s="204"/>
      <c r="FT96" s="204"/>
      <c r="FU96" s="176"/>
      <c r="FV96" s="204"/>
      <c r="FW96" s="204"/>
      <c r="FX96" s="204"/>
      <c r="FY96" s="204"/>
      <c r="FZ96" s="204"/>
      <c r="GA96" s="204"/>
      <c r="GB96" s="176"/>
      <c r="GC96" s="204"/>
      <c r="GD96" s="204"/>
      <c r="GE96" s="204"/>
      <c r="GF96" s="204"/>
      <c r="GG96" s="204"/>
      <c r="GH96" s="204"/>
      <c r="GI96" s="111"/>
    </row>
    <row r="97" spans="1:191" outlineLevel="1">
      <c r="A97">
        <v>4</v>
      </c>
      <c r="C97" s="21">
        <v>5</v>
      </c>
      <c r="D97" s="21" t="b">
        <v>0</v>
      </c>
      <c r="E97" s="32"/>
      <c r="F97" s="24" t="str">
        <f t="shared" si="27"/>
        <v>-</v>
      </c>
      <c r="G97" s="21" t="s">
        <v>36</v>
      </c>
      <c r="H97" s="21" t="s">
        <v>36</v>
      </c>
      <c r="I97" s="21" t="s">
        <v>36</v>
      </c>
      <c r="J97" s="21" t="s">
        <v>36</v>
      </c>
      <c r="L97" s="203"/>
      <c r="O97" t="s">
        <v>1052</v>
      </c>
      <c r="P97" t="s">
        <v>884</v>
      </c>
      <c r="V97" s="38" t="s">
        <v>920</v>
      </c>
      <c r="W97" s="154" t="s">
        <v>6</v>
      </c>
      <c r="X97" s="150" t="str">
        <f t="shared" ref="X97:AC97" si="31">W97</f>
        <v>0:1</v>
      </c>
      <c r="Y97" s="150" t="str">
        <f t="shared" si="31"/>
        <v>0:1</v>
      </c>
      <c r="Z97" s="150" t="str">
        <f t="shared" si="31"/>
        <v>0:1</v>
      </c>
      <c r="AA97" s="150" t="str">
        <f t="shared" si="31"/>
        <v>0:1</v>
      </c>
      <c r="AB97" s="150" t="str">
        <f t="shared" si="31"/>
        <v>0:1</v>
      </c>
      <c r="AC97" s="150" t="str">
        <f t="shared" si="31"/>
        <v>0:1</v>
      </c>
      <c r="AR97" s="154" t="s">
        <v>173</v>
      </c>
      <c r="AS97" s="150" t="str">
        <f t="shared" ref="AS97:AX97" si="32">AR97</f>
        <v>3:4</v>
      </c>
      <c r="AT97" s="150" t="str">
        <f t="shared" si="32"/>
        <v>3:4</v>
      </c>
      <c r="AU97" s="150" t="str">
        <f t="shared" si="32"/>
        <v>3:4</v>
      </c>
      <c r="AV97" s="150" t="str">
        <f t="shared" si="32"/>
        <v>3:4</v>
      </c>
      <c r="AW97" s="150" t="str">
        <f t="shared" si="32"/>
        <v>3:4</v>
      </c>
      <c r="AX97" s="150" t="str">
        <f t="shared" si="32"/>
        <v>3:4</v>
      </c>
      <c r="BN97" s="110"/>
      <c r="BO97" s="15"/>
      <c r="BP97" s="15"/>
      <c r="BQ97" s="15"/>
      <c r="BR97" s="15"/>
      <c r="BS97" s="15"/>
      <c r="BT97" s="176"/>
      <c r="BU97" s="204"/>
      <c r="BV97" s="15"/>
      <c r="BW97" s="15"/>
      <c r="BX97" s="15"/>
      <c r="BY97" s="15"/>
      <c r="BZ97" s="15"/>
      <c r="CA97" s="176"/>
      <c r="CB97" s="204"/>
      <c r="CC97" s="204"/>
      <c r="CD97" s="204"/>
      <c r="CE97" s="204"/>
      <c r="CF97" s="204"/>
      <c r="CG97" s="204"/>
      <c r="CH97" s="111"/>
      <c r="CI97" s="110"/>
      <c r="CJ97" s="204"/>
      <c r="CK97" s="204"/>
      <c r="CL97" s="204"/>
      <c r="CM97" s="204"/>
      <c r="CN97" s="204"/>
      <c r="CO97" s="176"/>
      <c r="CP97" s="204"/>
      <c r="CQ97" s="204"/>
      <c r="CR97" s="204"/>
      <c r="CS97" s="204"/>
      <c r="CT97" s="204"/>
      <c r="CU97" s="204"/>
      <c r="CV97" s="176"/>
      <c r="CW97" s="204"/>
      <c r="CX97" s="204"/>
      <c r="CY97" s="204"/>
      <c r="CZ97" s="204"/>
      <c r="DA97" s="204"/>
      <c r="DB97" s="204"/>
      <c r="DC97" s="111"/>
      <c r="DD97" s="110"/>
      <c r="DE97" s="204"/>
      <c r="DF97" s="204"/>
      <c r="DG97" s="204"/>
      <c r="DH97" s="204"/>
      <c r="DI97" s="204"/>
      <c r="DJ97" s="176"/>
      <c r="DK97" s="204"/>
      <c r="DL97" s="204"/>
      <c r="DM97" s="204"/>
      <c r="DN97" s="204"/>
      <c r="DO97" s="204"/>
      <c r="DP97" s="204"/>
      <c r="DQ97" s="176"/>
      <c r="DR97" s="204"/>
      <c r="DS97" s="204"/>
      <c r="DT97" s="204"/>
      <c r="DU97" s="204"/>
      <c r="DV97" s="204"/>
      <c r="DW97" s="204"/>
      <c r="DX97" s="111"/>
      <c r="DY97" s="110"/>
      <c r="DZ97" s="204"/>
      <c r="EA97" s="204"/>
      <c r="EB97" s="204"/>
      <c r="EC97" s="204"/>
      <c r="ED97" s="204"/>
      <c r="EE97" s="176"/>
      <c r="EF97" s="204"/>
      <c r="EG97" s="204"/>
      <c r="EH97" s="204"/>
      <c r="EI97" s="204"/>
      <c r="EJ97" s="204"/>
      <c r="EK97" s="204"/>
      <c r="EL97" s="176"/>
      <c r="EM97" s="204"/>
      <c r="EN97" s="204"/>
      <c r="EO97" s="204"/>
      <c r="EP97" s="204"/>
      <c r="EQ97" s="204"/>
      <c r="ER97" s="204"/>
      <c r="ES97" s="111"/>
      <c r="ET97" s="110"/>
      <c r="EU97" s="204"/>
      <c r="EV97" s="204"/>
      <c r="EW97" s="204"/>
      <c r="EX97" s="204"/>
      <c r="EY97" s="204"/>
      <c r="EZ97" s="176"/>
      <c r="FA97" s="204"/>
      <c r="FB97" s="204"/>
      <c r="FC97" s="204"/>
      <c r="FD97" s="204"/>
      <c r="FE97" s="204"/>
      <c r="FF97" s="204"/>
      <c r="FG97" s="176"/>
      <c r="FH97" s="204"/>
      <c r="FI97" s="204"/>
      <c r="FJ97" s="204"/>
      <c r="FK97" s="204"/>
      <c r="FL97" s="204"/>
      <c r="FM97" s="204"/>
      <c r="FN97" s="111"/>
      <c r="FO97" s="110"/>
      <c r="FP97" s="204"/>
      <c r="FQ97" s="204"/>
      <c r="FR97" s="204"/>
      <c r="FS97" s="204"/>
      <c r="FT97" s="204"/>
      <c r="FU97" s="176"/>
      <c r="FV97" s="204"/>
      <c r="FW97" s="204"/>
      <c r="FX97" s="204"/>
      <c r="FY97" s="204"/>
      <c r="FZ97" s="204"/>
      <c r="GA97" s="204"/>
      <c r="GB97" s="176"/>
      <c r="GC97" s="204"/>
      <c r="GD97" s="204"/>
      <c r="GE97" s="204"/>
      <c r="GF97" s="204"/>
      <c r="GG97" s="204"/>
      <c r="GH97" s="204"/>
      <c r="GI97" s="111"/>
    </row>
    <row r="98" spans="1:191" outlineLevel="1">
      <c r="B98" t="s">
        <v>957</v>
      </c>
      <c r="L98" s="203"/>
      <c r="P98" s="131">
        <f>COUNTA(D94:D97)</f>
        <v>4</v>
      </c>
      <c r="Q98">
        <v>1</v>
      </c>
      <c r="R98" s="131">
        <f>COUNTA(E94:E97)</f>
        <v>3</v>
      </c>
      <c r="S98" s="131">
        <f>COUNTA(K94:K97)</f>
        <v>2</v>
      </c>
      <c r="T98" s="131">
        <f>COUNTA(M94:M97)</f>
        <v>2</v>
      </c>
      <c r="U98">
        <v>1</v>
      </c>
      <c r="W98" s="148" t="str">
        <f>W95&amp;","&amp;W96&amp;","&amp;W97</f>
        <v>2:3,1:2,0:1</v>
      </c>
      <c r="X98" s="148" t="str">
        <f t="shared" ref="X98:AC98" si="33">X95&amp;","&amp;X96&amp;","&amp;X97</f>
        <v>2:3,4:5,0:1</v>
      </c>
      <c r="Y98" s="148" t="str">
        <f t="shared" si="33"/>
        <v>2:3,7:8,0:1</v>
      </c>
      <c r="Z98" s="148" t="str">
        <f t="shared" si="33"/>
        <v>2:3,10:11,0:1</v>
      </c>
      <c r="AA98" s="148" t="str">
        <f t="shared" si="33"/>
        <v>2:3,13:14,0:1</v>
      </c>
      <c r="AB98" s="148" t="str">
        <f t="shared" si="33"/>
        <v>2:3,16:17,0:1</v>
      </c>
      <c r="AC98" s="148" t="str">
        <f t="shared" si="33"/>
        <v>2:3,19:20,0:1</v>
      </c>
      <c r="AR98" s="148" t="str">
        <f>AR95&amp;","&amp;AR96&amp;","&amp;AR97</f>
        <v>2:3,1:2,3:4</v>
      </c>
      <c r="AS98" s="148" t="str">
        <f t="shared" ref="AS98" si="34">AS95&amp;","&amp;AS96&amp;","&amp;AS97</f>
        <v>2:3,4:5,3:4</v>
      </c>
      <c r="AT98" s="148" t="str">
        <f t="shared" ref="AT98" si="35">AT95&amp;","&amp;AT96&amp;","&amp;AT97</f>
        <v>2:3,7:8,3:4</v>
      </c>
      <c r="AU98" s="148" t="str">
        <f t="shared" ref="AU98" si="36">AU95&amp;","&amp;AU96&amp;","&amp;AU97</f>
        <v>2:3,10:11,3:4</v>
      </c>
      <c r="AV98" s="148" t="str">
        <f t="shared" ref="AV98" si="37">AV95&amp;","&amp;AV96&amp;","&amp;AV97</f>
        <v>2:3,13:14,3:4</v>
      </c>
      <c r="AW98" s="148" t="str">
        <f t="shared" ref="AW98" si="38">AW95&amp;","&amp;AW96&amp;","&amp;AW97</f>
        <v>2:3,16:17,3:4</v>
      </c>
      <c r="AX98" s="148" t="str">
        <f t="shared" ref="AX98" si="39">AX95&amp;","&amp;AX96&amp;","&amp;AX97</f>
        <v>2:3,19:20,3:4</v>
      </c>
      <c r="BN98" s="110"/>
      <c r="BO98" s="15"/>
      <c r="BP98" s="15"/>
      <c r="BQ98" s="15"/>
      <c r="BR98" s="15"/>
      <c r="BS98" s="15"/>
      <c r="BT98" s="176"/>
      <c r="BU98" s="204"/>
      <c r="BV98" s="15"/>
      <c r="BW98" s="15"/>
      <c r="BX98" s="15"/>
      <c r="BY98" s="15"/>
      <c r="BZ98" s="15"/>
      <c r="CA98" s="176"/>
      <c r="CB98" s="204"/>
      <c r="CC98" s="204"/>
      <c r="CD98" s="204"/>
      <c r="CE98" s="204"/>
      <c r="CF98" s="204"/>
      <c r="CG98" s="204"/>
      <c r="CH98" s="111"/>
      <c r="CI98" s="110"/>
      <c r="CJ98" s="204"/>
      <c r="CK98" s="204"/>
      <c r="CL98" s="204"/>
      <c r="CM98" s="204"/>
      <c r="CN98" s="204"/>
      <c r="CO98" s="176"/>
      <c r="CP98" s="204"/>
      <c r="CQ98" s="204"/>
      <c r="CR98" s="204"/>
      <c r="CS98" s="204"/>
      <c r="CT98" s="204"/>
      <c r="CU98" s="204"/>
      <c r="CV98" s="176"/>
      <c r="CW98" s="204"/>
      <c r="CX98" s="204"/>
      <c r="CY98" s="204"/>
      <c r="CZ98" s="204"/>
      <c r="DA98" s="204"/>
      <c r="DB98" s="204"/>
      <c r="DC98" s="111"/>
      <c r="DD98" s="110"/>
      <c r="DE98" s="204"/>
      <c r="DF98" s="204"/>
      <c r="DG98" s="204"/>
      <c r="DH98" s="204"/>
      <c r="DI98" s="204"/>
      <c r="DJ98" s="176"/>
      <c r="DK98" s="204"/>
      <c r="DL98" s="204"/>
      <c r="DM98" s="204"/>
      <c r="DN98" s="204"/>
      <c r="DO98" s="204"/>
      <c r="DP98" s="204"/>
      <c r="DQ98" s="176"/>
      <c r="DR98" s="204"/>
      <c r="DS98" s="204"/>
      <c r="DT98" s="204"/>
      <c r="DU98" s="204"/>
      <c r="DV98" s="204"/>
      <c r="DW98" s="204"/>
      <c r="DX98" s="111"/>
      <c r="DY98" s="110"/>
      <c r="DZ98" s="204"/>
      <c r="EA98" s="204"/>
      <c r="EB98" s="204"/>
      <c r="EC98" s="204"/>
      <c r="ED98" s="204"/>
      <c r="EE98" s="176"/>
      <c r="EF98" s="204"/>
      <c r="EG98" s="204"/>
      <c r="EH98" s="204"/>
      <c r="EI98" s="204"/>
      <c r="EJ98" s="204"/>
      <c r="EK98" s="204"/>
      <c r="EL98" s="176"/>
      <c r="EM98" s="204"/>
      <c r="EN98" s="204"/>
      <c r="EO98" s="204"/>
      <c r="EP98" s="204"/>
      <c r="EQ98" s="204"/>
      <c r="ER98" s="204"/>
      <c r="ES98" s="111"/>
      <c r="ET98" s="110"/>
      <c r="EU98" s="204"/>
      <c r="EV98" s="204"/>
      <c r="EW98" s="204"/>
      <c r="EX98" s="204"/>
      <c r="EY98" s="204"/>
      <c r="EZ98" s="176"/>
      <c r="FA98" s="204"/>
      <c r="FB98" s="204"/>
      <c r="FC98" s="204"/>
      <c r="FD98" s="204"/>
      <c r="FE98" s="204"/>
      <c r="FF98" s="204"/>
      <c r="FG98" s="176"/>
      <c r="FH98" s="204"/>
      <c r="FI98" s="204"/>
      <c r="FJ98" s="204"/>
      <c r="FK98" s="204"/>
      <c r="FL98" s="204"/>
      <c r="FM98" s="204"/>
      <c r="FN98" s="111"/>
      <c r="FO98" s="110"/>
      <c r="FP98" s="204"/>
      <c r="FQ98" s="204"/>
      <c r="FR98" s="204"/>
      <c r="FS98" s="204"/>
      <c r="FT98" s="204"/>
      <c r="FU98" s="176"/>
      <c r="FV98" s="204"/>
      <c r="FW98" s="204"/>
      <c r="FX98" s="204"/>
      <c r="FY98" s="204"/>
      <c r="FZ98" s="204"/>
      <c r="GA98" s="204"/>
      <c r="GB98" s="176"/>
      <c r="GC98" s="204"/>
      <c r="GD98" s="204"/>
      <c r="GE98" s="204"/>
      <c r="GF98" s="204"/>
      <c r="GG98" s="204"/>
      <c r="GH98" s="204"/>
      <c r="GI98" s="111"/>
    </row>
    <row r="99" spans="1:191" outlineLevel="1">
      <c r="L99" s="203"/>
      <c r="V99" s="156" t="s">
        <v>926</v>
      </c>
      <c r="W99" s="157">
        <v>0.98</v>
      </c>
      <c r="X99" s="157">
        <f>W99*0.98</f>
        <v>0.96039999999999992</v>
      </c>
      <c r="Y99" s="157">
        <f t="shared" ref="Y99:AC99" si="40">X99*0.98</f>
        <v>0.94119199999999992</v>
      </c>
      <c r="Z99" s="157">
        <f t="shared" si="40"/>
        <v>0.92236815999999988</v>
      </c>
      <c r="AA99" s="157">
        <f t="shared" si="40"/>
        <v>0.90392079679999982</v>
      </c>
      <c r="AB99" s="157">
        <f t="shared" si="40"/>
        <v>0.8858423808639998</v>
      </c>
      <c r="AC99" s="157">
        <f t="shared" si="40"/>
        <v>0.86812553324671982</v>
      </c>
      <c r="AD99" s="124"/>
      <c r="AE99" s="124"/>
      <c r="AF99" s="124"/>
      <c r="AG99" s="124"/>
      <c r="AH99" s="124"/>
      <c r="AI99" s="124"/>
      <c r="AJ99" s="124"/>
      <c r="AK99" s="124"/>
      <c r="AL99" s="124"/>
      <c r="AM99" s="124"/>
      <c r="AN99" s="124"/>
      <c r="AO99" s="124"/>
      <c r="AP99" s="124"/>
      <c r="AQ99" s="124"/>
      <c r="AR99" s="124">
        <f>W99</f>
        <v>0.98</v>
      </c>
      <c r="AS99" s="124">
        <f t="shared" ref="AS99:AS100" si="41">X99</f>
        <v>0.96039999999999992</v>
      </c>
      <c r="AT99" s="124">
        <f t="shared" ref="AT99:AT100" si="42">Y99</f>
        <v>0.94119199999999992</v>
      </c>
      <c r="AU99" s="124">
        <f t="shared" ref="AU99:AU100" si="43">Z99</f>
        <v>0.92236815999999988</v>
      </c>
      <c r="AV99" s="124">
        <f t="shared" ref="AV99:AV100" si="44">AA99</f>
        <v>0.90392079679999982</v>
      </c>
      <c r="AW99" s="124">
        <f t="shared" ref="AW99:AW100" si="45">AB99</f>
        <v>0.8858423808639998</v>
      </c>
      <c r="AX99" s="124">
        <f t="shared" ref="AX99:AX100" si="46">AC99</f>
        <v>0.86812553324671982</v>
      </c>
      <c r="AY99" s="124"/>
      <c r="AZ99" s="124"/>
      <c r="BA99" s="124"/>
      <c r="BB99" s="124"/>
      <c r="BC99" s="124"/>
      <c r="BD99" s="124"/>
      <c r="BE99" s="124"/>
      <c r="BF99" s="124"/>
      <c r="BG99" s="124"/>
      <c r="BH99" s="124"/>
      <c r="BI99" s="124"/>
      <c r="BJ99" s="124"/>
      <c r="BK99" s="124"/>
      <c r="BL99" s="124"/>
      <c r="BN99" s="110"/>
      <c r="BO99" s="15"/>
      <c r="BP99" s="15"/>
      <c r="BQ99" s="15"/>
      <c r="BR99" s="15"/>
      <c r="BS99" s="15"/>
      <c r="BT99" s="176"/>
      <c r="BU99" s="204"/>
      <c r="BV99" s="15"/>
      <c r="BW99" s="15"/>
      <c r="BX99" s="15"/>
      <c r="BY99" s="15"/>
      <c r="BZ99" s="15"/>
      <c r="CA99" s="176"/>
      <c r="CB99" s="204"/>
      <c r="CC99" s="204"/>
      <c r="CD99" s="204"/>
      <c r="CE99" s="204"/>
      <c r="CF99" s="204"/>
      <c r="CG99" s="204"/>
      <c r="CH99" s="111"/>
      <c r="CI99" s="110"/>
      <c r="CJ99" s="204"/>
      <c r="CK99" s="204"/>
      <c r="CL99" s="204"/>
      <c r="CM99" s="204"/>
      <c r="CN99" s="204"/>
      <c r="CO99" s="176"/>
      <c r="CP99" s="204"/>
      <c r="CQ99" s="204"/>
      <c r="CR99" s="204"/>
      <c r="CS99" s="204"/>
      <c r="CT99" s="204"/>
      <c r="CU99" s="204"/>
      <c r="CV99" s="176"/>
      <c r="CW99" s="204"/>
      <c r="CX99" s="204"/>
      <c r="CY99" s="204"/>
      <c r="CZ99" s="204"/>
      <c r="DA99" s="204"/>
      <c r="DB99" s="204"/>
      <c r="DC99" s="111"/>
      <c r="DD99" s="110"/>
      <c r="DE99" s="204"/>
      <c r="DF99" s="204"/>
      <c r="DG99" s="204"/>
      <c r="DH99" s="204"/>
      <c r="DI99" s="204"/>
      <c r="DJ99" s="176"/>
      <c r="DK99" s="204"/>
      <c r="DL99" s="204"/>
      <c r="DM99" s="204"/>
      <c r="DN99" s="204"/>
      <c r="DO99" s="204"/>
      <c r="DP99" s="204"/>
      <c r="DQ99" s="176"/>
      <c r="DR99" s="204"/>
      <c r="DS99" s="204"/>
      <c r="DT99" s="204"/>
      <c r="DU99" s="204"/>
      <c r="DV99" s="204"/>
      <c r="DW99" s="204"/>
      <c r="DX99" s="111"/>
      <c r="DY99" s="110"/>
      <c r="DZ99" s="204"/>
      <c r="EA99" s="204"/>
      <c r="EB99" s="204"/>
      <c r="EC99" s="204"/>
      <c r="ED99" s="204"/>
      <c r="EE99" s="176"/>
      <c r="EF99" s="204"/>
      <c r="EG99" s="204"/>
      <c r="EH99" s="204"/>
      <c r="EI99" s="204"/>
      <c r="EJ99" s="204"/>
      <c r="EK99" s="204"/>
      <c r="EL99" s="176"/>
      <c r="EM99" s="204"/>
      <c r="EN99" s="204"/>
      <c r="EO99" s="204"/>
      <c r="EP99" s="204"/>
      <c r="EQ99" s="204"/>
      <c r="ER99" s="204"/>
      <c r="ES99" s="111"/>
      <c r="ET99" s="110"/>
      <c r="EU99" s="204"/>
      <c r="EV99" s="204"/>
      <c r="EW99" s="204"/>
      <c r="EX99" s="204"/>
      <c r="EY99" s="204"/>
      <c r="EZ99" s="176"/>
      <c r="FA99" s="204"/>
      <c r="FB99" s="204"/>
      <c r="FC99" s="204"/>
      <c r="FD99" s="204"/>
      <c r="FE99" s="204"/>
      <c r="FF99" s="204"/>
      <c r="FG99" s="176"/>
      <c r="FH99" s="204"/>
      <c r="FI99" s="204"/>
      <c r="FJ99" s="204"/>
      <c r="FK99" s="204"/>
      <c r="FL99" s="204"/>
      <c r="FM99" s="204"/>
      <c r="FN99" s="111"/>
      <c r="FO99" s="110"/>
      <c r="FP99" s="204"/>
      <c r="FQ99" s="204"/>
      <c r="FR99" s="204"/>
      <c r="FS99" s="204"/>
      <c r="FT99" s="204"/>
      <c r="FU99" s="176"/>
      <c r="FV99" s="204"/>
      <c r="FW99" s="204"/>
      <c r="FX99" s="204"/>
      <c r="FY99" s="204"/>
      <c r="FZ99" s="204"/>
      <c r="GA99" s="204"/>
      <c r="GB99" s="176"/>
      <c r="GC99" s="204"/>
      <c r="GD99" s="204"/>
      <c r="GE99" s="204"/>
      <c r="GF99" s="204"/>
      <c r="GG99" s="204"/>
      <c r="GH99" s="204"/>
      <c r="GI99" s="111"/>
    </row>
    <row r="100" spans="1:191" outlineLevel="1">
      <c r="L100" s="203"/>
      <c r="V100" s="156" t="s">
        <v>925</v>
      </c>
      <c r="W100" s="157">
        <v>1.02</v>
      </c>
      <c r="X100" s="157">
        <f>1.02*W100</f>
        <v>1.0404</v>
      </c>
      <c r="Y100" s="157">
        <f t="shared" ref="Y100:AC100" si="47">1.02*X100</f>
        <v>1.0612079999999999</v>
      </c>
      <c r="Z100" s="157">
        <f t="shared" si="47"/>
        <v>1.08243216</v>
      </c>
      <c r="AA100" s="157">
        <f t="shared" si="47"/>
        <v>1.1040808032</v>
      </c>
      <c r="AB100" s="157">
        <f t="shared" si="47"/>
        <v>1.1261624192640001</v>
      </c>
      <c r="AC100" s="157">
        <f t="shared" si="47"/>
        <v>1.14868566764928</v>
      </c>
      <c r="AD100" s="124"/>
      <c r="AE100" s="124"/>
      <c r="AF100" s="124"/>
      <c r="AG100" s="124"/>
      <c r="AH100" s="124"/>
      <c r="AI100" s="124"/>
      <c r="AJ100" s="124"/>
      <c r="AK100" s="124"/>
      <c r="AL100" s="124"/>
      <c r="AM100" s="124"/>
      <c r="AN100" s="124"/>
      <c r="AO100" s="124"/>
      <c r="AP100" s="124"/>
      <c r="AQ100" s="124"/>
      <c r="AR100" s="124">
        <f t="shared" ref="AR100" si="48">W100</f>
        <v>1.02</v>
      </c>
      <c r="AS100" s="124">
        <f t="shared" si="41"/>
        <v>1.0404</v>
      </c>
      <c r="AT100" s="124">
        <f t="shared" si="42"/>
        <v>1.0612079999999999</v>
      </c>
      <c r="AU100" s="124">
        <f t="shared" si="43"/>
        <v>1.08243216</v>
      </c>
      <c r="AV100" s="124">
        <f t="shared" si="44"/>
        <v>1.1040808032</v>
      </c>
      <c r="AW100" s="124">
        <f t="shared" si="45"/>
        <v>1.1261624192640001</v>
      </c>
      <c r="AX100" s="124">
        <f t="shared" si="46"/>
        <v>1.14868566764928</v>
      </c>
      <c r="AY100" s="124"/>
      <c r="AZ100" s="124"/>
      <c r="BA100" s="124"/>
      <c r="BB100" s="124"/>
      <c r="BC100" s="124"/>
      <c r="BD100" s="124"/>
      <c r="BE100" s="124"/>
      <c r="BF100" s="124"/>
      <c r="BG100" s="124"/>
      <c r="BH100" s="124"/>
      <c r="BI100" s="124"/>
      <c r="BJ100" s="124"/>
      <c r="BK100" s="124"/>
      <c r="BL100" s="124"/>
      <c r="BN100" s="110"/>
      <c r="BO100" s="15"/>
      <c r="BP100" s="15"/>
      <c r="BQ100" s="15"/>
      <c r="BR100" s="15"/>
      <c r="BS100" s="15"/>
      <c r="BT100" s="176"/>
      <c r="BU100" s="204"/>
      <c r="BV100" s="15"/>
      <c r="BW100" s="15"/>
      <c r="BX100" s="15"/>
      <c r="BY100" s="15"/>
      <c r="BZ100" s="15"/>
      <c r="CA100" s="176"/>
      <c r="CB100" s="204"/>
      <c r="CC100" s="204"/>
      <c r="CD100" s="204"/>
      <c r="CE100" s="204"/>
      <c r="CF100" s="204"/>
      <c r="CG100" s="204"/>
      <c r="CH100" s="111"/>
      <c r="CI100" s="110"/>
      <c r="CJ100" s="204"/>
      <c r="CK100" s="204"/>
      <c r="CL100" s="204"/>
      <c r="CM100" s="204"/>
      <c r="CN100" s="204"/>
      <c r="CO100" s="176"/>
      <c r="CP100" s="204"/>
      <c r="CQ100" s="204"/>
      <c r="CR100" s="204"/>
      <c r="CS100" s="204"/>
      <c r="CT100" s="204"/>
      <c r="CU100" s="204"/>
      <c r="CV100" s="176"/>
      <c r="CW100" s="204"/>
      <c r="CX100" s="204"/>
      <c r="CY100" s="204"/>
      <c r="CZ100" s="204"/>
      <c r="DA100" s="204"/>
      <c r="DB100" s="204"/>
      <c r="DC100" s="111"/>
      <c r="DD100" s="110"/>
      <c r="DE100" s="204"/>
      <c r="DF100" s="204"/>
      <c r="DG100" s="204"/>
      <c r="DH100" s="204"/>
      <c r="DI100" s="204"/>
      <c r="DJ100" s="176"/>
      <c r="DK100" s="204"/>
      <c r="DL100" s="204"/>
      <c r="DM100" s="204"/>
      <c r="DN100" s="204"/>
      <c r="DO100" s="204"/>
      <c r="DP100" s="204"/>
      <c r="DQ100" s="176"/>
      <c r="DR100" s="204"/>
      <c r="DS100" s="204"/>
      <c r="DT100" s="204"/>
      <c r="DU100" s="204"/>
      <c r="DV100" s="204"/>
      <c r="DW100" s="204"/>
      <c r="DX100" s="111"/>
      <c r="DY100" s="110"/>
      <c r="DZ100" s="204"/>
      <c r="EA100" s="204"/>
      <c r="EB100" s="204"/>
      <c r="EC100" s="204"/>
      <c r="ED100" s="204"/>
      <c r="EE100" s="176"/>
      <c r="EF100" s="204"/>
      <c r="EG100" s="204"/>
      <c r="EH100" s="204"/>
      <c r="EI100" s="204"/>
      <c r="EJ100" s="204"/>
      <c r="EK100" s="204"/>
      <c r="EL100" s="176"/>
      <c r="EM100" s="204"/>
      <c r="EN100" s="204"/>
      <c r="EO100" s="204"/>
      <c r="EP100" s="204"/>
      <c r="EQ100" s="204"/>
      <c r="ER100" s="204"/>
      <c r="ES100" s="111"/>
      <c r="ET100" s="110"/>
      <c r="EU100" s="204"/>
      <c r="EV100" s="204"/>
      <c r="EW100" s="204"/>
      <c r="EX100" s="204"/>
      <c r="EY100" s="204"/>
      <c r="EZ100" s="176"/>
      <c r="FA100" s="204"/>
      <c r="FB100" s="204"/>
      <c r="FC100" s="204"/>
      <c r="FD100" s="204"/>
      <c r="FE100" s="204"/>
      <c r="FF100" s="204"/>
      <c r="FG100" s="176"/>
      <c r="FH100" s="204"/>
      <c r="FI100" s="204"/>
      <c r="FJ100" s="204"/>
      <c r="FK100" s="204"/>
      <c r="FL100" s="204"/>
      <c r="FM100" s="204"/>
      <c r="FN100" s="111"/>
      <c r="FO100" s="110"/>
      <c r="FP100" s="204"/>
      <c r="FQ100" s="204"/>
      <c r="FR100" s="204"/>
      <c r="FS100" s="204"/>
      <c r="FT100" s="204"/>
      <c r="FU100" s="176"/>
      <c r="FV100" s="204"/>
      <c r="FW100" s="204"/>
      <c r="FX100" s="204"/>
      <c r="FY100" s="204"/>
      <c r="FZ100" s="204"/>
      <c r="GA100" s="204"/>
      <c r="GB100" s="176"/>
      <c r="GC100" s="204"/>
      <c r="GD100" s="204"/>
      <c r="GE100" s="204"/>
      <c r="GF100" s="204"/>
      <c r="GG100" s="204"/>
      <c r="GH100" s="204"/>
      <c r="GI100" s="111"/>
    </row>
    <row r="101" spans="1:191" outlineLevel="1">
      <c r="L101" s="203"/>
      <c r="W101" s="189">
        <v>1</v>
      </c>
      <c r="X101" s="189">
        <v>2</v>
      </c>
      <c r="Y101" s="189">
        <v>3</v>
      </c>
      <c r="Z101" s="189">
        <v>4</v>
      </c>
      <c r="AA101" s="189">
        <v>5</v>
      </c>
      <c r="AB101" s="189">
        <v>6</v>
      </c>
      <c r="AC101" s="189">
        <v>7</v>
      </c>
      <c r="AD101" s="189">
        <v>8</v>
      </c>
      <c r="AE101" s="189">
        <v>9</v>
      </c>
      <c r="AF101" s="189">
        <v>10</v>
      </c>
      <c r="AG101" s="189">
        <v>11</v>
      </c>
      <c r="AH101" s="189">
        <v>12</v>
      </c>
      <c r="AI101" s="189">
        <v>13</v>
      </c>
      <c r="AJ101" s="189">
        <v>14</v>
      </c>
      <c r="AK101" s="189">
        <v>15</v>
      </c>
      <c r="AL101" s="189">
        <v>16</v>
      </c>
      <c r="AM101" s="189">
        <v>17</v>
      </c>
      <c r="AN101" s="189">
        <v>18</v>
      </c>
      <c r="AO101" s="189">
        <v>19</v>
      </c>
      <c r="AP101" s="189">
        <v>20</v>
      </c>
      <c r="AQ101" s="189">
        <v>21</v>
      </c>
      <c r="AR101" s="189">
        <v>22</v>
      </c>
      <c r="AS101" s="189">
        <v>23</v>
      </c>
      <c r="AT101" s="189">
        <v>24</v>
      </c>
      <c r="AU101" s="189">
        <v>25</v>
      </c>
      <c r="AV101" s="189">
        <v>26</v>
      </c>
      <c r="AW101" s="189">
        <v>27</v>
      </c>
      <c r="AX101" s="189">
        <v>28</v>
      </c>
      <c r="AY101" s="189">
        <v>29</v>
      </c>
      <c r="AZ101" s="189">
        <v>30</v>
      </c>
      <c r="BA101" s="189">
        <v>31</v>
      </c>
      <c r="BB101" s="189">
        <v>32</v>
      </c>
      <c r="BC101" s="189">
        <v>33</v>
      </c>
      <c r="BD101" s="189">
        <v>34</v>
      </c>
      <c r="BE101" s="189">
        <v>35</v>
      </c>
      <c r="BF101" s="189">
        <v>36</v>
      </c>
      <c r="BG101" s="189">
        <v>37</v>
      </c>
      <c r="BH101" s="189">
        <v>38</v>
      </c>
      <c r="BI101" s="189">
        <v>39</v>
      </c>
      <c r="BJ101" s="189">
        <v>40</v>
      </c>
      <c r="BK101" s="189">
        <v>41</v>
      </c>
      <c r="BL101" s="189">
        <v>42</v>
      </c>
      <c r="BM101" s="189"/>
      <c r="BN101" s="190"/>
      <c r="BO101" s="191"/>
      <c r="BP101" s="191"/>
      <c r="BQ101" s="191"/>
      <c r="BR101" s="191"/>
      <c r="BS101" s="191"/>
      <c r="BT101" s="192"/>
      <c r="BU101" s="191"/>
      <c r="BV101" s="191"/>
      <c r="BW101" s="191"/>
      <c r="BX101" s="191"/>
      <c r="BY101" s="191"/>
      <c r="BZ101" s="191"/>
      <c r="CA101" s="192"/>
      <c r="CB101" s="191"/>
      <c r="CC101" s="191"/>
      <c r="CD101" s="191"/>
      <c r="CE101" s="191"/>
      <c r="CF101" s="191"/>
      <c r="CG101" s="191"/>
      <c r="CH101" s="193"/>
      <c r="CI101" s="190"/>
      <c r="CJ101" s="191"/>
      <c r="CK101" s="191"/>
      <c r="CL101" s="191"/>
      <c r="CM101" s="191"/>
      <c r="CN101" s="191"/>
      <c r="CO101" s="192"/>
      <c r="CP101" s="191"/>
      <c r="CQ101" s="191"/>
      <c r="CR101" s="191"/>
      <c r="CS101" s="191"/>
      <c r="CT101" s="191"/>
      <c r="CU101" s="191"/>
      <c r="CV101" s="192"/>
      <c r="CW101" s="191"/>
      <c r="CX101" s="191"/>
      <c r="CY101" s="191"/>
      <c r="CZ101" s="191"/>
      <c r="DA101" s="191"/>
      <c r="DB101" s="191"/>
      <c r="DC101" s="193"/>
      <c r="DD101" s="190"/>
      <c r="DE101" s="191"/>
      <c r="DF101" s="191"/>
      <c r="DG101" s="191"/>
      <c r="DH101" s="191"/>
      <c r="DI101" s="191"/>
      <c r="DJ101" s="192"/>
      <c r="DK101" s="191"/>
      <c r="DL101" s="191"/>
      <c r="DM101" s="191"/>
      <c r="DN101" s="191"/>
      <c r="DO101" s="191"/>
      <c r="DP101" s="191"/>
      <c r="DQ101" s="192"/>
      <c r="DR101" s="191"/>
      <c r="DS101" s="191"/>
      <c r="DT101" s="191"/>
      <c r="DU101" s="191"/>
      <c r="DV101" s="191"/>
      <c r="DW101" s="191"/>
      <c r="DX101" s="193"/>
      <c r="DY101" s="190"/>
      <c r="DZ101" s="191"/>
      <c r="EA101" s="191"/>
      <c r="EB101" s="191"/>
      <c r="EC101" s="191"/>
      <c r="ED101" s="191"/>
      <c r="EE101" s="192"/>
      <c r="EF101" s="191"/>
      <c r="EG101" s="191"/>
      <c r="EH101" s="191"/>
      <c r="EI101" s="191"/>
      <c r="EJ101" s="191"/>
      <c r="EK101" s="191"/>
      <c r="EL101" s="192"/>
      <c r="EM101" s="191"/>
      <c r="EN101" s="191"/>
      <c r="EO101" s="191"/>
      <c r="EP101" s="191"/>
      <c r="EQ101" s="191"/>
      <c r="ER101" s="191"/>
      <c r="ES101" s="193"/>
      <c r="ET101" s="190"/>
      <c r="EU101" s="191"/>
      <c r="EV101" s="191"/>
      <c r="EW101" s="191"/>
      <c r="EX101" s="191"/>
      <c r="EY101" s="191"/>
      <c r="EZ101" s="192"/>
      <c r="FA101" s="191"/>
      <c r="FB101" s="191"/>
      <c r="FC101" s="191"/>
      <c r="FD101" s="191"/>
      <c r="FE101" s="191"/>
      <c r="FF101" s="191"/>
      <c r="FG101" s="192"/>
      <c r="FH101" s="191"/>
      <c r="FI101" s="191"/>
      <c r="FJ101" s="191"/>
      <c r="FK101" s="191"/>
      <c r="FL101" s="191"/>
      <c r="FM101" s="191"/>
      <c r="FN101" s="193"/>
      <c r="FO101" s="190"/>
      <c r="FP101" s="191"/>
      <c r="FQ101" s="191"/>
      <c r="FR101" s="191"/>
      <c r="FS101" s="191"/>
      <c r="FT101" s="191"/>
      <c r="FU101" s="192"/>
      <c r="FV101" s="191"/>
      <c r="FW101" s="191"/>
      <c r="FX101" s="191"/>
      <c r="FY101" s="191"/>
      <c r="FZ101" s="191"/>
      <c r="GA101" s="191"/>
      <c r="GB101" s="192"/>
      <c r="GC101" s="191"/>
      <c r="GD101" s="191"/>
      <c r="GE101" s="191"/>
      <c r="GF101" s="191"/>
      <c r="GG101" s="191"/>
      <c r="GH101" s="191"/>
      <c r="GI101" s="193"/>
    </row>
    <row r="102" spans="1:191" outlineLevel="1">
      <c r="A102">
        <v>1</v>
      </c>
      <c r="B102" s="124" t="str">
        <f>INDEX($O$94:$O$97,$O102,1)&amp;" "&amp;INDEX($P$94:$P$97,$P102,1)</f>
        <v>Fine BBB</v>
      </c>
      <c r="C102">
        <f t="shared" ref="C102:C144" si="49">INDEX(C$94:C$97,O102,1)</f>
        <v>0</v>
      </c>
      <c r="D102" t="b">
        <f t="shared" ref="D102:D144" si="50">INDEX(D$94:D$97,P102,1)</f>
        <v>0</v>
      </c>
      <c r="E102" s="21" t="s">
        <v>36</v>
      </c>
      <c r="F102" s="21" t="s">
        <v>36</v>
      </c>
      <c r="G102" s="21" t="s">
        <v>36</v>
      </c>
      <c r="H102" s="21" t="s">
        <v>36</v>
      </c>
      <c r="I102" s="21" t="s">
        <v>36</v>
      </c>
      <c r="J102" s="21" t="s">
        <v>36</v>
      </c>
      <c r="K102" s="203">
        <f t="shared" ref="K102:L121" si="51">INDEX(K$94:K$97,$S102,1)</f>
        <v>500</v>
      </c>
      <c r="L102" s="203">
        <f t="shared" si="51"/>
        <v>865</v>
      </c>
      <c r="M102" s="21" t="s">
        <v>36</v>
      </c>
      <c r="O102" s="21">
        <v>1</v>
      </c>
      <c r="P102" s="21">
        <v>1</v>
      </c>
      <c r="Q102">
        <v>0</v>
      </c>
      <c r="R102">
        <v>0</v>
      </c>
      <c r="S102" s="21">
        <v>2</v>
      </c>
      <c r="T102">
        <v>0</v>
      </c>
      <c r="W102" s="189" t="s">
        <v>36</v>
      </c>
      <c r="X102" s="189" t="s">
        <v>36</v>
      </c>
      <c r="Y102" s="189" t="s">
        <v>36</v>
      </c>
      <c r="Z102" s="189" t="s">
        <v>36</v>
      </c>
      <c r="AA102" s="189" t="s">
        <v>36</v>
      </c>
      <c r="AB102" s="189" t="s">
        <v>36</v>
      </c>
      <c r="AC102" s="189" t="s">
        <v>36</v>
      </c>
      <c r="AD102" s="189" t="s">
        <v>36</v>
      </c>
      <c r="AE102" s="189" t="s">
        <v>36</v>
      </c>
      <c r="AF102" s="189" t="s">
        <v>36</v>
      </c>
      <c r="AG102" s="189" t="s">
        <v>36</v>
      </c>
      <c r="AH102" s="189" t="s">
        <v>36</v>
      </c>
      <c r="AI102" s="189" t="s">
        <v>36</v>
      </c>
      <c r="AJ102" s="189" t="s">
        <v>36</v>
      </c>
      <c r="AK102" s="189" t="s">
        <v>36</v>
      </c>
      <c r="AL102" s="189" t="s">
        <v>36</v>
      </c>
      <c r="AM102" s="189" t="s">
        <v>36</v>
      </c>
      <c r="AN102" s="189" t="s">
        <v>36</v>
      </c>
      <c r="AO102" s="189" t="s">
        <v>36</v>
      </c>
      <c r="AP102" s="189" t="s">
        <v>36</v>
      </c>
      <c r="AQ102" s="189" t="s">
        <v>36</v>
      </c>
      <c r="AR102" s="189" t="s">
        <v>36</v>
      </c>
      <c r="AS102" s="189" t="s">
        <v>36</v>
      </c>
      <c r="AT102" s="189" t="s">
        <v>36</v>
      </c>
      <c r="AU102" s="189" t="s">
        <v>36</v>
      </c>
      <c r="AV102" s="189" t="s">
        <v>36</v>
      </c>
      <c r="AW102" s="189" t="s">
        <v>36</v>
      </c>
      <c r="AX102" s="189" t="s">
        <v>36</v>
      </c>
      <c r="AY102" s="189" t="s">
        <v>36</v>
      </c>
      <c r="AZ102" s="189" t="s">
        <v>36</v>
      </c>
      <c r="BA102" s="189" t="s">
        <v>36</v>
      </c>
      <c r="BB102" s="189" t="s">
        <v>36</v>
      </c>
      <c r="BC102" s="189" t="s">
        <v>36</v>
      </c>
      <c r="BD102" s="189" t="s">
        <v>36</v>
      </c>
      <c r="BE102" s="189" t="s">
        <v>36</v>
      </c>
      <c r="BF102" s="189" t="s">
        <v>36</v>
      </c>
      <c r="BG102" s="189" t="s">
        <v>36</v>
      </c>
      <c r="BH102" s="189" t="s">
        <v>36</v>
      </c>
      <c r="BI102" s="189" t="s">
        <v>36</v>
      </c>
      <c r="BJ102" s="189" t="s">
        <v>36</v>
      </c>
      <c r="BK102" s="189" t="s">
        <v>36</v>
      </c>
      <c r="BL102" s="189" t="s">
        <v>36</v>
      </c>
      <c r="BM102" s="189"/>
      <c r="BN102" s="190"/>
      <c r="BO102" s="191"/>
      <c r="BP102" s="191"/>
      <c r="BQ102" s="191"/>
      <c r="BR102" s="191"/>
      <c r="BS102" s="191"/>
      <c r="BT102" s="192"/>
      <c r="BU102" s="191"/>
      <c r="BV102" s="191"/>
      <c r="BW102" s="191"/>
      <c r="BX102" s="191"/>
      <c r="BY102" s="191"/>
      <c r="BZ102" s="191"/>
      <c r="CA102" s="192"/>
      <c r="CB102" s="191"/>
      <c r="CC102" s="191"/>
      <c r="CD102" s="191"/>
      <c r="CE102" s="191"/>
      <c r="CF102" s="191"/>
      <c r="CG102" s="191"/>
      <c r="CH102" s="193"/>
      <c r="CI102" s="190"/>
      <c r="CJ102" s="191"/>
      <c r="CK102" s="191"/>
      <c r="CL102" s="191"/>
      <c r="CM102" s="191"/>
      <c r="CN102" s="191"/>
      <c r="CO102" s="192"/>
      <c r="CP102" s="191"/>
      <c r="CQ102" s="191"/>
      <c r="CR102" s="191"/>
      <c r="CS102" s="191"/>
      <c r="CT102" s="191"/>
      <c r="CU102" s="191"/>
      <c r="CV102" s="192"/>
      <c r="CW102" s="191"/>
      <c r="CX102" s="191"/>
      <c r="CY102" s="191"/>
      <c r="CZ102" s="191"/>
      <c r="DA102" s="191"/>
      <c r="DB102" s="191"/>
      <c r="DC102" s="193"/>
      <c r="DD102" s="190"/>
      <c r="DE102" s="191"/>
      <c r="DF102" s="191"/>
      <c r="DG102" s="191"/>
      <c r="DH102" s="191"/>
      <c r="DI102" s="191"/>
      <c r="DJ102" s="192"/>
      <c r="DK102" s="191"/>
      <c r="DL102" s="191"/>
      <c r="DM102" s="191"/>
      <c r="DN102" s="191"/>
      <c r="DO102" s="191"/>
      <c r="DP102" s="191"/>
      <c r="DQ102" s="192"/>
      <c r="DR102" s="191"/>
      <c r="DS102" s="191"/>
      <c r="DT102" s="191"/>
      <c r="DU102" s="191"/>
      <c r="DV102" s="191"/>
      <c r="DW102" s="191"/>
      <c r="DX102" s="193"/>
      <c r="DY102" s="190"/>
      <c r="DZ102" s="191"/>
      <c r="EA102" s="191"/>
      <c r="EB102" s="191"/>
      <c r="EC102" s="191"/>
      <c r="ED102" s="191"/>
      <c r="EE102" s="192"/>
      <c r="EF102" s="191"/>
      <c r="EG102" s="191"/>
      <c r="EH102" s="191"/>
      <c r="EI102" s="191"/>
      <c r="EJ102" s="191"/>
      <c r="EK102" s="191"/>
      <c r="EL102" s="192"/>
      <c r="EM102" s="191"/>
      <c r="EN102" s="191"/>
      <c r="EO102" s="191"/>
      <c r="EP102" s="191"/>
      <c r="EQ102" s="191"/>
      <c r="ER102" s="191"/>
      <c r="ES102" s="193"/>
      <c r="ET102" s="190"/>
      <c r="EU102" s="191"/>
      <c r="EV102" s="191"/>
      <c r="EW102" s="191"/>
      <c r="EX102" s="191"/>
      <c r="EY102" s="191"/>
      <c r="EZ102" s="192"/>
      <c r="FA102" s="191"/>
      <c r="FB102" s="191"/>
      <c r="FC102" s="191"/>
      <c r="FD102" s="191"/>
      <c r="FE102" s="191"/>
      <c r="FF102" s="191"/>
      <c r="FG102" s="192"/>
      <c r="FH102" s="191"/>
      <c r="FI102" s="191"/>
      <c r="FJ102" s="191"/>
      <c r="FK102" s="191"/>
      <c r="FL102" s="191"/>
      <c r="FM102" s="191"/>
      <c r="FN102" s="193"/>
      <c r="FO102" s="190"/>
      <c r="FP102" s="191"/>
      <c r="FQ102" s="191"/>
      <c r="FR102" s="191"/>
      <c r="FS102" s="191"/>
      <c r="FT102" s="191"/>
      <c r="FU102" s="192"/>
      <c r="FV102" s="191"/>
      <c r="FW102" s="191"/>
      <c r="FX102" s="191"/>
      <c r="FY102" s="191"/>
      <c r="FZ102" s="191"/>
      <c r="GA102" s="191"/>
      <c r="GB102" s="192"/>
      <c r="GC102" s="191"/>
      <c r="GD102" s="191"/>
      <c r="GE102" s="191"/>
      <c r="GF102" s="191"/>
      <c r="GG102" s="191"/>
      <c r="GH102" s="191"/>
      <c r="GI102" s="193"/>
    </row>
    <row r="103" spans="1:191" outlineLevel="1">
      <c r="A103">
        <v>2</v>
      </c>
      <c r="B103" s="124" t="str">
        <f>INDEX($O$94:$O$97,$O103,1)&amp;" "&amp;INDEX($P$94:$P$97,$P103,1)</f>
        <v>Med BBB</v>
      </c>
      <c r="C103">
        <f t="shared" si="49"/>
        <v>1</v>
      </c>
      <c r="D103" t="b">
        <f t="shared" si="50"/>
        <v>0</v>
      </c>
      <c r="E103" s="21" t="s">
        <v>36</v>
      </c>
      <c r="F103" s="21" t="s">
        <v>36</v>
      </c>
      <c r="G103" s="21" t="s">
        <v>36</v>
      </c>
      <c r="H103" s="21" t="s">
        <v>36</v>
      </c>
      <c r="I103" s="21" t="s">
        <v>36</v>
      </c>
      <c r="J103" s="21" t="s">
        <v>36</v>
      </c>
      <c r="K103" s="203">
        <f t="shared" si="51"/>
        <v>500</v>
      </c>
      <c r="L103" s="203">
        <f t="shared" si="51"/>
        <v>865</v>
      </c>
      <c r="M103" s="21" t="s">
        <v>36</v>
      </c>
      <c r="O103" s="21">
        <v>2</v>
      </c>
      <c r="P103" s="21">
        <v>2</v>
      </c>
      <c r="Q103">
        <v>0</v>
      </c>
      <c r="R103">
        <v>0</v>
      </c>
      <c r="S103" s="21">
        <v>2</v>
      </c>
      <c r="T103">
        <v>0</v>
      </c>
      <c r="W103" s="189" t="s">
        <v>36</v>
      </c>
      <c r="X103" s="189" t="s">
        <v>36</v>
      </c>
      <c r="Y103" s="189" t="s">
        <v>36</v>
      </c>
      <c r="Z103" s="189" t="s">
        <v>36</v>
      </c>
      <c r="AA103" s="189" t="s">
        <v>36</v>
      </c>
      <c r="AB103" s="189" t="s">
        <v>36</v>
      </c>
      <c r="AC103" s="189" t="s">
        <v>36</v>
      </c>
      <c r="AD103" s="189" t="s">
        <v>36</v>
      </c>
      <c r="AE103" s="189" t="s">
        <v>36</v>
      </c>
      <c r="AF103" s="189" t="s">
        <v>36</v>
      </c>
      <c r="AG103" s="189" t="s">
        <v>36</v>
      </c>
      <c r="AH103" s="189" t="s">
        <v>36</v>
      </c>
      <c r="AI103" s="189" t="s">
        <v>36</v>
      </c>
      <c r="AJ103" s="189" t="s">
        <v>36</v>
      </c>
      <c r="AK103" s="189" t="s">
        <v>36</v>
      </c>
      <c r="AL103" s="189" t="s">
        <v>36</v>
      </c>
      <c r="AM103" s="189" t="s">
        <v>36</v>
      </c>
      <c r="AN103" s="189" t="s">
        <v>36</v>
      </c>
      <c r="AO103" s="189" t="s">
        <v>36</v>
      </c>
      <c r="AP103" s="189" t="s">
        <v>36</v>
      </c>
      <c r="AQ103" s="189" t="s">
        <v>36</v>
      </c>
      <c r="AR103" s="189" t="s">
        <v>36</v>
      </c>
      <c r="AS103" s="189" t="s">
        <v>36</v>
      </c>
      <c r="AT103" s="189" t="s">
        <v>36</v>
      </c>
      <c r="AU103" s="189" t="s">
        <v>36</v>
      </c>
      <c r="AV103" s="189" t="s">
        <v>36</v>
      </c>
      <c r="AW103" s="189" t="s">
        <v>36</v>
      </c>
      <c r="AX103" s="189" t="s">
        <v>36</v>
      </c>
      <c r="AY103" s="189" t="s">
        <v>36</v>
      </c>
      <c r="AZ103" s="189" t="s">
        <v>36</v>
      </c>
      <c r="BA103" s="189" t="s">
        <v>36</v>
      </c>
      <c r="BB103" s="189" t="s">
        <v>36</v>
      </c>
      <c r="BC103" s="189" t="s">
        <v>36</v>
      </c>
      <c r="BD103" s="189" t="s">
        <v>36</v>
      </c>
      <c r="BE103" s="189" t="s">
        <v>36</v>
      </c>
      <c r="BF103" s="189" t="s">
        <v>36</v>
      </c>
      <c r="BG103" s="189" t="s">
        <v>36</v>
      </c>
      <c r="BH103" s="189" t="s">
        <v>36</v>
      </c>
      <c r="BI103" s="189" t="s">
        <v>36</v>
      </c>
      <c r="BJ103" s="189" t="s">
        <v>36</v>
      </c>
      <c r="BK103" s="189" t="s">
        <v>36</v>
      </c>
      <c r="BL103" s="189" t="s">
        <v>36</v>
      </c>
      <c r="BM103" s="189"/>
      <c r="BN103" s="190"/>
      <c r="BO103" s="191"/>
      <c r="BP103" s="191"/>
      <c r="BQ103" s="191"/>
      <c r="BR103" s="191"/>
      <c r="BS103" s="191"/>
      <c r="BT103" s="192"/>
      <c r="BU103" s="191"/>
      <c r="BV103" s="191"/>
      <c r="BW103" s="191"/>
      <c r="BX103" s="191"/>
      <c r="BY103" s="191"/>
      <c r="BZ103" s="191"/>
      <c r="CA103" s="192"/>
      <c r="CB103" s="191"/>
      <c r="CC103" s="191"/>
      <c r="CD103" s="191"/>
      <c r="CE103" s="191"/>
      <c r="CF103" s="191"/>
      <c r="CG103" s="191"/>
      <c r="CH103" s="193"/>
      <c r="CI103" s="190"/>
      <c r="CJ103" s="191"/>
      <c r="CK103" s="191"/>
      <c r="CL103" s="191"/>
      <c r="CM103" s="191"/>
      <c r="CN103" s="191"/>
      <c r="CO103" s="192"/>
      <c r="CP103" s="191"/>
      <c r="CQ103" s="191"/>
      <c r="CR103" s="191"/>
      <c r="CS103" s="191"/>
      <c r="CT103" s="191"/>
      <c r="CU103" s="191"/>
      <c r="CV103" s="192"/>
      <c r="CW103" s="191"/>
      <c r="CX103" s="191"/>
      <c r="CY103" s="191"/>
      <c r="CZ103" s="191"/>
      <c r="DA103" s="191"/>
      <c r="DB103" s="191"/>
      <c r="DC103" s="193"/>
      <c r="DD103" s="190"/>
      <c r="DE103" s="191"/>
      <c r="DF103" s="191"/>
      <c r="DG103" s="191"/>
      <c r="DH103" s="191"/>
      <c r="DI103" s="191"/>
      <c r="DJ103" s="192"/>
      <c r="DK103" s="191"/>
      <c r="DL103" s="191"/>
      <c r="DM103" s="191"/>
      <c r="DN103" s="191"/>
      <c r="DO103" s="191"/>
      <c r="DP103" s="191"/>
      <c r="DQ103" s="192"/>
      <c r="DR103" s="191"/>
      <c r="DS103" s="191"/>
      <c r="DT103" s="191"/>
      <c r="DU103" s="191"/>
      <c r="DV103" s="191"/>
      <c r="DW103" s="191"/>
      <c r="DX103" s="193"/>
      <c r="DY103" s="190"/>
      <c r="DZ103" s="191"/>
      <c r="EA103" s="191"/>
      <c r="EB103" s="191"/>
      <c r="EC103" s="191"/>
      <c r="ED103" s="191"/>
      <c r="EE103" s="192"/>
      <c r="EF103" s="191"/>
      <c r="EG103" s="191"/>
      <c r="EH103" s="191"/>
      <c r="EI103" s="191"/>
      <c r="EJ103" s="191"/>
      <c r="EK103" s="191"/>
      <c r="EL103" s="192"/>
      <c r="EM103" s="191"/>
      <c r="EN103" s="191"/>
      <c r="EO103" s="191"/>
      <c r="EP103" s="191"/>
      <c r="EQ103" s="191"/>
      <c r="ER103" s="191"/>
      <c r="ES103" s="193"/>
      <c r="ET103" s="190"/>
      <c r="EU103" s="191"/>
      <c r="EV103" s="191"/>
      <c r="EW103" s="191"/>
      <c r="EX103" s="191"/>
      <c r="EY103" s="191"/>
      <c r="EZ103" s="192"/>
      <c r="FA103" s="191"/>
      <c r="FB103" s="191"/>
      <c r="FC103" s="191"/>
      <c r="FD103" s="191"/>
      <c r="FE103" s="191"/>
      <c r="FF103" s="191"/>
      <c r="FG103" s="192"/>
      <c r="FH103" s="191"/>
      <c r="FI103" s="191"/>
      <c r="FJ103" s="191"/>
      <c r="FK103" s="191"/>
      <c r="FL103" s="191"/>
      <c r="FM103" s="191"/>
      <c r="FN103" s="193"/>
      <c r="FO103" s="190"/>
      <c r="FP103" s="191"/>
      <c r="FQ103" s="191"/>
      <c r="FR103" s="191"/>
      <c r="FS103" s="191"/>
      <c r="FT103" s="191"/>
      <c r="FU103" s="192"/>
      <c r="FV103" s="191"/>
      <c r="FW103" s="191"/>
      <c r="FX103" s="191"/>
      <c r="FY103" s="191"/>
      <c r="FZ103" s="191"/>
      <c r="GA103" s="191"/>
      <c r="GB103" s="192"/>
      <c r="GC103" s="191"/>
      <c r="GD103" s="191"/>
      <c r="GE103" s="191"/>
      <c r="GF103" s="191"/>
      <c r="GG103" s="191"/>
      <c r="GH103" s="191"/>
      <c r="GI103" s="193"/>
    </row>
    <row r="104" spans="1:191" outlineLevel="1">
      <c r="A104">
        <v>3</v>
      </c>
      <c r="B104" s="124" t="str">
        <f>INDEX($O$94:$O$97,$O104,1)&amp;" "&amp;INDEX($P$94:$P$97,$P104,1)</f>
        <v>Med BBT</v>
      </c>
      <c r="C104">
        <f t="shared" si="49"/>
        <v>1</v>
      </c>
      <c r="D104" t="b">
        <f t="shared" si="50"/>
        <v>1</v>
      </c>
      <c r="E104" s="21" t="s">
        <v>36</v>
      </c>
      <c r="F104" s="21" t="s">
        <v>36</v>
      </c>
      <c r="G104" s="21" t="s">
        <v>36</v>
      </c>
      <c r="H104" s="21" t="s">
        <v>36</v>
      </c>
      <c r="I104" s="21" t="s">
        <v>36</v>
      </c>
      <c r="J104" s="21" t="s">
        <v>36</v>
      </c>
      <c r="K104" s="203">
        <f t="shared" si="51"/>
        <v>0</v>
      </c>
      <c r="L104" s="203">
        <f>INDEX(L$94:L$97,$S104,1)</f>
        <v>450</v>
      </c>
      <c r="M104" s="203">
        <f t="shared" ref="M104:M144" si="52">INDEX(M$94:M$97,$T104,1)</f>
        <v>0.9</v>
      </c>
      <c r="O104" s="21">
        <v>3</v>
      </c>
      <c r="P104" s="21">
        <v>3</v>
      </c>
      <c r="Q104">
        <v>0</v>
      </c>
      <c r="R104">
        <v>0</v>
      </c>
      <c r="S104" s="21">
        <v>1</v>
      </c>
      <c r="T104" s="21">
        <v>1</v>
      </c>
      <c r="W104" s="189" t="s">
        <v>36</v>
      </c>
      <c r="X104" s="189" t="s">
        <v>36</v>
      </c>
      <c r="Y104" s="189" t="s">
        <v>36</v>
      </c>
      <c r="Z104" s="189" t="s">
        <v>36</v>
      </c>
      <c r="AA104" s="189" t="s">
        <v>36</v>
      </c>
      <c r="AB104" s="189" t="s">
        <v>36</v>
      </c>
      <c r="AC104" s="189" t="s">
        <v>36</v>
      </c>
      <c r="AD104" s="189" t="s">
        <v>36</v>
      </c>
      <c r="AE104" s="189" t="s">
        <v>36</v>
      </c>
      <c r="AF104" s="189" t="s">
        <v>36</v>
      </c>
      <c r="AG104" s="189" t="s">
        <v>36</v>
      </c>
      <c r="AH104" s="189" t="s">
        <v>36</v>
      </c>
      <c r="AI104" s="189" t="s">
        <v>36</v>
      </c>
      <c r="AJ104" s="189" t="s">
        <v>36</v>
      </c>
      <c r="AK104" s="189" t="s">
        <v>36</v>
      </c>
      <c r="AL104" s="189" t="s">
        <v>36</v>
      </c>
      <c r="AM104" s="189" t="s">
        <v>36</v>
      </c>
      <c r="AN104" s="189" t="s">
        <v>36</v>
      </c>
      <c r="AO104" s="189" t="s">
        <v>36</v>
      </c>
      <c r="AP104" s="189" t="s">
        <v>36</v>
      </c>
      <c r="AQ104" s="189" t="s">
        <v>36</v>
      </c>
      <c r="AR104" s="189" t="s">
        <v>36</v>
      </c>
      <c r="AS104" s="189" t="s">
        <v>36</v>
      </c>
      <c r="AT104" s="189" t="s">
        <v>36</v>
      </c>
      <c r="AU104" s="189" t="s">
        <v>36</v>
      </c>
      <c r="AV104" s="189" t="s">
        <v>36</v>
      </c>
      <c r="AW104" s="189" t="s">
        <v>36</v>
      </c>
      <c r="AX104" s="189" t="s">
        <v>36</v>
      </c>
      <c r="AY104" s="189" t="s">
        <v>36</v>
      </c>
      <c r="AZ104" s="189" t="s">
        <v>36</v>
      </c>
      <c r="BA104" s="189" t="s">
        <v>36</v>
      </c>
      <c r="BB104" s="189" t="s">
        <v>36</v>
      </c>
      <c r="BC104" s="189" t="s">
        <v>36</v>
      </c>
      <c r="BD104" s="189" t="s">
        <v>36</v>
      </c>
      <c r="BE104" s="189" t="s">
        <v>36</v>
      </c>
      <c r="BF104" s="189" t="s">
        <v>36</v>
      </c>
      <c r="BG104" s="189" t="s">
        <v>36</v>
      </c>
      <c r="BH104" s="189" t="s">
        <v>36</v>
      </c>
      <c r="BI104" s="189" t="s">
        <v>36</v>
      </c>
      <c r="BJ104" s="189" t="s">
        <v>36</v>
      </c>
      <c r="BK104" s="189" t="s">
        <v>36</v>
      </c>
      <c r="BL104" s="189" t="s">
        <v>36</v>
      </c>
      <c r="BM104" s="189"/>
      <c r="BN104" s="190"/>
      <c r="BO104" s="191"/>
      <c r="BP104" s="191"/>
      <c r="BQ104" s="191"/>
      <c r="BR104" s="191"/>
      <c r="BS104" s="191"/>
      <c r="BT104" s="192"/>
      <c r="BU104" s="191"/>
      <c r="BV104" s="191"/>
      <c r="BW104" s="191"/>
      <c r="BX104" s="191"/>
      <c r="BY104" s="191"/>
      <c r="BZ104" s="191"/>
      <c r="CA104" s="192"/>
      <c r="CB104" s="191"/>
      <c r="CC104" s="191"/>
      <c r="CD104" s="191"/>
      <c r="CE104" s="191"/>
      <c r="CF104" s="191"/>
      <c r="CG104" s="191"/>
      <c r="CH104" s="193"/>
      <c r="CI104" s="190"/>
      <c r="CJ104" s="191"/>
      <c r="CK104" s="191"/>
      <c r="CL104" s="191"/>
      <c r="CM104" s="191"/>
      <c r="CN104" s="191"/>
      <c r="CO104" s="192"/>
      <c r="CP104" s="191"/>
      <c r="CQ104" s="191"/>
      <c r="CR104" s="191"/>
      <c r="CS104" s="191"/>
      <c r="CT104" s="191"/>
      <c r="CU104" s="191"/>
      <c r="CV104" s="192"/>
      <c r="CW104" s="191"/>
      <c r="CX104" s="191"/>
      <c r="CY104" s="191"/>
      <c r="CZ104" s="191"/>
      <c r="DA104" s="191"/>
      <c r="DB104" s="191"/>
      <c r="DC104" s="193"/>
      <c r="DD104" s="190"/>
      <c r="DE104" s="191"/>
      <c r="DF104" s="191"/>
      <c r="DG104" s="191"/>
      <c r="DH104" s="191"/>
      <c r="DI104" s="191"/>
      <c r="DJ104" s="192"/>
      <c r="DK104" s="191"/>
      <c r="DL104" s="191"/>
      <c r="DM104" s="191"/>
      <c r="DN104" s="191"/>
      <c r="DO104" s="191"/>
      <c r="DP104" s="191"/>
      <c r="DQ104" s="192"/>
      <c r="DR104" s="191"/>
      <c r="DS104" s="191"/>
      <c r="DT104" s="191"/>
      <c r="DU104" s="191"/>
      <c r="DV104" s="191"/>
      <c r="DW104" s="191"/>
      <c r="DX104" s="193"/>
      <c r="DY104" s="190"/>
      <c r="DZ104" s="191"/>
      <c r="EA104" s="191"/>
      <c r="EB104" s="191"/>
      <c r="EC104" s="191"/>
      <c r="ED104" s="191"/>
      <c r="EE104" s="192"/>
      <c r="EF104" s="191"/>
      <c r="EG104" s="191"/>
      <c r="EH104" s="191"/>
      <c r="EI104" s="191"/>
      <c r="EJ104" s="191"/>
      <c r="EK104" s="191"/>
      <c r="EL104" s="192"/>
      <c r="EM104" s="191"/>
      <c r="EN104" s="191"/>
      <c r="EO104" s="191"/>
      <c r="EP104" s="191"/>
      <c r="EQ104" s="191"/>
      <c r="ER104" s="191"/>
      <c r="ES104" s="193"/>
      <c r="ET104" s="190"/>
      <c r="EU104" s="191"/>
      <c r="EV104" s="191"/>
      <c r="EW104" s="191"/>
      <c r="EX104" s="191"/>
      <c r="EY104" s="191"/>
      <c r="EZ104" s="192"/>
      <c r="FA104" s="191"/>
      <c r="FB104" s="191"/>
      <c r="FC104" s="191"/>
      <c r="FD104" s="191"/>
      <c r="FE104" s="191"/>
      <c r="FF104" s="191"/>
      <c r="FG104" s="192"/>
      <c r="FH104" s="191"/>
      <c r="FI104" s="191"/>
      <c r="FJ104" s="191"/>
      <c r="FK104" s="191"/>
      <c r="FL104" s="191"/>
      <c r="FM104" s="191"/>
      <c r="FN104" s="193"/>
      <c r="FO104" s="190"/>
      <c r="FP104" s="191"/>
      <c r="FQ104" s="191"/>
      <c r="FR104" s="191"/>
      <c r="FS104" s="191"/>
      <c r="FT104" s="191"/>
      <c r="FU104" s="192"/>
      <c r="FV104" s="191"/>
      <c r="FW104" s="191"/>
      <c r="FX104" s="191"/>
      <c r="FY104" s="191"/>
      <c r="FZ104" s="191"/>
      <c r="GA104" s="191"/>
      <c r="GB104" s="192"/>
      <c r="GC104" s="191"/>
      <c r="GD104" s="191"/>
      <c r="GE104" s="191"/>
      <c r="GF104" s="191"/>
      <c r="GG104" s="191"/>
      <c r="GH104" s="191"/>
      <c r="GI104" s="193"/>
    </row>
    <row r="105" spans="1:191" outlineLevel="1">
      <c r="A105">
        <v>4</v>
      </c>
      <c r="B105" s="124" t="str">
        <f>INDEX($O$94:$O$97,$O105,1)&amp;" "&amp;INDEX($P$94:$P$97,$P105,1)</f>
        <v>. BBB</v>
      </c>
      <c r="C105">
        <f t="shared" si="49"/>
        <v>5</v>
      </c>
      <c r="D105" t="b">
        <f t="shared" si="50"/>
        <v>0</v>
      </c>
      <c r="E105" s="21" t="s">
        <v>36</v>
      </c>
      <c r="F105" s="247" t="s">
        <v>36</v>
      </c>
      <c r="G105" s="21" t="s">
        <v>36</v>
      </c>
      <c r="H105" s="21" t="s">
        <v>36</v>
      </c>
      <c r="I105" s="21" t="s">
        <v>36</v>
      </c>
      <c r="J105" s="21" t="s">
        <v>36</v>
      </c>
      <c r="K105" s="203">
        <f t="shared" si="51"/>
        <v>0</v>
      </c>
      <c r="L105" s="203">
        <f t="shared" si="51"/>
        <v>450</v>
      </c>
      <c r="M105" s="203">
        <f t="shared" si="52"/>
        <v>0.9</v>
      </c>
      <c r="O105" s="21">
        <v>4</v>
      </c>
      <c r="P105" s="21">
        <v>4</v>
      </c>
      <c r="Q105">
        <v>0</v>
      </c>
      <c r="R105">
        <v>0</v>
      </c>
      <c r="S105" s="21">
        <v>1</v>
      </c>
      <c r="T105" s="21">
        <v>1</v>
      </c>
      <c r="W105" s="189" t="s">
        <v>36</v>
      </c>
      <c r="X105" s="189" t="s">
        <v>36</v>
      </c>
      <c r="Y105" s="189" t="s">
        <v>36</v>
      </c>
      <c r="Z105" s="189" t="s">
        <v>36</v>
      </c>
      <c r="AA105" s="189" t="s">
        <v>36</v>
      </c>
      <c r="AB105" s="189" t="s">
        <v>36</v>
      </c>
      <c r="AC105" s="189" t="s">
        <v>36</v>
      </c>
      <c r="AD105" s="189" t="s">
        <v>36</v>
      </c>
      <c r="AE105" s="189" t="s">
        <v>36</v>
      </c>
      <c r="AF105" s="189" t="s">
        <v>36</v>
      </c>
      <c r="AG105" s="189" t="s">
        <v>36</v>
      </c>
      <c r="AH105" s="189" t="s">
        <v>36</v>
      </c>
      <c r="AI105" s="189" t="s">
        <v>36</v>
      </c>
      <c r="AJ105" s="189" t="s">
        <v>36</v>
      </c>
      <c r="AK105" s="189" t="s">
        <v>36</v>
      </c>
      <c r="AL105" s="189" t="s">
        <v>36</v>
      </c>
      <c r="AM105" s="189" t="s">
        <v>36</v>
      </c>
      <c r="AN105" s="189" t="s">
        <v>36</v>
      </c>
      <c r="AO105" s="189" t="s">
        <v>36</v>
      </c>
      <c r="AP105" s="189" t="s">
        <v>36</v>
      </c>
      <c r="AQ105" s="189" t="s">
        <v>36</v>
      </c>
      <c r="AR105" s="189" t="s">
        <v>36</v>
      </c>
      <c r="AS105" s="189" t="s">
        <v>36</v>
      </c>
      <c r="AT105" s="189" t="s">
        <v>36</v>
      </c>
      <c r="AU105" s="189" t="s">
        <v>36</v>
      </c>
      <c r="AV105" s="189" t="s">
        <v>36</v>
      </c>
      <c r="AW105" s="189" t="s">
        <v>36</v>
      </c>
      <c r="AX105" s="189" t="s">
        <v>36</v>
      </c>
      <c r="AY105" s="189" t="s">
        <v>36</v>
      </c>
      <c r="AZ105" s="189" t="s">
        <v>36</v>
      </c>
      <c r="BA105" s="189" t="s">
        <v>36</v>
      </c>
      <c r="BB105" s="189" t="s">
        <v>36</v>
      </c>
      <c r="BC105" s="189" t="s">
        <v>36</v>
      </c>
      <c r="BD105" s="189" t="s">
        <v>36</v>
      </c>
      <c r="BE105" s="189" t="s">
        <v>36</v>
      </c>
      <c r="BF105" s="189" t="s">
        <v>36</v>
      </c>
      <c r="BG105" s="189" t="s">
        <v>36</v>
      </c>
      <c r="BH105" s="189" t="s">
        <v>36</v>
      </c>
      <c r="BI105" s="189" t="s">
        <v>36</v>
      </c>
      <c r="BJ105" s="189" t="s">
        <v>36</v>
      </c>
      <c r="BK105" s="189" t="s">
        <v>36</v>
      </c>
      <c r="BL105" s="189" t="s">
        <v>36</v>
      </c>
      <c r="BM105" s="189"/>
      <c r="BN105" s="190"/>
      <c r="BO105" s="191"/>
      <c r="BP105" s="191"/>
      <c r="BQ105" s="191"/>
      <c r="BR105" s="191"/>
      <c r="BS105" s="191"/>
      <c r="BT105" s="192"/>
      <c r="BU105" s="191"/>
      <c r="BV105" s="191"/>
      <c r="BW105" s="191"/>
      <c r="BX105" s="191"/>
      <c r="BY105" s="191"/>
      <c r="BZ105" s="191"/>
      <c r="CA105" s="192"/>
      <c r="CB105" s="191"/>
      <c r="CC105" s="191"/>
      <c r="CD105" s="191"/>
      <c r="CE105" s="191"/>
      <c r="CF105" s="191"/>
      <c r="CG105" s="191"/>
      <c r="CH105" s="193"/>
      <c r="CI105" s="190"/>
      <c r="CJ105" s="191"/>
      <c r="CK105" s="191"/>
      <c r="CL105" s="191"/>
      <c r="CM105" s="191"/>
      <c r="CN105" s="191"/>
      <c r="CO105" s="192"/>
      <c r="CP105" s="191"/>
      <c r="CQ105" s="191"/>
      <c r="CR105" s="191"/>
      <c r="CS105" s="191"/>
      <c r="CT105" s="191"/>
      <c r="CU105" s="191"/>
      <c r="CV105" s="192"/>
      <c r="CW105" s="191"/>
      <c r="CX105" s="191"/>
      <c r="CY105" s="191"/>
      <c r="CZ105" s="191"/>
      <c r="DA105" s="191"/>
      <c r="DB105" s="191"/>
      <c r="DC105" s="193"/>
      <c r="DD105" s="190"/>
      <c r="DE105" s="191"/>
      <c r="DF105" s="191"/>
      <c r="DG105" s="191"/>
      <c r="DH105" s="191"/>
      <c r="DI105" s="191"/>
      <c r="DJ105" s="192"/>
      <c r="DK105" s="191"/>
      <c r="DL105" s="191"/>
      <c r="DM105" s="191"/>
      <c r="DN105" s="191"/>
      <c r="DO105" s="191"/>
      <c r="DP105" s="191"/>
      <c r="DQ105" s="192"/>
      <c r="DR105" s="191"/>
      <c r="DS105" s="191"/>
      <c r="DT105" s="191"/>
      <c r="DU105" s="191"/>
      <c r="DV105" s="191"/>
      <c r="DW105" s="191"/>
      <c r="DX105" s="193"/>
      <c r="DY105" s="190"/>
      <c r="DZ105" s="191"/>
      <c r="EA105" s="191"/>
      <c r="EB105" s="191"/>
      <c r="EC105" s="191"/>
      <c r="ED105" s="191"/>
      <c r="EE105" s="192"/>
      <c r="EF105" s="191"/>
      <c r="EG105" s="191"/>
      <c r="EH105" s="191"/>
      <c r="EI105" s="191"/>
      <c r="EJ105" s="191"/>
      <c r="EK105" s="191"/>
      <c r="EL105" s="192"/>
      <c r="EM105" s="191"/>
      <c r="EN105" s="191"/>
      <c r="EO105" s="191"/>
      <c r="EP105" s="191"/>
      <c r="EQ105" s="191"/>
      <c r="ER105" s="191"/>
      <c r="ES105" s="193"/>
      <c r="ET105" s="190"/>
      <c r="EU105" s="191"/>
      <c r="EV105" s="191"/>
      <c r="EW105" s="191"/>
      <c r="EX105" s="191"/>
      <c r="EY105" s="191"/>
      <c r="EZ105" s="192"/>
      <c r="FA105" s="191"/>
      <c r="FB105" s="191"/>
      <c r="FC105" s="191"/>
      <c r="FD105" s="191"/>
      <c r="FE105" s="191"/>
      <c r="FF105" s="191"/>
      <c r="FG105" s="192"/>
      <c r="FH105" s="191"/>
      <c r="FI105" s="191"/>
      <c r="FJ105" s="191"/>
      <c r="FK105" s="191"/>
      <c r="FL105" s="191"/>
      <c r="FM105" s="191"/>
      <c r="FN105" s="193"/>
      <c r="FO105" s="190"/>
      <c r="FP105" s="191"/>
      <c r="FQ105" s="191"/>
      <c r="FR105" s="191"/>
      <c r="FS105" s="191"/>
      <c r="FT105" s="191"/>
      <c r="FU105" s="192"/>
      <c r="FV105" s="191"/>
      <c r="FW105" s="191"/>
      <c r="FX105" s="191"/>
      <c r="FY105" s="191"/>
      <c r="FZ105" s="191"/>
      <c r="GA105" s="191"/>
      <c r="GB105" s="192"/>
      <c r="GC105" s="191"/>
      <c r="GD105" s="191"/>
      <c r="GE105" s="191"/>
      <c r="GF105" s="191"/>
      <c r="GG105" s="191"/>
      <c r="GH105" s="191"/>
      <c r="GI105" s="193"/>
    </row>
    <row r="106" spans="1:191" outlineLevel="1">
      <c r="A106">
        <v>5</v>
      </c>
      <c r="B106" s="124" t="str">
        <f t="shared" ref="B106:B134" si="53">INDEX($O$94:$O$97,$O106,1)&amp;" "&amp;INDEX($P$94:$P$97,$P106,1)&amp;", Young ewes:"&amp;INDEX($S$94:$S$97,$S106,1)&amp;", CFA:"&amp;INDEX($T$94:$T$97,$T106,1)&amp;", Wethers:"&amp;INDEX($Q$94:$Q$97,$Q106,1)</f>
        <v>Fine BBB, Young ewes:Lmb, CFA:6.5yo, Wethers:Lmb</v>
      </c>
      <c r="C106">
        <f t="shared" si="49"/>
        <v>0</v>
      </c>
      <c r="D106" t="b">
        <f t="shared" si="50"/>
        <v>0</v>
      </c>
      <c r="E106">
        <f t="shared" ref="E106:E144" si="54">INDEX(E$94:E$97,Q106,1)</f>
        <v>0</v>
      </c>
      <c r="F106" s="228">
        <f t="shared" ref="F106:F144" si="55">INDEX(F$94:F$97,R106,1)</f>
        <v>450</v>
      </c>
      <c r="G106" t="str">
        <f t="shared" ref="G106:J125" si="56">INDEX(G$94:G$97,$Q106,1)</f>
        <v>-</v>
      </c>
      <c r="H106">
        <f t="shared" si="56"/>
        <v>0</v>
      </c>
      <c r="I106">
        <f t="shared" si="56"/>
        <v>0</v>
      </c>
      <c r="J106">
        <f t="shared" si="56"/>
        <v>0</v>
      </c>
      <c r="K106">
        <f t="shared" si="51"/>
        <v>0</v>
      </c>
      <c r="L106" s="203">
        <f t="shared" si="51"/>
        <v>450</v>
      </c>
      <c r="M106">
        <f t="shared" si="52"/>
        <v>0.9</v>
      </c>
      <c r="O106" s="130">
        <f>P106</f>
        <v>1</v>
      </c>
      <c r="P106" s="129">
        <f>MOD(INT(($A106-5)/PRODUCT(R$98:$U$98)),P$98)+1</f>
        <v>1</v>
      </c>
      <c r="Q106" s="130">
        <f>R106</f>
        <v>1</v>
      </c>
      <c r="R106" s="129">
        <f>MOD(INT(($A106-5)/PRODUCT(S$98:$U$98)),R$98)+1</f>
        <v>1</v>
      </c>
      <c r="S106" s="129">
        <f>MOD(INT(($A106-5)/PRODUCT(T$98:$U$98)),S$98)+1</f>
        <v>1</v>
      </c>
      <c r="T106" s="129">
        <f>MOD(INT(($A106-5)/PRODUCT(U$98:$U$98)),T$98)+1</f>
        <v>1</v>
      </c>
      <c r="W106" s="194" t="str">
        <f t="shared" ref="W106:AF115" si="57">INDEX($BN106:$GI106,1,W$101+(d.Region-1)*42)</f>
        <v>-</v>
      </c>
      <c r="X106" s="194" t="str">
        <f t="shared" si="57"/>
        <v>-</v>
      </c>
      <c r="Y106" s="194" t="str">
        <f t="shared" si="57"/>
        <v>-</v>
      </c>
      <c r="Z106" s="194" t="str">
        <f t="shared" si="57"/>
        <v>-</v>
      </c>
      <c r="AA106" s="194" t="str">
        <f t="shared" si="57"/>
        <v>-</v>
      </c>
      <c r="AB106" s="194" t="str">
        <f t="shared" si="57"/>
        <v>-</v>
      </c>
      <c r="AC106" s="194" t="str">
        <f t="shared" si="57"/>
        <v>-</v>
      </c>
      <c r="AD106" s="194" t="str">
        <f t="shared" si="57"/>
        <v>-</v>
      </c>
      <c r="AE106" s="194" t="str">
        <f t="shared" si="57"/>
        <v>-</v>
      </c>
      <c r="AF106" s="194" t="str">
        <f t="shared" si="57"/>
        <v>-</v>
      </c>
      <c r="AG106" s="194" t="str">
        <f t="shared" ref="AG106:AP115" si="58">INDEX($BN106:$GI106,1,AG$101+(d.Region-1)*42)</f>
        <v>-</v>
      </c>
      <c r="AH106" s="194" t="str">
        <f t="shared" si="58"/>
        <v>-</v>
      </c>
      <c r="AI106" s="194" t="str">
        <f t="shared" si="58"/>
        <v>-</v>
      </c>
      <c r="AJ106" s="194" t="str">
        <f t="shared" si="58"/>
        <v>-</v>
      </c>
      <c r="AK106" s="194" t="str">
        <f t="shared" si="58"/>
        <v>-</v>
      </c>
      <c r="AL106" s="194" t="str">
        <f t="shared" si="58"/>
        <v>-</v>
      </c>
      <c r="AM106" s="194" t="str">
        <f t="shared" si="58"/>
        <v>-</v>
      </c>
      <c r="AN106" s="194" t="str">
        <f t="shared" si="58"/>
        <v>-</v>
      </c>
      <c r="AO106" s="194" t="str">
        <f t="shared" si="58"/>
        <v>-</v>
      </c>
      <c r="AP106" s="194" t="str">
        <f t="shared" si="58"/>
        <v>-</v>
      </c>
      <c r="AQ106" s="194" t="str">
        <f t="shared" ref="AQ106:AZ115" si="59">INDEX($BN106:$GI106,1,AQ$101+(d.Region-1)*42)</f>
        <v>-</v>
      </c>
      <c r="AR106" s="194" t="str">
        <f t="shared" si="59"/>
        <v>-</v>
      </c>
      <c r="AS106" s="194" t="str">
        <f t="shared" si="59"/>
        <v>-</v>
      </c>
      <c r="AT106" s="194" t="str">
        <f t="shared" si="59"/>
        <v>-</v>
      </c>
      <c r="AU106" s="194" t="str">
        <f t="shared" si="59"/>
        <v>-</v>
      </c>
      <c r="AV106" s="194" t="str">
        <f t="shared" si="59"/>
        <v>-</v>
      </c>
      <c r="AW106" s="194" t="str">
        <f t="shared" si="59"/>
        <v>-</v>
      </c>
      <c r="AX106" s="194" t="str">
        <f t="shared" si="59"/>
        <v>-</v>
      </c>
      <c r="AY106" s="194" t="str">
        <f t="shared" si="59"/>
        <v>-</v>
      </c>
      <c r="AZ106" s="194" t="str">
        <f t="shared" si="59"/>
        <v>-</v>
      </c>
      <c r="BA106" s="194" t="str">
        <f t="shared" ref="BA106:BL115" si="60">INDEX($BN106:$GI106,1,BA$101+(d.Region-1)*42)</f>
        <v>-</v>
      </c>
      <c r="BB106" s="194" t="str">
        <f t="shared" si="60"/>
        <v>-</v>
      </c>
      <c r="BC106" s="194" t="str">
        <f t="shared" si="60"/>
        <v>-</v>
      </c>
      <c r="BD106" s="194" t="str">
        <f t="shared" si="60"/>
        <v>-</v>
      </c>
      <c r="BE106" s="194" t="str">
        <f t="shared" si="60"/>
        <v>-</v>
      </c>
      <c r="BF106" s="194" t="str">
        <f t="shared" si="60"/>
        <v>-</v>
      </c>
      <c r="BG106" s="194" t="str">
        <f t="shared" si="60"/>
        <v>-</v>
      </c>
      <c r="BH106" s="194" t="str">
        <f t="shared" si="60"/>
        <v>-</v>
      </c>
      <c r="BI106" s="194" t="str">
        <f t="shared" si="60"/>
        <v>-</v>
      </c>
      <c r="BJ106" s="194" t="str">
        <f t="shared" si="60"/>
        <v>-</v>
      </c>
      <c r="BK106" s="194" t="str">
        <f t="shared" si="60"/>
        <v>-</v>
      </c>
      <c r="BL106" s="194" t="str">
        <f t="shared" si="60"/>
        <v>-</v>
      </c>
      <c r="BM106" s="189"/>
      <c r="BN106" s="195" t="s">
        <v>36</v>
      </c>
      <c r="BO106" s="196" t="s">
        <v>36</v>
      </c>
      <c r="BP106" s="196" t="s">
        <v>36</v>
      </c>
      <c r="BQ106" s="196" t="s">
        <v>36</v>
      </c>
      <c r="BR106" s="196" t="s">
        <v>36</v>
      </c>
      <c r="BS106" s="196" t="s">
        <v>36</v>
      </c>
      <c r="BT106" s="197" t="s">
        <v>36</v>
      </c>
      <c r="BU106" s="196" t="s">
        <v>36</v>
      </c>
      <c r="BV106" s="196" t="s">
        <v>36</v>
      </c>
      <c r="BW106" s="196" t="s">
        <v>36</v>
      </c>
      <c r="BX106" s="196" t="s">
        <v>36</v>
      </c>
      <c r="BY106" s="196" t="s">
        <v>36</v>
      </c>
      <c r="BZ106" s="196" t="s">
        <v>36</v>
      </c>
      <c r="CA106" s="197" t="s">
        <v>36</v>
      </c>
      <c r="CB106" s="196" t="s">
        <v>36</v>
      </c>
      <c r="CC106" s="196" t="s">
        <v>36</v>
      </c>
      <c r="CD106" s="196" t="s">
        <v>36</v>
      </c>
      <c r="CE106" s="196" t="s">
        <v>36</v>
      </c>
      <c r="CF106" s="196" t="s">
        <v>36</v>
      </c>
      <c r="CG106" s="196" t="s">
        <v>36</v>
      </c>
      <c r="CH106" s="198" t="s">
        <v>36</v>
      </c>
      <c r="CI106" s="195" t="s">
        <v>36</v>
      </c>
      <c r="CJ106" s="196" t="s">
        <v>36</v>
      </c>
      <c r="CK106" s="196" t="s">
        <v>36</v>
      </c>
      <c r="CL106" s="196" t="s">
        <v>36</v>
      </c>
      <c r="CM106" s="196" t="s">
        <v>36</v>
      </c>
      <c r="CN106" s="196" t="s">
        <v>36</v>
      </c>
      <c r="CO106" s="197" t="s">
        <v>36</v>
      </c>
      <c r="CP106" s="196" t="s">
        <v>36</v>
      </c>
      <c r="CQ106" s="196" t="s">
        <v>36</v>
      </c>
      <c r="CR106" s="196" t="s">
        <v>36</v>
      </c>
      <c r="CS106" s="196" t="s">
        <v>36</v>
      </c>
      <c r="CT106" s="196" t="s">
        <v>36</v>
      </c>
      <c r="CU106" s="196" t="s">
        <v>36</v>
      </c>
      <c r="CV106" s="197" t="s">
        <v>36</v>
      </c>
      <c r="CW106" s="196" t="s">
        <v>36</v>
      </c>
      <c r="CX106" s="196" t="s">
        <v>36</v>
      </c>
      <c r="CY106" s="196" t="s">
        <v>36</v>
      </c>
      <c r="CZ106" s="196" t="s">
        <v>36</v>
      </c>
      <c r="DA106" s="196" t="s">
        <v>36</v>
      </c>
      <c r="DB106" s="196" t="s">
        <v>36</v>
      </c>
      <c r="DC106" s="198" t="s">
        <v>36</v>
      </c>
      <c r="DD106" s="195" t="s">
        <v>36</v>
      </c>
      <c r="DE106" s="196" t="s">
        <v>36</v>
      </c>
      <c r="DF106" s="196" t="s">
        <v>36</v>
      </c>
      <c r="DG106" s="196" t="s">
        <v>36</v>
      </c>
      <c r="DH106" s="196" t="s">
        <v>36</v>
      </c>
      <c r="DI106" s="196" t="s">
        <v>36</v>
      </c>
      <c r="DJ106" s="197" t="s">
        <v>36</v>
      </c>
      <c r="DK106" s="196" t="s">
        <v>36</v>
      </c>
      <c r="DL106" s="196" t="s">
        <v>36</v>
      </c>
      <c r="DM106" s="196" t="s">
        <v>36</v>
      </c>
      <c r="DN106" s="196" t="s">
        <v>36</v>
      </c>
      <c r="DO106" s="196" t="s">
        <v>36</v>
      </c>
      <c r="DP106" s="196" t="s">
        <v>36</v>
      </c>
      <c r="DQ106" s="197" t="s">
        <v>36</v>
      </c>
      <c r="DR106" s="196" t="s">
        <v>36</v>
      </c>
      <c r="DS106" s="196" t="s">
        <v>36</v>
      </c>
      <c r="DT106" s="196" t="s">
        <v>36</v>
      </c>
      <c r="DU106" s="196" t="s">
        <v>36</v>
      </c>
      <c r="DV106" s="196" t="s">
        <v>36</v>
      </c>
      <c r="DW106" s="196" t="s">
        <v>36</v>
      </c>
      <c r="DX106" s="198" t="s">
        <v>36</v>
      </c>
      <c r="DY106" s="195" t="s">
        <v>36</v>
      </c>
      <c r="DZ106" s="196" t="s">
        <v>36</v>
      </c>
      <c r="EA106" s="196" t="s">
        <v>36</v>
      </c>
      <c r="EB106" s="196" t="s">
        <v>36</v>
      </c>
      <c r="EC106" s="196" t="s">
        <v>36</v>
      </c>
      <c r="ED106" s="196" t="s">
        <v>36</v>
      </c>
      <c r="EE106" s="197" t="s">
        <v>36</v>
      </c>
      <c r="EF106" s="196" t="s">
        <v>36</v>
      </c>
      <c r="EG106" s="196" t="s">
        <v>36</v>
      </c>
      <c r="EH106" s="196" t="s">
        <v>36</v>
      </c>
      <c r="EI106" s="196" t="s">
        <v>36</v>
      </c>
      <c r="EJ106" s="196" t="s">
        <v>36</v>
      </c>
      <c r="EK106" s="196" t="s">
        <v>36</v>
      </c>
      <c r="EL106" s="197" t="s">
        <v>36</v>
      </c>
      <c r="EM106" s="196" t="s">
        <v>36</v>
      </c>
      <c r="EN106" s="196" t="s">
        <v>36</v>
      </c>
      <c r="EO106" s="196" t="s">
        <v>36</v>
      </c>
      <c r="EP106" s="196" t="s">
        <v>36</v>
      </c>
      <c r="EQ106" s="196" t="s">
        <v>36</v>
      </c>
      <c r="ER106" s="196" t="s">
        <v>36</v>
      </c>
      <c r="ES106" s="198" t="s">
        <v>36</v>
      </c>
      <c r="ET106" s="195" t="s">
        <v>36</v>
      </c>
      <c r="EU106" s="196" t="s">
        <v>36</v>
      </c>
      <c r="EV106" s="196" t="s">
        <v>36</v>
      </c>
      <c r="EW106" s="196" t="s">
        <v>36</v>
      </c>
      <c r="EX106" s="196" t="s">
        <v>36</v>
      </c>
      <c r="EY106" s="196" t="s">
        <v>36</v>
      </c>
      <c r="EZ106" s="197" t="s">
        <v>36</v>
      </c>
      <c r="FA106" s="196" t="s">
        <v>36</v>
      </c>
      <c r="FB106" s="196" t="s">
        <v>36</v>
      </c>
      <c r="FC106" s="196" t="s">
        <v>36</v>
      </c>
      <c r="FD106" s="196" t="s">
        <v>36</v>
      </c>
      <c r="FE106" s="196" t="s">
        <v>36</v>
      </c>
      <c r="FF106" s="196" t="s">
        <v>36</v>
      </c>
      <c r="FG106" s="197" t="s">
        <v>36</v>
      </c>
      <c r="FH106" s="196" t="s">
        <v>36</v>
      </c>
      <c r="FI106" s="196" t="s">
        <v>36</v>
      </c>
      <c r="FJ106" s="196" t="s">
        <v>36</v>
      </c>
      <c r="FK106" s="196" t="s">
        <v>36</v>
      </c>
      <c r="FL106" s="196" t="s">
        <v>36</v>
      </c>
      <c r="FM106" s="196" t="s">
        <v>36</v>
      </c>
      <c r="FN106" s="198" t="s">
        <v>36</v>
      </c>
      <c r="FO106" s="195" t="s">
        <v>36</v>
      </c>
      <c r="FP106" s="196" t="s">
        <v>36</v>
      </c>
      <c r="FQ106" s="196" t="s">
        <v>36</v>
      </c>
      <c r="FR106" s="196" t="s">
        <v>36</v>
      </c>
      <c r="FS106" s="196" t="s">
        <v>36</v>
      </c>
      <c r="FT106" s="196" t="s">
        <v>36</v>
      </c>
      <c r="FU106" s="197" t="s">
        <v>36</v>
      </c>
      <c r="FV106" s="196" t="s">
        <v>36</v>
      </c>
      <c r="FW106" s="196" t="s">
        <v>36</v>
      </c>
      <c r="FX106" s="196" t="s">
        <v>36</v>
      </c>
      <c r="FY106" s="196" t="s">
        <v>36</v>
      </c>
      <c r="FZ106" s="196" t="s">
        <v>36</v>
      </c>
      <c r="GA106" s="196" t="s">
        <v>36</v>
      </c>
      <c r="GB106" s="197" t="s">
        <v>36</v>
      </c>
      <c r="GC106" s="196" t="s">
        <v>36</v>
      </c>
      <c r="GD106" s="196" t="s">
        <v>36</v>
      </c>
      <c r="GE106" s="196" t="s">
        <v>36</v>
      </c>
      <c r="GF106" s="196" t="s">
        <v>36</v>
      </c>
      <c r="GG106" s="196" t="s">
        <v>36</v>
      </c>
      <c r="GH106" s="196" t="s">
        <v>36</v>
      </c>
      <c r="GI106" s="198" t="s">
        <v>36</v>
      </c>
    </row>
    <row r="107" spans="1:191" outlineLevel="1">
      <c r="A107">
        <v>6</v>
      </c>
      <c r="B107" s="124" t="str">
        <f t="shared" si="53"/>
        <v>Fine BBB, Young ewes:Lmb, CFA:5.5yo, Wethers:Lmb</v>
      </c>
      <c r="C107">
        <f t="shared" si="49"/>
        <v>0</v>
      </c>
      <c r="D107" t="b">
        <f t="shared" si="50"/>
        <v>0</v>
      </c>
      <c r="E107">
        <f t="shared" si="54"/>
        <v>0</v>
      </c>
      <c r="F107">
        <f t="shared" si="55"/>
        <v>450</v>
      </c>
      <c r="G107" t="str">
        <f t="shared" si="56"/>
        <v>-</v>
      </c>
      <c r="H107">
        <f t="shared" si="56"/>
        <v>0</v>
      </c>
      <c r="I107">
        <f t="shared" si="56"/>
        <v>0</v>
      </c>
      <c r="J107">
        <f t="shared" si="56"/>
        <v>0</v>
      </c>
      <c r="K107">
        <f t="shared" si="51"/>
        <v>0</v>
      </c>
      <c r="L107" s="203">
        <f t="shared" si="51"/>
        <v>450</v>
      </c>
      <c r="M107">
        <f t="shared" si="52"/>
        <v>0</v>
      </c>
      <c r="O107" s="130">
        <f t="shared" ref="O107:O144" si="61">P107</f>
        <v>1</v>
      </c>
      <c r="P107" s="129">
        <f>MOD(INT(($A107-5)/PRODUCT(R$98:$U$98)),P$98)+1</f>
        <v>1</v>
      </c>
      <c r="Q107" s="130">
        <f t="shared" ref="Q107:Q144" si="62">R107</f>
        <v>1</v>
      </c>
      <c r="R107" s="129">
        <f>MOD(INT(($A107-5)/PRODUCT(S$98:$U$98)),R$98)+1</f>
        <v>1</v>
      </c>
      <c r="S107" s="129">
        <f>MOD(INT(($A107-5)/PRODUCT(T$98:$U$98)),S$98)+1</f>
        <v>1</v>
      </c>
      <c r="T107" s="129">
        <f>MOD(INT(($A107-5)/PRODUCT(U$98:$U$98)),T$98)+1</f>
        <v>2</v>
      </c>
      <c r="W107" s="194" t="str">
        <f t="shared" si="57"/>
        <v>-</v>
      </c>
      <c r="X107" s="194" t="str">
        <f t="shared" si="57"/>
        <v>-</v>
      </c>
      <c r="Y107" s="194" t="str">
        <f t="shared" si="57"/>
        <v>-</v>
      </c>
      <c r="Z107" s="194" t="str">
        <f t="shared" si="57"/>
        <v>-</v>
      </c>
      <c r="AA107" s="194" t="str">
        <f t="shared" si="57"/>
        <v>-</v>
      </c>
      <c r="AB107" s="194" t="str">
        <f t="shared" si="57"/>
        <v>-</v>
      </c>
      <c r="AC107" s="194" t="str">
        <f t="shared" si="57"/>
        <v>-</v>
      </c>
      <c r="AD107" s="194" t="str">
        <f t="shared" si="57"/>
        <v>-</v>
      </c>
      <c r="AE107" s="194" t="str">
        <f t="shared" si="57"/>
        <v>-</v>
      </c>
      <c r="AF107" s="194" t="str">
        <f t="shared" si="57"/>
        <v>-</v>
      </c>
      <c r="AG107" s="194" t="str">
        <f t="shared" si="58"/>
        <v>-</v>
      </c>
      <c r="AH107" s="194" t="str">
        <f t="shared" si="58"/>
        <v>-</v>
      </c>
      <c r="AI107" s="194" t="str">
        <f t="shared" si="58"/>
        <v>-</v>
      </c>
      <c r="AJ107" s="194" t="str">
        <f t="shared" si="58"/>
        <v>-</v>
      </c>
      <c r="AK107" s="194" t="str">
        <f t="shared" si="58"/>
        <v>-</v>
      </c>
      <c r="AL107" s="194" t="str">
        <f t="shared" si="58"/>
        <v>-</v>
      </c>
      <c r="AM107" s="194" t="str">
        <f t="shared" si="58"/>
        <v>-</v>
      </c>
      <c r="AN107" s="194" t="str">
        <f t="shared" si="58"/>
        <v>-</v>
      </c>
      <c r="AO107" s="194" t="str">
        <f t="shared" si="58"/>
        <v>-</v>
      </c>
      <c r="AP107" s="194" t="str">
        <f t="shared" si="58"/>
        <v>-</v>
      </c>
      <c r="AQ107" s="194" t="str">
        <f t="shared" si="59"/>
        <v>-</v>
      </c>
      <c r="AR107" s="194" t="str">
        <f t="shared" si="59"/>
        <v>-</v>
      </c>
      <c r="AS107" s="194" t="str">
        <f t="shared" si="59"/>
        <v>-</v>
      </c>
      <c r="AT107" s="194" t="str">
        <f t="shared" si="59"/>
        <v>-</v>
      </c>
      <c r="AU107" s="194" t="str">
        <f t="shared" si="59"/>
        <v>-</v>
      </c>
      <c r="AV107" s="194" t="str">
        <f t="shared" si="59"/>
        <v>-</v>
      </c>
      <c r="AW107" s="194" t="str">
        <f t="shared" si="59"/>
        <v>-</v>
      </c>
      <c r="AX107" s="194" t="str">
        <f t="shared" si="59"/>
        <v>-</v>
      </c>
      <c r="AY107" s="194" t="str">
        <f t="shared" si="59"/>
        <v>-</v>
      </c>
      <c r="AZ107" s="194" t="str">
        <f t="shared" si="59"/>
        <v>-</v>
      </c>
      <c r="BA107" s="194" t="str">
        <f t="shared" si="60"/>
        <v>-</v>
      </c>
      <c r="BB107" s="194" t="str">
        <f t="shared" si="60"/>
        <v>-</v>
      </c>
      <c r="BC107" s="194" t="str">
        <f t="shared" si="60"/>
        <v>-</v>
      </c>
      <c r="BD107" s="194" t="str">
        <f t="shared" si="60"/>
        <v>-</v>
      </c>
      <c r="BE107" s="194" t="str">
        <f t="shared" si="60"/>
        <v>-</v>
      </c>
      <c r="BF107" s="194" t="str">
        <f t="shared" si="60"/>
        <v>-</v>
      </c>
      <c r="BG107" s="194" t="str">
        <f t="shared" si="60"/>
        <v>-</v>
      </c>
      <c r="BH107" s="194" t="str">
        <f t="shared" si="60"/>
        <v>-</v>
      </c>
      <c r="BI107" s="194" t="str">
        <f t="shared" si="60"/>
        <v>-</v>
      </c>
      <c r="BJ107" s="194" t="str">
        <f t="shared" si="60"/>
        <v>-</v>
      </c>
      <c r="BK107" s="194" t="str">
        <f t="shared" si="60"/>
        <v>-</v>
      </c>
      <c r="BL107" s="194" t="str">
        <f t="shared" si="60"/>
        <v>-</v>
      </c>
      <c r="BM107" s="189"/>
      <c r="BN107" s="195" t="s">
        <v>36</v>
      </c>
      <c r="BO107" s="196" t="s">
        <v>36</v>
      </c>
      <c r="BP107" s="196" t="s">
        <v>36</v>
      </c>
      <c r="BQ107" s="196" t="s">
        <v>36</v>
      </c>
      <c r="BR107" s="196" t="s">
        <v>36</v>
      </c>
      <c r="BS107" s="196" t="s">
        <v>36</v>
      </c>
      <c r="BT107" s="197" t="s">
        <v>36</v>
      </c>
      <c r="BU107" s="196" t="s">
        <v>36</v>
      </c>
      <c r="BV107" s="196" t="s">
        <v>36</v>
      </c>
      <c r="BW107" s="196" t="s">
        <v>36</v>
      </c>
      <c r="BX107" s="196" t="s">
        <v>36</v>
      </c>
      <c r="BY107" s="196" t="s">
        <v>36</v>
      </c>
      <c r="BZ107" s="196" t="s">
        <v>36</v>
      </c>
      <c r="CA107" s="197" t="s">
        <v>36</v>
      </c>
      <c r="CB107" s="196" t="s">
        <v>36</v>
      </c>
      <c r="CC107" s="196" t="s">
        <v>36</v>
      </c>
      <c r="CD107" s="196" t="s">
        <v>36</v>
      </c>
      <c r="CE107" s="196" t="s">
        <v>36</v>
      </c>
      <c r="CF107" s="196" t="s">
        <v>36</v>
      </c>
      <c r="CG107" s="196" t="s">
        <v>36</v>
      </c>
      <c r="CH107" s="198" t="s">
        <v>36</v>
      </c>
      <c r="CI107" s="195" t="s">
        <v>36</v>
      </c>
      <c r="CJ107" s="196" t="s">
        <v>36</v>
      </c>
      <c r="CK107" s="196" t="s">
        <v>36</v>
      </c>
      <c r="CL107" s="196" t="s">
        <v>36</v>
      </c>
      <c r="CM107" s="196" t="s">
        <v>36</v>
      </c>
      <c r="CN107" s="196" t="s">
        <v>36</v>
      </c>
      <c r="CO107" s="197" t="s">
        <v>36</v>
      </c>
      <c r="CP107" s="196" t="s">
        <v>36</v>
      </c>
      <c r="CQ107" s="196" t="s">
        <v>36</v>
      </c>
      <c r="CR107" s="196" t="s">
        <v>36</v>
      </c>
      <c r="CS107" s="196" t="s">
        <v>36</v>
      </c>
      <c r="CT107" s="196" t="s">
        <v>36</v>
      </c>
      <c r="CU107" s="196" t="s">
        <v>36</v>
      </c>
      <c r="CV107" s="197" t="s">
        <v>36</v>
      </c>
      <c r="CW107" s="196" t="s">
        <v>36</v>
      </c>
      <c r="CX107" s="196" t="s">
        <v>36</v>
      </c>
      <c r="CY107" s="196" t="s">
        <v>36</v>
      </c>
      <c r="CZ107" s="196" t="s">
        <v>36</v>
      </c>
      <c r="DA107" s="196" t="s">
        <v>36</v>
      </c>
      <c r="DB107" s="196" t="s">
        <v>36</v>
      </c>
      <c r="DC107" s="198" t="s">
        <v>36</v>
      </c>
      <c r="DD107" s="195" t="s">
        <v>36</v>
      </c>
      <c r="DE107" s="196" t="s">
        <v>36</v>
      </c>
      <c r="DF107" s="196" t="s">
        <v>36</v>
      </c>
      <c r="DG107" s="196" t="s">
        <v>36</v>
      </c>
      <c r="DH107" s="196" t="s">
        <v>36</v>
      </c>
      <c r="DI107" s="196" t="s">
        <v>36</v>
      </c>
      <c r="DJ107" s="197" t="s">
        <v>36</v>
      </c>
      <c r="DK107" s="196" t="s">
        <v>36</v>
      </c>
      <c r="DL107" s="196" t="s">
        <v>36</v>
      </c>
      <c r="DM107" s="196" t="s">
        <v>36</v>
      </c>
      <c r="DN107" s="196" t="s">
        <v>36</v>
      </c>
      <c r="DO107" s="196" t="s">
        <v>36</v>
      </c>
      <c r="DP107" s="196" t="s">
        <v>36</v>
      </c>
      <c r="DQ107" s="197" t="s">
        <v>36</v>
      </c>
      <c r="DR107" s="196" t="s">
        <v>36</v>
      </c>
      <c r="DS107" s="196" t="s">
        <v>36</v>
      </c>
      <c r="DT107" s="196" t="s">
        <v>36</v>
      </c>
      <c r="DU107" s="196" t="s">
        <v>36</v>
      </c>
      <c r="DV107" s="196" t="s">
        <v>36</v>
      </c>
      <c r="DW107" s="196" t="s">
        <v>36</v>
      </c>
      <c r="DX107" s="198" t="s">
        <v>36</v>
      </c>
      <c r="DY107" s="195" t="s">
        <v>36</v>
      </c>
      <c r="DZ107" s="196" t="s">
        <v>36</v>
      </c>
      <c r="EA107" s="196" t="s">
        <v>36</v>
      </c>
      <c r="EB107" s="196" t="s">
        <v>36</v>
      </c>
      <c r="EC107" s="196" t="s">
        <v>36</v>
      </c>
      <c r="ED107" s="196" t="s">
        <v>36</v>
      </c>
      <c r="EE107" s="197" t="s">
        <v>36</v>
      </c>
      <c r="EF107" s="196" t="s">
        <v>36</v>
      </c>
      <c r="EG107" s="196" t="s">
        <v>36</v>
      </c>
      <c r="EH107" s="196" t="s">
        <v>36</v>
      </c>
      <c r="EI107" s="196" t="s">
        <v>36</v>
      </c>
      <c r="EJ107" s="196" t="s">
        <v>36</v>
      </c>
      <c r="EK107" s="196" t="s">
        <v>36</v>
      </c>
      <c r="EL107" s="197" t="s">
        <v>36</v>
      </c>
      <c r="EM107" s="196" t="s">
        <v>36</v>
      </c>
      <c r="EN107" s="196" t="s">
        <v>36</v>
      </c>
      <c r="EO107" s="196" t="s">
        <v>36</v>
      </c>
      <c r="EP107" s="196" t="s">
        <v>36</v>
      </c>
      <c r="EQ107" s="196" t="s">
        <v>36</v>
      </c>
      <c r="ER107" s="196" t="s">
        <v>36</v>
      </c>
      <c r="ES107" s="198" t="s">
        <v>36</v>
      </c>
      <c r="ET107" s="195" t="s">
        <v>36</v>
      </c>
      <c r="EU107" s="196" t="s">
        <v>36</v>
      </c>
      <c r="EV107" s="196" t="s">
        <v>36</v>
      </c>
      <c r="EW107" s="196" t="s">
        <v>36</v>
      </c>
      <c r="EX107" s="196" t="s">
        <v>36</v>
      </c>
      <c r="EY107" s="196" t="s">
        <v>36</v>
      </c>
      <c r="EZ107" s="197" t="s">
        <v>36</v>
      </c>
      <c r="FA107" s="196" t="s">
        <v>36</v>
      </c>
      <c r="FB107" s="196" t="s">
        <v>36</v>
      </c>
      <c r="FC107" s="196" t="s">
        <v>36</v>
      </c>
      <c r="FD107" s="196" t="s">
        <v>36</v>
      </c>
      <c r="FE107" s="196" t="s">
        <v>36</v>
      </c>
      <c r="FF107" s="196" t="s">
        <v>36</v>
      </c>
      <c r="FG107" s="197" t="s">
        <v>36</v>
      </c>
      <c r="FH107" s="196" t="s">
        <v>36</v>
      </c>
      <c r="FI107" s="196" t="s">
        <v>36</v>
      </c>
      <c r="FJ107" s="196" t="s">
        <v>36</v>
      </c>
      <c r="FK107" s="196" t="s">
        <v>36</v>
      </c>
      <c r="FL107" s="196" t="s">
        <v>36</v>
      </c>
      <c r="FM107" s="196" t="s">
        <v>36</v>
      </c>
      <c r="FN107" s="198" t="s">
        <v>36</v>
      </c>
      <c r="FO107" s="195" t="s">
        <v>36</v>
      </c>
      <c r="FP107" s="196" t="s">
        <v>36</v>
      </c>
      <c r="FQ107" s="196" t="s">
        <v>36</v>
      </c>
      <c r="FR107" s="196" t="s">
        <v>36</v>
      </c>
      <c r="FS107" s="196" t="s">
        <v>36</v>
      </c>
      <c r="FT107" s="196" t="s">
        <v>36</v>
      </c>
      <c r="FU107" s="197" t="s">
        <v>36</v>
      </c>
      <c r="FV107" s="196" t="s">
        <v>36</v>
      </c>
      <c r="FW107" s="196" t="s">
        <v>36</v>
      </c>
      <c r="FX107" s="196" t="s">
        <v>36</v>
      </c>
      <c r="FY107" s="196" t="s">
        <v>36</v>
      </c>
      <c r="FZ107" s="196" t="s">
        <v>36</v>
      </c>
      <c r="GA107" s="196" t="s">
        <v>36</v>
      </c>
      <c r="GB107" s="197" t="s">
        <v>36</v>
      </c>
      <c r="GC107" s="196" t="s">
        <v>36</v>
      </c>
      <c r="GD107" s="196" t="s">
        <v>36</v>
      </c>
      <c r="GE107" s="196" t="s">
        <v>36</v>
      </c>
      <c r="GF107" s="196" t="s">
        <v>36</v>
      </c>
      <c r="GG107" s="196" t="s">
        <v>36</v>
      </c>
      <c r="GH107" s="196" t="s">
        <v>36</v>
      </c>
      <c r="GI107" s="198" t="s">
        <v>36</v>
      </c>
    </row>
    <row r="108" spans="1:191" outlineLevel="1">
      <c r="A108">
        <v>7</v>
      </c>
      <c r="B108" s="124" t="str">
        <f t="shared" si="53"/>
        <v>Fine BBB, Young ewes:Hgt, CFA:6.5yo, Wethers:Lmb</v>
      </c>
      <c r="C108">
        <f t="shared" si="49"/>
        <v>0</v>
      </c>
      <c r="D108" t="b">
        <f t="shared" si="50"/>
        <v>0</v>
      </c>
      <c r="E108">
        <f t="shared" si="54"/>
        <v>0</v>
      </c>
      <c r="F108">
        <f t="shared" si="55"/>
        <v>450</v>
      </c>
      <c r="G108" t="str">
        <f t="shared" si="56"/>
        <v>-</v>
      </c>
      <c r="H108">
        <f t="shared" si="56"/>
        <v>0</v>
      </c>
      <c r="I108">
        <f t="shared" si="56"/>
        <v>0</v>
      </c>
      <c r="J108">
        <f t="shared" si="56"/>
        <v>0</v>
      </c>
      <c r="K108">
        <f t="shared" si="51"/>
        <v>500</v>
      </c>
      <c r="L108" s="203">
        <f t="shared" si="51"/>
        <v>865</v>
      </c>
      <c r="M108">
        <f t="shared" si="52"/>
        <v>0.9</v>
      </c>
      <c r="O108" s="130">
        <f t="shared" si="61"/>
        <v>1</v>
      </c>
      <c r="P108" s="129">
        <f>MOD(INT(($A108-5)/PRODUCT(R$98:$U$98)),P$98)+1</f>
        <v>1</v>
      </c>
      <c r="Q108" s="130">
        <f t="shared" si="62"/>
        <v>1</v>
      </c>
      <c r="R108" s="129">
        <f>MOD(INT(($A108-5)/PRODUCT(S$98:$U$98)),R$98)+1</f>
        <v>1</v>
      </c>
      <c r="S108" s="129">
        <f>MOD(INT(($A108-5)/PRODUCT(T$98:$U$98)),S$98)+1</f>
        <v>2</v>
      </c>
      <c r="T108" s="129">
        <f>MOD(INT(($A108-5)/PRODUCT(U$98:$U$98)),T$98)+1</f>
        <v>1</v>
      </c>
      <c r="W108" s="194" t="str">
        <f t="shared" si="57"/>
        <v>-</v>
      </c>
      <c r="X108" s="194" t="str">
        <f t="shared" si="57"/>
        <v>-</v>
      </c>
      <c r="Y108" s="194" t="str">
        <f t="shared" si="57"/>
        <v>-</v>
      </c>
      <c r="Z108" s="194" t="str">
        <f t="shared" si="57"/>
        <v>-</v>
      </c>
      <c r="AA108" s="194" t="str">
        <f t="shared" si="57"/>
        <v>-</v>
      </c>
      <c r="AB108" s="194" t="str">
        <f t="shared" si="57"/>
        <v>-</v>
      </c>
      <c r="AC108" s="194" t="str">
        <f t="shared" si="57"/>
        <v>-</v>
      </c>
      <c r="AD108" s="194" t="str">
        <f t="shared" si="57"/>
        <v>-</v>
      </c>
      <c r="AE108" s="194" t="str">
        <f t="shared" si="57"/>
        <v>-</v>
      </c>
      <c r="AF108" s="194" t="str">
        <f t="shared" si="57"/>
        <v>-</v>
      </c>
      <c r="AG108" s="194" t="str">
        <f t="shared" si="58"/>
        <v>-</v>
      </c>
      <c r="AH108" s="194" t="str">
        <f t="shared" si="58"/>
        <v>-</v>
      </c>
      <c r="AI108" s="194" t="str">
        <f t="shared" si="58"/>
        <v>-</v>
      </c>
      <c r="AJ108" s="194" t="str">
        <f t="shared" si="58"/>
        <v>-</v>
      </c>
      <c r="AK108" s="194" t="str">
        <f t="shared" si="58"/>
        <v>-</v>
      </c>
      <c r="AL108" s="194" t="str">
        <f t="shared" si="58"/>
        <v>-</v>
      </c>
      <c r="AM108" s="194" t="str">
        <f t="shared" si="58"/>
        <v>-</v>
      </c>
      <c r="AN108" s="194" t="str">
        <f t="shared" si="58"/>
        <v>-</v>
      </c>
      <c r="AO108" s="194" t="str">
        <f t="shared" si="58"/>
        <v>-</v>
      </c>
      <c r="AP108" s="194" t="str">
        <f t="shared" si="58"/>
        <v>-</v>
      </c>
      <c r="AQ108" s="194" t="str">
        <f t="shared" si="59"/>
        <v>-</v>
      </c>
      <c r="AR108" s="194" t="str">
        <f t="shared" si="59"/>
        <v>-</v>
      </c>
      <c r="AS108" s="194" t="str">
        <f t="shared" si="59"/>
        <v>-</v>
      </c>
      <c r="AT108" s="194" t="str">
        <f t="shared" si="59"/>
        <v>-</v>
      </c>
      <c r="AU108" s="194" t="str">
        <f t="shared" si="59"/>
        <v>-</v>
      </c>
      <c r="AV108" s="194" t="str">
        <f t="shared" si="59"/>
        <v>-</v>
      </c>
      <c r="AW108" s="194" t="str">
        <f t="shared" si="59"/>
        <v>-</v>
      </c>
      <c r="AX108" s="194" t="str">
        <f t="shared" si="59"/>
        <v>-</v>
      </c>
      <c r="AY108" s="194" t="str">
        <f t="shared" si="59"/>
        <v>-</v>
      </c>
      <c r="AZ108" s="194" t="str">
        <f t="shared" si="59"/>
        <v>-</v>
      </c>
      <c r="BA108" s="194" t="str">
        <f t="shared" si="60"/>
        <v>-</v>
      </c>
      <c r="BB108" s="194" t="str">
        <f t="shared" si="60"/>
        <v>-</v>
      </c>
      <c r="BC108" s="194" t="str">
        <f t="shared" si="60"/>
        <v>-</v>
      </c>
      <c r="BD108" s="194" t="str">
        <f t="shared" si="60"/>
        <v>-</v>
      </c>
      <c r="BE108" s="194" t="str">
        <f t="shared" si="60"/>
        <v>-</v>
      </c>
      <c r="BF108" s="194" t="str">
        <f t="shared" si="60"/>
        <v>-</v>
      </c>
      <c r="BG108" s="194" t="str">
        <f t="shared" si="60"/>
        <v>-</v>
      </c>
      <c r="BH108" s="194" t="str">
        <f t="shared" si="60"/>
        <v>-</v>
      </c>
      <c r="BI108" s="194" t="str">
        <f t="shared" si="60"/>
        <v>-</v>
      </c>
      <c r="BJ108" s="194" t="str">
        <f t="shared" si="60"/>
        <v>-</v>
      </c>
      <c r="BK108" s="194" t="str">
        <f t="shared" si="60"/>
        <v>-</v>
      </c>
      <c r="BL108" s="194" t="str">
        <f t="shared" si="60"/>
        <v>-</v>
      </c>
      <c r="BM108" s="189"/>
      <c r="BN108" s="195" t="s">
        <v>36</v>
      </c>
      <c r="BO108" s="196" t="s">
        <v>36</v>
      </c>
      <c r="BP108" s="196" t="s">
        <v>36</v>
      </c>
      <c r="BQ108" s="196" t="s">
        <v>36</v>
      </c>
      <c r="BR108" s="196" t="s">
        <v>36</v>
      </c>
      <c r="BS108" s="196" t="s">
        <v>36</v>
      </c>
      <c r="BT108" s="197" t="s">
        <v>36</v>
      </c>
      <c r="BU108" s="196" t="s">
        <v>36</v>
      </c>
      <c r="BV108" s="196" t="s">
        <v>36</v>
      </c>
      <c r="BW108" s="196" t="s">
        <v>36</v>
      </c>
      <c r="BX108" s="196" t="s">
        <v>36</v>
      </c>
      <c r="BY108" s="196" t="s">
        <v>36</v>
      </c>
      <c r="BZ108" s="196" t="s">
        <v>36</v>
      </c>
      <c r="CA108" s="197" t="s">
        <v>36</v>
      </c>
      <c r="CB108" s="196" t="s">
        <v>36</v>
      </c>
      <c r="CC108" s="196" t="s">
        <v>36</v>
      </c>
      <c r="CD108" s="196" t="s">
        <v>36</v>
      </c>
      <c r="CE108" s="196" t="s">
        <v>36</v>
      </c>
      <c r="CF108" s="196" t="s">
        <v>36</v>
      </c>
      <c r="CG108" s="196" t="s">
        <v>36</v>
      </c>
      <c r="CH108" s="198" t="s">
        <v>36</v>
      </c>
      <c r="CI108" s="195" t="s">
        <v>36</v>
      </c>
      <c r="CJ108" s="196" t="s">
        <v>36</v>
      </c>
      <c r="CK108" s="196" t="s">
        <v>36</v>
      </c>
      <c r="CL108" s="196" t="s">
        <v>36</v>
      </c>
      <c r="CM108" s="196" t="s">
        <v>36</v>
      </c>
      <c r="CN108" s="196" t="s">
        <v>36</v>
      </c>
      <c r="CO108" s="197" t="s">
        <v>36</v>
      </c>
      <c r="CP108" s="196" t="s">
        <v>36</v>
      </c>
      <c r="CQ108" s="196" t="s">
        <v>36</v>
      </c>
      <c r="CR108" s="196" t="s">
        <v>36</v>
      </c>
      <c r="CS108" s="196" t="s">
        <v>36</v>
      </c>
      <c r="CT108" s="196" t="s">
        <v>36</v>
      </c>
      <c r="CU108" s="196" t="s">
        <v>36</v>
      </c>
      <c r="CV108" s="197" t="s">
        <v>36</v>
      </c>
      <c r="CW108" s="196" t="s">
        <v>36</v>
      </c>
      <c r="CX108" s="196" t="s">
        <v>36</v>
      </c>
      <c r="CY108" s="196" t="s">
        <v>36</v>
      </c>
      <c r="CZ108" s="196" t="s">
        <v>36</v>
      </c>
      <c r="DA108" s="196" t="s">
        <v>36</v>
      </c>
      <c r="DB108" s="196" t="s">
        <v>36</v>
      </c>
      <c r="DC108" s="198" t="s">
        <v>36</v>
      </c>
      <c r="DD108" s="195" t="s">
        <v>36</v>
      </c>
      <c r="DE108" s="196" t="s">
        <v>36</v>
      </c>
      <c r="DF108" s="196" t="s">
        <v>36</v>
      </c>
      <c r="DG108" s="196" t="s">
        <v>36</v>
      </c>
      <c r="DH108" s="196" t="s">
        <v>36</v>
      </c>
      <c r="DI108" s="196" t="s">
        <v>36</v>
      </c>
      <c r="DJ108" s="197" t="s">
        <v>36</v>
      </c>
      <c r="DK108" s="196" t="s">
        <v>36</v>
      </c>
      <c r="DL108" s="196" t="s">
        <v>36</v>
      </c>
      <c r="DM108" s="196" t="s">
        <v>36</v>
      </c>
      <c r="DN108" s="196" t="s">
        <v>36</v>
      </c>
      <c r="DO108" s="196" t="s">
        <v>36</v>
      </c>
      <c r="DP108" s="196" t="s">
        <v>36</v>
      </c>
      <c r="DQ108" s="197" t="s">
        <v>36</v>
      </c>
      <c r="DR108" s="196" t="s">
        <v>36</v>
      </c>
      <c r="DS108" s="196" t="s">
        <v>36</v>
      </c>
      <c r="DT108" s="196" t="s">
        <v>36</v>
      </c>
      <c r="DU108" s="196" t="s">
        <v>36</v>
      </c>
      <c r="DV108" s="196" t="s">
        <v>36</v>
      </c>
      <c r="DW108" s="196" t="s">
        <v>36</v>
      </c>
      <c r="DX108" s="198" t="s">
        <v>36</v>
      </c>
      <c r="DY108" s="195" t="s">
        <v>36</v>
      </c>
      <c r="DZ108" s="196" t="s">
        <v>36</v>
      </c>
      <c r="EA108" s="196" t="s">
        <v>36</v>
      </c>
      <c r="EB108" s="196" t="s">
        <v>36</v>
      </c>
      <c r="EC108" s="196" t="s">
        <v>36</v>
      </c>
      <c r="ED108" s="196" t="s">
        <v>36</v>
      </c>
      <c r="EE108" s="197" t="s">
        <v>36</v>
      </c>
      <c r="EF108" s="196" t="s">
        <v>36</v>
      </c>
      <c r="EG108" s="196" t="s">
        <v>36</v>
      </c>
      <c r="EH108" s="196" t="s">
        <v>36</v>
      </c>
      <c r="EI108" s="196" t="s">
        <v>36</v>
      </c>
      <c r="EJ108" s="196" t="s">
        <v>36</v>
      </c>
      <c r="EK108" s="196" t="s">
        <v>36</v>
      </c>
      <c r="EL108" s="197" t="s">
        <v>36</v>
      </c>
      <c r="EM108" s="196" t="s">
        <v>36</v>
      </c>
      <c r="EN108" s="196" t="s">
        <v>36</v>
      </c>
      <c r="EO108" s="196" t="s">
        <v>36</v>
      </c>
      <c r="EP108" s="196" t="s">
        <v>36</v>
      </c>
      <c r="EQ108" s="196" t="s">
        <v>36</v>
      </c>
      <c r="ER108" s="196" t="s">
        <v>36</v>
      </c>
      <c r="ES108" s="198" t="s">
        <v>36</v>
      </c>
      <c r="ET108" s="195" t="s">
        <v>36</v>
      </c>
      <c r="EU108" s="196" t="s">
        <v>36</v>
      </c>
      <c r="EV108" s="196" t="s">
        <v>36</v>
      </c>
      <c r="EW108" s="196" t="s">
        <v>36</v>
      </c>
      <c r="EX108" s="196" t="s">
        <v>36</v>
      </c>
      <c r="EY108" s="196" t="s">
        <v>36</v>
      </c>
      <c r="EZ108" s="197" t="s">
        <v>36</v>
      </c>
      <c r="FA108" s="196" t="s">
        <v>36</v>
      </c>
      <c r="FB108" s="196" t="s">
        <v>36</v>
      </c>
      <c r="FC108" s="196" t="s">
        <v>36</v>
      </c>
      <c r="FD108" s="196" t="s">
        <v>36</v>
      </c>
      <c r="FE108" s="196" t="s">
        <v>36</v>
      </c>
      <c r="FF108" s="196" t="s">
        <v>36</v>
      </c>
      <c r="FG108" s="197" t="s">
        <v>36</v>
      </c>
      <c r="FH108" s="196" t="s">
        <v>36</v>
      </c>
      <c r="FI108" s="196" t="s">
        <v>36</v>
      </c>
      <c r="FJ108" s="196" t="s">
        <v>36</v>
      </c>
      <c r="FK108" s="196" t="s">
        <v>36</v>
      </c>
      <c r="FL108" s="196" t="s">
        <v>36</v>
      </c>
      <c r="FM108" s="196" t="s">
        <v>36</v>
      </c>
      <c r="FN108" s="198" t="s">
        <v>36</v>
      </c>
      <c r="FO108" s="195" t="s">
        <v>36</v>
      </c>
      <c r="FP108" s="196" t="s">
        <v>36</v>
      </c>
      <c r="FQ108" s="196" t="s">
        <v>36</v>
      </c>
      <c r="FR108" s="196" t="s">
        <v>36</v>
      </c>
      <c r="FS108" s="196" t="s">
        <v>36</v>
      </c>
      <c r="FT108" s="196" t="s">
        <v>36</v>
      </c>
      <c r="FU108" s="197" t="s">
        <v>36</v>
      </c>
      <c r="FV108" s="196" t="s">
        <v>36</v>
      </c>
      <c r="FW108" s="196" t="s">
        <v>36</v>
      </c>
      <c r="FX108" s="196" t="s">
        <v>36</v>
      </c>
      <c r="FY108" s="196" t="s">
        <v>36</v>
      </c>
      <c r="FZ108" s="196" t="s">
        <v>36</v>
      </c>
      <c r="GA108" s="196" t="s">
        <v>36</v>
      </c>
      <c r="GB108" s="197" t="s">
        <v>36</v>
      </c>
      <c r="GC108" s="196" t="s">
        <v>36</v>
      </c>
      <c r="GD108" s="196" t="s">
        <v>36</v>
      </c>
      <c r="GE108" s="196" t="s">
        <v>36</v>
      </c>
      <c r="GF108" s="196" t="s">
        <v>36</v>
      </c>
      <c r="GG108" s="196" t="s">
        <v>36</v>
      </c>
      <c r="GH108" s="196" t="s">
        <v>36</v>
      </c>
      <c r="GI108" s="198" t="s">
        <v>36</v>
      </c>
    </row>
    <row r="109" spans="1:191" outlineLevel="1">
      <c r="A109">
        <v>8</v>
      </c>
      <c r="B109" s="124" t="str">
        <f t="shared" si="53"/>
        <v>Fine BBB, Young ewes:Hgt, CFA:5.5yo, Wethers:Lmb</v>
      </c>
      <c r="C109">
        <f t="shared" si="49"/>
        <v>0</v>
      </c>
      <c r="D109" t="b">
        <f t="shared" si="50"/>
        <v>0</v>
      </c>
      <c r="E109">
        <f t="shared" si="54"/>
        <v>0</v>
      </c>
      <c r="F109">
        <f t="shared" si="55"/>
        <v>450</v>
      </c>
      <c r="G109" t="str">
        <f t="shared" si="56"/>
        <v>-</v>
      </c>
      <c r="H109">
        <f t="shared" si="56"/>
        <v>0</v>
      </c>
      <c r="I109">
        <f t="shared" si="56"/>
        <v>0</v>
      </c>
      <c r="J109">
        <f t="shared" si="56"/>
        <v>0</v>
      </c>
      <c r="K109">
        <f t="shared" si="51"/>
        <v>500</v>
      </c>
      <c r="L109" s="203">
        <f t="shared" si="51"/>
        <v>865</v>
      </c>
      <c r="M109">
        <f t="shared" si="52"/>
        <v>0</v>
      </c>
      <c r="O109" s="130">
        <f t="shared" si="61"/>
        <v>1</v>
      </c>
      <c r="P109" s="129">
        <f>MOD(INT(($A109-5)/PRODUCT(R$98:$U$98)),P$98)+1</f>
        <v>1</v>
      </c>
      <c r="Q109" s="130">
        <f t="shared" si="62"/>
        <v>1</v>
      </c>
      <c r="R109" s="129">
        <f>MOD(INT(($A109-5)/PRODUCT(S$98:$U$98)),R$98)+1</f>
        <v>1</v>
      </c>
      <c r="S109" s="129">
        <f>MOD(INT(($A109-5)/PRODUCT(T$98:$U$98)),S$98)+1</f>
        <v>2</v>
      </c>
      <c r="T109" s="129">
        <f>MOD(INT(($A109-5)/PRODUCT(U$98:$U$98)),T$98)+1</f>
        <v>2</v>
      </c>
      <c r="W109" s="194" t="str">
        <f t="shared" si="57"/>
        <v>-</v>
      </c>
      <c r="X109" s="194" t="str">
        <f t="shared" si="57"/>
        <v>-</v>
      </c>
      <c r="Y109" s="194" t="str">
        <f t="shared" si="57"/>
        <v>-</v>
      </c>
      <c r="Z109" s="194" t="str">
        <f t="shared" si="57"/>
        <v>-</v>
      </c>
      <c r="AA109" s="194" t="str">
        <f t="shared" si="57"/>
        <v>-</v>
      </c>
      <c r="AB109" s="194" t="str">
        <f t="shared" si="57"/>
        <v>-</v>
      </c>
      <c r="AC109" s="194" t="str">
        <f t="shared" si="57"/>
        <v>-</v>
      </c>
      <c r="AD109" s="194" t="str">
        <f t="shared" si="57"/>
        <v>-</v>
      </c>
      <c r="AE109" s="194" t="str">
        <f t="shared" si="57"/>
        <v>-</v>
      </c>
      <c r="AF109" s="194" t="str">
        <f t="shared" si="57"/>
        <v>-</v>
      </c>
      <c r="AG109" s="194" t="str">
        <f t="shared" si="58"/>
        <v>-</v>
      </c>
      <c r="AH109" s="194" t="str">
        <f t="shared" si="58"/>
        <v>-</v>
      </c>
      <c r="AI109" s="194" t="str">
        <f t="shared" si="58"/>
        <v>-</v>
      </c>
      <c r="AJ109" s="194" t="str">
        <f t="shared" si="58"/>
        <v>-</v>
      </c>
      <c r="AK109" s="194" t="str">
        <f t="shared" si="58"/>
        <v>-</v>
      </c>
      <c r="AL109" s="194" t="str">
        <f t="shared" si="58"/>
        <v>-</v>
      </c>
      <c r="AM109" s="194" t="str">
        <f t="shared" si="58"/>
        <v>-</v>
      </c>
      <c r="AN109" s="194" t="str">
        <f t="shared" si="58"/>
        <v>-</v>
      </c>
      <c r="AO109" s="194" t="str">
        <f t="shared" si="58"/>
        <v>-</v>
      </c>
      <c r="AP109" s="194" t="str">
        <f t="shared" si="58"/>
        <v>-</v>
      </c>
      <c r="AQ109" s="194" t="str">
        <f t="shared" si="59"/>
        <v>-</v>
      </c>
      <c r="AR109" s="194" t="str">
        <f t="shared" si="59"/>
        <v>-</v>
      </c>
      <c r="AS109" s="194" t="str">
        <f t="shared" si="59"/>
        <v>-</v>
      </c>
      <c r="AT109" s="194" t="str">
        <f t="shared" si="59"/>
        <v>-</v>
      </c>
      <c r="AU109" s="194" t="str">
        <f t="shared" si="59"/>
        <v>-</v>
      </c>
      <c r="AV109" s="194" t="str">
        <f t="shared" si="59"/>
        <v>-</v>
      </c>
      <c r="AW109" s="194" t="str">
        <f t="shared" si="59"/>
        <v>-</v>
      </c>
      <c r="AX109" s="194" t="str">
        <f t="shared" si="59"/>
        <v>-</v>
      </c>
      <c r="AY109" s="194" t="str">
        <f t="shared" si="59"/>
        <v>-</v>
      </c>
      <c r="AZ109" s="194" t="str">
        <f t="shared" si="59"/>
        <v>-</v>
      </c>
      <c r="BA109" s="194" t="str">
        <f t="shared" si="60"/>
        <v>-</v>
      </c>
      <c r="BB109" s="194" t="str">
        <f t="shared" si="60"/>
        <v>-</v>
      </c>
      <c r="BC109" s="194" t="str">
        <f t="shared" si="60"/>
        <v>-</v>
      </c>
      <c r="BD109" s="194" t="str">
        <f t="shared" si="60"/>
        <v>-</v>
      </c>
      <c r="BE109" s="194" t="str">
        <f t="shared" si="60"/>
        <v>-</v>
      </c>
      <c r="BF109" s="194" t="str">
        <f t="shared" si="60"/>
        <v>-</v>
      </c>
      <c r="BG109" s="194" t="str">
        <f t="shared" si="60"/>
        <v>-</v>
      </c>
      <c r="BH109" s="194" t="str">
        <f t="shared" si="60"/>
        <v>-</v>
      </c>
      <c r="BI109" s="194" t="str">
        <f t="shared" si="60"/>
        <v>-</v>
      </c>
      <c r="BJ109" s="194" t="str">
        <f t="shared" si="60"/>
        <v>-</v>
      </c>
      <c r="BK109" s="194" t="str">
        <f t="shared" si="60"/>
        <v>-</v>
      </c>
      <c r="BL109" s="194" t="str">
        <f t="shared" si="60"/>
        <v>-</v>
      </c>
      <c r="BM109" s="189"/>
      <c r="BN109" s="195" t="s">
        <v>36</v>
      </c>
      <c r="BO109" s="196" t="s">
        <v>36</v>
      </c>
      <c r="BP109" s="196" t="s">
        <v>36</v>
      </c>
      <c r="BQ109" s="196" t="s">
        <v>36</v>
      </c>
      <c r="BR109" s="196" t="s">
        <v>36</v>
      </c>
      <c r="BS109" s="196" t="s">
        <v>36</v>
      </c>
      <c r="BT109" s="197" t="s">
        <v>36</v>
      </c>
      <c r="BU109" s="196" t="s">
        <v>36</v>
      </c>
      <c r="BV109" s="196" t="s">
        <v>36</v>
      </c>
      <c r="BW109" s="196" t="s">
        <v>36</v>
      </c>
      <c r="BX109" s="196" t="s">
        <v>36</v>
      </c>
      <c r="BY109" s="196" t="s">
        <v>36</v>
      </c>
      <c r="BZ109" s="196" t="s">
        <v>36</v>
      </c>
      <c r="CA109" s="197" t="s">
        <v>36</v>
      </c>
      <c r="CB109" s="196" t="s">
        <v>36</v>
      </c>
      <c r="CC109" s="196" t="s">
        <v>36</v>
      </c>
      <c r="CD109" s="196" t="s">
        <v>36</v>
      </c>
      <c r="CE109" s="196" t="s">
        <v>36</v>
      </c>
      <c r="CF109" s="196" t="s">
        <v>36</v>
      </c>
      <c r="CG109" s="196" t="s">
        <v>36</v>
      </c>
      <c r="CH109" s="198" t="s">
        <v>36</v>
      </c>
      <c r="CI109" s="195" t="s">
        <v>36</v>
      </c>
      <c r="CJ109" s="196" t="s">
        <v>36</v>
      </c>
      <c r="CK109" s="196" t="s">
        <v>36</v>
      </c>
      <c r="CL109" s="196" t="s">
        <v>36</v>
      </c>
      <c r="CM109" s="196" t="s">
        <v>36</v>
      </c>
      <c r="CN109" s="196" t="s">
        <v>36</v>
      </c>
      <c r="CO109" s="197" t="s">
        <v>36</v>
      </c>
      <c r="CP109" s="196" t="s">
        <v>36</v>
      </c>
      <c r="CQ109" s="196" t="s">
        <v>36</v>
      </c>
      <c r="CR109" s="196" t="s">
        <v>36</v>
      </c>
      <c r="CS109" s="196" t="s">
        <v>36</v>
      </c>
      <c r="CT109" s="196" t="s">
        <v>36</v>
      </c>
      <c r="CU109" s="196" t="s">
        <v>36</v>
      </c>
      <c r="CV109" s="197" t="s">
        <v>36</v>
      </c>
      <c r="CW109" s="196" t="s">
        <v>36</v>
      </c>
      <c r="CX109" s="196" t="s">
        <v>36</v>
      </c>
      <c r="CY109" s="196" t="s">
        <v>36</v>
      </c>
      <c r="CZ109" s="196" t="s">
        <v>36</v>
      </c>
      <c r="DA109" s="196" t="s">
        <v>36</v>
      </c>
      <c r="DB109" s="196" t="s">
        <v>36</v>
      </c>
      <c r="DC109" s="198" t="s">
        <v>36</v>
      </c>
      <c r="DD109" s="195" t="s">
        <v>36</v>
      </c>
      <c r="DE109" s="196" t="s">
        <v>36</v>
      </c>
      <c r="DF109" s="196" t="s">
        <v>36</v>
      </c>
      <c r="DG109" s="196" t="s">
        <v>36</v>
      </c>
      <c r="DH109" s="196" t="s">
        <v>36</v>
      </c>
      <c r="DI109" s="196" t="s">
        <v>36</v>
      </c>
      <c r="DJ109" s="197" t="s">
        <v>36</v>
      </c>
      <c r="DK109" s="196" t="s">
        <v>36</v>
      </c>
      <c r="DL109" s="196" t="s">
        <v>36</v>
      </c>
      <c r="DM109" s="196" t="s">
        <v>36</v>
      </c>
      <c r="DN109" s="196" t="s">
        <v>36</v>
      </c>
      <c r="DO109" s="196" t="s">
        <v>36</v>
      </c>
      <c r="DP109" s="196" t="s">
        <v>36</v>
      </c>
      <c r="DQ109" s="197" t="s">
        <v>36</v>
      </c>
      <c r="DR109" s="196" t="s">
        <v>36</v>
      </c>
      <c r="DS109" s="196" t="s">
        <v>36</v>
      </c>
      <c r="DT109" s="196" t="s">
        <v>36</v>
      </c>
      <c r="DU109" s="196" t="s">
        <v>36</v>
      </c>
      <c r="DV109" s="196" t="s">
        <v>36</v>
      </c>
      <c r="DW109" s="196" t="s">
        <v>36</v>
      </c>
      <c r="DX109" s="198" t="s">
        <v>36</v>
      </c>
      <c r="DY109" s="195" t="s">
        <v>36</v>
      </c>
      <c r="DZ109" s="196" t="s">
        <v>36</v>
      </c>
      <c r="EA109" s="196" t="s">
        <v>36</v>
      </c>
      <c r="EB109" s="196" t="s">
        <v>36</v>
      </c>
      <c r="EC109" s="196" t="s">
        <v>36</v>
      </c>
      <c r="ED109" s="196" t="s">
        <v>36</v>
      </c>
      <c r="EE109" s="197" t="s">
        <v>36</v>
      </c>
      <c r="EF109" s="196" t="s">
        <v>36</v>
      </c>
      <c r="EG109" s="196" t="s">
        <v>36</v>
      </c>
      <c r="EH109" s="196" t="s">
        <v>36</v>
      </c>
      <c r="EI109" s="196" t="s">
        <v>36</v>
      </c>
      <c r="EJ109" s="196" t="s">
        <v>36</v>
      </c>
      <c r="EK109" s="196" t="s">
        <v>36</v>
      </c>
      <c r="EL109" s="197" t="s">
        <v>36</v>
      </c>
      <c r="EM109" s="196" t="s">
        <v>36</v>
      </c>
      <c r="EN109" s="196" t="s">
        <v>36</v>
      </c>
      <c r="EO109" s="196" t="s">
        <v>36</v>
      </c>
      <c r="EP109" s="196" t="s">
        <v>36</v>
      </c>
      <c r="EQ109" s="196" t="s">
        <v>36</v>
      </c>
      <c r="ER109" s="196" t="s">
        <v>36</v>
      </c>
      <c r="ES109" s="198" t="s">
        <v>36</v>
      </c>
      <c r="ET109" s="195" t="s">
        <v>36</v>
      </c>
      <c r="EU109" s="196" t="s">
        <v>36</v>
      </c>
      <c r="EV109" s="196" t="s">
        <v>36</v>
      </c>
      <c r="EW109" s="196" t="s">
        <v>36</v>
      </c>
      <c r="EX109" s="196" t="s">
        <v>36</v>
      </c>
      <c r="EY109" s="196" t="s">
        <v>36</v>
      </c>
      <c r="EZ109" s="197" t="s">
        <v>36</v>
      </c>
      <c r="FA109" s="196" t="s">
        <v>36</v>
      </c>
      <c r="FB109" s="196" t="s">
        <v>36</v>
      </c>
      <c r="FC109" s="196" t="s">
        <v>36</v>
      </c>
      <c r="FD109" s="196" t="s">
        <v>36</v>
      </c>
      <c r="FE109" s="196" t="s">
        <v>36</v>
      </c>
      <c r="FF109" s="196" t="s">
        <v>36</v>
      </c>
      <c r="FG109" s="197" t="s">
        <v>36</v>
      </c>
      <c r="FH109" s="196" t="s">
        <v>36</v>
      </c>
      <c r="FI109" s="196" t="s">
        <v>36</v>
      </c>
      <c r="FJ109" s="196" t="s">
        <v>36</v>
      </c>
      <c r="FK109" s="196" t="s">
        <v>36</v>
      </c>
      <c r="FL109" s="196" t="s">
        <v>36</v>
      </c>
      <c r="FM109" s="196" t="s">
        <v>36</v>
      </c>
      <c r="FN109" s="198" t="s">
        <v>36</v>
      </c>
      <c r="FO109" s="195" t="s">
        <v>36</v>
      </c>
      <c r="FP109" s="196" t="s">
        <v>36</v>
      </c>
      <c r="FQ109" s="196" t="s">
        <v>36</v>
      </c>
      <c r="FR109" s="196" t="s">
        <v>36</v>
      </c>
      <c r="FS109" s="196" t="s">
        <v>36</v>
      </c>
      <c r="FT109" s="196" t="s">
        <v>36</v>
      </c>
      <c r="FU109" s="197" t="s">
        <v>36</v>
      </c>
      <c r="FV109" s="196" t="s">
        <v>36</v>
      </c>
      <c r="FW109" s="196" t="s">
        <v>36</v>
      </c>
      <c r="FX109" s="196" t="s">
        <v>36</v>
      </c>
      <c r="FY109" s="196" t="s">
        <v>36</v>
      </c>
      <c r="FZ109" s="196" t="s">
        <v>36</v>
      </c>
      <c r="GA109" s="196" t="s">
        <v>36</v>
      </c>
      <c r="GB109" s="197" t="s">
        <v>36</v>
      </c>
      <c r="GC109" s="196" t="s">
        <v>36</v>
      </c>
      <c r="GD109" s="196" t="s">
        <v>36</v>
      </c>
      <c r="GE109" s="196" t="s">
        <v>36</v>
      </c>
      <c r="GF109" s="196" t="s">
        <v>36</v>
      </c>
      <c r="GG109" s="196" t="s">
        <v>36</v>
      </c>
      <c r="GH109" s="196" t="s">
        <v>36</v>
      </c>
      <c r="GI109" s="198" t="s">
        <v>36</v>
      </c>
    </row>
    <row r="110" spans="1:191" outlineLevel="1">
      <c r="A110">
        <v>9</v>
      </c>
      <c r="B110" s="124" t="str">
        <f t="shared" si="53"/>
        <v>Fine BBB, Young ewes:Lmb, CFA:6.5yo, Wethers:Hgt</v>
      </c>
      <c r="C110">
        <f t="shared" si="49"/>
        <v>0</v>
      </c>
      <c r="D110" t="b">
        <f t="shared" si="50"/>
        <v>0</v>
      </c>
      <c r="E110">
        <f t="shared" si="54"/>
        <v>464</v>
      </c>
      <c r="F110">
        <f t="shared" si="55"/>
        <v>729</v>
      </c>
      <c r="G110" t="str">
        <f t="shared" si="56"/>
        <v>-</v>
      </c>
      <c r="H110" t="str">
        <f t="shared" si="56"/>
        <v>-</v>
      </c>
      <c r="I110">
        <f t="shared" si="56"/>
        <v>0</v>
      </c>
      <c r="J110">
        <f t="shared" si="56"/>
        <v>0</v>
      </c>
      <c r="K110">
        <f t="shared" si="51"/>
        <v>0</v>
      </c>
      <c r="L110" s="203">
        <f t="shared" si="51"/>
        <v>450</v>
      </c>
      <c r="M110">
        <f t="shared" si="52"/>
        <v>0.9</v>
      </c>
      <c r="O110" s="130">
        <f t="shared" si="61"/>
        <v>1</v>
      </c>
      <c r="P110" s="129">
        <f>MOD(INT(($A110-5)/PRODUCT(R$98:$U$98)),P$98)+1</f>
        <v>1</v>
      </c>
      <c r="Q110" s="130">
        <f t="shared" si="62"/>
        <v>2</v>
      </c>
      <c r="R110" s="129">
        <f>MOD(INT(($A110-5)/PRODUCT(S$98:$U$98)),R$98)+1</f>
        <v>2</v>
      </c>
      <c r="S110" s="129">
        <f>MOD(INT(($A110-5)/PRODUCT(T$98:$U$98)),S$98)+1</f>
        <v>1</v>
      </c>
      <c r="T110" s="129">
        <f>MOD(INT(($A110-5)/PRODUCT(U$98:$U$98)),T$98)+1</f>
        <v>1</v>
      </c>
      <c r="W110" s="194" t="str">
        <f t="shared" si="57"/>
        <v>-</v>
      </c>
      <c r="X110" s="194" t="str">
        <f t="shared" si="57"/>
        <v>-</v>
      </c>
      <c r="Y110" s="194" t="str">
        <f t="shared" si="57"/>
        <v>-</v>
      </c>
      <c r="Z110" s="194" t="str">
        <f t="shared" si="57"/>
        <v>-</v>
      </c>
      <c r="AA110" s="194" t="str">
        <f t="shared" si="57"/>
        <v>-</v>
      </c>
      <c r="AB110" s="194" t="str">
        <f t="shared" si="57"/>
        <v>-</v>
      </c>
      <c r="AC110" s="194" t="str">
        <f t="shared" si="57"/>
        <v>-</v>
      </c>
      <c r="AD110" s="194" t="str">
        <f t="shared" si="57"/>
        <v>-</v>
      </c>
      <c r="AE110" s="194" t="str">
        <f t="shared" si="57"/>
        <v>-</v>
      </c>
      <c r="AF110" s="194" t="str">
        <f t="shared" si="57"/>
        <v>-</v>
      </c>
      <c r="AG110" s="194" t="str">
        <f t="shared" si="58"/>
        <v>-</v>
      </c>
      <c r="AH110" s="194" t="str">
        <f t="shared" si="58"/>
        <v>-</v>
      </c>
      <c r="AI110" s="194" t="str">
        <f t="shared" si="58"/>
        <v>-</v>
      </c>
      <c r="AJ110" s="194" t="str">
        <f t="shared" si="58"/>
        <v>-</v>
      </c>
      <c r="AK110" s="194" t="str">
        <f t="shared" si="58"/>
        <v>-</v>
      </c>
      <c r="AL110" s="194" t="str">
        <f t="shared" si="58"/>
        <v>-</v>
      </c>
      <c r="AM110" s="194" t="str">
        <f t="shared" si="58"/>
        <v>-</v>
      </c>
      <c r="AN110" s="194" t="str">
        <f t="shared" si="58"/>
        <v>-</v>
      </c>
      <c r="AO110" s="194" t="str">
        <f t="shared" si="58"/>
        <v>-</v>
      </c>
      <c r="AP110" s="194" t="str">
        <f t="shared" si="58"/>
        <v>-</v>
      </c>
      <c r="AQ110" s="194" t="str">
        <f t="shared" si="59"/>
        <v>-</v>
      </c>
      <c r="AR110" s="194" t="str">
        <f t="shared" si="59"/>
        <v>-</v>
      </c>
      <c r="AS110" s="194" t="str">
        <f t="shared" si="59"/>
        <v>-</v>
      </c>
      <c r="AT110" s="194" t="str">
        <f t="shared" si="59"/>
        <v>-</v>
      </c>
      <c r="AU110" s="194" t="str">
        <f t="shared" si="59"/>
        <v>-</v>
      </c>
      <c r="AV110" s="194" t="str">
        <f t="shared" si="59"/>
        <v>-</v>
      </c>
      <c r="AW110" s="194" t="str">
        <f t="shared" si="59"/>
        <v>-</v>
      </c>
      <c r="AX110" s="194" t="str">
        <f t="shared" si="59"/>
        <v>-</v>
      </c>
      <c r="AY110" s="194" t="str">
        <f t="shared" si="59"/>
        <v>-</v>
      </c>
      <c r="AZ110" s="194" t="str">
        <f t="shared" si="59"/>
        <v>-</v>
      </c>
      <c r="BA110" s="194" t="str">
        <f t="shared" si="60"/>
        <v>-</v>
      </c>
      <c r="BB110" s="194" t="str">
        <f t="shared" si="60"/>
        <v>-</v>
      </c>
      <c r="BC110" s="194" t="str">
        <f t="shared" si="60"/>
        <v>-</v>
      </c>
      <c r="BD110" s="194" t="str">
        <f t="shared" si="60"/>
        <v>-</v>
      </c>
      <c r="BE110" s="194" t="str">
        <f t="shared" si="60"/>
        <v>-</v>
      </c>
      <c r="BF110" s="194" t="str">
        <f t="shared" si="60"/>
        <v>-</v>
      </c>
      <c r="BG110" s="194" t="str">
        <f t="shared" si="60"/>
        <v>-</v>
      </c>
      <c r="BH110" s="194" t="str">
        <f t="shared" si="60"/>
        <v>-</v>
      </c>
      <c r="BI110" s="194" t="str">
        <f t="shared" si="60"/>
        <v>-</v>
      </c>
      <c r="BJ110" s="194" t="str">
        <f t="shared" si="60"/>
        <v>-</v>
      </c>
      <c r="BK110" s="194" t="str">
        <f t="shared" si="60"/>
        <v>-</v>
      </c>
      <c r="BL110" s="194" t="str">
        <f t="shared" si="60"/>
        <v>-</v>
      </c>
      <c r="BM110" s="189"/>
      <c r="BN110" s="195" t="s">
        <v>36</v>
      </c>
      <c r="BO110" s="196" t="s">
        <v>36</v>
      </c>
      <c r="BP110" s="196" t="s">
        <v>36</v>
      </c>
      <c r="BQ110" s="196" t="s">
        <v>36</v>
      </c>
      <c r="BR110" s="196" t="s">
        <v>36</v>
      </c>
      <c r="BS110" s="196" t="s">
        <v>36</v>
      </c>
      <c r="BT110" s="197" t="s">
        <v>36</v>
      </c>
      <c r="BU110" s="196" t="s">
        <v>36</v>
      </c>
      <c r="BV110" s="196" t="s">
        <v>36</v>
      </c>
      <c r="BW110" s="196" t="s">
        <v>36</v>
      </c>
      <c r="BX110" s="196" t="s">
        <v>36</v>
      </c>
      <c r="BY110" s="196" t="s">
        <v>36</v>
      </c>
      <c r="BZ110" s="196" t="s">
        <v>36</v>
      </c>
      <c r="CA110" s="197" t="s">
        <v>36</v>
      </c>
      <c r="CB110" s="196" t="s">
        <v>36</v>
      </c>
      <c r="CC110" s="196" t="s">
        <v>36</v>
      </c>
      <c r="CD110" s="196" t="s">
        <v>36</v>
      </c>
      <c r="CE110" s="196" t="s">
        <v>36</v>
      </c>
      <c r="CF110" s="196" t="s">
        <v>36</v>
      </c>
      <c r="CG110" s="196" t="s">
        <v>36</v>
      </c>
      <c r="CH110" s="198" t="s">
        <v>36</v>
      </c>
      <c r="CI110" s="195" t="s">
        <v>36</v>
      </c>
      <c r="CJ110" s="196" t="s">
        <v>36</v>
      </c>
      <c r="CK110" s="196" t="s">
        <v>36</v>
      </c>
      <c r="CL110" s="196" t="s">
        <v>36</v>
      </c>
      <c r="CM110" s="196" t="s">
        <v>36</v>
      </c>
      <c r="CN110" s="196" t="s">
        <v>36</v>
      </c>
      <c r="CO110" s="197" t="s">
        <v>36</v>
      </c>
      <c r="CP110" s="196" t="s">
        <v>36</v>
      </c>
      <c r="CQ110" s="196" t="s">
        <v>36</v>
      </c>
      <c r="CR110" s="196" t="s">
        <v>36</v>
      </c>
      <c r="CS110" s="196" t="s">
        <v>36</v>
      </c>
      <c r="CT110" s="196" t="s">
        <v>36</v>
      </c>
      <c r="CU110" s="196" t="s">
        <v>36</v>
      </c>
      <c r="CV110" s="197" t="s">
        <v>36</v>
      </c>
      <c r="CW110" s="196" t="s">
        <v>36</v>
      </c>
      <c r="CX110" s="196" t="s">
        <v>36</v>
      </c>
      <c r="CY110" s="196" t="s">
        <v>36</v>
      </c>
      <c r="CZ110" s="196" t="s">
        <v>36</v>
      </c>
      <c r="DA110" s="196" t="s">
        <v>36</v>
      </c>
      <c r="DB110" s="196" t="s">
        <v>36</v>
      </c>
      <c r="DC110" s="198" t="s">
        <v>36</v>
      </c>
      <c r="DD110" s="195" t="s">
        <v>36</v>
      </c>
      <c r="DE110" s="196" t="s">
        <v>36</v>
      </c>
      <c r="DF110" s="196" t="s">
        <v>36</v>
      </c>
      <c r="DG110" s="196" t="s">
        <v>36</v>
      </c>
      <c r="DH110" s="196" t="s">
        <v>36</v>
      </c>
      <c r="DI110" s="196" t="s">
        <v>36</v>
      </c>
      <c r="DJ110" s="197" t="s">
        <v>36</v>
      </c>
      <c r="DK110" s="196" t="s">
        <v>36</v>
      </c>
      <c r="DL110" s="196" t="s">
        <v>36</v>
      </c>
      <c r="DM110" s="196" t="s">
        <v>36</v>
      </c>
      <c r="DN110" s="196" t="s">
        <v>36</v>
      </c>
      <c r="DO110" s="196" t="s">
        <v>36</v>
      </c>
      <c r="DP110" s="196" t="s">
        <v>36</v>
      </c>
      <c r="DQ110" s="197" t="s">
        <v>36</v>
      </c>
      <c r="DR110" s="196" t="s">
        <v>36</v>
      </c>
      <c r="DS110" s="196" t="s">
        <v>36</v>
      </c>
      <c r="DT110" s="196" t="s">
        <v>36</v>
      </c>
      <c r="DU110" s="196" t="s">
        <v>36</v>
      </c>
      <c r="DV110" s="196" t="s">
        <v>36</v>
      </c>
      <c r="DW110" s="196" t="s">
        <v>36</v>
      </c>
      <c r="DX110" s="198" t="s">
        <v>36</v>
      </c>
      <c r="DY110" s="195" t="s">
        <v>36</v>
      </c>
      <c r="DZ110" s="196" t="s">
        <v>36</v>
      </c>
      <c r="EA110" s="196" t="s">
        <v>36</v>
      </c>
      <c r="EB110" s="196" t="s">
        <v>36</v>
      </c>
      <c r="EC110" s="196" t="s">
        <v>36</v>
      </c>
      <c r="ED110" s="196" t="s">
        <v>36</v>
      </c>
      <c r="EE110" s="197" t="s">
        <v>36</v>
      </c>
      <c r="EF110" s="196" t="s">
        <v>36</v>
      </c>
      <c r="EG110" s="196" t="s">
        <v>36</v>
      </c>
      <c r="EH110" s="196" t="s">
        <v>36</v>
      </c>
      <c r="EI110" s="196" t="s">
        <v>36</v>
      </c>
      <c r="EJ110" s="196" t="s">
        <v>36</v>
      </c>
      <c r="EK110" s="196" t="s">
        <v>36</v>
      </c>
      <c r="EL110" s="197" t="s">
        <v>36</v>
      </c>
      <c r="EM110" s="196" t="s">
        <v>36</v>
      </c>
      <c r="EN110" s="196" t="s">
        <v>36</v>
      </c>
      <c r="EO110" s="196" t="s">
        <v>36</v>
      </c>
      <c r="EP110" s="196" t="s">
        <v>36</v>
      </c>
      <c r="EQ110" s="196" t="s">
        <v>36</v>
      </c>
      <c r="ER110" s="196" t="s">
        <v>36</v>
      </c>
      <c r="ES110" s="198" t="s">
        <v>36</v>
      </c>
      <c r="ET110" s="195" t="s">
        <v>36</v>
      </c>
      <c r="EU110" s="196" t="s">
        <v>36</v>
      </c>
      <c r="EV110" s="196" t="s">
        <v>36</v>
      </c>
      <c r="EW110" s="196" t="s">
        <v>36</v>
      </c>
      <c r="EX110" s="196" t="s">
        <v>36</v>
      </c>
      <c r="EY110" s="196" t="s">
        <v>36</v>
      </c>
      <c r="EZ110" s="197" t="s">
        <v>36</v>
      </c>
      <c r="FA110" s="196" t="s">
        <v>36</v>
      </c>
      <c r="FB110" s="196" t="s">
        <v>36</v>
      </c>
      <c r="FC110" s="196" t="s">
        <v>36</v>
      </c>
      <c r="FD110" s="196" t="s">
        <v>36</v>
      </c>
      <c r="FE110" s="196" t="s">
        <v>36</v>
      </c>
      <c r="FF110" s="196" t="s">
        <v>36</v>
      </c>
      <c r="FG110" s="197" t="s">
        <v>36</v>
      </c>
      <c r="FH110" s="196" t="s">
        <v>36</v>
      </c>
      <c r="FI110" s="196" t="s">
        <v>36</v>
      </c>
      <c r="FJ110" s="196" t="s">
        <v>36</v>
      </c>
      <c r="FK110" s="196" t="s">
        <v>36</v>
      </c>
      <c r="FL110" s="196" t="s">
        <v>36</v>
      </c>
      <c r="FM110" s="196" t="s">
        <v>36</v>
      </c>
      <c r="FN110" s="198" t="s">
        <v>36</v>
      </c>
      <c r="FO110" s="195" t="s">
        <v>36</v>
      </c>
      <c r="FP110" s="196" t="s">
        <v>36</v>
      </c>
      <c r="FQ110" s="196" t="s">
        <v>36</v>
      </c>
      <c r="FR110" s="196" t="s">
        <v>36</v>
      </c>
      <c r="FS110" s="196" t="s">
        <v>36</v>
      </c>
      <c r="FT110" s="196" t="s">
        <v>36</v>
      </c>
      <c r="FU110" s="197" t="s">
        <v>36</v>
      </c>
      <c r="FV110" s="196" t="s">
        <v>36</v>
      </c>
      <c r="FW110" s="196" t="s">
        <v>36</v>
      </c>
      <c r="FX110" s="196" t="s">
        <v>36</v>
      </c>
      <c r="FY110" s="196" t="s">
        <v>36</v>
      </c>
      <c r="FZ110" s="196" t="s">
        <v>36</v>
      </c>
      <c r="GA110" s="196" t="s">
        <v>36</v>
      </c>
      <c r="GB110" s="197" t="s">
        <v>36</v>
      </c>
      <c r="GC110" s="196" t="s">
        <v>36</v>
      </c>
      <c r="GD110" s="196" t="s">
        <v>36</v>
      </c>
      <c r="GE110" s="196" t="s">
        <v>36</v>
      </c>
      <c r="GF110" s="196" t="s">
        <v>36</v>
      </c>
      <c r="GG110" s="196" t="s">
        <v>36</v>
      </c>
      <c r="GH110" s="196" t="s">
        <v>36</v>
      </c>
      <c r="GI110" s="198" t="s">
        <v>36</v>
      </c>
    </row>
    <row r="111" spans="1:191" outlineLevel="1">
      <c r="A111">
        <v>10</v>
      </c>
      <c r="B111" s="124" t="str">
        <f t="shared" si="53"/>
        <v>Fine BBB, Young ewes:Lmb, CFA:5.5yo, Wethers:Hgt</v>
      </c>
      <c r="C111">
        <f t="shared" si="49"/>
        <v>0</v>
      </c>
      <c r="D111" t="b">
        <f t="shared" si="50"/>
        <v>0</v>
      </c>
      <c r="E111">
        <f t="shared" si="54"/>
        <v>464</v>
      </c>
      <c r="F111">
        <f t="shared" si="55"/>
        <v>729</v>
      </c>
      <c r="G111" t="str">
        <f t="shared" si="56"/>
        <v>-</v>
      </c>
      <c r="H111" t="str">
        <f t="shared" si="56"/>
        <v>-</v>
      </c>
      <c r="I111">
        <f t="shared" si="56"/>
        <v>0</v>
      </c>
      <c r="J111">
        <f t="shared" si="56"/>
        <v>0</v>
      </c>
      <c r="K111">
        <f t="shared" si="51"/>
        <v>0</v>
      </c>
      <c r="L111" s="203">
        <f t="shared" si="51"/>
        <v>450</v>
      </c>
      <c r="M111">
        <f t="shared" si="52"/>
        <v>0</v>
      </c>
      <c r="O111" s="130">
        <f t="shared" si="61"/>
        <v>1</v>
      </c>
      <c r="P111" s="129">
        <f>MOD(INT(($A111-5)/PRODUCT(R$98:$U$98)),P$98)+1</f>
        <v>1</v>
      </c>
      <c r="Q111" s="130">
        <f t="shared" si="62"/>
        <v>2</v>
      </c>
      <c r="R111" s="129">
        <f>MOD(INT(($A111-5)/PRODUCT(S$98:$U$98)),R$98)+1</f>
        <v>2</v>
      </c>
      <c r="S111" s="129">
        <f>MOD(INT(($A111-5)/PRODUCT(T$98:$U$98)),S$98)+1</f>
        <v>1</v>
      </c>
      <c r="T111" s="129">
        <f>MOD(INT(($A111-5)/PRODUCT(U$98:$U$98)),T$98)+1</f>
        <v>2</v>
      </c>
      <c r="W111" s="194" t="str">
        <f t="shared" si="57"/>
        <v>-</v>
      </c>
      <c r="X111" s="194" t="str">
        <f t="shared" si="57"/>
        <v>-</v>
      </c>
      <c r="Y111" s="194" t="str">
        <f t="shared" si="57"/>
        <v>-</v>
      </c>
      <c r="Z111" s="194" t="str">
        <f t="shared" si="57"/>
        <v>-</v>
      </c>
      <c r="AA111" s="194" t="str">
        <f t="shared" si="57"/>
        <v>-</v>
      </c>
      <c r="AB111" s="194" t="str">
        <f t="shared" si="57"/>
        <v>-</v>
      </c>
      <c r="AC111" s="194" t="str">
        <f t="shared" si="57"/>
        <v>-</v>
      </c>
      <c r="AD111" s="194" t="str">
        <f t="shared" si="57"/>
        <v>-</v>
      </c>
      <c r="AE111" s="194" t="str">
        <f t="shared" si="57"/>
        <v>-</v>
      </c>
      <c r="AF111" s="194" t="str">
        <f t="shared" si="57"/>
        <v>-</v>
      </c>
      <c r="AG111" s="194" t="str">
        <f t="shared" si="58"/>
        <v>-</v>
      </c>
      <c r="AH111" s="194" t="str">
        <f t="shared" si="58"/>
        <v>-</v>
      </c>
      <c r="AI111" s="194" t="str">
        <f t="shared" si="58"/>
        <v>-</v>
      </c>
      <c r="AJ111" s="194" t="str">
        <f t="shared" si="58"/>
        <v>-</v>
      </c>
      <c r="AK111" s="194" t="str">
        <f t="shared" si="58"/>
        <v>-</v>
      </c>
      <c r="AL111" s="194" t="str">
        <f t="shared" si="58"/>
        <v>-</v>
      </c>
      <c r="AM111" s="194" t="str">
        <f t="shared" si="58"/>
        <v>-</v>
      </c>
      <c r="AN111" s="194" t="str">
        <f t="shared" si="58"/>
        <v>-</v>
      </c>
      <c r="AO111" s="194" t="str">
        <f t="shared" si="58"/>
        <v>-</v>
      </c>
      <c r="AP111" s="194" t="str">
        <f t="shared" si="58"/>
        <v>-</v>
      </c>
      <c r="AQ111" s="194" t="str">
        <f t="shared" si="59"/>
        <v>-</v>
      </c>
      <c r="AR111" s="194" t="str">
        <f t="shared" si="59"/>
        <v>-</v>
      </c>
      <c r="AS111" s="194" t="str">
        <f t="shared" si="59"/>
        <v>-</v>
      </c>
      <c r="AT111" s="194" t="str">
        <f t="shared" si="59"/>
        <v>-</v>
      </c>
      <c r="AU111" s="194" t="str">
        <f t="shared" si="59"/>
        <v>-</v>
      </c>
      <c r="AV111" s="194" t="str">
        <f t="shared" si="59"/>
        <v>-</v>
      </c>
      <c r="AW111" s="194" t="str">
        <f t="shared" si="59"/>
        <v>-</v>
      </c>
      <c r="AX111" s="194" t="str">
        <f t="shared" si="59"/>
        <v>-</v>
      </c>
      <c r="AY111" s="194" t="str">
        <f t="shared" si="59"/>
        <v>-</v>
      </c>
      <c r="AZ111" s="194" t="str">
        <f t="shared" si="59"/>
        <v>-</v>
      </c>
      <c r="BA111" s="194" t="str">
        <f t="shared" si="60"/>
        <v>-</v>
      </c>
      <c r="BB111" s="194" t="str">
        <f t="shared" si="60"/>
        <v>-</v>
      </c>
      <c r="BC111" s="194" t="str">
        <f t="shared" si="60"/>
        <v>-</v>
      </c>
      <c r="BD111" s="194" t="str">
        <f t="shared" si="60"/>
        <v>-</v>
      </c>
      <c r="BE111" s="194" t="str">
        <f t="shared" si="60"/>
        <v>-</v>
      </c>
      <c r="BF111" s="194" t="str">
        <f t="shared" si="60"/>
        <v>-</v>
      </c>
      <c r="BG111" s="194" t="str">
        <f t="shared" si="60"/>
        <v>-</v>
      </c>
      <c r="BH111" s="194" t="str">
        <f t="shared" si="60"/>
        <v>-</v>
      </c>
      <c r="BI111" s="194" t="str">
        <f t="shared" si="60"/>
        <v>-</v>
      </c>
      <c r="BJ111" s="194" t="str">
        <f t="shared" si="60"/>
        <v>-</v>
      </c>
      <c r="BK111" s="194" t="str">
        <f t="shared" si="60"/>
        <v>-</v>
      </c>
      <c r="BL111" s="194" t="str">
        <f t="shared" si="60"/>
        <v>-</v>
      </c>
      <c r="BM111" s="189"/>
      <c r="BN111" s="195" t="s">
        <v>36</v>
      </c>
      <c r="BO111" s="196" t="s">
        <v>36</v>
      </c>
      <c r="BP111" s="196" t="s">
        <v>36</v>
      </c>
      <c r="BQ111" s="196" t="s">
        <v>36</v>
      </c>
      <c r="BR111" s="196" t="s">
        <v>36</v>
      </c>
      <c r="BS111" s="196" t="s">
        <v>36</v>
      </c>
      <c r="BT111" s="197" t="s">
        <v>36</v>
      </c>
      <c r="BU111" s="196" t="s">
        <v>36</v>
      </c>
      <c r="BV111" s="196" t="s">
        <v>36</v>
      </c>
      <c r="BW111" s="196" t="s">
        <v>36</v>
      </c>
      <c r="BX111" s="196" t="s">
        <v>36</v>
      </c>
      <c r="BY111" s="196" t="s">
        <v>36</v>
      </c>
      <c r="BZ111" s="196" t="s">
        <v>36</v>
      </c>
      <c r="CA111" s="197" t="s">
        <v>36</v>
      </c>
      <c r="CB111" s="196" t="s">
        <v>36</v>
      </c>
      <c r="CC111" s="196" t="s">
        <v>36</v>
      </c>
      <c r="CD111" s="196" t="s">
        <v>36</v>
      </c>
      <c r="CE111" s="196" t="s">
        <v>36</v>
      </c>
      <c r="CF111" s="196" t="s">
        <v>36</v>
      </c>
      <c r="CG111" s="196" t="s">
        <v>36</v>
      </c>
      <c r="CH111" s="198" t="s">
        <v>36</v>
      </c>
      <c r="CI111" s="195" t="s">
        <v>36</v>
      </c>
      <c r="CJ111" s="196" t="s">
        <v>36</v>
      </c>
      <c r="CK111" s="196" t="s">
        <v>36</v>
      </c>
      <c r="CL111" s="196" t="s">
        <v>36</v>
      </c>
      <c r="CM111" s="196" t="s">
        <v>36</v>
      </c>
      <c r="CN111" s="196" t="s">
        <v>36</v>
      </c>
      <c r="CO111" s="197" t="s">
        <v>36</v>
      </c>
      <c r="CP111" s="196" t="s">
        <v>36</v>
      </c>
      <c r="CQ111" s="196" t="s">
        <v>36</v>
      </c>
      <c r="CR111" s="196" t="s">
        <v>36</v>
      </c>
      <c r="CS111" s="196" t="s">
        <v>36</v>
      </c>
      <c r="CT111" s="196" t="s">
        <v>36</v>
      </c>
      <c r="CU111" s="196" t="s">
        <v>36</v>
      </c>
      <c r="CV111" s="197" t="s">
        <v>36</v>
      </c>
      <c r="CW111" s="196" t="s">
        <v>36</v>
      </c>
      <c r="CX111" s="196" t="s">
        <v>36</v>
      </c>
      <c r="CY111" s="196" t="s">
        <v>36</v>
      </c>
      <c r="CZ111" s="196" t="s">
        <v>36</v>
      </c>
      <c r="DA111" s="196" t="s">
        <v>36</v>
      </c>
      <c r="DB111" s="196" t="s">
        <v>36</v>
      </c>
      <c r="DC111" s="198" t="s">
        <v>36</v>
      </c>
      <c r="DD111" s="195" t="s">
        <v>36</v>
      </c>
      <c r="DE111" s="196" t="s">
        <v>36</v>
      </c>
      <c r="DF111" s="196" t="s">
        <v>36</v>
      </c>
      <c r="DG111" s="196" t="s">
        <v>36</v>
      </c>
      <c r="DH111" s="196" t="s">
        <v>36</v>
      </c>
      <c r="DI111" s="196" t="s">
        <v>36</v>
      </c>
      <c r="DJ111" s="197" t="s">
        <v>36</v>
      </c>
      <c r="DK111" s="196" t="s">
        <v>36</v>
      </c>
      <c r="DL111" s="196" t="s">
        <v>36</v>
      </c>
      <c r="DM111" s="196" t="s">
        <v>36</v>
      </c>
      <c r="DN111" s="196" t="s">
        <v>36</v>
      </c>
      <c r="DO111" s="196" t="s">
        <v>36</v>
      </c>
      <c r="DP111" s="196" t="s">
        <v>36</v>
      </c>
      <c r="DQ111" s="197" t="s">
        <v>36</v>
      </c>
      <c r="DR111" s="196" t="s">
        <v>36</v>
      </c>
      <c r="DS111" s="196" t="s">
        <v>36</v>
      </c>
      <c r="DT111" s="196" t="s">
        <v>36</v>
      </c>
      <c r="DU111" s="196" t="s">
        <v>36</v>
      </c>
      <c r="DV111" s="196" t="s">
        <v>36</v>
      </c>
      <c r="DW111" s="196" t="s">
        <v>36</v>
      </c>
      <c r="DX111" s="198" t="s">
        <v>36</v>
      </c>
      <c r="DY111" s="195" t="s">
        <v>36</v>
      </c>
      <c r="DZ111" s="196" t="s">
        <v>36</v>
      </c>
      <c r="EA111" s="196" t="s">
        <v>36</v>
      </c>
      <c r="EB111" s="196" t="s">
        <v>36</v>
      </c>
      <c r="EC111" s="196" t="s">
        <v>36</v>
      </c>
      <c r="ED111" s="196" t="s">
        <v>36</v>
      </c>
      <c r="EE111" s="197" t="s">
        <v>36</v>
      </c>
      <c r="EF111" s="196" t="s">
        <v>36</v>
      </c>
      <c r="EG111" s="196" t="s">
        <v>36</v>
      </c>
      <c r="EH111" s="196" t="s">
        <v>36</v>
      </c>
      <c r="EI111" s="196" t="s">
        <v>36</v>
      </c>
      <c r="EJ111" s="196" t="s">
        <v>36</v>
      </c>
      <c r="EK111" s="196" t="s">
        <v>36</v>
      </c>
      <c r="EL111" s="197" t="s">
        <v>36</v>
      </c>
      <c r="EM111" s="196" t="s">
        <v>36</v>
      </c>
      <c r="EN111" s="196" t="s">
        <v>36</v>
      </c>
      <c r="EO111" s="196" t="s">
        <v>36</v>
      </c>
      <c r="EP111" s="196" t="s">
        <v>36</v>
      </c>
      <c r="EQ111" s="196" t="s">
        <v>36</v>
      </c>
      <c r="ER111" s="196" t="s">
        <v>36</v>
      </c>
      <c r="ES111" s="198" t="s">
        <v>36</v>
      </c>
      <c r="ET111" s="195" t="s">
        <v>36</v>
      </c>
      <c r="EU111" s="196" t="s">
        <v>36</v>
      </c>
      <c r="EV111" s="196" t="s">
        <v>36</v>
      </c>
      <c r="EW111" s="196" t="s">
        <v>36</v>
      </c>
      <c r="EX111" s="196" t="s">
        <v>36</v>
      </c>
      <c r="EY111" s="196" t="s">
        <v>36</v>
      </c>
      <c r="EZ111" s="197" t="s">
        <v>36</v>
      </c>
      <c r="FA111" s="196" t="s">
        <v>36</v>
      </c>
      <c r="FB111" s="196" t="s">
        <v>36</v>
      </c>
      <c r="FC111" s="196" t="s">
        <v>36</v>
      </c>
      <c r="FD111" s="196" t="s">
        <v>36</v>
      </c>
      <c r="FE111" s="196" t="s">
        <v>36</v>
      </c>
      <c r="FF111" s="196" t="s">
        <v>36</v>
      </c>
      <c r="FG111" s="197" t="s">
        <v>36</v>
      </c>
      <c r="FH111" s="196" t="s">
        <v>36</v>
      </c>
      <c r="FI111" s="196" t="s">
        <v>36</v>
      </c>
      <c r="FJ111" s="196" t="s">
        <v>36</v>
      </c>
      <c r="FK111" s="196" t="s">
        <v>36</v>
      </c>
      <c r="FL111" s="196" t="s">
        <v>36</v>
      </c>
      <c r="FM111" s="196" t="s">
        <v>36</v>
      </c>
      <c r="FN111" s="198" t="s">
        <v>36</v>
      </c>
      <c r="FO111" s="195" t="s">
        <v>36</v>
      </c>
      <c r="FP111" s="196" t="s">
        <v>36</v>
      </c>
      <c r="FQ111" s="196" t="s">
        <v>36</v>
      </c>
      <c r="FR111" s="196" t="s">
        <v>36</v>
      </c>
      <c r="FS111" s="196" t="s">
        <v>36</v>
      </c>
      <c r="FT111" s="196" t="s">
        <v>36</v>
      </c>
      <c r="FU111" s="197" t="s">
        <v>36</v>
      </c>
      <c r="FV111" s="196" t="s">
        <v>36</v>
      </c>
      <c r="FW111" s="196" t="s">
        <v>36</v>
      </c>
      <c r="FX111" s="196" t="s">
        <v>36</v>
      </c>
      <c r="FY111" s="196" t="s">
        <v>36</v>
      </c>
      <c r="FZ111" s="196" t="s">
        <v>36</v>
      </c>
      <c r="GA111" s="196" t="s">
        <v>36</v>
      </c>
      <c r="GB111" s="197" t="s">
        <v>36</v>
      </c>
      <c r="GC111" s="196" t="s">
        <v>36</v>
      </c>
      <c r="GD111" s="196" t="s">
        <v>36</v>
      </c>
      <c r="GE111" s="196" t="s">
        <v>36</v>
      </c>
      <c r="GF111" s="196" t="s">
        <v>36</v>
      </c>
      <c r="GG111" s="196" t="s">
        <v>36</v>
      </c>
      <c r="GH111" s="196" t="s">
        <v>36</v>
      </c>
      <c r="GI111" s="198" t="s">
        <v>36</v>
      </c>
    </row>
    <row r="112" spans="1:191" outlineLevel="1">
      <c r="A112">
        <v>11</v>
      </c>
      <c r="B112" s="124" t="str">
        <f t="shared" si="53"/>
        <v>Fine BBB, Young ewes:Hgt, CFA:6.5yo, Wethers:Hgt</v>
      </c>
      <c r="C112">
        <f t="shared" si="49"/>
        <v>0</v>
      </c>
      <c r="D112" t="b">
        <f t="shared" si="50"/>
        <v>0</v>
      </c>
      <c r="E112">
        <f t="shared" si="54"/>
        <v>464</v>
      </c>
      <c r="F112">
        <f t="shared" si="55"/>
        <v>729</v>
      </c>
      <c r="G112" t="str">
        <f t="shared" si="56"/>
        <v>-</v>
      </c>
      <c r="H112" t="str">
        <f t="shared" si="56"/>
        <v>-</v>
      </c>
      <c r="I112">
        <f t="shared" si="56"/>
        <v>0</v>
      </c>
      <c r="J112">
        <f t="shared" si="56"/>
        <v>0</v>
      </c>
      <c r="K112">
        <f t="shared" si="51"/>
        <v>500</v>
      </c>
      <c r="L112" s="203">
        <f t="shared" si="51"/>
        <v>865</v>
      </c>
      <c r="M112">
        <f t="shared" si="52"/>
        <v>0.9</v>
      </c>
      <c r="O112" s="130">
        <f t="shared" si="61"/>
        <v>1</v>
      </c>
      <c r="P112" s="129">
        <f>MOD(INT(($A112-5)/PRODUCT(R$98:$U$98)),P$98)+1</f>
        <v>1</v>
      </c>
      <c r="Q112" s="130">
        <f t="shared" si="62"/>
        <v>2</v>
      </c>
      <c r="R112" s="129">
        <f>MOD(INT(($A112-5)/PRODUCT(S$98:$U$98)),R$98)+1</f>
        <v>2</v>
      </c>
      <c r="S112" s="129">
        <f>MOD(INT(($A112-5)/PRODUCT(T$98:$U$98)),S$98)+1</f>
        <v>2</v>
      </c>
      <c r="T112" s="129">
        <f>MOD(INT(($A112-5)/PRODUCT(U$98:$U$98)),T$98)+1</f>
        <v>1</v>
      </c>
      <c r="W112" s="194" t="str">
        <f t="shared" si="57"/>
        <v>-</v>
      </c>
      <c r="X112" s="194" t="str">
        <f t="shared" si="57"/>
        <v>-</v>
      </c>
      <c r="Y112" s="194" t="str">
        <f t="shared" si="57"/>
        <v>-</v>
      </c>
      <c r="Z112" s="194" t="str">
        <f t="shared" si="57"/>
        <v>-</v>
      </c>
      <c r="AA112" s="194" t="str">
        <f t="shared" si="57"/>
        <v>-</v>
      </c>
      <c r="AB112" s="194" t="str">
        <f t="shared" si="57"/>
        <v>-</v>
      </c>
      <c r="AC112" s="194" t="str">
        <f t="shared" si="57"/>
        <v>-</v>
      </c>
      <c r="AD112" s="194" t="str">
        <f t="shared" si="57"/>
        <v>-</v>
      </c>
      <c r="AE112" s="194" t="str">
        <f t="shared" si="57"/>
        <v>-</v>
      </c>
      <c r="AF112" s="194" t="str">
        <f t="shared" si="57"/>
        <v>-</v>
      </c>
      <c r="AG112" s="194" t="str">
        <f t="shared" si="58"/>
        <v>-</v>
      </c>
      <c r="AH112" s="194" t="str">
        <f t="shared" si="58"/>
        <v>-</v>
      </c>
      <c r="AI112" s="194" t="str">
        <f t="shared" si="58"/>
        <v>-</v>
      </c>
      <c r="AJ112" s="194" t="str">
        <f t="shared" si="58"/>
        <v>-</v>
      </c>
      <c r="AK112" s="194" t="str">
        <f t="shared" si="58"/>
        <v>-</v>
      </c>
      <c r="AL112" s="194" t="str">
        <f t="shared" si="58"/>
        <v>-</v>
      </c>
      <c r="AM112" s="194" t="str">
        <f t="shared" si="58"/>
        <v>-</v>
      </c>
      <c r="AN112" s="194" t="str">
        <f t="shared" si="58"/>
        <v>-</v>
      </c>
      <c r="AO112" s="194" t="str">
        <f t="shared" si="58"/>
        <v>-</v>
      </c>
      <c r="AP112" s="194" t="str">
        <f t="shared" si="58"/>
        <v>-</v>
      </c>
      <c r="AQ112" s="194" t="str">
        <f t="shared" si="59"/>
        <v>-</v>
      </c>
      <c r="AR112" s="194" t="str">
        <f t="shared" si="59"/>
        <v>-</v>
      </c>
      <c r="AS112" s="194" t="str">
        <f t="shared" si="59"/>
        <v>-</v>
      </c>
      <c r="AT112" s="194" t="str">
        <f t="shared" si="59"/>
        <v>-</v>
      </c>
      <c r="AU112" s="194" t="str">
        <f t="shared" si="59"/>
        <v>-</v>
      </c>
      <c r="AV112" s="194" t="str">
        <f t="shared" si="59"/>
        <v>-</v>
      </c>
      <c r="AW112" s="194" t="str">
        <f t="shared" si="59"/>
        <v>-</v>
      </c>
      <c r="AX112" s="194" t="str">
        <f t="shared" si="59"/>
        <v>-</v>
      </c>
      <c r="AY112" s="194" t="str">
        <f t="shared" si="59"/>
        <v>-</v>
      </c>
      <c r="AZ112" s="194" t="str">
        <f t="shared" si="59"/>
        <v>-</v>
      </c>
      <c r="BA112" s="194" t="str">
        <f t="shared" si="60"/>
        <v>-</v>
      </c>
      <c r="BB112" s="194" t="str">
        <f t="shared" si="60"/>
        <v>-</v>
      </c>
      <c r="BC112" s="194" t="str">
        <f t="shared" si="60"/>
        <v>-</v>
      </c>
      <c r="BD112" s="194" t="str">
        <f t="shared" si="60"/>
        <v>-</v>
      </c>
      <c r="BE112" s="194" t="str">
        <f t="shared" si="60"/>
        <v>-</v>
      </c>
      <c r="BF112" s="194" t="str">
        <f t="shared" si="60"/>
        <v>-</v>
      </c>
      <c r="BG112" s="194" t="str">
        <f t="shared" si="60"/>
        <v>-</v>
      </c>
      <c r="BH112" s="194" t="str">
        <f t="shared" si="60"/>
        <v>-</v>
      </c>
      <c r="BI112" s="194" t="str">
        <f t="shared" si="60"/>
        <v>-</v>
      </c>
      <c r="BJ112" s="194" t="str">
        <f t="shared" si="60"/>
        <v>-</v>
      </c>
      <c r="BK112" s="194" t="str">
        <f t="shared" si="60"/>
        <v>-</v>
      </c>
      <c r="BL112" s="194" t="str">
        <f t="shared" si="60"/>
        <v>-</v>
      </c>
      <c r="BM112" s="189"/>
      <c r="BN112" s="195" t="s">
        <v>36</v>
      </c>
      <c r="BO112" s="196" t="s">
        <v>36</v>
      </c>
      <c r="BP112" s="196" t="s">
        <v>36</v>
      </c>
      <c r="BQ112" s="196" t="s">
        <v>36</v>
      </c>
      <c r="BR112" s="196" t="s">
        <v>36</v>
      </c>
      <c r="BS112" s="196" t="s">
        <v>36</v>
      </c>
      <c r="BT112" s="197" t="s">
        <v>36</v>
      </c>
      <c r="BU112" s="196" t="s">
        <v>36</v>
      </c>
      <c r="BV112" s="196" t="s">
        <v>36</v>
      </c>
      <c r="BW112" s="196" t="s">
        <v>36</v>
      </c>
      <c r="BX112" s="196" t="s">
        <v>36</v>
      </c>
      <c r="BY112" s="196" t="s">
        <v>36</v>
      </c>
      <c r="BZ112" s="196" t="s">
        <v>36</v>
      </c>
      <c r="CA112" s="197" t="s">
        <v>36</v>
      </c>
      <c r="CB112" s="196" t="s">
        <v>36</v>
      </c>
      <c r="CC112" s="196" t="s">
        <v>36</v>
      </c>
      <c r="CD112" s="196" t="s">
        <v>36</v>
      </c>
      <c r="CE112" s="196" t="s">
        <v>36</v>
      </c>
      <c r="CF112" s="196" t="s">
        <v>36</v>
      </c>
      <c r="CG112" s="196" t="s">
        <v>36</v>
      </c>
      <c r="CH112" s="198" t="s">
        <v>36</v>
      </c>
      <c r="CI112" s="195" t="s">
        <v>36</v>
      </c>
      <c r="CJ112" s="196" t="s">
        <v>36</v>
      </c>
      <c r="CK112" s="196" t="s">
        <v>36</v>
      </c>
      <c r="CL112" s="196" t="s">
        <v>36</v>
      </c>
      <c r="CM112" s="196" t="s">
        <v>36</v>
      </c>
      <c r="CN112" s="196" t="s">
        <v>36</v>
      </c>
      <c r="CO112" s="197" t="s">
        <v>36</v>
      </c>
      <c r="CP112" s="196" t="s">
        <v>36</v>
      </c>
      <c r="CQ112" s="196" t="s">
        <v>36</v>
      </c>
      <c r="CR112" s="196" t="s">
        <v>36</v>
      </c>
      <c r="CS112" s="196" t="s">
        <v>36</v>
      </c>
      <c r="CT112" s="196" t="s">
        <v>36</v>
      </c>
      <c r="CU112" s="196" t="s">
        <v>36</v>
      </c>
      <c r="CV112" s="197" t="s">
        <v>36</v>
      </c>
      <c r="CW112" s="196" t="s">
        <v>36</v>
      </c>
      <c r="CX112" s="196" t="s">
        <v>36</v>
      </c>
      <c r="CY112" s="196" t="s">
        <v>36</v>
      </c>
      <c r="CZ112" s="196" t="s">
        <v>36</v>
      </c>
      <c r="DA112" s="196" t="s">
        <v>36</v>
      </c>
      <c r="DB112" s="196" t="s">
        <v>36</v>
      </c>
      <c r="DC112" s="198" t="s">
        <v>36</v>
      </c>
      <c r="DD112" s="195" t="s">
        <v>36</v>
      </c>
      <c r="DE112" s="196" t="s">
        <v>36</v>
      </c>
      <c r="DF112" s="196" t="s">
        <v>36</v>
      </c>
      <c r="DG112" s="196" t="s">
        <v>36</v>
      </c>
      <c r="DH112" s="196" t="s">
        <v>36</v>
      </c>
      <c r="DI112" s="196" t="s">
        <v>36</v>
      </c>
      <c r="DJ112" s="197" t="s">
        <v>36</v>
      </c>
      <c r="DK112" s="196" t="s">
        <v>36</v>
      </c>
      <c r="DL112" s="196" t="s">
        <v>36</v>
      </c>
      <c r="DM112" s="196" t="s">
        <v>36</v>
      </c>
      <c r="DN112" s="196" t="s">
        <v>36</v>
      </c>
      <c r="DO112" s="196" t="s">
        <v>36</v>
      </c>
      <c r="DP112" s="196" t="s">
        <v>36</v>
      </c>
      <c r="DQ112" s="197" t="s">
        <v>36</v>
      </c>
      <c r="DR112" s="196" t="s">
        <v>36</v>
      </c>
      <c r="DS112" s="196" t="s">
        <v>36</v>
      </c>
      <c r="DT112" s="196" t="s">
        <v>36</v>
      </c>
      <c r="DU112" s="196" t="s">
        <v>36</v>
      </c>
      <c r="DV112" s="196" t="s">
        <v>36</v>
      </c>
      <c r="DW112" s="196" t="s">
        <v>36</v>
      </c>
      <c r="DX112" s="198" t="s">
        <v>36</v>
      </c>
      <c r="DY112" s="195" t="s">
        <v>36</v>
      </c>
      <c r="DZ112" s="196" t="s">
        <v>36</v>
      </c>
      <c r="EA112" s="196" t="s">
        <v>36</v>
      </c>
      <c r="EB112" s="196" t="s">
        <v>36</v>
      </c>
      <c r="EC112" s="196" t="s">
        <v>36</v>
      </c>
      <c r="ED112" s="196" t="s">
        <v>36</v>
      </c>
      <c r="EE112" s="197" t="s">
        <v>36</v>
      </c>
      <c r="EF112" s="196" t="s">
        <v>36</v>
      </c>
      <c r="EG112" s="196" t="s">
        <v>36</v>
      </c>
      <c r="EH112" s="196" t="s">
        <v>36</v>
      </c>
      <c r="EI112" s="196" t="s">
        <v>36</v>
      </c>
      <c r="EJ112" s="196" t="s">
        <v>36</v>
      </c>
      <c r="EK112" s="196" t="s">
        <v>36</v>
      </c>
      <c r="EL112" s="197" t="s">
        <v>36</v>
      </c>
      <c r="EM112" s="196" t="s">
        <v>36</v>
      </c>
      <c r="EN112" s="196" t="s">
        <v>36</v>
      </c>
      <c r="EO112" s="196" t="s">
        <v>36</v>
      </c>
      <c r="EP112" s="196" t="s">
        <v>36</v>
      </c>
      <c r="EQ112" s="196" t="s">
        <v>36</v>
      </c>
      <c r="ER112" s="196" t="s">
        <v>36</v>
      </c>
      <c r="ES112" s="198" t="s">
        <v>36</v>
      </c>
      <c r="ET112" s="195" t="s">
        <v>36</v>
      </c>
      <c r="EU112" s="196" t="s">
        <v>36</v>
      </c>
      <c r="EV112" s="196" t="s">
        <v>36</v>
      </c>
      <c r="EW112" s="196" t="s">
        <v>36</v>
      </c>
      <c r="EX112" s="196" t="s">
        <v>36</v>
      </c>
      <c r="EY112" s="196" t="s">
        <v>36</v>
      </c>
      <c r="EZ112" s="197" t="s">
        <v>36</v>
      </c>
      <c r="FA112" s="196" t="s">
        <v>36</v>
      </c>
      <c r="FB112" s="196" t="s">
        <v>36</v>
      </c>
      <c r="FC112" s="196" t="s">
        <v>36</v>
      </c>
      <c r="FD112" s="196" t="s">
        <v>36</v>
      </c>
      <c r="FE112" s="196" t="s">
        <v>36</v>
      </c>
      <c r="FF112" s="196" t="s">
        <v>36</v>
      </c>
      <c r="FG112" s="197" t="s">
        <v>36</v>
      </c>
      <c r="FH112" s="196" t="s">
        <v>36</v>
      </c>
      <c r="FI112" s="196" t="s">
        <v>36</v>
      </c>
      <c r="FJ112" s="196" t="s">
        <v>36</v>
      </c>
      <c r="FK112" s="196" t="s">
        <v>36</v>
      </c>
      <c r="FL112" s="196" t="s">
        <v>36</v>
      </c>
      <c r="FM112" s="196" t="s">
        <v>36</v>
      </c>
      <c r="FN112" s="198" t="s">
        <v>36</v>
      </c>
      <c r="FO112" s="195" t="s">
        <v>36</v>
      </c>
      <c r="FP112" s="196" t="s">
        <v>36</v>
      </c>
      <c r="FQ112" s="196" t="s">
        <v>36</v>
      </c>
      <c r="FR112" s="196" t="s">
        <v>36</v>
      </c>
      <c r="FS112" s="196" t="s">
        <v>36</v>
      </c>
      <c r="FT112" s="196" t="s">
        <v>36</v>
      </c>
      <c r="FU112" s="197" t="s">
        <v>36</v>
      </c>
      <c r="FV112" s="196" t="s">
        <v>36</v>
      </c>
      <c r="FW112" s="196" t="s">
        <v>36</v>
      </c>
      <c r="FX112" s="196" t="s">
        <v>36</v>
      </c>
      <c r="FY112" s="196" t="s">
        <v>36</v>
      </c>
      <c r="FZ112" s="196" t="s">
        <v>36</v>
      </c>
      <c r="GA112" s="196" t="s">
        <v>36</v>
      </c>
      <c r="GB112" s="197" t="s">
        <v>36</v>
      </c>
      <c r="GC112" s="196" t="s">
        <v>36</v>
      </c>
      <c r="GD112" s="196" t="s">
        <v>36</v>
      </c>
      <c r="GE112" s="196" t="s">
        <v>36</v>
      </c>
      <c r="GF112" s="196" t="s">
        <v>36</v>
      </c>
      <c r="GG112" s="196" t="s">
        <v>36</v>
      </c>
      <c r="GH112" s="196" t="s">
        <v>36</v>
      </c>
      <c r="GI112" s="198" t="s">
        <v>36</v>
      </c>
    </row>
    <row r="113" spans="1:191" outlineLevel="1">
      <c r="A113">
        <v>12</v>
      </c>
      <c r="B113" s="124" t="str">
        <f t="shared" si="53"/>
        <v>Fine BBB, Young ewes:Hgt, CFA:5.5yo, Wethers:Hgt</v>
      </c>
      <c r="C113">
        <f t="shared" si="49"/>
        <v>0</v>
      </c>
      <c r="D113" t="b">
        <f t="shared" si="50"/>
        <v>0</v>
      </c>
      <c r="E113">
        <f t="shared" si="54"/>
        <v>464</v>
      </c>
      <c r="F113">
        <f t="shared" si="55"/>
        <v>729</v>
      </c>
      <c r="G113" t="str">
        <f t="shared" si="56"/>
        <v>-</v>
      </c>
      <c r="H113" t="str">
        <f t="shared" si="56"/>
        <v>-</v>
      </c>
      <c r="I113">
        <f t="shared" si="56"/>
        <v>0</v>
      </c>
      <c r="J113">
        <f t="shared" si="56"/>
        <v>0</v>
      </c>
      <c r="K113">
        <f t="shared" si="51"/>
        <v>500</v>
      </c>
      <c r="L113" s="203">
        <f t="shared" si="51"/>
        <v>865</v>
      </c>
      <c r="M113">
        <f t="shared" si="52"/>
        <v>0</v>
      </c>
      <c r="O113" s="130">
        <f t="shared" si="61"/>
        <v>1</v>
      </c>
      <c r="P113" s="129">
        <f>MOD(INT(($A113-5)/PRODUCT(R$98:$U$98)),P$98)+1</f>
        <v>1</v>
      </c>
      <c r="Q113" s="130">
        <f t="shared" si="62"/>
        <v>2</v>
      </c>
      <c r="R113" s="129">
        <f>MOD(INT(($A113-5)/PRODUCT(S$98:$U$98)),R$98)+1</f>
        <v>2</v>
      </c>
      <c r="S113" s="129">
        <f>MOD(INT(($A113-5)/PRODUCT(T$98:$U$98)),S$98)+1</f>
        <v>2</v>
      </c>
      <c r="T113" s="129">
        <f>MOD(INT(($A113-5)/PRODUCT(U$98:$U$98)),T$98)+1</f>
        <v>2</v>
      </c>
      <c r="W113" s="194" t="str">
        <f t="shared" si="57"/>
        <v>-</v>
      </c>
      <c r="X113" s="194" t="str">
        <f t="shared" si="57"/>
        <v>-</v>
      </c>
      <c r="Y113" s="194" t="str">
        <f t="shared" si="57"/>
        <v>-</v>
      </c>
      <c r="Z113" s="194" t="str">
        <f t="shared" si="57"/>
        <v>-</v>
      </c>
      <c r="AA113" s="194" t="str">
        <f t="shared" si="57"/>
        <v>-</v>
      </c>
      <c r="AB113" s="194" t="str">
        <f t="shared" si="57"/>
        <v>-</v>
      </c>
      <c r="AC113" s="194" t="str">
        <f t="shared" si="57"/>
        <v>-</v>
      </c>
      <c r="AD113" s="194" t="str">
        <f t="shared" si="57"/>
        <v>-</v>
      </c>
      <c r="AE113" s="194" t="str">
        <f t="shared" si="57"/>
        <v>-</v>
      </c>
      <c r="AF113" s="194" t="str">
        <f t="shared" si="57"/>
        <v>-</v>
      </c>
      <c r="AG113" s="194" t="str">
        <f t="shared" si="58"/>
        <v>-</v>
      </c>
      <c r="AH113" s="194" t="str">
        <f t="shared" si="58"/>
        <v>-</v>
      </c>
      <c r="AI113" s="194" t="str">
        <f t="shared" si="58"/>
        <v>-</v>
      </c>
      <c r="AJ113" s="194" t="str">
        <f t="shared" si="58"/>
        <v>-</v>
      </c>
      <c r="AK113" s="194" t="str">
        <f t="shared" si="58"/>
        <v>-</v>
      </c>
      <c r="AL113" s="194" t="str">
        <f t="shared" si="58"/>
        <v>-</v>
      </c>
      <c r="AM113" s="194" t="str">
        <f t="shared" si="58"/>
        <v>-</v>
      </c>
      <c r="AN113" s="194" t="str">
        <f t="shared" si="58"/>
        <v>-</v>
      </c>
      <c r="AO113" s="194" t="str">
        <f t="shared" si="58"/>
        <v>-</v>
      </c>
      <c r="AP113" s="194" t="str">
        <f t="shared" si="58"/>
        <v>-</v>
      </c>
      <c r="AQ113" s="194" t="str">
        <f t="shared" si="59"/>
        <v>-</v>
      </c>
      <c r="AR113" s="194" t="str">
        <f t="shared" si="59"/>
        <v>-</v>
      </c>
      <c r="AS113" s="194" t="str">
        <f t="shared" si="59"/>
        <v>-</v>
      </c>
      <c r="AT113" s="194" t="str">
        <f t="shared" si="59"/>
        <v>-</v>
      </c>
      <c r="AU113" s="194" t="str">
        <f t="shared" si="59"/>
        <v>-</v>
      </c>
      <c r="AV113" s="194" t="str">
        <f t="shared" si="59"/>
        <v>-</v>
      </c>
      <c r="AW113" s="194" t="str">
        <f t="shared" si="59"/>
        <v>-</v>
      </c>
      <c r="AX113" s="194" t="str">
        <f t="shared" si="59"/>
        <v>-</v>
      </c>
      <c r="AY113" s="194" t="str">
        <f t="shared" si="59"/>
        <v>-</v>
      </c>
      <c r="AZ113" s="194" t="str">
        <f t="shared" si="59"/>
        <v>-</v>
      </c>
      <c r="BA113" s="194" t="str">
        <f t="shared" si="60"/>
        <v>-</v>
      </c>
      <c r="BB113" s="194" t="str">
        <f t="shared" si="60"/>
        <v>-</v>
      </c>
      <c r="BC113" s="194" t="str">
        <f t="shared" si="60"/>
        <v>-</v>
      </c>
      <c r="BD113" s="194" t="str">
        <f t="shared" si="60"/>
        <v>-</v>
      </c>
      <c r="BE113" s="194" t="str">
        <f t="shared" si="60"/>
        <v>-</v>
      </c>
      <c r="BF113" s="194" t="str">
        <f t="shared" si="60"/>
        <v>-</v>
      </c>
      <c r="BG113" s="194" t="str">
        <f t="shared" si="60"/>
        <v>-</v>
      </c>
      <c r="BH113" s="194" t="str">
        <f t="shared" si="60"/>
        <v>-</v>
      </c>
      <c r="BI113" s="194" t="str">
        <f t="shared" si="60"/>
        <v>-</v>
      </c>
      <c r="BJ113" s="194" t="str">
        <f t="shared" si="60"/>
        <v>-</v>
      </c>
      <c r="BK113" s="194" t="str">
        <f t="shared" si="60"/>
        <v>-</v>
      </c>
      <c r="BL113" s="194" t="str">
        <f t="shared" si="60"/>
        <v>-</v>
      </c>
      <c r="BM113" s="189"/>
      <c r="BN113" s="195" t="s">
        <v>36</v>
      </c>
      <c r="BO113" s="196" t="s">
        <v>36</v>
      </c>
      <c r="BP113" s="196" t="s">
        <v>36</v>
      </c>
      <c r="BQ113" s="196" t="s">
        <v>36</v>
      </c>
      <c r="BR113" s="196" t="s">
        <v>36</v>
      </c>
      <c r="BS113" s="196" t="s">
        <v>36</v>
      </c>
      <c r="BT113" s="197" t="s">
        <v>36</v>
      </c>
      <c r="BU113" s="196" t="s">
        <v>36</v>
      </c>
      <c r="BV113" s="196" t="s">
        <v>36</v>
      </c>
      <c r="BW113" s="196" t="s">
        <v>36</v>
      </c>
      <c r="BX113" s="196" t="s">
        <v>36</v>
      </c>
      <c r="BY113" s="196" t="s">
        <v>36</v>
      </c>
      <c r="BZ113" s="196" t="s">
        <v>36</v>
      </c>
      <c r="CA113" s="197" t="s">
        <v>36</v>
      </c>
      <c r="CB113" s="196" t="s">
        <v>36</v>
      </c>
      <c r="CC113" s="196" t="s">
        <v>36</v>
      </c>
      <c r="CD113" s="196" t="s">
        <v>36</v>
      </c>
      <c r="CE113" s="196" t="s">
        <v>36</v>
      </c>
      <c r="CF113" s="196" t="s">
        <v>36</v>
      </c>
      <c r="CG113" s="196" t="s">
        <v>36</v>
      </c>
      <c r="CH113" s="198" t="s">
        <v>36</v>
      </c>
      <c r="CI113" s="195" t="s">
        <v>36</v>
      </c>
      <c r="CJ113" s="196" t="s">
        <v>36</v>
      </c>
      <c r="CK113" s="196" t="s">
        <v>36</v>
      </c>
      <c r="CL113" s="196" t="s">
        <v>36</v>
      </c>
      <c r="CM113" s="196" t="s">
        <v>36</v>
      </c>
      <c r="CN113" s="196" t="s">
        <v>36</v>
      </c>
      <c r="CO113" s="197" t="s">
        <v>36</v>
      </c>
      <c r="CP113" s="196" t="s">
        <v>36</v>
      </c>
      <c r="CQ113" s="196" t="s">
        <v>36</v>
      </c>
      <c r="CR113" s="196" t="s">
        <v>36</v>
      </c>
      <c r="CS113" s="196" t="s">
        <v>36</v>
      </c>
      <c r="CT113" s="196" t="s">
        <v>36</v>
      </c>
      <c r="CU113" s="196" t="s">
        <v>36</v>
      </c>
      <c r="CV113" s="197" t="s">
        <v>36</v>
      </c>
      <c r="CW113" s="196" t="s">
        <v>36</v>
      </c>
      <c r="CX113" s="196" t="s">
        <v>36</v>
      </c>
      <c r="CY113" s="196" t="s">
        <v>36</v>
      </c>
      <c r="CZ113" s="196" t="s">
        <v>36</v>
      </c>
      <c r="DA113" s="196" t="s">
        <v>36</v>
      </c>
      <c r="DB113" s="196" t="s">
        <v>36</v>
      </c>
      <c r="DC113" s="198" t="s">
        <v>36</v>
      </c>
      <c r="DD113" s="195" t="s">
        <v>36</v>
      </c>
      <c r="DE113" s="196" t="s">
        <v>36</v>
      </c>
      <c r="DF113" s="196" t="s">
        <v>36</v>
      </c>
      <c r="DG113" s="196" t="s">
        <v>36</v>
      </c>
      <c r="DH113" s="196" t="s">
        <v>36</v>
      </c>
      <c r="DI113" s="196" t="s">
        <v>36</v>
      </c>
      <c r="DJ113" s="197" t="s">
        <v>36</v>
      </c>
      <c r="DK113" s="196" t="s">
        <v>36</v>
      </c>
      <c r="DL113" s="196" t="s">
        <v>36</v>
      </c>
      <c r="DM113" s="196" t="s">
        <v>36</v>
      </c>
      <c r="DN113" s="196" t="s">
        <v>36</v>
      </c>
      <c r="DO113" s="196" t="s">
        <v>36</v>
      </c>
      <c r="DP113" s="196" t="s">
        <v>36</v>
      </c>
      <c r="DQ113" s="197" t="s">
        <v>36</v>
      </c>
      <c r="DR113" s="196" t="s">
        <v>36</v>
      </c>
      <c r="DS113" s="196" t="s">
        <v>36</v>
      </c>
      <c r="DT113" s="196" t="s">
        <v>36</v>
      </c>
      <c r="DU113" s="196" t="s">
        <v>36</v>
      </c>
      <c r="DV113" s="196" t="s">
        <v>36</v>
      </c>
      <c r="DW113" s="196" t="s">
        <v>36</v>
      </c>
      <c r="DX113" s="198" t="s">
        <v>36</v>
      </c>
      <c r="DY113" s="195" t="s">
        <v>36</v>
      </c>
      <c r="DZ113" s="196" t="s">
        <v>36</v>
      </c>
      <c r="EA113" s="196" t="s">
        <v>36</v>
      </c>
      <c r="EB113" s="196" t="s">
        <v>36</v>
      </c>
      <c r="EC113" s="196" t="s">
        <v>36</v>
      </c>
      <c r="ED113" s="196" t="s">
        <v>36</v>
      </c>
      <c r="EE113" s="197" t="s">
        <v>36</v>
      </c>
      <c r="EF113" s="196" t="s">
        <v>36</v>
      </c>
      <c r="EG113" s="196" t="s">
        <v>36</v>
      </c>
      <c r="EH113" s="196" t="s">
        <v>36</v>
      </c>
      <c r="EI113" s="196" t="s">
        <v>36</v>
      </c>
      <c r="EJ113" s="196" t="s">
        <v>36</v>
      </c>
      <c r="EK113" s="196" t="s">
        <v>36</v>
      </c>
      <c r="EL113" s="197" t="s">
        <v>36</v>
      </c>
      <c r="EM113" s="196" t="s">
        <v>36</v>
      </c>
      <c r="EN113" s="196" t="s">
        <v>36</v>
      </c>
      <c r="EO113" s="196" t="s">
        <v>36</v>
      </c>
      <c r="EP113" s="196" t="s">
        <v>36</v>
      </c>
      <c r="EQ113" s="196" t="s">
        <v>36</v>
      </c>
      <c r="ER113" s="196" t="s">
        <v>36</v>
      </c>
      <c r="ES113" s="198" t="s">
        <v>36</v>
      </c>
      <c r="ET113" s="195" t="s">
        <v>36</v>
      </c>
      <c r="EU113" s="196" t="s">
        <v>36</v>
      </c>
      <c r="EV113" s="196" t="s">
        <v>36</v>
      </c>
      <c r="EW113" s="196" t="s">
        <v>36</v>
      </c>
      <c r="EX113" s="196" t="s">
        <v>36</v>
      </c>
      <c r="EY113" s="196" t="s">
        <v>36</v>
      </c>
      <c r="EZ113" s="197" t="s">
        <v>36</v>
      </c>
      <c r="FA113" s="196" t="s">
        <v>36</v>
      </c>
      <c r="FB113" s="196" t="s">
        <v>36</v>
      </c>
      <c r="FC113" s="196" t="s">
        <v>36</v>
      </c>
      <c r="FD113" s="196" t="s">
        <v>36</v>
      </c>
      <c r="FE113" s="196" t="s">
        <v>36</v>
      </c>
      <c r="FF113" s="196" t="s">
        <v>36</v>
      </c>
      <c r="FG113" s="197" t="s">
        <v>36</v>
      </c>
      <c r="FH113" s="196" t="s">
        <v>36</v>
      </c>
      <c r="FI113" s="196" t="s">
        <v>36</v>
      </c>
      <c r="FJ113" s="196" t="s">
        <v>36</v>
      </c>
      <c r="FK113" s="196" t="s">
        <v>36</v>
      </c>
      <c r="FL113" s="196" t="s">
        <v>36</v>
      </c>
      <c r="FM113" s="196" t="s">
        <v>36</v>
      </c>
      <c r="FN113" s="198" t="s">
        <v>36</v>
      </c>
      <c r="FO113" s="195" t="s">
        <v>36</v>
      </c>
      <c r="FP113" s="196" t="s">
        <v>36</v>
      </c>
      <c r="FQ113" s="196" t="s">
        <v>36</v>
      </c>
      <c r="FR113" s="196" t="s">
        <v>36</v>
      </c>
      <c r="FS113" s="196" t="s">
        <v>36</v>
      </c>
      <c r="FT113" s="196" t="s">
        <v>36</v>
      </c>
      <c r="FU113" s="197" t="s">
        <v>36</v>
      </c>
      <c r="FV113" s="196" t="s">
        <v>36</v>
      </c>
      <c r="FW113" s="196" t="s">
        <v>36</v>
      </c>
      <c r="FX113" s="196" t="s">
        <v>36</v>
      </c>
      <c r="FY113" s="196" t="s">
        <v>36</v>
      </c>
      <c r="FZ113" s="196" t="s">
        <v>36</v>
      </c>
      <c r="GA113" s="196" t="s">
        <v>36</v>
      </c>
      <c r="GB113" s="197" t="s">
        <v>36</v>
      </c>
      <c r="GC113" s="196" t="s">
        <v>36</v>
      </c>
      <c r="GD113" s="196" t="s">
        <v>36</v>
      </c>
      <c r="GE113" s="196" t="s">
        <v>36</v>
      </c>
      <c r="GF113" s="196" t="s">
        <v>36</v>
      </c>
      <c r="GG113" s="196" t="s">
        <v>36</v>
      </c>
      <c r="GH113" s="196" t="s">
        <v>36</v>
      </c>
      <c r="GI113" s="198" t="s">
        <v>36</v>
      </c>
    </row>
    <row r="114" spans="1:191" outlineLevel="1">
      <c r="A114">
        <v>13</v>
      </c>
      <c r="B114" s="124" t="str">
        <f t="shared" si="53"/>
        <v>Fine BBB, Young ewes:Lmb, CFA:6.5yo, Wethers:2yo</v>
      </c>
      <c r="C114">
        <f t="shared" si="49"/>
        <v>0</v>
      </c>
      <c r="D114" t="b">
        <f t="shared" si="50"/>
        <v>0</v>
      </c>
      <c r="E114">
        <f t="shared" si="54"/>
        <v>730</v>
      </c>
      <c r="F114" t="str">
        <f t="shared" si="55"/>
        <v>-</v>
      </c>
      <c r="G114" t="str">
        <f t="shared" si="56"/>
        <v>-</v>
      </c>
      <c r="H114" t="str">
        <f t="shared" si="56"/>
        <v>-</v>
      </c>
      <c r="I114" t="str">
        <f t="shared" si="56"/>
        <v>-</v>
      </c>
      <c r="J114" t="str">
        <f t="shared" si="56"/>
        <v>-</v>
      </c>
      <c r="K114">
        <f t="shared" si="51"/>
        <v>0</v>
      </c>
      <c r="L114" s="203">
        <f t="shared" si="51"/>
        <v>450</v>
      </c>
      <c r="M114">
        <f t="shared" si="52"/>
        <v>0.9</v>
      </c>
      <c r="O114" s="130">
        <f t="shared" si="61"/>
        <v>1</v>
      </c>
      <c r="P114" s="129">
        <f>MOD(INT(($A114-5)/PRODUCT(R$98:$U$98)),P$98)+1</f>
        <v>1</v>
      </c>
      <c r="Q114" s="130">
        <f t="shared" si="62"/>
        <v>3</v>
      </c>
      <c r="R114" s="129">
        <f>MOD(INT(($A114-5)/PRODUCT(S$98:$U$98)),R$98)+1</f>
        <v>3</v>
      </c>
      <c r="S114" s="129">
        <f>MOD(INT(($A114-5)/PRODUCT(T$98:$U$98)),S$98)+1</f>
        <v>1</v>
      </c>
      <c r="T114" s="129">
        <f>MOD(INT(($A114-5)/PRODUCT(U$98:$U$98)),T$98)+1</f>
        <v>1</v>
      </c>
      <c r="W114" s="194" t="str">
        <f t="shared" si="57"/>
        <v>-</v>
      </c>
      <c r="X114" s="194" t="str">
        <f t="shared" si="57"/>
        <v>-</v>
      </c>
      <c r="Y114" s="194" t="str">
        <f t="shared" si="57"/>
        <v>-</v>
      </c>
      <c r="Z114" s="194" t="str">
        <f t="shared" si="57"/>
        <v>-</v>
      </c>
      <c r="AA114" s="194" t="str">
        <f t="shared" si="57"/>
        <v>-</v>
      </c>
      <c r="AB114" s="194" t="str">
        <f t="shared" si="57"/>
        <v>-</v>
      </c>
      <c r="AC114" s="194" t="str">
        <f t="shared" si="57"/>
        <v>-</v>
      </c>
      <c r="AD114" s="194" t="str">
        <f t="shared" si="57"/>
        <v>-</v>
      </c>
      <c r="AE114" s="194" t="str">
        <f t="shared" si="57"/>
        <v>-</v>
      </c>
      <c r="AF114" s="194" t="str">
        <f t="shared" si="57"/>
        <v>-</v>
      </c>
      <c r="AG114" s="194" t="str">
        <f t="shared" si="58"/>
        <v>-</v>
      </c>
      <c r="AH114" s="194" t="str">
        <f t="shared" si="58"/>
        <v>-</v>
      </c>
      <c r="AI114" s="194" t="str">
        <f t="shared" si="58"/>
        <v>-</v>
      </c>
      <c r="AJ114" s="194" t="str">
        <f t="shared" si="58"/>
        <v>-</v>
      </c>
      <c r="AK114" s="194" t="str">
        <f t="shared" si="58"/>
        <v>-</v>
      </c>
      <c r="AL114" s="194" t="str">
        <f t="shared" si="58"/>
        <v>-</v>
      </c>
      <c r="AM114" s="194" t="str">
        <f t="shared" si="58"/>
        <v>-</v>
      </c>
      <c r="AN114" s="194" t="str">
        <f t="shared" si="58"/>
        <v>-</v>
      </c>
      <c r="AO114" s="194" t="str">
        <f t="shared" si="58"/>
        <v>-</v>
      </c>
      <c r="AP114" s="194" t="str">
        <f t="shared" si="58"/>
        <v>-</v>
      </c>
      <c r="AQ114" s="194" t="str">
        <f t="shared" si="59"/>
        <v>-</v>
      </c>
      <c r="AR114" s="194" t="str">
        <f t="shared" si="59"/>
        <v>-</v>
      </c>
      <c r="AS114" s="194" t="str">
        <f t="shared" si="59"/>
        <v>-</v>
      </c>
      <c r="AT114" s="194" t="str">
        <f t="shared" si="59"/>
        <v>-</v>
      </c>
      <c r="AU114" s="194" t="str">
        <f t="shared" si="59"/>
        <v>-</v>
      </c>
      <c r="AV114" s="194" t="str">
        <f t="shared" si="59"/>
        <v>-</v>
      </c>
      <c r="AW114" s="194" t="str">
        <f t="shared" si="59"/>
        <v>-</v>
      </c>
      <c r="AX114" s="194" t="str">
        <f t="shared" si="59"/>
        <v>-</v>
      </c>
      <c r="AY114" s="194" t="str">
        <f t="shared" si="59"/>
        <v>-</v>
      </c>
      <c r="AZ114" s="194" t="str">
        <f t="shared" si="59"/>
        <v>-</v>
      </c>
      <c r="BA114" s="194" t="str">
        <f t="shared" si="60"/>
        <v>-</v>
      </c>
      <c r="BB114" s="194" t="str">
        <f t="shared" si="60"/>
        <v>-</v>
      </c>
      <c r="BC114" s="194" t="str">
        <f t="shared" si="60"/>
        <v>-</v>
      </c>
      <c r="BD114" s="194" t="str">
        <f t="shared" si="60"/>
        <v>-</v>
      </c>
      <c r="BE114" s="194" t="str">
        <f t="shared" si="60"/>
        <v>-</v>
      </c>
      <c r="BF114" s="194" t="str">
        <f t="shared" si="60"/>
        <v>-</v>
      </c>
      <c r="BG114" s="194" t="str">
        <f t="shared" si="60"/>
        <v>-</v>
      </c>
      <c r="BH114" s="194" t="str">
        <f t="shared" si="60"/>
        <v>-</v>
      </c>
      <c r="BI114" s="194" t="str">
        <f t="shared" si="60"/>
        <v>-</v>
      </c>
      <c r="BJ114" s="194" t="str">
        <f t="shared" si="60"/>
        <v>-</v>
      </c>
      <c r="BK114" s="194" t="str">
        <f t="shared" si="60"/>
        <v>-</v>
      </c>
      <c r="BL114" s="194" t="str">
        <f t="shared" si="60"/>
        <v>-</v>
      </c>
      <c r="BM114" s="189"/>
      <c r="BN114" s="195" t="s">
        <v>36</v>
      </c>
      <c r="BO114" s="196" t="s">
        <v>36</v>
      </c>
      <c r="BP114" s="196" t="s">
        <v>36</v>
      </c>
      <c r="BQ114" s="196" t="s">
        <v>36</v>
      </c>
      <c r="BR114" s="196" t="s">
        <v>36</v>
      </c>
      <c r="BS114" s="196" t="s">
        <v>36</v>
      </c>
      <c r="BT114" s="197" t="s">
        <v>36</v>
      </c>
      <c r="BU114" s="196" t="s">
        <v>36</v>
      </c>
      <c r="BV114" s="196" t="s">
        <v>36</v>
      </c>
      <c r="BW114" s="196" t="s">
        <v>36</v>
      </c>
      <c r="BX114" s="196" t="s">
        <v>36</v>
      </c>
      <c r="BY114" s="196" t="s">
        <v>36</v>
      </c>
      <c r="BZ114" s="196" t="s">
        <v>36</v>
      </c>
      <c r="CA114" s="197" t="s">
        <v>36</v>
      </c>
      <c r="CB114" s="196" t="s">
        <v>36</v>
      </c>
      <c r="CC114" s="196" t="s">
        <v>36</v>
      </c>
      <c r="CD114" s="196" t="s">
        <v>36</v>
      </c>
      <c r="CE114" s="196" t="s">
        <v>36</v>
      </c>
      <c r="CF114" s="196" t="s">
        <v>36</v>
      </c>
      <c r="CG114" s="196" t="s">
        <v>36</v>
      </c>
      <c r="CH114" s="198" t="s">
        <v>36</v>
      </c>
      <c r="CI114" s="195" t="s">
        <v>36</v>
      </c>
      <c r="CJ114" s="196" t="s">
        <v>36</v>
      </c>
      <c r="CK114" s="196" t="s">
        <v>36</v>
      </c>
      <c r="CL114" s="196" t="s">
        <v>36</v>
      </c>
      <c r="CM114" s="196" t="s">
        <v>36</v>
      </c>
      <c r="CN114" s="196" t="s">
        <v>36</v>
      </c>
      <c r="CO114" s="197" t="s">
        <v>36</v>
      </c>
      <c r="CP114" s="196" t="s">
        <v>36</v>
      </c>
      <c r="CQ114" s="196" t="s">
        <v>36</v>
      </c>
      <c r="CR114" s="196" t="s">
        <v>36</v>
      </c>
      <c r="CS114" s="196" t="s">
        <v>36</v>
      </c>
      <c r="CT114" s="196" t="s">
        <v>36</v>
      </c>
      <c r="CU114" s="196" t="s">
        <v>36</v>
      </c>
      <c r="CV114" s="197" t="s">
        <v>36</v>
      </c>
      <c r="CW114" s="196" t="s">
        <v>36</v>
      </c>
      <c r="CX114" s="196" t="s">
        <v>36</v>
      </c>
      <c r="CY114" s="196" t="s">
        <v>36</v>
      </c>
      <c r="CZ114" s="196" t="s">
        <v>36</v>
      </c>
      <c r="DA114" s="196" t="s">
        <v>36</v>
      </c>
      <c r="DB114" s="196" t="s">
        <v>36</v>
      </c>
      <c r="DC114" s="198" t="s">
        <v>36</v>
      </c>
      <c r="DD114" s="195" t="s">
        <v>36</v>
      </c>
      <c r="DE114" s="196" t="s">
        <v>36</v>
      </c>
      <c r="DF114" s="196" t="s">
        <v>36</v>
      </c>
      <c r="DG114" s="196" t="s">
        <v>36</v>
      </c>
      <c r="DH114" s="196" t="s">
        <v>36</v>
      </c>
      <c r="DI114" s="196" t="s">
        <v>36</v>
      </c>
      <c r="DJ114" s="197" t="s">
        <v>36</v>
      </c>
      <c r="DK114" s="196" t="s">
        <v>36</v>
      </c>
      <c r="DL114" s="196" t="s">
        <v>36</v>
      </c>
      <c r="DM114" s="196" t="s">
        <v>36</v>
      </c>
      <c r="DN114" s="196" t="s">
        <v>36</v>
      </c>
      <c r="DO114" s="196" t="s">
        <v>36</v>
      </c>
      <c r="DP114" s="196" t="s">
        <v>36</v>
      </c>
      <c r="DQ114" s="197" t="s">
        <v>36</v>
      </c>
      <c r="DR114" s="196" t="s">
        <v>36</v>
      </c>
      <c r="DS114" s="196" t="s">
        <v>36</v>
      </c>
      <c r="DT114" s="196" t="s">
        <v>36</v>
      </c>
      <c r="DU114" s="196" t="s">
        <v>36</v>
      </c>
      <c r="DV114" s="196" t="s">
        <v>36</v>
      </c>
      <c r="DW114" s="196" t="s">
        <v>36</v>
      </c>
      <c r="DX114" s="198" t="s">
        <v>36</v>
      </c>
      <c r="DY114" s="195" t="s">
        <v>36</v>
      </c>
      <c r="DZ114" s="196" t="s">
        <v>36</v>
      </c>
      <c r="EA114" s="196" t="s">
        <v>36</v>
      </c>
      <c r="EB114" s="196" t="s">
        <v>36</v>
      </c>
      <c r="EC114" s="196" t="s">
        <v>36</v>
      </c>
      <c r="ED114" s="196" t="s">
        <v>36</v>
      </c>
      <c r="EE114" s="197" t="s">
        <v>36</v>
      </c>
      <c r="EF114" s="196" t="s">
        <v>36</v>
      </c>
      <c r="EG114" s="196" t="s">
        <v>36</v>
      </c>
      <c r="EH114" s="196" t="s">
        <v>36</v>
      </c>
      <c r="EI114" s="196" t="s">
        <v>36</v>
      </c>
      <c r="EJ114" s="196" t="s">
        <v>36</v>
      </c>
      <c r="EK114" s="196" t="s">
        <v>36</v>
      </c>
      <c r="EL114" s="197" t="s">
        <v>36</v>
      </c>
      <c r="EM114" s="196" t="s">
        <v>36</v>
      </c>
      <c r="EN114" s="196" t="s">
        <v>36</v>
      </c>
      <c r="EO114" s="196" t="s">
        <v>36</v>
      </c>
      <c r="EP114" s="196" t="s">
        <v>36</v>
      </c>
      <c r="EQ114" s="196" t="s">
        <v>36</v>
      </c>
      <c r="ER114" s="196" t="s">
        <v>36</v>
      </c>
      <c r="ES114" s="198" t="s">
        <v>36</v>
      </c>
      <c r="ET114" s="195" t="s">
        <v>36</v>
      </c>
      <c r="EU114" s="196" t="s">
        <v>36</v>
      </c>
      <c r="EV114" s="196" t="s">
        <v>36</v>
      </c>
      <c r="EW114" s="196" t="s">
        <v>36</v>
      </c>
      <c r="EX114" s="196" t="s">
        <v>36</v>
      </c>
      <c r="EY114" s="196" t="s">
        <v>36</v>
      </c>
      <c r="EZ114" s="197" t="s">
        <v>36</v>
      </c>
      <c r="FA114" s="196" t="s">
        <v>36</v>
      </c>
      <c r="FB114" s="196" t="s">
        <v>36</v>
      </c>
      <c r="FC114" s="196" t="s">
        <v>36</v>
      </c>
      <c r="FD114" s="196" t="s">
        <v>36</v>
      </c>
      <c r="FE114" s="196" t="s">
        <v>36</v>
      </c>
      <c r="FF114" s="196" t="s">
        <v>36</v>
      </c>
      <c r="FG114" s="197" t="s">
        <v>36</v>
      </c>
      <c r="FH114" s="196" t="s">
        <v>36</v>
      </c>
      <c r="FI114" s="196" t="s">
        <v>36</v>
      </c>
      <c r="FJ114" s="196" t="s">
        <v>36</v>
      </c>
      <c r="FK114" s="196" t="s">
        <v>36</v>
      </c>
      <c r="FL114" s="196" t="s">
        <v>36</v>
      </c>
      <c r="FM114" s="196" t="s">
        <v>36</v>
      </c>
      <c r="FN114" s="198" t="s">
        <v>36</v>
      </c>
      <c r="FO114" s="195" t="s">
        <v>36</v>
      </c>
      <c r="FP114" s="196" t="s">
        <v>36</v>
      </c>
      <c r="FQ114" s="196" t="s">
        <v>36</v>
      </c>
      <c r="FR114" s="196" t="s">
        <v>36</v>
      </c>
      <c r="FS114" s="196" t="s">
        <v>36</v>
      </c>
      <c r="FT114" s="196" t="s">
        <v>36</v>
      </c>
      <c r="FU114" s="197" t="s">
        <v>36</v>
      </c>
      <c r="FV114" s="196" t="s">
        <v>36</v>
      </c>
      <c r="FW114" s="196" t="s">
        <v>36</v>
      </c>
      <c r="FX114" s="196" t="s">
        <v>36</v>
      </c>
      <c r="FY114" s="196" t="s">
        <v>36</v>
      </c>
      <c r="FZ114" s="196" t="s">
        <v>36</v>
      </c>
      <c r="GA114" s="196" t="s">
        <v>36</v>
      </c>
      <c r="GB114" s="197" t="s">
        <v>36</v>
      </c>
      <c r="GC114" s="196" t="s">
        <v>36</v>
      </c>
      <c r="GD114" s="196" t="s">
        <v>36</v>
      </c>
      <c r="GE114" s="196" t="s">
        <v>36</v>
      </c>
      <c r="GF114" s="196" t="s">
        <v>36</v>
      </c>
      <c r="GG114" s="196" t="s">
        <v>36</v>
      </c>
      <c r="GH114" s="196" t="s">
        <v>36</v>
      </c>
      <c r="GI114" s="198" t="s">
        <v>36</v>
      </c>
    </row>
    <row r="115" spans="1:191" outlineLevel="1">
      <c r="A115">
        <v>14</v>
      </c>
      <c r="B115" s="124" t="str">
        <f t="shared" si="53"/>
        <v>Fine BBB, Young ewes:Lmb, CFA:5.5yo, Wethers:2yo</v>
      </c>
      <c r="C115">
        <f t="shared" si="49"/>
        <v>0</v>
      </c>
      <c r="D115" t="b">
        <f t="shared" si="50"/>
        <v>0</v>
      </c>
      <c r="E115">
        <f t="shared" si="54"/>
        <v>730</v>
      </c>
      <c r="F115" t="str">
        <f t="shared" si="55"/>
        <v>-</v>
      </c>
      <c r="G115" t="str">
        <f t="shared" si="56"/>
        <v>-</v>
      </c>
      <c r="H115" t="str">
        <f t="shared" si="56"/>
        <v>-</v>
      </c>
      <c r="I115" t="str">
        <f t="shared" si="56"/>
        <v>-</v>
      </c>
      <c r="J115" t="str">
        <f t="shared" si="56"/>
        <v>-</v>
      </c>
      <c r="K115">
        <f t="shared" si="51"/>
        <v>0</v>
      </c>
      <c r="L115" s="203">
        <f t="shared" si="51"/>
        <v>450</v>
      </c>
      <c r="M115">
        <f t="shared" si="52"/>
        <v>0</v>
      </c>
      <c r="O115" s="130">
        <f t="shared" si="61"/>
        <v>1</v>
      </c>
      <c r="P115" s="129">
        <f>MOD(INT(($A115-5)/PRODUCT(R$98:$U$98)),P$98)+1</f>
        <v>1</v>
      </c>
      <c r="Q115" s="130">
        <f t="shared" si="62"/>
        <v>3</v>
      </c>
      <c r="R115" s="129">
        <f>MOD(INT(($A115-5)/PRODUCT(S$98:$U$98)),R$98)+1</f>
        <v>3</v>
      </c>
      <c r="S115" s="129">
        <f>MOD(INT(($A115-5)/PRODUCT(T$98:$U$98)),S$98)+1</f>
        <v>1</v>
      </c>
      <c r="T115" s="129">
        <f>MOD(INT(($A115-5)/PRODUCT(U$98:$U$98)),T$98)+1</f>
        <v>2</v>
      </c>
      <c r="W115" s="194" t="str">
        <f t="shared" si="57"/>
        <v>-</v>
      </c>
      <c r="X115" s="194" t="str">
        <f t="shared" si="57"/>
        <v>-</v>
      </c>
      <c r="Y115" s="194" t="str">
        <f t="shared" si="57"/>
        <v>-</v>
      </c>
      <c r="Z115" s="194" t="str">
        <f t="shared" si="57"/>
        <v>-</v>
      </c>
      <c r="AA115" s="194" t="str">
        <f t="shared" si="57"/>
        <v>-</v>
      </c>
      <c r="AB115" s="194" t="str">
        <f t="shared" si="57"/>
        <v>-</v>
      </c>
      <c r="AC115" s="194" t="str">
        <f t="shared" si="57"/>
        <v>-</v>
      </c>
      <c r="AD115" s="194" t="str">
        <f t="shared" si="57"/>
        <v>-</v>
      </c>
      <c r="AE115" s="194" t="str">
        <f t="shared" si="57"/>
        <v>-</v>
      </c>
      <c r="AF115" s="194" t="str">
        <f t="shared" si="57"/>
        <v>-</v>
      </c>
      <c r="AG115" s="194" t="str">
        <f t="shared" si="58"/>
        <v>-</v>
      </c>
      <c r="AH115" s="194" t="str">
        <f t="shared" si="58"/>
        <v>-</v>
      </c>
      <c r="AI115" s="194" t="str">
        <f t="shared" si="58"/>
        <v>-</v>
      </c>
      <c r="AJ115" s="194" t="str">
        <f t="shared" si="58"/>
        <v>-</v>
      </c>
      <c r="AK115" s="194" t="str">
        <f t="shared" si="58"/>
        <v>-</v>
      </c>
      <c r="AL115" s="194" t="str">
        <f t="shared" si="58"/>
        <v>-</v>
      </c>
      <c r="AM115" s="194" t="str">
        <f t="shared" si="58"/>
        <v>-</v>
      </c>
      <c r="AN115" s="194" t="str">
        <f t="shared" si="58"/>
        <v>-</v>
      </c>
      <c r="AO115" s="194" t="str">
        <f t="shared" si="58"/>
        <v>-</v>
      </c>
      <c r="AP115" s="194" t="str">
        <f t="shared" si="58"/>
        <v>-</v>
      </c>
      <c r="AQ115" s="194" t="str">
        <f t="shared" si="59"/>
        <v>-</v>
      </c>
      <c r="AR115" s="194" t="str">
        <f t="shared" si="59"/>
        <v>-</v>
      </c>
      <c r="AS115" s="194" t="str">
        <f t="shared" si="59"/>
        <v>-</v>
      </c>
      <c r="AT115" s="194" t="str">
        <f t="shared" si="59"/>
        <v>-</v>
      </c>
      <c r="AU115" s="194" t="str">
        <f t="shared" si="59"/>
        <v>-</v>
      </c>
      <c r="AV115" s="194" t="str">
        <f t="shared" si="59"/>
        <v>-</v>
      </c>
      <c r="AW115" s="194" t="str">
        <f t="shared" si="59"/>
        <v>-</v>
      </c>
      <c r="AX115" s="194" t="str">
        <f t="shared" si="59"/>
        <v>-</v>
      </c>
      <c r="AY115" s="194" t="str">
        <f t="shared" si="59"/>
        <v>-</v>
      </c>
      <c r="AZ115" s="194" t="str">
        <f t="shared" si="59"/>
        <v>-</v>
      </c>
      <c r="BA115" s="194" t="str">
        <f t="shared" si="60"/>
        <v>-</v>
      </c>
      <c r="BB115" s="194" t="str">
        <f t="shared" si="60"/>
        <v>-</v>
      </c>
      <c r="BC115" s="194" t="str">
        <f t="shared" si="60"/>
        <v>-</v>
      </c>
      <c r="BD115" s="194" t="str">
        <f t="shared" si="60"/>
        <v>-</v>
      </c>
      <c r="BE115" s="194" t="str">
        <f t="shared" si="60"/>
        <v>-</v>
      </c>
      <c r="BF115" s="194" t="str">
        <f t="shared" si="60"/>
        <v>-</v>
      </c>
      <c r="BG115" s="194" t="str">
        <f t="shared" si="60"/>
        <v>-</v>
      </c>
      <c r="BH115" s="194" t="str">
        <f t="shared" si="60"/>
        <v>-</v>
      </c>
      <c r="BI115" s="194" t="str">
        <f t="shared" si="60"/>
        <v>-</v>
      </c>
      <c r="BJ115" s="194" t="str">
        <f t="shared" si="60"/>
        <v>-</v>
      </c>
      <c r="BK115" s="194" t="str">
        <f t="shared" si="60"/>
        <v>-</v>
      </c>
      <c r="BL115" s="194" t="str">
        <f t="shared" si="60"/>
        <v>-</v>
      </c>
      <c r="BM115" s="189"/>
      <c r="BN115" s="195" t="s">
        <v>36</v>
      </c>
      <c r="BO115" s="196" t="s">
        <v>36</v>
      </c>
      <c r="BP115" s="196" t="s">
        <v>36</v>
      </c>
      <c r="BQ115" s="196" t="s">
        <v>36</v>
      </c>
      <c r="BR115" s="196" t="s">
        <v>36</v>
      </c>
      <c r="BS115" s="196" t="s">
        <v>36</v>
      </c>
      <c r="BT115" s="197" t="s">
        <v>36</v>
      </c>
      <c r="BU115" s="196" t="s">
        <v>36</v>
      </c>
      <c r="BV115" s="196" t="s">
        <v>36</v>
      </c>
      <c r="BW115" s="196" t="s">
        <v>36</v>
      </c>
      <c r="BX115" s="196" t="s">
        <v>36</v>
      </c>
      <c r="BY115" s="196" t="s">
        <v>36</v>
      </c>
      <c r="BZ115" s="196" t="s">
        <v>36</v>
      </c>
      <c r="CA115" s="197" t="s">
        <v>36</v>
      </c>
      <c r="CB115" s="196" t="s">
        <v>36</v>
      </c>
      <c r="CC115" s="196" t="s">
        <v>36</v>
      </c>
      <c r="CD115" s="196" t="s">
        <v>36</v>
      </c>
      <c r="CE115" s="196" t="s">
        <v>36</v>
      </c>
      <c r="CF115" s="196" t="s">
        <v>36</v>
      </c>
      <c r="CG115" s="196" t="s">
        <v>36</v>
      </c>
      <c r="CH115" s="198" t="s">
        <v>36</v>
      </c>
      <c r="CI115" s="195" t="s">
        <v>36</v>
      </c>
      <c r="CJ115" s="196" t="s">
        <v>36</v>
      </c>
      <c r="CK115" s="196" t="s">
        <v>36</v>
      </c>
      <c r="CL115" s="196" t="s">
        <v>36</v>
      </c>
      <c r="CM115" s="196" t="s">
        <v>36</v>
      </c>
      <c r="CN115" s="196" t="s">
        <v>36</v>
      </c>
      <c r="CO115" s="197" t="s">
        <v>36</v>
      </c>
      <c r="CP115" s="196" t="s">
        <v>36</v>
      </c>
      <c r="CQ115" s="196" t="s">
        <v>36</v>
      </c>
      <c r="CR115" s="196" t="s">
        <v>36</v>
      </c>
      <c r="CS115" s="196" t="s">
        <v>36</v>
      </c>
      <c r="CT115" s="196" t="s">
        <v>36</v>
      </c>
      <c r="CU115" s="196" t="s">
        <v>36</v>
      </c>
      <c r="CV115" s="197" t="s">
        <v>36</v>
      </c>
      <c r="CW115" s="196" t="s">
        <v>36</v>
      </c>
      <c r="CX115" s="196" t="s">
        <v>36</v>
      </c>
      <c r="CY115" s="196" t="s">
        <v>36</v>
      </c>
      <c r="CZ115" s="196" t="s">
        <v>36</v>
      </c>
      <c r="DA115" s="196" t="s">
        <v>36</v>
      </c>
      <c r="DB115" s="196" t="s">
        <v>36</v>
      </c>
      <c r="DC115" s="198" t="s">
        <v>36</v>
      </c>
      <c r="DD115" s="195" t="s">
        <v>36</v>
      </c>
      <c r="DE115" s="196" t="s">
        <v>36</v>
      </c>
      <c r="DF115" s="196" t="s">
        <v>36</v>
      </c>
      <c r="DG115" s="196" t="s">
        <v>36</v>
      </c>
      <c r="DH115" s="196" t="s">
        <v>36</v>
      </c>
      <c r="DI115" s="196" t="s">
        <v>36</v>
      </c>
      <c r="DJ115" s="197" t="s">
        <v>36</v>
      </c>
      <c r="DK115" s="196" t="s">
        <v>36</v>
      </c>
      <c r="DL115" s="196" t="s">
        <v>36</v>
      </c>
      <c r="DM115" s="196" t="s">
        <v>36</v>
      </c>
      <c r="DN115" s="196" t="s">
        <v>36</v>
      </c>
      <c r="DO115" s="196" t="s">
        <v>36</v>
      </c>
      <c r="DP115" s="196" t="s">
        <v>36</v>
      </c>
      <c r="DQ115" s="197" t="s">
        <v>36</v>
      </c>
      <c r="DR115" s="196" t="s">
        <v>36</v>
      </c>
      <c r="DS115" s="196" t="s">
        <v>36</v>
      </c>
      <c r="DT115" s="196" t="s">
        <v>36</v>
      </c>
      <c r="DU115" s="196" t="s">
        <v>36</v>
      </c>
      <c r="DV115" s="196" t="s">
        <v>36</v>
      </c>
      <c r="DW115" s="196" t="s">
        <v>36</v>
      </c>
      <c r="DX115" s="198" t="s">
        <v>36</v>
      </c>
      <c r="DY115" s="195" t="s">
        <v>36</v>
      </c>
      <c r="DZ115" s="196" t="s">
        <v>36</v>
      </c>
      <c r="EA115" s="196" t="s">
        <v>36</v>
      </c>
      <c r="EB115" s="196" t="s">
        <v>36</v>
      </c>
      <c r="EC115" s="196" t="s">
        <v>36</v>
      </c>
      <c r="ED115" s="196" t="s">
        <v>36</v>
      </c>
      <c r="EE115" s="197" t="s">
        <v>36</v>
      </c>
      <c r="EF115" s="196" t="s">
        <v>36</v>
      </c>
      <c r="EG115" s="196" t="s">
        <v>36</v>
      </c>
      <c r="EH115" s="196" t="s">
        <v>36</v>
      </c>
      <c r="EI115" s="196" t="s">
        <v>36</v>
      </c>
      <c r="EJ115" s="196" t="s">
        <v>36</v>
      </c>
      <c r="EK115" s="196" t="s">
        <v>36</v>
      </c>
      <c r="EL115" s="197" t="s">
        <v>36</v>
      </c>
      <c r="EM115" s="196" t="s">
        <v>36</v>
      </c>
      <c r="EN115" s="196" t="s">
        <v>36</v>
      </c>
      <c r="EO115" s="196" t="s">
        <v>36</v>
      </c>
      <c r="EP115" s="196" t="s">
        <v>36</v>
      </c>
      <c r="EQ115" s="196" t="s">
        <v>36</v>
      </c>
      <c r="ER115" s="196" t="s">
        <v>36</v>
      </c>
      <c r="ES115" s="198" t="s">
        <v>36</v>
      </c>
      <c r="ET115" s="195" t="s">
        <v>36</v>
      </c>
      <c r="EU115" s="196" t="s">
        <v>36</v>
      </c>
      <c r="EV115" s="196" t="s">
        <v>36</v>
      </c>
      <c r="EW115" s="196" t="s">
        <v>36</v>
      </c>
      <c r="EX115" s="196" t="s">
        <v>36</v>
      </c>
      <c r="EY115" s="196" t="s">
        <v>36</v>
      </c>
      <c r="EZ115" s="197" t="s">
        <v>36</v>
      </c>
      <c r="FA115" s="196" t="s">
        <v>36</v>
      </c>
      <c r="FB115" s="196" t="s">
        <v>36</v>
      </c>
      <c r="FC115" s="196" t="s">
        <v>36</v>
      </c>
      <c r="FD115" s="196" t="s">
        <v>36</v>
      </c>
      <c r="FE115" s="196" t="s">
        <v>36</v>
      </c>
      <c r="FF115" s="196" t="s">
        <v>36</v>
      </c>
      <c r="FG115" s="197" t="s">
        <v>36</v>
      </c>
      <c r="FH115" s="196" t="s">
        <v>36</v>
      </c>
      <c r="FI115" s="196" t="s">
        <v>36</v>
      </c>
      <c r="FJ115" s="196" t="s">
        <v>36</v>
      </c>
      <c r="FK115" s="196" t="s">
        <v>36</v>
      </c>
      <c r="FL115" s="196" t="s">
        <v>36</v>
      </c>
      <c r="FM115" s="196" t="s">
        <v>36</v>
      </c>
      <c r="FN115" s="198" t="s">
        <v>36</v>
      </c>
      <c r="FO115" s="195" t="s">
        <v>36</v>
      </c>
      <c r="FP115" s="196" t="s">
        <v>36</v>
      </c>
      <c r="FQ115" s="196" t="s">
        <v>36</v>
      </c>
      <c r="FR115" s="196" t="s">
        <v>36</v>
      </c>
      <c r="FS115" s="196" t="s">
        <v>36</v>
      </c>
      <c r="FT115" s="196" t="s">
        <v>36</v>
      </c>
      <c r="FU115" s="197" t="s">
        <v>36</v>
      </c>
      <c r="FV115" s="196" t="s">
        <v>36</v>
      </c>
      <c r="FW115" s="196" t="s">
        <v>36</v>
      </c>
      <c r="FX115" s="196" t="s">
        <v>36</v>
      </c>
      <c r="FY115" s="196" t="s">
        <v>36</v>
      </c>
      <c r="FZ115" s="196" t="s">
        <v>36</v>
      </c>
      <c r="GA115" s="196" t="s">
        <v>36</v>
      </c>
      <c r="GB115" s="197" t="s">
        <v>36</v>
      </c>
      <c r="GC115" s="196" t="s">
        <v>36</v>
      </c>
      <c r="GD115" s="196" t="s">
        <v>36</v>
      </c>
      <c r="GE115" s="196" t="s">
        <v>36</v>
      </c>
      <c r="GF115" s="196" t="s">
        <v>36</v>
      </c>
      <c r="GG115" s="196" t="s">
        <v>36</v>
      </c>
      <c r="GH115" s="196" t="s">
        <v>36</v>
      </c>
      <c r="GI115" s="198" t="s">
        <v>36</v>
      </c>
    </row>
    <row r="116" spans="1:191" outlineLevel="1">
      <c r="A116">
        <v>15</v>
      </c>
      <c r="B116" s="124" t="str">
        <f t="shared" si="53"/>
        <v>Fine BBB, Young ewes:Hgt, CFA:6.5yo, Wethers:2yo</v>
      </c>
      <c r="C116">
        <f t="shared" si="49"/>
        <v>0</v>
      </c>
      <c r="D116" t="b">
        <f t="shared" si="50"/>
        <v>0</v>
      </c>
      <c r="E116">
        <f t="shared" si="54"/>
        <v>730</v>
      </c>
      <c r="F116" t="str">
        <f t="shared" si="55"/>
        <v>-</v>
      </c>
      <c r="G116" t="str">
        <f t="shared" si="56"/>
        <v>-</v>
      </c>
      <c r="H116" t="str">
        <f t="shared" si="56"/>
        <v>-</v>
      </c>
      <c r="I116" t="str">
        <f t="shared" si="56"/>
        <v>-</v>
      </c>
      <c r="J116" t="str">
        <f t="shared" si="56"/>
        <v>-</v>
      </c>
      <c r="K116">
        <f t="shared" si="51"/>
        <v>500</v>
      </c>
      <c r="L116" s="203">
        <f t="shared" si="51"/>
        <v>865</v>
      </c>
      <c r="M116">
        <f t="shared" si="52"/>
        <v>0.9</v>
      </c>
      <c r="O116" s="130">
        <f t="shared" si="61"/>
        <v>1</v>
      </c>
      <c r="P116" s="129">
        <f>MOD(INT(($A116-5)/PRODUCT(R$98:$U$98)),P$98)+1</f>
        <v>1</v>
      </c>
      <c r="Q116" s="130">
        <f t="shared" si="62"/>
        <v>3</v>
      </c>
      <c r="R116" s="129">
        <f>MOD(INT(($A116-5)/PRODUCT(S$98:$U$98)),R$98)+1</f>
        <v>3</v>
      </c>
      <c r="S116" s="129">
        <f>MOD(INT(($A116-5)/PRODUCT(T$98:$U$98)),S$98)+1</f>
        <v>2</v>
      </c>
      <c r="T116" s="129">
        <f>MOD(INT(($A116-5)/PRODUCT(U$98:$U$98)),T$98)+1</f>
        <v>1</v>
      </c>
      <c r="W116" s="194" t="str">
        <f t="shared" ref="W116:AF125" si="63">INDEX($BN116:$GI116,1,W$101+(d.Region-1)*42)</f>
        <v>-</v>
      </c>
      <c r="X116" s="194" t="str">
        <f t="shared" si="63"/>
        <v>-</v>
      </c>
      <c r="Y116" s="194" t="str">
        <f t="shared" si="63"/>
        <v>-</v>
      </c>
      <c r="Z116" s="194" t="str">
        <f t="shared" si="63"/>
        <v>-</v>
      </c>
      <c r="AA116" s="194" t="str">
        <f t="shared" si="63"/>
        <v>-</v>
      </c>
      <c r="AB116" s="194" t="str">
        <f t="shared" si="63"/>
        <v>-</v>
      </c>
      <c r="AC116" s="194" t="str">
        <f t="shared" si="63"/>
        <v>-</v>
      </c>
      <c r="AD116" s="194" t="str">
        <f t="shared" si="63"/>
        <v>-</v>
      </c>
      <c r="AE116" s="194" t="str">
        <f t="shared" si="63"/>
        <v>-</v>
      </c>
      <c r="AF116" s="194" t="str">
        <f t="shared" si="63"/>
        <v>-</v>
      </c>
      <c r="AG116" s="194" t="str">
        <f t="shared" ref="AG116:AP125" si="64">INDEX($BN116:$GI116,1,AG$101+(d.Region-1)*42)</f>
        <v>-</v>
      </c>
      <c r="AH116" s="194" t="str">
        <f t="shared" si="64"/>
        <v>-</v>
      </c>
      <c r="AI116" s="194" t="str">
        <f t="shared" si="64"/>
        <v>-</v>
      </c>
      <c r="AJ116" s="194" t="str">
        <f t="shared" si="64"/>
        <v>-</v>
      </c>
      <c r="AK116" s="194" t="str">
        <f t="shared" si="64"/>
        <v>-</v>
      </c>
      <c r="AL116" s="194" t="str">
        <f t="shared" si="64"/>
        <v>-</v>
      </c>
      <c r="AM116" s="194" t="str">
        <f t="shared" si="64"/>
        <v>-</v>
      </c>
      <c r="AN116" s="194" t="str">
        <f t="shared" si="64"/>
        <v>-</v>
      </c>
      <c r="AO116" s="194" t="str">
        <f t="shared" si="64"/>
        <v>-</v>
      </c>
      <c r="AP116" s="194" t="str">
        <f t="shared" si="64"/>
        <v>-</v>
      </c>
      <c r="AQ116" s="194" t="str">
        <f t="shared" ref="AQ116:AZ125" si="65">INDEX($BN116:$GI116,1,AQ$101+(d.Region-1)*42)</f>
        <v>-</v>
      </c>
      <c r="AR116" s="194" t="str">
        <f t="shared" si="65"/>
        <v>-</v>
      </c>
      <c r="AS116" s="194" t="str">
        <f t="shared" si="65"/>
        <v>-</v>
      </c>
      <c r="AT116" s="194" t="str">
        <f t="shared" si="65"/>
        <v>-</v>
      </c>
      <c r="AU116" s="194" t="str">
        <f t="shared" si="65"/>
        <v>-</v>
      </c>
      <c r="AV116" s="194" t="str">
        <f t="shared" si="65"/>
        <v>-</v>
      </c>
      <c r="AW116" s="194" t="str">
        <f t="shared" si="65"/>
        <v>-</v>
      </c>
      <c r="AX116" s="194" t="str">
        <f t="shared" si="65"/>
        <v>-</v>
      </c>
      <c r="AY116" s="194" t="str">
        <f t="shared" si="65"/>
        <v>-</v>
      </c>
      <c r="AZ116" s="194" t="str">
        <f t="shared" si="65"/>
        <v>-</v>
      </c>
      <c r="BA116" s="194" t="str">
        <f t="shared" ref="BA116:BL125" si="66">INDEX($BN116:$GI116,1,BA$101+(d.Region-1)*42)</f>
        <v>-</v>
      </c>
      <c r="BB116" s="194" t="str">
        <f t="shared" si="66"/>
        <v>-</v>
      </c>
      <c r="BC116" s="194" t="str">
        <f t="shared" si="66"/>
        <v>-</v>
      </c>
      <c r="BD116" s="194" t="str">
        <f t="shared" si="66"/>
        <v>-</v>
      </c>
      <c r="BE116" s="194" t="str">
        <f t="shared" si="66"/>
        <v>-</v>
      </c>
      <c r="BF116" s="194" t="str">
        <f t="shared" si="66"/>
        <v>-</v>
      </c>
      <c r="BG116" s="194" t="str">
        <f t="shared" si="66"/>
        <v>-</v>
      </c>
      <c r="BH116" s="194" t="str">
        <f t="shared" si="66"/>
        <v>-</v>
      </c>
      <c r="BI116" s="194" t="str">
        <f t="shared" si="66"/>
        <v>-</v>
      </c>
      <c r="BJ116" s="194" t="str">
        <f t="shared" si="66"/>
        <v>-</v>
      </c>
      <c r="BK116" s="194" t="str">
        <f t="shared" si="66"/>
        <v>-</v>
      </c>
      <c r="BL116" s="194" t="str">
        <f t="shared" si="66"/>
        <v>-</v>
      </c>
      <c r="BM116" s="189"/>
      <c r="BN116" s="195" t="s">
        <v>36</v>
      </c>
      <c r="BO116" s="196" t="s">
        <v>36</v>
      </c>
      <c r="BP116" s="196" t="s">
        <v>36</v>
      </c>
      <c r="BQ116" s="196" t="s">
        <v>36</v>
      </c>
      <c r="BR116" s="196" t="s">
        <v>36</v>
      </c>
      <c r="BS116" s="196" t="s">
        <v>36</v>
      </c>
      <c r="BT116" s="197" t="s">
        <v>36</v>
      </c>
      <c r="BU116" s="196" t="s">
        <v>36</v>
      </c>
      <c r="BV116" s="196" t="s">
        <v>36</v>
      </c>
      <c r="BW116" s="196" t="s">
        <v>36</v>
      </c>
      <c r="BX116" s="196" t="s">
        <v>36</v>
      </c>
      <c r="BY116" s="196" t="s">
        <v>36</v>
      </c>
      <c r="BZ116" s="196" t="s">
        <v>36</v>
      </c>
      <c r="CA116" s="197" t="s">
        <v>36</v>
      </c>
      <c r="CB116" s="196" t="s">
        <v>36</v>
      </c>
      <c r="CC116" s="196" t="s">
        <v>36</v>
      </c>
      <c r="CD116" s="196" t="s">
        <v>36</v>
      </c>
      <c r="CE116" s="196" t="s">
        <v>36</v>
      </c>
      <c r="CF116" s="196" t="s">
        <v>36</v>
      </c>
      <c r="CG116" s="196" t="s">
        <v>36</v>
      </c>
      <c r="CH116" s="198" t="s">
        <v>36</v>
      </c>
      <c r="CI116" s="195" t="s">
        <v>36</v>
      </c>
      <c r="CJ116" s="196" t="s">
        <v>36</v>
      </c>
      <c r="CK116" s="196" t="s">
        <v>36</v>
      </c>
      <c r="CL116" s="196" t="s">
        <v>36</v>
      </c>
      <c r="CM116" s="196" t="s">
        <v>36</v>
      </c>
      <c r="CN116" s="196" t="s">
        <v>36</v>
      </c>
      <c r="CO116" s="197" t="s">
        <v>36</v>
      </c>
      <c r="CP116" s="196" t="s">
        <v>36</v>
      </c>
      <c r="CQ116" s="196" t="s">
        <v>36</v>
      </c>
      <c r="CR116" s="196" t="s">
        <v>36</v>
      </c>
      <c r="CS116" s="196" t="s">
        <v>36</v>
      </c>
      <c r="CT116" s="196" t="s">
        <v>36</v>
      </c>
      <c r="CU116" s="196" t="s">
        <v>36</v>
      </c>
      <c r="CV116" s="197" t="s">
        <v>36</v>
      </c>
      <c r="CW116" s="196" t="s">
        <v>36</v>
      </c>
      <c r="CX116" s="196" t="s">
        <v>36</v>
      </c>
      <c r="CY116" s="196" t="s">
        <v>36</v>
      </c>
      <c r="CZ116" s="196" t="s">
        <v>36</v>
      </c>
      <c r="DA116" s="196" t="s">
        <v>36</v>
      </c>
      <c r="DB116" s="196" t="s">
        <v>36</v>
      </c>
      <c r="DC116" s="198" t="s">
        <v>36</v>
      </c>
      <c r="DD116" s="195" t="s">
        <v>36</v>
      </c>
      <c r="DE116" s="196" t="s">
        <v>36</v>
      </c>
      <c r="DF116" s="196" t="s">
        <v>36</v>
      </c>
      <c r="DG116" s="196" t="s">
        <v>36</v>
      </c>
      <c r="DH116" s="196" t="s">
        <v>36</v>
      </c>
      <c r="DI116" s="196" t="s">
        <v>36</v>
      </c>
      <c r="DJ116" s="197" t="s">
        <v>36</v>
      </c>
      <c r="DK116" s="196" t="s">
        <v>36</v>
      </c>
      <c r="DL116" s="196" t="s">
        <v>36</v>
      </c>
      <c r="DM116" s="196" t="s">
        <v>36</v>
      </c>
      <c r="DN116" s="196" t="s">
        <v>36</v>
      </c>
      <c r="DO116" s="196" t="s">
        <v>36</v>
      </c>
      <c r="DP116" s="196" t="s">
        <v>36</v>
      </c>
      <c r="DQ116" s="197" t="s">
        <v>36</v>
      </c>
      <c r="DR116" s="196" t="s">
        <v>36</v>
      </c>
      <c r="DS116" s="196" t="s">
        <v>36</v>
      </c>
      <c r="DT116" s="196" t="s">
        <v>36</v>
      </c>
      <c r="DU116" s="196" t="s">
        <v>36</v>
      </c>
      <c r="DV116" s="196" t="s">
        <v>36</v>
      </c>
      <c r="DW116" s="196" t="s">
        <v>36</v>
      </c>
      <c r="DX116" s="198" t="s">
        <v>36</v>
      </c>
      <c r="DY116" s="195" t="s">
        <v>36</v>
      </c>
      <c r="DZ116" s="196" t="s">
        <v>36</v>
      </c>
      <c r="EA116" s="196" t="s">
        <v>36</v>
      </c>
      <c r="EB116" s="196" t="s">
        <v>36</v>
      </c>
      <c r="EC116" s="196" t="s">
        <v>36</v>
      </c>
      <c r="ED116" s="196" t="s">
        <v>36</v>
      </c>
      <c r="EE116" s="197" t="s">
        <v>36</v>
      </c>
      <c r="EF116" s="196" t="s">
        <v>36</v>
      </c>
      <c r="EG116" s="196" t="s">
        <v>36</v>
      </c>
      <c r="EH116" s="196" t="s">
        <v>36</v>
      </c>
      <c r="EI116" s="196" t="s">
        <v>36</v>
      </c>
      <c r="EJ116" s="196" t="s">
        <v>36</v>
      </c>
      <c r="EK116" s="196" t="s">
        <v>36</v>
      </c>
      <c r="EL116" s="197" t="s">
        <v>36</v>
      </c>
      <c r="EM116" s="196" t="s">
        <v>36</v>
      </c>
      <c r="EN116" s="196" t="s">
        <v>36</v>
      </c>
      <c r="EO116" s="196" t="s">
        <v>36</v>
      </c>
      <c r="EP116" s="196" t="s">
        <v>36</v>
      </c>
      <c r="EQ116" s="196" t="s">
        <v>36</v>
      </c>
      <c r="ER116" s="196" t="s">
        <v>36</v>
      </c>
      <c r="ES116" s="198" t="s">
        <v>36</v>
      </c>
      <c r="ET116" s="195" t="s">
        <v>36</v>
      </c>
      <c r="EU116" s="196" t="s">
        <v>36</v>
      </c>
      <c r="EV116" s="196" t="s">
        <v>36</v>
      </c>
      <c r="EW116" s="196" t="s">
        <v>36</v>
      </c>
      <c r="EX116" s="196" t="s">
        <v>36</v>
      </c>
      <c r="EY116" s="196" t="s">
        <v>36</v>
      </c>
      <c r="EZ116" s="197" t="s">
        <v>36</v>
      </c>
      <c r="FA116" s="196" t="s">
        <v>36</v>
      </c>
      <c r="FB116" s="196" t="s">
        <v>36</v>
      </c>
      <c r="FC116" s="196" t="s">
        <v>36</v>
      </c>
      <c r="FD116" s="196" t="s">
        <v>36</v>
      </c>
      <c r="FE116" s="196" t="s">
        <v>36</v>
      </c>
      <c r="FF116" s="196" t="s">
        <v>36</v>
      </c>
      <c r="FG116" s="197" t="s">
        <v>36</v>
      </c>
      <c r="FH116" s="196" t="s">
        <v>36</v>
      </c>
      <c r="FI116" s="196" t="s">
        <v>36</v>
      </c>
      <c r="FJ116" s="196" t="s">
        <v>36</v>
      </c>
      <c r="FK116" s="196" t="s">
        <v>36</v>
      </c>
      <c r="FL116" s="196" t="s">
        <v>36</v>
      </c>
      <c r="FM116" s="196" t="s">
        <v>36</v>
      </c>
      <c r="FN116" s="198" t="s">
        <v>36</v>
      </c>
      <c r="FO116" s="195" t="s">
        <v>36</v>
      </c>
      <c r="FP116" s="196" t="s">
        <v>36</v>
      </c>
      <c r="FQ116" s="196" t="s">
        <v>36</v>
      </c>
      <c r="FR116" s="196" t="s">
        <v>36</v>
      </c>
      <c r="FS116" s="196" t="s">
        <v>36</v>
      </c>
      <c r="FT116" s="196" t="s">
        <v>36</v>
      </c>
      <c r="FU116" s="197" t="s">
        <v>36</v>
      </c>
      <c r="FV116" s="196" t="s">
        <v>36</v>
      </c>
      <c r="FW116" s="196" t="s">
        <v>36</v>
      </c>
      <c r="FX116" s="196" t="s">
        <v>36</v>
      </c>
      <c r="FY116" s="196" t="s">
        <v>36</v>
      </c>
      <c r="FZ116" s="196" t="s">
        <v>36</v>
      </c>
      <c r="GA116" s="196" t="s">
        <v>36</v>
      </c>
      <c r="GB116" s="197" t="s">
        <v>36</v>
      </c>
      <c r="GC116" s="196" t="s">
        <v>36</v>
      </c>
      <c r="GD116" s="196" t="s">
        <v>36</v>
      </c>
      <c r="GE116" s="196" t="s">
        <v>36</v>
      </c>
      <c r="GF116" s="196" t="s">
        <v>36</v>
      </c>
      <c r="GG116" s="196" t="s">
        <v>36</v>
      </c>
      <c r="GH116" s="196" t="s">
        <v>36</v>
      </c>
      <c r="GI116" s="198" t="s">
        <v>36</v>
      </c>
    </row>
    <row r="117" spans="1:191" outlineLevel="1">
      <c r="A117">
        <v>16</v>
      </c>
      <c r="B117" s="124" t="str">
        <f t="shared" si="53"/>
        <v>Fine BBB, Young ewes:Hgt, CFA:5.5yo, Wethers:2yo</v>
      </c>
      <c r="C117">
        <f t="shared" si="49"/>
        <v>0</v>
      </c>
      <c r="D117" t="b">
        <f t="shared" si="50"/>
        <v>0</v>
      </c>
      <c r="E117">
        <f t="shared" si="54"/>
        <v>730</v>
      </c>
      <c r="F117" t="str">
        <f t="shared" si="55"/>
        <v>-</v>
      </c>
      <c r="G117" t="str">
        <f t="shared" si="56"/>
        <v>-</v>
      </c>
      <c r="H117" t="str">
        <f t="shared" si="56"/>
        <v>-</v>
      </c>
      <c r="I117" t="str">
        <f t="shared" si="56"/>
        <v>-</v>
      </c>
      <c r="J117" t="str">
        <f t="shared" si="56"/>
        <v>-</v>
      </c>
      <c r="K117">
        <f t="shared" si="51"/>
        <v>500</v>
      </c>
      <c r="L117" s="203">
        <f t="shared" si="51"/>
        <v>865</v>
      </c>
      <c r="M117">
        <f t="shared" si="52"/>
        <v>0</v>
      </c>
      <c r="O117" s="130">
        <f t="shared" si="61"/>
        <v>1</v>
      </c>
      <c r="P117" s="129">
        <f>MOD(INT(($A117-5)/PRODUCT(R$98:$U$98)),P$98)+1</f>
        <v>1</v>
      </c>
      <c r="Q117" s="130">
        <f t="shared" si="62"/>
        <v>3</v>
      </c>
      <c r="R117" s="129">
        <f>MOD(INT(($A117-5)/PRODUCT(S$98:$U$98)),R$98)+1</f>
        <v>3</v>
      </c>
      <c r="S117" s="129">
        <f>MOD(INT(($A117-5)/PRODUCT(T$98:$U$98)),S$98)+1</f>
        <v>2</v>
      </c>
      <c r="T117" s="129">
        <f>MOD(INT(($A117-5)/PRODUCT(U$98:$U$98)),T$98)+1</f>
        <v>2</v>
      </c>
      <c r="W117" s="194" t="str">
        <f t="shared" si="63"/>
        <v>-</v>
      </c>
      <c r="X117" s="194" t="str">
        <f t="shared" si="63"/>
        <v>-</v>
      </c>
      <c r="Y117" s="194" t="str">
        <f t="shared" si="63"/>
        <v>-</v>
      </c>
      <c r="Z117" s="194" t="str">
        <f t="shared" si="63"/>
        <v>-</v>
      </c>
      <c r="AA117" s="194" t="str">
        <f t="shared" si="63"/>
        <v>-</v>
      </c>
      <c r="AB117" s="194" t="str">
        <f t="shared" si="63"/>
        <v>-</v>
      </c>
      <c r="AC117" s="194" t="str">
        <f t="shared" si="63"/>
        <v>-</v>
      </c>
      <c r="AD117" s="194" t="str">
        <f t="shared" si="63"/>
        <v>-</v>
      </c>
      <c r="AE117" s="194" t="str">
        <f t="shared" si="63"/>
        <v>-</v>
      </c>
      <c r="AF117" s="194" t="str">
        <f t="shared" si="63"/>
        <v>-</v>
      </c>
      <c r="AG117" s="194" t="str">
        <f t="shared" si="64"/>
        <v>-</v>
      </c>
      <c r="AH117" s="194" t="str">
        <f t="shared" si="64"/>
        <v>-</v>
      </c>
      <c r="AI117" s="194" t="str">
        <f t="shared" si="64"/>
        <v>-</v>
      </c>
      <c r="AJ117" s="194" t="str">
        <f t="shared" si="64"/>
        <v>-</v>
      </c>
      <c r="AK117" s="194" t="str">
        <f t="shared" si="64"/>
        <v>-</v>
      </c>
      <c r="AL117" s="194" t="str">
        <f t="shared" si="64"/>
        <v>-</v>
      </c>
      <c r="AM117" s="194" t="str">
        <f t="shared" si="64"/>
        <v>-</v>
      </c>
      <c r="AN117" s="194" t="str">
        <f t="shared" si="64"/>
        <v>-</v>
      </c>
      <c r="AO117" s="194" t="str">
        <f t="shared" si="64"/>
        <v>-</v>
      </c>
      <c r="AP117" s="194" t="str">
        <f t="shared" si="64"/>
        <v>-</v>
      </c>
      <c r="AQ117" s="194" t="str">
        <f t="shared" si="65"/>
        <v>-</v>
      </c>
      <c r="AR117" s="194" t="str">
        <f t="shared" si="65"/>
        <v>-</v>
      </c>
      <c r="AS117" s="194" t="str">
        <f t="shared" si="65"/>
        <v>-</v>
      </c>
      <c r="AT117" s="194" t="str">
        <f t="shared" si="65"/>
        <v>-</v>
      </c>
      <c r="AU117" s="194" t="str">
        <f t="shared" si="65"/>
        <v>-</v>
      </c>
      <c r="AV117" s="194" t="str">
        <f t="shared" si="65"/>
        <v>-</v>
      </c>
      <c r="AW117" s="194" t="str">
        <f t="shared" si="65"/>
        <v>-</v>
      </c>
      <c r="AX117" s="194" t="str">
        <f t="shared" si="65"/>
        <v>-</v>
      </c>
      <c r="AY117" s="194" t="str">
        <f t="shared" si="65"/>
        <v>-</v>
      </c>
      <c r="AZ117" s="194" t="str">
        <f t="shared" si="65"/>
        <v>-</v>
      </c>
      <c r="BA117" s="194" t="str">
        <f t="shared" si="66"/>
        <v>-</v>
      </c>
      <c r="BB117" s="194" t="str">
        <f t="shared" si="66"/>
        <v>-</v>
      </c>
      <c r="BC117" s="194" t="str">
        <f t="shared" si="66"/>
        <v>-</v>
      </c>
      <c r="BD117" s="194" t="str">
        <f t="shared" si="66"/>
        <v>-</v>
      </c>
      <c r="BE117" s="194" t="str">
        <f t="shared" si="66"/>
        <v>-</v>
      </c>
      <c r="BF117" s="194" t="str">
        <f t="shared" si="66"/>
        <v>-</v>
      </c>
      <c r="BG117" s="194" t="str">
        <f t="shared" si="66"/>
        <v>-</v>
      </c>
      <c r="BH117" s="194" t="str">
        <f t="shared" si="66"/>
        <v>-</v>
      </c>
      <c r="BI117" s="194" t="str">
        <f t="shared" si="66"/>
        <v>-</v>
      </c>
      <c r="BJ117" s="194" t="str">
        <f t="shared" si="66"/>
        <v>-</v>
      </c>
      <c r="BK117" s="194" t="str">
        <f t="shared" si="66"/>
        <v>-</v>
      </c>
      <c r="BL117" s="194" t="str">
        <f t="shared" si="66"/>
        <v>-</v>
      </c>
      <c r="BM117" s="189"/>
      <c r="BN117" s="195" t="s">
        <v>36</v>
      </c>
      <c r="BO117" s="196" t="s">
        <v>36</v>
      </c>
      <c r="BP117" s="196" t="s">
        <v>36</v>
      </c>
      <c r="BQ117" s="196" t="s">
        <v>36</v>
      </c>
      <c r="BR117" s="196" t="s">
        <v>36</v>
      </c>
      <c r="BS117" s="196" t="s">
        <v>36</v>
      </c>
      <c r="BT117" s="197" t="s">
        <v>36</v>
      </c>
      <c r="BU117" s="196" t="s">
        <v>36</v>
      </c>
      <c r="BV117" s="196" t="s">
        <v>36</v>
      </c>
      <c r="BW117" s="196" t="s">
        <v>36</v>
      </c>
      <c r="BX117" s="196" t="s">
        <v>36</v>
      </c>
      <c r="BY117" s="196" t="s">
        <v>36</v>
      </c>
      <c r="BZ117" s="196" t="s">
        <v>36</v>
      </c>
      <c r="CA117" s="197" t="s">
        <v>36</v>
      </c>
      <c r="CB117" s="196" t="s">
        <v>36</v>
      </c>
      <c r="CC117" s="196" t="s">
        <v>36</v>
      </c>
      <c r="CD117" s="196" t="s">
        <v>36</v>
      </c>
      <c r="CE117" s="196" t="s">
        <v>36</v>
      </c>
      <c r="CF117" s="196" t="s">
        <v>36</v>
      </c>
      <c r="CG117" s="196" t="s">
        <v>36</v>
      </c>
      <c r="CH117" s="198" t="s">
        <v>36</v>
      </c>
      <c r="CI117" s="195" t="s">
        <v>36</v>
      </c>
      <c r="CJ117" s="196" t="s">
        <v>36</v>
      </c>
      <c r="CK117" s="196" t="s">
        <v>36</v>
      </c>
      <c r="CL117" s="196" t="s">
        <v>36</v>
      </c>
      <c r="CM117" s="196" t="s">
        <v>36</v>
      </c>
      <c r="CN117" s="196" t="s">
        <v>36</v>
      </c>
      <c r="CO117" s="197" t="s">
        <v>36</v>
      </c>
      <c r="CP117" s="196" t="s">
        <v>36</v>
      </c>
      <c r="CQ117" s="196" t="s">
        <v>36</v>
      </c>
      <c r="CR117" s="196" t="s">
        <v>36</v>
      </c>
      <c r="CS117" s="196" t="s">
        <v>36</v>
      </c>
      <c r="CT117" s="196" t="s">
        <v>36</v>
      </c>
      <c r="CU117" s="196" t="s">
        <v>36</v>
      </c>
      <c r="CV117" s="197" t="s">
        <v>36</v>
      </c>
      <c r="CW117" s="196" t="s">
        <v>36</v>
      </c>
      <c r="CX117" s="196" t="s">
        <v>36</v>
      </c>
      <c r="CY117" s="196" t="s">
        <v>36</v>
      </c>
      <c r="CZ117" s="196" t="s">
        <v>36</v>
      </c>
      <c r="DA117" s="196" t="s">
        <v>36</v>
      </c>
      <c r="DB117" s="196" t="s">
        <v>36</v>
      </c>
      <c r="DC117" s="198" t="s">
        <v>36</v>
      </c>
      <c r="DD117" s="195" t="s">
        <v>36</v>
      </c>
      <c r="DE117" s="196" t="s">
        <v>36</v>
      </c>
      <c r="DF117" s="196" t="s">
        <v>36</v>
      </c>
      <c r="DG117" s="196" t="s">
        <v>36</v>
      </c>
      <c r="DH117" s="196" t="s">
        <v>36</v>
      </c>
      <c r="DI117" s="196" t="s">
        <v>36</v>
      </c>
      <c r="DJ117" s="197" t="s">
        <v>36</v>
      </c>
      <c r="DK117" s="196" t="s">
        <v>36</v>
      </c>
      <c r="DL117" s="196" t="s">
        <v>36</v>
      </c>
      <c r="DM117" s="196" t="s">
        <v>36</v>
      </c>
      <c r="DN117" s="196" t="s">
        <v>36</v>
      </c>
      <c r="DO117" s="196" t="s">
        <v>36</v>
      </c>
      <c r="DP117" s="196" t="s">
        <v>36</v>
      </c>
      <c r="DQ117" s="197" t="s">
        <v>36</v>
      </c>
      <c r="DR117" s="196" t="s">
        <v>36</v>
      </c>
      <c r="DS117" s="196" t="s">
        <v>36</v>
      </c>
      <c r="DT117" s="196" t="s">
        <v>36</v>
      </c>
      <c r="DU117" s="196" t="s">
        <v>36</v>
      </c>
      <c r="DV117" s="196" t="s">
        <v>36</v>
      </c>
      <c r="DW117" s="196" t="s">
        <v>36</v>
      </c>
      <c r="DX117" s="198" t="s">
        <v>36</v>
      </c>
      <c r="DY117" s="195" t="s">
        <v>36</v>
      </c>
      <c r="DZ117" s="196" t="s">
        <v>36</v>
      </c>
      <c r="EA117" s="196" t="s">
        <v>36</v>
      </c>
      <c r="EB117" s="196" t="s">
        <v>36</v>
      </c>
      <c r="EC117" s="196" t="s">
        <v>36</v>
      </c>
      <c r="ED117" s="196" t="s">
        <v>36</v>
      </c>
      <c r="EE117" s="197" t="s">
        <v>36</v>
      </c>
      <c r="EF117" s="196" t="s">
        <v>36</v>
      </c>
      <c r="EG117" s="196" t="s">
        <v>36</v>
      </c>
      <c r="EH117" s="196" t="s">
        <v>36</v>
      </c>
      <c r="EI117" s="196" t="s">
        <v>36</v>
      </c>
      <c r="EJ117" s="196" t="s">
        <v>36</v>
      </c>
      <c r="EK117" s="196" t="s">
        <v>36</v>
      </c>
      <c r="EL117" s="197" t="s">
        <v>36</v>
      </c>
      <c r="EM117" s="196" t="s">
        <v>36</v>
      </c>
      <c r="EN117" s="196" t="s">
        <v>36</v>
      </c>
      <c r="EO117" s="196" t="s">
        <v>36</v>
      </c>
      <c r="EP117" s="196" t="s">
        <v>36</v>
      </c>
      <c r="EQ117" s="196" t="s">
        <v>36</v>
      </c>
      <c r="ER117" s="196" t="s">
        <v>36</v>
      </c>
      <c r="ES117" s="198" t="s">
        <v>36</v>
      </c>
      <c r="ET117" s="195" t="s">
        <v>36</v>
      </c>
      <c r="EU117" s="196" t="s">
        <v>36</v>
      </c>
      <c r="EV117" s="196" t="s">
        <v>36</v>
      </c>
      <c r="EW117" s="196" t="s">
        <v>36</v>
      </c>
      <c r="EX117" s="196" t="s">
        <v>36</v>
      </c>
      <c r="EY117" s="196" t="s">
        <v>36</v>
      </c>
      <c r="EZ117" s="197" t="s">
        <v>36</v>
      </c>
      <c r="FA117" s="196" t="s">
        <v>36</v>
      </c>
      <c r="FB117" s="196" t="s">
        <v>36</v>
      </c>
      <c r="FC117" s="196" t="s">
        <v>36</v>
      </c>
      <c r="FD117" s="196" t="s">
        <v>36</v>
      </c>
      <c r="FE117" s="196" t="s">
        <v>36</v>
      </c>
      <c r="FF117" s="196" t="s">
        <v>36</v>
      </c>
      <c r="FG117" s="197" t="s">
        <v>36</v>
      </c>
      <c r="FH117" s="196" t="s">
        <v>36</v>
      </c>
      <c r="FI117" s="196" t="s">
        <v>36</v>
      </c>
      <c r="FJ117" s="196" t="s">
        <v>36</v>
      </c>
      <c r="FK117" s="196" t="s">
        <v>36</v>
      </c>
      <c r="FL117" s="196" t="s">
        <v>36</v>
      </c>
      <c r="FM117" s="196" t="s">
        <v>36</v>
      </c>
      <c r="FN117" s="198" t="s">
        <v>36</v>
      </c>
      <c r="FO117" s="195" t="s">
        <v>36</v>
      </c>
      <c r="FP117" s="196" t="s">
        <v>36</v>
      </c>
      <c r="FQ117" s="196" t="s">
        <v>36</v>
      </c>
      <c r="FR117" s="196" t="s">
        <v>36</v>
      </c>
      <c r="FS117" s="196" t="s">
        <v>36</v>
      </c>
      <c r="FT117" s="196" t="s">
        <v>36</v>
      </c>
      <c r="FU117" s="197" t="s">
        <v>36</v>
      </c>
      <c r="FV117" s="196" t="s">
        <v>36</v>
      </c>
      <c r="FW117" s="196" t="s">
        <v>36</v>
      </c>
      <c r="FX117" s="196" t="s">
        <v>36</v>
      </c>
      <c r="FY117" s="196" t="s">
        <v>36</v>
      </c>
      <c r="FZ117" s="196" t="s">
        <v>36</v>
      </c>
      <c r="GA117" s="196" t="s">
        <v>36</v>
      </c>
      <c r="GB117" s="197" t="s">
        <v>36</v>
      </c>
      <c r="GC117" s="196" t="s">
        <v>36</v>
      </c>
      <c r="GD117" s="196" t="s">
        <v>36</v>
      </c>
      <c r="GE117" s="196" t="s">
        <v>36</v>
      </c>
      <c r="GF117" s="196" t="s">
        <v>36</v>
      </c>
      <c r="GG117" s="196" t="s">
        <v>36</v>
      </c>
      <c r="GH117" s="196" t="s">
        <v>36</v>
      </c>
      <c r="GI117" s="198" t="s">
        <v>36</v>
      </c>
    </row>
    <row r="118" spans="1:191" outlineLevel="1">
      <c r="A118">
        <v>17</v>
      </c>
      <c r="B118" s="124" t="str">
        <f t="shared" si="53"/>
        <v>Med BBB, Young ewes:Lmb, CFA:6.5yo, Wethers:Lmb</v>
      </c>
      <c r="C118">
        <f t="shared" si="49"/>
        <v>1</v>
      </c>
      <c r="D118" t="b">
        <f t="shared" si="50"/>
        <v>0</v>
      </c>
      <c r="E118">
        <f t="shared" si="54"/>
        <v>0</v>
      </c>
      <c r="F118">
        <f t="shared" si="55"/>
        <v>450</v>
      </c>
      <c r="G118" t="str">
        <f t="shared" si="56"/>
        <v>-</v>
      </c>
      <c r="H118">
        <f t="shared" si="56"/>
        <v>0</v>
      </c>
      <c r="I118">
        <f t="shared" si="56"/>
        <v>0</v>
      </c>
      <c r="J118">
        <f t="shared" si="56"/>
        <v>0</v>
      </c>
      <c r="K118">
        <f t="shared" si="51"/>
        <v>0</v>
      </c>
      <c r="L118" s="203">
        <f t="shared" si="51"/>
        <v>450</v>
      </c>
      <c r="M118">
        <f t="shared" si="52"/>
        <v>0.9</v>
      </c>
      <c r="O118" s="130">
        <f t="shared" si="61"/>
        <v>2</v>
      </c>
      <c r="P118" s="129">
        <f>MOD(INT(($A118-5)/PRODUCT(R$98:$U$98)),P$98)+1</f>
        <v>2</v>
      </c>
      <c r="Q118" s="130">
        <f t="shared" si="62"/>
        <v>1</v>
      </c>
      <c r="R118" s="129">
        <f>MOD(INT(($A118-5)/PRODUCT(S$98:$U$98)),R$98)+1</f>
        <v>1</v>
      </c>
      <c r="S118" s="129">
        <f>MOD(INT(($A118-5)/PRODUCT(T$98:$U$98)),S$98)+1</f>
        <v>1</v>
      </c>
      <c r="T118" s="129">
        <f>MOD(INT(($A118-5)/PRODUCT(U$98:$U$98)),T$98)+1</f>
        <v>1</v>
      </c>
      <c r="W118" s="194" t="str">
        <f t="shared" si="63"/>
        <v>-</v>
      </c>
      <c r="X118" s="194" t="str">
        <f t="shared" si="63"/>
        <v>-</v>
      </c>
      <c r="Y118" s="194" t="str">
        <f t="shared" si="63"/>
        <v>-</v>
      </c>
      <c r="Z118" s="194" t="str">
        <f t="shared" si="63"/>
        <v>-</v>
      </c>
      <c r="AA118" s="194" t="str">
        <f t="shared" si="63"/>
        <v>-</v>
      </c>
      <c r="AB118" s="194" t="str">
        <f t="shared" si="63"/>
        <v>-</v>
      </c>
      <c r="AC118" s="194" t="str">
        <f t="shared" si="63"/>
        <v>-</v>
      </c>
      <c r="AD118" s="194" t="str">
        <f t="shared" si="63"/>
        <v>-</v>
      </c>
      <c r="AE118" s="194" t="str">
        <f t="shared" si="63"/>
        <v>-</v>
      </c>
      <c r="AF118" s="194" t="str">
        <f t="shared" si="63"/>
        <v>-</v>
      </c>
      <c r="AG118" s="194" t="str">
        <f t="shared" si="64"/>
        <v>-</v>
      </c>
      <c r="AH118" s="194" t="str">
        <f t="shared" si="64"/>
        <v>-</v>
      </c>
      <c r="AI118" s="194" t="str">
        <f t="shared" si="64"/>
        <v>-</v>
      </c>
      <c r="AJ118" s="194" t="str">
        <f t="shared" si="64"/>
        <v>-</v>
      </c>
      <c r="AK118" s="194" t="str">
        <f t="shared" si="64"/>
        <v>-</v>
      </c>
      <c r="AL118" s="194" t="str">
        <f t="shared" si="64"/>
        <v>-</v>
      </c>
      <c r="AM118" s="194" t="str">
        <f t="shared" si="64"/>
        <v>-</v>
      </c>
      <c r="AN118" s="194" t="str">
        <f t="shared" si="64"/>
        <v>-</v>
      </c>
      <c r="AO118" s="194" t="str">
        <f t="shared" si="64"/>
        <v>-</v>
      </c>
      <c r="AP118" s="194" t="str">
        <f t="shared" si="64"/>
        <v>-</v>
      </c>
      <c r="AQ118" s="194" t="str">
        <f t="shared" si="65"/>
        <v>-</v>
      </c>
      <c r="AR118" s="194" t="str">
        <f t="shared" si="65"/>
        <v>-</v>
      </c>
      <c r="AS118" s="194" t="str">
        <f t="shared" si="65"/>
        <v>-</v>
      </c>
      <c r="AT118" s="194" t="str">
        <f t="shared" si="65"/>
        <v>-</v>
      </c>
      <c r="AU118" s="194" t="str">
        <f t="shared" si="65"/>
        <v>-</v>
      </c>
      <c r="AV118" s="194" t="str">
        <f t="shared" si="65"/>
        <v>-</v>
      </c>
      <c r="AW118" s="194" t="str">
        <f t="shared" si="65"/>
        <v>-</v>
      </c>
      <c r="AX118" s="194" t="str">
        <f t="shared" si="65"/>
        <v>-</v>
      </c>
      <c r="AY118" s="194" t="str">
        <f t="shared" si="65"/>
        <v>-</v>
      </c>
      <c r="AZ118" s="194" t="str">
        <f t="shared" si="65"/>
        <v>-</v>
      </c>
      <c r="BA118" s="194" t="str">
        <f t="shared" si="66"/>
        <v>-</v>
      </c>
      <c r="BB118" s="194" t="str">
        <f t="shared" si="66"/>
        <v>-</v>
      </c>
      <c r="BC118" s="194" t="str">
        <f t="shared" si="66"/>
        <v>-</v>
      </c>
      <c r="BD118" s="194" t="str">
        <f t="shared" si="66"/>
        <v>-</v>
      </c>
      <c r="BE118" s="194" t="str">
        <f t="shared" si="66"/>
        <v>-</v>
      </c>
      <c r="BF118" s="194" t="str">
        <f t="shared" si="66"/>
        <v>-</v>
      </c>
      <c r="BG118" s="194" t="str">
        <f t="shared" si="66"/>
        <v>-</v>
      </c>
      <c r="BH118" s="194" t="str">
        <f t="shared" si="66"/>
        <v>-</v>
      </c>
      <c r="BI118" s="194" t="str">
        <f t="shared" si="66"/>
        <v>-</v>
      </c>
      <c r="BJ118" s="194" t="str">
        <f t="shared" si="66"/>
        <v>-</v>
      </c>
      <c r="BK118" s="194" t="str">
        <f t="shared" si="66"/>
        <v>-</v>
      </c>
      <c r="BL118" s="194" t="str">
        <f t="shared" si="66"/>
        <v>-</v>
      </c>
      <c r="BM118" s="189"/>
      <c r="BN118" s="195" t="s">
        <v>36</v>
      </c>
      <c r="BO118" s="196" t="s">
        <v>36</v>
      </c>
      <c r="BP118" s="196" t="s">
        <v>36</v>
      </c>
      <c r="BQ118" s="196" t="s">
        <v>36</v>
      </c>
      <c r="BR118" s="196" t="s">
        <v>36</v>
      </c>
      <c r="BS118" s="196" t="s">
        <v>36</v>
      </c>
      <c r="BT118" s="197" t="s">
        <v>36</v>
      </c>
      <c r="BU118" s="196" t="s">
        <v>36</v>
      </c>
      <c r="BV118" s="196" t="s">
        <v>36</v>
      </c>
      <c r="BW118" s="196" t="s">
        <v>36</v>
      </c>
      <c r="BX118" s="196" t="s">
        <v>36</v>
      </c>
      <c r="BY118" s="196" t="s">
        <v>36</v>
      </c>
      <c r="BZ118" s="196" t="s">
        <v>36</v>
      </c>
      <c r="CA118" s="197" t="s">
        <v>36</v>
      </c>
      <c r="CB118" s="196" t="s">
        <v>36</v>
      </c>
      <c r="CC118" s="196" t="s">
        <v>36</v>
      </c>
      <c r="CD118" s="196" t="s">
        <v>36</v>
      </c>
      <c r="CE118" s="196" t="s">
        <v>36</v>
      </c>
      <c r="CF118" s="196" t="s">
        <v>36</v>
      </c>
      <c r="CG118" s="196" t="s">
        <v>36</v>
      </c>
      <c r="CH118" s="198" t="s">
        <v>36</v>
      </c>
      <c r="CI118" s="195" t="s">
        <v>36</v>
      </c>
      <c r="CJ118" s="196" t="s">
        <v>36</v>
      </c>
      <c r="CK118" s="196" t="s">
        <v>36</v>
      </c>
      <c r="CL118" s="196" t="s">
        <v>36</v>
      </c>
      <c r="CM118" s="196" t="s">
        <v>36</v>
      </c>
      <c r="CN118" s="196" t="s">
        <v>36</v>
      </c>
      <c r="CO118" s="197" t="s">
        <v>36</v>
      </c>
      <c r="CP118" s="196" t="s">
        <v>36</v>
      </c>
      <c r="CQ118" s="196" t="s">
        <v>36</v>
      </c>
      <c r="CR118" s="196" t="s">
        <v>36</v>
      </c>
      <c r="CS118" s="196" t="s">
        <v>36</v>
      </c>
      <c r="CT118" s="196" t="s">
        <v>36</v>
      </c>
      <c r="CU118" s="196" t="s">
        <v>36</v>
      </c>
      <c r="CV118" s="197" t="s">
        <v>36</v>
      </c>
      <c r="CW118" s="196" t="s">
        <v>36</v>
      </c>
      <c r="CX118" s="196" t="s">
        <v>36</v>
      </c>
      <c r="CY118" s="196" t="s">
        <v>36</v>
      </c>
      <c r="CZ118" s="196" t="s">
        <v>36</v>
      </c>
      <c r="DA118" s="196" t="s">
        <v>36</v>
      </c>
      <c r="DB118" s="196" t="s">
        <v>36</v>
      </c>
      <c r="DC118" s="198" t="s">
        <v>36</v>
      </c>
      <c r="DD118" s="195" t="s">
        <v>36</v>
      </c>
      <c r="DE118" s="196" t="s">
        <v>36</v>
      </c>
      <c r="DF118" s="196" t="s">
        <v>36</v>
      </c>
      <c r="DG118" s="196" t="s">
        <v>36</v>
      </c>
      <c r="DH118" s="196" t="s">
        <v>36</v>
      </c>
      <c r="DI118" s="196" t="s">
        <v>36</v>
      </c>
      <c r="DJ118" s="197" t="s">
        <v>36</v>
      </c>
      <c r="DK118" s="196" t="s">
        <v>36</v>
      </c>
      <c r="DL118" s="196" t="s">
        <v>36</v>
      </c>
      <c r="DM118" s="196" t="s">
        <v>36</v>
      </c>
      <c r="DN118" s="196" t="s">
        <v>36</v>
      </c>
      <c r="DO118" s="196" t="s">
        <v>36</v>
      </c>
      <c r="DP118" s="196" t="s">
        <v>36</v>
      </c>
      <c r="DQ118" s="197" t="s">
        <v>36</v>
      </c>
      <c r="DR118" s="196" t="s">
        <v>36</v>
      </c>
      <c r="DS118" s="196" t="s">
        <v>36</v>
      </c>
      <c r="DT118" s="196" t="s">
        <v>36</v>
      </c>
      <c r="DU118" s="196" t="s">
        <v>36</v>
      </c>
      <c r="DV118" s="196" t="s">
        <v>36</v>
      </c>
      <c r="DW118" s="196" t="s">
        <v>36</v>
      </c>
      <c r="DX118" s="198" t="s">
        <v>36</v>
      </c>
      <c r="DY118" s="195" t="s">
        <v>36</v>
      </c>
      <c r="DZ118" s="196" t="s">
        <v>36</v>
      </c>
      <c r="EA118" s="196" t="s">
        <v>36</v>
      </c>
      <c r="EB118" s="196" t="s">
        <v>36</v>
      </c>
      <c r="EC118" s="196" t="s">
        <v>36</v>
      </c>
      <c r="ED118" s="196" t="s">
        <v>36</v>
      </c>
      <c r="EE118" s="197" t="s">
        <v>36</v>
      </c>
      <c r="EF118" s="196" t="s">
        <v>36</v>
      </c>
      <c r="EG118" s="196" t="s">
        <v>36</v>
      </c>
      <c r="EH118" s="196" t="s">
        <v>36</v>
      </c>
      <c r="EI118" s="196" t="s">
        <v>36</v>
      </c>
      <c r="EJ118" s="196" t="s">
        <v>36</v>
      </c>
      <c r="EK118" s="196" t="s">
        <v>36</v>
      </c>
      <c r="EL118" s="197" t="s">
        <v>36</v>
      </c>
      <c r="EM118" s="196" t="s">
        <v>36</v>
      </c>
      <c r="EN118" s="196" t="s">
        <v>36</v>
      </c>
      <c r="EO118" s="196" t="s">
        <v>36</v>
      </c>
      <c r="EP118" s="196" t="s">
        <v>36</v>
      </c>
      <c r="EQ118" s="196" t="s">
        <v>36</v>
      </c>
      <c r="ER118" s="196" t="s">
        <v>36</v>
      </c>
      <c r="ES118" s="198" t="s">
        <v>36</v>
      </c>
      <c r="ET118" s="195" t="s">
        <v>36</v>
      </c>
      <c r="EU118" s="196" t="s">
        <v>36</v>
      </c>
      <c r="EV118" s="196" t="s">
        <v>36</v>
      </c>
      <c r="EW118" s="196" t="s">
        <v>36</v>
      </c>
      <c r="EX118" s="196" t="s">
        <v>36</v>
      </c>
      <c r="EY118" s="196" t="s">
        <v>36</v>
      </c>
      <c r="EZ118" s="197" t="s">
        <v>36</v>
      </c>
      <c r="FA118" s="196" t="s">
        <v>36</v>
      </c>
      <c r="FB118" s="196" t="s">
        <v>36</v>
      </c>
      <c r="FC118" s="196" t="s">
        <v>36</v>
      </c>
      <c r="FD118" s="196" t="s">
        <v>36</v>
      </c>
      <c r="FE118" s="196" t="s">
        <v>36</v>
      </c>
      <c r="FF118" s="196" t="s">
        <v>36</v>
      </c>
      <c r="FG118" s="197" t="s">
        <v>36</v>
      </c>
      <c r="FH118" s="196" t="s">
        <v>36</v>
      </c>
      <c r="FI118" s="196" t="s">
        <v>36</v>
      </c>
      <c r="FJ118" s="196" t="s">
        <v>36</v>
      </c>
      <c r="FK118" s="196" t="s">
        <v>36</v>
      </c>
      <c r="FL118" s="196" t="s">
        <v>36</v>
      </c>
      <c r="FM118" s="196" t="s">
        <v>36</v>
      </c>
      <c r="FN118" s="198" t="s">
        <v>36</v>
      </c>
      <c r="FO118" s="195" t="s">
        <v>36</v>
      </c>
      <c r="FP118" s="196" t="s">
        <v>36</v>
      </c>
      <c r="FQ118" s="196" t="s">
        <v>36</v>
      </c>
      <c r="FR118" s="196" t="s">
        <v>36</v>
      </c>
      <c r="FS118" s="196" t="s">
        <v>36</v>
      </c>
      <c r="FT118" s="196" t="s">
        <v>36</v>
      </c>
      <c r="FU118" s="197" t="s">
        <v>36</v>
      </c>
      <c r="FV118" s="196" t="s">
        <v>36</v>
      </c>
      <c r="FW118" s="196" t="s">
        <v>36</v>
      </c>
      <c r="FX118" s="196" t="s">
        <v>36</v>
      </c>
      <c r="FY118" s="196" t="s">
        <v>36</v>
      </c>
      <c r="FZ118" s="196" t="s">
        <v>36</v>
      </c>
      <c r="GA118" s="196" t="s">
        <v>36</v>
      </c>
      <c r="GB118" s="197" t="s">
        <v>36</v>
      </c>
      <c r="GC118" s="196" t="s">
        <v>36</v>
      </c>
      <c r="GD118" s="196" t="s">
        <v>36</v>
      </c>
      <c r="GE118" s="196" t="s">
        <v>36</v>
      </c>
      <c r="GF118" s="196" t="s">
        <v>36</v>
      </c>
      <c r="GG118" s="196" t="s">
        <v>36</v>
      </c>
      <c r="GH118" s="196" t="s">
        <v>36</v>
      </c>
      <c r="GI118" s="198" t="s">
        <v>36</v>
      </c>
    </row>
    <row r="119" spans="1:191" outlineLevel="1">
      <c r="A119">
        <v>18</v>
      </c>
      <c r="B119" s="124" t="str">
        <f t="shared" si="53"/>
        <v>Med BBB, Young ewes:Lmb, CFA:5.5yo, Wethers:Lmb</v>
      </c>
      <c r="C119">
        <f t="shared" si="49"/>
        <v>1</v>
      </c>
      <c r="D119" t="b">
        <f t="shared" si="50"/>
        <v>0</v>
      </c>
      <c r="E119">
        <f t="shared" si="54"/>
        <v>0</v>
      </c>
      <c r="F119">
        <f t="shared" si="55"/>
        <v>450</v>
      </c>
      <c r="G119" t="str">
        <f t="shared" si="56"/>
        <v>-</v>
      </c>
      <c r="H119">
        <f t="shared" si="56"/>
        <v>0</v>
      </c>
      <c r="I119">
        <f t="shared" si="56"/>
        <v>0</v>
      </c>
      <c r="J119">
        <f t="shared" si="56"/>
        <v>0</v>
      </c>
      <c r="K119">
        <f t="shared" si="51"/>
        <v>0</v>
      </c>
      <c r="L119" s="203">
        <f t="shared" si="51"/>
        <v>450</v>
      </c>
      <c r="M119">
        <f t="shared" si="52"/>
        <v>0</v>
      </c>
      <c r="O119" s="130">
        <f t="shared" si="61"/>
        <v>2</v>
      </c>
      <c r="P119" s="129">
        <f>MOD(INT(($A119-5)/PRODUCT(R$98:$U$98)),P$98)+1</f>
        <v>2</v>
      </c>
      <c r="Q119" s="130">
        <f t="shared" si="62"/>
        <v>1</v>
      </c>
      <c r="R119" s="129">
        <f>MOD(INT(($A119-5)/PRODUCT(S$98:$U$98)),R$98)+1</f>
        <v>1</v>
      </c>
      <c r="S119" s="129">
        <f>MOD(INT(($A119-5)/PRODUCT(T$98:$U$98)),S$98)+1</f>
        <v>1</v>
      </c>
      <c r="T119" s="129">
        <f>MOD(INT(($A119-5)/PRODUCT(U$98:$U$98)),T$98)+1</f>
        <v>2</v>
      </c>
      <c r="W119" s="194" t="str">
        <f t="shared" si="63"/>
        <v>-</v>
      </c>
      <c r="X119" s="194" t="str">
        <f t="shared" si="63"/>
        <v>-</v>
      </c>
      <c r="Y119" s="194" t="str">
        <f t="shared" si="63"/>
        <v>-</v>
      </c>
      <c r="Z119" s="194" t="str">
        <f t="shared" si="63"/>
        <v>-</v>
      </c>
      <c r="AA119" s="194" t="str">
        <f t="shared" si="63"/>
        <v>-</v>
      </c>
      <c r="AB119" s="194" t="str">
        <f t="shared" si="63"/>
        <v>-</v>
      </c>
      <c r="AC119" s="194" t="str">
        <f t="shared" si="63"/>
        <v>-</v>
      </c>
      <c r="AD119" s="194" t="str">
        <f t="shared" si="63"/>
        <v>-</v>
      </c>
      <c r="AE119" s="194" t="str">
        <f t="shared" si="63"/>
        <v>-</v>
      </c>
      <c r="AF119" s="194" t="str">
        <f t="shared" si="63"/>
        <v>-</v>
      </c>
      <c r="AG119" s="194" t="str">
        <f t="shared" si="64"/>
        <v>-</v>
      </c>
      <c r="AH119" s="194" t="str">
        <f t="shared" si="64"/>
        <v>-</v>
      </c>
      <c r="AI119" s="194" t="str">
        <f t="shared" si="64"/>
        <v>-</v>
      </c>
      <c r="AJ119" s="194" t="str">
        <f t="shared" si="64"/>
        <v>-</v>
      </c>
      <c r="AK119" s="194" t="str">
        <f t="shared" si="64"/>
        <v>-</v>
      </c>
      <c r="AL119" s="194" t="str">
        <f t="shared" si="64"/>
        <v>-</v>
      </c>
      <c r="AM119" s="194" t="str">
        <f t="shared" si="64"/>
        <v>-</v>
      </c>
      <c r="AN119" s="194" t="str">
        <f t="shared" si="64"/>
        <v>-</v>
      </c>
      <c r="AO119" s="194" t="str">
        <f t="shared" si="64"/>
        <v>-</v>
      </c>
      <c r="AP119" s="194" t="str">
        <f t="shared" si="64"/>
        <v>-</v>
      </c>
      <c r="AQ119" s="194" t="str">
        <f t="shared" si="65"/>
        <v>-</v>
      </c>
      <c r="AR119" s="194" t="str">
        <f t="shared" si="65"/>
        <v>-</v>
      </c>
      <c r="AS119" s="194" t="str">
        <f t="shared" si="65"/>
        <v>-</v>
      </c>
      <c r="AT119" s="194" t="str">
        <f t="shared" si="65"/>
        <v>-</v>
      </c>
      <c r="AU119" s="194" t="str">
        <f t="shared" si="65"/>
        <v>-</v>
      </c>
      <c r="AV119" s="194" t="str">
        <f t="shared" si="65"/>
        <v>-</v>
      </c>
      <c r="AW119" s="194" t="str">
        <f t="shared" si="65"/>
        <v>-</v>
      </c>
      <c r="AX119" s="194" t="str">
        <f t="shared" si="65"/>
        <v>-</v>
      </c>
      <c r="AY119" s="194" t="str">
        <f t="shared" si="65"/>
        <v>-</v>
      </c>
      <c r="AZ119" s="194" t="str">
        <f t="shared" si="65"/>
        <v>-</v>
      </c>
      <c r="BA119" s="194" t="str">
        <f t="shared" si="66"/>
        <v>-</v>
      </c>
      <c r="BB119" s="194" t="str">
        <f t="shared" si="66"/>
        <v>-</v>
      </c>
      <c r="BC119" s="194" t="str">
        <f t="shared" si="66"/>
        <v>-</v>
      </c>
      <c r="BD119" s="194" t="str">
        <f t="shared" si="66"/>
        <v>-</v>
      </c>
      <c r="BE119" s="194" t="str">
        <f t="shared" si="66"/>
        <v>-</v>
      </c>
      <c r="BF119" s="194" t="str">
        <f t="shared" si="66"/>
        <v>-</v>
      </c>
      <c r="BG119" s="194" t="str">
        <f t="shared" si="66"/>
        <v>-</v>
      </c>
      <c r="BH119" s="194" t="str">
        <f t="shared" si="66"/>
        <v>-</v>
      </c>
      <c r="BI119" s="194" t="str">
        <f t="shared" si="66"/>
        <v>-</v>
      </c>
      <c r="BJ119" s="194" t="str">
        <f t="shared" si="66"/>
        <v>-</v>
      </c>
      <c r="BK119" s="194" t="str">
        <f t="shared" si="66"/>
        <v>-</v>
      </c>
      <c r="BL119" s="194" t="str">
        <f t="shared" si="66"/>
        <v>-</v>
      </c>
      <c r="BM119" s="189"/>
      <c r="BN119" s="195" t="s">
        <v>36</v>
      </c>
      <c r="BO119" s="196" t="s">
        <v>36</v>
      </c>
      <c r="BP119" s="196" t="s">
        <v>36</v>
      </c>
      <c r="BQ119" s="196" t="s">
        <v>36</v>
      </c>
      <c r="BR119" s="196" t="s">
        <v>36</v>
      </c>
      <c r="BS119" s="196" t="s">
        <v>36</v>
      </c>
      <c r="BT119" s="197" t="s">
        <v>36</v>
      </c>
      <c r="BU119" s="196" t="s">
        <v>36</v>
      </c>
      <c r="BV119" s="196" t="s">
        <v>36</v>
      </c>
      <c r="BW119" s="196" t="s">
        <v>36</v>
      </c>
      <c r="BX119" s="196" t="s">
        <v>36</v>
      </c>
      <c r="BY119" s="196" t="s">
        <v>36</v>
      </c>
      <c r="BZ119" s="196" t="s">
        <v>36</v>
      </c>
      <c r="CA119" s="197" t="s">
        <v>36</v>
      </c>
      <c r="CB119" s="196" t="s">
        <v>36</v>
      </c>
      <c r="CC119" s="196" t="s">
        <v>36</v>
      </c>
      <c r="CD119" s="196" t="s">
        <v>36</v>
      </c>
      <c r="CE119" s="196" t="s">
        <v>36</v>
      </c>
      <c r="CF119" s="196" t="s">
        <v>36</v>
      </c>
      <c r="CG119" s="196" t="s">
        <v>36</v>
      </c>
      <c r="CH119" s="198" t="s">
        <v>36</v>
      </c>
      <c r="CI119" s="195" t="s">
        <v>36</v>
      </c>
      <c r="CJ119" s="196" t="s">
        <v>36</v>
      </c>
      <c r="CK119" s="196" t="s">
        <v>36</v>
      </c>
      <c r="CL119" s="196" t="s">
        <v>36</v>
      </c>
      <c r="CM119" s="196" t="s">
        <v>36</v>
      </c>
      <c r="CN119" s="196" t="s">
        <v>36</v>
      </c>
      <c r="CO119" s="197" t="s">
        <v>36</v>
      </c>
      <c r="CP119" s="196" t="s">
        <v>36</v>
      </c>
      <c r="CQ119" s="196" t="s">
        <v>36</v>
      </c>
      <c r="CR119" s="196" t="s">
        <v>36</v>
      </c>
      <c r="CS119" s="196" t="s">
        <v>36</v>
      </c>
      <c r="CT119" s="196" t="s">
        <v>36</v>
      </c>
      <c r="CU119" s="196" t="s">
        <v>36</v>
      </c>
      <c r="CV119" s="197" t="s">
        <v>36</v>
      </c>
      <c r="CW119" s="196" t="s">
        <v>36</v>
      </c>
      <c r="CX119" s="196" t="s">
        <v>36</v>
      </c>
      <c r="CY119" s="196" t="s">
        <v>36</v>
      </c>
      <c r="CZ119" s="196" t="s">
        <v>36</v>
      </c>
      <c r="DA119" s="196" t="s">
        <v>36</v>
      </c>
      <c r="DB119" s="196" t="s">
        <v>36</v>
      </c>
      <c r="DC119" s="198" t="s">
        <v>36</v>
      </c>
      <c r="DD119" s="195" t="s">
        <v>36</v>
      </c>
      <c r="DE119" s="196" t="s">
        <v>36</v>
      </c>
      <c r="DF119" s="196" t="s">
        <v>36</v>
      </c>
      <c r="DG119" s="196" t="s">
        <v>36</v>
      </c>
      <c r="DH119" s="196" t="s">
        <v>36</v>
      </c>
      <c r="DI119" s="196" t="s">
        <v>36</v>
      </c>
      <c r="DJ119" s="197" t="s">
        <v>36</v>
      </c>
      <c r="DK119" s="196" t="s">
        <v>36</v>
      </c>
      <c r="DL119" s="196" t="s">
        <v>36</v>
      </c>
      <c r="DM119" s="196" t="s">
        <v>36</v>
      </c>
      <c r="DN119" s="196" t="s">
        <v>36</v>
      </c>
      <c r="DO119" s="196" t="s">
        <v>36</v>
      </c>
      <c r="DP119" s="196" t="s">
        <v>36</v>
      </c>
      <c r="DQ119" s="197" t="s">
        <v>36</v>
      </c>
      <c r="DR119" s="196" t="s">
        <v>36</v>
      </c>
      <c r="DS119" s="196" t="s">
        <v>36</v>
      </c>
      <c r="DT119" s="196" t="s">
        <v>36</v>
      </c>
      <c r="DU119" s="196" t="s">
        <v>36</v>
      </c>
      <c r="DV119" s="196" t="s">
        <v>36</v>
      </c>
      <c r="DW119" s="196" t="s">
        <v>36</v>
      </c>
      <c r="DX119" s="198" t="s">
        <v>36</v>
      </c>
      <c r="DY119" s="195" t="s">
        <v>36</v>
      </c>
      <c r="DZ119" s="196" t="s">
        <v>36</v>
      </c>
      <c r="EA119" s="196" t="s">
        <v>36</v>
      </c>
      <c r="EB119" s="196" t="s">
        <v>36</v>
      </c>
      <c r="EC119" s="196" t="s">
        <v>36</v>
      </c>
      <c r="ED119" s="196" t="s">
        <v>36</v>
      </c>
      <c r="EE119" s="197" t="s">
        <v>36</v>
      </c>
      <c r="EF119" s="196" t="s">
        <v>36</v>
      </c>
      <c r="EG119" s="196" t="s">
        <v>36</v>
      </c>
      <c r="EH119" s="196" t="s">
        <v>36</v>
      </c>
      <c r="EI119" s="196" t="s">
        <v>36</v>
      </c>
      <c r="EJ119" s="196" t="s">
        <v>36</v>
      </c>
      <c r="EK119" s="196" t="s">
        <v>36</v>
      </c>
      <c r="EL119" s="197" t="s">
        <v>36</v>
      </c>
      <c r="EM119" s="196" t="s">
        <v>36</v>
      </c>
      <c r="EN119" s="196" t="s">
        <v>36</v>
      </c>
      <c r="EO119" s="196" t="s">
        <v>36</v>
      </c>
      <c r="EP119" s="196" t="s">
        <v>36</v>
      </c>
      <c r="EQ119" s="196" t="s">
        <v>36</v>
      </c>
      <c r="ER119" s="196" t="s">
        <v>36</v>
      </c>
      <c r="ES119" s="198" t="s">
        <v>36</v>
      </c>
      <c r="ET119" s="195" t="s">
        <v>36</v>
      </c>
      <c r="EU119" s="196" t="s">
        <v>36</v>
      </c>
      <c r="EV119" s="196" t="s">
        <v>36</v>
      </c>
      <c r="EW119" s="196" t="s">
        <v>36</v>
      </c>
      <c r="EX119" s="196" t="s">
        <v>36</v>
      </c>
      <c r="EY119" s="196" t="s">
        <v>36</v>
      </c>
      <c r="EZ119" s="197" t="s">
        <v>36</v>
      </c>
      <c r="FA119" s="196" t="s">
        <v>36</v>
      </c>
      <c r="FB119" s="196" t="s">
        <v>36</v>
      </c>
      <c r="FC119" s="196" t="s">
        <v>36</v>
      </c>
      <c r="FD119" s="196" t="s">
        <v>36</v>
      </c>
      <c r="FE119" s="196" t="s">
        <v>36</v>
      </c>
      <c r="FF119" s="196" t="s">
        <v>36</v>
      </c>
      <c r="FG119" s="197" t="s">
        <v>36</v>
      </c>
      <c r="FH119" s="196" t="s">
        <v>36</v>
      </c>
      <c r="FI119" s="196" t="s">
        <v>36</v>
      </c>
      <c r="FJ119" s="196" t="s">
        <v>36</v>
      </c>
      <c r="FK119" s="196" t="s">
        <v>36</v>
      </c>
      <c r="FL119" s="196" t="s">
        <v>36</v>
      </c>
      <c r="FM119" s="196" t="s">
        <v>36</v>
      </c>
      <c r="FN119" s="198" t="s">
        <v>36</v>
      </c>
      <c r="FO119" s="195" t="s">
        <v>36</v>
      </c>
      <c r="FP119" s="196" t="s">
        <v>36</v>
      </c>
      <c r="FQ119" s="196" t="s">
        <v>36</v>
      </c>
      <c r="FR119" s="196" t="s">
        <v>36</v>
      </c>
      <c r="FS119" s="196" t="s">
        <v>36</v>
      </c>
      <c r="FT119" s="196" t="s">
        <v>36</v>
      </c>
      <c r="FU119" s="197" t="s">
        <v>36</v>
      </c>
      <c r="FV119" s="196" t="s">
        <v>36</v>
      </c>
      <c r="FW119" s="196" t="s">
        <v>36</v>
      </c>
      <c r="FX119" s="196" t="s">
        <v>36</v>
      </c>
      <c r="FY119" s="196" t="s">
        <v>36</v>
      </c>
      <c r="FZ119" s="196" t="s">
        <v>36</v>
      </c>
      <c r="GA119" s="196" t="s">
        <v>36</v>
      </c>
      <c r="GB119" s="197" t="s">
        <v>36</v>
      </c>
      <c r="GC119" s="196" t="s">
        <v>36</v>
      </c>
      <c r="GD119" s="196" t="s">
        <v>36</v>
      </c>
      <c r="GE119" s="196" t="s">
        <v>36</v>
      </c>
      <c r="GF119" s="196" t="s">
        <v>36</v>
      </c>
      <c r="GG119" s="196" t="s">
        <v>36</v>
      </c>
      <c r="GH119" s="196" t="s">
        <v>36</v>
      </c>
      <c r="GI119" s="198" t="s">
        <v>36</v>
      </c>
    </row>
    <row r="120" spans="1:191" outlineLevel="1">
      <c r="A120">
        <v>19</v>
      </c>
      <c r="B120" s="124" t="str">
        <f t="shared" si="53"/>
        <v>Med BBB, Young ewes:Hgt, CFA:6.5yo, Wethers:Lmb</v>
      </c>
      <c r="C120">
        <f t="shared" si="49"/>
        <v>1</v>
      </c>
      <c r="D120" t="b">
        <f t="shared" si="50"/>
        <v>0</v>
      </c>
      <c r="E120">
        <f t="shared" si="54"/>
        <v>0</v>
      </c>
      <c r="F120">
        <f t="shared" si="55"/>
        <v>450</v>
      </c>
      <c r="G120" t="str">
        <f t="shared" si="56"/>
        <v>-</v>
      </c>
      <c r="H120">
        <f t="shared" si="56"/>
        <v>0</v>
      </c>
      <c r="I120">
        <f t="shared" si="56"/>
        <v>0</v>
      </c>
      <c r="J120">
        <f t="shared" si="56"/>
        <v>0</v>
      </c>
      <c r="K120">
        <f t="shared" si="51"/>
        <v>500</v>
      </c>
      <c r="L120" s="203">
        <f t="shared" si="51"/>
        <v>865</v>
      </c>
      <c r="M120">
        <f t="shared" si="52"/>
        <v>0.9</v>
      </c>
      <c r="O120" s="130">
        <f t="shared" si="61"/>
        <v>2</v>
      </c>
      <c r="P120" s="129">
        <f>MOD(INT(($A120-5)/PRODUCT(R$98:$U$98)),P$98)+1</f>
        <v>2</v>
      </c>
      <c r="Q120" s="130">
        <f t="shared" si="62"/>
        <v>1</v>
      </c>
      <c r="R120" s="129">
        <f>MOD(INT(($A120-5)/PRODUCT(S$98:$U$98)),R$98)+1</f>
        <v>1</v>
      </c>
      <c r="S120" s="129">
        <f>MOD(INT(($A120-5)/PRODUCT(T$98:$U$98)),S$98)+1</f>
        <v>2</v>
      </c>
      <c r="T120" s="129">
        <f>MOD(INT(($A120-5)/PRODUCT(U$98:$U$98)),T$98)+1</f>
        <v>1</v>
      </c>
      <c r="W120" s="194" t="str">
        <f t="shared" si="63"/>
        <v>-</v>
      </c>
      <c r="X120" s="194" t="str">
        <f t="shared" si="63"/>
        <v>-</v>
      </c>
      <c r="Y120" s="194" t="str">
        <f t="shared" si="63"/>
        <v>-</v>
      </c>
      <c r="Z120" s="194" t="str">
        <f t="shared" si="63"/>
        <v>-</v>
      </c>
      <c r="AA120" s="194" t="str">
        <f t="shared" si="63"/>
        <v>-</v>
      </c>
      <c r="AB120" s="194" t="str">
        <f t="shared" si="63"/>
        <v>-</v>
      </c>
      <c r="AC120" s="194" t="str">
        <f t="shared" si="63"/>
        <v>-</v>
      </c>
      <c r="AD120" s="194" t="str">
        <f t="shared" si="63"/>
        <v>-</v>
      </c>
      <c r="AE120" s="194" t="str">
        <f t="shared" si="63"/>
        <v>-</v>
      </c>
      <c r="AF120" s="194" t="str">
        <f t="shared" si="63"/>
        <v>-</v>
      </c>
      <c r="AG120" s="194" t="str">
        <f t="shared" si="64"/>
        <v>-</v>
      </c>
      <c r="AH120" s="194" t="str">
        <f t="shared" si="64"/>
        <v>-</v>
      </c>
      <c r="AI120" s="194" t="str">
        <f t="shared" si="64"/>
        <v>-</v>
      </c>
      <c r="AJ120" s="194" t="str">
        <f t="shared" si="64"/>
        <v>-</v>
      </c>
      <c r="AK120" s="194" t="str">
        <f t="shared" si="64"/>
        <v>-</v>
      </c>
      <c r="AL120" s="194" t="str">
        <f t="shared" si="64"/>
        <v>-</v>
      </c>
      <c r="AM120" s="194" t="str">
        <f t="shared" si="64"/>
        <v>-</v>
      </c>
      <c r="AN120" s="194" t="str">
        <f t="shared" si="64"/>
        <v>-</v>
      </c>
      <c r="AO120" s="194" t="str">
        <f t="shared" si="64"/>
        <v>-</v>
      </c>
      <c r="AP120" s="194" t="str">
        <f t="shared" si="64"/>
        <v>-</v>
      </c>
      <c r="AQ120" s="194" t="str">
        <f t="shared" si="65"/>
        <v>-</v>
      </c>
      <c r="AR120" s="194" t="str">
        <f t="shared" si="65"/>
        <v>-</v>
      </c>
      <c r="AS120" s="194" t="str">
        <f t="shared" si="65"/>
        <v>-</v>
      </c>
      <c r="AT120" s="194" t="str">
        <f t="shared" si="65"/>
        <v>-</v>
      </c>
      <c r="AU120" s="194" t="str">
        <f t="shared" si="65"/>
        <v>-</v>
      </c>
      <c r="AV120" s="194" t="str">
        <f t="shared" si="65"/>
        <v>-</v>
      </c>
      <c r="AW120" s="194" t="str">
        <f t="shared" si="65"/>
        <v>-</v>
      </c>
      <c r="AX120" s="194" t="str">
        <f t="shared" si="65"/>
        <v>-</v>
      </c>
      <c r="AY120" s="194" t="str">
        <f t="shared" si="65"/>
        <v>-</v>
      </c>
      <c r="AZ120" s="194" t="str">
        <f t="shared" si="65"/>
        <v>-</v>
      </c>
      <c r="BA120" s="194" t="str">
        <f t="shared" si="66"/>
        <v>-</v>
      </c>
      <c r="BB120" s="194" t="str">
        <f t="shared" si="66"/>
        <v>-</v>
      </c>
      <c r="BC120" s="194" t="str">
        <f t="shared" si="66"/>
        <v>-</v>
      </c>
      <c r="BD120" s="194" t="str">
        <f t="shared" si="66"/>
        <v>-</v>
      </c>
      <c r="BE120" s="194" t="str">
        <f t="shared" si="66"/>
        <v>-</v>
      </c>
      <c r="BF120" s="194" t="str">
        <f t="shared" si="66"/>
        <v>-</v>
      </c>
      <c r="BG120" s="194" t="str">
        <f t="shared" si="66"/>
        <v>-</v>
      </c>
      <c r="BH120" s="194" t="str">
        <f t="shared" si="66"/>
        <v>-</v>
      </c>
      <c r="BI120" s="194" t="str">
        <f t="shared" si="66"/>
        <v>-</v>
      </c>
      <c r="BJ120" s="194" t="str">
        <f t="shared" si="66"/>
        <v>-</v>
      </c>
      <c r="BK120" s="194" t="str">
        <f t="shared" si="66"/>
        <v>-</v>
      </c>
      <c r="BL120" s="194" t="str">
        <f t="shared" si="66"/>
        <v>-</v>
      </c>
      <c r="BM120" s="189"/>
      <c r="BN120" s="195" t="s">
        <v>36</v>
      </c>
      <c r="BO120" s="196" t="s">
        <v>36</v>
      </c>
      <c r="BP120" s="196" t="s">
        <v>36</v>
      </c>
      <c r="BQ120" s="196" t="s">
        <v>36</v>
      </c>
      <c r="BR120" s="196" t="s">
        <v>36</v>
      </c>
      <c r="BS120" s="196" t="s">
        <v>36</v>
      </c>
      <c r="BT120" s="197" t="s">
        <v>36</v>
      </c>
      <c r="BU120" s="196" t="s">
        <v>36</v>
      </c>
      <c r="BV120" s="196" t="s">
        <v>36</v>
      </c>
      <c r="BW120" s="196" t="s">
        <v>36</v>
      </c>
      <c r="BX120" s="196" t="s">
        <v>36</v>
      </c>
      <c r="BY120" s="196" t="s">
        <v>36</v>
      </c>
      <c r="BZ120" s="196" t="s">
        <v>36</v>
      </c>
      <c r="CA120" s="197" t="s">
        <v>36</v>
      </c>
      <c r="CB120" s="196" t="s">
        <v>36</v>
      </c>
      <c r="CC120" s="196" t="s">
        <v>36</v>
      </c>
      <c r="CD120" s="196" t="s">
        <v>36</v>
      </c>
      <c r="CE120" s="196" t="s">
        <v>36</v>
      </c>
      <c r="CF120" s="196" t="s">
        <v>36</v>
      </c>
      <c r="CG120" s="196" t="s">
        <v>36</v>
      </c>
      <c r="CH120" s="198" t="s">
        <v>36</v>
      </c>
      <c r="CI120" s="195" t="s">
        <v>36</v>
      </c>
      <c r="CJ120" s="196" t="s">
        <v>36</v>
      </c>
      <c r="CK120" s="196" t="s">
        <v>36</v>
      </c>
      <c r="CL120" s="196" t="s">
        <v>36</v>
      </c>
      <c r="CM120" s="196" t="s">
        <v>36</v>
      </c>
      <c r="CN120" s="196" t="s">
        <v>36</v>
      </c>
      <c r="CO120" s="197" t="s">
        <v>36</v>
      </c>
      <c r="CP120" s="196" t="s">
        <v>36</v>
      </c>
      <c r="CQ120" s="196" t="s">
        <v>36</v>
      </c>
      <c r="CR120" s="196" t="s">
        <v>36</v>
      </c>
      <c r="CS120" s="196" t="s">
        <v>36</v>
      </c>
      <c r="CT120" s="196" t="s">
        <v>36</v>
      </c>
      <c r="CU120" s="196" t="s">
        <v>36</v>
      </c>
      <c r="CV120" s="197" t="s">
        <v>36</v>
      </c>
      <c r="CW120" s="196" t="s">
        <v>36</v>
      </c>
      <c r="CX120" s="196" t="s">
        <v>36</v>
      </c>
      <c r="CY120" s="196" t="s">
        <v>36</v>
      </c>
      <c r="CZ120" s="196" t="s">
        <v>36</v>
      </c>
      <c r="DA120" s="196" t="s">
        <v>36</v>
      </c>
      <c r="DB120" s="196" t="s">
        <v>36</v>
      </c>
      <c r="DC120" s="198" t="s">
        <v>36</v>
      </c>
      <c r="DD120" s="195" t="s">
        <v>36</v>
      </c>
      <c r="DE120" s="196" t="s">
        <v>36</v>
      </c>
      <c r="DF120" s="196" t="s">
        <v>36</v>
      </c>
      <c r="DG120" s="196" t="s">
        <v>36</v>
      </c>
      <c r="DH120" s="196" t="s">
        <v>36</v>
      </c>
      <c r="DI120" s="196" t="s">
        <v>36</v>
      </c>
      <c r="DJ120" s="197" t="s">
        <v>36</v>
      </c>
      <c r="DK120" s="196" t="s">
        <v>36</v>
      </c>
      <c r="DL120" s="196" t="s">
        <v>36</v>
      </c>
      <c r="DM120" s="196" t="s">
        <v>36</v>
      </c>
      <c r="DN120" s="196" t="s">
        <v>36</v>
      </c>
      <c r="DO120" s="196" t="s">
        <v>36</v>
      </c>
      <c r="DP120" s="196" t="s">
        <v>36</v>
      </c>
      <c r="DQ120" s="197" t="s">
        <v>36</v>
      </c>
      <c r="DR120" s="196" t="s">
        <v>36</v>
      </c>
      <c r="DS120" s="196" t="s">
        <v>36</v>
      </c>
      <c r="DT120" s="196" t="s">
        <v>36</v>
      </c>
      <c r="DU120" s="196" t="s">
        <v>36</v>
      </c>
      <c r="DV120" s="196" t="s">
        <v>36</v>
      </c>
      <c r="DW120" s="196" t="s">
        <v>36</v>
      </c>
      <c r="DX120" s="198" t="s">
        <v>36</v>
      </c>
      <c r="DY120" s="195" t="s">
        <v>36</v>
      </c>
      <c r="DZ120" s="196" t="s">
        <v>36</v>
      </c>
      <c r="EA120" s="196" t="s">
        <v>36</v>
      </c>
      <c r="EB120" s="196" t="s">
        <v>36</v>
      </c>
      <c r="EC120" s="196" t="s">
        <v>36</v>
      </c>
      <c r="ED120" s="196" t="s">
        <v>36</v>
      </c>
      <c r="EE120" s="197" t="s">
        <v>36</v>
      </c>
      <c r="EF120" s="196" t="s">
        <v>36</v>
      </c>
      <c r="EG120" s="196" t="s">
        <v>36</v>
      </c>
      <c r="EH120" s="196" t="s">
        <v>36</v>
      </c>
      <c r="EI120" s="196" t="s">
        <v>36</v>
      </c>
      <c r="EJ120" s="196" t="s">
        <v>36</v>
      </c>
      <c r="EK120" s="196" t="s">
        <v>36</v>
      </c>
      <c r="EL120" s="197" t="s">
        <v>36</v>
      </c>
      <c r="EM120" s="196" t="s">
        <v>36</v>
      </c>
      <c r="EN120" s="196" t="s">
        <v>36</v>
      </c>
      <c r="EO120" s="196" t="s">
        <v>36</v>
      </c>
      <c r="EP120" s="196" t="s">
        <v>36</v>
      </c>
      <c r="EQ120" s="196" t="s">
        <v>36</v>
      </c>
      <c r="ER120" s="196" t="s">
        <v>36</v>
      </c>
      <c r="ES120" s="198" t="s">
        <v>36</v>
      </c>
      <c r="ET120" s="195" t="s">
        <v>36</v>
      </c>
      <c r="EU120" s="196" t="s">
        <v>36</v>
      </c>
      <c r="EV120" s="196" t="s">
        <v>36</v>
      </c>
      <c r="EW120" s="196" t="s">
        <v>36</v>
      </c>
      <c r="EX120" s="196" t="s">
        <v>36</v>
      </c>
      <c r="EY120" s="196" t="s">
        <v>36</v>
      </c>
      <c r="EZ120" s="197" t="s">
        <v>36</v>
      </c>
      <c r="FA120" s="196" t="s">
        <v>36</v>
      </c>
      <c r="FB120" s="196" t="s">
        <v>36</v>
      </c>
      <c r="FC120" s="196" t="s">
        <v>36</v>
      </c>
      <c r="FD120" s="196" t="s">
        <v>36</v>
      </c>
      <c r="FE120" s="196" t="s">
        <v>36</v>
      </c>
      <c r="FF120" s="196" t="s">
        <v>36</v>
      </c>
      <c r="FG120" s="197" t="s">
        <v>36</v>
      </c>
      <c r="FH120" s="196" t="s">
        <v>36</v>
      </c>
      <c r="FI120" s="196" t="s">
        <v>36</v>
      </c>
      <c r="FJ120" s="196" t="s">
        <v>36</v>
      </c>
      <c r="FK120" s="196" t="s">
        <v>36</v>
      </c>
      <c r="FL120" s="196" t="s">
        <v>36</v>
      </c>
      <c r="FM120" s="196" t="s">
        <v>36</v>
      </c>
      <c r="FN120" s="198" t="s">
        <v>36</v>
      </c>
      <c r="FO120" s="195" t="s">
        <v>36</v>
      </c>
      <c r="FP120" s="196" t="s">
        <v>36</v>
      </c>
      <c r="FQ120" s="196" t="s">
        <v>36</v>
      </c>
      <c r="FR120" s="196" t="s">
        <v>36</v>
      </c>
      <c r="FS120" s="196" t="s">
        <v>36</v>
      </c>
      <c r="FT120" s="196" t="s">
        <v>36</v>
      </c>
      <c r="FU120" s="197" t="s">
        <v>36</v>
      </c>
      <c r="FV120" s="196" t="s">
        <v>36</v>
      </c>
      <c r="FW120" s="196" t="s">
        <v>36</v>
      </c>
      <c r="FX120" s="196" t="s">
        <v>36</v>
      </c>
      <c r="FY120" s="196" t="s">
        <v>36</v>
      </c>
      <c r="FZ120" s="196" t="s">
        <v>36</v>
      </c>
      <c r="GA120" s="196" t="s">
        <v>36</v>
      </c>
      <c r="GB120" s="197" t="s">
        <v>36</v>
      </c>
      <c r="GC120" s="196" t="s">
        <v>36</v>
      </c>
      <c r="GD120" s="196" t="s">
        <v>36</v>
      </c>
      <c r="GE120" s="196" t="s">
        <v>36</v>
      </c>
      <c r="GF120" s="196" t="s">
        <v>36</v>
      </c>
      <c r="GG120" s="196" t="s">
        <v>36</v>
      </c>
      <c r="GH120" s="196" t="s">
        <v>36</v>
      </c>
      <c r="GI120" s="198" t="s">
        <v>36</v>
      </c>
    </row>
    <row r="121" spans="1:191" outlineLevel="1">
      <c r="A121">
        <v>20</v>
      </c>
      <c r="B121" s="124" t="str">
        <f t="shared" si="53"/>
        <v>Med BBB, Young ewes:Hgt, CFA:5.5yo, Wethers:Lmb</v>
      </c>
      <c r="C121">
        <f t="shared" si="49"/>
        <v>1</v>
      </c>
      <c r="D121" t="b">
        <f t="shared" si="50"/>
        <v>0</v>
      </c>
      <c r="E121">
        <f t="shared" si="54"/>
        <v>0</v>
      </c>
      <c r="F121">
        <f t="shared" si="55"/>
        <v>450</v>
      </c>
      <c r="G121" t="str">
        <f t="shared" si="56"/>
        <v>-</v>
      </c>
      <c r="H121">
        <f t="shared" si="56"/>
        <v>0</v>
      </c>
      <c r="I121">
        <f t="shared" si="56"/>
        <v>0</v>
      </c>
      <c r="J121">
        <f t="shared" si="56"/>
        <v>0</v>
      </c>
      <c r="K121">
        <f t="shared" si="51"/>
        <v>500</v>
      </c>
      <c r="L121" s="203">
        <f t="shared" si="51"/>
        <v>865</v>
      </c>
      <c r="M121">
        <f t="shared" si="52"/>
        <v>0</v>
      </c>
      <c r="O121" s="130">
        <f t="shared" si="61"/>
        <v>2</v>
      </c>
      <c r="P121" s="129">
        <f>MOD(INT(($A121-5)/PRODUCT(R$98:$U$98)),P$98)+1</f>
        <v>2</v>
      </c>
      <c r="Q121" s="130">
        <f t="shared" si="62"/>
        <v>1</v>
      </c>
      <c r="R121" s="129">
        <f>MOD(INT(($A121-5)/PRODUCT(S$98:$U$98)),R$98)+1</f>
        <v>1</v>
      </c>
      <c r="S121" s="129">
        <f>MOD(INT(($A121-5)/PRODUCT(T$98:$U$98)),S$98)+1</f>
        <v>2</v>
      </c>
      <c r="T121" s="129">
        <f>MOD(INT(($A121-5)/PRODUCT(U$98:$U$98)),T$98)+1</f>
        <v>2</v>
      </c>
      <c r="W121" s="194" t="str">
        <f t="shared" si="63"/>
        <v>-</v>
      </c>
      <c r="X121" s="194" t="str">
        <f t="shared" si="63"/>
        <v>-</v>
      </c>
      <c r="Y121" s="194" t="str">
        <f t="shared" si="63"/>
        <v>-</v>
      </c>
      <c r="Z121" s="194" t="str">
        <f t="shared" si="63"/>
        <v>-</v>
      </c>
      <c r="AA121" s="194" t="str">
        <f t="shared" si="63"/>
        <v>-</v>
      </c>
      <c r="AB121" s="194" t="str">
        <f t="shared" si="63"/>
        <v>-</v>
      </c>
      <c r="AC121" s="194" t="str">
        <f t="shared" si="63"/>
        <v>-</v>
      </c>
      <c r="AD121" s="194" t="str">
        <f t="shared" si="63"/>
        <v>-</v>
      </c>
      <c r="AE121" s="194" t="str">
        <f t="shared" si="63"/>
        <v>-</v>
      </c>
      <c r="AF121" s="194" t="str">
        <f t="shared" si="63"/>
        <v>-</v>
      </c>
      <c r="AG121" s="194" t="str">
        <f t="shared" si="64"/>
        <v>-</v>
      </c>
      <c r="AH121" s="194" t="str">
        <f t="shared" si="64"/>
        <v>-</v>
      </c>
      <c r="AI121" s="194" t="str">
        <f t="shared" si="64"/>
        <v>-</v>
      </c>
      <c r="AJ121" s="194" t="str">
        <f t="shared" si="64"/>
        <v>-</v>
      </c>
      <c r="AK121" s="194" t="str">
        <f t="shared" si="64"/>
        <v>-</v>
      </c>
      <c r="AL121" s="194" t="str">
        <f t="shared" si="64"/>
        <v>-</v>
      </c>
      <c r="AM121" s="194" t="str">
        <f t="shared" si="64"/>
        <v>-</v>
      </c>
      <c r="AN121" s="194" t="str">
        <f t="shared" si="64"/>
        <v>-</v>
      </c>
      <c r="AO121" s="194" t="str">
        <f t="shared" si="64"/>
        <v>-</v>
      </c>
      <c r="AP121" s="194" t="str">
        <f t="shared" si="64"/>
        <v>-</v>
      </c>
      <c r="AQ121" s="194" t="str">
        <f t="shared" si="65"/>
        <v>-</v>
      </c>
      <c r="AR121" s="194" t="str">
        <f t="shared" si="65"/>
        <v>-</v>
      </c>
      <c r="AS121" s="194" t="str">
        <f t="shared" si="65"/>
        <v>-</v>
      </c>
      <c r="AT121" s="194" t="str">
        <f t="shared" si="65"/>
        <v>-</v>
      </c>
      <c r="AU121" s="194" t="str">
        <f t="shared" si="65"/>
        <v>-</v>
      </c>
      <c r="AV121" s="194" t="str">
        <f t="shared" si="65"/>
        <v>-</v>
      </c>
      <c r="AW121" s="194" t="str">
        <f t="shared" si="65"/>
        <v>-</v>
      </c>
      <c r="AX121" s="194" t="str">
        <f t="shared" si="65"/>
        <v>-</v>
      </c>
      <c r="AY121" s="194" t="str">
        <f t="shared" si="65"/>
        <v>-</v>
      </c>
      <c r="AZ121" s="194" t="str">
        <f t="shared" si="65"/>
        <v>-</v>
      </c>
      <c r="BA121" s="194" t="str">
        <f t="shared" si="66"/>
        <v>-</v>
      </c>
      <c r="BB121" s="194" t="str">
        <f t="shared" si="66"/>
        <v>-</v>
      </c>
      <c r="BC121" s="194" t="str">
        <f t="shared" si="66"/>
        <v>-</v>
      </c>
      <c r="BD121" s="194" t="str">
        <f t="shared" si="66"/>
        <v>-</v>
      </c>
      <c r="BE121" s="194" t="str">
        <f t="shared" si="66"/>
        <v>-</v>
      </c>
      <c r="BF121" s="194" t="str">
        <f t="shared" si="66"/>
        <v>-</v>
      </c>
      <c r="BG121" s="194" t="str">
        <f t="shared" si="66"/>
        <v>-</v>
      </c>
      <c r="BH121" s="194" t="str">
        <f t="shared" si="66"/>
        <v>-</v>
      </c>
      <c r="BI121" s="194" t="str">
        <f t="shared" si="66"/>
        <v>-</v>
      </c>
      <c r="BJ121" s="194" t="str">
        <f t="shared" si="66"/>
        <v>-</v>
      </c>
      <c r="BK121" s="194" t="str">
        <f t="shared" si="66"/>
        <v>-</v>
      </c>
      <c r="BL121" s="194" t="str">
        <f t="shared" si="66"/>
        <v>-</v>
      </c>
      <c r="BM121" s="189"/>
      <c r="BN121" s="195" t="s">
        <v>36</v>
      </c>
      <c r="BO121" s="196" t="s">
        <v>36</v>
      </c>
      <c r="BP121" s="196" t="s">
        <v>36</v>
      </c>
      <c r="BQ121" s="196" t="s">
        <v>36</v>
      </c>
      <c r="BR121" s="196" t="s">
        <v>36</v>
      </c>
      <c r="BS121" s="196" t="s">
        <v>36</v>
      </c>
      <c r="BT121" s="197" t="s">
        <v>36</v>
      </c>
      <c r="BU121" s="196" t="s">
        <v>36</v>
      </c>
      <c r="BV121" s="196" t="s">
        <v>36</v>
      </c>
      <c r="BW121" s="196" t="s">
        <v>36</v>
      </c>
      <c r="BX121" s="196" t="s">
        <v>36</v>
      </c>
      <c r="BY121" s="196" t="s">
        <v>36</v>
      </c>
      <c r="BZ121" s="196" t="s">
        <v>36</v>
      </c>
      <c r="CA121" s="197" t="s">
        <v>36</v>
      </c>
      <c r="CB121" s="196" t="s">
        <v>36</v>
      </c>
      <c r="CC121" s="196" t="s">
        <v>36</v>
      </c>
      <c r="CD121" s="196" t="s">
        <v>36</v>
      </c>
      <c r="CE121" s="196" t="s">
        <v>36</v>
      </c>
      <c r="CF121" s="196" t="s">
        <v>36</v>
      </c>
      <c r="CG121" s="196" t="s">
        <v>36</v>
      </c>
      <c r="CH121" s="198" t="s">
        <v>36</v>
      </c>
      <c r="CI121" s="195" t="s">
        <v>36</v>
      </c>
      <c r="CJ121" s="196" t="s">
        <v>36</v>
      </c>
      <c r="CK121" s="196" t="s">
        <v>36</v>
      </c>
      <c r="CL121" s="196" t="s">
        <v>36</v>
      </c>
      <c r="CM121" s="196" t="s">
        <v>36</v>
      </c>
      <c r="CN121" s="196" t="s">
        <v>36</v>
      </c>
      <c r="CO121" s="197" t="s">
        <v>36</v>
      </c>
      <c r="CP121" s="196" t="s">
        <v>36</v>
      </c>
      <c r="CQ121" s="196" t="s">
        <v>36</v>
      </c>
      <c r="CR121" s="196" t="s">
        <v>36</v>
      </c>
      <c r="CS121" s="196" t="s">
        <v>36</v>
      </c>
      <c r="CT121" s="196" t="s">
        <v>36</v>
      </c>
      <c r="CU121" s="196" t="s">
        <v>36</v>
      </c>
      <c r="CV121" s="197" t="s">
        <v>36</v>
      </c>
      <c r="CW121" s="196" t="s">
        <v>36</v>
      </c>
      <c r="CX121" s="196" t="s">
        <v>36</v>
      </c>
      <c r="CY121" s="196" t="s">
        <v>36</v>
      </c>
      <c r="CZ121" s="196" t="s">
        <v>36</v>
      </c>
      <c r="DA121" s="196" t="s">
        <v>36</v>
      </c>
      <c r="DB121" s="196" t="s">
        <v>36</v>
      </c>
      <c r="DC121" s="198" t="s">
        <v>36</v>
      </c>
      <c r="DD121" s="195" t="s">
        <v>36</v>
      </c>
      <c r="DE121" s="196" t="s">
        <v>36</v>
      </c>
      <c r="DF121" s="196" t="s">
        <v>36</v>
      </c>
      <c r="DG121" s="196" t="s">
        <v>36</v>
      </c>
      <c r="DH121" s="196" t="s">
        <v>36</v>
      </c>
      <c r="DI121" s="196" t="s">
        <v>36</v>
      </c>
      <c r="DJ121" s="197" t="s">
        <v>36</v>
      </c>
      <c r="DK121" s="196" t="s">
        <v>36</v>
      </c>
      <c r="DL121" s="196" t="s">
        <v>36</v>
      </c>
      <c r="DM121" s="196" t="s">
        <v>36</v>
      </c>
      <c r="DN121" s="196" t="s">
        <v>36</v>
      </c>
      <c r="DO121" s="196" t="s">
        <v>36</v>
      </c>
      <c r="DP121" s="196" t="s">
        <v>36</v>
      </c>
      <c r="DQ121" s="197" t="s">
        <v>36</v>
      </c>
      <c r="DR121" s="196" t="s">
        <v>36</v>
      </c>
      <c r="DS121" s="196" t="s">
        <v>36</v>
      </c>
      <c r="DT121" s="196" t="s">
        <v>36</v>
      </c>
      <c r="DU121" s="196" t="s">
        <v>36</v>
      </c>
      <c r="DV121" s="196" t="s">
        <v>36</v>
      </c>
      <c r="DW121" s="196" t="s">
        <v>36</v>
      </c>
      <c r="DX121" s="198" t="s">
        <v>36</v>
      </c>
      <c r="DY121" s="195" t="s">
        <v>36</v>
      </c>
      <c r="DZ121" s="196" t="s">
        <v>36</v>
      </c>
      <c r="EA121" s="196" t="s">
        <v>36</v>
      </c>
      <c r="EB121" s="196" t="s">
        <v>36</v>
      </c>
      <c r="EC121" s="196" t="s">
        <v>36</v>
      </c>
      <c r="ED121" s="196" t="s">
        <v>36</v>
      </c>
      <c r="EE121" s="197" t="s">
        <v>36</v>
      </c>
      <c r="EF121" s="196" t="s">
        <v>36</v>
      </c>
      <c r="EG121" s="196" t="s">
        <v>36</v>
      </c>
      <c r="EH121" s="196" t="s">
        <v>36</v>
      </c>
      <c r="EI121" s="196" t="s">
        <v>36</v>
      </c>
      <c r="EJ121" s="196" t="s">
        <v>36</v>
      </c>
      <c r="EK121" s="196" t="s">
        <v>36</v>
      </c>
      <c r="EL121" s="197" t="s">
        <v>36</v>
      </c>
      <c r="EM121" s="196" t="s">
        <v>36</v>
      </c>
      <c r="EN121" s="196" t="s">
        <v>36</v>
      </c>
      <c r="EO121" s="196" t="s">
        <v>36</v>
      </c>
      <c r="EP121" s="196" t="s">
        <v>36</v>
      </c>
      <c r="EQ121" s="196" t="s">
        <v>36</v>
      </c>
      <c r="ER121" s="196" t="s">
        <v>36</v>
      </c>
      <c r="ES121" s="198" t="s">
        <v>36</v>
      </c>
      <c r="ET121" s="195" t="s">
        <v>36</v>
      </c>
      <c r="EU121" s="196" t="s">
        <v>36</v>
      </c>
      <c r="EV121" s="196" t="s">
        <v>36</v>
      </c>
      <c r="EW121" s="196" t="s">
        <v>36</v>
      </c>
      <c r="EX121" s="196" t="s">
        <v>36</v>
      </c>
      <c r="EY121" s="196" t="s">
        <v>36</v>
      </c>
      <c r="EZ121" s="197" t="s">
        <v>36</v>
      </c>
      <c r="FA121" s="196" t="s">
        <v>36</v>
      </c>
      <c r="FB121" s="196" t="s">
        <v>36</v>
      </c>
      <c r="FC121" s="196" t="s">
        <v>36</v>
      </c>
      <c r="FD121" s="196" t="s">
        <v>36</v>
      </c>
      <c r="FE121" s="196" t="s">
        <v>36</v>
      </c>
      <c r="FF121" s="196" t="s">
        <v>36</v>
      </c>
      <c r="FG121" s="197" t="s">
        <v>36</v>
      </c>
      <c r="FH121" s="196" t="s">
        <v>36</v>
      </c>
      <c r="FI121" s="196" t="s">
        <v>36</v>
      </c>
      <c r="FJ121" s="196" t="s">
        <v>36</v>
      </c>
      <c r="FK121" s="196" t="s">
        <v>36</v>
      </c>
      <c r="FL121" s="196" t="s">
        <v>36</v>
      </c>
      <c r="FM121" s="196" t="s">
        <v>36</v>
      </c>
      <c r="FN121" s="198" t="s">
        <v>36</v>
      </c>
      <c r="FO121" s="195" t="s">
        <v>36</v>
      </c>
      <c r="FP121" s="196" t="s">
        <v>36</v>
      </c>
      <c r="FQ121" s="196" t="s">
        <v>36</v>
      </c>
      <c r="FR121" s="196" t="s">
        <v>36</v>
      </c>
      <c r="FS121" s="196" t="s">
        <v>36</v>
      </c>
      <c r="FT121" s="196" t="s">
        <v>36</v>
      </c>
      <c r="FU121" s="197" t="s">
        <v>36</v>
      </c>
      <c r="FV121" s="196" t="s">
        <v>36</v>
      </c>
      <c r="FW121" s="196" t="s">
        <v>36</v>
      </c>
      <c r="FX121" s="196" t="s">
        <v>36</v>
      </c>
      <c r="FY121" s="196" t="s">
        <v>36</v>
      </c>
      <c r="FZ121" s="196" t="s">
        <v>36</v>
      </c>
      <c r="GA121" s="196" t="s">
        <v>36</v>
      </c>
      <c r="GB121" s="197" t="s">
        <v>36</v>
      </c>
      <c r="GC121" s="196" t="s">
        <v>36</v>
      </c>
      <c r="GD121" s="196" t="s">
        <v>36</v>
      </c>
      <c r="GE121" s="196" t="s">
        <v>36</v>
      </c>
      <c r="GF121" s="196" t="s">
        <v>36</v>
      </c>
      <c r="GG121" s="196" t="s">
        <v>36</v>
      </c>
      <c r="GH121" s="196" t="s">
        <v>36</v>
      </c>
      <c r="GI121" s="198" t="s">
        <v>36</v>
      </c>
    </row>
    <row r="122" spans="1:191" outlineLevel="1">
      <c r="A122">
        <v>21</v>
      </c>
      <c r="B122" s="124" t="str">
        <f t="shared" si="53"/>
        <v>Med BBB, Young ewes:Lmb, CFA:6.5yo, Wethers:Hgt</v>
      </c>
      <c r="C122">
        <f t="shared" si="49"/>
        <v>1</v>
      </c>
      <c r="D122" t="b">
        <f t="shared" si="50"/>
        <v>0</v>
      </c>
      <c r="E122">
        <f t="shared" si="54"/>
        <v>464</v>
      </c>
      <c r="F122">
        <f t="shared" si="55"/>
        <v>729</v>
      </c>
      <c r="G122" t="str">
        <f t="shared" si="56"/>
        <v>-</v>
      </c>
      <c r="H122" t="str">
        <f t="shared" si="56"/>
        <v>-</v>
      </c>
      <c r="I122">
        <f t="shared" si="56"/>
        <v>0</v>
      </c>
      <c r="J122">
        <f t="shared" si="56"/>
        <v>0</v>
      </c>
      <c r="K122">
        <f t="shared" ref="K122:L144" si="67">INDEX(K$94:K$97,$S122,1)</f>
        <v>0</v>
      </c>
      <c r="L122" s="203">
        <f t="shared" si="67"/>
        <v>450</v>
      </c>
      <c r="M122">
        <f t="shared" si="52"/>
        <v>0.9</v>
      </c>
      <c r="O122" s="130">
        <f t="shared" si="61"/>
        <v>2</v>
      </c>
      <c r="P122" s="129">
        <f>MOD(INT(($A122-5)/PRODUCT(R$98:$U$98)),P$98)+1</f>
        <v>2</v>
      </c>
      <c r="Q122" s="130">
        <f t="shared" si="62"/>
        <v>2</v>
      </c>
      <c r="R122" s="129">
        <f>MOD(INT(($A122-5)/PRODUCT(S$98:$U$98)),R$98)+1</f>
        <v>2</v>
      </c>
      <c r="S122" s="129">
        <f>MOD(INT(($A122-5)/PRODUCT(T$98:$U$98)),S$98)+1</f>
        <v>1</v>
      </c>
      <c r="T122" s="129">
        <f>MOD(INT(($A122-5)/PRODUCT(U$98:$U$98)),T$98)+1</f>
        <v>1</v>
      </c>
      <c r="W122" s="194" t="str">
        <f t="shared" si="63"/>
        <v>-</v>
      </c>
      <c r="X122" s="194" t="str">
        <f t="shared" si="63"/>
        <v>-</v>
      </c>
      <c r="Y122" s="194" t="str">
        <f t="shared" si="63"/>
        <v>-</v>
      </c>
      <c r="Z122" s="194" t="str">
        <f t="shared" si="63"/>
        <v>-</v>
      </c>
      <c r="AA122" s="194" t="str">
        <f t="shared" si="63"/>
        <v>-</v>
      </c>
      <c r="AB122" s="194" t="str">
        <f t="shared" si="63"/>
        <v>-</v>
      </c>
      <c r="AC122" s="194" t="str">
        <f t="shared" si="63"/>
        <v>-</v>
      </c>
      <c r="AD122" s="194" t="str">
        <f t="shared" si="63"/>
        <v>-</v>
      </c>
      <c r="AE122" s="194" t="str">
        <f t="shared" si="63"/>
        <v>-</v>
      </c>
      <c r="AF122" s="194" t="str">
        <f t="shared" si="63"/>
        <v>-</v>
      </c>
      <c r="AG122" s="194" t="str">
        <f t="shared" si="64"/>
        <v>-</v>
      </c>
      <c r="AH122" s="194" t="str">
        <f t="shared" si="64"/>
        <v>-</v>
      </c>
      <c r="AI122" s="194" t="str">
        <f t="shared" si="64"/>
        <v>-</v>
      </c>
      <c r="AJ122" s="194" t="str">
        <f t="shared" si="64"/>
        <v>-</v>
      </c>
      <c r="AK122" s="194" t="str">
        <f t="shared" si="64"/>
        <v>-</v>
      </c>
      <c r="AL122" s="194" t="str">
        <f t="shared" si="64"/>
        <v>-</v>
      </c>
      <c r="AM122" s="194" t="str">
        <f t="shared" si="64"/>
        <v>-</v>
      </c>
      <c r="AN122" s="194" t="str">
        <f t="shared" si="64"/>
        <v>-</v>
      </c>
      <c r="AO122" s="194" t="str">
        <f t="shared" si="64"/>
        <v>-</v>
      </c>
      <c r="AP122" s="194" t="str">
        <f t="shared" si="64"/>
        <v>-</v>
      </c>
      <c r="AQ122" s="194" t="str">
        <f t="shared" si="65"/>
        <v>-</v>
      </c>
      <c r="AR122" s="194" t="str">
        <f t="shared" si="65"/>
        <v>-</v>
      </c>
      <c r="AS122" s="194" t="str">
        <f t="shared" si="65"/>
        <v>-</v>
      </c>
      <c r="AT122" s="194" t="str">
        <f t="shared" si="65"/>
        <v>-</v>
      </c>
      <c r="AU122" s="194" t="str">
        <f t="shared" si="65"/>
        <v>-</v>
      </c>
      <c r="AV122" s="194" t="str">
        <f t="shared" si="65"/>
        <v>-</v>
      </c>
      <c r="AW122" s="194" t="str">
        <f t="shared" si="65"/>
        <v>-</v>
      </c>
      <c r="AX122" s="194" t="str">
        <f t="shared" si="65"/>
        <v>-</v>
      </c>
      <c r="AY122" s="194" t="str">
        <f t="shared" si="65"/>
        <v>-</v>
      </c>
      <c r="AZ122" s="194" t="str">
        <f t="shared" si="65"/>
        <v>-</v>
      </c>
      <c r="BA122" s="194" t="str">
        <f t="shared" si="66"/>
        <v>-</v>
      </c>
      <c r="BB122" s="194" t="str">
        <f t="shared" si="66"/>
        <v>-</v>
      </c>
      <c r="BC122" s="194" t="str">
        <f t="shared" si="66"/>
        <v>-</v>
      </c>
      <c r="BD122" s="194" t="str">
        <f t="shared" si="66"/>
        <v>-</v>
      </c>
      <c r="BE122" s="194" t="str">
        <f t="shared" si="66"/>
        <v>-</v>
      </c>
      <c r="BF122" s="194" t="str">
        <f t="shared" si="66"/>
        <v>-</v>
      </c>
      <c r="BG122" s="194" t="str">
        <f t="shared" si="66"/>
        <v>-</v>
      </c>
      <c r="BH122" s="194" t="str">
        <f t="shared" si="66"/>
        <v>-</v>
      </c>
      <c r="BI122" s="194" t="str">
        <f t="shared" si="66"/>
        <v>-</v>
      </c>
      <c r="BJ122" s="194" t="str">
        <f t="shared" si="66"/>
        <v>-</v>
      </c>
      <c r="BK122" s="194" t="str">
        <f t="shared" si="66"/>
        <v>-</v>
      </c>
      <c r="BL122" s="194" t="str">
        <f t="shared" si="66"/>
        <v>-</v>
      </c>
      <c r="BM122" s="189"/>
      <c r="BN122" s="195" t="s">
        <v>36</v>
      </c>
      <c r="BO122" s="196" t="s">
        <v>36</v>
      </c>
      <c r="BP122" s="196" t="s">
        <v>36</v>
      </c>
      <c r="BQ122" s="196" t="s">
        <v>36</v>
      </c>
      <c r="BR122" s="196" t="s">
        <v>36</v>
      </c>
      <c r="BS122" s="196" t="s">
        <v>36</v>
      </c>
      <c r="BT122" s="197" t="s">
        <v>36</v>
      </c>
      <c r="BU122" s="196" t="s">
        <v>36</v>
      </c>
      <c r="BV122" s="196" t="s">
        <v>36</v>
      </c>
      <c r="BW122" s="196" t="s">
        <v>36</v>
      </c>
      <c r="BX122" s="196" t="s">
        <v>36</v>
      </c>
      <c r="BY122" s="196" t="s">
        <v>36</v>
      </c>
      <c r="BZ122" s="196" t="s">
        <v>36</v>
      </c>
      <c r="CA122" s="197" t="s">
        <v>36</v>
      </c>
      <c r="CB122" s="196" t="s">
        <v>36</v>
      </c>
      <c r="CC122" s="196" t="s">
        <v>36</v>
      </c>
      <c r="CD122" s="196" t="s">
        <v>36</v>
      </c>
      <c r="CE122" s="196" t="s">
        <v>36</v>
      </c>
      <c r="CF122" s="196" t="s">
        <v>36</v>
      </c>
      <c r="CG122" s="196" t="s">
        <v>36</v>
      </c>
      <c r="CH122" s="198" t="s">
        <v>36</v>
      </c>
      <c r="CI122" s="195" t="s">
        <v>36</v>
      </c>
      <c r="CJ122" s="196" t="s">
        <v>36</v>
      </c>
      <c r="CK122" s="196" t="s">
        <v>36</v>
      </c>
      <c r="CL122" s="196" t="s">
        <v>36</v>
      </c>
      <c r="CM122" s="196" t="s">
        <v>36</v>
      </c>
      <c r="CN122" s="196" t="s">
        <v>36</v>
      </c>
      <c r="CO122" s="197" t="s">
        <v>36</v>
      </c>
      <c r="CP122" s="196" t="s">
        <v>36</v>
      </c>
      <c r="CQ122" s="196" t="s">
        <v>36</v>
      </c>
      <c r="CR122" s="196" t="s">
        <v>36</v>
      </c>
      <c r="CS122" s="196" t="s">
        <v>36</v>
      </c>
      <c r="CT122" s="196" t="s">
        <v>36</v>
      </c>
      <c r="CU122" s="196" t="s">
        <v>36</v>
      </c>
      <c r="CV122" s="197" t="s">
        <v>36</v>
      </c>
      <c r="CW122" s="196" t="s">
        <v>36</v>
      </c>
      <c r="CX122" s="196" t="s">
        <v>36</v>
      </c>
      <c r="CY122" s="196" t="s">
        <v>36</v>
      </c>
      <c r="CZ122" s="196" t="s">
        <v>36</v>
      </c>
      <c r="DA122" s="196" t="s">
        <v>36</v>
      </c>
      <c r="DB122" s="196" t="s">
        <v>36</v>
      </c>
      <c r="DC122" s="198" t="s">
        <v>36</v>
      </c>
      <c r="DD122" s="195" t="s">
        <v>36</v>
      </c>
      <c r="DE122" s="196" t="s">
        <v>36</v>
      </c>
      <c r="DF122" s="196" t="s">
        <v>36</v>
      </c>
      <c r="DG122" s="196" t="s">
        <v>36</v>
      </c>
      <c r="DH122" s="196" t="s">
        <v>36</v>
      </c>
      <c r="DI122" s="196" t="s">
        <v>36</v>
      </c>
      <c r="DJ122" s="197" t="s">
        <v>36</v>
      </c>
      <c r="DK122" s="196" t="s">
        <v>36</v>
      </c>
      <c r="DL122" s="196" t="s">
        <v>36</v>
      </c>
      <c r="DM122" s="196" t="s">
        <v>36</v>
      </c>
      <c r="DN122" s="196" t="s">
        <v>36</v>
      </c>
      <c r="DO122" s="196" t="s">
        <v>36</v>
      </c>
      <c r="DP122" s="196" t="s">
        <v>36</v>
      </c>
      <c r="DQ122" s="197" t="s">
        <v>36</v>
      </c>
      <c r="DR122" s="196" t="s">
        <v>36</v>
      </c>
      <c r="DS122" s="196" t="s">
        <v>36</v>
      </c>
      <c r="DT122" s="196" t="s">
        <v>36</v>
      </c>
      <c r="DU122" s="196" t="s">
        <v>36</v>
      </c>
      <c r="DV122" s="196" t="s">
        <v>36</v>
      </c>
      <c r="DW122" s="196" t="s">
        <v>36</v>
      </c>
      <c r="DX122" s="198" t="s">
        <v>36</v>
      </c>
      <c r="DY122" s="195" t="s">
        <v>36</v>
      </c>
      <c r="DZ122" s="196" t="s">
        <v>36</v>
      </c>
      <c r="EA122" s="196" t="s">
        <v>36</v>
      </c>
      <c r="EB122" s="196" t="s">
        <v>36</v>
      </c>
      <c r="EC122" s="196" t="s">
        <v>36</v>
      </c>
      <c r="ED122" s="196" t="s">
        <v>36</v>
      </c>
      <c r="EE122" s="197" t="s">
        <v>36</v>
      </c>
      <c r="EF122" s="196" t="s">
        <v>36</v>
      </c>
      <c r="EG122" s="196" t="s">
        <v>36</v>
      </c>
      <c r="EH122" s="196" t="s">
        <v>36</v>
      </c>
      <c r="EI122" s="196" t="s">
        <v>36</v>
      </c>
      <c r="EJ122" s="196" t="s">
        <v>36</v>
      </c>
      <c r="EK122" s="196" t="s">
        <v>36</v>
      </c>
      <c r="EL122" s="197" t="s">
        <v>36</v>
      </c>
      <c r="EM122" s="196" t="s">
        <v>36</v>
      </c>
      <c r="EN122" s="196" t="s">
        <v>36</v>
      </c>
      <c r="EO122" s="196" t="s">
        <v>36</v>
      </c>
      <c r="EP122" s="196" t="s">
        <v>36</v>
      </c>
      <c r="EQ122" s="196" t="s">
        <v>36</v>
      </c>
      <c r="ER122" s="196" t="s">
        <v>36</v>
      </c>
      <c r="ES122" s="198" t="s">
        <v>36</v>
      </c>
      <c r="ET122" s="195" t="s">
        <v>36</v>
      </c>
      <c r="EU122" s="196" t="s">
        <v>36</v>
      </c>
      <c r="EV122" s="196" t="s">
        <v>36</v>
      </c>
      <c r="EW122" s="196" t="s">
        <v>36</v>
      </c>
      <c r="EX122" s="196" t="s">
        <v>36</v>
      </c>
      <c r="EY122" s="196" t="s">
        <v>36</v>
      </c>
      <c r="EZ122" s="197" t="s">
        <v>36</v>
      </c>
      <c r="FA122" s="196" t="s">
        <v>36</v>
      </c>
      <c r="FB122" s="196" t="s">
        <v>36</v>
      </c>
      <c r="FC122" s="196" t="s">
        <v>36</v>
      </c>
      <c r="FD122" s="196" t="s">
        <v>36</v>
      </c>
      <c r="FE122" s="196" t="s">
        <v>36</v>
      </c>
      <c r="FF122" s="196" t="s">
        <v>36</v>
      </c>
      <c r="FG122" s="197" t="s">
        <v>36</v>
      </c>
      <c r="FH122" s="196" t="s">
        <v>36</v>
      </c>
      <c r="FI122" s="196" t="s">
        <v>36</v>
      </c>
      <c r="FJ122" s="196" t="s">
        <v>36</v>
      </c>
      <c r="FK122" s="196" t="s">
        <v>36</v>
      </c>
      <c r="FL122" s="196" t="s">
        <v>36</v>
      </c>
      <c r="FM122" s="196" t="s">
        <v>36</v>
      </c>
      <c r="FN122" s="198" t="s">
        <v>36</v>
      </c>
      <c r="FO122" s="195" t="s">
        <v>36</v>
      </c>
      <c r="FP122" s="196" t="s">
        <v>36</v>
      </c>
      <c r="FQ122" s="196" t="s">
        <v>36</v>
      </c>
      <c r="FR122" s="196" t="s">
        <v>36</v>
      </c>
      <c r="FS122" s="196" t="s">
        <v>36</v>
      </c>
      <c r="FT122" s="196" t="s">
        <v>36</v>
      </c>
      <c r="FU122" s="197" t="s">
        <v>36</v>
      </c>
      <c r="FV122" s="196" t="s">
        <v>36</v>
      </c>
      <c r="FW122" s="196" t="s">
        <v>36</v>
      </c>
      <c r="FX122" s="196" t="s">
        <v>36</v>
      </c>
      <c r="FY122" s="196" t="s">
        <v>36</v>
      </c>
      <c r="FZ122" s="196" t="s">
        <v>36</v>
      </c>
      <c r="GA122" s="196" t="s">
        <v>36</v>
      </c>
      <c r="GB122" s="197" t="s">
        <v>36</v>
      </c>
      <c r="GC122" s="196" t="s">
        <v>36</v>
      </c>
      <c r="GD122" s="196" t="s">
        <v>36</v>
      </c>
      <c r="GE122" s="196" t="s">
        <v>36</v>
      </c>
      <c r="GF122" s="196" t="s">
        <v>36</v>
      </c>
      <c r="GG122" s="196" t="s">
        <v>36</v>
      </c>
      <c r="GH122" s="196" t="s">
        <v>36</v>
      </c>
      <c r="GI122" s="198" t="s">
        <v>36</v>
      </c>
    </row>
    <row r="123" spans="1:191" outlineLevel="1">
      <c r="A123">
        <v>22</v>
      </c>
      <c r="B123" s="124" t="str">
        <f t="shared" si="53"/>
        <v>Med BBB, Young ewes:Lmb, CFA:5.5yo, Wethers:Hgt</v>
      </c>
      <c r="C123">
        <f t="shared" si="49"/>
        <v>1</v>
      </c>
      <c r="D123" t="b">
        <f t="shared" si="50"/>
        <v>0</v>
      </c>
      <c r="E123">
        <f t="shared" si="54"/>
        <v>464</v>
      </c>
      <c r="F123">
        <f t="shared" si="55"/>
        <v>729</v>
      </c>
      <c r="G123" t="str">
        <f t="shared" si="56"/>
        <v>-</v>
      </c>
      <c r="H123" t="str">
        <f t="shared" si="56"/>
        <v>-</v>
      </c>
      <c r="I123">
        <f t="shared" si="56"/>
        <v>0</v>
      </c>
      <c r="J123">
        <f t="shared" si="56"/>
        <v>0</v>
      </c>
      <c r="K123">
        <f t="shared" si="67"/>
        <v>0</v>
      </c>
      <c r="L123" s="203">
        <f t="shared" si="67"/>
        <v>450</v>
      </c>
      <c r="M123">
        <f t="shared" si="52"/>
        <v>0</v>
      </c>
      <c r="O123" s="130">
        <f t="shared" si="61"/>
        <v>2</v>
      </c>
      <c r="P123" s="129">
        <f>MOD(INT(($A123-5)/PRODUCT(R$98:$U$98)),P$98)+1</f>
        <v>2</v>
      </c>
      <c r="Q123" s="130">
        <f t="shared" si="62"/>
        <v>2</v>
      </c>
      <c r="R123" s="129">
        <f>MOD(INT(($A123-5)/PRODUCT(S$98:$U$98)),R$98)+1</f>
        <v>2</v>
      </c>
      <c r="S123" s="129">
        <f>MOD(INT(($A123-5)/PRODUCT(T$98:$U$98)),S$98)+1</f>
        <v>1</v>
      </c>
      <c r="T123" s="129">
        <f>MOD(INT(($A123-5)/PRODUCT(U$98:$U$98)),T$98)+1</f>
        <v>2</v>
      </c>
      <c r="W123" s="194" t="str">
        <f t="shared" si="63"/>
        <v>-</v>
      </c>
      <c r="X123" s="194" t="str">
        <f t="shared" si="63"/>
        <v>-</v>
      </c>
      <c r="Y123" s="194" t="str">
        <f t="shared" si="63"/>
        <v>-</v>
      </c>
      <c r="Z123" s="194" t="str">
        <f t="shared" si="63"/>
        <v>-</v>
      </c>
      <c r="AA123" s="194" t="str">
        <f t="shared" si="63"/>
        <v>-</v>
      </c>
      <c r="AB123" s="194" t="str">
        <f t="shared" si="63"/>
        <v>-</v>
      </c>
      <c r="AC123" s="194" t="str">
        <f t="shared" si="63"/>
        <v>-</v>
      </c>
      <c r="AD123" s="194" t="str">
        <f t="shared" si="63"/>
        <v>-</v>
      </c>
      <c r="AE123" s="194" t="str">
        <f t="shared" si="63"/>
        <v>-</v>
      </c>
      <c r="AF123" s="194" t="str">
        <f t="shared" si="63"/>
        <v>-</v>
      </c>
      <c r="AG123" s="194" t="str">
        <f t="shared" si="64"/>
        <v>-</v>
      </c>
      <c r="AH123" s="194" t="str">
        <f t="shared" si="64"/>
        <v>-</v>
      </c>
      <c r="AI123" s="194" t="str">
        <f t="shared" si="64"/>
        <v>-</v>
      </c>
      <c r="AJ123" s="194" t="str">
        <f t="shared" si="64"/>
        <v>-</v>
      </c>
      <c r="AK123" s="194" t="str">
        <f t="shared" si="64"/>
        <v>-</v>
      </c>
      <c r="AL123" s="194" t="str">
        <f t="shared" si="64"/>
        <v>-</v>
      </c>
      <c r="AM123" s="194" t="str">
        <f t="shared" si="64"/>
        <v>-</v>
      </c>
      <c r="AN123" s="194" t="str">
        <f t="shared" si="64"/>
        <v>-</v>
      </c>
      <c r="AO123" s="194" t="str">
        <f t="shared" si="64"/>
        <v>-</v>
      </c>
      <c r="AP123" s="194" t="str">
        <f t="shared" si="64"/>
        <v>-</v>
      </c>
      <c r="AQ123" s="194" t="str">
        <f t="shared" si="65"/>
        <v>-</v>
      </c>
      <c r="AR123" s="194" t="str">
        <f t="shared" si="65"/>
        <v>-</v>
      </c>
      <c r="AS123" s="194" t="str">
        <f t="shared" si="65"/>
        <v>-</v>
      </c>
      <c r="AT123" s="194" t="str">
        <f t="shared" si="65"/>
        <v>-</v>
      </c>
      <c r="AU123" s="194" t="str">
        <f t="shared" si="65"/>
        <v>-</v>
      </c>
      <c r="AV123" s="194" t="str">
        <f t="shared" si="65"/>
        <v>-</v>
      </c>
      <c r="AW123" s="194" t="str">
        <f t="shared" si="65"/>
        <v>-</v>
      </c>
      <c r="AX123" s="194" t="str">
        <f t="shared" si="65"/>
        <v>-</v>
      </c>
      <c r="AY123" s="194" t="str">
        <f t="shared" si="65"/>
        <v>-</v>
      </c>
      <c r="AZ123" s="194" t="str">
        <f t="shared" si="65"/>
        <v>-</v>
      </c>
      <c r="BA123" s="194" t="str">
        <f t="shared" si="66"/>
        <v>-</v>
      </c>
      <c r="BB123" s="194" t="str">
        <f t="shared" si="66"/>
        <v>-</v>
      </c>
      <c r="BC123" s="194" t="str">
        <f t="shared" si="66"/>
        <v>-</v>
      </c>
      <c r="BD123" s="194" t="str">
        <f t="shared" si="66"/>
        <v>-</v>
      </c>
      <c r="BE123" s="194" t="str">
        <f t="shared" si="66"/>
        <v>-</v>
      </c>
      <c r="BF123" s="194" t="str">
        <f t="shared" si="66"/>
        <v>-</v>
      </c>
      <c r="BG123" s="194" t="str">
        <f t="shared" si="66"/>
        <v>-</v>
      </c>
      <c r="BH123" s="194" t="str">
        <f t="shared" si="66"/>
        <v>-</v>
      </c>
      <c r="BI123" s="194" t="str">
        <f t="shared" si="66"/>
        <v>-</v>
      </c>
      <c r="BJ123" s="194" t="str">
        <f t="shared" si="66"/>
        <v>-</v>
      </c>
      <c r="BK123" s="194" t="str">
        <f t="shared" si="66"/>
        <v>-</v>
      </c>
      <c r="BL123" s="194" t="str">
        <f t="shared" si="66"/>
        <v>-</v>
      </c>
      <c r="BM123" s="189"/>
      <c r="BN123" s="195" t="s">
        <v>36</v>
      </c>
      <c r="BO123" s="196" t="s">
        <v>36</v>
      </c>
      <c r="BP123" s="196" t="s">
        <v>36</v>
      </c>
      <c r="BQ123" s="196" t="s">
        <v>36</v>
      </c>
      <c r="BR123" s="196" t="s">
        <v>36</v>
      </c>
      <c r="BS123" s="196" t="s">
        <v>36</v>
      </c>
      <c r="BT123" s="197" t="s">
        <v>36</v>
      </c>
      <c r="BU123" s="196" t="s">
        <v>36</v>
      </c>
      <c r="BV123" s="196" t="s">
        <v>36</v>
      </c>
      <c r="BW123" s="196" t="s">
        <v>36</v>
      </c>
      <c r="BX123" s="196" t="s">
        <v>36</v>
      </c>
      <c r="BY123" s="196" t="s">
        <v>36</v>
      </c>
      <c r="BZ123" s="196" t="s">
        <v>36</v>
      </c>
      <c r="CA123" s="197" t="s">
        <v>36</v>
      </c>
      <c r="CB123" s="196" t="s">
        <v>36</v>
      </c>
      <c r="CC123" s="196" t="s">
        <v>36</v>
      </c>
      <c r="CD123" s="196" t="s">
        <v>36</v>
      </c>
      <c r="CE123" s="196" t="s">
        <v>36</v>
      </c>
      <c r="CF123" s="196" t="s">
        <v>36</v>
      </c>
      <c r="CG123" s="196" t="s">
        <v>36</v>
      </c>
      <c r="CH123" s="198" t="s">
        <v>36</v>
      </c>
      <c r="CI123" s="195" t="s">
        <v>36</v>
      </c>
      <c r="CJ123" s="196" t="s">
        <v>36</v>
      </c>
      <c r="CK123" s="196" t="s">
        <v>36</v>
      </c>
      <c r="CL123" s="196" t="s">
        <v>36</v>
      </c>
      <c r="CM123" s="196" t="s">
        <v>36</v>
      </c>
      <c r="CN123" s="196" t="s">
        <v>36</v>
      </c>
      <c r="CO123" s="197" t="s">
        <v>36</v>
      </c>
      <c r="CP123" s="196" t="s">
        <v>36</v>
      </c>
      <c r="CQ123" s="196" t="s">
        <v>36</v>
      </c>
      <c r="CR123" s="196" t="s">
        <v>36</v>
      </c>
      <c r="CS123" s="196" t="s">
        <v>36</v>
      </c>
      <c r="CT123" s="196" t="s">
        <v>36</v>
      </c>
      <c r="CU123" s="196" t="s">
        <v>36</v>
      </c>
      <c r="CV123" s="197" t="s">
        <v>36</v>
      </c>
      <c r="CW123" s="196" t="s">
        <v>36</v>
      </c>
      <c r="CX123" s="196" t="s">
        <v>36</v>
      </c>
      <c r="CY123" s="196" t="s">
        <v>36</v>
      </c>
      <c r="CZ123" s="196" t="s">
        <v>36</v>
      </c>
      <c r="DA123" s="196" t="s">
        <v>36</v>
      </c>
      <c r="DB123" s="196" t="s">
        <v>36</v>
      </c>
      <c r="DC123" s="198" t="s">
        <v>36</v>
      </c>
      <c r="DD123" s="195" t="s">
        <v>36</v>
      </c>
      <c r="DE123" s="196" t="s">
        <v>36</v>
      </c>
      <c r="DF123" s="196" t="s">
        <v>36</v>
      </c>
      <c r="DG123" s="196" t="s">
        <v>36</v>
      </c>
      <c r="DH123" s="196" t="s">
        <v>36</v>
      </c>
      <c r="DI123" s="196" t="s">
        <v>36</v>
      </c>
      <c r="DJ123" s="197" t="s">
        <v>36</v>
      </c>
      <c r="DK123" s="196" t="s">
        <v>36</v>
      </c>
      <c r="DL123" s="196" t="s">
        <v>36</v>
      </c>
      <c r="DM123" s="196" t="s">
        <v>36</v>
      </c>
      <c r="DN123" s="196" t="s">
        <v>36</v>
      </c>
      <c r="DO123" s="196" t="s">
        <v>36</v>
      </c>
      <c r="DP123" s="196" t="s">
        <v>36</v>
      </c>
      <c r="DQ123" s="197" t="s">
        <v>36</v>
      </c>
      <c r="DR123" s="196" t="s">
        <v>36</v>
      </c>
      <c r="DS123" s="196" t="s">
        <v>36</v>
      </c>
      <c r="DT123" s="196" t="s">
        <v>36</v>
      </c>
      <c r="DU123" s="196" t="s">
        <v>36</v>
      </c>
      <c r="DV123" s="196" t="s">
        <v>36</v>
      </c>
      <c r="DW123" s="196" t="s">
        <v>36</v>
      </c>
      <c r="DX123" s="198" t="s">
        <v>36</v>
      </c>
      <c r="DY123" s="195" t="s">
        <v>36</v>
      </c>
      <c r="DZ123" s="196" t="s">
        <v>36</v>
      </c>
      <c r="EA123" s="196" t="s">
        <v>36</v>
      </c>
      <c r="EB123" s="196" t="s">
        <v>36</v>
      </c>
      <c r="EC123" s="196" t="s">
        <v>36</v>
      </c>
      <c r="ED123" s="196" t="s">
        <v>36</v>
      </c>
      <c r="EE123" s="197" t="s">
        <v>36</v>
      </c>
      <c r="EF123" s="196" t="s">
        <v>36</v>
      </c>
      <c r="EG123" s="196" t="s">
        <v>36</v>
      </c>
      <c r="EH123" s="196" t="s">
        <v>36</v>
      </c>
      <c r="EI123" s="196" t="s">
        <v>36</v>
      </c>
      <c r="EJ123" s="196" t="s">
        <v>36</v>
      </c>
      <c r="EK123" s="196" t="s">
        <v>36</v>
      </c>
      <c r="EL123" s="197" t="s">
        <v>36</v>
      </c>
      <c r="EM123" s="196" t="s">
        <v>36</v>
      </c>
      <c r="EN123" s="196" t="s">
        <v>36</v>
      </c>
      <c r="EO123" s="196" t="s">
        <v>36</v>
      </c>
      <c r="EP123" s="196" t="s">
        <v>36</v>
      </c>
      <c r="EQ123" s="196" t="s">
        <v>36</v>
      </c>
      <c r="ER123" s="196" t="s">
        <v>36</v>
      </c>
      <c r="ES123" s="198" t="s">
        <v>36</v>
      </c>
      <c r="ET123" s="195" t="s">
        <v>36</v>
      </c>
      <c r="EU123" s="196" t="s">
        <v>36</v>
      </c>
      <c r="EV123" s="196" t="s">
        <v>36</v>
      </c>
      <c r="EW123" s="196" t="s">
        <v>36</v>
      </c>
      <c r="EX123" s="196" t="s">
        <v>36</v>
      </c>
      <c r="EY123" s="196" t="s">
        <v>36</v>
      </c>
      <c r="EZ123" s="197" t="s">
        <v>36</v>
      </c>
      <c r="FA123" s="196" t="s">
        <v>36</v>
      </c>
      <c r="FB123" s="196" t="s">
        <v>36</v>
      </c>
      <c r="FC123" s="196" t="s">
        <v>36</v>
      </c>
      <c r="FD123" s="196" t="s">
        <v>36</v>
      </c>
      <c r="FE123" s="196" t="s">
        <v>36</v>
      </c>
      <c r="FF123" s="196" t="s">
        <v>36</v>
      </c>
      <c r="FG123" s="197" t="s">
        <v>36</v>
      </c>
      <c r="FH123" s="196" t="s">
        <v>36</v>
      </c>
      <c r="FI123" s="196" t="s">
        <v>36</v>
      </c>
      <c r="FJ123" s="196" t="s">
        <v>36</v>
      </c>
      <c r="FK123" s="196" t="s">
        <v>36</v>
      </c>
      <c r="FL123" s="196" t="s">
        <v>36</v>
      </c>
      <c r="FM123" s="196" t="s">
        <v>36</v>
      </c>
      <c r="FN123" s="198" t="s">
        <v>36</v>
      </c>
      <c r="FO123" s="195" t="s">
        <v>36</v>
      </c>
      <c r="FP123" s="196" t="s">
        <v>36</v>
      </c>
      <c r="FQ123" s="196" t="s">
        <v>36</v>
      </c>
      <c r="FR123" s="196" t="s">
        <v>36</v>
      </c>
      <c r="FS123" s="196" t="s">
        <v>36</v>
      </c>
      <c r="FT123" s="196" t="s">
        <v>36</v>
      </c>
      <c r="FU123" s="197" t="s">
        <v>36</v>
      </c>
      <c r="FV123" s="196" t="s">
        <v>36</v>
      </c>
      <c r="FW123" s="196" t="s">
        <v>36</v>
      </c>
      <c r="FX123" s="196" t="s">
        <v>36</v>
      </c>
      <c r="FY123" s="196" t="s">
        <v>36</v>
      </c>
      <c r="FZ123" s="196" t="s">
        <v>36</v>
      </c>
      <c r="GA123" s="196" t="s">
        <v>36</v>
      </c>
      <c r="GB123" s="197" t="s">
        <v>36</v>
      </c>
      <c r="GC123" s="196" t="s">
        <v>36</v>
      </c>
      <c r="GD123" s="196" t="s">
        <v>36</v>
      </c>
      <c r="GE123" s="196" t="s">
        <v>36</v>
      </c>
      <c r="GF123" s="196" t="s">
        <v>36</v>
      </c>
      <c r="GG123" s="196" t="s">
        <v>36</v>
      </c>
      <c r="GH123" s="196" t="s">
        <v>36</v>
      </c>
      <c r="GI123" s="198" t="s">
        <v>36</v>
      </c>
    </row>
    <row r="124" spans="1:191" outlineLevel="1">
      <c r="A124">
        <v>23</v>
      </c>
      <c r="B124" s="124" t="str">
        <f t="shared" si="53"/>
        <v>Med BBB, Young ewes:Hgt, CFA:6.5yo, Wethers:Hgt</v>
      </c>
      <c r="C124">
        <f t="shared" si="49"/>
        <v>1</v>
      </c>
      <c r="D124" t="b">
        <f t="shared" si="50"/>
        <v>0</v>
      </c>
      <c r="E124">
        <f t="shared" si="54"/>
        <v>464</v>
      </c>
      <c r="F124">
        <f t="shared" si="55"/>
        <v>729</v>
      </c>
      <c r="G124" t="str">
        <f t="shared" si="56"/>
        <v>-</v>
      </c>
      <c r="H124" t="str">
        <f t="shared" si="56"/>
        <v>-</v>
      </c>
      <c r="I124">
        <f t="shared" si="56"/>
        <v>0</v>
      </c>
      <c r="J124">
        <f t="shared" si="56"/>
        <v>0</v>
      </c>
      <c r="K124">
        <f t="shared" si="67"/>
        <v>500</v>
      </c>
      <c r="L124" s="203">
        <f t="shared" si="67"/>
        <v>865</v>
      </c>
      <c r="M124">
        <f t="shared" si="52"/>
        <v>0.9</v>
      </c>
      <c r="O124" s="130">
        <f t="shared" si="61"/>
        <v>2</v>
      </c>
      <c r="P124" s="129">
        <f>MOD(INT(($A124-5)/PRODUCT(R$98:$U$98)),P$98)+1</f>
        <v>2</v>
      </c>
      <c r="Q124" s="130">
        <f t="shared" si="62"/>
        <v>2</v>
      </c>
      <c r="R124" s="129">
        <f>MOD(INT(($A124-5)/PRODUCT(S$98:$U$98)),R$98)+1</f>
        <v>2</v>
      </c>
      <c r="S124" s="129">
        <f>MOD(INT(($A124-5)/PRODUCT(T$98:$U$98)),S$98)+1</f>
        <v>2</v>
      </c>
      <c r="T124" s="129">
        <f>MOD(INT(($A124-5)/PRODUCT(U$98:$U$98)),T$98)+1</f>
        <v>1</v>
      </c>
      <c r="W124" s="194" t="str">
        <f t="shared" si="63"/>
        <v>-</v>
      </c>
      <c r="X124" s="194" t="str">
        <f t="shared" si="63"/>
        <v>-</v>
      </c>
      <c r="Y124" s="194" t="str">
        <f t="shared" si="63"/>
        <v>-</v>
      </c>
      <c r="Z124" s="194" t="str">
        <f t="shared" si="63"/>
        <v>-</v>
      </c>
      <c r="AA124" s="194" t="str">
        <f t="shared" si="63"/>
        <v>-</v>
      </c>
      <c r="AB124" s="194" t="str">
        <f t="shared" si="63"/>
        <v>-</v>
      </c>
      <c r="AC124" s="194" t="str">
        <f t="shared" si="63"/>
        <v>-</v>
      </c>
      <c r="AD124" s="194" t="str">
        <f t="shared" si="63"/>
        <v>-</v>
      </c>
      <c r="AE124" s="194" t="str">
        <f t="shared" si="63"/>
        <v>-</v>
      </c>
      <c r="AF124" s="194" t="str">
        <f t="shared" si="63"/>
        <v>-</v>
      </c>
      <c r="AG124" s="194" t="str">
        <f t="shared" si="64"/>
        <v>-</v>
      </c>
      <c r="AH124" s="194" t="str">
        <f t="shared" si="64"/>
        <v>-</v>
      </c>
      <c r="AI124" s="194" t="str">
        <f t="shared" si="64"/>
        <v>-</v>
      </c>
      <c r="AJ124" s="194" t="str">
        <f t="shared" si="64"/>
        <v>-</v>
      </c>
      <c r="AK124" s="194" t="str">
        <f t="shared" si="64"/>
        <v>-</v>
      </c>
      <c r="AL124" s="194" t="str">
        <f t="shared" si="64"/>
        <v>-</v>
      </c>
      <c r="AM124" s="194" t="str">
        <f t="shared" si="64"/>
        <v>-</v>
      </c>
      <c r="AN124" s="194" t="str">
        <f t="shared" si="64"/>
        <v>-</v>
      </c>
      <c r="AO124" s="194" t="str">
        <f t="shared" si="64"/>
        <v>-</v>
      </c>
      <c r="AP124" s="194" t="str">
        <f t="shared" si="64"/>
        <v>-</v>
      </c>
      <c r="AQ124" s="194" t="str">
        <f t="shared" si="65"/>
        <v>-</v>
      </c>
      <c r="AR124" s="194" t="str">
        <f t="shared" si="65"/>
        <v>-</v>
      </c>
      <c r="AS124" s="194" t="str">
        <f t="shared" si="65"/>
        <v>-</v>
      </c>
      <c r="AT124" s="194" t="str">
        <f t="shared" si="65"/>
        <v>-</v>
      </c>
      <c r="AU124" s="194" t="str">
        <f t="shared" si="65"/>
        <v>-</v>
      </c>
      <c r="AV124" s="194" t="str">
        <f t="shared" si="65"/>
        <v>-</v>
      </c>
      <c r="AW124" s="194" t="str">
        <f t="shared" si="65"/>
        <v>-</v>
      </c>
      <c r="AX124" s="194" t="str">
        <f t="shared" si="65"/>
        <v>-</v>
      </c>
      <c r="AY124" s="194" t="str">
        <f t="shared" si="65"/>
        <v>-</v>
      </c>
      <c r="AZ124" s="194" t="str">
        <f t="shared" si="65"/>
        <v>-</v>
      </c>
      <c r="BA124" s="194" t="str">
        <f t="shared" si="66"/>
        <v>-</v>
      </c>
      <c r="BB124" s="194" t="str">
        <f t="shared" si="66"/>
        <v>-</v>
      </c>
      <c r="BC124" s="194" t="str">
        <f t="shared" si="66"/>
        <v>-</v>
      </c>
      <c r="BD124" s="194" t="str">
        <f t="shared" si="66"/>
        <v>-</v>
      </c>
      <c r="BE124" s="194" t="str">
        <f t="shared" si="66"/>
        <v>-</v>
      </c>
      <c r="BF124" s="194" t="str">
        <f t="shared" si="66"/>
        <v>-</v>
      </c>
      <c r="BG124" s="194" t="str">
        <f t="shared" si="66"/>
        <v>-</v>
      </c>
      <c r="BH124" s="194" t="str">
        <f t="shared" si="66"/>
        <v>-</v>
      </c>
      <c r="BI124" s="194" t="str">
        <f t="shared" si="66"/>
        <v>-</v>
      </c>
      <c r="BJ124" s="194" t="str">
        <f t="shared" si="66"/>
        <v>-</v>
      </c>
      <c r="BK124" s="194" t="str">
        <f t="shared" si="66"/>
        <v>-</v>
      </c>
      <c r="BL124" s="194" t="str">
        <f t="shared" si="66"/>
        <v>-</v>
      </c>
      <c r="BM124" s="189"/>
      <c r="BN124" s="195" t="s">
        <v>36</v>
      </c>
      <c r="BO124" s="196" t="s">
        <v>36</v>
      </c>
      <c r="BP124" s="196" t="s">
        <v>36</v>
      </c>
      <c r="BQ124" s="196" t="s">
        <v>36</v>
      </c>
      <c r="BR124" s="196" t="s">
        <v>36</v>
      </c>
      <c r="BS124" s="196" t="s">
        <v>36</v>
      </c>
      <c r="BT124" s="197" t="s">
        <v>36</v>
      </c>
      <c r="BU124" s="196" t="s">
        <v>36</v>
      </c>
      <c r="BV124" s="196" t="s">
        <v>36</v>
      </c>
      <c r="BW124" s="196" t="s">
        <v>36</v>
      </c>
      <c r="BX124" s="196" t="s">
        <v>36</v>
      </c>
      <c r="BY124" s="196" t="s">
        <v>36</v>
      </c>
      <c r="BZ124" s="196" t="s">
        <v>36</v>
      </c>
      <c r="CA124" s="197" t="s">
        <v>36</v>
      </c>
      <c r="CB124" s="196" t="s">
        <v>36</v>
      </c>
      <c r="CC124" s="196" t="s">
        <v>36</v>
      </c>
      <c r="CD124" s="196" t="s">
        <v>36</v>
      </c>
      <c r="CE124" s="196" t="s">
        <v>36</v>
      </c>
      <c r="CF124" s="196" t="s">
        <v>36</v>
      </c>
      <c r="CG124" s="196" t="s">
        <v>36</v>
      </c>
      <c r="CH124" s="198" t="s">
        <v>36</v>
      </c>
      <c r="CI124" s="195" t="s">
        <v>36</v>
      </c>
      <c r="CJ124" s="196" t="s">
        <v>36</v>
      </c>
      <c r="CK124" s="196" t="s">
        <v>36</v>
      </c>
      <c r="CL124" s="196" t="s">
        <v>36</v>
      </c>
      <c r="CM124" s="196" t="s">
        <v>36</v>
      </c>
      <c r="CN124" s="196" t="s">
        <v>36</v>
      </c>
      <c r="CO124" s="197" t="s">
        <v>36</v>
      </c>
      <c r="CP124" s="196" t="s">
        <v>36</v>
      </c>
      <c r="CQ124" s="196" t="s">
        <v>36</v>
      </c>
      <c r="CR124" s="196" t="s">
        <v>36</v>
      </c>
      <c r="CS124" s="196" t="s">
        <v>36</v>
      </c>
      <c r="CT124" s="196" t="s">
        <v>36</v>
      </c>
      <c r="CU124" s="196" t="s">
        <v>36</v>
      </c>
      <c r="CV124" s="197" t="s">
        <v>36</v>
      </c>
      <c r="CW124" s="196" t="s">
        <v>36</v>
      </c>
      <c r="CX124" s="196" t="s">
        <v>36</v>
      </c>
      <c r="CY124" s="196" t="s">
        <v>36</v>
      </c>
      <c r="CZ124" s="196" t="s">
        <v>36</v>
      </c>
      <c r="DA124" s="196" t="s">
        <v>36</v>
      </c>
      <c r="DB124" s="196" t="s">
        <v>36</v>
      </c>
      <c r="DC124" s="198" t="s">
        <v>36</v>
      </c>
      <c r="DD124" s="195" t="s">
        <v>36</v>
      </c>
      <c r="DE124" s="196" t="s">
        <v>36</v>
      </c>
      <c r="DF124" s="196" t="s">
        <v>36</v>
      </c>
      <c r="DG124" s="196" t="s">
        <v>36</v>
      </c>
      <c r="DH124" s="196" t="s">
        <v>36</v>
      </c>
      <c r="DI124" s="196" t="s">
        <v>36</v>
      </c>
      <c r="DJ124" s="197" t="s">
        <v>36</v>
      </c>
      <c r="DK124" s="196" t="s">
        <v>36</v>
      </c>
      <c r="DL124" s="196" t="s">
        <v>36</v>
      </c>
      <c r="DM124" s="196" t="s">
        <v>36</v>
      </c>
      <c r="DN124" s="196" t="s">
        <v>36</v>
      </c>
      <c r="DO124" s="196" t="s">
        <v>36</v>
      </c>
      <c r="DP124" s="196" t="s">
        <v>36</v>
      </c>
      <c r="DQ124" s="197" t="s">
        <v>36</v>
      </c>
      <c r="DR124" s="196" t="s">
        <v>36</v>
      </c>
      <c r="DS124" s="196" t="s">
        <v>36</v>
      </c>
      <c r="DT124" s="196" t="s">
        <v>36</v>
      </c>
      <c r="DU124" s="196" t="s">
        <v>36</v>
      </c>
      <c r="DV124" s="196" t="s">
        <v>36</v>
      </c>
      <c r="DW124" s="196" t="s">
        <v>36</v>
      </c>
      <c r="DX124" s="198" t="s">
        <v>36</v>
      </c>
      <c r="DY124" s="195" t="s">
        <v>36</v>
      </c>
      <c r="DZ124" s="196" t="s">
        <v>36</v>
      </c>
      <c r="EA124" s="196" t="s">
        <v>36</v>
      </c>
      <c r="EB124" s="196" t="s">
        <v>36</v>
      </c>
      <c r="EC124" s="196" t="s">
        <v>36</v>
      </c>
      <c r="ED124" s="196" t="s">
        <v>36</v>
      </c>
      <c r="EE124" s="197" t="s">
        <v>36</v>
      </c>
      <c r="EF124" s="196" t="s">
        <v>36</v>
      </c>
      <c r="EG124" s="196" t="s">
        <v>36</v>
      </c>
      <c r="EH124" s="196" t="s">
        <v>36</v>
      </c>
      <c r="EI124" s="196" t="s">
        <v>36</v>
      </c>
      <c r="EJ124" s="196" t="s">
        <v>36</v>
      </c>
      <c r="EK124" s="196" t="s">
        <v>36</v>
      </c>
      <c r="EL124" s="197" t="s">
        <v>36</v>
      </c>
      <c r="EM124" s="196" t="s">
        <v>36</v>
      </c>
      <c r="EN124" s="196" t="s">
        <v>36</v>
      </c>
      <c r="EO124" s="196" t="s">
        <v>36</v>
      </c>
      <c r="EP124" s="196" t="s">
        <v>36</v>
      </c>
      <c r="EQ124" s="196" t="s">
        <v>36</v>
      </c>
      <c r="ER124" s="196" t="s">
        <v>36</v>
      </c>
      <c r="ES124" s="198" t="s">
        <v>36</v>
      </c>
      <c r="ET124" s="195" t="s">
        <v>36</v>
      </c>
      <c r="EU124" s="196" t="s">
        <v>36</v>
      </c>
      <c r="EV124" s="196" t="s">
        <v>36</v>
      </c>
      <c r="EW124" s="196" t="s">
        <v>36</v>
      </c>
      <c r="EX124" s="196" t="s">
        <v>36</v>
      </c>
      <c r="EY124" s="196" t="s">
        <v>36</v>
      </c>
      <c r="EZ124" s="197" t="s">
        <v>36</v>
      </c>
      <c r="FA124" s="196" t="s">
        <v>36</v>
      </c>
      <c r="FB124" s="196" t="s">
        <v>36</v>
      </c>
      <c r="FC124" s="196" t="s">
        <v>36</v>
      </c>
      <c r="FD124" s="196" t="s">
        <v>36</v>
      </c>
      <c r="FE124" s="196" t="s">
        <v>36</v>
      </c>
      <c r="FF124" s="196" t="s">
        <v>36</v>
      </c>
      <c r="FG124" s="197" t="s">
        <v>36</v>
      </c>
      <c r="FH124" s="196" t="s">
        <v>36</v>
      </c>
      <c r="FI124" s="196" t="s">
        <v>36</v>
      </c>
      <c r="FJ124" s="196" t="s">
        <v>36</v>
      </c>
      <c r="FK124" s="196" t="s">
        <v>36</v>
      </c>
      <c r="FL124" s="196" t="s">
        <v>36</v>
      </c>
      <c r="FM124" s="196" t="s">
        <v>36</v>
      </c>
      <c r="FN124" s="198" t="s">
        <v>36</v>
      </c>
      <c r="FO124" s="195" t="s">
        <v>36</v>
      </c>
      <c r="FP124" s="196" t="s">
        <v>36</v>
      </c>
      <c r="FQ124" s="196" t="s">
        <v>36</v>
      </c>
      <c r="FR124" s="196" t="s">
        <v>36</v>
      </c>
      <c r="FS124" s="196" t="s">
        <v>36</v>
      </c>
      <c r="FT124" s="196" t="s">
        <v>36</v>
      </c>
      <c r="FU124" s="197" t="s">
        <v>36</v>
      </c>
      <c r="FV124" s="196" t="s">
        <v>36</v>
      </c>
      <c r="FW124" s="196" t="s">
        <v>36</v>
      </c>
      <c r="FX124" s="196" t="s">
        <v>36</v>
      </c>
      <c r="FY124" s="196" t="s">
        <v>36</v>
      </c>
      <c r="FZ124" s="196" t="s">
        <v>36</v>
      </c>
      <c r="GA124" s="196" t="s">
        <v>36</v>
      </c>
      <c r="GB124" s="197" t="s">
        <v>36</v>
      </c>
      <c r="GC124" s="196" t="s">
        <v>36</v>
      </c>
      <c r="GD124" s="196" t="s">
        <v>36</v>
      </c>
      <c r="GE124" s="196" t="s">
        <v>36</v>
      </c>
      <c r="GF124" s="196" t="s">
        <v>36</v>
      </c>
      <c r="GG124" s="196" t="s">
        <v>36</v>
      </c>
      <c r="GH124" s="196" t="s">
        <v>36</v>
      </c>
      <c r="GI124" s="198" t="s">
        <v>36</v>
      </c>
    </row>
    <row r="125" spans="1:191" outlineLevel="1">
      <c r="A125">
        <v>24</v>
      </c>
      <c r="B125" s="124" t="str">
        <f t="shared" si="53"/>
        <v>Med BBB, Young ewes:Hgt, CFA:5.5yo, Wethers:Hgt</v>
      </c>
      <c r="C125">
        <f t="shared" si="49"/>
        <v>1</v>
      </c>
      <c r="D125" t="b">
        <f t="shared" si="50"/>
        <v>0</v>
      </c>
      <c r="E125">
        <f t="shared" si="54"/>
        <v>464</v>
      </c>
      <c r="F125">
        <f t="shared" si="55"/>
        <v>729</v>
      </c>
      <c r="G125" t="str">
        <f t="shared" si="56"/>
        <v>-</v>
      </c>
      <c r="H125" t="str">
        <f t="shared" si="56"/>
        <v>-</v>
      </c>
      <c r="I125">
        <f t="shared" si="56"/>
        <v>0</v>
      </c>
      <c r="J125">
        <f t="shared" si="56"/>
        <v>0</v>
      </c>
      <c r="K125">
        <f t="shared" si="67"/>
        <v>500</v>
      </c>
      <c r="L125" s="203">
        <f t="shared" si="67"/>
        <v>865</v>
      </c>
      <c r="M125">
        <f t="shared" si="52"/>
        <v>0</v>
      </c>
      <c r="O125" s="130">
        <f t="shared" si="61"/>
        <v>2</v>
      </c>
      <c r="P125" s="129">
        <f>MOD(INT(($A125-5)/PRODUCT(R$98:$U$98)),P$98)+1</f>
        <v>2</v>
      </c>
      <c r="Q125" s="130">
        <f t="shared" si="62"/>
        <v>2</v>
      </c>
      <c r="R125" s="129">
        <f>MOD(INT(($A125-5)/PRODUCT(S$98:$U$98)),R$98)+1</f>
        <v>2</v>
      </c>
      <c r="S125" s="129">
        <f>MOD(INT(($A125-5)/PRODUCT(T$98:$U$98)),S$98)+1</f>
        <v>2</v>
      </c>
      <c r="T125" s="129">
        <f>MOD(INT(($A125-5)/PRODUCT(U$98:$U$98)),T$98)+1</f>
        <v>2</v>
      </c>
      <c r="W125" s="194" t="str">
        <f t="shared" si="63"/>
        <v>-</v>
      </c>
      <c r="X125" s="194" t="str">
        <f t="shared" si="63"/>
        <v>-</v>
      </c>
      <c r="Y125" s="194" t="str">
        <f t="shared" si="63"/>
        <v>-</v>
      </c>
      <c r="Z125" s="194" t="str">
        <f t="shared" si="63"/>
        <v>-</v>
      </c>
      <c r="AA125" s="194" t="str">
        <f t="shared" si="63"/>
        <v>-</v>
      </c>
      <c r="AB125" s="194" t="str">
        <f t="shared" si="63"/>
        <v>-</v>
      </c>
      <c r="AC125" s="194" t="str">
        <f t="shared" si="63"/>
        <v>-</v>
      </c>
      <c r="AD125" s="194" t="str">
        <f t="shared" si="63"/>
        <v>-</v>
      </c>
      <c r="AE125" s="194" t="str">
        <f t="shared" si="63"/>
        <v>-</v>
      </c>
      <c r="AF125" s="194" t="str">
        <f t="shared" si="63"/>
        <v>-</v>
      </c>
      <c r="AG125" s="194" t="str">
        <f t="shared" si="64"/>
        <v>-</v>
      </c>
      <c r="AH125" s="194" t="str">
        <f t="shared" si="64"/>
        <v>-</v>
      </c>
      <c r="AI125" s="194" t="str">
        <f t="shared" si="64"/>
        <v>-</v>
      </c>
      <c r="AJ125" s="194" t="str">
        <f t="shared" si="64"/>
        <v>-</v>
      </c>
      <c r="AK125" s="194" t="str">
        <f t="shared" si="64"/>
        <v>-</v>
      </c>
      <c r="AL125" s="194" t="str">
        <f t="shared" si="64"/>
        <v>-</v>
      </c>
      <c r="AM125" s="194" t="str">
        <f t="shared" si="64"/>
        <v>-</v>
      </c>
      <c r="AN125" s="194" t="str">
        <f t="shared" si="64"/>
        <v>-</v>
      </c>
      <c r="AO125" s="194" t="str">
        <f t="shared" si="64"/>
        <v>-</v>
      </c>
      <c r="AP125" s="194" t="str">
        <f t="shared" si="64"/>
        <v>-</v>
      </c>
      <c r="AQ125" s="194" t="str">
        <f t="shared" si="65"/>
        <v>-</v>
      </c>
      <c r="AR125" s="194" t="str">
        <f t="shared" si="65"/>
        <v>-</v>
      </c>
      <c r="AS125" s="194" t="str">
        <f t="shared" si="65"/>
        <v>-</v>
      </c>
      <c r="AT125" s="194" t="str">
        <f t="shared" si="65"/>
        <v>-</v>
      </c>
      <c r="AU125" s="194" t="str">
        <f t="shared" si="65"/>
        <v>-</v>
      </c>
      <c r="AV125" s="194" t="str">
        <f t="shared" si="65"/>
        <v>-</v>
      </c>
      <c r="AW125" s="194" t="str">
        <f t="shared" si="65"/>
        <v>-</v>
      </c>
      <c r="AX125" s="194" t="str">
        <f t="shared" si="65"/>
        <v>-</v>
      </c>
      <c r="AY125" s="194" t="str">
        <f t="shared" si="65"/>
        <v>-</v>
      </c>
      <c r="AZ125" s="194" t="str">
        <f t="shared" si="65"/>
        <v>-</v>
      </c>
      <c r="BA125" s="194" t="str">
        <f t="shared" si="66"/>
        <v>-</v>
      </c>
      <c r="BB125" s="194" t="str">
        <f t="shared" si="66"/>
        <v>-</v>
      </c>
      <c r="BC125" s="194" t="str">
        <f t="shared" si="66"/>
        <v>-</v>
      </c>
      <c r="BD125" s="194" t="str">
        <f t="shared" si="66"/>
        <v>-</v>
      </c>
      <c r="BE125" s="194" t="str">
        <f t="shared" si="66"/>
        <v>-</v>
      </c>
      <c r="BF125" s="194" t="str">
        <f t="shared" si="66"/>
        <v>-</v>
      </c>
      <c r="BG125" s="194" t="str">
        <f t="shared" si="66"/>
        <v>-</v>
      </c>
      <c r="BH125" s="194" t="str">
        <f t="shared" si="66"/>
        <v>-</v>
      </c>
      <c r="BI125" s="194" t="str">
        <f t="shared" si="66"/>
        <v>-</v>
      </c>
      <c r="BJ125" s="194" t="str">
        <f t="shared" si="66"/>
        <v>-</v>
      </c>
      <c r="BK125" s="194" t="str">
        <f t="shared" si="66"/>
        <v>-</v>
      </c>
      <c r="BL125" s="194" t="str">
        <f t="shared" si="66"/>
        <v>-</v>
      </c>
      <c r="BM125" s="189"/>
      <c r="BN125" s="195" t="s">
        <v>36</v>
      </c>
      <c r="BO125" s="196" t="s">
        <v>36</v>
      </c>
      <c r="BP125" s="196" t="s">
        <v>36</v>
      </c>
      <c r="BQ125" s="196" t="s">
        <v>36</v>
      </c>
      <c r="BR125" s="196" t="s">
        <v>36</v>
      </c>
      <c r="BS125" s="196" t="s">
        <v>36</v>
      </c>
      <c r="BT125" s="197" t="s">
        <v>36</v>
      </c>
      <c r="BU125" s="196" t="s">
        <v>36</v>
      </c>
      <c r="BV125" s="196" t="s">
        <v>36</v>
      </c>
      <c r="BW125" s="196" t="s">
        <v>36</v>
      </c>
      <c r="BX125" s="196" t="s">
        <v>36</v>
      </c>
      <c r="BY125" s="196" t="s">
        <v>36</v>
      </c>
      <c r="BZ125" s="196" t="s">
        <v>36</v>
      </c>
      <c r="CA125" s="197" t="s">
        <v>36</v>
      </c>
      <c r="CB125" s="196" t="s">
        <v>36</v>
      </c>
      <c r="CC125" s="196" t="s">
        <v>36</v>
      </c>
      <c r="CD125" s="196" t="s">
        <v>36</v>
      </c>
      <c r="CE125" s="196" t="s">
        <v>36</v>
      </c>
      <c r="CF125" s="196" t="s">
        <v>36</v>
      </c>
      <c r="CG125" s="196" t="s">
        <v>36</v>
      </c>
      <c r="CH125" s="198" t="s">
        <v>36</v>
      </c>
      <c r="CI125" s="195" t="s">
        <v>36</v>
      </c>
      <c r="CJ125" s="196" t="s">
        <v>36</v>
      </c>
      <c r="CK125" s="196" t="s">
        <v>36</v>
      </c>
      <c r="CL125" s="196" t="s">
        <v>36</v>
      </c>
      <c r="CM125" s="196" t="s">
        <v>36</v>
      </c>
      <c r="CN125" s="196" t="s">
        <v>36</v>
      </c>
      <c r="CO125" s="197" t="s">
        <v>36</v>
      </c>
      <c r="CP125" s="196" t="s">
        <v>36</v>
      </c>
      <c r="CQ125" s="196" t="s">
        <v>36</v>
      </c>
      <c r="CR125" s="196" t="s">
        <v>36</v>
      </c>
      <c r="CS125" s="196" t="s">
        <v>36</v>
      </c>
      <c r="CT125" s="196" t="s">
        <v>36</v>
      </c>
      <c r="CU125" s="196" t="s">
        <v>36</v>
      </c>
      <c r="CV125" s="197" t="s">
        <v>36</v>
      </c>
      <c r="CW125" s="196" t="s">
        <v>36</v>
      </c>
      <c r="CX125" s="196" t="s">
        <v>36</v>
      </c>
      <c r="CY125" s="196" t="s">
        <v>36</v>
      </c>
      <c r="CZ125" s="196" t="s">
        <v>36</v>
      </c>
      <c r="DA125" s="196" t="s">
        <v>36</v>
      </c>
      <c r="DB125" s="196" t="s">
        <v>36</v>
      </c>
      <c r="DC125" s="198" t="s">
        <v>36</v>
      </c>
      <c r="DD125" s="195" t="s">
        <v>36</v>
      </c>
      <c r="DE125" s="196" t="s">
        <v>36</v>
      </c>
      <c r="DF125" s="196" t="s">
        <v>36</v>
      </c>
      <c r="DG125" s="196" t="s">
        <v>36</v>
      </c>
      <c r="DH125" s="196" t="s">
        <v>36</v>
      </c>
      <c r="DI125" s="196" t="s">
        <v>36</v>
      </c>
      <c r="DJ125" s="197" t="s">
        <v>36</v>
      </c>
      <c r="DK125" s="196" t="s">
        <v>36</v>
      </c>
      <c r="DL125" s="196" t="s">
        <v>36</v>
      </c>
      <c r="DM125" s="196" t="s">
        <v>36</v>
      </c>
      <c r="DN125" s="196" t="s">
        <v>36</v>
      </c>
      <c r="DO125" s="196" t="s">
        <v>36</v>
      </c>
      <c r="DP125" s="196" t="s">
        <v>36</v>
      </c>
      <c r="DQ125" s="197" t="s">
        <v>36</v>
      </c>
      <c r="DR125" s="196" t="s">
        <v>36</v>
      </c>
      <c r="DS125" s="196" t="s">
        <v>36</v>
      </c>
      <c r="DT125" s="196" t="s">
        <v>36</v>
      </c>
      <c r="DU125" s="196" t="s">
        <v>36</v>
      </c>
      <c r="DV125" s="196" t="s">
        <v>36</v>
      </c>
      <c r="DW125" s="196" t="s">
        <v>36</v>
      </c>
      <c r="DX125" s="198" t="s">
        <v>36</v>
      </c>
      <c r="DY125" s="195" t="s">
        <v>36</v>
      </c>
      <c r="DZ125" s="196" t="s">
        <v>36</v>
      </c>
      <c r="EA125" s="196" t="s">
        <v>36</v>
      </c>
      <c r="EB125" s="196" t="s">
        <v>36</v>
      </c>
      <c r="EC125" s="196" t="s">
        <v>36</v>
      </c>
      <c r="ED125" s="196" t="s">
        <v>36</v>
      </c>
      <c r="EE125" s="197" t="s">
        <v>36</v>
      </c>
      <c r="EF125" s="196" t="s">
        <v>36</v>
      </c>
      <c r="EG125" s="196" t="s">
        <v>36</v>
      </c>
      <c r="EH125" s="196" t="s">
        <v>36</v>
      </c>
      <c r="EI125" s="196" t="s">
        <v>36</v>
      </c>
      <c r="EJ125" s="196" t="s">
        <v>36</v>
      </c>
      <c r="EK125" s="196" t="s">
        <v>36</v>
      </c>
      <c r="EL125" s="197" t="s">
        <v>36</v>
      </c>
      <c r="EM125" s="196" t="s">
        <v>36</v>
      </c>
      <c r="EN125" s="196" t="s">
        <v>36</v>
      </c>
      <c r="EO125" s="196" t="s">
        <v>36</v>
      </c>
      <c r="EP125" s="196" t="s">
        <v>36</v>
      </c>
      <c r="EQ125" s="196" t="s">
        <v>36</v>
      </c>
      <c r="ER125" s="196" t="s">
        <v>36</v>
      </c>
      <c r="ES125" s="198" t="s">
        <v>36</v>
      </c>
      <c r="ET125" s="195" t="s">
        <v>36</v>
      </c>
      <c r="EU125" s="196" t="s">
        <v>36</v>
      </c>
      <c r="EV125" s="196" t="s">
        <v>36</v>
      </c>
      <c r="EW125" s="196" t="s">
        <v>36</v>
      </c>
      <c r="EX125" s="196" t="s">
        <v>36</v>
      </c>
      <c r="EY125" s="196" t="s">
        <v>36</v>
      </c>
      <c r="EZ125" s="197" t="s">
        <v>36</v>
      </c>
      <c r="FA125" s="196" t="s">
        <v>36</v>
      </c>
      <c r="FB125" s="196" t="s">
        <v>36</v>
      </c>
      <c r="FC125" s="196" t="s">
        <v>36</v>
      </c>
      <c r="FD125" s="196" t="s">
        <v>36</v>
      </c>
      <c r="FE125" s="196" t="s">
        <v>36</v>
      </c>
      <c r="FF125" s="196" t="s">
        <v>36</v>
      </c>
      <c r="FG125" s="197" t="s">
        <v>36</v>
      </c>
      <c r="FH125" s="196" t="s">
        <v>36</v>
      </c>
      <c r="FI125" s="196" t="s">
        <v>36</v>
      </c>
      <c r="FJ125" s="196" t="s">
        <v>36</v>
      </c>
      <c r="FK125" s="196" t="s">
        <v>36</v>
      </c>
      <c r="FL125" s="196" t="s">
        <v>36</v>
      </c>
      <c r="FM125" s="196" t="s">
        <v>36</v>
      </c>
      <c r="FN125" s="198" t="s">
        <v>36</v>
      </c>
      <c r="FO125" s="195" t="s">
        <v>36</v>
      </c>
      <c r="FP125" s="196" t="s">
        <v>36</v>
      </c>
      <c r="FQ125" s="196" t="s">
        <v>36</v>
      </c>
      <c r="FR125" s="196" t="s">
        <v>36</v>
      </c>
      <c r="FS125" s="196" t="s">
        <v>36</v>
      </c>
      <c r="FT125" s="196" t="s">
        <v>36</v>
      </c>
      <c r="FU125" s="197" t="s">
        <v>36</v>
      </c>
      <c r="FV125" s="196" t="s">
        <v>36</v>
      </c>
      <c r="FW125" s="196" t="s">
        <v>36</v>
      </c>
      <c r="FX125" s="196" t="s">
        <v>36</v>
      </c>
      <c r="FY125" s="196" t="s">
        <v>36</v>
      </c>
      <c r="FZ125" s="196" t="s">
        <v>36</v>
      </c>
      <c r="GA125" s="196" t="s">
        <v>36</v>
      </c>
      <c r="GB125" s="197" t="s">
        <v>36</v>
      </c>
      <c r="GC125" s="196" t="s">
        <v>36</v>
      </c>
      <c r="GD125" s="196" t="s">
        <v>36</v>
      </c>
      <c r="GE125" s="196" t="s">
        <v>36</v>
      </c>
      <c r="GF125" s="196" t="s">
        <v>36</v>
      </c>
      <c r="GG125" s="196" t="s">
        <v>36</v>
      </c>
      <c r="GH125" s="196" t="s">
        <v>36</v>
      </c>
      <c r="GI125" s="198" t="s">
        <v>36</v>
      </c>
    </row>
    <row r="126" spans="1:191" outlineLevel="1">
      <c r="A126">
        <v>25</v>
      </c>
      <c r="B126" s="124" t="str">
        <f t="shared" si="53"/>
        <v>Med BBB, Young ewes:Lmb, CFA:6.5yo, Wethers:2yo</v>
      </c>
      <c r="C126">
        <f t="shared" si="49"/>
        <v>1</v>
      </c>
      <c r="D126" t="b">
        <f t="shared" si="50"/>
        <v>0</v>
      </c>
      <c r="E126">
        <f t="shared" si="54"/>
        <v>730</v>
      </c>
      <c r="F126" t="str">
        <f t="shared" si="55"/>
        <v>-</v>
      </c>
      <c r="G126" t="str">
        <f t="shared" ref="G126:J144" si="68">INDEX(G$94:G$97,$Q126,1)</f>
        <v>-</v>
      </c>
      <c r="H126" t="str">
        <f t="shared" si="68"/>
        <v>-</v>
      </c>
      <c r="I126" t="str">
        <f t="shared" si="68"/>
        <v>-</v>
      </c>
      <c r="J126" t="str">
        <f t="shared" si="68"/>
        <v>-</v>
      </c>
      <c r="K126">
        <f t="shared" si="67"/>
        <v>0</v>
      </c>
      <c r="L126" s="203">
        <f t="shared" si="67"/>
        <v>450</v>
      </c>
      <c r="M126">
        <f t="shared" si="52"/>
        <v>0.9</v>
      </c>
      <c r="O126" s="130">
        <f t="shared" si="61"/>
        <v>2</v>
      </c>
      <c r="P126" s="129">
        <f>MOD(INT(($A126-5)/PRODUCT(R$98:$U$98)),P$98)+1</f>
        <v>2</v>
      </c>
      <c r="Q126" s="130">
        <f t="shared" si="62"/>
        <v>3</v>
      </c>
      <c r="R126" s="129">
        <f>MOD(INT(($A126-5)/PRODUCT(S$98:$U$98)),R$98)+1</f>
        <v>3</v>
      </c>
      <c r="S126" s="129">
        <f>MOD(INT(($A126-5)/PRODUCT(T$98:$U$98)),S$98)+1</f>
        <v>1</v>
      </c>
      <c r="T126" s="129">
        <f>MOD(INT(($A126-5)/PRODUCT(U$98:$U$98)),T$98)+1</f>
        <v>1</v>
      </c>
      <c r="W126" s="194" t="str">
        <f t="shared" ref="W126:AF134" si="69">INDEX($BN126:$GI126,1,W$101+(d.Region-1)*42)</f>
        <v>-</v>
      </c>
      <c r="X126" s="194" t="str">
        <f t="shared" si="69"/>
        <v>-</v>
      </c>
      <c r="Y126" s="194" t="str">
        <f t="shared" si="69"/>
        <v>-</v>
      </c>
      <c r="Z126" s="194" t="str">
        <f t="shared" si="69"/>
        <v>-</v>
      </c>
      <c r="AA126" s="194" t="str">
        <f t="shared" si="69"/>
        <v>-</v>
      </c>
      <c r="AB126" s="194" t="str">
        <f t="shared" si="69"/>
        <v>-</v>
      </c>
      <c r="AC126" s="194" t="str">
        <f t="shared" si="69"/>
        <v>-</v>
      </c>
      <c r="AD126" s="194" t="str">
        <f t="shared" si="69"/>
        <v>-</v>
      </c>
      <c r="AE126" s="194" t="str">
        <f t="shared" si="69"/>
        <v>-</v>
      </c>
      <c r="AF126" s="194" t="str">
        <f t="shared" si="69"/>
        <v>-</v>
      </c>
      <c r="AG126" s="194" t="str">
        <f t="shared" ref="AG126:AP134" si="70">INDEX($BN126:$GI126,1,AG$101+(d.Region-1)*42)</f>
        <v>-</v>
      </c>
      <c r="AH126" s="194" t="str">
        <f t="shared" si="70"/>
        <v>-</v>
      </c>
      <c r="AI126" s="194" t="str">
        <f t="shared" si="70"/>
        <v>-</v>
      </c>
      <c r="AJ126" s="194" t="str">
        <f t="shared" si="70"/>
        <v>-</v>
      </c>
      <c r="AK126" s="194" t="str">
        <f t="shared" si="70"/>
        <v>-</v>
      </c>
      <c r="AL126" s="194" t="str">
        <f t="shared" si="70"/>
        <v>-</v>
      </c>
      <c r="AM126" s="194" t="str">
        <f t="shared" si="70"/>
        <v>-</v>
      </c>
      <c r="AN126" s="194" t="str">
        <f t="shared" si="70"/>
        <v>-</v>
      </c>
      <c r="AO126" s="194" t="str">
        <f t="shared" si="70"/>
        <v>-</v>
      </c>
      <c r="AP126" s="194" t="str">
        <f t="shared" si="70"/>
        <v>-</v>
      </c>
      <c r="AQ126" s="194" t="str">
        <f t="shared" ref="AQ126:AZ134" si="71">INDEX($BN126:$GI126,1,AQ$101+(d.Region-1)*42)</f>
        <v>-</v>
      </c>
      <c r="AR126" s="194" t="str">
        <f t="shared" si="71"/>
        <v>-</v>
      </c>
      <c r="AS126" s="194" t="str">
        <f t="shared" si="71"/>
        <v>-</v>
      </c>
      <c r="AT126" s="194" t="str">
        <f t="shared" si="71"/>
        <v>-</v>
      </c>
      <c r="AU126" s="194" t="str">
        <f t="shared" si="71"/>
        <v>-</v>
      </c>
      <c r="AV126" s="194" t="str">
        <f t="shared" si="71"/>
        <v>-</v>
      </c>
      <c r="AW126" s="194" t="str">
        <f t="shared" si="71"/>
        <v>-</v>
      </c>
      <c r="AX126" s="194" t="str">
        <f t="shared" si="71"/>
        <v>-</v>
      </c>
      <c r="AY126" s="194" t="str">
        <f t="shared" si="71"/>
        <v>-</v>
      </c>
      <c r="AZ126" s="194" t="str">
        <f t="shared" si="71"/>
        <v>-</v>
      </c>
      <c r="BA126" s="194" t="str">
        <f t="shared" ref="BA126:BL134" si="72">INDEX($BN126:$GI126,1,BA$101+(d.Region-1)*42)</f>
        <v>-</v>
      </c>
      <c r="BB126" s="194" t="str">
        <f t="shared" si="72"/>
        <v>-</v>
      </c>
      <c r="BC126" s="194" t="str">
        <f t="shared" si="72"/>
        <v>-</v>
      </c>
      <c r="BD126" s="194" t="str">
        <f t="shared" si="72"/>
        <v>-</v>
      </c>
      <c r="BE126" s="194" t="str">
        <f t="shared" si="72"/>
        <v>-</v>
      </c>
      <c r="BF126" s="194" t="str">
        <f t="shared" si="72"/>
        <v>-</v>
      </c>
      <c r="BG126" s="194" t="str">
        <f t="shared" si="72"/>
        <v>-</v>
      </c>
      <c r="BH126" s="194" t="str">
        <f t="shared" si="72"/>
        <v>-</v>
      </c>
      <c r="BI126" s="194" t="str">
        <f t="shared" si="72"/>
        <v>-</v>
      </c>
      <c r="BJ126" s="194" t="str">
        <f t="shared" si="72"/>
        <v>-</v>
      </c>
      <c r="BK126" s="194" t="str">
        <f t="shared" si="72"/>
        <v>-</v>
      </c>
      <c r="BL126" s="194" t="str">
        <f t="shared" si="72"/>
        <v>-</v>
      </c>
      <c r="BM126" s="189"/>
      <c r="BN126" s="195" t="s">
        <v>36</v>
      </c>
      <c r="BO126" s="196" t="s">
        <v>36</v>
      </c>
      <c r="BP126" s="196" t="s">
        <v>36</v>
      </c>
      <c r="BQ126" s="196" t="s">
        <v>36</v>
      </c>
      <c r="BR126" s="196" t="s">
        <v>36</v>
      </c>
      <c r="BS126" s="196" t="s">
        <v>36</v>
      </c>
      <c r="BT126" s="197" t="s">
        <v>36</v>
      </c>
      <c r="BU126" s="196" t="s">
        <v>36</v>
      </c>
      <c r="BV126" s="196" t="s">
        <v>36</v>
      </c>
      <c r="BW126" s="196" t="s">
        <v>36</v>
      </c>
      <c r="BX126" s="196" t="s">
        <v>36</v>
      </c>
      <c r="BY126" s="196" t="s">
        <v>36</v>
      </c>
      <c r="BZ126" s="196" t="s">
        <v>36</v>
      </c>
      <c r="CA126" s="197" t="s">
        <v>36</v>
      </c>
      <c r="CB126" s="196" t="s">
        <v>36</v>
      </c>
      <c r="CC126" s="196" t="s">
        <v>36</v>
      </c>
      <c r="CD126" s="196" t="s">
        <v>36</v>
      </c>
      <c r="CE126" s="196" t="s">
        <v>36</v>
      </c>
      <c r="CF126" s="196" t="s">
        <v>36</v>
      </c>
      <c r="CG126" s="196" t="s">
        <v>36</v>
      </c>
      <c r="CH126" s="198" t="s">
        <v>36</v>
      </c>
      <c r="CI126" s="195" t="s">
        <v>36</v>
      </c>
      <c r="CJ126" s="196" t="s">
        <v>36</v>
      </c>
      <c r="CK126" s="196" t="s">
        <v>36</v>
      </c>
      <c r="CL126" s="196" t="s">
        <v>36</v>
      </c>
      <c r="CM126" s="196" t="s">
        <v>36</v>
      </c>
      <c r="CN126" s="196" t="s">
        <v>36</v>
      </c>
      <c r="CO126" s="197" t="s">
        <v>36</v>
      </c>
      <c r="CP126" s="196" t="s">
        <v>36</v>
      </c>
      <c r="CQ126" s="196" t="s">
        <v>36</v>
      </c>
      <c r="CR126" s="196" t="s">
        <v>36</v>
      </c>
      <c r="CS126" s="196" t="s">
        <v>36</v>
      </c>
      <c r="CT126" s="196" t="s">
        <v>36</v>
      </c>
      <c r="CU126" s="196" t="s">
        <v>36</v>
      </c>
      <c r="CV126" s="197" t="s">
        <v>36</v>
      </c>
      <c r="CW126" s="196" t="s">
        <v>36</v>
      </c>
      <c r="CX126" s="196" t="s">
        <v>36</v>
      </c>
      <c r="CY126" s="196" t="s">
        <v>36</v>
      </c>
      <c r="CZ126" s="196" t="s">
        <v>36</v>
      </c>
      <c r="DA126" s="196" t="s">
        <v>36</v>
      </c>
      <c r="DB126" s="196" t="s">
        <v>36</v>
      </c>
      <c r="DC126" s="198" t="s">
        <v>36</v>
      </c>
      <c r="DD126" s="195" t="s">
        <v>36</v>
      </c>
      <c r="DE126" s="196" t="s">
        <v>36</v>
      </c>
      <c r="DF126" s="196" t="s">
        <v>36</v>
      </c>
      <c r="DG126" s="196" t="s">
        <v>36</v>
      </c>
      <c r="DH126" s="196" t="s">
        <v>36</v>
      </c>
      <c r="DI126" s="196" t="s">
        <v>36</v>
      </c>
      <c r="DJ126" s="197" t="s">
        <v>36</v>
      </c>
      <c r="DK126" s="196" t="s">
        <v>36</v>
      </c>
      <c r="DL126" s="196" t="s">
        <v>36</v>
      </c>
      <c r="DM126" s="196" t="s">
        <v>36</v>
      </c>
      <c r="DN126" s="196" t="s">
        <v>36</v>
      </c>
      <c r="DO126" s="196" t="s">
        <v>36</v>
      </c>
      <c r="DP126" s="196" t="s">
        <v>36</v>
      </c>
      <c r="DQ126" s="197" t="s">
        <v>36</v>
      </c>
      <c r="DR126" s="196" t="s">
        <v>36</v>
      </c>
      <c r="DS126" s="196" t="s">
        <v>36</v>
      </c>
      <c r="DT126" s="196" t="s">
        <v>36</v>
      </c>
      <c r="DU126" s="196" t="s">
        <v>36</v>
      </c>
      <c r="DV126" s="196" t="s">
        <v>36</v>
      </c>
      <c r="DW126" s="196" t="s">
        <v>36</v>
      </c>
      <c r="DX126" s="198" t="s">
        <v>36</v>
      </c>
      <c r="DY126" s="195" t="s">
        <v>36</v>
      </c>
      <c r="DZ126" s="196" t="s">
        <v>36</v>
      </c>
      <c r="EA126" s="196" t="s">
        <v>36</v>
      </c>
      <c r="EB126" s="196" t="s">
        <v>36</v>
      </c>
      <c r="EC126" s="196" t="s">
        <v>36</v>
      </c>
      <c r="ED126" s="196" t="s">
        <v>36</v>
      </c>
      <c r="EE126" s="197" t="s">
        <v>36</v>
      </c>
      <c r="EF126" s="196" t="s">
        <v>36</v>
      </c>
      <c r="EG126" s="196" t="s">
        <v>36</v>
      </c>
      <c r="EH126" s="196" t="s">
        <v>36</v>
      </c>
      <c r="EI126" s="196" t="s">
        <v>36</v>
      </c>
      <c r="EJ126" s="196" t="s">
        <v>36</v>
      </c>
      <c r="EK126" s="196" t="s">
        <v>36</v>
      </c>
      <c r="EL126" s="197" t="s">
        <v>36</v>
      </c>
      <c r="EM126" s="196" t="s">
        <v>36</v>
      </c>
      <c r="EN126" s="196" t="s">
        <v>36</v>
      </c>
      <c r="EO126" s="196" t="s">
        <v>36</v>
      </c>
      <c r="EP126" s="196" t="s">
        <v>36</v>
      </c>
      <c r="EQ126" s="196" t="s">
        <v>36</v>
      </c>
      <c r="ER126" s="196" t="s">
        <v>36</v>
      </c>
      <c r="ES126" s="198" t="s">
        <v>36</v>
      </c>
      <c r="ET126" s="195" t="s">
        <v>36</v>
      </c>
      <c r="EU126" s="196" t="s">
        <v>36</v>
      </c>
      <c r="EV126" s="196" t="s">
        <v>36</v>
      </c>
      <c r="EW126" s="196" t="s">
        <v>36</v>
      </c>
      <c r="EX126" s="196" t="s">
        <v>36</v>
      </c>
      <c r="EY126" s="196" t="s">
        <v>36</v>
      </c>
      <c r="EZ126" s="197" t="s">
        <v>36</v>
      </c>
      <c r="FA126" s="196" t="s">
        <v>36</v>
      </c>
      <c r="FB126" s="196" t="s">
        <v>36</v>
      </c>
      <c r="FC126" s="196" t="s">
        <v>36</v>
      </c>
      <c r="FD126" s="196" t="s">
        <v>36</v>
      </c>
      <c r="FE126" s="196" t="s">
        <v>36</v>
      </c>
      <c r="FF126" s="196" t="s">
        <v>36</v>
      </c>
      <c r="FG126" s="197" t="s">
        <v>36</v>
      </c>
      <c r="FH126" s="196" t="s">
        <v>36</v>
      </c>
      <c r="FI126" s="196" t="s">
        <v>36</v>
      </c>
      <c r="FJ126" s="196" t="s">
        <v>36</v>
      </c>
      <c r="FK126" s="196" t="s">
        <v>36</v>
      </c>
      <c r="FL126" s="196" t="s">
        <v>36</v>
      </c>
      <c r="FM126" s="196" t="s">
        <v>36</v>
      </c>
      <c r="FN126" s="198" t="s">
        <v>36</v>
      </c>
      <c r="FO126" s="195" t="s">
        <v>36</v>
      </c>
      <c r="FP126" s="196" t="s">
        <v>36</v>
      </c>
      <c r="FQ126" s="196" t="s">
        <v>36</v>
      </c>
      <c r="FR126" s="196" t="s">
        <v>36</v>
      </c>
      <c r="FS126" s="196" t="s">
        <v>36</v>
      </c>
      <c r="FT126" s="196" t="s">
        <v>36</v>
      </c>
      <c r="FU126" s="197" t="s">
        <v>36</v>
      </c>
      <c r="FV126" s="196" t="s">
        <v>36</v>
      </c>
      <c r="FW126" s="196" t="s">
        <v>36</v>
      </c>
      <c r="FX126" s="196" t="s">
        <v>36</v>
      </c>
      <c r="FY126" s="196" t="s">
        <v>36</v>
      </c>
      <c r="FZ126" s="196" t="s">
        <v>36</v>
      </c>
      <c r="GA126" s="196" t="s">
        <v>36</v>
      </c>
      <c r="GB126" s="197" t="s">
        <v>36</v>
      </c>
      <c r="GC126" s="196" t="s">
        <v>36</v>
      </c>
      <c r="GD126" s="196" t="s">
        <v>36</v>
      </c>
      <c r="GE126" s="196" t="s">
        <v>36</v>
      </c>
      <c r="GF126" s="196" t="s">
        <v>36</v>
      </c>
      <c r="GG126" s="196" t="s">
        <v>36</v>
      </c>
      <c r="GH126" s="196" t="s">
        <v>36</v>
      </c>
      <c r="GI126" s="198" t="s">
        <v>36</v>
      </c>
    </row>
    <row r="127" spans="1:191" outlineLevel="1">
      <c r="A127">
        <v>26</v>
      </c>
      <c r="B127" s="124" t="str">
        <f t="shared" si="53"/>
        <v>Med BBB, Young ewes:Lmb, CFA:5.5yo, Wethers:2yo</v>
      </c>
      <c r="C127">
        <f t="shared" si="49"/>
        <v>1</v>
      </c>
      <c r="D127" t="b">
        <f t="shared" si="50"/>
        <v>0</v>
      </c>
      <c r="E127">
        <f t="shared" si="54"/>
        <v>730</v>
      </c>
      <c r="F127" t="str">
        <f t="shared" si="55"/>
        <v>-</v>
      </c>
      <c r="G127" t="str">
        <f t="shared" si="68"/>
        <v>-</v>
      </c>
      <c r="H127" t="str">
        <f t="shared" si="68"/>
        <v>-</v>
      </c>
      <c r="I127" t="str">
        <f t="shared" si="68"/>
        <v>-</v>
      </c>
      <c r="J127" t="str">
        <f t="shared" si="68"/>
        <v>-</v>
      </c>
      <c r="K127">
        <f t="shared" si="67"/>
        <v>0</v>
      </c>
      <c r="L127" s="203">
        <f t="shared" si="67"/>
        <v>450</v>
      </c>
      <c r="M127">
        <f t="shared" si="52"/>
        <v>0</v>
      </c>
      <c r="O127" s="130">
        <f t="shared" si="61"/>
        <v>2</v>
      </c>
      <c r="P127" s="129">
        <f>MOD(INT(($A127-5)/PRODUCT(R$98:$U$98)),P$98)+1</f>
        <v>2</v>
      </c>
      <c r="Q127" s="130">
        <f t="shared" si="62"/>
        <v>3</v>
      </c>
      <c r="R127" s="129">
        <f>MOD(INT(($A127-5)/PRODUCT(S$98:$U$98)),R$98)+1</f>
        <v>3</v>
      </c>
      <c r="S127" s="129">
        <f>MOD(INT(($A127-5)/PRODUCT(T$98:$U$98)),S$98)+1</f>
        <v>1</v>
      </c>
      <c r="T127" s="129">
        <f>MOD(INT(($A127-5)/PRODUCT(U$98:$U$98)),T$98)+1</f>
        <v>2</v>
      </c>
      <c r="W127" s="194" t="str">
        <f t="shared" si="69"/>
        <v>-</v>
      </c>
      <c r="X127" s="194" t="str">
        <f t="shared" si="69"/>
        <v>-</v>
      </c>
      <c r="Y127" s="194" t="str">
        <f t="shared" si="69"/>
        <v>-</v>
      </c>
      <c r="Z127" s="194" t="str">
        <f t="shared" si="69"/>
        <v>-</v>
      </c>
      <c r="AA127" s="194" t="str">
        <f t="shared" si="69"/>
        <v>-</v>
      </c>
      <c r="AB127" s="194" t="str">
        <f t="shared" si="69"/>
        <v>-</v>
      </c>
      <c r="AC127" s="194" t="str">
        <f t="shared" si="69"/>
        <v>-</v>
      </c>
      <c r="AD127" s="194" t="str">
        <f t="shared" si="69"/>
        <v>-</v>
      </c>
      <c r="AE127" s="194" t="str">
        <f t="shared" si="69"/>
        <v>-</v>
      </c>
      <c r="AF127" s="194" t="str">
        <f t="shared" si="69"/>
        <v>-</v>
      </c>
      <c r="AG127" s="194" t="str">
        <f t="shared" si="70"/>
        <v>-</v>
      </c>
      <c r="AH127" s="194" t="str">
        <f t="shared" si="70"/>
        <v>-</v>
      </c>
      <c r="AI127" s="194" t="str">
        <f t="shared" si="70"/>
        <v>-</v>
      </c>
      <c r="AJ127" s="194" t="str">
        <f t="shared" si="70"/>
        <v>-</v>
      </c>
      <c r="AK127" s="194" t="str">
        <f t="shared" si="70"/>
        <v>-</v>
      </c>
      <c r="AL127" s="194" t="str">
        <f t="shared" si="70"/>
        <v>-</v>
      </c>
      <c r="AM127" s="194" t="str">
        <f t="shared" si="70"/>
        <v>-</v>
      </c>
      <c r="AN127" s="194" t="str">
        <f t="shared" si="70"/>
        <v>-</v>
      </c>
      <c r="AO127" s="194" t="str">
        <f t="shared" si="70"/>
        <v>-</v>
      </c>
      <c r="AP127" s="194" t="str">
        <f t="shared" si="70"/>
        <v>-</v>
      </c>
      <c r="AQ127" s="194" t="str">
        <f t="shared" si="71"/>
        <v>-</v>
      </c>
      <c r="AR127" s="194" t="str">
        <f t="shared" si="71"/>
        <v>-</v>
      </c>
      <c r="AS127" s="194" t="str">
        <f t="shared" si="71"/>
        <v>-</v>
      </c>
      <c r="AT127" s="194" t="str">
        <f t="shared" si="71"/>
        <v>-</v>
      </c>
      <c r="AU127" s="194" t="str">
        <f t="shared" si="71"/>
        <v>-</v>
      </c>
      <c r="AV127" s="194" t="str">
        <f t="shared" si="71"/>
        <v>-</v>
      </c>
      <c r="AW127" s="194" t="str">
        <f t="shared" si="71"/>
        <v>-</v>
      </c>
      <c r="AX127" s="194" t="str">
        <f t="shared" si="71"/>
        <v>-</v>
      </c>
      <c r="AY127" s="194" t="str">
        <f t="shared" si="71"/>
        <v>-</v>
      </c>
      <c r="AZ127" s="194" t="str">
        <f t="shared" si="71"/>
        <v>-</v>
      </c>
      <c r="BA127" s="194" t="str">
        <f t="shared" si="72"/>
        <v>-</v>
      </c>
      <c r="BB127" s="194" t="str">
        <f t="shared" si="72"/>
        <v>-</v>
      </c>
      <c r="BC127" s="194" t="str">
        <f t="shared" si="72"/>
        <v>-</v>
      </c>
      <c r="BD127" s="194" t="str">
        <f t="shared" si="72"/>
        <v>-</v>
      </c>
      <c r="BE127" s="194" t="str">
        <f t="shared" si="72"/>
        <v>-</v>
      </c>
      <c r="BF127" s="194" t="str">
        <f t="shared" si="72"/>
        <v>-</v>
      </c>
      <c r="BG127" s="194" t="str">
        <f t="shared" si="72"/>
        <v>-</v>
      </c>
      <c r="BH127" s="194" t="str">
        <f t="shared" si="72"/>
        <v>-</v>
      </c>
      <c r="BI127" s="194" t="str">
        <f t="shared" si="72"/>
        <v>-</v>
      </c>
      <c r="BJ127" s="194" t="str">
        <f t="shared" si="72"/>
        <v>-</v>
      </c>
      <c r="BK127" s="194" t="str">
        <f t="shared" si="72"/>
        <v>-</v>
      </c>
      <c r="BL127" s="194" t="str">
        <f t="shared" si="72"/>
        <v>-</v>
      </c>
      <c r="BM127" s="189"/>
      <c r="BN127" s="195" t="s">
        <v>36</v>
      </c>
      <c r="BO127" s="196" t="s">
        <v>36</v>
      </c>
      <c r="BP127" s="196" t="s">
        <v>36</v>
      </c>
      <c r="BQ127" s="196" t="s">
        <v>36</v>
      </c>
      <c r="BR127" s="196" t="s">
        <v>36</v>
      </c>
      <c r="BS127" s="196" t="s">
        <v>36</v>
      </c>
      <c r="BT127" s="197" t="s">
        <v>36</v>
      </c>
      <c r="BU127" s="196" t="s">
        <v>36</v>
      </c>
      <c r="BV127" s="196" t="s">
        <v>36</v>
      </c>
      <c r="BW127" s="196" t="s">
        <v>36</v>
      </c>
      <c r="BX127" s="196" t="s">
        <v>36</v>
      </c>
      <c r="BY127" s="196" t="s">
        <v>36</v>
      </c>
      <c r="BZ127" s="196" t="s">
        <v>36</v>
      </c>
      <c r="CA127" s="197" t="s">
        <v>36</v>
      </c>
      <c r="CB127" s="196" t="s">
        <v>36</v>
      </c>
      <c r="CC127" s="196" t="s">
        <v>36</v>
      </c>
      <c r="CD127" s="196" t="s">
        <v>36</v>
      </c>
      <c r="CE127" s="196" t="s">
        <v>36</v>
      </c>
      <c r="CF127" s="196" t="s">
        <v>36</v>
      </c>
      <c r="CG127" s="196" t="s">
        <v>36</v>
      </c>
      <c r="CH127" s="198" t="s">
        <v>36</v>
      </c>
      <c r="CI127" s="195" t="s">
        <v>36</v>
      </c>
      <c r="CJ127" s="196" t="s">
        <v>36</v>
      </c>
      <c r="CK127" s="196" t="s">
        <v>36</v>
      </c>
      <c r="CL127" s="196" t="s">
        <v>36</v>
      </c>
      <c r="CM127" s="196" t="s">
        <v>36</v>
      </c>
      <c r="CN127" s="196" t="s">
        <v>36</v>
      </c>
      <c r="CO127" s="197" t="s">
        <v>36</v>
      </c>
      <c r="CP127" s="196" t="s">
        <v>36</v>
      </c>
      <c r="CQ127" s="196" t="s">
        <v>36</v>
      </c>
      <c r="CR127" s="196" t="s">
        <v>36</v>
      </c>
      <c r="CS127" s="196" t="s">
        <v>36</v>
      </c>
      <c r="CT127" s="196" t="s">
        <v>36</v>
      </c>
      <c r="CU127" s="196" t="s">
        <v>36</v>
      </c>
      <c r="CV127" s="197" t="s">
        <v>36</v>
      </c>
      <c r="CW127" s="196" t="s">
        <v>36</v>
      </c>
      <c r="CX127" s="196" t="s">
        <v>36</v>
      </c>
      <c r="CY127" s="196" t="s">
        <v>36</v>
      </c>
      <c r="CZ127" s="196" t="s">
        <v>36</v>
      </c>
      <c r="DA127" s="196" t="s">
        <v>36</v>
      </c>
      <c r="DB127" s="196" t="s">
        <v>36</v>
      </c>
      <c r="DC127" s="198" t="s">
        <v>36</v>
      </c>
      <c r="DD127" s="195" t="s">
        <v>36</v>
      </c>
      <c r="DE127" s="196" t="s">
        <v>36</v>
      </c>
      <c r="DF127" s="196" t="s">
        <v>36</v>
      </c>
      <c r="DG127" s="196" t="s">
        <v>36</v>
      </c>
      <c r="DH127" s="196" t="s">
        <v>36</v>
      </c>
      <c r="DI127" s="196" t="s">
        <v>36</v>
      </c>
      <c r="DJ127" s="197" t="s">
        <v>36</v>
      </c>
      <c r="DK127" s="196" t="s">
        <v>36</v>
      </c>
      <c r="DL127" s="196" t="s">
        <v>36</v>
      </c>
      <c r="DM127" s="196" t="s">
        <v>36</v>
      </c>
      <c r="DN127" s="196" t="s">
        <v>36</v>
      </c>
      <c r="DO127" s="196" t="s">
        <v>36</v>
      </c>
      <c r="DP127" s="196" t="s">
        <v>36</v>
      </c>
      <c r="DQ127" s="197" t="s">
        <v>36</v>
      </c>
      <c r="DR127" s="196" t="s">
        <v>36</v>
      </c>
      <c r="DS127" s="196" t="s">
        <v>36</v>
      </c>
      <c r="DT127" s="196" t="s">
        <v>36</v>
      </c>
      <c r="DU127" s="196" t="s">
        <v>36</v>
      </c>
      <c r="DV127" s="196" t="s">
        <v>36</v>
      </c>
      <c r="DW127" s="196" t="s">
        <v>36</v>
      </c>
      <c r="DX127" s="198" t="s">
        <v>36</v>
      </c>
      <c r="DY127" s="195" t="s">
        <v>36</v>
      </c>
      <c r="DZ127" s="196" t="s">
        <v>36</v>
      </c>
      <c r="EA127" s="196" t="s">
        <v>36</v>
      </c>
      <c r="EB127" s="196" t="s">
        <v>36</v>
      </c>
      <c r="EC127" s="196" t="s">
        <v>36</v>
      </c>
      <c r="ED127" s="196" t="s">
        <v>36</v>
      </c>
      <c r="EE127" s="197" t="s">
        <v>36</v>
      </c>
      <c r="EF127" s="196" t="s">
        <v>36</v>
      </c>
      <c r="EG127" s="196" t="s">
        <v>36</v>
      </c>
      <c r="EH127" s="196" t="s">
        <v>36</v>
      </c>
      <c r="EI127" s="196" t="s">
        <v>36</v>
      </c>
      <c r="EJ127" s="196" t="s">
        <v>36</v>
      </c>
      <c r="EK127" s="196" t="s">
        <v>36</v>
      </c>
      <c r="EL127" s="197" t="s">
        <v>36</v>
      </c>
      <c r="EM127" s="196" t="s">
        <v>36</v>
      </c>
      <c r="EN127" s="196" t="s">
        <v>36</v>
      </c>
      <c r="EO127" s="196" t="s">
        <v>36</v>
      </c>
      <c r="EP127" s="196" t="s">
        <v>36</v>
      </c>
      <c r="EQ127" s="196" t="s">
        <v>36</v>
      </c>
      <c r="ER127" s="196" t="s">
        <v>36</v>
      </c>
      <c r="ES127" s="198" t="s">
        <v>36</v>
      </c>
      <c r="ET127" s="195" t="s">
        <v>36</v>
      </c>
      <c r="EU127" s="196" t="s">
        <v>36</v>
      </c>
      <c r="EV127" s="196" t="s">
        <v>36</v>
      </c>
      <c r="EW127" s="196" t="s">
        <v>36</v>
      </c>
      <c r="EX127" s="196" t="s">
        <v>36</v>
      </c>
      <c r="EY127" s="196" t="s">
        <v>36</v>
      </c>
      <c r="EZ127" s="197" t="s">
        <v>36</v>
      </c>
      <c r="FA127" s="196" t="s">
        <v>36</v>
      </c>
      <c r="FB127" s="196" t="s">
        <v>36</v>
      </c>
      <c r="FC127" s="196" t="s">
        <v>36</v>
      </c>
      <c r="FD127" s="196" t="s">
        <v>36</v>
      </c>
      <c r="FE127" s="196" t="s">
        <v>36</v>
      </c>
      <c r="FF127" s="196" t="s">
        <v>36</v>
      </c>
      <c r="FG127" s="197" t="s">
        <v>36</v>
      </c>
      <c r="FH127" s="196" t="s">
        <v>36</v>
      </c>
      <c r="FI127" s="196" t="s">
        <v>36</v>
      </c>
      <c r="FJ127" s="196" t="s">
        <v>36</v>
      </c>
      <c r="FK127" s="196" t="s">
        <v>36</v>
      </c>
      <c r="FL127" s="196" t="s">
        <v>36</v>
      </c>
      <c r="FM127" s="196" t="s">
        <v>36</v>
      </c>
      <c r="FN127" s="198" t="s">
        <v>36</v>
      </c>
      <c r="FO127" s="195" t="s">
        <v>36</v>
      </c>
      <c r="FP127" s="196" t="s">
        <v>36</v>
      </c>
      <c r="FQ127" s="196" t="s">
        <v>36</v>
      </c>
      <c r="FR127" s="196" t="s">
        <v>36</v>
      </c>
      <c r="FS127" s="196" t="s">
        <v>36</v>
      </c>
      <c r="FT127" s="196" t="s">
        <v>36</v>
      </c>
      <c r="FU127" s="197" t="s">
        <v>36</v>
      </c>
      <c r="FV127" s="196" t="s">
        <v>36</v>
      </c>
      <c r="FW127" s="196" t="s">
        <v>36</v>
      </c>
      <c r="FX127" s="196" t="s">
        <v>36</v>
      </c>
      <c r="FY127" s="196" t="s">
        <v>36</v>
      </c>
      <c r="FZ127" s="196" t="s">
        <v>36</v>
      </c>
      <c r="GA127" s="196" t="s">
        <v>36</v>
      </c>
      <c r="GB127" s="197" t="s">
        <v>36</v>
      </c>
      <c r="GC127" s="196" t="s">
        <v>36</v>
      </c>
      <c r="GD127" s="196" t="s">
        <v>36</v>
      </c>
      <c r="GE127" s="196" t="s">
        <v>36</v>
      </c>
      <c r="GF127" s="196" t="s">
        <v>36</v>
      </c>
      <c r="GG127" s="196" t="s">
        <v>36</v>
      </c>
      <c r="GH127" s="196" t="s">
        <v>36</v>
      </c>
      <c r="GI127" s="198" t="s">
        <v>36</v>
      </c>
    </row>
    <row r="128" spans="1:191" outlineLevel="1">
      <c r="A128">
        <v>27</v>
      </c>
      <c r="B128" s="124" t="str">
        <f t="shared" si="53"/>
        <v>Med BBB, Young ewes:Hgt, CFA:6.5yo, Wethers:2yo</v>
      </c>
      <c r="C128">
        <f t="shared" si="49"/>
        <v>1</v>
      </c>
      <c r="D128" t="b">
        <f t="shared" si="50"/>
        <v>0</v>
      </c>
      <c r="E128">
        <f t="shared" si="54"/>
        <v>730</v>
      </c>
      <c r="F128" t="str">
        <f t="shared" si="55"/>
        <v>-</v>
      </c>
      <c r="G128" t="str">
        <f t="shared" si="68"/>
        <v>-</v>
      </c>
      <c r="H128" t="str">
        <f t="shared" si="68"/>
        <v>-</v>
      </c>
      <c r="I128" t="str">
        <f t="shared" si="68"/>
        <v>-</v>
      </c>
      <c r="J128" t="str">
        <f t="shared" si="68"/>
        <v>-</v>
      </c>
      <c r="K128">
        <f t="shared" si="67"/>
        <v>500</v>
      </c>
      <c r="L128" s="203">
        <f t="shared" si="67"/>
        <v>865</v>
      </c>
      <c r="M128">
        <f t="shared" si="52"/>
        <v>0.9</v>
      </c>
      <c r="O128" s="130">
        <f t="shared" si="61"/>
        <v>2</v>
      </c>
      <c r="P128" s="129">
        <f>MOD(INT(($A128-5)/PRODUCT(R$98:$U$98)),P$98)+1</f>
        <v>2</v>
      </c>
      <c r="Q128" s="130">
        <f t="shared" si="62"/>
        <v>3</v>
      </c>
      <c r="R128" s="129">
        <f>MOD(INT(($A128-5)/PRODUCT(S$98:$U$98)),R$98)+1</f>
        <v>3</v>
      </c>
      <c r="S128" s="129">
        <f>MOD(INT(($A128-5)/PRODUCT(T$98:$U$98)),S$98)+1</f>
        <v>2</v>
      </c>
      <c r="T128" s="129">
        <f>MOD(INT(($A128-5)/PRODUCT(U$98:$U$98)),T$98)+1</f>
        <v>1</v>
      </c>
      <c r="W128" s="194" t="str">
        <f t="shared" si="69"/>
        <v>-</v>
      </c>
      <c r="X128" s="194" t="str">
        <f t="shared" si="69"/>
        <v>-</v>
      </c>
      <c r="Y128" s="194" t="str">
        <f t="shared" si="69"/>
        <v>-</v>
      </c>
      <c r="Z128" s="194" t="str">
        <f t="shared" si="69"/>
        <v>-</v>
      </c>
      <c r="AA128" s="194" t="str">
        <f t="shared" si="69"/>
        <v>-</v>
      </c>
      <c r="AB128" s="194" t="str">
        <f t="shared" si="69"/>
        <v>-</v>
      </c>
      <c r="AC128" s="194" t="str">
        <f t="shared" si="69"/>
        <v>-</v>
      </c>
      <c r="AD128" s="194" t="str">
        <f t="shared" si="69"/>
        <v>-</v>
      </c>
      <c r="AE128" s="194" t="str">
        <f t="shared" si="69"/>
        <v>-</v>
      </c>
      <c r="AF128" s="194" t="str">
        <f t="shared" si="69"/>
        <v>-</v>
      </c>
      <c r="AG128" s="194" t="str">
        <f t="shared" si="70"/>
        <v>-</v>
      </c>
      <c r="AH128" s="194" t="str">
        <f t="shared" si="70"/>
        <v>-</v>
      </c>
      <c r="AI128" s="194" t="str">
        <f t="shared" si="70"/>
        <v>-</v>
      </c>
      <c r="AJ128" s="194" t="str">
        <f t="shared" si="70"/>
        <v>-</v>
      </c>
      <c r="AK128" s="194" t="str">
        <f t="shared" si="70"/>
        <v>-</v>
      </c>
      <c r="AL128" s="194" t="str">
        <f t="shared" si="70"/>
        <v>-</v>
      </c>
      <c r="AM128" s="194" t="str">
        <f t="shared" si="70"/>
        <v>-</v>
      </c>
      <c r="AN128" s="194" t="str">
        <f t="shared" si="70"/>
        <v>-</v>
      </c>
      <c r="AO128" s="194" t="str">
        <f t="shared" si="70"/>
        <v>-</v>
      </c>
      <c r="AP128" s="194" t="str">
        <f t="shared" si="70"/>
        <v>-</v>
      </c>
      <c r="AQ128" s="194" t="str">
        <f t="shared" si="71"/>
        <v>-</v>
      </c>
      <c r="AR128" s="194" t="str">
        <f t="shared" si="71"/>
        <v>-</v>
      </c>
      <c r="AS128" s="194" t="str">
        <f t="shared" si="71"/>
        <v>-</v>
      </c>
      <c r="AT128" s="194" t="str">
        <f t="shared" si="71"/>
        <v>-</v>
      </c>
      <c r="AU128" s="194" t="str">
        <f t="shared" si="71"/>
        <v>-</v>
      </c>
      <c r="AV128" s="194" t="str">
        <f t="shared" si="71"/>
        <v>-</v>
      </c>
      <c r="AW128" s="194" t="str">
        <f t="shared" si="71"/>
        <v>-</v>
      </c>
      <c r="AX128" s="194" t="str">
        <f t="shared" si="71"/>
        <v>-</v>
      </c>
      <c r="AY128" s="194" t="str">
        <f t="shared" si="71"/>
        <v>-</v>
      </c>
      <c r="AZ128" s="194" t="str">
        <f t="shared" si="71"/>
        <v>-</v>
      </c>
      <c r="BA128" s="194" t="str">
        <f t="shared" si="72"/>
        <v>-</v>
      </c>
      <c r="BB128" s="194" t="str">
        <f t="shared" si="72"/>
        <v>-</v>
      </c>
      <c r="BC128" s="194" t="str">
        <f t="shared" si="72"/>
        <v>-</v>
      </c>
      <c r="BD128" s="194" t="str">
        <f t="shared" si="72"/>
        <v>-</v>
      </c>
      <c r="BE128" s="194" t="str">
        <f t="shared" si="72"/>
        <v>-</v>
      </c>
      <c r="BF128" s="194" t="str">
        <f t="shared" si="72"/>
        <v>-</v>
      </c>
      <c r="BG128" s="194" t="str">
        <f t="shared" si="72"/>
        <v>-</v>
      </c>
      <c r="BH128" s="194" t="str">
        <f t="shared" si="72"/>
        <v>-</v>
      </c>
      <c r="BI128" s="194" t="str">
        <f t="shared" si="72"/>
        <v>-</v>
      </c>
      <c r="BJ128" s="194" t="str">
        <f t="shared" si="72"/>
        <v>-</v>
      </c>
      <c r="BK128" s="194" t="str">
        <f t="shared" si="72"/>
        <v>-</v>
      </c>
      <c r="BL128" s="194" t="str">
        <f t="shared" si="72"/>
        <v>-</v>
      </c>
      <c r="BM128" s="189"/>
      <c r="BN128" s="195" t="s">
        <v>36</v>
      </c>
      <c r="BO128" s="196" t="s">
        <v>36</v>
      </c>
      <c r="BP128" s="196" t="s">
        <v>36</v>
      </c>
      <c r="BQ128" s="196" t="s">
        <v>36</v>
      </c>
      <c r="BR128" s="196" t="s">
        <v>36</v>
      </c>
      <c r="BS128" s="196" t="s">
        <v>36</v>
      </c>
      <c r="BT128" s="197" t="s">
        <v>36</v>
      </c>
      <c r="BU128" s="196" t="s">
        <v>36</v>
      </c>
      <c r="BV128" s="196" t="s">
        <v>36</v>
      </c>
      <c r="BW128" s="196" t="s">
        <v>36</v>
      </c>
      <c r="BX128" s="196" t="s">
        <v>36</v>
      </c>
      <c r="BY128" s="196" t="s">
        <v>36</v>
      </c>
      <c r="BZ128" s="196" t="s">
        <v>36</v>
      </c>
      <c r="CA128" s="197" t="s">
        <v>36</v>
      </c>
      <c r="CB128" s="196" t="s">
        <v>36</v>
      </c>
      <c r="CC128" s="196" t="s">
        <v>36</v>
      </c>
      <c r="CD128" s="196" t="s">
        <v>36</v>
      </c>
      <c r="CE128" s="196" t="s">
        <v>36</v>
      </c>
      <c r="CF128" s="196" t="s">
        <v>36</v>
      </c>
      <c r="CG128" s="196" t="s">
        <v>36</v>
      </c>
      <c r="CH128" s="198" t="s">
        <v>36</v>
      </c>
      <c r="CI128" s="195" t="s">
        <v>36</v>
      </c>
      <c r="CJ128" s="196" t="s">
        <v>36</v>
      </c>
      <c r="CK128" s="196" t="s">
        <v>36</v>
      </c>
      <c r="CL128" s="196" t="s">
        <v>36</v>
      </c>
      <c r="CM128" s="196" t="s">
        <v>36</v>
      </c>
      <c r="CN128" s="196" t="s">
        <v>36</v>
      </c>
      <c r="CO128" s="197" t="s">
        <v>36</v>
      </c>
      <c r="CP128" s="196" t="s">
        <v>36</v>
      </c>
      <c r="CQ128" s="196" t="s">
        <v>36</v>
      </c>
      <c r="CR128" s="196" t="s">
        <v>36</v>
      </c>
      <c r="CS128" s="196" t="s">
        <v>36</v>
      </c>
      <c r="CT128" s="196" t="s">
        <v>36</v>
      </c>
      <c r="CU128" s="196" t="s">
        <v>36</v>
      </c>
      <c r="CV128" s="197" t="s">
        <v>36</v>
      </c>
      <c r="CW128" s="196" t="s">
        <v>36</v>
      </c>
      <c r="CX128" s="196" t="s">
        <v>36</v>
      </c>
      <c r="CY128" s="196" t="s">
        <v>36</v>
      </c>
      <c r="CZ128" s="196" t="s">
        <v>36</v>
      </c>
      <c r="DA128" s="196" t="s">
        <v>36</v>
      </c>
      <c r="DB128" s="196" t="s">
        <v>36</v>
      </c>
      <c r="DC128" s="198" t="s">
        <v>36</v>
      </c>
      <c r="DD128" s="195" t="s">
        <v>36</v>
      </c>
      <c r="DE128" s="196" t="s">
        <v>36</v>
      </c>
      <c r="DF128" s="196" t="s">
        <v>36</v>
      </c>
      <c r="DG128" s="196" t="s">
        <v>36</v>
      </c>
      <c r="DH128" s="196" t="s">
        <v>36</v>
      </c>
      <c r="DI128" s="196" t="s">
        <v>36</v>
      </c>
      <c r="DJ128" s="197" t="s">
        <v>36</v>
      </c>
      <c r="DK128" s="196" t="s">
        <v>36</v>
      </c>
      <c r="DL128" s="196" t="s">
        <v>36</v>
      </c>
      <c r="DM128" s="196" t="s">
        <v>36</v>
      </c>
      <c r="DN128" s="196" t="s">
        <v>36</v>
      </c>
      <c r="DO128" s="196" t="s">
        <v>36</v>
      </c>
      <c r="DP128" s="196" t="s">
        <v>36</v>
      </c>
      <c r="DQ128" s="197" t="s">
        <v>36</v>
      </c>
      <c r="DR128" s="196" t="s">
        <v>36</v>
      </c>
      <c r="DS128" s="196" t="s">
        <v>36</v>
      </c>
      <c r="DT128" s="196" t="s">
        <v>36</v>
      </c>
      <c r="DU128" s="196" t="s">
        <v>36</v>
      </c>
      <c r="DV128" s="196" t="s">
        <v>36</v>
      </c>
      <c r="DW128" s="196" t="s">
        <v>36</v>
      </c>
      <c r="DX128" s="198" t="s">
        <v>36</v>
      </c>
      <c r="DY128" s="195" t="s">
        <v>36</v>
      </c>
      <c r="DZ128" s="196" t="s">
        <v>36</v>
      </c>
      <c r="EA128" s="196" t="s">
        <v>36</v>
      </c>
      <c r="EB128" s="196" t="s">
        <v>36</v>
      </c>
      <c r="EC128" s="196" t="s">
        <v>36</v>
      </c>
      <c r="ED128" s="196" t="s">
        <v>36</v>
      </c>
      <c r="EE128" s="197" t="s">
        <v>36</v>
      </c>
      <c r="EF128" s="196" t="s">
        <v>36</v>
      </c>
      <c r="EG128" s="196" t="s">
        <v>36</v>
      </c>
      <c r="EH128" s="196" t="s">
        <v>36</v>
      </c>
      <c r="EI128" s="196" t="s">
        <v>36</v>
      </c>
      <c r="EJ128" s="196" t="s">
        <v>36</v>
      </c>
      <c r="EK128" s="196" t="s">
        <v>36</v>
      </c>
      <c r="EL128" s="197" t="s">
        <v>36</v>
      </c>
      <c r="EM128" s="196" t="s">
        <v>36</v>
      </c>
      <c r="EN128" s="196" t="s">
        <v>36</v>
      </c>
      <c r="EO128" s="196" t="s">
        <v>36</v>
      </c>
      <c r="EP128" s="196" t="s">
        <v>36</v>
      </c>
      <c r="EQ128" s="196" t="s">
        <v>36</v>
      </c>
      <c r="ER128" s="196" t="s">
        <v>36</v>
      </c>
      <c r="ES128" s="198" t="s">
        <v>36</v>
      </c>
      <c r="ET128" s="195" t="s">
        <v>36</v>
      </c>
      <c r="EU128" s="196" t="s">
        <v>36</v>
      </c>
      <c r="EV128" s="196" t="s">
        <v>36</v>
      </c>
      <c r="EW128" s="196" t="s">
        <v>36</v>
      </c>
      <c r="EX128" s="196" t="s">
        <v>36</v>
      </c>
      <c r="EY128" s="196" t="s">
        <v>36</v>
      </c>
      <c r="EZ128" s="197" t="s">
        <v>36</v>
      </c>
      <c r="FA128" s="196" t="s">
        <v>36</v>
      </c>
      <c r="FB128" s="196" t="s">
        <v>36</v>
      </c>
      <c r="FC128" s="196" t="s">
        <v>36</v>
      </c>
      <c r="FD128" s="196" t="s">
        <v>36</v>
      </c>
      <c r="FE128" s="196" t="s">
        <v>36</v>
      </c>
      <c r="FF128" s="196" t="s">
        <v>36</v>
      </c>
      <c r="FG128" s="197" t="s">
        <v>36</v>
      </c>
      <c r="FH128" s="196" t="s">
        <v>36</v>
      </c>
      <c r="FI128" s="196" t="s">
        <v>36</v>
      </c>
      <c r="FJ128" s="196" t="s">
        <v>36</v>
      </c>
      <c r="FK128" s="196" t="s">
        <v>36</v>
      </c>
      <c r="FL128" s="196" t="s">
        <v>36</v>
      </c>
      <c r="FM128" s="196" t="s">
        <v>36</v>
      </c>
      <c r="FN128" s="198" t="s">
        <v>36</v>
      </c>
      <c r="FO128" s="195" t="s">
        <v>36</v>
      </c>
      <c r="FP128" s="196" t="s">
        <v>36</v>
      </c>
      <c r="FQ128" s="196" t="s">
        <v>36</v>
      </c>
      <c r="FR128" s="196" t="s">
        <v>36</v>
      </c>
      <c r="FS128" s="196" t="s">
        <v>36</v>
      </c>
      <c r="FT128" s="196" t="s">
        <v>36</v>
      </c>
      <c r="FU128" s="197" t="s">
        <v>36</v>
      </c>
      <c r="FV128" s="196" t="s">
        <v>36</v>
      </c>
      <c r="FW128" s="196" t="s">
        <v>36</v>
      </c>
      <c r="FX128" s="196" t="s">
        <v>36</v>
      </c>
      <c r="FY128" s="196" t="s">
        <v>36</v>
      </c>
      <c r="FZ128" s="196" t="s">
        <v>36</v>
      </c>
      <c r="GA128" s="196" t="s">
        <v>36</v>
      </c>
      <c r="GB128" s="197" t="s">
        <v>36</v>
      </c>
      <c r="GC128" s="196" t="s">
        <v>36</v>
      </c>
      <c r="GD128" s="196" t="s">
        <v>36</v>
      </c>
      <c r="GE128" s="196" t="s">
        <v>36</v>
      </c>
      <c r="GF128" s="196" t="s">
        <v>36</v>
      </c>
      <c r="GG128" s="196" t="s">
        <v>36</v>
      </c>
      <c r="GH128" s="196" t="s">
        <v>36</v>
      </c>
      <c r="GI128" s="198" t="s">
        <v>36</v>
      </c>
    </row>
    <row r="129" spans="1:191" outlineLevel="1">
      <c r="A129">
        <v>28</v>
      </c>
      <c r="B129" s="124" t="str">
        <f t="shared" si="53"/>
        <v>Med BBB, Young ewes:Hgt, CFA:5.5yo, Wethers:2yo</v>
      </c>
      <c r="C129">
        <f t="shared" si="49"/>
        <v>1</v>
      </c>
      <c r="D129" t="b">
        <f t="shared" si="50"/>
        <v>0</v>
      </c>
      <c r="E129">
        <f t="shared" si="54"/>
        <v>730</v>
      </c>
      <c r="F129" t="str">
        <f t="shared" si="55"/>
        <v>-</v>
      </c>
      <c r="G129" t="str">
        <f t="shared" si="68"/>
        <v>-</v>
      </c>
      <c r="H129" t="str">
        <f t="shared" si="68"/>
        <v>-</v>
      </c>
      <c r="I129" t="str">
        <f t="shared" si="68"/>
        <v>-</v>
      </c>
      <c r="J129" t="str">
        <f t="shared" si="68"/>
        <v>-</v>
      </c>
      <c r="K129">
        <f t="shared" si="67"/>
        <v>500</v>
      </c>
      <c r="L129" s="203">
        <f t="shared" si="67"/>
        <v>865</v>
      </c>
      <c r="M129">
        <f t="shared" si="52"/>
        <v>0</v>
      </c>
      <c r="O129" s="130">
        <f t="shared" si="61"/>
        <v>2</v>
      </c>
      <c r="P129" s="129">
        <f>MOD(INT(($A129-5)/PRODUCT(R$98:$U$98)),P$98)+1</f>
        <v>2</v>
      </c>
      <c r="Q129" s="130">
        <f t="shared" si="62"/>
        <v>3</v>
      </c>
      <c r="R129" s="129">
        <f>MOD(INT(($A129-5)/PRODUCT(S$98:$U$98)),R$98)+1</f>
        <v>3</v>
      </c>
      <c r="S129" s="129">
        <f>MOD(INT(($A129-5)/PRODUCT(T$98:$U$98)),S$98)+1</f>
        <v>2</v>
      </c>
      <c r="T129" s="129">
        <f>MOD(INT(($A129-5)/PRODUCT(U$98:$U$98)),T$98)+1</f>
        <v>2</v>
      </c>
      <c r="W129" s="194" t="str">
        <f t="shared" si="69"/>
        <v>-</v>
      </c>
      <c r="X129" s="194" t="str">
        <f t="shared" si="69"/>
        <v>-</v>
      </c>
      <c r="Y129" s="194" t="str">
        <f t="shared" si="69"/>
        <v>-</v>
      </c>
      <c r="Z129" s="194" t="str">
        <f t="shared" si="69"/>
        <v>-</v>
      </c>
      <c r="AA129" s="194" t="str">
        <f t="shared" si="69"/>
        <v>-</v>
      </c>
      <c r="AB129" s="194" t="str">
        <f t="shared" si="69"/>
        <v>-</v>
      </c>
      <c r="AC129" s="194" t="str">
        <f t="shared" si="69"/>
        <v>-</v>
      </c>
      <c r="AD129" s="194" t="str">
        <f t="shared" si="69"/>
        <v>-</v>
      </c>
      <c r="AE129" s="194" t="str">
        <f t="shared" si="69"/>
        <v>-</v>
      </c>
      <c r="AF129" s="194" t="str">
        <f t="shared" si="69"/>
        <v>-</v>
      </c>
      <c r="AG129" s="194" t="str">
        <f t="shared" si="70"/>
        <v>-</v>
      </c>
      <c r="AH129" s="194" t="str">
        <f t="shared" si="70"/>
        <v>-</v>
      </c>
      <c r="AI129" s="194" t="str">
        <f t="shared" si="70"/>
        <v>-</v>
      </c>
      <c r="AJ129" s="194" t="str">
        <f t="shared" si="70"/>
        <v>-</v>
      </c>
      <c r="AK129" s="194" t="str">
        <f t="shared" si="70"/>
        <v>-</v>
      </c>
      <c r="AL129" s="194" t="str">
        <f t="shared" si="70"/>
        <v>-</v>
      </c>
      <c r="AM129" s="194" t="str">
        <f t="shared" si="70"/>
        <v>-</v>
      </c>
      <c r="AN129" s="194" t="str">
        <f t="shared" si="70"/>
        <v>-</v>
      </c>
      <c r="AO129" s="194" t="str">
        <f t="shared" si="70"/>
        <v>-</v>
      </c>
      <c r="AP129" s="194" t="str">
        <f t="shared" si="70"/>
        <v>-</v>
      </c>
      <c r="AQ129" s="194" t="str">
        <f t="shared" si="71"/>
        <v>-</v>
      </c>
      <c r="AR129" s="194" t="str">
        <f t="shared" si="71"/>
        <v>-</v>
      </c>
      <c r="AS129" s="194" t="str">
        <f t="shared" si="71"/>
        <v>-</v>
      </c>
      <c r="AT129" s="194" t="str">
        <f t="shared" si="71"/>
        <v>-</v>
      </c>
      <c r="AU129" s="194" t="str">
        <f t="shared" si="71"/>
        <v>-</v>
      </c>
      <c r="AV129" s="194" t="str">
        <f t="shared" si="71"/>
        <v>-</v>
      </c>
      <c r="AW129" s="194" t="str">
        <f t="shared" si="71"/>
        <v>-</v>
      </c>
      <c r="AX129" s="194" t="str">
        <f t="shared" si="71"/>
        <v>-</v>
      </c>
      <c r="AY129" s="194" t="str">
        <f t="shared" si="71"/>
        <v>-</v>
      </c>
      <c r="AZ129" s="194" t="str">
        <f t="shared" si="71"/>
        <v>-</v>
      </c>
      <c r="BA129" s="194" t="str">
        <f t="shared" si="72"/>
        <v>-</v>
      </c>
      <c r="BB129" s="194" t="str">
        <f t="shared" si="72"/>
        <v>-</v>
      </c>
      <c r="BC129" s="194" t="str">
        <f t="shared" si="72"/>
        <v>-</v>
      </c>
      <c r="BD129" s="194" t="str">
        <f t="shared" si="72"/>
        <v>-</v>
      </c>
      <c r="BE129" s="194" t="str">
        <f t="shared" si="72"/>
        <v>-</v>
      </c>
      <c r="BF129" s="194" t="str">
        <f t="shared" si="72"/>
        <v>-</v>
      </c>
      <c r="BG129" s="194" t="str">
        <f t="shared" si="72"/>
        <v>-</v>
      </c>
      <c r="BH129" s="194" t="str">
        <f t="shared" si="72"/>
        <v>-</v>
      </c>
      <c r="BI129" s="194" t="str">
        <f t="shared" si="72"/>
        <v>-</v>
      </c>
      <c r="BJ129" s="194" t="str">
        <f t="shared" si="72"/>
        <v>-</v>
      </c>
      <c r="BK129" s="194" t="str">
        <f t="shared" si="72"/>
        <v>-</v>
      </c>
      <c r="BL129" s="194" t="str">
        <f t="shared" si="72"/>
        <v>-</v>
      </c>
      <c r="BM129" s="189"/>
      <c r="BN129" s="195" t="s">
        <v>36</v>
      </c>
      <c r="BO129" s="196" t="s">
        <v>36</v>
      </c>
      <c r="BP129" s="196" t="s">
        <v>36</v>
      </c>
      <c r="BQ129" s="196" t="s">
        <v>36</v>
      </c>
      <c r="BR129" s="196" t="s">
        <v>36</v>
      </c>
      <c r="BS129" s="196" t="s">
        <v>36</v>
      </c>
      <c r="BT129" s="197" t="s">
        <v>36</v>
      </c>
      <c r="BU129" s="196" t="s">
        <v>36</v>
      </c>
      <c r="BV129" s="196" t="s">
        <v>36</v>
      </c>
      <c r="BW129" s="196" t="s">
        <v>36</v>
      </c>
      <c r="BX129" s="196" t="s">
        <v>36</v>
      </c>
      <c r="BY129" s="196" t="s">
        <v>36</v>
      </c>
      <c r="BZ129" s="196" t="s">
        <v>36</v>
      </c>
      <c r="CA129" s="197" t="s">
        <v>36</v>
      </c>
      <c r="CB129" s="196" t="s">
        <v>36</v>
      </c>
      <c r="CC129" s="196" t="s">
        <v>36</v>
      </c>
      <c r="CD129" s="196" t="s">
        <v>36</v>
      </c>
      <c r="CE129" s="196" t="s">
        <v>36</v>
      </c>
      <c r="CF129" s="196" t="s">
        <v>36</v>
      </c>
      <c r="CG129" s="196" t="s">
        <v>36</v>
      </c>
      <c r="CH129" s="198" t="s">
        <v>36</v>
      </c>
      <c r="CI129" s="195" t="s">
        <v>36</v>
      </c>
      <c r="CJ129" s="196" t="s">
        <v>36</v>
      </c>
      <c r="CK129" s="196" t="s">
        <v>36</v>
      </c>
      <c r="CL129" s="196" t="s">
        <v>36</v>
      </c>
      <c r="CM129" s="196" t="s">
        <v>36</v>
      </c>
      <c r="CN129" s="196" t="s">
        <v>36</v>
      </c>
      <c r="CO129" s="197" t="s">
        <v>36</v>
      </c>
      <c r="CP129" s="196" t="s">
        <v>36</v>
      </c>
      <c r="CQ129" s="196" t="s">
        <v>36</v>
      </c>
      <c r="CR129" s="196" t="s">
        <v>36</v>
      </c>
      <c r="CS129" s="196" t="s">
        <v>36</v>
      </c>
      <c r="CT129" s="196" t="s">
        <v>36</v>
      </c>
      <c r="CU129" s="196" t="s">
        <v>36</v>
      </c>
      <c r="CV129" s="197" t="s">
        <v>36</v>
      </c>
      <c r="CW129" s="196" t="s">
        <v>36</v>
      </c>
      <c r="CX129" s="196" t="s">
        <v>36</v>
      </c>
      <c r="CY129" s="196" t="s">
        <v>36</v>
      </c>
      <c r="CZ129" s="196" t="s">
        <v>36</v>
      </c>
      <c r="DA129" s="196" t="s">
        <v>36</v>
      </c>
      <c r="DB129" s="196" t="s">
        <v>36</v>
      </c>
      <c r="DC129" s="198" t="s">
        <v>36</v>
      </c>
      <c r="DD129" s="195" t="s">
        <v>36</v>
      </c>
      <c r="DE129" s="196" t="s">
        <v>36</v>
      </c>
      <c r="DF129" s="196" t="s">
        <v>36</v>
      </c>
      <c r="DG129" s="196" t="s">
        <v>36</v>
      </c>
      <c r="DH129" s="196" t="s">
        <v>36</v>
      </c>
      <c r="DI129" s="196" t="s">
        <v>36</v>
      </c>
      <c r="DJ129" s="197" t="s">
        <v>36</v>
      </c>
      <c r="DK129" s="196" t="s">
        <v>36</v>
      </c>
      <c r="DL129" s="196" t="s">
        <v>36</v>
      </c>
      <c r="DM129" s="196" t="s">
        <v>36</v>
      </c>
      <c r="DN129" s="196" t="s">
        <v>36</v>
      </c>
      <c r="DO129" s="196" t="s">
        <v>36</v>
      </c>
      <c r="DP129" s="196" t="s">
        <v>36</v>
      </c>
      <c r="DQ129" s="197" t="s">
        <v>36</v>
      </c>
      <c r="DR129" s="196" t="s">
        <v>36</v>
      </c>
      <c r="DS129" s="196" t="s">
        <v>36</v>
      </c>
      <c r="DT129" s="196" t="s">
        <v>36</v>
      </c>
      <c r="DU129" s="196" t="s">
        <v>36</v>
      </c>
      <c r="DV129" s="196" t="s">
        <v>36</v>
      </c>
      <c r="DW129" s="196" t="s">
        <v>36</v>
      </c>
      <c r="DX129" s="198" t="s">
        <v>36</v>
      </c>
      <c r="DY129" s="195" t="s">
        <v>36</v>
      </c>
      <c r="DZ129" s="196" t="s">
        <v>36</v>
      </c>
      <c r="EA129" s="196" t="s">
        <v>36</v>
      </c>
      <c r="EB129" s="196" t="s">
        <v>36</v>
      </c>
      <c r="EC129" s="196" t="s">
        <v>36</v>
      </c>
      <c r="ED129" s="196" t="s">
        <v>36</v>
      </c>
      <c r="EE129" s="197" t="s">
        <v>36</v>
      </c>
      <c r="EF129" s="196" t="s">
        <v>36</v>
      </c>
      <c r="EG129" s="196" t="s">
        <v>36</v>
      </c>
      <c r="EH129" s="196" t="s">
        <v>36</v>
      </c>
      <c r="EI129" s="196" t="s">
        <v>36</v>
      </c>
      <c r="EJ129" s="196" t="s">
        <v>36</v>
      </c>
      <c r="EK129" s="196" t="s">
        <v>36</v>
      </c>
      <c r="EL129" s="197" t="s">
        <v>36</v>
      </c>
      <c r="EM129" s="196" t="s">
        <v>36</v>
      </c>
      <c r="EN129" s="196" t="s">
        <v>36</v>
      </c>
      <c r="EO129" s="196" t="s">
        <v>36</v>
      </c>
      <c r="EP129" s="196" t="s">
        <v>36</v>
      </c>
      <c r="EQ129" s="196" t="s">
        <v>36</v>
      </c>
      <c r="ER129" s="196" t="s">
        <v>36</v>
      </c>
      <c r="ES129" s="198" t="s">
        <v>36</v>
      </c>
      <c r="ET129" s="195" t="s">
        <v>36</v>
      </c>
      <c r="EU129" s="196" t="s">
        <v>36</v>
      </c>
      <c r="EV129" s="196" t="s">
        <v>36</v>
      </c>
      <c r="EW129" s="196" t="s">
        <v>36</v>
      </c>
      <c r="EX129" s="196" t="s">
        <v>36</v>
      </c>
      <c r="EY129" s="196" t="s">
        <v>36</v>
      </c>
      <c r="EZ129" s="197" t="s">
        <v>36</v>
      </c>
      <c r="FA129" s="196" t="s">
        <v>36</v>
      </c>
      <c r="FB129" s="196" t="s">
        <v>36</v>
      </c>
      <c r="FC129" s="196" t="s">
        <v>36</v>
      </c>
      <c r="FD129" s="196" t="s">
        <v>36</v>
      </c>
      <c r="FE129" s="196" t="s">
        <v>36</v>
      </c>
      <c r="FF129" s="196" t="s">
        <v>36</v>
      </c>
      <c r="FG129" s="197" t="s">
        <v>36</v>
      </c>
      <c r="FH129" s="196" t="s">
        <v>36</v>
      </c>
      <c r="FI129" s="196" t="s">
        <v>36</v>
      </c>
      <c r="FJ129" s="196" t="s">
        <v>36</v>
      </c>
      <c r="FK129" s="196" t="s">
        <v>36</v>
      </c>
      <c r="FL129" s="196" t="s">
        <v>36</v>
      </c>
      <c r="FM129" s="196" t="s">
        <v>36</v>
      </c>
      <c r="FN129" s="198" t="s">
        <v>36</v>
      </c>
      <c r="FO129" s="195" t="s">
        <v>36</v>
      </c>
      <c r="FP129" s="196" t="s">
        <v>36</v>
      </c>
      <c r="FQ129" s="196" t="s">
        <v>36</v>
      </c>
      <c r="FR129" s="196" t="s">
        <v>36</v>
      </c>
      <c r="FS129" s="196" t="s">
        <v>36</v>
      </c>
      <c r="FT129" s="196" t="s">
        <v>36</v>
      </c>
      <c r="FU129" s="197" t="s">
        <v>36</v>
      </c>
      <c r="FV129" s="196" t="s">
        <v>36</v>
      </c>
      <c r="FW129" s="196" t="s">
        <v>36</v>
      </c>
      <c r="FX129" s="196" t="s">
        <v>36</v>
      </c>
      <c r="FY129" s="196" t="s">
        <v>36</v>
      </c>
      <c r="FZ129" s="196" t="s">
        <v>36</v>
      </c>
      <c r="GA129" s="196" t="s">
        <v>36</v>
      </c>
      <c r="GB129" s="197" t="s">
        <v>36</v>
      </c>
      <c r="GC129" s="196" t="s">
        <v>36</v>
      </c>
      <c r="GD129" s="196" t="s">
        <v>36</v>
      </c>
      <c r="GE129" s="196" t="s">
        <v>36</v>
      </c>
      <c r="GF129" s="196" t="s">
        <v>36</v>
      </c>
      <c r="GG129" s="196" t="s">
        <v>36</v>
      </c>
      <c r="GH129" s="196" t="s">
        <v>36</v>
      </c>
      <c r="GI129" s="198" t="s">
        <v>36</v>
      </c>
    </row>
    <row r="130" spans="1:191" outlineLevel="1">
      <c r="A130">
        <v>29</v>
      </c>
      <c r="B130" s="124" t="str">
        <f t="shared" si="53"/>
        <v>Med BBT, Young ewes:Lmb, CFA:6.5yo, Wethers:Lmb</v>
      </c>
      <c r="C130">
        <f t="shared" si="49"/>
        <v>1</v>
      </c>
      <c r="D130" t="b">
        <f t="shared" si="50"/>
        <v>1</v>
      </c>
      <c r="E130">
        <f t="shared" si="54"/>
        <v>0</v>
      </c>
      <c r="F130">
        <f t="shared" si="55"/>
        <v>450</v>
      </c>
      <c r="G130" t="str">
        <f t="shared" si="68"/>
        <v>-</v>
      </c>
      <c r="H130">
        <f t="shared" si="68"/>
        <v>0</v>
      </c>
      <c r="I130">
        <f t="shared" si="68"/>
        <v>0</v>
      </c>
      <c r="J130">
        <f t="shared" si="68"/>
        <v>0</v>
      </c>
      <c r="K130">
        <f t="shared" si="67"/>
        <v>0</v>
      </c>
      <c r="L130" s="203">
        <f t="shared" si="67"/>
        <v>450</v>
      </c>
      <c r="M130">
        <f t="shared" si="52"/>
        <v>0.9</v>
      </c>
      <c r="O130" s="130">
        <f t="shared" si="61"/>
        <v>3</v>
      </c>
      <c r="P130" s="215">
        <v>3</v>
      </c>
      <c r="Q130" s="130">
        <f t="shared" si="62"/>
        <v>1</v>
      </c>
      <c r="R130" s="215">
        <v>1</v>
      </c>
      <c r="S130" s="215">
        <v>1</v>
      </c>
      <c r="T130" s="215">
        <v>1</v>
      </c>
      <c r="W130" s="194" t="str">
        <f t="shared" si="69"/>
        <v>-</v>
      </c>
      <c r="X130" s="194" t="str">
        <f t="shared" si="69"/>
        <v>-</v>
      </c>
      <c r="Y130" s="194" t="str">
        <f t="shared" si="69"/>
        <v>-</v>
      </c>
      <c r="Z130" s="194" t="str">
        <f t="shared" si="69"/>
        <v>-</v>
      </c>
      <c r="AA130" s="194" t="str">
        <f t="shared" si="69"/>
        <v>-</v>
      </c>
      <c r="AB130" s="194" t="str">
        <f t="shared" si="69"/>
        <v>-</v>
      </c>
      <c r="AC130" s="194" t="str">
        <f t="shared" si="69"/>
        <v>-</v>
      </c>
      <c r="AD130" s="194" t="str">
        <f t="shared" si="69"/>
        <v>-</v>
      </c>
      <c r="AE130" s="194" t="str">
        <f t="shared" si="69"/>
        <v>-</v>
      </c>
      <c r="AF130" s="194" t="str">
        <f t="shared" si="69"/>
        <v>-</v>
      </c>
      <c r="AG130" s="194" t="str">
        <f t="shared" si="70"/>
        <v>-</v>
      </c>
      <c r="AH130" s="194" t="str">
        <f t="shared" si="70"/>
        <v>-</v>
      </c>
      <c r="AI130" s="194" t="str">
        <f t="shared" si="70"/>
        <v>-</v>
      </c>
      <c r="AJ130" s="194" t="str">
        <f t="shared" si="70"/>
        <v>-</v>
      </c>
      <c r="AK130" s="194" t="str">
        <f t="shared" si="70"/>
        <v>-</v>
      </c>
      <c r="AL130" s="194" t="str">
        <f t="shared" si="70"/>
        <v>-</v>
      </c>
      <c r="AM130" s="194" t="str">
        <f t="shared" si="70"/>
        <v>-</v>
      </c>
      <c r="AN130" s="194" t="str">
        <f t="shared" si="70"/>
        <v>-</v>
      </c>
      <c r="AO130" s="194" t="str">
        <f t="shared" si="70"/>
        <v>-</v>
      </c>
      <c r="AP130" s="194" t="str">
        <f t="shared" si="70"/>
        <v>-</v>
      </c>
      <c r="AQ130" s="194" t="str">
        <f t="shared" si="71"/>
        <v>-</v>
      </c>
      <c r="AR130" s="194" t="str">
        <f t="shared" si="71"/>
        <v>-</v>
      </c>
      <c r="AS130" s="194" t="str">
        <f t="shared" si="71"/>
        <v>-</v>
      </c>
      <c r="AT130" s="194" t="str">
        <f t="shared" si="71"/>
        <v>-</v>
      </c>
      <c r="AU130" s="194" t="str">
        <f t="shared" si="71"/>
        <v>-</v>
      </c>
      <c r="AV130" s="194" t="str">
        <f t="shared" si="71"/>
        <v>-</v>
      </c>
      <c r="AW130" s="194" t="str">
        <f t="shared" si="71"/>
        <v>-</v>
      </c>
      <c r="AX130" s="194" t="str">
        <f t="shared" si="71"/>
        <v>-</v>
      </c>
      <c r="AY130" s="194" t="str">
        <f t="shared" si="71"/>
        <v>-</v>
      </c>
      <c r="AZ130" s="194" t="str">
        <f t="shared" si="71"/>
        <v>-</v>
      </c>
      <c r="BA130" s="194" t="str">
        <f t="shared" si="72"/>
        <v>-</v>
      </c>
      <c r="BB130" s="194" t="str">
        <f t="shared" si="72"/>
        <v>-</v>
      </c>
      <c r="BC130" s="194" t="str">
        <f t="shared" si="72"/>
        <v>-</v>
      </c>
      <c r="BD130" s="194" t="str">
        <f t="shared" si="72"/>
        <v>-</v>
      </c>
      <c r="BE130" s="194" t="str">
        <f t="shared" si="72"/>
        <v>-</v>
      </c>
      <c r="BF130" s="194" t="str">
        <f t="shared" si="72"/>
        <v>-</v>
      </c>
      <c r="BG130" s="194" t="str">
        <f t="shared" si="72"/>
        <v>-</v>
      </c>
      <c r="BH130" s="194" t="str">
        <f t="shared" si="72"/>
        <v>-</v>
      </c>
      <c r="BI130" s="194" t="str">
        <f t="shared" si="72"/>
        <v>-</v>
      </c>
      <c r="BJ130" s="194" t="str">
        <f t="shared" si="72"/>
        <v>-</v>
      </c>
      <c r="BK130" s="194" t="str">
        <f t="shared" si="72"/>
        <v>-</v>
      </c>
      <c r="BL130" s="194" t="str">
        <f t="shared" si="72"/>
        <v>-</v>
      </c>
      <c r="BM130" s="189"/>
      <c r="BN130" s="195" t="s">
        <v>36</v>
      </c>
      <c r="BO130" s="196" t="s">
        <v>36</v>
      </c>
      <c r="BP130" s="196" t="s">
        <v>36</v>
      </c>
      <c r="BQ130" s="196" t="s">
        <v>36</v>
      </c>
      <c r="BR130" s="196" t="s">
        <v>36</v>
      </c>
      <c r="BS130" s="196" t="s">
        <v>36</v>
      </c>
      <c r="BT130" s="197" t="s">
        <v>36</v>
      </c>
      <c r="BU130" s="196" t="s">
        <v>36</v>
      </c>
      <c r="BV130" s="196" t="s">
        <v>36</v>
      </c>
      <c r="BW130" s="196" t="s">
        <v>36</v>
      </c>
      <c r="BX130" s="196" t="s">
        <v>36</v>
      </c>
      <c r="BY130" s="196" t="s">
        <v>36</v>
      </c>
      <c r="BZ130" s="196" t="s">
        <v>36</v>
      </c>
      <c r="CA130" s="197" t="s">
        <v>36</v>
      </c>
      <c r="CB130" s="196" t="s">
        <v>36</v>
      </c>
      <c r="CC130" s="196" t="s">
        <v>36</v>
      </c>
      <c r="CD130" s="196" t="s">
        <v>36</v>
      </c>
      <c r="CE130" s="196" t="s">
        <v>36</v>
      </c>
      <c r="CF130" s="196" t="s">
        <v>36</v>
      </c>
      <c r="CG130" s="196" t="s">
        <v>36</v>
      </c>
      <c r="CH130" s="198" t="s">
        <v>36</v>
      </c>
      <c r="CI130" s="195" t="s">
        <v>36</v>
      </c>
      <c r="CJ130" s="196" t="s">
        <v>36</v>
      </c>
      <c r="CK130" s="196" t="s">
        <v>36</v>
      </c>
      <c r="CL130" s="196" t="s">
        <v>36</v>
      </c>
      <c r="CM130" s="196" t="s">
        <v>36</v>
      </c>
      <c r="CN130" s="196" t="s">
        <v>36</v>
      </c>
      <c r="CO130" s="197" t="s">
        <v>36</v>
      </c>
      <c r="CP130" s="196" t="s">
        <v>36</v>
      </c>
      <c r="CQ130" s="196" t="s">
        <v>36</v>
      </c>
      <c r="CR130" s="196" t="s">
        <v>36</v>
      </c>
      <c r="CS130" s="196" t="s">
        <v>36</v>
      </c>
      <c r="CT130" s="196" t="s">
        <v>36</v>
      </c>
      <c r="CU130" s="196" t="s">
        <v>36</v>
      </c>
      <c r="CV130" s="197" t="s">
        <v>36</v>
      </c>
      <c r="CW130" s="196" t="s">
        <v>36</v>
      </c>
      <c r="CX130" s="196" t="s">
        <v>36</v>
      </c>
      <c r="CY130" s="196" t="s">
        <v>36</v>
      </c>
      <c r="CZ130" s="196" t="s">
        <v>36</v>
      </c>
      <c r="DA130" s="196" t="s">
        <v>36</v>
      </c>
      <c r="DB130" s="196" t="s">
        <v>36</v>
      </c>
      <c r="DC130" s="198" t="s">
        <v>36</v>
      </c>
      <c r="DD130" s="195" t="s">
        <v>36</v>
      </c>
      <c r="DE130" s="196" t="s">
        <v>36</v>
      </c>
      <c r="DF130" s="196" t="s">
        <v>36</v>
      </c>
      <c r="DG130" s="196" t="s">
        <v>36</v>
      </c>
      <c r="DH130" s="196" t="s">
        <v>36</v>
      </c>
      <c r="DI130" s="196" t="s">
        <v>36</v>
      </c>
      <c r="DJ130" s="197" t="s">
        <v>36</v>
      </c>
      <c r="DK130" s="196" t="s">
        <v>36</v>
      </c>
      <c r="DL130" s="196" t="s">
        <v>36</v>
      </c>
      <c r="DM130" s="196" t="s">
        <v>36</v>
      </c>
      <c r="DN130" s="196" t="s">
        <v>36</v>
      </c>
      <c r="DO130" s="196" t="s">
        <v>36</v>
      </c>
      <c r="DP130" s="196" t="s">
        <v>36</v>
      </c>
      <c r="DQ130" s="197" t="s">
        <v>36</v>
      </c>
      <c r="DR130" s="196" t="s">
        <v>36</v>
      </c>
      <c r="DS130" s="196" t="s">
        <v>36</v>
      </c>
      <c r="DT130" s="196" t="s">
        <v>36</v>
      </c>
      <c r="DU130" s="196" t="s">
        <v>36</v>
      </c>
      <c r="DV130" s="196" t="s">
        <v>36</v>
      </c>
      <c r="DW130" s="196" t="s">
        <v>36</v>
      </c>
      <c r="DX130" s="198" t="s">
        <v>36</v>
      </c>
      <c r="DY130" s="195" t="s">
        <v>36</v>
      </c>
      <c r="DZ130" s="196" t="s">
        <v>36</v>
      </c>
      <c r="EA130" s="196" t="s">
        <v>36</v>
      </c>
      <c r="EB130" s="196" t="s">
        <v>36</v>
      </c>
      <c r="EC130" s="196" t="s">
        <v>36</v>
      </c>
      <c r="ED130" s="196" t="s">
        <v>36</v>
      </c>
      <c r="EE130" s="197" t="s">
        <v>36</v>
      </c>
      <c r="EF130" s="196" t="s">
        <v>36</v>
      </c>
      <c r="EG130" s="196" t="s">
        <v>36</v>
      </c>
      <c r="EH130" s="196" t="s">
        <v>36</v>
      </c>
      <c r="EI130" s="196" t="s">
        <v>36</v>
      </c>
      <c r="EJ130" s="196" t="s">
        <v>36</v>
      </c>
      <c r="EK130" s="196" t="s">
        <v>36</v>
      </c>
      <c r="EL130" s="197" t="s">
        <v>36</v>
      </c>
      <c r="EM130" s="196" t="s">
        <v>36</v>
      </c>
      <c r="EN130" s="196" t="s">
        <v>36</v>
      </c>
      <c r="EO130" s="196" t="s">
        <v>36</v>
      </c>
      <c r="EP130" s="196" t="s">
        <v>36</v>
      </c>
      <c r="EQ130" s="196" t="s">
        <v>36</v>
      </c>
      <c r="ER130" s="196" t="s">
        <v>36</v>
      </c>
      <c r="ES130" s="198" t="s">
        <v>36</v>
      </c>
      <c r="ET130" s="195" t="s">
        <v>36</v>
      </c>
      <c r="EU130" s="196" t="s">
        <v>36</v>
      </c>
      <c r="EV130" s="196" t="s">
        <v>36</v>
      </c>
      <c r="EW130" s="196" t="s">
        <v>36</v>
      </c>
      <c r="EX130" s="196" t="s">
        <v>36</v>
      </c>
      <c r="EY130" s="196" t="s">
        <v>36</v>
      </c>
      <c r="EZ130" s="197" t="s">
        <v>36</v>
      </c>
      <c r="FA130" s="196" t="s">
        <v>36</v>
      </c>
      <c r="FB130" s="196" t="s">
        <v>36</v>
      </c>
      <c r="FC130" s="196" t="s">
        <v>36</v>
      </c>
      <c r="FD130" s="196" t="s">
        <v>36</v>
      </c>
      <c r="FE130" s="196" t="s">
        <v>36</v>
      </c>
      <c r="FF130" s="196" t="s">
        <v>36</v>
      </c>
      <c r="FG130" s="197" t="s">
        <v>36</v>
      </c>
      <c r="FH130" s="196" t="s">
        <v>36</v>
      </c>
      <c r="FI130" s="196" t="s">
        <v>36</v>
      </c>
      <c r="FJ130" s="196" t="s">
        <v>36</v>
      </c>
      <c r="FK130" s="196" t="s">
        <v>36</v>
      </c>
      <c r="FL130" s="196" t="s">
        <v>36</v>
      </c>
      <c r="FM130" s="196" t="s">
        <v>36</v>
      </c>
      <c r="FN130" s="198" t="s">
        <v>36</v>
      </c>
      <c r="FO130" s="195" t="s">
        <v>36</v>
      </c>
      <c r="FP130" s="196" t="s">
        <v>36</v>
      </c>
      <c r="FQ130" s="196" t="s">
        <v>36</v>
      </c>
      <c r="FR130" s="196" t="s">
        <v>36</v>
      </c>
      <c r="FS130" s="196" t="s">
        <v>36</v>
      </c>
      <c r="FT130" s="196" t="s">
        <v>36</v>
      </c>
      <c r="FU130" s="197" t="s">
        <v>36</v>
      </c>
      <c r="FV130" s="196" t="s">
        <v>36</v>
      </c>
      <c r="FW130" s="196" t="s">
        <v>36</v>
      </c>
      <c r="FX130" s="196" t="s">
        <v>36</v>
      </c>
      <c r="FY130" s="196" t="s">
        <v>36</v>
      </c>
      <c r="FZ130" s="196" t="s">
        <v>36</v>
      </c>
      <c r="GA130" s="196" t="s">
        <v>36</v>
      </c>
      <c r="GB130" s="197" t="s">
        <v>36</v>
      </c>
      <c r="GC130" s="196" t="s">
        <v>36</v>
      </c>
      <c r="GD130" s="196" t="s">
        <v>36</v>
      </c>
      <c r="GE130" s="196" t="s">
        <v>36</v>
      </c>
      <c r="GF130" s="196" t="s">
        <v>36</v>
      </c>
      <c r="GG130" s="196" t="s">
        <v>36</v>
      </c>
      <c r="GH130" s="196" t="s">
        <v>36</v>
      </c>
      <c r="GI130" s="198" t="s">
        <v>36</v>
      </c>
    </row>
    <row r="131" spans="1:191" outlineLevel="1">
      <c r="A131">
        <f>A130+1</f>
        <v>30</v>
      </c>
      <c r="B131" s="124" t="str">
        <f t="shared" si="53"/>
        <v>Med BBT, Young ewes:Lmb, CFA:6.5yo, Wethers:Hgt</v>
      </c>
      <c r="C131">
        <f t="shared" si="49"/>
        <v>1</v>
      </c>
      <c r="D131" t="b">
        <f t="shared" si="50"/>
        <v>1</v>
      </c>
      <c r="E131">
        <f t="shared" si="54"/>
        <v>464</v>
      </c>
      <c r="F131">
        <f t="shared" si="55"/>
        <v>729</v>
      </c>
      <c r="G131" t="str">
        <f t="shared" si="68"/>
        <v>-</v>
      </c>
      <c r="H131" t="str">
        <f t="shared" si="68"/>
        <v>-</v>
      </c>
      <c r="I131">
        <f t="shared" si="68"/>
        <v>0</v>
      </c>
      <c r="J131">
        <f t="shared" si="68"/>
        <v>0</v>
      </c>
      <c r="K131">
        <f t="shared" si="67"/>
        <v>0</v>
      </c>
      <c r="L131" s="203">
        <f t="shared" si="67"/>
        <v>450</v>
      </c>
      <c r="M131">
        <f t="shared" si="52"/>
        <v>0.9</v>
      </c>
      <c r="O131" s="130">
        <f t="shared" si="61"/>
        <v>3</v>
      </c>
      <c r="P131" s="215">
        <v>3</v>
      </c>
      <c r="Q131" s="130">
        <f t="shared" si="62"/>
        <v>2</v>
      </c>
      <c r="R131" s="215">
        <v>2</v>
      </c>
      <c r="S131" s="215">
        <v>1</v>
      </c>
      <c r="T131" s="215">
        <v>1</v>
      </c>
      <c r="W131" s="194" t="str">
        <f t="shared" si="69"/>
        <v>-</v>
      </c>
      <c r="X131" s="194" t="str">
        <f t="shared" si="69"/>
        <v>-</v>
      </c>
      <c r="Y131" s="194" t="str">
        <f t="shared" si="69"/>
        <v>-</v>
      </c>
      <c r="Z131" s="194" t="str">
        <f t="shared" si="69"/>
        <v>-</v>
      </c>
      <c r="AA131" s="194" t="str">
        <f t="shared" si="69"/>
        <v>-</v>
      </c>
      <c r="AB131" s="194" t="str">
        <f t="shared" si="69"/>
        <v>-</v>
      </c>
      <c r="AC131" s="194" t="str">
        <f t="shared" si="69"/>
        <v>-</v>
      </c>
      <c r="AD131" s="194" t="str">
        <f t="shared" si="69"/>
        <v>-</v>
      </c>
      <c r="AE131" s="194" t="str">
        <f t="shared" si="69"/>
        <v>-</v>
      </c>
      <c r="AF131" s="194" t="str">
        <f t="shared" si="69"/>
        <v>-</v>
      </c>
      <c r="AG131" s="194" t="str">
        <f t="shared" si="70"/>
        <v>-</v>
      </c>
      <c r="AH131" s="194" t="str">
        <f t="shared" si="70"/>
        <v>-</v>
      </c>
      <c r="AI131" s="194" t="str">
        <f t="shared" si="70"/>
        <v>-</v>
      </c>
      <c r="AJ131" s="194" t="str">
        <f t="shared" si="70"/>
        <v>-</v>
      </c>
      <c r="AK131" s="194" t="str">
        <f t="shared" si="70"/>
        <v>-</v>
      </c>
      <c r="AL131" s="194" t="str">
        <f t="shared" si="70"/>
        <v>-</v>
      </c>
      <c r="AM131" s="194" t="str">
        <f t="shared" si="70"/>
        <v>-</v>
      </c>
      <c r="AN131" s="194" t="str">
        <f t="shared" si="70"/>
        <v>-</v>
      </c>
      <c r="AO131" s="194" t="str">
        <f t="shared" si="70"/>
        <v>-</v>
      </c>
      <c r="AP131" s="194" t="str">
        <f t="shared" si="70"/>
        <v>-</v>
      </c>
      <c r="AQ131" s="194" t="str">
        <f t="shared" si="71"/>
        <v>-</v>
      </c>
      <c r="AR131" s="194" t="str">
        <f t="shared" si="71"/>
        <v>-</v>
      </c>
      <c r="AS131" s="194" t="str">
        <f t="shared" si="71"/>
        <v>-</v>
      </c>
      <c r="AT131" s="194" t="str">
        <f t="shared" si="71"/>
        <v>-</v>
      </c>
      <c r="AU131" s="194" t="str">
        <f t="shared" si="71"/>
        <v>-</v>
      </c>
      <c r="AV131" s="194" t="str">
        <f t="shared" si="71"/>
        <v>-</v>
      </c>
      <c r="AW131" s="194" t="str">
        <f t="shared" si="71"/>
        <v>-</v>
      </c>
      <c r="AX131" s="194" t="str">
        <f t="shared" si="71"/>
        <v>-</v>
      </c>
      <c r="AY131" s="194" t="str">
        <f t="shared" si="71"/>
        <v>-</v>
      </c>
      <c r="AZ131" s="194" t="str">
        <f t="shared" si="71"/>
        <v>-</v>
      </c>
      <c r="BA131" s="194" t="str">
        <f t="shared" si="72"/>
        <v>-</v>
      </c>
      <c r="BB131" s="194" t="str">
        <f t="shared" si="72"/>
        <v>-</v>
      </c>
      <c r="BC131" s="194" t="str">
        <f t="shared" si="72"/>
        <v>-</v>
      </c>
      <c r="BD131" s="194" t="str">
        <f t="shared" si="72"/>
        <v>-</v>
      </c>
      <c r="BE131" s="194" t="str">
        <f t="shared" si="72"/>
        <v>-</v>
      </c>
      <c r="BF131" s="194" t="str">
        <f t="shared" si="72"/>
        <v>-</v>
      </c>
      <c r="BG131" s="194" t="str">
        <f t="shared" si="72"/>
        <v>-</v>
      </c>
      <c r="BH131" s="194" t="str">
        <f t="shared" si="72"/>
        <v>-</v>
      </c>
      <c r="BI131" s="194" t="str">
        <f t="shared" si="72"/>
        <v>-</v>
      </c>
      <c r="BJ131" s="194" t="str">
        <f t="shared" si="72"/>
        <v>-</v>
      </c>
      <c r="BK131" s="194" t="str">
        <f t="shared" si="72"/>
        <v>-</v>
      </c>
      <c r="BL131" s="194" t="str">
        <f t="shared" si="72"/>
        <v>-</v>
      </c>
      <c r="BM131" s="189"/>
      <c r="BN131" s="195" t="s">
        <v>36</v>
      </c>
      <c r="BO131" s="196" t="s">
        <v>36</v>
      </c>
      <c r="BP131" s="196" t="s">
        <v>36</v>
      </c>
      <c r="BQ131" s="196" t="s">
        <v>36</v>
      </c>
      <c r="BR131" s="196" t="s">
        <v>36</v>
      </c>
      <c r="BS131" s="196" t="s">
        <v>36</v>
      </c>
      <c r="BT131" s="197" t="s">
        <v>36</v>
      </c>
      <c r="BU131" s="196" t="s">
        <v>36</v>
      </c>
      <c r="BV131" s="196" t="s">
        <v>36</v>
      </c>
      <c r="BW131" s="196" t="s">
        <v>36</v>
      </c>
      <c r="BX131" s="196" t="s">
        <v>36</v>
      </c>
      <c r="BY131" s="196" t="s">
        <v>36</v>
      </c>
      <c r="BZ131" s="196" t="s">
        <v>36</v>
      </c>
      <c r="CA131" s="197" t="s">
        <v>36</v>
      </c>
      <c r="CB131" s="196" t="s">
        <v>36</v>
      </c>
      <c r="CC131" s="196" t="s">
        <v>36</v>
      </c>
      <c r="CD131" s="196" t="s">
        <v>36</v>
      </c>
      <c r="CE131" s="196" t="s">
        <v>36</v>
      </c>
      <c r="CF131" s="196" t="s">
        <v>36</v>
      </c>
      <c r="CG131" s="196" t="s">
        <v>36</v>
      </c>
      <c r="CH131" s="198" t="s">
        <v>36</v>
      </c>
      <c r="CI131" s="195" t="s">
        <v>36</v>
      </c>
      <c r="CJ131" s="196" t="s">
        <v>36</v>
      </c>
      <c r="CK131" s="196" t="s">
        <v>36</v>
      </c>
      <c r="CL131" s="196" t="s">
        <v>36</v>
      </c>
      <c r="CM131" s="196" t="s">
        <v>36</v>
      </c>
      <c r="CN131" s="196" t="s">
        <v>36</v>
      </c>
      <c r="CO131" s="197" t="s">
        <v>36</v>
      </c>
      <c r="CP131" s="196" t="s">
        <v>36</v>
      </c>
      <c r="CQ131" s="196" t="s">
        <v>36</v>
      </c>
      <c r="CR131" s="196" t="s">
        <v>36</v>
      </c>
      <c r="CS131" s="196" t="s">
        <v>36</v>
      </c>
      <c r="CT131" s="196" t="s">
        <v>36</v>
      </c>
      <c r="CU131" s="196" t="s">
        <v>36</v>
      </c>
      <c r="CV131" s="197" t="s">
        <v>36</v>
      </c>
      <c r="CW131" s="196" t="s">
        <v>36</v>
      </c>
      <c r="CX131" s="196" t="s">
        <v>36</v>
      </c>
      <c r="CY131" s="196" t="s">
        <v>36</v>
      </c>
      <c r="CZ131" s="196" t="s">
        <v>36</v>
      </c>
      <c r="DA131" s="196" t="s">
        <v>36</v>
      </c>
      <c r="DB131" s="196" t="s">
        <v>36</v>
      </c>
      <c r="DC131" s="198" t="s">
        <v>36</v>
      </c>
      <c r="DD131" s="195" t="s">
        <v>36</v>
      </c>
      <c r="DE131" s="196" t="s">
        <v>36</v>
      </c>
      <c r="DF131" s="196" t="s">
        <v>36</v>
      </c>
      <c r="DG131" s="196" t="s">
        <v>36</v>
      </c>
      <c r="DH131" s="196" t="s">
        <v>36</v>
      </c>
      <c r="DI131" s="196" t="s">
        <v>36</v>
      </c>
      <c r="DJ131" s="197" t="s">
        <v>36</v>
      </c>
      <c r="DK131" s="196" t="s">
        <v>36</v>
      </c>
      <c r="DL131" s="196" t="s">
        <v>36</v>
      </c>
      <c r="DM131" s="196" t="s">
        <v>36</v>
      </c>
      <c r="DN131" s="196" t="s">
        <v>36</v>
      </c>
      <c r="DO131" s="196" t="s">
        <v>36</v>
      </c>
      <c r="DP131" s="196" t="s">
        <v>36</v>
      </c>
      <c r="DQ131" s="197" t="s">
        <v>36</v>
      </c>
      <c r="DR131" s="196" t="s">
        <v>36</v>
      </c>
      <c r="DS131" s="196" t="s">
        <v>36</v>
      </c>
      <c r="DT131" s="196" t="s">
        <v>36</v>
      </c>
      <c r="DU131" s="196" t="s">
        <v>36</v>
      </c>
      <c r="DV131" s="196" t="s">
        <v>36</v>
      </c>
      <c r="DW131" s="196" t="s">
        <v>36</v>
      </c>
      <c r="DX131" s="198" t="s">
        <v>36</v>
      </c>
      <c r="DY131" s="195" t="s">
        <v>36</v>
      </c>
      <c r="DZ131" s="196" t="s">
        <v>36</v>
      </c>
      <c r="EA131" s="196" t="s">
        <v>36</v>
      </c>
      <c r="EB131" s="196" t="s">
        <v>36</v>
      </c>
      <c r="EC131" s="196" t="s">
        <v>36</v>
      </c>
      <c r="ED131" s="196" t="s">
        <v>36</v>
      </c>
      <c r="EE131" s="197" t="s">
        <v>36</v>
      </c>
      <c r="EF131" s="196" t="s">
        <v>36</v>
      </c>
      <c r="EG131" s="196" t="s">
        <v>36</v>
      </c>
      <c r="EH131" s="196" t="s">
        <v>36</v>
      </c>
      <c r="EI131" s="196" t="s">
        <v>36</v>
      </c>
      <c r="EJ131" s="196" t="s">
        <v>36</v>
      </c>
      <c r="EK131" s="196" t="s">
        <v>36</v>
      </c>
      <c r="EL131" s="197" t="s">
        <v>36</v>
      </c>
      <c r="EM131" s="196" t="s">
        <v>36</v>
      </c>
      <c r="EN131" s="196" t="s">
        <v>36</v>
      </c>
      <c r="EO131" s="196" t="s">
        <v>36</v>
      </c>
      <c r="EP131" s="196" t="s">
        <v>36</v>
      </c>
      <c r="EQ131" s="196" t="s">
        <v>36</v>
      </c>
      <c r="ER131" s="196" t="s">
        <v>36</v>
      </c>
      <c r="ES131" s="198" t="s">
        <v>36</v>
      </c>
      <c r="ET131" s="195" t="s">
        <v>36</v>
      </c>
      <c r="EU131" s="196" t="s">
        <v>36</v>
      </c>
      <c r="EV131" s="196" t="s">
        <v>36</v>
      </c>
      <c r="EW131" s="196" t="s">
        <v>36</v>
      </c>
      <c r="EX131" s="196" t="s">
        <v>36</v>
      </c>
      <c r="EY131" s="196" t="s">
        <v>36</v>
      </c>
      <c r="EZ131" s="197" t="s">
        <v>36</v>
      </c>
      <c r="FA131" s="196" t="s">
        <v>36</v>
      </c>
      <c r="FB131" s="196" t="s">
        <v>36</v>
      </c>
      <c r="FC131" s="196" t="s">
        <v>36</v>
      </c>
      <c r="FD131" s="196" t="s">
        <v>36</v>
      </c>
      <c r="FE131" s="196" t="s">
        <v>36</v>
      </c>
      <c r="FF131" s="196" t="s">
        <v>36</v>
      </c>
      <c r="FG131" s="197" t="s">
        <v>36</v>
      </c>
      <c r="FH131" s="196" t="s">
        <v>36</v>
      </c>
      <c r="FI131" s="196" t="s">
        <v>36</v>
      </c>
      <c r="FJ131" s="196" t="s">
        <v>36</v>
      </c>
      <c r="FK131" s="196" t="s">
        <v>36</v>
      </c>
      <c r="FL131" s="196" t="s">
        <v>36</v>
      </c>
      <c r="FM131" s="196" t="s">
        <v>36</v>
      </c>
      <c r="FN131" s="198" t="s">
        <v>36</v>
      </c>
      <c r="FO131" s="195" t="s">
        <v>36</v>
      </c>
      <c r="FP131" s="196" t="s">
        <v>36</v>
      </c>
      <c r="FQ131" s="196" t="s">
        <v>36</v>
      </c>
      <c r="FR131" s="196" t="s">
        <v>36</v>
      </c>
      <c r="FS131" s="196" t="s">
        <v>36</v>
      </c>
      <c r="FT131" s="196" t="s">
        <v>36</v>
      </c>
      <c r="FU131" s="197" t="s">
        <v>36</v>
      </c>
      <c r="FV131" s="196" t="s">
        <v>36</v>
      </c>
      <c r="FW131" s="196" t="s">
        <v>36</v>
      </c>
      <c r="FX131" s="196" t="s">
        <v>36</v>
      </c>
      <c r="FY131" s="196" t="s">
        <v>36</v>
      </c>
      <c r="FZ131" s="196" t="s">
        <v>36</v>
      </c>
      <c r="GA131" s="196" t="s">
        <v>36</v>
      </c>
      <c r="GB131" s="197" t="s">
        <v>36</v>
      </c>
      <c r="GC131" s="196" t="s">
        <v>36</v>
      </c>
      <c r="GD131" s="196" t="s">
        <v>36</v>
      </c>
      <c r="GE131" s="196" t="s">
        <v>36</v>
      </c>
      <c r="GF131" s="196" t="s">
        <v>36</v>
      </c>
      <c r="GG131" s="196" t="s">
        <v>36</v>
      </c>
      <c r="GH131" s="196" t="s">
        <v>36</v>
      </c>
      <c r="GI131" s="198" t="s">
        <v>36</v>
      </c>
    </row>
    <row r="132" spans="1:191" outlineLevel="1">
      <c r="A132">
        <f t="shared" ref="A132:A144" si="73">A131+1</f>
        <v>31</v>
      </c>
      <c r="B132" s="124" t="str">
        <f t="shared" si="53"/>
        <v>Med BBT, Young ewes:Lmb, CFA:6.5yo, Wethers:2yo</v>
      </c>
      <c r="C132">
        <f t="shared" si="49"/>
        <v>1</v>
      </c>
      <c r="D132" t="b">
        <f t="shared" si="50"/>
        <v>1</v>
      </c>
      <c r="E132">
        <f t="shared" si="54"/>
        <v>730</v>
      </c>
      <c r="F132" t="str">
        <f t="shared" si="55"/>
        <v>-</v>
      </c>
      <c r="G132" t="str">
        <f t="shared" si="68"/>
        <v>-</v>
      </c>
      <c r="H132" t="str">
        <f t="shared" si="68"/>
        <v>-</v>
      </c>
      <c r="I132" t="str">
        <f t="shared" si="68"/>
        <v>-</v>
      </c>
      <c r="J132" t="str">
        <f t="shared" si="68"/>
        <v>-</v>
      </c>
      <c r="K132">
        <f t="shared" si="67"/>
        <v>0</v>
      </c>
      <c r="L132" s="203">
        <f t="shared" si="67"/>
        <v>450</v>
      </c>
      <c r="M132">
        <f t="shared" si="52"/>
        <v>0.9</v>
      </c>
      <c r="O132" s="130">
        <f t="shared" si="61"/>
        <v>3</v>
      </c>
      <c r="P132" s="215">
        <v>3</v>
      </c>
      <c r="Q132" s="130">
        <f t="shared" si="62"/>
        <v>3</v>
      </c>
      <c r="R132" s="215">
        <v>3</v>
      </c>
      <c r="S132" s="215">
        <v>1</v>
      </c>
      <c r="T132" s="215">
        <v>1</v>
      </c>
      <c r="W132" s="194" t="str">
        <f t="shared" si="69"/>
        <v>-</v>
      </c>
      <c r="X132" s="194" t="str">
        <f t="shared" si="69"/>
        <v>-</v>
      </c>
      <c r="Y132" s="194" t="str">
        <f t="shared" si="69"/>
        <v>-</v>
      </c>
      <c r="Z132" s="194" t="str">
        <f t="shared" si="69"/>
        <v>-</v>
      </c>
      <c r="AA132" s="194" t="str">
        <f t="shared" si="69"/>
        <v>-</v>
      </c>
      <c r="AB132" s="194" t="str">
        <f t="shared" si="69"/>
        <v>-</v>
      </c>
      <c r="AC132" s="194" t="str">
        <f t="shared" si="69"/>
        <v>-</v>
      </c>
      <c r="AD132" s="194" t="str">
        <f t="shared" si="69"/>
        <v>-</v>
      </c>
      <c r="AE132" s="194" t="str">
        <f t="shared" si="69"/>
        <v>-</v>
      </c>
      <c r="AF132" s="194" t="str">
        <f t="shared" si="69"/>
        <v>-</v>
      </c>
      <c r="AG132" s="194" t="str">
        <f t="shared" si="70"/>
        <v>-</v>
      </c>
      <c r="AH132" s="194" t="str">
        <f t="shared" si="70"/>
        <v>-</v>
      </c>
      <c r="AI132" s="194" t="str">
        <f t="shared" si="70"/>
        <v>-</v>
      </c>
      <c r="AJ132" s="194" t="str">
        <f t="shared" si="70"/>
        <v>-</v>
      </c>
      <c r="AK132" s="194" t="str">
        <f t="shared" si="70"/>
        <v>-</v>
      </c>
      <c r="AL132" s="194" t="str">
        <f t="shared" si="70"/>
        <v>-</v>
      </c>
      <c r="AM132" s="194" t="str">
        <f t="shared" si="70"/>
        <v>-</v>
      </c>
      <c r="AN132" s="194" t="str">
        <f t="shared" si="70"/>
        <v>-</v>
      </c>
      <c r="AO132" s="194" t="str">
        <f t="shared" si="70"/>
        <v>-</v>
      </c>
      <c r="AP132" s="194" t="str">
        <f t="shared" si="70"/>
        <v>-</v>
      </c>
      <c r="AQ132" s="194" t="str">
        <f t="shared" si="71"/>
        <v>-</v>
      </c>
      <c r="AR132" s="194" t="str">
        <f t="shared" si="71"/>
        <v>-</v>
      </c>
      <c r="AS132" s="194" t="str">
        <f t="shared" si="71"/>
        <v>-</v>
      </c>
      <c r="AT132" s="194" t="str">
        <f t="shared" si="71"/>
        <v>-</v>
      </c>
      <c r="AU132" s="194" t="str">
        <f t="shared" si="71"/>
        <v>-</v>
      </c>
      <c r="AV132" s="194" t="str">
        <f t="shared" si="71"/>
        <v>-</v>
      </c>
      <c r="AW132" s="194" t="str">
        <f t="shared" si="71"/>
        <v>-</v>
      </c>
      <c r="AX132" s="194" t="str">
        <f t="shared" si="71"/>
        <v>-</v>
      </c>
      <c r="AY132" s="194" t="str">
        <f t="shared" si="71"/>
        <v>-</v>
      </c>
      <c r="AZ132" s="194" t="str">
        <f t="shared" si="71"/>
        <v>-</v>
      </c>
      <c r="BA132" s="194" t="str">
        <f t="shared" si="72"/>
        <v>-</v>
      </c>
      <c r="BB132" s="194" t="str">
        <f t="shared" si="72"/>
        <v>-</v>
      </c>
      <c r="BC132" s="194" t="str">
        <f t="shared" si="72"/>
        <v>-</v>
      </c>
      <c r="BD132" s="194" t="str">
        <f t="shared" si="72"/>
        <v>-</v>
      </c>
      <c r="BE132" s="194" t="str">
        <f t="shared" si="72"/>
        <v>-</v>
      </c>
      <c r="BF132" s="194" t="str">
        <f t="shared" si="72"/>
        <v>-</v>
      </c>
      <c r="BG132" s="194" t="str">
        <f t="shared" si="72"/>
        <v>-</v>
      </c>
      <c r="BH132" s="194" t="str">
        <f t="shared" si="72"/>
        <v>-</v>
      </c>
      <c r="BI132" s="194" t="str">
        <f t="shared" si="72"/>
        <v>-</v>
      </c>
      <c r="BJ132" s="194" t="str">
        <f t="shared" si="72"/>
        <v>-</v>
      </c>
      <c r="BK132" s="194" t="str">
        <f t="shared" si="72"/>
        <v>-</v>
      </c>
      <c r="BL132" s="194" t="str">
        <f t="shared" si="72"/>
        <v>-</v>
      </c>
      <c r="BM132" s="189"/>
      <c r="BN132" s="195" t="s">
        <v>36</v>
      </c>
      <c r="BO132" s="196" t="s">
        <v>36</v>
      </c>
      <c r="BP132" s="196" t="s">
        <v>36</v>
      </c>
      <c r="BQ132" s="196" t="s">
        <v>36</v>
      </c>
      <c r="BR132" s="196" t="s">
        <v>36</v>
      </c>
      <c r="BS132" s="196" t="s">
        <v>36</v>
      </c>
      <c r="BT132" s="197" t="s">
        <v>36</v>
      </c>
      <c r="BU132" s="196" t="s">
        <v>36</v>
      </c>
      <c r="BV132" s="196" t="s">
        <v>36</v>
      </c>
      <c r="BW132" s="196" t="s">
        <v>36</v>
      </c>
      <c r="BX132" s="196" t="s">
        <v>36</v>
      </c>
      <c r="BY132" s="196" t="s">
        <v>36</v>
      </c>
      <c r="BZ132" s="196" t="s">
        <v>36</v>
      </c>
      <c r="CA132" s="197" t="s">
        <v>36</v>
      </c>
      <c r="CB132" s="196" t="s">
        <v>36</v>
      </c>
      <c r="CC132" s="196" t="s">
        <v>36</v>
      </c>
      <c r="CD132" s="196" t="s">
        <v>36</v>
      </c>
      <c r="CE132" s="196" t="s">
        <v>36</v>
      </c>
      <c r="CF132" s="196" t="s">
        <v>36</v>
      </c>
      <c r="CG132" s="196" t="s">
        <v>36</v>
      </c>
      <c r="CH132" s="198" t="s">
        <v>36</v>
      </c>
      <c r="CI132" s="195" t="s">
        <v>36</v>
      </c>
      <c r="CJ132" s="196" t="s">
        <v>36</v>
      </c>
      <c r="CK132" s="196" t="s">
        <v>36</v>
      </c>
      <c r="CL132" s="196" t="s">
        <v>36</v>
      </c>
      <c r="CM132" s="196" t="s">
        <v>36</v>
      </c>
      <c r="CN132" s="196" t="s">
        <v>36</v>
      </c>
      <c r="CO132" s="197" t="s">
        <v>36</v>
      </c>
      <c r="CP132" s="196" t="s">
        <v>36</v>
      </c>
      <c r="CQ132" s="196" t="s">
        <v>36</v>
      </c>
      <c r="CR132" s="196" t="s">
        <v>36</v>
      </c>
      <c r="CS132" s="196" t="s">
        <v>36</v>
      </c>
      <c r="CT132" s="196" t="s">
        <v>36</v>
      </c>
      <c r="CU132" s="196" t="s">
        <v>36</v>
      </c>
      <c r="CV132" s="197" t="s">
        <v>36</v>
      </c>
      <c r="CW132" s="196" t="s">
        <v>36</v>
      </c>
      <c r="CX132" s="196" t="s">
        <v>36</v>
      </c>
      <c r="CY132" s="196" t="s">
        <v>36</v>
      </c>
      <c r="CZ132" s="196" t="s">
        <v>36</v>
      </c>
      <c r="DA132" s="196" t="s">
        <v>36</v>
      </c>
      <c r="DB132" s="196" t="s">
        <v>36</v>
      </c>
      <c r="DC132" s="198" t="s">
        <v>36</v>
      </c>
      <c r="DD132" s="195" t="s">
        <v>36</v>
      </c>
      <c r="DE132" s="196" t="s">
        <v>36</v>
      </c>
      <c r="DF132" s="196" t="s">
        <v>36</v>
      </c>
      <c r="DG132" s="196" t="s">
        <v>36</v>
      </c>
      <c r="DH132" s="196" t="s">
        <v>36</v>
      </c>
      <c r="DI132" s="196" t="s">
        <v>36</v>
      </c>
      <c r="DJ132" s="197" t="s">
        <v>36</v>
      </c>
      <c r="DK132" s="196" t="s">
        <v>36</v>
      </c>
      <c r="DL132" s="196" t="s">
        <v>36</v>
      </c>
      <c r="DM132" s="196" t="s">
        <v>36</v>
      </c>
      <c r="DN132" s="196" t="s">
        <v>36</v>
      </c>
      <c r="DO132" s="196" t="s">
        <v>36</v>
      </c>
      <c r="DP132" s="196" t="s">
        <v>36</v>
      </c>
      <c r="DQ132" s="197" t="s">
        <v>36</v>
      </c>
      <c r="DR132" s="196" t="s">
        <v>36</v>
      </c>
      <c r="DS132" s="196" t="s">
        <v>36</v>
      </c>
      <c r="DT132" s="196" t="s">
        <v>36</v>
      </c>
      <c r="DU132" s="196" t="s">
        <v>36</v>
      </c>
      <c r="DV132" s="196" t="s">
        <v>36</v>
      </c>
      <c r="DW132" s="196" t="s">
        <v>36</v>
      </c>
      <c r="DX132" s="198" t="s">
        <v>36</v>
      </c>
      <c r="DY132" s="195" t="s">
        <v>36</v>
      </c>
      <c r="DZ132" s="196" t="s">
        <v>36</v>
      </c>
      <c r="EA132" s="196" t="s">
        <v>36</v>
      </c>
      <c r="EB132" s="196" t="s">
        <v>36</v>
      </c>
      <c r="EC132" s="196" t="s">
        <v>36</v>
      </c>
      <c r="ED132" s="196" t="s">
        <v>36</v>
      </c>
      <c r="EE132" s="197" t="s">
        <v>36</v>
      </c>
      <c r="EF132" s="196" t="s">
        <v>36</v>
      </c>
      <c r="EG132" s="196" t="s">
        <v>36</v>
      </c>
      <c r="EH132" s="196" t="s">
        <v>36</v>
      </c>
      <c r="EI132" s="196" t="s">
        <v>36</v>
      </c>
      <c r="EJ132" s="196" t="s">
        <v>36</v>
      </c>
      <c r="EK132" s="196" t="s">
        <v>36</v>
      </c>
      <c r="EL132" s="197" t="s">
        <v>36</v>
      </c>
      <c r="EM132" s="196" t="s">
        <v>36</v>
      </c>
      <c r="EN132" s="196" t="s">
        <v>36</v>
      </c>
      <c r="EO132" s="196" t="s">
        <v>36</v>
      </c>
      <c r="EP132" s="196" t="s">
        <v>36</v>
      </c>
      <c r="EQ132" s="196" t="s">
        <v>36</v>
      </c>
      <c r="ER132" s="196" t="s">
        <v>36</v>
      </c>
      <c r="ES132" s="198" t="s">
        <v>36</v>
      </c>
      <c r="ET132" s="195" t="s">
        <v>36</v>
      </c>
      <c r="EU132" s="196" t="s">
        <v>36</v>
      </c>
      <c r="EV132" s="196" t="s">
        <v>36</v>
      </c>
      <c r="EW132" s="196" t="s">
        <v>36</v>
      </c>
      <c r="EX132" s="196" t="s">
        <v>36</v>
      </c>
      <c r="EY132" s="196" t="s">
        <v>36</v>
      </c>
      <c r="EZ132" s="197" t="s">
        <v>36</v>
      </c>
      <c r="FA132" s="196" t="s">
        <v>36</v>
      </c>
      <c r="FB132" s="196" t="s">
        <v>36</v>
      </c>
      <c r="FC132" s="196" t="s">
        <v>36</v>
      </c>
      <c r="FD132" s="196" t="s">
        <v>36</v>
      </c>
      <c r="FE132" s="196" t="s">
        <v>36</v>
      </c>
      <c r="FF132" s="196" t="s">
        <v>36</v>
      </c>
      <c r="FG132" s="197" t="s">
        <v>36</v>
      </c>
      <c r="FH132" s="196" t="s">
        <v>36</v>
      </c>
      <c r="FI132" s="196" t="s">
        <v>36</v>
      </c>
      <c r="FJ132" s="196" t="s">
        <v>36</v>
      </c>
      <c r="FK132" s="196" t="s">
        <v>36</v>
      </c>
      <c r="FL132" s="196" t="s">
        <v>36</v>
      </c>
      <c r="FM132" s="196" t="s">
        <v>36</v>
      </c>
      <c r="FN132" s="198" t="s">
        <v>36</v>
      </c>
      <c r="FO132" s="195" t="s">
        <v>36</v>
      </c>
      <c r="FP132" s="196" t="s">
        <v>36</v>
      </c>
      <c r="FQ132" s="196" t="s">
        <v>36</v>
      </c>
      <c r="FR132" s="196" t="s">
        <v>36</v>
      </c>
      <c r="FS132" s="196" t="s">
        <v>36</v>
      </c>
      <c r="FT132" s="196" t="s">
        <v>36</v>
      </c>
      <c r="FU132" s="197" t="s">
        <v>36</v>
      </c>
      <c r="FV132" s="196" t="s">
        <v>36</v>
      </c>
      <c r="FW132" s="196" t="s">
        <v>36</v>
      </c>
      <c r="FX132" s="196" t="s">
        <v>36</v>
      </c>
      <c r="FY132" s="196" t="s">
        <v>36</v>
      </c>
      <c r="FZ132" s="196" t="s">
        <v>36</v>
      </c>
      <c r="GA132" s="196" t="s">
        <v>36</v>
      </c>
      <c r="GB132" s="197" t="s">
        <v>36</v>
      </c>
      <c r="GC132" s="196" t="s">
        <v>36</v>
      </c>
      <c r="GD132" s="196" t="s">
        <v>36</v>
      </c>
      <c r="GE132" s="196" t="s">
        <v>36</v>
      </c>
      <c r="GF132" s="196" t="s">
        <v>36</v>
      </c>
      <c r="GG132" s="196" t="s">
        <v>36</v>
      </c>
      <c r="GH132" s="196" t="s">
        <v>36</v>
      </c>
      <c r="GI132" s="198" t="s">
        <v>36</v>
      </c>
    </row>
    <row r="133" spans="1:191" outlineLevel="1">
      <c r="A133">
        <f t="shared" si="73"/>
        <v>32</v>
      </c>
      <c r="B133" s="124" t="str">
        <f t="shared" si="53"/>
        <v>. BBB, Young ewes:Lmb, CFA:5.5yo, Wethers:Lmb</v>
      </c>
      <c r="C133">
        <f t="shared" si="49"/>
        <v>5</v>
      </c>
      <c r="D133" t="b">
        <f t="shared" si="50"/>
        <v>0</v>
      </c>
      <c r="E133" s="203">
        <f t="shared" si="54"/>
        <v>0</v>
      </c>
      <c r="F133" s="203">
        <f t="shared" si="55"/>
        <v>450</v>
      </c>
      <c r="G133" s="203" t="str">
        <f t="shared" si="68"/>
        <v>-</v>
      </c>
      <c r="H133" s="203">
        <f t="shared" si="68"/>
        <v>0</v>
      </c>
      <c r="I133" s="203">
        <f t="shared" si="68"/>
        <v>0</v>
      </c>
      <c r="J133" s="203">
        <f t="shared" si="68"/>
        <v>0</v>
      </c>
      <c r="K133" s="203">
        <f t="shared" si="67"/>
        <v>0</v>
      </c>
      <c r="L133" s="203">
        <f t="shared" si="67"/>
        <v>450</v>
      </c>
      <c r="M133">
        <f t="shared" si="52"/>
        <v>0</v>
      </c>
      <c r="O133" s="130">
        <f t="shared" si="61"/>
        <v>4</v>
      </c>
      <c r="P133" s="215">
        <v>4</v>
      </c>
      <c r="Q133" s="130">
        <f t="shared" si="62"/>
        <v>1</v>
      </c>
      <c r="R133" s="215">
        <v>1</v>
      </c>
      <c r="S133" s="215">
        <v>1</v>
      </c>
      <c r="T133" s="129">
        <f>MOD(INT(($A133-5)/PRODUCT(U$98:$U$98)),T$98)+1</f>
        <v>2</v>
      </c>
      <c r="W133" s="194" t="str">
        <f t="shared" si="69"/>
        <v>-</v>
      </c>
      <c r="X133" s="194" t="str">
        <f t="shared" si="69"/>
        <v>-</v>
      </c>
      <c r="Y133" s="194" t="str">
        <f t="shared" si="69"/>
        <v>-</v>
      </c>
      <c r="Z133" s="194" t="str">
        <f t="shared" si="69"/>
        <v>-</v>
      </c>
      <c r="AA133" s="194" t="str">
        <f t="shared" si="69"/>
        <v>-</v>
      </c>
      <c r="AB133" s="194" t="str">
        <f t="shared" si="69"/>
        <v>-</v>
      </c>
      <c r="AC133" s="194" t="str">
        <f t="shared" si="69"/>
        <v>-</v>
      </c>
      <c r="AD133" s="194" t="str">
        <f t="shared" si="69"/>
        <v>-</v>
      </c>
      <c r="AE133" s="194" t="str">
        <f t="shared" si="69"/>
        <v>-</v>
      </c>
      <c r="AF133" s="194" t="str">
        <f t="shared" si="69"/>
        <v>-</v>
      </c>
      <c r="AG133" s="194" t="str">
        <f t="shared" si="70"/>
        <v>-</v>
      </c>
      <c r="AH133" s="194" t="str">
        <f t="shared" si="70"/>
        <v>-</v>
      </c>
      <c r="AI133" s="194" t="str">
        <f t="shared" si="70"/>
        <v>-</v>
      </c>
      <c r="AJ133" s="194" t="str">
        <f t="shared" si="70"/>
        <v>-</v>
      </c>
      <c r="AK133" s="194" t="str">
        <f t="shared" si="70"/>
        <v>-</v>
      </c>
      <c r="AL133" s="194" t="str">
        <f t="shared" si="70"/>
        <v>-</v>
      </c>
      <c r="AM133" s="194" t="str">
        <f t="shared" si="70"/>
        <v>-</v>
      </c>
      <c r="AN133" s="194" t="str">
        <f t="shared" si="70"/>
        <v>-</v>
      </c>
      <c r="AO133" s="194" t="str">
        <f t="shared" si="70"/>
        <v>-</v>
      </c>
      <c r="AP133" s="194" t="str">
        <f t="shared" si="70"/>
        <v>-</v>
      </c>
      <c r="AQ133" s="194" t="str">
        <f t="shared" si="71"/>
        <v>-</v>
      </c>
      <c r="AR133" s="194" t="str">
        <f t="shared" si="71"/>
        <v>-</v>
      </c>
      <c r="AS133" s="194" t="str">
        <f t="shared" si="71"/>
        <v>-</v>
      </c>
      <c r="AT133" s="194" t="str">
        <f t="shared" si="71"/>
        <v>-</v>
      </c>
      <c r="AU133" s="194" t="str">
        <f t="shared" si="71"/>
        <v>-</v>
      </c>
      <c r="AV133" s="194" t="str">
        <f t="shared" si="71"/>
        <v>-</v>
      </c>
      <c r="AW133" s="194" t="str">
        <f t="shared" si="71"/>
        <v>-</v>
      </c>
      <c r="AX133" s="194" t="str">
        <f t="shared" si="71"/>
        <v>-</v>
      </c>
      <c r="AY133" s="194" t="str">
        <f t="shared" si="71"/>
        <v>-</v>
      </c>
      <c r="AZ133" s="194" t="str">
        <f t="shared" si="71"/>
        <v>-</v>
      </c>
      <c r="BA133" s="194" t="str">
        <f t="shared" si="72"/>
        <v>-</v>
      </c>
      <c r="BB133" s="194" t="str">
        <f t="shared" si="72"/>
        <v>-</v>
      </c>
      <c r="BC133" s="194" t="str">
        <f t="shared" si="72"/>
        <v>-</v>
      </c>
      <c r="BD133" s="194" t="str">
        <f t="shared" si="72"/>
        <v>-</v>
      </c>
      <c r="BE133" s="194" t="str">
        <f t="shared" si="72"/>
        <v>-</v>
      </c>
      <c r="BF133" s="194" t="str">
        <f t="shared" si="72"/>
        <v>-</v>
      </c>
      <c r="BG133" s="194" t="str">
        <f t="shared" si="72"/>
        <v>-</v>
      </c>
      <c r="BH133" s="194" t="str">
        <f t="shared" si="72"/>
        <v>-</v>
      </c>
      <c r="BI133" s="194" t="str">
        <f t="shared" si="72"/>
        <v>-</v>
      </c>
      <c r="BJ133" s="194" t="str">
        <f t="shared" si="72"/>
        <v>-</v>
      </c>
      <c r="BK133" s="194" t="str">
        <f t="shared" si="72"/>
        <v>-</v>
      </c>
      <c r="BL133" s="194" t="str">
        <f t="shared" si="72"/>
        <v>-</v>
      </c>
      <c r="BM133" s="189"/>
      <c r="BN133" s="195" t="s">
        <v>36</v>
      </c>
      <c r="BO133" s="196" t="s">
        <v>36</v>
      </c>
      <c r="BP133" s="196" t="s">
        <v>36</v>
      </c>
      <c r="BQ133" s="196" t="s">
        <v>36</v>
      </c>
      <c r="BR133" s="196" t="s">
        <v>36</v>
      </c>
      <c r="BS133" s="196" t="s">
        <v>36</v>
      </c>
      <c r="BT133" s="197" t="s">
        <v>36</v>
      </c>
      <c r="BU133" s="196" t="s">
        <v>36</v>
      </c>
      <c r="BV133" s="196" t="s">
        <v>36</v>
      </c>
      <c r="BW133" s="196" t="s">
        <v>36</v>
      </c>
      <c r="BX133" s="196" t="s">
        <v>36</v>
      </c>
      <c r="BY133" s="196" t="s">
        <v>36</v>
      </c>
      <c r="BZ133" s="196" t="s">
        <v>36</v>
      </c>
      <c r="CA133" s="197" t="s">
        <v>36</v>
      </c>
      <c r="CB133" s="196" t="s">
        <v>36</v>
      </c>
      <c r="CC133" s="196" t="s">
        <v>36</v>
      </c>
      <c r="CD133" s="196" t="s">
        <v>36</v>
      </c>
      <c r="CE133" s="196" t="s">
        <v>36</v>
      </c>
      <c r="CF133" s="196" t="s">
        <v>36</v>
      </c>
      <c r="CG133" s="196" t="s">
        <v>36</v>
      </c>
      <c r="CH133" s="198" t="s">
        <v>36</v>
      </c>
      <c r="CI133" s="195" t="s">
        <v>36</v>
      </c>
      <c r="CJ133" s="196" t="s">
        <v>36</v>
      </c>
      <c r="CK133" s="196" t="s">
        <v>36</v>
      </c>
      <c r="CL133" s="196" t="s">
        <v>36</v>
      </c>
      <c r="CM133" s="196" t="s">
        <v>36</v>
      </c>
      <c r="CN133" s="196" t="s">
        <v>36</v>
      </c>
      <c r="CO133" s="197" t="s">
        <v>36</v>
      </c>
      <c r="CP133" s="196" t="s">
        <v>36</v>
      </c>
      <c r="CQ133" s="196" t="s">
        <v>36</v>
      </c>
      <c r="CR133" s="196" t="s">
        <v>36</v>
      </c>
      <c r="CS133" s="196" t="s">
        <v>36</v>
      </c>
      <c r="CT133" s="196" t="s">
        <v>36</v>
      </c>
      <c r="CU133" s="196" t="s">
        <v>36</v>
      </c>
      <c r="CV133" s="197" t="s">
        <v>36</v>
      </c>
      <c r="CW133" s="196" t="s">
        <v>36</v>
      </c>
      <c r="CX133" s="196" t="s">
        <v>36</v>
      </c>
      <c r="CY133" s="196" t="s">
        <v>36</v>
      </c>
      <c r="CZ133" s="196" t="s">
        <v>36</v>
      </c>
      <c r="DA133" s="196" t="s">
        <v>36</v>
      </c>
      <c r="DB133" s="196" t="s">
        <v>36</v>
      </c>
      <c r="DC133" s="198" t="s">
        <v>36</v>
      </c>
      <c r="DD133" s="195" t="s">
        <v>36</v>
      </c>
      <c r="DE133" s="196" t="s">
        <v>36</v>
      </c>
      <c r="DF133" s="196" t="s">
        <v>36</v>
      </c>
      <c r="DG133" s="196" t="s">
        <v>36</v>
      </c>
      <c r="DH133" s="196" t="s">
        <v>36</v>
      </c>
      <c r="DI133" s="196" t="s">
        <v>36</v>
      </c>
      <c r="DJ133" s="197" t="s">
        <v>36</v>
      </c>
      <c r="DK133" s="196" t="s">
        <v>36</v>
      </c>
      <c r="DL133" s="196" t="s">
        <v>36</v>
      </c>
      <c r="DM133" s="196" t="s">
        <v>36</v>
      </c>
      <c r="DN133" s="196" t="s">
        <v>36</v>
      </c>
      <c r="DO133" s="196" t="s">
        <v>36</v>
      </c>
      <c r="DP133" s="196" t="s">
        <v>36</v>
      </c>
      <c r="DQ133" s="197" t="s">
        <v>36</v>
      </c>
      <c r="DR133" s="196" t="s">
        <v>36</v>
      </c>
      <c r="DS133" s="196" t="s">
        <v>36</v>
      </c>
      <c r="DT133" s="196" t="s">
        <v>36</v>
      </c>
      <c r="DU133" s="196" t="s">
        <v>36</v>
      </c>
      <c r="DV133" s="196" t="s">
        <v>36</v>
      </c>
      <c r="DW133" s="196" t="s">
        <v>36</v>
      </c>
      <c r="DX133" s="198" t="s">
        <v>36</v>
      </c>
      <c r="DY133" s="195" t="s">
        <v>36</v>
      </c>
      <c r="DZ133" s="196" t="s">
        <v>36</v>
      </c>
      <c r="EA133" s="196" t="s">
        <v>36</v>
      </c>
      <c r="EB133" s="196" t="s">
        <v>36</v>
      </c>
      <c r="EC133" s="196" t="s">
        <v>36</v>
      </c>
      <c r="ED133" s="196" t="s">
        <v>36</v>
      </c>
      <c r="EE133" s="197" t="s">
        <v>36</v>
      </c>
      <c r="EF133" s="196" t="s">
        <v>36</v>
      </c>
      <c r="EG133" s="196" t="s">
        <v>36</v>
      </c>
      <c r="EH133" s="196" t="s">
        <v>36</v>
      </c>
      <c r="EI133" s="196" t="s">
        <v>36</v>
      </c>
      <c r="EJ133" s="196" t="s">
        <v>36</v>
      </c>
      <c r="EK133" s="196" t="s">
        <v>36</v>
      </c>
      <c r="EL133" s="197" t="s">
        <v>36</v>
      </c>
      <c r="EM133" s="196" t="s">
        <v>36</v>
      </c>
      <c r="EN133" s="196" t="s">
        <v>36</v>
      </c>
      <c r="EO133" s="196" t="s">
        <v>36</v>
      </c>
      <c r="EP133" s="196" t="s">
        <v>36</v>
      </c>
      <c r="EQ133" s="196" t="s">
        <v>36</v>
      </c>
      <c r="ER133" s="196" t="s">
        <v>36</v>
      </c>
      <c r="ES133" s="198" t="s">
        <v>36</v>
      </c>
      <c r="ET133" s="195" t="s">
        <v>36</v>
      </c>
      <c r="EU133" s="196" t="s">
        <v>36</v>
      </c>
      <c r="EV133" s="196" t="s">
        <v>36</v>
      </c>
      <c r="EW133" s="196" t="s">
        <v>36</v>
      </c>
      <c r="EX133" s="196" t="s">
        <v>36</v>
      </c>
      <c r="EY133" s="196" t="s">
        <v>36</v>
      </c>
      <c r="EZ133" s="197" t="s">
        <v>36</v>
      </c>
      <c r="FA133" s="196" t="s">
        <v>36</v>
      </c>
      <c r="FB133" s="196" t="s">
        <v>36</v>
      </c>
      <c r="FC133" s="196" t="s">
        <v>36</v>
      </c>
      <c r="FD133" s="196" t="s">
        <v>36</v>
      </c>
      <c r="FE133" s="196" t="s">
        <v>36</v>
      </c>
      <c r="FF133" s="196" t="s">
        <v>36</v>
      </c>
      <c r="FG133" s="197" t="s">
        <v>36</v>
      </c>
      <c r="FH133" s="196" t="s">
        <v>36</v>
      </c>
      <c r="FI133" s="196" t="s">
        <v>36</v>
      </c>
      <c r="FJ133" s="196" t="s">
        <v>36</v>
      </c>
      <c r="FK133" s="196" t="s">
        <v>36</v>
      </c>
      <c r="FL133" s="196" t="s">
        <v>36</v>
      </c>
      <c r="FM133" s="196" t="s">
        <v>36</v>
      </c>
      <c r="FN133" s="198" t="s">
        <v>36</v>
      </c>
      <c r="FO133" s="195" t="s">
        <v>36</v>
      </c>
      <c r="FP133" s="196" t="s">
        <v>36</v>
      </c>
      <c r="FQ133" s="196" t="s">
        <v>36</v>
      </c>
      <c r="FR133" s="196" t="s">
        <v>36</v>
      </c>
      <c r="FS133" s="196" t="s">
        <v>36</v>
      </c>
      <c r="FT133" s="196" t="s">
        <v>36</v>
      </c>
      <c r="FU133" s="197" t="s">
        <v>36</v>
      </c>
      <c r="FV133" s="196" t="s">
        <v>36</v>
      </c>
      <c r="FW133" s="196" t="s">
        <v>36</v>
      </c>
      <c r="FX133" s="196" t="s">
        <v>36</v>
      </c>
      <c r="FY133" s="196" t="s">
        <v>36</v>
      </c>
      <c r="FZ133" s="196" t="s">
        <v>36</v>
      </c>
      <c r="GA133" s="196" t="s">
        <v>36</v>
      </c>
      <c r="GB133" s="197" t="s">
        <v>36</v>
      </c>
      <c r="GC133" s="196" t="s">
        <v>36</v>
      </c>
      <c r="GD133" s="196" t="s">
        <v>36</v>
      </c>
      <c r="GE133" s="196" t="s">
        <v>36</v>
      </c>
      <c r="GF133" s="196" t="s">
        <v>36</v>
      </c>
      <c r="GG133" s="196" t="s">
        <v>36</v>
      </c>
      <c r="GH133" s="196" t="s">
        <v>36</v>
      </c>
      <c r="GI133" s="198" t="s">
        <v>36</v>
      </c>
    </row>
    <row r="134" spans="1:191" outlineLevel="1">
      <c r="A134">
        <f t="shared" si="73"/>
        <v>33</v>
      </c>
      <c r="B134" s="124" t="str">
        <f t="shared" si="53"/>
        <v>. BBB, Young ewes:Lmb, CFA:6.5yo, Wethers:Lmb</v>
      </c>
      <c r="C134">
        <f t="shared" si="49"/>
        <v>5</v>
      </c>
      <c r="D134" t="b">
        <f t="shared" si="50"/>
        <v>0</v>
      </c>
      <c r="E134" s="203">
        <f t="shared" si="54"/>
        <v>0</v>
      </c>
      <c r="F134" s="203">
        <f t="shared" si="55"/>
        <v>450</v>
      </c>
      <c r="G134" s="203" t="str">
        <f t="shared" si="68"/>
        <v>-</v>
      </c>
      <c r="H134" s="203">
        <f t="shared" si="68"/>
        <v>0</v>
      </c>
      <c r="I134" s="203">
        <f t="shared" si="68"/>
        <v>0</v>
      </c>
      <c r="J134" s="203">
        <f t="shared" si="68"/>
        <v>0</v>
      </c>
      <c r="K134" s="203">
        <f t="shared" si="67"/>
        <v>0</v>
      </c>
      <c r="L134" s="203">
        <f t="shared" si="67"/>
        <v>450</v>
      </c>
      <c r="M134">
        <f t="shared" si="52"/>
        <v>0.9</v>
      </c>
      <c r="O134" s="130">
        <f t="shared" si="61"/>
        <v>4</v>
      </c>
      <c r="P134" s="215">
        <v>4</v>
      </c>
      <c r="Q134" s="130">
        <f t="shared" si="62"/>
        <v>1</v>
      </c>
      <c r="R134" s="215">
        <v>1</v>
      </c>
      <c r="S134" s="215">
        <v>1</v>
      </c>
      <c r="T134" s="129">
        <f>MOD(INT(($A134-5)/PRODUCT(U$98:$U$98)),T$98)+1</f>
        <v>1</v>
      </c>
      <c r="W134" s="194" t="str">
        <f t="shared" si="69"/>
        <v>-</v>
      </c>
      <c r="X134" s="194" t="str">
        <f t="shared" si="69"/>
        <v>-</v>
      </c>
      <c r="Y134" s="194" t="str">
        <f t="shared" si="69"/>
        <v>-</v>
      </c>
      <c r="Z134" s="194" t="str">
        <f t="shared" si="69"/>
        <v>-</v>
      </c>
      <c r="AA134" s="194" t="str">
        <f t="shared" si="69"/>
        <v>-</v>
      </c>
      <c r="AB134" s="194" t="str">
        <f t="shared" si="69"/>
        <v>-</v>
      </c>
      <c r="AC134" s="194" t="str">
        <f t="shared" si="69"/>
        <v>-</v>
      </c>
      <c r="AD134" s="194" t="str">
        <f t="shared" si="69"/>
        <v>-</v>
      </c>
      <c r="AE134" s="194" t="str">
        <f t="shared" si="69"/>
        <v>-</v>
      </c>
      <c r="AF134" s="194" t="str">
        <f t="shared" si="69"/>
        <v>-</v>
      </c>
      <c r="AG134" s="194" t="str">
        <f t="shared" si="70"/>
        <v>-</v>
      </c>
      <c r="AH134" s="194" t="str">
        <f t="shared" si="70"/>
        <v>-</v>
      </c>
      <c r="AI134" s="194" t="str">
        <f t="shared" si="70"/>
        <v>-</v>
      </c>
      <c r="AJ134" s="194" t="str">
        <f t="shared" si="70"/>
        <v>-</v>
      </c>
      <c r="AK134" s="194" t="str">
        <f t="shared" si="70"/>
        <v>-</v>
      </c>
      <c r="AL134" s="194" t="str">
        <f t="shared" si="70"/>
        <v>-</v>
      </c>
      <c r="AM134" s="194" t="str">
        <f t="shared" si="70"/>
        <v>-</v>
      </c>
      <c r="AN134" s="194" t="str">
        <f t="shared" si="70"/>
        <v>-</v>
      </c>
      <c r="AO134" s="194" t="str">
        <f t="shared" si="70"/>
        <v>-</v>
      </c>
      <c r="AP134" s="194" t="str">
        <f t="shared" si="70"/>
        <v>-</v>
      </c>
      <c r="AQ134" s="194" t="str">
        <f t="shared" si="71"/>
        <v>-</v>
      </c>
      <c r="AR134" s="194" t="str">
        <f t="shared" si="71"/>
        <v>-</v>
      </c>
      <c r="AS134" s="194" t="str">
        <f t="shared" si="71"/>
        <v>-</v>
      </c>
      <c r="AT134" s="194" t="str">
        <f t="shared" si="71"/>
        <v>-</v>
      </c>
      <c r="AU134" s="194" t="str">
        <f t="shared" si="71"/>
        <v>-</v>
      </c>
      <c r="AV134" s="194" t="str">
        <f t="shared" si="71"/>
        <v>-</v>
      </c>
      <c r="AW134" s="194" t="str">
        <f t="shared" si="71"/>
        <v>-</v>
      </c>
      <c r="AX134" s="194" t="str">
        <f t="shared" si="71"/>
        <v>-</v>
      </c>
      <c r="AY134" s="194" t="str">
        <f t="shared" si="71"/>
        <v>-</v>
      </c>
      <c r="AZ134" s="194" t="str">
        <f t="shared" si="71"/>
        <v>-</v>
      </c>
      <c r="BA134" s="194" t="str">
        <f t="shared" si="72"/>
        <v>-</v>
      </c>
      <c r="BB134" s="194" t="str">
        <f t="shared" si="72"/>
        <v>-</v>
      </c>
      <c r="BC134" s="194" t="str">
        <f t="shared" si="72"/>
        <v>-</v>
      </c>
      <c r="BD134" s="194" t="str">
        <f t="shared" si="72"/>
        <v>-</v>
      </c>
      <c r="BE134" s="194" t="str">
        <f t="shared" si="72"/>
        <v>-</v>
      </c>
      <c r="BF134" s="194" t="str">
        <f t="shared" si="72"/>
        <v>-</v>
      </c>
      <c r="BG134" s="194" t="str">
        <f t="shared" si="72"/>
        <v>-</v>
      </c>
      <c r="BH134" s="194" t="str">
        <f t="shared" si="72"/>
        <v>-</v>
      </c>
      <c r="BI134" s="194" t="str">
        <f t="shared" si="72"/>
        <v>-</v>
      </c>
      <c r="BJ134" s="194" t="str">
        <f t="shared" si="72"/>
        <v>-</v>
      </c>
      <c r="BK134" s="194" t="str">
        <f t="shared" si="72"/>
        <v>-</v>
      </c>
      <c r="BL134" s="194" t="str">
        <f t="shared" si="72"/>
        <v>-</v>
      </c>
      <c r="BM134" s="189"/>
      <c r="BN134" s="195" t="s">
        <v>36</v>
      </c>
      <c r="BO134" s="196" t="s">
        <v>36</v>
      </c>
      <c r="BP134" s="196" t="s">
        <v>36</v>
      </c>
      <c r="BQ134" s="196" t="s">
        <v>36</v>
      </c>
      <c r="BR134" s="196" t="s">
        <v>36</v>
      </c>
      <c r="BS134" s="196" t="s">
        <v>36</v>
      </c>
      <c r="BT134" s="197" t="s">
        <v>36</v>
      </c>
      <c r="BU134" s="196" t="s">
        <v>36</v>
      </c>
      <c r="BV134" s="196" t="s">
        <v>36</v>
      </c>
      <c r="BW134" s="196" t="s">
        <v>36</v>
      </c>
      <c r="BX134" s="196" t="s">
        <v>36</v>
      </c>
      <c r="BY134" s="196" t="s">
        <v>36</v>
      </c>
      <c r="BZ134" s="196" t="s">
        <v>36</v>
      </c>
      <c r="CA134" s="197" t="s">
        <v>36</v>
      </c>
      <c r="CB134" s="196" t="s">
        <v>36</v>
      </c>
      <c r="CC134" s="196" t="s">
        <v>36</v>
      </c>
      <c r="CD134" s="196" t="s">
        <v>36</v>
      </c>
      <c r="CE134" s="196" t="s">
        <v>36</v>
      </c>
      <c r="CF134" s="196" t="s">
        <v>36</v>
      </c>
      <c r="CG134" s="196" t="s">
        <v>36</v>
      </c>
      <c r="CH134" s="198" t="s">
        <v>36</v>
      </c>
      <c r="CI134" s="195" t="s">
        <v>36</v>
      </c>
      <c r="CJ134" s="196" t="s">
        <v>36</v>
      </c>
      <c r="CK134" s="196" t="s">
        <v>36</v>
      </c>
      <c r="CL134" s="196" t="s">
        <v>36</v>
      </c>
      <c r="CM134" s="196" t="s">
        <v>36</v>
      </c>
      <c r="CN134" s="196" t="s">
        <v>36</v>
      </c>
      <c r="CO134" s="197" t="s">
        <v>36</v>
      </c>
      <c r="CP134" s="196" t="s">
        <v>36</v>
      </c>
      <c r="CQ134" s="196" t="s">
        <v>36</v>
      </c>
      <c r="CR134" s="196" t="s">
        <v>36</v>
      </c>
      <c r="CS134" s="196" t="s">
        <v>36</v>
      </c>
      <c r="CT134" s="196" t="s">
        <v>36</v>
      </c>
      <c r="CU134" s="196" t="s">
        <v>36</v>
      </c>
      <c r="CV134" s="197" t="s">
        <v>36</v>
      </c>
      <c r="CW134" s="196" t="s">
        <v>36</v>
      </c>
      <c r="CX134" s="196" t="s">
        <v>36</v>
      </c>
      <c r="CY134" s="196" t="s">
        <v>36</v>
      </c>
      <c r="CZ134" s="196" t="s">
        <v>36</v>
      </c>
      <c r="DA134" s="196" t="s">
        <v>36</v>
      </c>
      <c r="DB134" s="196" t="s">
        <v>36</v>
      </c>
      <c r="DC134" s="198" t="s">
        <v>36</v>
      </c>
      <c r="DD134" s="195" t="s">
        <v>36</v>
      </c>
      <c r="DE134" s="196" t="s">
        <v>36</v>
      </c>
      <c r="DF134" s="196" t="s">
        <v>36</v>
      </c>
      <c r="DG134" s="196" t="s">
        <v>36</v>
      </c>
      <c r="DH134" s="196" t="s">
        <v>36</v>
      </c>
      <c r="DI134" s="196" t="s">
        <v>36</v>
      </c>
      <c r="DJ134" s="197" t="s">
        <v>36</v>
      </c>
      <c r="DK134" s="196" t="s">
        <v>36</v>
      </c>
      <c r="DL134" s="196" t="s">
        <v>36</v>
      </c>
      <c r="DM134" s="196" t="s">
        <v>36</v>
      </c>
      <c r="DN134" s="196" t="s">
        <v>36</v>
      </c>
      <c r="DO134" s="196" t="s">
        <v>36</v>
      </c>
      <c r="DP134" s="196" t="s">
        <v>36</v>
      </c>
      <c r="DQ134" s="197" t="s">
        <v>36</v>
      </c>
      <c r="DR134" s="196" t="s">
        <v>36</v>
      </c>
      <c r="DS134" s="196" t="s">
        <v>36</v>
      </c>
      <c r="DT134" s="196" t="s">
        <v>36</v>
      </c>
      <c r="DU134" s="196" t="s">
        <v>36</v>
      </c>
      <c r="DV134" s="196" t="s">
        <v>36</v>
      </c>
      <c r="DW134" s="196" t="s">
        <v>36</v>
      </c>
      <c r="DX134" s="198" t="s">
        <v>36</v>
      </c>
      <c r="DY134" s="195" t="s">
        <v>36</v>
      </c>
      <c r="DZ134" s="196" t="s">
        <v>36</v>
      </c>
      <c r="EA134" s="196" t="s">
        <v>36</v>
      </c>
      <c r="EB134" s="196" t="s">
        <v>36</v>
      </c>
      <c r="EC134" s="196" t="s">
        <v>36</v>
      </c>
      <c r="ED134" s="196" t="s">
        <v>36</v>
      </c>
      <c r="EE134" s="197" t="s">
        <v>36</v>
      </c>
      <c r="EF134" s="196" t="s">
        <v>36</v>
      </c>
      <c r="EG134" s="196" t="s">
        <v>36</v>
      </c>
      <c r="EH134" s="196" t="s">
        <v>36</v>
      </c>
      <c r="EI134" s="196" t="s">
        <v>36</v>
      </c>
      <c r="EJ134" s="196" t="s">
        <v>36</v>
      </c>
      <c r="EK134" s="196" t="s">
        <v>36</v>
      </c>
      <c r="EL134" s="197" t="s">
        <v>36</v>
      </c>
      <c r="EM134" s="196" t="s">
        <v>36</v>
      </c>
      <c r="EN134" s="196" t="s">
        <v>36</v>
      </c>
      <c r="EO134" s="196" t="s">
        <v>36</v>
      </c>
      <c r="EP134" s="196" t="s">
        <v>36</v>
      </c>
      <c r="EQ134" s="196" t="s">
        <v>36</v>
      </c>
      <c r="ER134" s="196" t="s">
        <v>36</v>
      </c>
      <c r="ES134" s="198" t="s">
        <v>36</v>
      </c>
      <c r="ET134" s="195" t="s">
        <v>36</v>
      </c>
      <c r="EU134" s="196" t="s">
        <v>36</v>
      </c>
      <c r="EV134" s="196" t="s">
        <v>36</v>
      </c>
      <c r="EW134" s="196" t="s">
        <v>36</v>
      </c>
      <c r="EX134" s="196" t="s">
        <v>36</v>
      </c>
      <c r="EY134" s="196" t="s">
        <v>36</v>
      </c>
      <c r="EZ134" s="197" t="s">
        <v>36</v>
      </c>
      <c r="FA134" s="196" t="s">
        <v>36</v>
      </c>
      <c r="FB134" s="196" t="s">
        <v>36</v>
      </c>
      <c r="FC134" s="196" t="s">
        <v>36</v>
      </c>
      <c r="FD134" s="196" t="s">
        <v>36</v>
      </c>
      <c r="FE134" s="196" t="s">
        <v>36</v>
      </c>
      <c r="FF134" s="196" t="s">
        <v>36</v>
      </c>
      <c r="FG134" s="197" t="s">
        <v>36</v>
      </c>
      <c r="FH134" s="196" t="s">
        <v>36</v>
      </c>
      <c r="FI134" s="196" t="s">
        <v>36</v>
      </c>
      <c r="FJ134" s="196" t="s">
        <v>36</v>
      </c>
      <c r="FK134" s="196" t="s">
        <v>36</v>
      </c>
      <c r="FL134" s="196" t="s">
        <v>36</v>
      </c>
      <c r="FM134" s="196" t="s">
        <v>36</v>
      </c>
      <c r="FN134" s="198" t="s">
        <v>36</v>
      </c>
      <c r="FO134" s="195" t="s">
        <v>36</v>
      </c>
      <c r="FP134" s="196" t="s">
        <v>36</v>
      </c>
      <c r="FQ134" s="196" t="s">
        <v>36</v>
      </c>
      <c r="FR134" s="196" t="s">
        <v>36</v>
      </c>
      <c r="FS134" s="196" t="s">
        <v>36</v>
      </c>
      <c r="FT134" s="196" t="s">
        <v>36</v>
      </c>
      <c r="FU134" s="197" t="s">
        <v>36</v>
      </c>
      <c r="FV134" s="196" t="s">
        <v>36</v>
      </c>
      <c r="FW134" s="196" t="s">
        <v>36</v>
      </c>
      <c r="FX134" s="196" t="s">
        <v>36</v>
      </c>
      <c r="FY134" s="196" t="s">
        <v>36</v>
      </c>
      <c r="FZ134" s="196" t="s">
        <v>36</v>
      </c>
      <c r="GA134" s="196" t="s">
        <v>36</v>
      </c>
      <c r="GB134" s="197" t="s">
        <v>36</v>
      </c>
      <c r="GC134" s="196" t="s">
        <v>36</v>
      </c>
      <c r="GD134" s="196" t="s">
        <v>36</v>
      </c>
      <c r="GE134" s="196" t="s">
        <v>36</v>
      </c>
      <c r="GF134" s="196" t="s">
        <v>36</v>
      </c>
      <c r="GG134" s="196" t="s">
        <v>36</v>
      </c>
      <c r="GH134" s="196" t="s">
        <v>36</v>
      </c>
      <c r="GI134" s="198" t="s">
        <v>36</v>
      </c>
    </row>
    <row r="135" spans="1:191" outlineLevel="1">
      <c r="A135">
        <f t="shared" si="73"/>
        <v>34</v>
      </c>
      <c r="B135" s="213" t="s">
        <v>880</v>
      </c>
      <c r="C135">
        <f t="shared" si="49"/>
        <v>5</v>
      </c>
      <c r="D135" t="b">
        <f t="shared" si="50"/>
        <v>0</v>
      </c>
      <c r="E135" s="203">
        <f t="shared" si="54"/>
        <v>0</v>
      </c>
      <c r="F135" s="203">
        <f t="shared" si="55"/>
        <v>450</v>
      </c>
      <c r="G135" s="203" t="str">
        <f t="shared" si="68"/>
        <v>-</v>
      </c>
      <c r="H135" s="203">
        <f t="shared" si="68"/>
        <v>0</v>
      </c>
      <c r="I135" s="203">
        <f t="shared" si="68"/>
        <v>0</v>
      </c>
      <c r="J135" s="203">
        <f t="shared" si="68"/>
        <v>0</v>
      </c>
      <c r="K135" s="203">
        <f t="shared" si="67"/>
        <v>0</v>
      </c>
      <c r="L135" s="203">
        <f t="shared" si="67"/>
        <v>450</v>
      </c>
      <c r="M135">
        <f t="shared" si="52"/>
        <v>0</v>
      </c>
      <c r="O135" s="130">
        <f t="shared" si="61"/>
        <v>4</v>
      </c>
      <c r="P135" s="215">
        <v>4</v>
      </c>
      <c r="Q135" s="130">
        <f t="shared" si="62"/>
        <v>1</v>
      </c>
      <c r="R135" s="215">
        <v>1</v>
      </c>
      <c r="S135" s="215">
        <v>1</v>
      </c>
      <c r="T135" s="129">
        <f>MOD(INT(($A135-5)/PRODUCT(U$98:$U$98)),T$98)+1</f>
        <v>2</v>
      </c>
      <c r="W135" s="269" t="str">
        <f>W133</f>
        <v>-</v>
      </c>
      <c r="X135" s="269" t="str">
        <f t="shared" ref="X135:BL135" si="74">X133</f>
        <v>-</v>
      </c>
      <c r="Y135" s="269" t="str">
        <f t="shared" si="74"/>
        <v>-</v>
      </c>
      <c r="Z135" s="269" t="str">
        <f t="shared" si="74"/>
        <v>-</v>
      </c>
      <c r="AA135" s="269" t="str">
        <f t="shared" si="74"/>
        <v>-</v>
      </c>
      <c r="AB135" s="269" t="str">
        <f t="shared" si="74"/>
        <v>-</v>
      </c>
      <c r="AC135" s="269" t="str">
        <f t="shared" si="74"/>
        <v>-</v>
      </c>
      <c r="AD135" s="269" t="str">
        <f t="shared" si="74"/>
        <v>-</v>
      </c>
      <c r="AE135" s="269" t="str">
        <f t="shared" si="74"/>
        <v>-</v>
      </c>
      <c r="AF135" s="269" t="str">
        <f t="shared" si="74"/>
        <v>-</v>
      </c>
      <c r="AG135" s="269" t="str">
        <f t="shared" si="74"/>
        <v>-</v>
      </c>
      <c r="AH135" s="269" t="str">
        <f t="shared" si="74"/>
        <v>-</v>
      </c>
      <c r="AI135" s="269" t="str">
        <f t="shared" si="74"/>
        <v>-</v>
      </c>
      <c r="AJ135" s="269" t="str">
        <f t="shared" si="74"/>
        <v>-</v>
      </c>
      <c r="AK135" s="269" t="str">
        <f t="shared" si="74"/>
        <v>-</v>
      </c>
      <c r="AL135" s="269" t="str">
        <f t="shared" si="74"/>
        <v>-</v>
      </c>
      <c r="AM135" s="269" t="str">
        <f t="shared" si="74"/>
        <v>-</v>
      </c>
      <c r="AN135" s="269" t="str">
        <f t="shared" si="74"/>
        <v>-</v>
      </c>
      <c r="AO135" s="269" t="str">
        <f t="shared" si="74"/>
        <v>-</v>
      </c>
      <c r="AP135" s="269" t="str">
        <f t="shared" si="74"/>
        <v>-</v>
      </c>
      <c r="AQ135" s="269" t="str">
        <f t="shared" si="74"/>
        <v>-</v>
      </c>
      <c r="AR135" s="269" t="str">
        <f t="shared" si="74"/>
        <v>-</v>
      </c>
      <c r="AS135" s="269" t="str">
        <f t="shared" si="74"/>
        <v>-</v>
      </c>
      <c r="AT135" s="269" t="str">
        <f t="shared" si="74"/>
        <v>-</v>
      </c>
      <c r="AU135" s="269" t="str">
        <f t="shared" si="74"/>
        <v>-</v>
      </c>
      <c r="AV135" s="269" t="str">
        <f t="shared" si="74"/>
        <v>-</v>
      </c>
      <c r="AW135" s="269" t="str">
        <f t="shared" si="74"/>
        <v>-</v>
      </c>
      <c r="AX135" s="269" t="str">
        <f t="shared" si="74"/>
        <v>-</v>
      </c>
      <c r="AY135" s="269" t="str">
        <f t="shared" si="74"/>
        <v>-</v>
      </c>
      <c r="AZ135" s="269" t="str">
        <f t="shared" si="74"/>
        <v>-</v>
      </c>
      <c r="BA135" s="269" t="str">
        <f t="shared" si="74"/>
        <v>-</v>
      </c>
      <c r="BB135" s="269" t="str">
        <f t="shared" si="74"/>
        <v>-</v>
      </c>
      <c r="BC135" s="269" t="str">
        <f t="shared" si="74"/>
        <v>-</v>
      </c>
      <c r="BD135" s="269" t="str">
        <f t="shared" si="74"/>
        <v>-</v>
      </c>
      <c r="BE135" s="269" t="str">
        <f t="shared" si="74"/>
        <v>-</v>
      </c>
      <c r="BF135" s="269" t="str">
        <f t="shared" si="74"/>
        <v>-</v>
      </c>
      <c r="BG135" s="269" t="str">
        <f t="shared" si="74"/>
        <v>-</v>
      </c>
      <c r="BH135" s="269" t="str">
        <f t="shared" si="74"/>
        <v>-</v>
      </c>
      <c r="BI135" s="269" t="str">
        <f t="shared" si="74"/>
        <v>-</v>
      </c>
      <c r="BJ135" s="269" t="str">
        <f t="shared" si="74"/>
        <v>-</v>
      </c>
      <c r="BK135" s="269" t="str">
        <f t="shared" si="74"/>
        <v>-</v>
      </c>
      <c r="BL135" s="269" t="str">
        <f t="shared" si="74"/>
        <v>-</v>
      </c>
      <c r="BM135" s="203"/>
      <c r="BN135" s="203"/>
      <c r="BO135" s="203"/>
      <c r="BP135" s="203"/>
      <c r="BQ135" s="203"/>
      <c r="BR135" s="203"/>
      <c r="BS135" s="203"/>
      <c r="BT135" s="203"/>
      <c r="BU135" s="203"/>
      <c r="BV135" s="203"/>
      <c r="BW135" s="203"/>
      <c r="BX135" s="203"/>
      <c r="BY135" s="203"/>
      <c r="BZ135" s="203"/>
      <c r="CA135" s="203"/>
      <c r="CB135" s="228"/>
      <c r="CC135" s="228"/>
      <c r="CD135" s="228"/>
      <c r="CE135" s="228"/>
      <c r="CF135" s="228"/>
      <c r="CG135" s="228"/>
      <c r="CH135" s="228"/>
      <c r="CI135" s="203"/>
      <c r="CJ135" s="203"/>
      <c r="CK135" s="203"/>
      <c r="CL135" s="203"/>
      <c r="CM135" s="203"/>
      <c r="CN135" s="203"/>
      <c r="CO135" s="203"/>
      <c r="CP135" s="228"/>
      <c r="CQ135" s="228"/>
      <c r="CR135" s="228"/>
      <c r="CS135" s="228"/>
      <c r="CT135" s="228"/>
      <c r="CU135" s="228"/>
      <c r="CV135" s="228"/>
      <c r="CW135" s="203"/>
      <c r="CX135" s="203"/>
      <c r="CY135" s="203"/>
      <c r="CZ135" s="203"/>
      <c r="DA135" s="203"/>
      <c r="DB135" s="203"/>
      <c r="DC135" s="203"/>
      <c r="DD135" s="203"/>
      <c r="DE135" s="203"/>
      <c r="DF135" s="203"/>
      <c r="DG135" s="203"/>
      <c r="DH135" s="203"/>
      <c r="DI135" s="203"/>
      <c r="DJ135" s="203"/>
      <c r="DK135" s="228"/>
      <c r="DL135" s="228"/>
      <c r="DM135" s="228"/>
      <c r="DN135" s="228"/>
      <c r="DO135" s="228"/>
      <c r="DP135" s="228"/>
      <c r="DQ135" s="228"/>
      <c r="DR135" s="203"/>
      <c r="DS135" s="203"/>
      <c r="DT135" s="203"/>
      <c r="DU135" s="203"/>
      <c r="DV135" s="203"/>
      <c r="DW135" s="203"/>
      <c r="DX135" s="203"/>
      <c r="DY135" s="203"/>
      <c r="DZ135" s="203"/>
      <c r="EA135" s="203"/>
      <c r="EB135" s="203"/>
      <c r="EC135" s="203"/>
      <c r="ED135" s="203"/>
      <c r="EE135" s="203"/>
      <c r="EF135" s="228"/>
      <c r="EG135" s="228"/>
      <c r="EH135" s="228"/>
      <c r="EI135" s="228"/>
      <c r="EJ135" s="228"/>
      <c r="EK135" s="228"/>
      <c r="EL135" s="228"/>
      <c r="EM135" s="203"/>
      <c r="EN135" s="203"/>
      <c r="EO135" s="203"/>
      <c r="EP135" s="203"/>
      <c r="EQ135" s="203"/>
      <c r="ER135" s="203"/>
      <c r="ES135" s="203"/>
      <c r="ET135" s="203"/>
      <c r="EU135" s="203"/>
      <c r="EV135" s="203"/>
      <c r="EW135" s="203"/>
      <c r="EX135" s="203"/>
      <c r="EY135" s="203"/>
      <c r="EZ135" s="203"/>
      <c r="FA135" s="228"/>
      <c r="FB135" s="228"/>
      <c r="FC135" s="228"/>
      <c r="FD135" s="228"/>
      <c r="FE135" s="228"/>
      <c r="FF135" s="228"/>
      <c r="FG135" s="228"/>
      <c r="FH135" s="203"/>
      <c r="FI135" s="203"/>
      <c r="FJ135" s="203"/>
      <c r="FK135" s="203"/>
      <c r="FL135" s="203"/>
      <c r="FM135" s="203"/>
      <c r="FN135" s="203"/>
      <c r="FO135" s="203"/>
      <c r="FP135" s="203"/>
      <c r="FQ135" s="203"/>
      <c r="FR135" s="203"/>
      <c r="FS135" s="203"/>
      <c r="FT135" s="203"/>
      <c r="FU135" s="203"/>
      <c r="FV135" s="228"/>
      <c r="FW135" s="228"/>
      <c r="FX135" s="228"/>
      <c r="FY135" s="228"/>
      <c r="FZ135" s="228"/>
      <c r="GA135" s="228"/>
      <c r="GB135" s="228"/>
      <c r="GC135" s="203"/>
      <c r="GD135" s="203"/>
      <c r="GE135" s="203"/>
      <c r="GF135" s="203"/>
      <c r="GG135" s="203"/>
      <c r="GH135" s="203"/>
      <c r="GI135" s="203"/>
    </row>
    <row r="136" spans="1:191" outlineLevel="1">
      <c r="A136">
        <f t="shared" si="73"/>
        <v>35</v>
      </c>
      <c r="B136" s="213" t="s">
        <v>1039</v>
      </c>
      <c r="C136">
        <f t="shared" si="49"/>
        <v>5</v>
      </c>
      <c r="D136" t="b">
        <f t="shared" si="50"/>
        <v>0</v>
      </c>
      <c r="E136" s="203">
        <f t="shared" si="54"/>
        <v>0</v>
      </c>
      <c r="F136" s="203">
        <f t="shared" si="55"/>
        <v>450</v>
      </c>
      <c r="G136" s="203" t="str">
        <f t="shared" si="68"/>
        <v>-</v>
      </c>
      <c r="H136" s="203">
        <f t="shared" si="68"/>
        <v>0</v>
      </c>
      <c r="I136" s="203">
        <f t="shared" si="68"/>
        <v>0</v>
      </c>
      <c r="J136" s="203">
        <f t="shared" si="68"/>
        <v>0</v>
      </c>
      <c r="K136" s="203">
        <f t="shared" si="67"/>
        <v>0</v>
      </c>
      <c r="L136" s="203">
        <f t="shared" si="67"/>
        <v>450</v>
      </c>
      <c r="M136">
        <f t="shared" si="52"/>
        <v>0.9</v>
      </c>
      <c r="O136" s="130">
        <f t="shared" si="61"/>
        <v>4</v>
      </c>
      <c r="P136" s="215">
        <v>4</v>
      </c>
      <c r="Q136" s="130">
        <f t="shared" si="62"/>
        <v>1</v>
      </c>
      <c r="R136" s="215">
        <v>1</v>
      </c>
      <c r="S136" s="215">
        <v>1</v>
      </c>
      <c r="T136" s="129">
        <f>MOD(INT(($A136-5)/PRODUCT(U$98:$U$98)),T$98)+1</f>
        <v>1</v>
      </c>
      <c r="W136" s="269" t="str">
        <f t="shared" ref="W136:BL136" si="75">W134</f>
        <v>-</v>
      </c>
      <c r="X136" s="269" t="str">
        <f t="shared" si="75"/>
        <v>-</v>
      </c>
      <c r="Y136" s="269" t="str">
        <f t="shared" si="75"/>
        <v>-</v>
      </c>
      <c r="Z136" s="269" t="str">
        <f t="shared" si="75"/>
        <v>-</v>
      </c>
      <c r="AA136" s="269" t="str">
        <f t="shared" si="75"/>
        <v>-</v>
      </c>
      <c r="AB136" s="269" t="str">
        <f t="shared" si="75"/>
        <v>-</v>
      </c>
      <c r="AC136" s="269" t="str">
        <f t="shared" si="75"/>
        <v>-</v>
      </c>
      <c r="AD136" s="269" t="str">
        <f t="shared" si="75"/>
        <v>-</v>
      </c>
      <c r="AE136" s="269" t="str">
        <f t="shared" si="75"/>
        <v>-</v>
      </c>
      <c r="AF136" s="269" t="str">
        <f t="shared" si="75"/>
        <v>-</v>
      </c>
      <c r="AG136" s="269" t="str">
        <f t="shared" si="75"/>
        <v>-</v>
      </c>
      <c r="AH136" s="269" t="str">
        <f t="shared" si="75"/>
        <v>-</v>
      </c>
      <c r="AI136" s="269" t="str">
        <f t="shared" si="75"/>
        <v>-</v>
      </c>
      <c r="AJ136" s="269" t="str">
        <f t="shared" si="75"/>
        <v>-</v>
      </c>
      <c r="AK136" s="269" t="str">
        <f t="shared" si="75"/>
        <v>-</v>
      </c>
      <c r="AL136" s="269" t="str">
        <f t="shared" si="75"/>
        <v>-</v>
      </c>
      <c r="AM136" s="269" t="str">
        <f t="shared" si="75"/>
        <v>-</v>
      </c>
      <c r="AN136" s="269" t="str">
        <f t="shared" si="75"/>
        <v>-</v>
      </c>
      <c r="AO136" s="269" t="str">
        <f t="shared" si="75"/>
        <v>-</v>
      </c>
      <c r="AP136" s="269" t="str">
        <f t="shared" si="75"/>
        <v>-</v>
      </c>
      <c r="AQ136" s="269" t="str">
        <f t="shared" si="75"/>
        <v>-</v>
      </c>
      <c r="AR136" s="269" t="str">
        <f t="shared" si="75"/>
        <v>-</v>
      </c>
      <c r="AS136" s="269" t="str">
        <f t="shared" si="75"/>
        <v>-</v>
      </c>
      <c r="AT136" s="269" t="str">
        <f t="shared" si="75"/>
        <v>-</v>
      </c>
      <c r="AU136" s="269" t="str">
        <f t="shared" si="75"/>
        <v>-</v>
      </c>
      <c r="AV136" s="269" t="str">
        <f t="shared" si="75"/>
        <v>-</v>
      </c>
      <c r="AW136" s="269" t="str">
        <f t="shared" si="75"/>
        <v>-</v>
      </c>
      <c r="AX136" s="269" t="str">
        <f t="shared" si="75"/>
        <v>-</v>
      </c>
      <c r="AY136" s="269" t="str">
        <f t="shared" si="75"/>
        <v>-</v>
      </c>
      <c r="AZ136" s="269" t="str">
        <f t="shared" si="75"/>
        <v>-</v>
      </c>
      <c r="BA136" s="269" t="str">
        <f t="shared" si="75"/>
        <v>-</v>
      </c>
      <c r="BB136" s="269" t="str">
        <f t="shared" si="75"/>
        <v>-</v>
      </c>
      <c r="BC136" s="269" t="str">
        <f t="shared" si="75"/>
        <v>-</v>
      </c>
      <c r="BD136" s="269" t="str">
        <f t="shared" si="75"/>
        <v>-</v>
      </c>
      <c r="BE136" s="269" t="str">
        <f t="shared" si="75"/>
        <v>-</v>
      </c>
      <c r="BF136" s="269" t="str">
        <f t="shared" si="75"/>
        <v>-</v>
      </c>
      <c r="BG136" s="269" t="str">
        <f t="shared" si="75"/>
        <v>-</v>
      </c>
      <c r="BH136" s="269" t="str">
        <f t="shared" si="75"/>
        <v>-</v>
      </c>
      <c r="BI136" s="269" t="str">
        <f t="shared" si="75"/>
        <v>-</v>
      </c>
      <c r="BJ136" s="269" t="str">
        <f t="shared" si="75"/>
        <v>-</v>
      </c>
      <c r="BK136" s="269" t="str">
        <f t="shared" si="75"/>
        <v>-</v>
      </c>
      <c r="BL136" s="269" t="str">
        <f t="shared" si="75"/>
        <v>-</v>
      </c>
      <c r="BM136" s="203"/>
      <c r="BN136" s="203"/>
      <c r="BO136" s="203"/>
      <c r="BP136" s="203"/>
      <c r="BQ136" s="203"/>
      <c r="BR136" s="203"/>
      <c r="BS136" s="203"/>
      <c r="BT136" s="203"/>
      <c r="BU136" s="203"/>
      <c r="BV136" s="203"/>
      <c r="BW136" s="203"/>
      <c r="BX136" s="203"/>
      <c r="BY136" s="203"/>
      <c r="BZ136" s="203"/>
      <c r="CA136" s="203"/>
      <c r="CB136" s="228"/>
      <c r="CC136" s="228"/>
      <c r="CD136" s="228"/>
      <c r="CE136" s="228"/>
      <c r="CF136" s="228"/>
      <c r="CG136" s="228"/>
      <c r="CH136" s="228"/>
      <c r="CI136" s="203"/>
      <c r="CJ136" s="203"/>
      <c r="CK136" s="203"/>
      <c r="CL136" s="203"/>
      <c r="CM136" s="203"/>
      <c r="CN136" s="203"/>
      <c r="CO136" s="203"/>
      <c r="CP136" s="228"/>
      <c r="CQ136" s="228"/>
      <c r="CR136" s="228"/>
      <c r="CS136" s="228"/>
      <c r="CT136" s="228"/>
      <c r="CU136" s="228"/>
      <c r="CV136" s="228"/>
      <c r="CW136" s="203"/>
      <c r="CX136" s="203"/>
      <c r="CY136" s="203"/>
      <c r="CZ136" s="203"/>
      <c r="DA136" s="203"/>
      <c r="DB136" s="203"/>
      <c r="DC136" s="203"/>
      <c r="DD136" s="203"/>
      <c r="DE136" s="203"/>
      <c r="DF136" s="203"/>
      <c r="DG136" s="203"/>
      <c r="DH136" s="203"/>
      <c r="DI136" s="203"/>
      <c r="DJ136" s="203"/>
      <c r="DK136" s="228"/>
      <c r="DL136" s="228"/>
      <c r="DM136" s="228"/>
      <c r="DN136" s="228"/>
      <c r="DO136" s="228"/>
      <c r="DP136" s="228"/>
      <c r="DQ136" s="228"/>
      <c r="DR136" s="203"/>
      <c r="DS136" s="203"/>
      <c r="DT136" s="203"/>
      <c r="DU136" s="203"/>
      <c r="DV136" s="203"/>
      <c r="DW136" s="203"/>
      <c r="DX136" s="203"/>
      <c r="DY136" s="203"/>
      <c r="DZ136" s="203"/>
      <c r="EA136" s="203"/>
      <c r="EB136" s="203"/>
      <c r="EC136" s="203"/>
      <c r="ED136" s="203"/>
      <c r="EE136" s="203"/>
      <c r="EF136" s="228"/>
      <c r="EG136" s="228"/>
      <c r="EH136" s="228"/>
      <c r="EI136" s="228"/>
      <c r="EJ136" s="228"/>
      <c r="EK136" s="228"/>
      <c r="EL136" s="228"/>
      <c r="EM136" s="203"/>
      <c r="EN136" s="203"/>
      <c r="EO136" s="203"/>
      <c r="EP136" s="203"/>
      <c r="EQ136" s="203"/>
      <c r="ER136" s="203"/>
      <c r="ES136" s="203"/>
      <c r="ET136" s="203"/>
      <c r="EU136" s="203"/>
      <c r="EV136" s="203"/>
      <c r="EW136" s="203"/>
      <c r="EX136" s="203"/>
      <c r="EY136" s="203"/>
      <c r="EZ136" s="203"/>
      <c r="FA136" s="228"/>
      <c r="FB136" s="228"/>
      <c r="FC136" s="228"/>
      <c r="FD136" s="228"/>
      <c r="FE136" s="228"/>
      <c r="FF136" s="228"/>
      <c r="FG136" s="228"/>
      <c r="FH136" s="203"/>
      <c r="FI136" s="203"/>
      <c r="FJ136" s="203"/>
      <c r="FK136" s="203"/>
      <c r="FL136" s="203"/>
      <c r="FM136" s="203"/>
      <c r="FN136" s="203"/>
      <c r="FO136" s="203"/>
      <c r="FP136" s="203"/>
      <c r="FQ136" s="203"/>
      <c r="FR136" s="203"/>
      <c r="FS136" s="203"/>
      <c r="FT136" s="203"/>
      <c r="FU136" s="203"/>
      <c r="FV136" s="228"/>
      <c r="FW136" s="228"/>
      <c r="FX136" s="228"/>
      <c r="FY136" s="228"/>
      <c r="FZ136" s="228"/>
      <c r="GA136" s="228"/>
      <c r="GB136" s="228"/>
      <c r="GC136" s="203"/>
      <c r="GD136" s="203"/>
      <c r="GE136" s="203"/>
      <c r="GF136" s="203"/>
      <c r="GG136" s="203"/>
      <c r="GH136" s="203"/>
      <c r="GI136" s="203"/>
    </row>
    <row r="137" spans="1:191" outlineLevel="1">
      <c r="A137">
        <f t="shared" si="73"/>
        <v>36</v>
      </c>
      <c r="B137" s="213" t="s">
        <v>889</v>
      </c>
      <c r="C137">
        <f t="shared" si="49"/>
        <v>5</v>
      </c>
      <c r="D137" t="b">
        <f t="shared" si="50"/>
        <v>0</v>
      </c>
      <c r="E137" s="203">
        <f t="shared" si="54"/>
        <v>0</v>
      </c>
      <c r="F137" s="203">
        <f t="shared" si="55"/>
        <v>450</v>
      </c>
      <c r="G137" s="203" t="str">
        <f t="shared" si="68"/>
        <v>-</v>
      </c>
      <c r="H137" s="203">
        <f t="shared" si="68"/>
        <v>0</v>
      </c>
      <c r="I137" s="203">
        <f t="shared" si="68"/>
        <v>0</v>
      </c>
      <c r="J137" s="203">
        <f t="shared" si="68"/>
        <v>0</v>
      </c>
      <c r="K137" s="203">
        <f t="shared" si="67"/>
        <v>0</v>
      </c>
      <c r="L137" s="203">
        <f t="shared" si="67"/>
        <v>450</v>
      </c>
      <c r="M137">
        <f t="shared" si="52"/>
        <v>0</v>
      </c>
      <c r="O137" s="130">
        <f t="shared" si="61"/>
        <v>4</v>
      </c>
      <c r="P137" s="215">
        <v>4</v>
      </c>
      <c r="Q137" s="130">
        <f t="shared" si="62"/>
        <v>1</v>
      </c>
      <c r="R137" s="215">
        <v>1</v>
      </c>
      <c r="S137" s="215">
        <v>1</v>
      </c>
      <c r="T137" s="129">
        <f>MOD(INT(($A137-5)/PRODUCT(U$98:$U$98)),T$98)+1</f>
        <v>2</v>
      </c>
      <c r="W137" s="269" t="str">
        <f t="shared" ref="W137:BL137" si="76">W135</f>
        <v>-</v>
      </c>
      <c r="X137" s="269" t="str">
        <f t="shared" si="76"/>
        <v>-</v>
      </c>
      <c r="Y137" s="269" t="str">
        <f t="shared" si="76"/>
        <v>-</v>
      </c>
      <c r="Z137" s="269" t="str">
        <f t="shared" si="76"/>
        <v>-</v>
      </c>
      <c r="AA137" s="269" t="str">
        <f t="shared" si="76"/>
        <v>-</v>
      </c>
      <c r="AB137" s="269" t="str">
        <f t="shared" si="76"/>
        <v>-</v>
      </c>
      <c r="AC137" s="269" t="str">
        <f t="shared" si="76"/>
        <v>-</v>
      </c>
      <c r="AD137" s="269" t="str">
        <f t="shared" si="76"/>
        <v>-</v>
      </c>
      <c r="AE137" s="269" t="str">
        <f t="shared" si="76"/>
        <v>-</v>
      </c>
      <c r="AF137" s="269" t="str">
        <f t="shared" si="76"/>
        <v>-</v>
      </c>
      <c r="AG137" s="269" t="str">
        <f t="shared" si="76"/>
        <v>-</v>
      </c>
      <c r="AH137" s="269" t="str">
        <f t="shared" si="76"/>
        <v>-</v>
      </c>
      <c r="AI137" s="269" t="str">
        <f t="shared" si="76"/>
        <v>-</v>
      </c>
      <c r="AJ137" s="269" t="str">
        <f t="shared" si="76"/>
        <v>-</v>
      </c>
      <c r="AK137" s="269" t="str">
        <f t="shared" si="76"/>
        <v>-</v>
      </c>
      <c r="AL137" s="269" t="str">
        <f t="shared" si="76"/>
        <v>-</v>
      </c>
      <c r="AM137" s="269" t="str">
        <f t="shared" si="76"/>
        <v>-</v>
      </c>
      <c r="AN137" s="269" t="str">
        <f t="shared" si="76"/>
        <v>-</v>
      </c>
      <c r="AO137" s="269" t="str">
        <f t="shared" si="76"/>
        <v>-</v>
      </c>
      <c r="AP137" s="269" t="str">
        <f t="shared" si="76"/>
        <v>-</v>
      </c>
      <c r="AQ137" s="269" t="str">
        <f t="shared" si="76"/>
        <v>-</v>
      </c>
      <c r="AR137" s="269" t="str">
        <f t="shared" si="76"/>
        <v>-</v>
      </c>
      <c r="AS137" s="269" t="str">
        <f t="shared" si="76"/>
        <v>-</v>
      </c>
      <c r="AT137" s="269" t="str">
        <f t="shared" si="76"/>
        <v>-</v>
      </c>
      <c r="AU137" s="269" t="str">
        <f t="shared" si="76"/>
        <v>-</v>
      </c>
      <c r="AV137" s="269" t="str">
        <f t="shared" si="76"/>
        <v>-</v>
      </c>
      <c r="AW137" s="269" t="str">
        <f t="shared" si="76"/>
        <v>-</v>
      </c>
      <c r="AX137" s="269" t="str">
        <f t="shared" si="76"/>
        <v>-</v>
      </c>
      <c r="AY137" s="269" t="str">
        <f t="shared" si="76"/>
        <v>-</v>
      </c>
      <c r="AZ137" s="269" t="str">
        <f t="shared" si="76"/>
        <v>-</v>
      </c>
      <c r="BA137" s="269" t="str">
        <f t="shared" si="76"/>
        <v>-</v>
      </c>
      <c r="BB137" s="269" t="str">
        <f t="shared" si="76"/>
        <v>-</v>
      </c>
      <c r="BC137" s="269" t="str">
        <f t="shared" si="76"/>
        <v>-</v>
      </c>
      <c r="BD137" s="269" t="str">
        <f t="shared" si="76"/>
        <v>-</v>
      </c>
      <c r="BE137" s="269" t="str">
        <f t="shared" si="76"/>
        <v>-</v>
      </c>
      <c r="BF137" s="269" t="str">
        <f t="shared" si="76"/>
        <v>-</v>
      </c>
      <c r="BG137" s="269" t="str">
        <f t="shared" si="76"/>
        <v>-</v>
      </c>
      <c r="BH137" s="269" t="str">
        <f t="shared" si="76"/>
        <v>-</v>
      </c>
      <c r="BI137" s="269" t="str">
        <f t="shared" si="76"/>
        <v>-</v>
      </c>
      <c r="BJ137" s="269" t="str">
        <f t="shared" si="76"/>
        <v>-</v>
      </c>
      <c r="BK137" s="269" t="str">
        <f t="shared" si="76"/>
        <v>-</v>
      </c>
      <c r="BL137" s="269" t="str">
        <f t="shared" si="76"/>
        <v>-</v>
      </c>
      <c r="BM137" s="203"/>
      <c r="BN137" s="203"/>
      <c r="BO137" s="203"/>
      <c r="BP137" s="203"/>
      <c r="BQ137" s="203"/>
      <c r="BR137" s="203"/>
      <c r="BS137" s="203"/>
      <c r="BT137" s="203"/>
      <c r="BU137" s="203"/>
      <c r="BV137" s="203"/>
      <c r="BW137" s="203"/>
      <c r="BX137" s="203"/>
      <c r="BY137" s="203"/>
      <c r="BZ137" s="203"/>
      <c r="CA137" s="203"/>
      <c r="CB137" s="228"/>
      <c r="CC137" s="228"/>
      <c r="CD137" s="228"/>
      <c r="CE137" s="228"/>
      <c r="CF137" s="228"/>
      <c r="CG137" s="228"/>
      <c r="CH137" s="228"/>
      <c r="CI137" s="203"/>
      <c r="CJ137" s="203"/>
      <c r="CK137" s="203"/>
      <c r="CL137" s="203"/>
      <c r="CM137" s="203"/>
      <c r="CN137" s="203"/>
      <c r="CO137" s="203"/>
      <c r="CP137" s="228"/>
      <c r="CQ137" s="228"/>
      <c r="CR137" s="228"/>
      <c r="CS137" s="228"/>
      <c r="CT137" s="228"/>
      <c r="CU137" s="228"/>
      <c r="CV137" s="228"/>
      <c r="CW137" s="203"/>
      <c r="CX137" s="203"/>
      <c r="CY137" s="203"/>
      <c r="CZ137" s="203"/>
      <c r="DA137" s="203"/>
      <c r="DB137" s="203"/>
      <c r="DC137" s="203"/>
      <c r="DD137" s="203"/>
      <c r="DE137" s="203"/>
      <c r="DF137" s="203"/>
      <c r="DG137" s="203"/>
      <c r="DH137" s="203"/>
      <c r="DI137" s="203"/>
      <c r="DJ137" s="203"/>
      <c r="DK137" s="228"/>
      <c r="DL137" s="228"/>
      <c r="DM137" s="228"/>
      <c r="DN137" s="228"/>
      <c r="DO137" s="228"/>
      <c r="DP137" s="228"/>
      <c r="DQ137" s="228"/>
      <c r="DR137" s="203"/>
      <c r="DS137" s="203"/>
      <c r="DT137" s="203"/>
      <c r="DU137" s="203"/>
      <c r="DV137" s="203"/>
      <c r="DW137" s="203"/>
      <c r="DX137" s="203"/>
      <c r="DY137" s="203"/>
      <c r="DZ137" s="203"/>
      <c r="EA137" s="203"/>
      <c r="EB137" s="203"/>
      <c r="EC137" s="203"/>
      <c r="ED137" s="203"/>
      <c r="EE137" s="203"/>
      <c r="EF137" s="228"/>
      <c r="EG137" s="228"/>
      <c r="EH137" s="228"/>
      <c r="EI137" s="228"/>
      <c r="EJ137" s="228"/>
      <c r="EK137" s="228"/>
      <c r="EL137" s="228"/>
      <c r="EM137" s="203"/>
      <c r="EN137" s="203"/>
      <c r="EO137" s="203"/>
      <c r="EP137" s="203"/>
      <c r="EQ137" s="203"/>
      <c r="ER137" s="203"/>
      <c r="ES137" s="203"/>
      <c r="ET137" s="203"/>
      <c r="EU137" s="203"/>
      <c r="EV137" s="203"/>
      <c r="EW137" s="203"/>
      <c r="EX137" s="203"/>
      <c r="EY137" s="203"/>
      <c r="EZ137" s="203"/>
      <c r="FA137" s="228"/>
      <c r="FB137" s="228"/>
      <c r="FC137" s="228"/>
      <c r="FD137" s="228"/>
      <c r="FE137" s="228"/>
      <c r="FF137" s="228"/>
      <c r="FG137" s="228"/>
      <c r="FH137" s="203"/>
      <c r="FI137" s="203"/>
      <c r="FJ137" s="203"/>
      <c r="FK137" s="203"/>
      <c r="FL137" s="203"/>
      <c r="FM137" s="203"/>
      <c r="FN137" s="203"/>
      <c r="FO137" s="203"/>
      <c r="FP137" s="203"/>
      <c r="FQ137" s="203"/>
      <c r="FR137" s="203"/>
      <c r="FS137" s="203"/>
      <c r="FT137" s="203"/>
      <c r="FU137" s="203"/>
      <c r="FV137" s="228"/>
      <c r="FW137" s="228"/>
      <c r="FX137" s="228"/>
      <c r="FY137" s="228"/>
      <c r="FZ137" s="228"/>
      <c r="GA137" s="228"/>
      <c r="GB137" s="228"/>
      <c r="GC137" s="203"/>
      <c r="GD137" s="203"/>
      <c r="GE137" s="203"/>
      <c r="GF137" s="203"/>
      <c r="GG137" s="203"/>
      <c r="GH137" s="203"/>
      <c r="GI137" s="203"/>
    </row>
    <row r="138" spans="1:191" outlineLevel="1">
      <c r="A138">
        <f t="shared" si="73"/>
        <v>37</v>
      </c>
      <c r="B138" s="40" t="s">
        <v>1037</v>
      </c>
      <c r="C138">
        <f t="shared" si="49"/>
        <v>5</v>
      </c>
      <c r="D138" t="b">
        <f t="shared" si="50"/>
        <v>0</v>
      </c>
      <c r="E138" s="203">
        <f t="shared" si="54"/>
        <v>0</v>
      </c>
      <c r="F138" s="203">
        <f t="shared" si="55"/>
        <v>450</v>
      </c>
      <c r="G138" s="203" t="str">
        <f t="shared" si="68"/>
        <v>-</v>
      </c>
      <c r="H138" s="203">
        <f t="shared" si="68"/>
        <v>0</v>
      </c>
      <c r="I138" s="203">
        <f t="shared" si="68"/>
        <v>0</v>
      </c>
      <c r="J138" s="203">
        <f t="shared" si="68"/>
        <v>0</v>
      </c>
      <c r="K138" s="203">
        <f t="shared" si="67"/>
        <v>0</v>
      </c>
      <c r="L138" s="203">
        <f t="shared" si="67"/>
        <v>450</v>
      </c>
      <c r="M138">
        <f t="shared" si="52"/>
        <v>0.9</v>
      </c>
      <c r="O138" s="130">
        <f t="shared" si="61"/>
        <v>4</v>
      </c>
      <c r="P138" s="215">
        <v>4</v>
      </c>
      <c r="Q138" s="130">
        <f t="shared" si="62"/>
        <v>1</v>
      </c>
      <c r="R138" s="215">
        <v>1</v>
      </c>
      <c r="S138" s="215">
        <v>1</v>
      </c>
      <c r="T138" s="129">
        <f>MOD(INT(($A138-5)/PRODUCT(U$98:$U$98)),T$98)+1</f>
        <v>1</v>
      </c>
      <c r="W138" s="269" t="str">
        <f t="shared" ref="W138:BL138" si="77">W136</f>
        <v>-</v>
      </c>
      <c r="X138" s="269" t="str">
        <f t="shared" si="77"/>
        <v>-</v>
      </c>
      <c r="Y138" s="269" t="str">
        <f t="shared" si="77"/>
        <v>-</v>
      </c>
      <c r="Z138" s="269" t="str">
        <f t="shared" si="77"/>
        <v>-</v>
      </c>
      <c r="AA138" s="269" t="str">
        <f t="shared" si="77"/>
        <v>-</v>
      </c>
      <c r="AB138" s="269" t="str">
        <f t="shared" si="77"/>
        <v>-</v>
      </c>
      <c r="AC138" s="269" t="str">
        <f t="shared" si="77"/>
        <v>-</v>
      </c>
      <c r="AD138" s="269" t="str">
        <f t="shared" si="77"/>
        <v>-</v>
      </c>
      <c r="AE138" s="269" t="str">
        <f t="shared" si="77"/>
        <v>-</v>
      </c>
      <c r="AF138" s="269" t="str">
        <f t="shared" si="77"/>
        <v>-</v>
      </c>
      <c r="AG138" s="269" t="str">
        <f t="shared" si="77"/>
        <v>-</v>
      </c>
      <c r="AH138" s="269" t="str">
        <f t="shared" si="77"/>
        <v>-</v>
      </c>
      <c r="AI138" s="269" t="str">
        <f t="shared" si="77"/>
        <v>-</v>
      </c>
      <c r="AJ138" s="269" t="str">
        <f t="shared" si="77"/>
        <v>-</v>
      </c>
      <c r="AK138" s="269" t="str">
        <f t="shared" si="77"/>
        <v>-</v>
      </c>
      <c r="AL138" s="269" t="str">
        <f t="shared" si="77"/>
        <v>-</v>
      </c>
      <c r="AM138" s="269" t="str">
        <f t="shared" si="77"/>
        <v>-</v>
      </c>
      <c r="AN138" s="269" t="str">
        <f t="shared" si="77"/>
        <v>-</v>
      </c>
      <c r="AO138" s="269" t="str">
        <f t="shared" si="77"/>
        <v>-</v>
      </c>
      <c r="AP138" s="269" t="str">
        <f t="shared" si="77"/>
        <v>-</v>
      </c>
      <c r="AQ138" s="269" t="str">
        <f t="shared" si="77"/>
        <v>-</v>
      </c>
      <c r="AR138" s="269" t="str">
        <f t="shared" si="77"/>
        <v>-</v>
      </c>
      <c r="AS138" s="269" t="str">
        <f t="shared" si="77"/>
        <v>-</v>
      </c>
      <c r="AT138" s="269" t="str">
        <f t="shared" si="77"/>
        <v>-</v>
      </c>
      <c r="AU138" s="269" t="str">
        <f t="shared" si="77"/>
        <v>-</v>
      </c>
      <c r="AV138" s="269" t="str">
        <f t="shared" si="77"/>
        <v>-</v>
      </c>
      <c r="AW138" s="269" t="str">
        <f t="shared" si="77"/>
        <v>-</v>
      </c>
      <c r="AX138" s="269" t="str">
        <f t="shared" si="77"/>
        <v>-</v>
      </c>
      <c r="AY138" s="269" t="str">
        <f t="shared" si="77"/>
        <v>-</v>
      </c>
      <c r="AZ138" s="269" t="str">
        <f t="shared" si="77"/>
        <v>-</v>
      </c>
      <c r="BA138" s="269" t="str">
        <f t="shared" si="77"/>
        <v>-</v>
      </c>
      <c r="BB138" s="269" t="str">
        <f t="shared" si="77"/>
        <v>-</v>
      </c>
      <c r="BC138" s="269" t="str">
        <f t="shared" si="77"/>
        <v>-</v>
      </c>
      <c r="BD138" s="269" t="str">
        <f t="shared" si="77"/>
        <v>-</v>
      </c>
      <c r="BE138" s="269" t="str">
        <f t="shared" si="77"/>
        <v>-</v>
      </c>
      <c r="BF138" s="269" t="str">
        <f t="shared" si="77"/>
        <v>-</v>
      </c>
      <c r="BG138" s="269" t="str">
        <f t="shared" si="77"/>
        <v>-</v>
      </c>
      <c r="BH138" s="269" t="str">
        <f t="shared" si="77"/>
        <v>-</v>
      </c>
      <c r="BI138" s="269" t="str">
        <f t="shared" si="77"/>
        <v>-</v>
      </c>
      <c r="BJ138" s="269" t="str">
        <f t="shared" si="77"/>
        <v>-</v>
      </c>
      <c r="BK138" s="269" t="str">
        <f t="shared" si="77"/>
        <v>-</v>
      </c>
      <c r="BL138" s="269" t="str">
        <f t="shared" si="77"/>
        <v>-</v>
      </c>
      <c r="BM138" s="203"/>
      <c r="BN138" s="203"/>
      <c r="BO138" s="203"/>
      <c r="BP138" s="203"/>
      <c r="BQ138" s="203"/>
      <c r="BR138" s="203"/>
      <c r="BS138" s="203"/>
      <c r="BT138" s="203"/>
      <c r="BU138" s="203"/>
      <c r="BV138" s="203"/>
      <c r="BW138" s="203"/>
      <c r="BX138" s="203"/>
      <c r="BY138" s="203"/>
      <c r="BZ138" s="203"/>
      <c r="CA138" s="203"/>
      <c r="CB138" s="228"/>
      <c r="CC138" s="228"/>
      <c r="CD138" s="228"/>
      <c r="CE138" s="228"/>
      <c r="CF138" s="228"/>
      <c r="CG138" s="228"/>
      <c r="CH138" s="228"/>
      <c r="CI138" s="203"/>
      <c r="CJ138" s="203"/>
      <c r="CK138" s="203"/>
      <c r="CL138" s="203"/>
      <c r="CM138" s="203"/>
      <c r="CN138" s="203"/>
      <c r="CO138" s="203"/>
      <c r="CP138" s="228"/>
      <c r="CQ138" s="228"/>
      <c r="CR138" s="228"/>
      <c r="CS138" s="228"/>
      <c r="CT138" s="228"/>
      <c r="CU138" s="228"/>
      <c r="CV138" s="228"/>
      <c r="CW138" s="203"/>
      <c r="CX138" s="203"/>
      <c r="CY138" s="203"/>
      <c r="CZ138" s="203"/>
      <c r="DA138" s="203"/>
      <c r="DB138" s="203"/>
      <c r="DC138" s="203"/>
      <c r="DD138" s="203"/>
      <c r="DE138" s="203"/>
      <c r="DF138" s="203"/>
      <c r="DG138" s="203"/>
      <c r="DH138" s="203"/>
      <c r="DI138" s="203"/>
      <c r="DJ138" s="203"/>
      <c r="DK138" s="228"/>
      <c r="DL138" s="228"/>
      <c r="DM138" s="228"/>
      <c r="DN138" s="228"/>
      <c r="DO138" s="228"/>
      <c r="DP138" s="228"/>
      <c r="DQ138" s="228"/>
      <c r="DR138" s="203"/>
      <c r="DS138" s="203"/>
      <c r="DT138" s="203"/>
      <c r="DU138" s="203"/>
      <c r="DV138" s="203"/>
      <c r="DW138" s="203"/>
      <c r="DX138" s="203"/>
      <c r="DY138" s="203"/>
      <c r="DZ138" s="203"/>
      <c r="EA138" s="203"/>
      <c r="EB138" s="203"/>
      <c r="EC138" s="203"/>
      <c r="ED138" s="203"/>
      <c r="EE138" s="203"/>
      <c r="EF138" s="228"/>
      <c r="EG138" s="228"/>
      <c r="EH138" s="228"/>
      <c r="EI138" s="228"/>
      <c r="EJ138" s="228"/>
      <c r="EK138" s="228"/>
      <c r="EL138" s="228"/>
      <c r="EM138" s="203"/>
      <c r="EN138" s="203"/>
      <c r="EO138" s="203"/>
      <c r="EP138" s="203"/>
      <c r="EQ138" s="203"/>
      <c r="ER138" s="203"/>
      <c r="ES138" s="203"/>
      <c r="ET138" s="203"/>
      <c r="EU138" s="203"/>
      <c r="EV138" s="203"/>
      <c r="EW138" s="203"/>
      <c r="EX138" s="203"/>
      <c r="EY138" s="203"/>
      <c r="EZ138" s="203"/>
      <c r="FA138" s="228"/>
      <c r="FB138" s="228"/>
      <c r="FC138" s="228"/>
      <c r="FD138" s="228"/>
      <c r="FE138" s="228"/>
      <c r="FF138" s="228"/>
      <c r="FG138" s="228"/>
      <c r="FH138" s="203"/>
      <c r="FI138" s="203"/>
      <c r="FJ138" s="203"/>
      <c r="FK138" s="203"/>
      <c r="FL138" s="203"/>
      <c r="FM138" s="203"/>
      <c r="FN138" s="203"/>
      <c r="FO138" s="203"/>
      <c r="FP138" s="203"/>
      <c r="FQ138" s="203"/>
      <c r="FR138" s="203"/>
      <c r="FS138" s="203"/>
      <c r="FT138" s="203"/>
      <c r="FU138" s="203"/>
      <c r="FV138" s="228"/>
      <c r="FW138" s="228"/>
      <c r="FX138" s="228"/>
      <c r="FY138" s="228"/>
      <c r="FZ138" s="228"/>
      <c r="GA138" s="228"/>
      <c r="GB138" s="228"/>
      <c r="GC138" s="203"/>
      <c r="GD138" s="203"/>
      <c r="GE138" s="203"/>
      <c r="GF138" s="203"/>
      <c r="GG138" s="203"/>
      <c r="GH138" s="203"/>
      <c r="GI138" s="203"/>
    </row>
    <row r="139" spans="1:191" outlineLevel="1">
      <c r="A139">
        <f t="shared" si="73"/>
        <v>38</v>
      </c>
      <c r="B139" s="40" t="s">
        <v>1003</v>
      </c>
      <c r="C139">
        <f t="shared" si="49"/>
        <v>5</v>
      </c>
      <c r="D139" t="b">
        <f t="shared" si="50"/>
        <v>0</v>
      </c>
      <c r="E139" s="203">
        <f t="shared" si="54"/>
        <v>0</v>
      </c>
      <c r="F139" s="203">
        <f t="shared" si="55"/>
        <v>450</v>
      </c>
      <c r="G139" s="203" t="str">
        <f t="shared" si="68"/>
        <v>-</v>
      </c>
      <c r="H139" s="203">
        <f t="shared" si="68"/>
        <v>0</v>
      </c>
      <c r="I139" s="203">
        <f t="shared" si="68"/>
        <v>0</v>
      </c>
      <c r="J139" s="203">
        <f t="shared" si="68"/>
        <v>0</v>
      </c>
      <c r="K139" s="203">
        <f t="shared" si="67"/>
        <v>0</v>
      </c>
      <c r="L139" s="203">
        <f t="shared" si="67"/>
        <v>450</v>
      </c>
      <c r="M139">
        <f t="shared" si="52"/>
        <v>0</v>
      </c>
      <c r="O139" s="130">
        <f t="shared" si="61"/>
        <v>4</v>
      </c>
      <c r="P139" s="215">
        <v>4</v>
      </c>
      <c r="Q139" s="130">
        <f t="shared" si="62"/>
        <v>1</v>
      </c>
      <c r="R139" s="215">
        <v>1</v>
      </c>
      <c r="S139" s="215">
        <v>1</v>
      </c>
      <c r="T139" s="129">
        <f>MOD(INT(($A139-5)/PRODUCT(U$98:$U$98)),T$98)+1</f>
        <v>2</v>
      </c>
      <c r="W139" s="269" t="str">
        <f t="shared" ref="W139:BL139" si="78">W137</f>
        <v>-</v>
      </c>
      <c r="X139" s="269" t="str">
        <f t="shared" si="78"/>
        <v>-</v>
      </c>
      <c r="Y139" s="269" t="str">
        <f t="shared" si="78"/>
        <v>-</v>
      </c>
      <c r="Z139" s="269" t="str">
        <f t="shared" si="78"/>
        <v>-</v>
      </c>
      <c r="AA139" s="269" t="str">
        <f t="shared" si="78"/>
        <v>-</v>
      </c>
      <c r="AB139" s="269" t="str">
        <f t="shared" si="78"/>
        <v>-</v>
      </c>
      <c r="AC139" s="269" t="str">
        <f t="shared" si="78"/>
        <v>-</v>
      </c>
      <c r="AD139" s="269" t="str">
        <f t="shared" si="78"/>
        <v>-</v>
      </c>
      <c r="AE139" s="269" t="str">
        <f t="shared" si="78"/>
        <v>-</v>
      </c>
      <c r="AF139" s="269" t="str">
        <f t="shared" si="78"/>
        <v>-</v>
      </c>
      <c r="AG139" s="269" t="str">
        <f t="shared" si="78"/>
        <v>-</v>
      </c>
      <c r="AH139" s="269" t="str">
        <f t="shared" si="78"/>
        <v>-</v>
      </c>
      <c r="AI139" s="269" t="str">
        <f t="shared" si="78"/>
        <v>-</v>
      </c>
      <c r="AJ139" s="269" t="str">
        <f t="shared" si="78"/>
        <v>-</v>
      </c>
      <c r="AK139" s="269" t="str">
        <f t="shared" si="78"/>
        <v>-</v>
      </c>
      <c r="AL139" s="269" t="str">
        <f t="shared" si="78"/>
        <v>-</v>
      </c>
      <c r="AM139" s="269" t="str">
        <f t="shared" si="78"/>
        <v>-</v>
      </c>
      <c r="AN139" s="269" t="str">
        <f t="shared" si="78"/>
        <v>-</v>
      </c>
      <c r="AO139" s="269" t="str">
        <f t="shared" si="78"/>
        <v>-</v>
      </c>
      <c r="AP139" s="269" t="str">
        <f t="shared" si="78"/>
        <v>-</v>
      </c>
      <c r="AQ139" s="269" t="str">
        <f t="shared" si="78"/>
        <v>-</v>
      </c>
      <c r="AR139" s="269" t="str">
        <f t="shared" si="78"/>
        <v>-</v>
      </c>
      <c r="AS139" s="269" t="str">
        <f t="shared" si="78"/>
        <v>-</v>
      </c>
      <c r="AT139" s="269" t="str">
        <f t="shared" si="78"/>
        <v>-</v>
      </c>
      <c r="AU139" s="269" t="str">
        <f t="shared" si="78"/>
        <v>-</v>
      </c>
      <c r="AV139" s="269" t="str">
        <f t="shared" si="78"/>
        <v>-</v>
      </c>
      <c r="AW139" s="269" t="str">
        <f t="shared" si="78"/>
        <v>-</v>
      </c>
      <c r="AX139" s="269" t="str">
        <f t="shared" si="78"/>
        <v>-</v>
      </c>
      <c r="AY139" s="269" t="str">
        <f t="shared" si="78"/>
        <v>-</v>
      </c>
      <c r="AZ139" s="269" t="str">
        <f t="shared" si="78"/>
        <v>-</v>
      </c>
      <c r="BA139" s="269" t="str">
        <f t="shared" si="78"/>
        <v>-</v>
      </c>
      <c r="BB139" s="269" t="str">
        <f t="shared" si="78"/>
        <v>-</v>
      </c>
      <c r="BC139" s="269" t="str">
        <f t="shared" si="78"/>
        <v>-</v>
      </c>
      <c r="BD139" s="269" t="str">
        <f t="shared" si="78"/>
        <v>-</v>
      </c>
      <c r="BE139" s="269" t="str">
        <f t="shared" si="78"/>
        <v>-</v>
      </c>
      <c r="BF139" s="269" t="str">
        <f t="shared" si="78"/>
        <v>-</v>
      </c>
      <c r="BG139" s="269" t="str">
        <f t="shared" si="78"/>
        <v>-</v>
      </c>
      <c r="BH139" s="269" t="str">
        <f t="shared" si="78"/>
        <v>-</v>
      </c>
      <c r="BI139" s="269" t="str">
        <f t="shared" si="78"/>
        <v>-</v>
      </c>
      <c r="BJ139" s="269" t="str">
        <f t="shared" si="78"/>
        <v>-</v>
      </c>
      <c r="BK139" s="269" t="str">
        <f t="shared" si="78"/>
        <v>-</v>
      </c>
      <c r="BL139" s="269" t="str">
        <f t="shared" si="78"/>
        <v>-</v>
      </c>
      <c r="BM139" s="203"/>
      <c r="BN139" s="203"/>
      <c r="BO139" s="203"/>
      <c r="BP139" s="203"/>
      <c r="BQ139" s="203"/>
      <c r="BR139" s="203"/>
      <c r="BS139" s="203"/>
      <c r="BT139" s="203"/>
      <c r="BU139" s="203"/>
      <c r="BV139" s="203"/>
      <c r="BW139" s="203"/>
      <c r="BX139" s="203"/>
      <c r="BY139" s="203"/>
      <c r="BZ139" s="203"/>
      <c r="CA139" s="203"/>
      <c r="CB139" s="228"/>
      <c r="CC139" s="228"/>
      <c r="CD139" s="228"/>
      <c r="CE139" s="228"/>
      <c r="CF139" s="228"/>
      <c r="CG139" s="228"/>
      <c r="CH139" s="228"/>
      <c r="CI139" s="203"/>
      <c r="CJ139" s="203"/>
      <c r="CK139" s="203"/>
      <c r="CL139" s="203"/>
      <c r="CM139" s="203"/>
      <c r="CN139" s="203"/>
      <c r="CO139" s="203"/>
      <c r="CP139" s="228"/>
      <c r="CQ139" s="228"/>
      <c r="CR139" s="228"/>
      <c r="CS139" s="228"/>
      <c r="CT139" s="228"/>
      <c r="CU139" s="228"/>
      <c r="CV139" s="228"/>
      <c r="CW139" s="203"/>
      <c r="CX139" s="203"/>
      <c r="CY139" s="203"/>
      <c r="CZ139" s="203"/>
      <c r="DA139" s="203"/>
      <c r="DB139" s="203"/>
      <c r="DC139" s="203"/>
      <c r="DD139" s="203"/>
      <c r="DE139" s="203"/>
      <c r="DF139" s="203"/>
      <c r="DG139" s="203"/>
      <c r="DH139" s="203"/>
      <c r="DI139" s="203"/>
      <c r="DJ139" s="203"/>
      <c r="DK139" s="228"/>
      <c r="DL139" s="228"/>
      <c r="DM139" s="228"/>
      <c r="DN139" s="228"/>
      <c r="DO139" s="228"/>
      <c r="DP139" s="228"/>
      <c r="DQ139" s="228"/>
      <c r="DR139" s="203"/>
      <c r="DS139" s="203"/>
      <c r="DT139" s="203"/>
      <c r="DU139" s="203"/>
      <c r="DV139" s="203"/>
      <c r="DW139" s="203"/>
      <c r="DX139" s="203"/>
      <c r="DY139" s="203"/>
      <c r="DZ139" s="203"/>
      <c r="EA139" s="203"/>
      <c r="EB139" s="203"/>
      <c r="EC139" s="203"/>
      <c r="ED139" s="203"/>
      <c r="EE139" s="203"/>
      <c r="EF139" s="228"/>
      <c r="EG139" s="228"/>
      <c r="EH139" s="228"/>
      <c r="EI139" s="228"/>
      <c r="EJ139" s="228"/>
      <c r="EK139" s="228"/>
      <c r="EL139" s="228"/>
      <c r="EM139" s="203"/>
      <c r="EN139" s="203"/>
      <c r="EO139" s="203"/>
      <c r="EP139" s="203"/>
      <c r="EQ139" s="203"/>
      <c r="ER139" s="203"/>
      <c r="ES139" s="203"/>
      <c r="ET139" s="203"/>
      <c r="EU139" s="203"/>
      <c r="EV139" s="203"/>
      <c r="EW139" s="203"/>
      <c r="EX139" s="203"/>
      <c r="EY139" s="203"/>
      <c r="EZ139" s="203"/>
      <c r="FA139" s="228"/>
      <c r="FB139" s="228"/>
      <c r="FC139" s="228"/>
      <c r="FD139" s="228"/>
      <c r="FE139" s="228"/>
      <c r="FF139" s="228"/>
      <c r="FG139" s="228"/>
      <c r="FH139" s="203"/>
      <c r="FI139" s="203"/>
      <c r="FJ139" s="203"/>
      <c r="FK139" s="203"/>
      <c r="FL139" s="203"/>
      <c r="FM139" s="203"/>
      <c r="FN139" s="203"/>
      <c r="FO139" s="203"/>
      <c r="FP139" s="203"/>
      <c r="FQ139" s="203"/>
      <c r="FR139" s="203"/>
      <c r="FS139" s="203"/>
      <c r="FT139" s="203"/>
      <c r="FU139" s="203"/>
      <c r="FV139" s="228"/>
      <c r="FW139" s="228"/>
      <c r="FX139" s="228"/>
      <c r="FY139" s="228"/>
      <c r="FZ139" s="228"/>
      <c r="GA139" s="228"/>
      <c r="GB139" s="228"/>
      <c r="GC139" s="203"/>
      <c r="GD139" s="203"/>
      <c r="GE139" s="203"/>
      <c r="GF139" s="203"/>
      <c r="GG139" s="203"/>
      <c r="GH139" s="203"/>
      <c r="GI139" s="203"/>
    </row>
    <row r="140" spans="1:191" outlineLevel="1">
      <c r="A140">
        <f t="shared" si="73"/>
        <v>39</v>
      </c>
      <c r="B140" s="40" t="s">
        <v>1004</v>
      </c>
      <c r="C140">
        <f t="shared" si="49"/>
        <v>5</v>
      </c>
      <c r="D140" t="b">
        <f t="shared" si="50"/>
        <v>0</v>
      </c>
      <c r="E140" s="203">
        <f t="shared" si="54"/>
        <v>0</v>
      </c>
      <c r="F140" s="203">
        <f t="shared" si="55"/>
        <v>450</v>
      </c>
      <c r="G140" s="203" t="str">
        <f t="shared" si="68"/>
        <v>-</v>
      </c>
      <c r="H140" s="203">
        <f t="shared" si="68"/>
        <v>0</v>
      </c>
      <c r="I140" s="203">
        <f t="shared" si="68"/>
        <v>0</v>
      </c>
      <c r="J140" s="203">
        <f t="shared" si="68"/>
        <v>0</v>
      </c>
      <c r="K140" s="203">
        <f t="shared" si="67"/>
        <v>0</v>
      </c>
      <c r="L140" s="203">
        <f t="shared" si="67"/>
        <v>450</v>
      </c>
      <c r="M140">
        <f t="shared" si="52"/>
        <v>0.9</v>
      </c>
      <c r="O140" s="130">
        <f t="shared" si="61"/>
        <v>4</v>
      </c>
      <c r="P140" s="215">
        <v>4</v>
      </c>
      <c r="Q140" s="130">
        <f t="shared" si="62"/>
        <v>1</v>
      </c>
      <c r="R140" s="215">
        <v>1</v>
      </c>
      <c r="S140" s="215">
        <v>1</v>
      </c>
      <c r="T140" s="129">
        <f>MOD(INT(($A140-5)/PRODUCT(U$98:$U$98)),T$98)+1</f>
        <v>1</v>
      </c>
      <c r="W140" s="269" t="str">
        <f t="shared" ref="W140:BL140" si="79">W138</f>
        <v>-</v>
      </c>
      <c r="X140" s="269" t="str">
        <f t="shared" si="79"/>
        <v>-</v>
      </c>
      <c r="Y140" s="269" t="str">
        <f t="shared" si="79"/>
        <v>-</v>
      </c>
      <c r="Z140" s="269" t="str">
        <f t="shared" si="79"/>
        <v>-</v>
      </c>
      <c r="AA140" s="269" t="str">
        <f t="shared" si="79"/>
        <v>-</v>
      </c>
      <c r="AB140" s="269" t="str">
        <f t="shared" si="79"/>
        <v>-</v>
      </c>
      <c r="AC140" s="269" t="str">
        <f t="shared" si="79"/>
        <v>-</v>
      </c>
      <c r="AD140" s="269" t="str">
        <f t="shared" si="79"/>
        <v>-</v>
      </c>
      <c r="AE140" s="269" t="str">
        <f t="shared" si="79"/>
        <v>-</v>
      </c>
      <c r="AF140" s="269" t="str">
        <f t="shared" si="79"/>
        <v>-</v>
      </c>
      <c r="AG140" s="269" t="str">
        <f t="shared" si="79"/>
        <v>-</v>
      </c>
      <c r="AH140" s="269" t="str">
        <f t="shared" si="79"/>
        <v>-</v>
      </c>
      <c r="AI140" s="269" t="str">
        <f t="shared" si="79"/>
        <v>-</v>
      </c>
      <c r="AJ140" s="269" t="str">
        <f t="shared" si="79"/>
        <v>-</v>
      </c>
      <c r="AK140" s="269" t="str">
        <f t="shared" si="79"/>
        <v>-</v>
      </c>
      <c r="AL140" s="269" t="str">
        <f t="shared" si="79"/>
        <v>-</v>
      </c>
      <c r="AM140" s="269" t="str">
        <f t="shared" si="79"/>
        <v>-</v>
      </c>
      <c r="AN140" s="269" t="str">
        <f t="shared" si="79"/>
        <v>-</v>
      </c>
      <c r="AO140" s="269" t="str">
        <f t="shared" si="79"/>
        <v>-</v>
      </c>
      <c r="AP140" s="269" t="str">
        <f t="shared" si="79"/>
        <v>-</v>
      </c>
      <c r="AQ140" s="269" t="str">
        <f t="shared" si="79"/>
        <v>-</v>
      </c>
      <c r="AR140" s="269" t="str">
        <f t="shared" si="79"/>
        <v>-</v>
      </c>
      <c r="AS140" s="269" t="str">
        <f t="shared" si="79"/>
        <v>-</v>
      </c>
      <c r="AT140" s="269" t="str">
        <f t="shared" si="79"/>
        <v>-</v>
      </c>
      <c r="AU140" s="269" t="str">
        <f t="shared" si="79"/>
        <v>-</v>
      </c>
      <c r="AV140" s="269" t="str">
        <f t="shared" si="79"/>
        <v>-</v>
      </c>
      <c r="AW140" s="269" t="str">
        <f t="shared" si="79"/>
        <v>-</v>
      </c>
      <c r="AX140" s="269" t="str">
        <f t="shared" si="79"/>
        <v>-</v>
      </c>
      <c r="AY140" s="269" t="str">
        <f t="shared" si="79"/>
        <v>-</v>
      </c>
      <c r="AZ140" s="269" t="str">
        <f t="shared" si="79"/>
        <v>-</v>
      </c>
      <c r="BA140" s="269" t="str">
        <f t="shared" si="79"/>
        <v>-</v>
      </c>
      <c r="BB140" s="269" t="str">
        <f t="shared" si="79"/>
        <v>-</v>
      </c>
      <c r="BC140" s="269" t="str">
        <f t="shared" si="79"/>
        <v>-</v>
      </c>
      <c r="BD140" s="269" t="str">
        <f t="shared" si="79"/>
        <v>-</v>
      </c>
      <c r="BE140" s="269" t="str">
        <f t="shared" si="79"/>
        <v>-</v>
      </c>
      <c r="BF140" s="269" t="str">
        <f t="shared" si="79"/>
        <v>-</v>
      </c>
      <c r="BG140" s="269" t="str">
        <f t="shared" si="79"/>
        <v>-</v>
      </c>
      <c r="BH140" s="269" t="str">
        <f t="shared" si="79"/>
        <v>-</v>
      </c>
      <c r="BI140" s="269" t="str">
        <f t="shared" si="79"/>
        <v>-</v>
      </c>
      <c r="BJ140" s="269" t="str">
        <f t="shared" si="79"/>
        <v>-</v>
      </c>
      <c r="BK140" s="269" t="str">
        <f t="shared" si="79"/>
        <v>-</v>
      </c>
      <c r="BL140" s="269" t="str">
        <f t="shared" si="79"/>
        <v>-</v>
      </c>
      <c r="BM140" s="203"/>
      <c r="BN140" s="203"/>
      <c r="BO140" s="203"/>
      <c r="BP140" s="203"/>
      <c r="BQ140" s="203"/>
      <c r="BR140" s="203"/>
      <c r="BS140" s="203"/>
      <c r="BT140" s="203"/>
      <c r="BU140" s="203"/>
      <c r="BV140" s="203"/>
      <c r="BW140" s="203"/>
      <c r="BX140" s="203"/>
      <c r="BY140" s="203"/>
      <c r="BZ140" s="203"/>
      <c r="CA140" s="203"/>
      <c r="CB140" s="228"/>
      <c r="CC140" s="228"/>
      <c r="CD140" s="228"/>
      <c r="CE140" s="228"/>
      <c r="CF140" s="228"/>
      <c r="CG140" s="228"/>
      <c r="CH140" s="228"/>
      <c r="CI140" s="203"/>
      <c r="CJ140" s="203"/>
      <c r="CK140" s="203"/>
      <c r="CL140" s="203"/>
      <c r="CM140" s="203"/>
      <c r="CN140" s="203"/>
      <c r="CO140" s="203"/>
      <c r="CP140" s="228"/>
      <c r="CQ140" s="228"/>
      <c r="CR140" s="228"/>
      <c r="CS140" s="228"/>
      <c r="CT140" s="228"/>
      <c r="CU140" s="228"/>
      <c r="CV140" s="228"/>
      <c r="CW140" s="203"/>
      <c r="CX140" s="203"/>
      <c r="CY140" s="203"/>
      <c r="CZ140" s="203"/>
      <c r="DA140" s="203"/>
      <c r="DB140" s="203"/>
      <c r="DC140" s="203"/>
      <c r="DD140" s="203"/>
      <c r="DE140" s="203"/>
      <c r="DF140" s="203"/>
      <c r="DG140" s="203"/>
      <c r="DH140" s="203"/>
      <c r="DI140" s="203"/>
      <c r="DJ140" s="203"/>
      <c r="DK140" s="228"/>
      <c r="DL140" s="228"/>
      <c r="DM140" s="228"/>
      <c r="DN140" s="228"/>
      <c r="DO140" s="228"/>
      <c r="DP140" s="228"/>
      <c r="DQ140" s="228"/>
      <c r="DR140" s="203"/>
      <c r="DS140" s="203"/>
      <c r="DT140" s="203"/>
      <c r="DU140" s="203"/>
      <c r="DV140" s="203"/>
      <c r="DW140" s="203"/>
      <c r="DX140" s="203"/>
      <c r="DY140" s="203"/>
      <c r="DZ140" s="203"/>
      <c r="EA140" s="203"/>
      <c r="EB140" s="203"/>
      <c r="EC140" s="203"/>
      <c r="ED140" s="203"/>
      <c r="EE140" s="203"/>
      <c r="EF140" s="228"/>
      <c r="EG140" s="228"/>
      <c r="EH140" s="228"/>
      <c r="EI140" s="228"/>
      <c r="EJ140" s="228"/>
      <c r="EK140" s="228"/>
      <c r="EL140" s="228"/>
      <c r="EM140" s="203"/>
      <c r="EN140" s="203"/>
      <c r="EO140" s="203"/>
      <c r="EP140" s="203"/>
      <c r="EQ140" s="203"/>
      <c r="ER140" s="203"/>
      <c r="ES140" s="203"/>
      <c r="ET140" s="203"/>
      <c r="EU140" s="203"/>
      <c r="EV140" s="203"/>
      <c r="EW140" s="203"/>
      <c r="EX140" s="203"/>
      <c r="EY140" s="203"/>
      <c r="EZ140" s="203"/>
      <c r="FA140" s="228"/>
      <c r="FB140" s="228"/>
      <c r="FC140" s="228"/>
      <c r="FD140" s="228"/>
      <c r="FE140" s="228"/>
      <c r="FF140" s="228"/>
      <c r="FG140" s="228"/>
      <c r="FH140" s="203"/>
      <c r="FI140" s="203"/>
      <c r="FJ140" s="203"/>
      <c r="FK140" s="203"/>
      <c r="FL140" s="203"/>
      <c r="FM140" s="203"/>
      <c r="FN140" s="203"/>
      <c r="FO140" s="203"/>
      <c r="FP140" s="203"/>
      <c r="FQ140" s="203"/>
      <c r="FR140" s="203"/>
      <c r="FS140" s="203"/>
      <c r="FT140" s="203"/>
      <c r="FU140" s="203"/>
      <c r="FV140" s="228"/>
      <c r="FW140" s="228"/>
      <c r="FX140" s="228"/>
      <c r="FY140" s="228"/>
      <c r="FZ140" s="228"/>
      <c r="GA140" s="228"/>
      <c r="GB140" s="228"/>
      <c r="GC140" s="203"/>
      <c r="GD140" s="203"/>
      <c r="GE140" s="203"/>
      <c r="GF140" s="203"/>
      <c r="GG140" s="203"/>
      <c r="GH140" s="203"/>
      <c r="GI140" s="203"/>
    </row>
    <row r="141" spans="1:191" outlineLevel="1">
      <c r="A141">
        <f t="shared" si="73"/>
        <v>40</v>
      </c>
      <c r="B141" s="40" t="s">
        <v>1038</v>
      </c>
      <c r="C141">
        <f t="shared" si="49"/>
        <v>5</v>
      </c>
      <c r="D141" t="b">
        <f t="shared" si="50"/>
        <v>0</v>
      </c>
      <c r="E141" s="203">
        <f t="shared" si="54"/>
        <v>0</v>
      </c>
      <c r="F141" s="203">
        <f t="shared" si="55"/>
        <v>450</v>
      </c>
      <c r="G141" s="203" t="str">
        <f t="shared" si="68"/>
        <v>-</v>
      </c>
      <c r="H141" s="203">
        <f t="shared" si="68"/>
        <v>0</v>
      </c>
      <c r="I141" s="203">
        <f t="shared" si="68"/>
        <v>0</v>
      </c>
      <c r="J141" s="203">
        <f t="shared" si="68"/>
        <v>0</v>
      </c>
      <c r="K141" s="203">
        <f t="shared" si="67"/>
        <v>0</v>
      </c>
      <c r="L141" s="203">
        <f t="shared" si="67"/>
        <v>450</v>
      </c>
      <c r="M141">
        <f t="shared" si="52"/>
        <v>0</v>
      </c>
      <c r="O141" s="130">
        <f t="shared" si="61"/>
        <v>4</v>
      </c>
      <c r="P141" s="215">
        <v>4</v>
      </c>
      <c r="Q141" s="130">
        <f t="shared" si="62"/>
        <v>1</v>
      </c>
      <c r="R141" s="215">
        <v>1</v>
      </c>
      <c r="S141" s="215">
        <v>1</v>
      </c>
      <c r="T141" s="129">
        <f>MOD(INT(($A141-5)/PRODUCT(U$98:$U$98)),T$98)+1</f>
        <v>2</v>
      </c>
      <c r="W141" s="269" t="str">
        <f t="shared" ref="W141:BL141" si="80">W139</f>
        <v>-</v>
      </c>
      <c r="X141" s="269" t="str">
        <f t="shared" si="80"/>
        <v>-</v>
      </c>
      <c r="Y141" s="269" t="str">
        <f t="shared" si="80"/>
        <v>-</v>
      </c>
      <c r="Z141" s="269" t="str">
        <f t="shared" si="80"/>
        <v>-</v>
      </c>
      <c r="AA141" s="269" t="str">
        <f t="shared" si="80"/>
        <v>-</v>
      </c>
      <c r="AB141" s="269" t="str">
        <f t="shared" si="80"/>
        <v>-</v>
      </c>
      <c r="AC141" s="269" t="str">
        <f t="shared" si="80"/>
        <v>-</v>
      </c>
      <c r="AD141" s="269" t="str">
        <f t="shared" si="80"/>
        <v>-</v>
      </c>
      <c r="AE141" s="269" t="str">
        <f t="shared" si="80"/>
        <v>-</v>
      </c>
      <c r="AF141" s="269" t="str">
        <f t="shared" si="80"/>
        <v>-</v>
      </c>
      <c r="AG141" s="269" t="str">
        <f t="shared" si="80"/>
        <v>-</v>
      </c>
      <c r="AH141" s="269" t="str">
        <f t="shared" si="80"/>
        <v>-</v>
      </c>
      <c r="AI141" s="269" t="str">
        <f t="shared" si="80"/>
        <v>-</v>
      </c>
      <c r="AJ141" s="269" t="str">
        <f t="shared" si="80"/>
        <v>-</v>
      </c>
      <c r="AK141" s="269" t="str">
        <f t="shared" si="80"/>
        <v>-</v>
      </c>
      <c r="AL141" s="269" t="str">
        <f t="shared" si="80"/>
        <v>-</v>
      </c>
      <c r="AM141" s="269" t="str">
        <f t="shared" si="80"/>
        <v>-</v>
      </c>
      <c r="AN141" s="269" t="str">
        <f t="shared" si="80"/>
        <v>-</v>
      </c>
      <c r="AO141" s="269" t="str">
        <f t="shared" si="80"/>
        <v>-</v>
      </c>
      <c r="AP141" s="269" t="str">
        <f t="shared" si="80"/>
        <v>-</v>
      </c>
      <c r="AQ141" s="269" t="str">
        <f t="shared" si="80"/>
        <v>-</v>
      </c>
      <c r="AR141" s="269" t="str">
        <f t="shared" si="80"/>
        <v>-</v>
      </c>
      <c r="AS141" s="269" t="str">
        <f t="shared" si="80"/>
        <v>-</v>
      </c>
      <c r="AT141" s="269" t="str">
        <f t="shared" si="80"/>
        <v>-</v>
      </c>
      <c r="AU141" s="269" t="str">
        <f t="shared" si="80"/>
        <v>-</v>
      </c>
      <c r="AV141" s="269" t="str">
        <f t="shared" si="80"/>
        <v>-</v>
      </c>
      <c r="AW141" s="269" t="str">
        <f t="shared" si="80"/>
        <v>-</v>
      </c>
      <c r="AX141" s="269" t="str">
        <f t="shared" si="80"/>
        <v>-</v>
      </c>
      <c r="AY141" s="269" t="str">
        <f t="shared" si="80"/>
        <v>-</v>
      </c>
      <c r="AZ141" s="269" t="str">
        <f t="shared" si="80"/>
        <v>-</v>
      </c>
      <c r="BA141" s="269" t="str">
        <f t="shared" si="80"/>
        <v>-</v>
      </c>
      <c r="BB141" s="269" t="str">
        <f t="shared" si="80"/>
        <v>-</v>
      </c>
      <c r="BC141" s="269" t="str">
        <f t="shared" si="80"/>
        <v>-</v>
      </c>
      <c r="BD141" s="269" t="str">
        <f t="shared" si="80"/>
        <v>-</v>
      </c>
      <c r="BE141" s="269" t="str">
        <f t="shared" si="80"/>
        <v>-</v>
      </c>
      <c r="BF141" s="269" t="str">
        <f t="shared" si="80"/>
        <v>-</v>
      </c>
      <c r="BG141" s="269" t="str">
        <f t="shared" si="80"/>
        <v>-</v>
      </c>
      <c r="BH141" s="269" t="str">
        <f t="shared" si="80"/>
        <v>-</v>
      </c>
      <c r="BI141" s="269" t="str">
        <f t="shared" si="80"/>
        <v>-</v>
      </c>
      <c r="BJ141" s="269" t="str">
        <f t="shared" si="80"/>
        <v>-</v>
      </c>
      <c r="BK141" s="269" t="str">
        <f t="shared" si="80"/>
        <v>-</v>
      </c>
      <c r="BL141" s="269" t="str">
        <f t="shared" si="80"/>
        <v>-</v>
      </c>
      <c r="BM141" s="203"/>
      <c r="BN141" s="203"/>
      <c r="BO141" s="203"/>
      <c r="BP141" s="203"/>
      <c r="BQ141" s="203"/>
      <c r="BR141" s="203"/>
      <c r="BS141" s="203"/>
      <c r="BT141" s="203"/>
      <c r="BU141" s="203"/>
      <c r="BV141" s="203"/>
      <c r="BW141" s="203"/>
      <c r="BX141" s="203"/>
      <c r="BY141" s="203"/>
      <c r="BZ141" s="203"/>
      <c r="CA141" s="203"/>
      <c r="CB141" s="228"/>
      <c r="CC141" s="228"/>
      <c r="CD141" s="228"/>
      <c r="CE141" s="228"/>
      <c r="CF141" s="228"/>
      <c r="CG141" s="228"/>
      <c r="CH141" s="228"/>
      <c r="CI141" s="203"/>
      <c r="CJ141" s="203"/>
      <c r="CK141" s="203"/>
      <c r="CL141" s="203"/>
      <c r="CM141" s="203"/>
      <c r="CN141" s="203"/>
      <c r="CO141" s="203"/>
      <c r="CP141" s="228"/>
      <c r="CQ141" s="228"/>
      <c r="CR141" s="228"/>
      <c r="CS141" s="228"/>
      <c r="CT141" s="228"/>
      <c r="CU141" s="228"/>
      <c r="CV141" s="228"/>
      <c r="CW141" s="203"/>
      <c r="CX141" s="203"/>
      <c r="CY141" s="203"/>
      <c r="CZ141" s="203"/>
      <c r="DA141" s="203"/>
      <c r="DB141" s="203"/>
      <c r="DC141" s="203"/>
      <c r="DD141" s="203"/>
      <c r="DE141" s="203"/>
      <c r="DF141" s="203"/>
      <c r="DG141" s="203"/>
      <c r="DH141" s="203"/>
      <c r="DI141" s="203"/>
      <c r="DJ141" s="203"/>
      <c r="DK141" s="228"/>
      <c r="DL141" s="228"/>
      <c r="DM141" s="228"/>
      <c r="DN141" s="228"/>
      <c r="DO141" s="228"/>
      <c r="DP141" s="228"/>
      <c r="DQ141" s="228"/>
      <c r="DR141" s="203"/>
      <c r="DS141" s="203"/>
      <c r="DT141" s="203"/>
      <c r="DU141" s="203"/>
      <c r="DV141" s="203"/>
      <c r="DW141" s="203"/>
      <c r="DX141" s="203"/>
      <c r="DY141" s="203"/>
      <c r="DZ141" s="203"/>
      <c r="EA141" s="203"/>
      <c r="EB141" s="203"/>
      <c r="EC141" s="203"/>
      <c r="ED141" s="203"/>
      <c r="EE141" s="203"/>
      <c r="EF141" s="228"/>
      <c r="EG141" s="228"/>
      <c r="EH141" s="228"/>
      <c r="EI141" s="228"/>
      <c r="EJ141" s="228"/>
      <c r="EK141" s="228"/>
      <c r="EL141" s="228"/>
      <c r="EM141" s="203"/>
      <c r="EN141" s="203"/>
      <c r="EO141" s="203"/>
      <c r="EP141" s="203"/>
      <c r="EQ141" s="203"/>
      <c r="ER141" s="203"/>
      <c r="ES141" s="203"/>
      <c r="ET141" s="203"/>
      <c r="EU141" s="203"/>
      <c r="EV141" s="203"/>
      <c r="EW141" s="203"/>
      <c r="EX141" s="203"/>
      <c r="EY141" s="203"/>
      <c r="EZ141" s="203"/>
      <c r="FA141" s="228"/>
      <c r="FB141" s="228"/>
      <c r="FC141" s="228"/>
      <c r="FD141" s="228"/>
      <c r="FE141" s="228"/>
      <c r="FF141" s="228"/>
      <c r="FG141" s="228"/>
      <c r="FH141" s="203"/>
      <c r="FI141" s="203"/>
      <c r="FJ141" s="203"/>
      <c r="FK141" s="203"/>
      <c r="FL141" s="203"/>
      <c r="FM141" s="203"/>
      <c r="FN141" s="203"/>
      <c r="FO141" s="203"/>
      <c r="FP141" s="203"/>
      <c r="FQ141" s="203"/>
      <c r="FR141" s="203"/>
      <c r="FS141" s="203"/>
      <c r="FT141" s="203"/>
      <c r="FU141" s="203"/>
      <c r="FV141" s="228"/>
      <c r="FW141" s="228"/>
      <c r="FX141" s="228"/>
      <c r="FY141" s="228"/>
      <c r="FZ141" s="228"/>
      <c r="GA141" s="228"/>
      <c r="GB141" s="228"/>
      <c r="GC141" s="203"/>
      <c r="GD141" s="203"/>
      <c r="GE141" s="203"/>
      <c r="GF141" s="203"/>
      <c r="GG141" s="203"/>
      <c r="GH141" s="203"/>
      <c r="GI141" s="203"/>
    </row>
    <row r="142" spans="1:191" outlineLevel="1">
      <c r="A142">
        <f t="shared" si="73"/>
        <v>41</v>
      </c>
      <c r="B142" s="40" t="s">
        <v>1005</v>
      </c>
      <c r="C142">
        <f t="shared" si="49"/>
        <v>5</v>
      </c>
      <c r="D142" t="b">
        <f t="shared" si="50"/>
        <v>0</v>
      </c>
      <c r="E142" s="203">
        <f t="shared" si="54"/>
        <v>0</v>
      </c>
      <c r="F142" s="203">
        <f t="shared" si="55"/>
        <v>450</v>
      </c>
      <c r="G142" s="203" t="str">
        <f t="shared" si="68"/>
        <v>-</v>
      </c>
      <c r="H142" s="203">
        <f t="shared" si="68"/>
        <v>0</v>
      </c>
      <c r="I142" s="203">
        <f t="shared" si="68"/>
        <v>0</v>
      </c>
      <c r="J142" s="203">
        <f t="shared" si="68"/>
        <v>0</v>
      </c>
      <c r="K142" s="203">
        <f t="shared" si="67"/>
        <v>0</v>
      </c>
      <c r="L142" s="203">
        <f t="shared" si="67"/>
        <v>450</v>
      </c>
      <c r="M142">
        <f t="shared" si="52"/>
        <v>0.9</v>
      </c>
      <c r="O142" s="130">
        <f t="shared" si="61"/>
        <v>4</v>
      </c>
      <c r="P142" s="215">
        <v>4</v>
      </c>
      <c r="Q142" s="130">
        <f t="shared" si="62"/>
        <v>1</v>
      </c>
      <c r="R142" s="215">
        <v>1</v>
      </c>
      <c r="S142" s="215">
        <v>1</v>
      </c>
      <c r="T142" s="129">
        <f>MOD(INT(($A142-5)/PRODUCT(U$98:$U$98)),T$98)+1</f>
        <v>1</v>
      </c>
      <c r="W142" s="269" t="str">
        <f t="shared" ref="W142:BL142" si="81">W140</f>
        <v>-</v>
      </c>
      <c r="X142" s="269" t="str">
        <f t="shared" si="81"/>
        <v>-</v>
      </c>
      <c r="Y142" s="269" t="str">
        <f t="shared" si="81"/>
        <v>-</v>
      </c>
      <c r="Z142" s="269" t="str">
        <f t="shared" si="81"/>
        <v>-</v>
      </c>
      <c r="AA142" s="269" t="str">
        <f t="shared" si="81"/>
        <v>-</v>
      </c>
      <c r="AB142" s="269" t="str">
        <f t="shared" si="81"/>
        <v>-</v>
      </c>
      <c r="AC142" s="269" t="str">
        <f t="shared" si="81"/>
        <v>-</v>
      </c>
      <c r="AD142" s="269" t="str">
        <f t="shared" si="81"/>
        <v>-</v>
      </c>
      <c r="AE142" s="269" t="str">
        <f t="shared" si="81"/>
        <v>-</v>
      </c>
      <c r="AF142" s="269" t="str">
        <f t="shared" si="81"/>
        <v>-</v>
      </c>
      <c r="AG142" s="269" t="str">
        <f t="shared" si="81"/>
        <v>-</v>
      </c>
      <c r="AH142" s="269" t="str">
        <f t="shared" si="81"/>
        <v>-</v>
      </c>
      <c r="AI142" s="269" t="str">
        <f t="shared" si="81"/>
        <v>-</v>
      </c>
      <c r="AJ142" s="269" t="str">
        <f t="shared" si="81"/>
        <v>-</v>
      </c>
      <c r="AK142" s="269" t="str">
        <f t="shared" si="81"/>
        <v>-</v>
      </c>
      <c r="AL142" s="269" t="str">
        <f t="shared" si="81"/>
        <v>-</v>
      </c>
      <c r="AM142" s="269" t="str">
        <f t="shared" si="81"/>
        <v>-</v>
      </c>
      <c r="AN142" s="269" t="str">
        <f t="shared" si="81"/>
        <v>-</v>
      </c>
      <c r="AO142" s="269" t="str">
        <f t="shared" si="81"/>
        <v>-</v>
      </c>
      <c r="AP142" s="269" t="str">
        <f t="shared" si="81"/>
        <v>-</v>
      </c>
      <c r="AQ142" s="269" t="str">
        <f t="shared" si="81"/>
        <v>-</v>
      </c>
      <c r="AR142" s="269" t="str">
        <f t="shared" si="81"/>
        <v>-</v>
      </c>
      <c r="AS142" s="269" t="str">
        <f t="shared" si="81"/>
        <v>-</v>
      </c>
      <c r="AT142" s="269" t="str">
        <f t="shared" si="81"/>
        <v>-</v>
      </c>
      <c r="AU142" s="269" t="str">
        <f t="shared" si="81"/>
        <v>-</v>
      </c>
      <c r="AV142" s="269" t="str">
        <f t="shared" si="81"/>
        <v>-</v>
      </c>
      <c r="AW142" s="269" t="str">
        <f t="shared" si="81"/>
        <v>-</v>
      </c>
      <c r="AX142" s="269" t="str">
        <f t="shared" si="81"/>
        <v>-</v>
      </c>
      <c r="AY142" s="269" t="str">
        <f t="shared" si="81"/>
        <v>-</v>
      </c>
      <c r="AZ142" s="269" t="str">
        <f t="shared" si="81"/>
        <v>-</v>
      </c>
      <c r="BA142" s="269" t="str">
        <f t="shared" si="81"/>
        <v>-</v>
      </c>
      <c r="BB142" s="269" t="str">
        <f t="shared" si="81"/>
        <v>-</v>
      </c>
      <c r="BC142" s="269" t="str">
        <f t="shared" si="81"/>
        <v>-</v>
      </c>
      <c r="BD142" s="269" t="str">
        <f t="shared" si="81"/>
        <v>-</v>
      </c>
      <c r="BE142" s="269" t="str">
        <f t="shared" si="81"/>
        <v>-</v>
      </c>
      <c r="BF142" s="269" t="str">
        <f t="shared" si="81"/>
        <v>-</v>
      </c>
      <c r="BG142" s="269" t="str">
        <f t="shared" si="81"/>
        <v>-</v>
      </c>
      <c r="BH142" s="269" t="str">
        <f t="shared" si="81"/>
        <v>-</v>
      </c>
      <c r="BI142" s="269" t="str">
        <f t="shared" si="81"/>
        <v>-</v>
      </c>
      <c r="BJ142" s="269" t="str">
        <f t="shared" si="81"/>
        <v>-</v>
      </c>
      <c r="BK142" s="269" t="str">
        <f t="shared" si="81"/>
        <v>-</v>
      </c>
      <c r="BL142" s="269" t="str">
        <f t="shared" si="81"/>
        <v>-</v>
      </c>
      <c r="BM142" s="203"/>
      <c r="BN142" s="203"/>
      <c r="BO142" s="203"/>
      <c r="BP142" s="203"/>
      <c r="BQ142" s="203"/>
      <c r="BR142" s="203"/>
      <c r="BS142" s="203"/>
      <c r="BT142" s="203"/>
      <c r="BU142" s="203"/>
      <c r="BV142" s="203"/>
      <c r="BW142" s="203"/>
      <c r="BX142" s="203"/>
      <c r="BY142" s="203"/>
      <c r="BZ142" s="203"/>
      <c r="CA142" s="203"/>
      <c r="CB142" s="228"/>
      <c r="CC142" s="228"/>
      <c r="CD142" s="228"/>
      <c r="CE142" s="228"/>
      <c r="CF142" s="228"/>
      <c r="CG142" s="228"/>
      <c r="CH142" s="228"/>
      <c r="CI142" s="203"/>
      <c r="CJ142" s="203"/>
      <c r="CK142" s="203"/>
      <c r="CL142" s="203"/>
      <c r="CM142" s="203"/>
      <c r="CN142" s="203"/>
      <c r="CO142" s="203"/>
      <c r="CP142" s="228"/>
      <c r="CQ142" s="228"/>
      <c r="CR142" s="228"/>
      <c r="CS142" s="228"/>
      <c r="CT142" s="228"/>
      <c r="CU142" s="228"/>
      <c r="CV142" s="228"/>
      <c r="CW142" s="203"/>
      <c r="CX142" s="203"/>
      <c r="CY142" s="203"/>
      <c r="CZ142" s="203"/>
      <c r="DA142" s="203"/>
      <c r="DB142" s="203"/>
      <c r="DC142" s="203"/>
      <c r="DD142" s="203"/>
      <c r="DE142" s="203"/>
      <c r="DF142" s="203"/>
      <c r="DG142" s="203"/>
      <c r="DH142" s="203"/>
      <c r="DI142" s="203"/>
      <c r="DJ142" s="203"/>
      <c r="DK142" s="228"/>
      <c r="DL142" s="228"/>
      <c r="DM142" s="228"/>
      <c r="DN142" s="228"/>
      <c r="DO142" s="228"/>
      <c r="DP142" s="228"/>
      <c r="DQ142" s="228"/>
      <c r="DR142" s="203"/>
      <c r="DS142" s="203"/>
      <c r="DT142" s="203"/>
      <c r="DU142" s="203"/>
      <c r="DV142" s="203"/>
      <c r="DW142" s="203"/>
      <c r="DX142" s="203"/>
      <c r="DY142" s="203"/>
      <c r="DZ142" s="203"/>
      <c r="EA142" s="203"/>
      <c r="EB142" s="203"/>
      <c r="EC142" s="203"/>
      <c r="ED142" s="203"/>
      <c r="EE142" s="203"/>
      <c r="EF142" s="228"/>
      <c r="EG142" s="228"/>
      <c r="EH142" s="228"/>
      <c r="EI142" s="228"/>
      <c r="EJ142" s="228"/>
      <c r="EK142" s="228"/>
      <c r="EL142" s="228"/>
      <c r="EM142" s="203"/>
      <c r="EN142" s="203"/>
      <c r="EO142" s="203"/>
      <c r="EP142" s="203"/>
      <c r="EQ142" s="203"/>
      <c r="ER142" s="203"/>
      <c r="ES142" s="203"/>
      <c r="ET142" s="203"/>
      <c r="EU142" s="203"/>
      <c r="EV142" s="203"/>
      <c r="EW142" s="203"/>
      <c r="EX142" s="203"/>
      <c r="EY142" s="203"/>
      <c r="EZ142" s="203"/>
      <c r="FA142" s="228"/>
      <c r="FB142" s="228"/>
      <c r="FC142" s="228"/>
      <c r="FD142" s="228"/>
      <c r="FE142" s="228"/>
      <c r="FF142" s="228"/>
      <c r="FG142" s="228"/>
      <c r="FH142" s="203"/>
      <c r="FI142" s="203"/>
      <c r="FJ142" s="203"/>
      <c r="FK142" s="203"/>
      <c r="FL142" s="203"/>
      <c r="FM142" s="203"/>
      <c r="FN142" s="203"/>
      <c r="FO142" s="203"/>
      <c r="FP142" s="203"/>
      <c r="FQ142" s="203"/>
      <c r="FR142" s="203"/>
      <c r="FS142" s="203"/>
      <c r="FT142" s="203"/>
      <c r="FU142" s="203"/>
      <c r="FV142" s="228"/>
      <c r="FW142" s="228"/>
      <c r="FX142" s="228"/>
      <c r="FY142" s="228"/>
      <c r="FZ142" s="228"/>
      <c r="GA142" s="228"/>
      <c r="GB142" s="228"/>
      <c r="GC142" s="203"/>
      <c r="GD142" s="203"/>
      <c r="GE142" s="203"/>
      <c r="GF142" s="203"/>
      <c r="GG142" s="203"/>
      <c r="GH142" s="203"/>
      <c r="GI142" s="203"/>
    </row>
    <row r="143" spans="1:191" outlineLevel="1">
      <c r="A143">
        <f t="shared" si="73"/>
        <v>42</v>
      </c>
      <c r="B143" s="40" t="s">
        <v>1006</v>
      </c>
      <c r="C143">
        <f t="shared" si="49"/>
        <v>5</v>
      </c>
      <c r="D143" t="b">
        <f t="shared" si="50"/>
        <v>0</v>
      </c>
      <c r="E143" s="203">
        <f t="shared" si="54"/>
        <v>0</v>
      </c>
      <c r="F143" s="203">
        <f t="shared" si="55"/>
        <v>450</v>
      </c>
      <c r="G143" s="203" t="str">
        <f t="shared" si="68"/>
        <v>-</v>
      </c>
      <c r="H143" s="203">
        <f t="shared" si="68"/>
        <v>0</v>
      </c>
      <c r="I143" s="203">
        <f t="shared" si="68"/>
        <v>0</v>
      </c>
      <c r="J143" s="203">
        <f t="shared" si="68"/>
        <v>0</v>
      </c>
      <c r="K143" s="203">
        <f t="shared" si="67"/>
        <v>0</v>
      </c>
      <c r="L143" s="203">
        <f t="shared" si="67"/>
        <v>450</v>
      </c>
      <c r="M143">
        <f t="shared" si="52"/>
        <v>0</v>
      </c>
      <c r="O143" s="130">
        <f t="shared" si="61"/>
        <v>4</v>
      </c>
      <c r="P143" s="215">
        <v>4</v>
      </c>
      <c r="Q143" s="130">
        <f t="shared" si="62"/>
        <v>1</v>
      </c>
      <c r="R143" s="215">
        <v>1</v>
      </c>
      <c r="S143" s="215">
        <v>1</v>
      </c>
      <c r="T143" s="129">
        <f>MOD(INT(($A143-5)/PRODUCT(U$98:$U$98)),T$98)+1</f>
        <v>2</v>
      </c>
      <c r="W143" s="269" t="str">
        <f t="shared" ref="W143:BL143" si="82">W141</f>
        <v>-</v>
      </c>
      <c r="X143" s="269" t="str">
        <f t="shared" si="82"/>
        <v>-</v>
      </c>
      <c r="Y143" s="269" t="str">
        <f t="shared" si="82"/>
        <v>-</v>
      </c>
      <c r="Z143" s="269" t="str">
        <f t="shared" si="82"/>
        <v>-</v>
      </c>
      <c r="AA143" s="269" t="str">
        <f t="shared" si="82"/>
        <v>-</v>
      </c>
      <c r="AB143" s="269" t="str">
        <f t="shared" si="82"/>
        <v>-</v>
      </c>
      <c r="AC143" s="269" t="str">
        <f t="shared" si="82"/>
        <v>-</v>
      </c>
      <c r="AD143" s="269" t="str">
        <f t="shared" si="82"/>
        <v>-</v>
      </c>
      <c r="AE143" s="269" t="str">
        <f t="shared" si="82"/>
        <v>-</v>
      </c>
      <c r="AF143" s="269" t="str">
        <f t="shared" si="82"/>
        <v>-</v>
      </c>
      <c r="AG143" s="269" t="str">
        <f t="shared" si="82"/>
        <v>-</v>
      </c>
      <c r="AH143" s="269" t="str">
        <f t="shared" si="82"/>
        <v>-</v>
      </c>
      <c r="AI143" s="269" t="str">
        <f t="shared" si="82"/>
        <v>-</v>
      </c>
      <c r="AJ143" s="269" t="str">
        <f t="shared" si="82"/>
        <v>-</v>
      </c>
      <c r="AK143" s="269" t="str">
        <f t="shared" si="82"/>
        <v>-</v>
      </c>
      <c r="AL143" s="269" t="str">
        <f t="shared" si="82"/>
        <v>-</v>
      </c>
      <c r="AM143" s="269" t="str">
        <f t="shared" si="82"/>
        <v>-</v>
      </c>
      <c r="AN143" s="269" t="str">
        <f t="shared" si="82"/>
        <v>-</v>
      </c>
      <c r="AO143" s="269" t="str">
        <f t="shared" si="82"/>
        <v>-</v>
      </c>
      <c r="AP143" s="269" t="str">
        <f t="shared" si="82"/>
        <v>-</v>
      </c>
      <c r="AQ143" s="269" t="str">
        <f t="shared" si="82"/>
        <v>-</v>
      </c>
      <c r="AR143" s="269" t="str">
        <f t="shared" si="82"/>
        <v>-</v>
      </c>
      <c r="AS143" s="269" t="str">
        <f t="shared" si="82"/>
        <v>-</v>
      </c>
      <c r="AT143" s="269" t="str">
        <f t="shared" si="82"/>
        <v>-</v>
      </c>
      <c r="AU143" s="269" t="str">
        <f t="shared" si="82"/>
        <v>-</v>
      </c>
      <c r="AV143" s="269" t="str">
        <f t="shared" si="82"/>
        <v>-</v>
      </c>
      <c r="AW143" s="269" t="str">
        <f t="shared" si="82"/>
        <v>-</v>
      </c>
      <c r="AX143" s="269" t="str">
        <f t="shared" si="82"/>
        <v>-</v>
      </c>
      <c r="AY143" s="269" t="str">
        <f t="shared" si="82"/>
        <v>-</v>
      </c>
      <c r="AZ143" s="269" t="str">
        <f t="shared" si="82"/>
        <v>-</v>
      </c>
      <c r="BA143" s="269" t="str">
        <f t="shared" si="82"/>
        <v>-</v>
      </c>
      <c r="BB143" s="269" t="str">
        <f t="shared" si="82"/>
        <v>-</v>
      </c>
      <c r="BC143" s="269" t="str">
        <f t="shared" si="82"/>
        <v>-</v>
      </c>
      <c r="BD143" s="269" t="str">
        <f t="shared" si="82"/>
        <v>-</v>
      </c>
      <c r="BE143" s="269" t="str">
        <f t="shared" si="82"/>
        <v>-</v>
      </c>
      <c r="BF143" s="269" t="str">
        <f t="shared" si="82"/>
        <v>-</v>
      </c>
      <c r="BG143" s="269" t="str">
        <f t="shared" si="82"/>
        <v>-</v>
      </c>
      <c r="BH143" s="269" t="str">
        <f t="shared" si="82"/>
        <v>-</v>
      </c>
      <c r="BI143" s="269" t="str">
        <f t="shared" si="82"/>
        <v>-</v>
      </c>
      <c r="BJ143" s="269" t="str">
        <f t="shared" si="82"/>
        <v>-</v>
      </c>
      <c r="BK143" s="269" t="str">
        <f t="shared" si="82"/>
        <v>-</v>
      </c>
      <c r="BL143" s="269" t="str">
        <f t="shared" si="82"/>
        <v>-</v>
      </c>
      <c r="BM143" s="203"/>
      <c r="BN143" s="203"/>
      <c r="BO143" s="203"/>
      <c r="BP143" s="203"/>
      <c r="BQ143" s="203"/>
      <c r="BR143" s="203"/>
      <c r="BS143" s="203"/>
      <c r="BT143" s="203"/>
      <c r="BU143" s="203"/>
      <c r="BV143" s="203"/>
      <c r="BW143" s="203"/>
      <c r="BX143" s="203"/>
      <c r="BY143" s="203"/>
      <c r="BZ143" s="203"/>
      <c r="CA143" s="203"/>
      <c r="CB143" s="228"/>
      <c r="CC143" s="228"/>
      <c r="CD143" s="228"/>
      <c r="CE143" s="228"/>
      <c r="CF143" s="228"/>
      <c r="CG143" s="228"/>
      <c r="CH143" s="228"/>
      <c r="CI143" s="203"/>
      <c r="CJ143" s="203"/>
      <c r="CK143" s="203"/>
      <c r="CL143" s="203"/>
      <c r="CM143" s="203"/>
      <c r="CN143" s="203"/>
      <c r="CO143" s="203"/>
      <c r="CP143" s="228"/>
      <c r="CQ143" s="228"/>
      <c r="CR143" s="228"/>
      <c r="CS143" s="228"/>
      <c r="CT143" s="228"/>
      <c r="CU143" s="228"/>
      <c r="CV143" s="228"/>
      <c r="CW143" s="203"/>
      <c r="CX143" s="203"/>
      <c r="CY143" s="203"/>
      <c r="CZ143" s="203"/>
      <c r="DA143" s="203"/>
      <c r="DB143" s="203"/>
      <c r="DC143" s="203"/>
      <c r="DD143" s="203"/>
      <c r="DE143" s="203"/>
      <c r="DF143" s="203"/>
      <c r="DG143" s="203"/>
      <c r="DH143" s="203"/>
      <c r="DI143" s="203"/>
      <c r="DJ143" s="203"/>
      <c r="DK143" s="228"/>
      <c r="DL143" s="228"/>
      <c r="DM143" s="228"/>
      <c r="DN143" s="228"/>
      <c r="DO143" s="228"/>
      <c r="DP143" s="228"/>
      <c r="DQ143" s="228"/>
      <c r="DR143" s="203"/>
      <c r="DS143" s="203"/>
      <c r="DT143" s="203"/>
      <c r="DU143" s="203"/>
      <c r="DV143" s="203"/>
      <c r="DW143" s="203"/>
      <c r="DX143" s="203"/>
      <c r="DY143" s="203"/>
      <c r="DZ143" s="203"/>
      <c r="EA143" s="203"/>
      <c r="EB143" s="203"/>
      <c r="EC143" s="203"/>
      <c r="ED143" s="203"/>
      <c r="EE143" s="203"/>
      <c r="EF143" s="228"/>
      <c r="EG143" s="228"/>
      <c r="EH143" s="228"/>
      <c r="EI143" s="228"/>
      <c r="EJ143" s="228"/>
      <c r="EK143" s="228"/>
      <c r="EL143" s="228"/>
      <c r="EM143" s="203"/>
      <c r="EN143" s="203"/>
      <c r="EO143" s="203"/>
      <c r="EP143" s="203"/>
      <c r="EQ143" s="203"/>
      <c r="ER143" s="203"/>
      <c r="ES143" s="203"/>
      <c r="ET143" s="203"/>
      <c r="EU143" s="203"/>
      <c r="EV143" s="203"/>
      <c r="EW143" s="203"/>
      <c r="EX143" s="203"/>
      <c r="EY143" s="203"/>
      <c r="EZ143" s="203"/>
      <c r="FA143" s="228"/>
      <c r="FB143" s="228"/>
      <c r="FC143" s="228"/>
      <c r="FD143" s="228"/>
      <c r="FE143" s="228"/>
      <c r="FF143" s="228"/>
      <c r="FG143" s="228"/>
      <c r="FH143" s="203"/>
      <c r="FI143" s="203"/>
      <c r="FJ143" s="203"/>
      <c r="FK143" s="203"/>
      <c r="FL143" s="203"/>
      <c r="FM143" s="203"/>
      <c r="FN143" s="203"/>
      <c r="FO143" s="203"/>
      <c r="FP143" s="203"/>
      <c r="FQ143" s="203"/>
      <c r="FR143" s="203"/>
      <c r="FS143" s="203"/>
      <c r="FT143" s="203"/>
      <c r="FU143" s="203"/>
      <c r="FV143" s="228"/>
      <c r="FW143" s="228"/>
      <c r="FX143" s="228"/>
      <c r="FY143" s="228"/>
      <c r="FZ143" s="228"/>
      <c r="GA143" s="228"/>
      <c r="GB143" s="228"/>
      <c r="GC143" s="203"/>
      <c r="GD143" s="203"/>
      <c r="GE143" s="203"/>
      <c r="GF143" s="203"/>
      <c r="GG143" s="203"/>
      <c r="GH143" s="203"/>
      <c r="GI143" s="203"/>
    </row>
    <row r="144" spans="1:191" outlineLevel="1">
      <c r="A144">
        <f t="shared" si="73"/>
        <v>43</v>
      </c>
      <c r="B144" s="40" t="s">
        <v>1007</v>
      </c>
      <c r="C144">
        <f t="shared" si="49"/>
        <v>5</v>
      </c>
      <c r="D144" t="b">
        <f t="shared" si="50"/>
        <v>0</v>
      </c>
      <c r="E144" s="203">
        <f t="shared" si="54"/>
        <v>0</v>
      </c>
      <c r="F144" s="203">
        <f t="shared" si="55"/>
        <v>450</v>
      </c>
      <c r="G144" s="203" t="str">
        <f t="shared" si="68"/>
        <v>-</v>
      </c>
      <c r="H144" s="203">
        <f t="shared" si="68"/>
        <v>0</v>
      </c>
      <c r="I144" s="203">
        <f t="shared" si="68"/>
        <v>0</v>
      </c>
      <c r="J144" s="203">
        <f t="shared" si="68"/>
        <v>0</v>
      </c>
      <c r="K144" s="203">
        <f t="shared" si="67"/>
        <v>0</v>
      </c>
      <c r="L144" s="203">
        <f t="shared" si="67"/>
        <v>450</v>
      </c>
      <c r="M144">
        <f t="shared" si="52"/>
        <v>0.9</v>
      </c>
      <c r="O144" s="130">
        <f t="shared" si="61"/>
        <v>4</v>
      </c>
      <c r="P144" s="215">
        <v>4</v>
      </c>
      <c r="Q144" s="130">
        <f t="shared" si="62"/>
        <v>1</v>
      </c>
      <c r="R144" s="215">
        <v>1</v>
      </c>
      <c r="S144" s="215">
        <v>1</v>
      </c>
      <c r="T144" s="129">
        <f>MOD(INT(($A144-5)/PRODUCT(U$98:$U$98)),T$98)+1</f>
        <v>1</v>
      </c>
      <c r="W144" s="269" t="str">
        <f t="shared" ref="W144:BL144" si="83">W142</f>
        <v>-</v>
      </c>
      <c r="X144" s="269" t="str">
        <f t="shared" si="83"/>
        <v>-</v>
      </c>
      <c r="Y144" s="269" t="str">
        <f t="shared" si="83"/>
        <v>-</v>
      </c>
      <c r="Z144" s="269" t="str">
        <f t="shared" si="83"/>
        <v>-</v>
      </c>
      <c r="AA144" s="269" t="str">
        <f t="shared" si="83"/>
        <v>-</v>
      </c>
      <c r="AB144" s="269" t="str">
        <f t="shared" si="83"/>
        <v>-</v>
      </c>
      <c r="AC144" s="269" t="str">
        <f t="shared" si="83"/>
        <v>-</v>
      </c>
      <c r="AD144" s="269" t="str">
        <f t="shared" si="83"/>
        <v>-</v>
      </c>
      <c r="AE144" s="269" t="str">
        <f t="shared" si="83"/>
        <v>-</v>
      </c>
      <c r="AF144" s="269" t="str">
        <f t="shared" si="83"/>
        <v>-</v>
      </c>
      <c r="AG144" s="269" t="str">
        <f t="shared" si="83"/>
        <v>-</v>
      </c>
      <c r="AH144" s="269" t="str">
        <f t="shared" si="83"/>
        <v>-</v>
      </c>
      <c r="AI144" s="269" t="str">
        <f t="shared" si="83"/>
        <v>-</v>
      </c>
      <c r="AJ144" s="269" t="str">
        <f t="shared" si="83"/>
        <v>-</v>
      </c>
      <c r="AK144" s="269" t="str">
        <f t="shared" si="83"/>
        <v>-</v>
      </c>
      <c r="AL144" s="269" t="str">
        <f t="shared" si="83"/>
        <v>-</v>
      </c>
      <c r="AM144" s="269" t="str">
        <f t="shared" si="83"/>
        <v>-</v>
      </c>
      <c r="AN144" s="269" t="str">
        <f t="shared" si="83"/>
        <v>-</v>
      </c>
      <c r="AO144" s="269" t="str">
        <f t="shared" si="83"/>
        <v>-</v>
      </c>
      <c r="AP144" s="269" t="str">
        <f t="shared" si="83"/>
        <v>-</v>
      </c>
      <c r="AQ144" s="269" t="str">
        <f t="shared" si="83"/>
        <v>-</v>
      </c>
      <c r="AR144" s="269" t="str">
        <f t="shared" si="83"/>
        <v>-</v>
      </c>
      <c r="AS144" s="269" t="str">
        <f t="shared" si="83"/>
        <v>-</v>
      </c>
      <c r="AT144" s="269" t="str">
        <f t="shared" si="83"/>
        <v>-</v>
      </c>
      <c r="AU144" s="269" t="str">
        <f t="shared" si="83"/>
        <v>-</v>
      </c>
      <c r="AV144" s="269" t="str">
        <f t="shared" si="83"/>
        <v>-</v>
      </c>
      <c r="AW144" s="269" t="str">
        <f t="shared" si="83"/>
        <v>-</v>
      </c>
      <c r="AX144" s="269" t="str">
        <f t="shared" si="83"/>
        <v>-</v>
      </c>
      <c r="AY144" s="269" t="str">
        <f t="shared" si="83"/>
        <v>-</v>
      </c>
      <c r="AZ144" s="269" t="str">
        <f t="shared" si="83"/>
        <v>-</v>
      </c>
      <c r="BA144" s="269" t="str">
        <f t="shared" si="83"/>
        <v>-</v>
      </c>
      <c r="BB144" s="269" t="str">
        <f t="shared" si="83"/>
        <v>-</v>
      </c>
      <c r="BC144" s="269" t="str">
        <f t="shared" si="83"/>
        <v>-</v>
      </c>
      <c r="BD144" s="269" t="str">
        <f t="shared" si="83"/>
        <v>-</v>
      </c>
      <c r="BE144" s="269" t="str">
        <f t="shared" si="83"/>
        <v>-</v>
      </c>
      <c r="BF144" s="269" t="str">
        <f t="shared" si="83"/>
        <v>-</v>
      </c>
      <c r="BG144" s="269" t="str">
        <f t="shared" si="83"/>
        <v>-</v>
      </c>
      <c r="BH144" s="269" t="str">
        <f t="shared" si="83"/>
        <v>-</v>
      </c>
      <c r="BI144" s="269" t="str">
        <f t="shared" si="83"/>
        <v>-</v>
      </c>
      <c r="BJ144" s="269" t="str">
        <f t="shared" si="83"/>
        <v>-</v>
      </c>
      <c r="BK144" s="269" t="str">
        <f t="shared" si="83"/>
        <v>-</v>
      </c>
      <c r="BL144" s="269" t="str">
        <f t="shared" si="83"/>
        <v>-</v>
      </c>
      <c r="BM144" s="203"/>
      <c r="BN144" s="203"/>
      <c r="BO144" s="203"/>
      <c r="BP144" s="203"/>
      <c r="BQ144" s="203"/>
      <c r="BR144" s="203"/>
      <c r="BS144" s="203"/>
      <c r="BT144" s="203"/>
      <c r="BU144" s="203"/>
      <c r="BV144" s="203"/>
      <c r="BW144" s="203"/>
      <c r="BX144" s="203"/>
      <c r="BY144" s="203"/>
      <c r="BZ144" s="203"/>
      <c r="CA144" s="203"/>
      <c r="CB144" s="228"/>
      <c r="CC144" s="228"/>
      <c r="CD144" s="228"/>
      <c r="CE144" s="228"/>
      <c r="CF144" s="228"/>
      <c r="CG144" s="228"/>
      <c r="CH144" s="228"/>
      <c r="CI144" s="203"/>
      <c r="CJ144" s="203"/>
      <c r="CK144" s="203"/>
      <c r="CL144" s="203"/>
      <c r="CM144" s="203"/>
      <c r="CN144" s="203"/>
      <c r="CO144" s="203"/>
      <c r="CP144" s="228"/>
      <c r="CQ144" s="228"/>
      <c r="CR144" s="228"/>
      <c r="CS144" s="228"/>
      <c r="CT144" s="228"/>
      <c r="CU144" s="228"/>
      <c r="CV144" s="228"/>
      <c r="CW144" s="203"/>
      <c r="CX144" s="203"/>
      <c r="CY144" s="203"/>
      <c r="CZ144" s="203"/>
      <c r="DA144" s="203"/>
      <c r="DB144" s="203"/>
      <c r="DC144" s="203"/>
      <c r="DD144" s="203"/>
      <c r="DE144" s="203"/>
      <c r="DF144" s="203"/>
      <c r="DG144" s="203"/>
      <c r="DH144" s="203"/>
      <c r="DI144" s="203"/>
      <c r="DJ144" s="203"/>
      <c r="DK144" s="228"/>
      <c r="DL144" s="228"/>
      <c r="DM144" s="228"/>
      <c r="DN144" s="228"/>
      <c r="DO144" s="228"/>
      <c r="DP144" s="228"/>
      <c r="DQ144" s="228"/>
      <c r="DR144" s="203"/>
      <c r="DS144" s="203"/>
      <c r="DT144" s="203"/>
      <c r="DU144" s="203"/>
      <c r="DV144" s="203"/>
      <c r="DW144" s="203"/>
      <c r="DX144" s="203"/>
      <c r="DY144" s="203"/>
      <c r="DZ144" s="203"/>
      <c r="EA144" s="203"/>
      <c r="EB144" s="203"/>
      <c r="EC144" s="203"/>
      <c r="ED144" s="203"/>
      <c r="EE144" s="203"/>
      <c r="EF144" s="228"/>
      <c r="EG144" s="228"/>
      <c r="EH144" s="228"/>
      <c r="EI144" s="228"/>
      <c r="EJ144" s="228"/>
      <c r="EK144" s="228"/>
      <c r="EL144" s="228"/>
      <c r="EM144" s="203"/>
      <c r="EN144" s="203"/>
      <c r="EO144" s="203"/>
      <c r="EP144" s="203"/>
      <c r="EQ144" s="203"/>
      <c r="ER144" s="203"/>
      <c r="ES144" s="203"/>
      <c r="ET144" s="203"/>
      <c r="EU144" s="203"/>
      <c r="EV144" s="203"/>
      <c r="EW144" s="203"/>
      <c r="EX144" s="203"/>
      <c r="EY144" s="203"/>
      <c r="EZ144" s="203"/>
      <c r="FA144" s="228"/>
      <c r="FB144" s="228"/>
      <c r="FC144" s="228"/>
      <c r="FD144" s="228"/>
      <c r="FE144" s="228"/>
      <c r="FF144" s="228"/>
      <c r="FG144" s="228"/>
      <c r="FH144" s="203"/>
      <c r="FI144" s="203"/>
      <c r="FJ144" s="203"/>
      <c r="FK144" s="203"/>
      <c r="FL144" s="203"/>
      <c r="FM144" s="203"/>
      <c r="FN144" s="203"/>
      <c r="FO144" s="203"/>
      <c r="FP144" s="203"/>
      <c r="FQ144" s="203"/>
      <c r="FR144" s="203"/>
      <c r="FS144" s="203"/>
      <c r="FT144" s="203"/>
      <c r="FU144" s="203"/>
      <c r="FV144" s="228"/>
      <c r="FW144" s="228"/>
      <c r="FX144" s="228"/>
      <c r="FY144" s="228"/>
      <c r="FZ144" s="228"/>
      <c r="GA144" s="228"/>
      <c r="GB144" s="228"/>
      <c r="GC144" s="203"/>
      <c r="GD144" s="203"/>
      <c r="GE144" s="203"/>
      <c r="GF144" s="203"/>
      <c r="GG144" s="203"/>
      <c r="GH144" s="203"/>
      <c r="GI144" s="203"/>
    </row>
    <row r="145" spans="1:184" outlineLevel="1">
      <c r="L145" s="203"/>
      <c r="CB145" s="228"/>
      <c r="CC145" s="228"/>
      <c r="CD145" s="228"/>
      <c r="CE145" s="228"/>
      <c r="CF145" s="228"/>
      <c r="CG145" s="228"/>
      <c r="CH145" s="228"/>
      <c r="CP145" s="228"/>
      <c r="CQ145" s="228"/>
      <c r="CR145" s="228"/>
      <c r="CS145" s="228"/>
      <c r="CT145" s="228"/>
      <c r="CU145" s="228"/>
      <c r="CV145" s="228"/>
      <c r="DK145" s="228"/>
      <c r="DL145" s="228"/>
      <c r="DM145" s="228"/>
      <c r="DN145" s="228"/>
      <c r="DO145" s="228"/>
      <c r="DP145" s="228"/>
      <c r="DQ145" s="228"/>
      <c r="EF145" s="228"/>
      <c r="EG145" s="228"/>
      <c r="EH145" s="228"/>
      <c r="EI145" s="228"/>
      <c r="EJ145" s="228"/>
      <c r="EK145" s="228"/>
      <c r="EL145" s="228"/>
      <c r="FA145" s="228"/>
      <c r="FB145" s="228"/>
      <c r="FC145" s="228"/>
      <c r="FD145" s="228"/>
      <c r="FE145" s="228"/>
      <c r="FF145" s="228"/>
      <c r="FG145" s="228"/>
      <c r="FV145" s="228"/>
      <c r="FW145" s="228"/>
      <c r="FX145" s="228"/>
      <c r="FY145" s="228"/>
      <c r="FZ145" s="228"/>
      <c r="GA145" s="228"/>
      <c r="GB145" s="228"/>
    </row>
    <row r="147" spans="1:184" s="228" customFormat="1"/>
    <row r="148" spans="1:184" s="203" customFormat="1" collapsed="1">
      <c r="A148" s="251" t="s">
        <v>1100</v>
      </c>
      <c r="B148" s="250"/>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c r="AD148" s="133"/>
      <c r="AE148" s="133"/>
      <c r="AF148" s="133"/>
      <c r="AG148" s="133"/>
      <c r="AH148" s="133"/>
      <c r="AI148" s="133"/>
      <c r="AJ148" s="133"/>
      <c r="AK148" s="133"/>
      <c r="AL148" s="133"/>
      <c r="AM148" s="133"/>
      <c r="AN148" s="133"/>
      <c r="AO148" s="133"/>
      <c r="AP148" s="133"/>
      <c r="AQ148" s="133"/>
      <c r="AR148" s="133"/>
      <c r="AS148" s="133"/>
      <c r="AT148" s="133"/>
      <c r="AU148" s="133"/>
      <c r="AV148" s="133"/>
      <c r="AW148" s="133"/>
      <c r="AX148" s="133"/>
      <c r="AY148" s="133"/>
      <c r="AZ148" s="133"/>
      <c r="BA148" s="133"/>
      <c r="BB148" s="133"/>
      <c r="BC148" s="133"/>
      <c r="BD148" s="133"/>
      <c r="BE148" s="133"/>
      <c r="BF148" s="133"/>
      <c r="BG148" s="133"/>
      <c r="BH148" s="133"/>
      <c r="BI148" s="133"/>
      <c r="BJ148" s="133"/>
      <c r="BK148" s="133"/>
      <c r="BL148" s="133"/>
      <c r="BM148" s="133"/>
      <c r="BN148" s="133"/>
    </row>
    <row r="149" spans="1:184" s="228" customFormat="1" hidden="1" outlineLevel="1">
      <c r="A149" s="251"/>
      <c r="B149" s="250"/>
      <c r="C149" s="133" t="str">
        <f>d.RegionName</f>
        <v>GSM</v>
      </c>
      <c r="D149" s="133"/>
      <c r="E149" s="133"/>
      <c r="F149" s="133"/>
      <c r="G149" s="133"/>
      <c r="H149" s="133"/>
      <c r="I149" s="133"/>
      <c r="J149" s="133"/>
      <c r="K149" s="133"/>
      <c r="L149" s="133"/>
      <c r="M149" s="133"/>
      <c r="N149" s="133"/>
      <c r="O149" s="133"/>
      <c r="P149" s="133"/>
      <c r="Q149" s="133"/>
      <c r="R149" s="133"/>
      <c r="S149" s="133" t="s">
        <v>940</v>
      </c>
      <c r="T149" s="133"/>
      <c r="U149" s="133"/>
      <c r="V149" s="133"/>
      <c r="W149" s="133"/>
      <c r="X149" s="133"/>
      <c r="Y149" s="133"/>
      <c r="Z149" s="133"/>
      <c r="AA149" s="133"/>
      <c r="AB149" s="133"/>
      <c r="AC149" s="133"/>
      <c r="AD149" s="133"/>
      <c r="AE149" s="133"/>
      <c r="AF149" s="133"/>
      <c r="AG149" s="133"/>
      <c r="AH149" s="133"/>
      <c r="AI149" s="133" t="s">
        <v>941</v>
      </c>
      <c r="AJ149" s="133"/>
      <c r="AK149" s="133"/>
      <c r="AL149" s="133"/>
      <c r="AM149" s="133"/>
      <c r="AN149" s="133"/>
      <c r="AO149" s="133"/>
      <c r="AP149" s="133"/>
      <c r="AQ149" s="133"/>
      <c r="AR149" s="133"/>
      <c r="AS149" s="133"/>
      <c r="AT149" s="133"/>
      <c r="AU149" s="133"/>
      <c r="AV149" s="133"/>
      <c r="AW149" s="133"/>
      <c r="AX149" s="133"/>
      <c r="AY149" s="133" t="s">
        <v>942</v>
      </c>
      <c r="AZ149" s="133"/>
      <c r="BA149" s="133"/>
      <c r="BB149" s="133"/>
      <c r="BC149" s="133"/>
      <c r="BD149" s="133"/>
      <c r="BE149" s="133"/>
      <c r="BF149" s="133"/>
      <c r="BG149" s="133"/>
      <c r="BH149" s="133"/>
      <c r="BI149" s="133"/>
      <c r="BJ149" s="133"/>
      <c r="BK149" s="133"/>
      <c r="BL149" s="133"/>
      <c r="BM149" s="133"/>
      <c r="BN149" s="133"/>
    </row>
    <row r="150" spans="1:184" s="228" customFormat="1" hidden="1" outlineLevel="1">
      <c r="A150" s="251"/>
      <c r="B150" s="250"/>
      <c r="C150" s="133" t="s">
        <v>1090</v>
      </c>
      <c r="D150" s="133"/>
      <c r="E150" s="133"/>
      <c r="F150" s="133"/>
      <c r="G150" s="133" t="s">
        <v>1091</v>
      </c>
      <c r="H150" s="133"/>
      <c r="I150" s="133"/>
      <c r="J150" s="133"/>
      <c r="K150" s="133" t="s">
        <v>1092</v>
      </c>
      <c r="L150" s="133"/>
      <c r="M150" s="133"/>
      <c r="N150" s="133"/>
      <c r="O150" s="133" t="s">
        <v>883</v>
      </c>
      <c r="P150" s="133"/>
      <c r="Q150" s="133"/>
      <c r="R150" s="133"/>
      <c r="S150" s="133" t="s">
        <v>1090</v>
      </c>
      <c r="T150" s="133"/>
      <c r="U150" s="133"/>
      <c r="V150" s="133"/>
      <c r="W150" s="133" t="s">
        <v>1091</v>
      </c>
      <c r="X150" s="133"/>
      <c r="Y150" s="133"/>
      <c r="Z150" s="133"/>
      <c r="AA150" s="133" t="s">
        <v>1092</v>
      </c>
      <c r="AB150" s="133"/>
      <c r="AC150" s="133"/>
      <c r="AD150" s="133"/>
      <c r="AE150" s="133" t="s">
        <v>883</v>
      </c>
      <c r="AF150" s="133"/>
      <c r="AG150" s="133"/>
      <c r="AH150" s="133"/>
      <c r="AI150" s="133" t="s">
        <v>1090</v>
      </c>
      <c r="AJ150" s="133"/>
      <c r="AK150" s="133"/>
      <c r="AL150" s="133"/>
      <c r="AM150" s="133" t="s">
        <v>1091</v>
      </c>
      <c r="AN150" s="133"/>
      <c r="AO150" s="133"/>
      <c r="AP150" s="133"/>
      <c r="AQ150" s="133" t="s">
        <v>1092</v>
      </c>
      <c r="AR150" s="133"/>
      <c r="AS150" s="133"/>
      <c r="AT150" s="133"/>
      <c r="AU150" s="133" t="s">
        <v>883</v>
      </c>
      <c r="AV150" s="133"/>
      <c r="AW150" s="133"/>
      <c r="AX150" s="133"/>
      <c r="AY150" s="133" t="s">
        <v>1090</v>
      </c>
      <c r="AZ150" s="133"/>
      <c r="BA150" s="133"/>
      <c r="BB150" s="133"/>
      <c r="BC150" s="133" t="s">
        <v>1091</v>
      </c>
      <c r="BD150" s="133"/>
      <c r="BE150" s="133"/>
      <c r="BF150" s="133"/>
      <c r="BG150" s="133" t="s">
        <v>1092</v>
      </c>
      <c r="BH150" s="133"/>
      <c r="BI150" s="133"/>
      <c r="BJ150" s="133"/>
      <c r="BK150" s="133" t="s">
        <v>883</v>
      </c>
      <c r="BL150" s="133"/>
      <c r="BM150" s="133"/>
      <c r="BN150" s="133"/>
    </row>
    <row r="151" spans="1:184" s="228" customFormat="1" hidden="1" outlineLevel="1">
      <c r="A151" s="251"/>
      <c r="B151" s="250"/>
      <c r="C151" s="202" t="s">
        <v>1093</v>
      </c>
      <c r="D151" s="202" t="s">
        <v>1094</v>
      </c>
      <c r="E151" s="202" t="s">
        <v>1095</v>
      </c>
      <c r="F151" s="202" t="s">
        <v>1096</v>
      </c>
      <c r="G151" s="202" t="s">
        <v>1093</v>
      </c>
      <c r="H151" s="202" t="s">
        <v>1094</v>
      </c>
      <c r="I151" s="202" t="s">
        <v>1095</v>
      </c>
      <c r="J151" s="202" t="s">
        <v>1096</v>
      </c>
      <c r="K151" s="202" t="s">
        <v>1093</v>
      </c>
      <c r="L151" s="202" t="s">
        <v>1094</v>
      </c>
      <c r="M151" s="202" t="s">
        <v>1095</v>
      </c>
      <c r="N151" s="202" t="s">
        <v>1096</v>
      </c>
      <c r="O151" s="202" t="s">
        <v>1093</v>
      </c>
      <c r="P151" s="202" t="s">
        <v>1094</v>
      </c>
      <c r="Q151" s="202" t="s">
        <v>1095</v>
      </c>
      <c r="R151" s="202" t="s">
        <v>1096</v>
      </c>
      <c r="S151" s="133"/>
      <c r="T151" s="133"/>
      <c r="U151" s="133"/>
      <c r="V151" s="133"/>
      <c r="W151" s="133"/>
      <c r="X151" s="133"/>
      <c r="Y151" s="133"/>
      <c r="Z151" s="133"/>
      <c r="AA151" s="133"/>
      <c r="AB151" s="133"/>
      <c r="AC151" s="133"/>
      <c r="AD151" s="133"/>
      <c r="AE151" s="133"/>
      <c r="AF151" s="133"/>
      <c r="AG151" s="133"/>
      <c r="AH151" s="133"/>
      <c r="AI151" s="133"/>
      <c r="AJ151" s="133"/>
      <c r="AK151" s="133"/>
      <c r="AL151" s="133"/>
      <c r="AM151" s="133"/>
      <c r="AN151" s="133"/>
      <c r="AO151" s="133"/>
      <c r="AP151" s="133"/>
      <c r="AQ151" s="133"/>
      <c r="AR151" s="133"/>
      <c r="AS151" s="133"/>
      <c r="AT151" s="133"/>
      <c r="AU151" s="133"/>
      <c r="AV151" s="133"/>
      <c r="AW151" s="133"/>
      <c r="AX151" s="133"/>
      <c r="AY151" s="133"/>
      <c r="AZ151" s="133"/>
      <c r="BA151" s="133"/>
      <c r="BB151" s="133"/>
      <c r="BC151" s="133"/>
      <c r="BD151" s="133"/>
      <c r="BE151" s="133"/>
      <c r="BF151" s="133"/>
      <c r="BG151" s="133"/>
      <c r="BH151" s="133"/>
      <c r="BI151" s="133"/>
      <c r="BJ151" s="133"/>
      <c r="BK151" s="133"/>
      <c r="BL151" s="133"/>
      <c r="BM151" s="133"/>
      <c r="BN151" s="133"/>
    </row>
    <row r="152" spans="1:184" s="228" customFormat="1" ht="24.75" hidden="1" outlineLevel="1">
      <c r="B152" s="59" t="str">
        <f>"Grazing Intensity 1
: Ewe Lambs"</f>
        <v>Grazing Intensity 1
: Ewe Lambs</v>
      </c>
      <c r="C152" s="255">
        <f t="shared" ref="C152:C196" si="84">CHOOSE(d.Region,S152,AI152,AY152)</f>
        <v>12</v>
      </c>
      <c r="D152" s="255">
        <f t="shared" ref="D152:D196" si="85">CHOOSE(d.Region,T152,AJ152,AZ152)</f>
        <v>93</v>
      </c>
      <c r="E152" s="255">
        <f t="shared" ref="E152:E196" si="86">CHOOSE(d.Region,U152,AK152,BA152)</f>
        <v>483</v>
      </c>
      <c r="F152" s="255">
        <f t="shared" ref="F152:F196" si="87">CHOOSE(d.Region,V152,AL152,BB152)</f>
        <v>483</v>
      </c>
      <c r="G152" s="255">
        <f t="shared" ref="G152:G196" si="88">CHOOSE(d.Region,W152,AM152,BC152)</f>
        <v>0</v>
      </c>
      <c r="H152" s="255">
        <f t="shared" ref="H152:H196" si="89">CHOOSE(d.Region,X152,AN152,BD152)</f>
        <v>0</v>
      </c>
      <c r="I152" s="255">
        <f t="shared" ref="I152:I196" si="90">CHOOSE(d.Region,Y152,AO152,BE152)</f>
        <v>0</v>
      </c>
      <c r="J152" s="255">
        <f t="shared" ref="J152:J196" si="91">CHOOSE(d.Region,Z152,AP152,BF152)</f>
        <v>0</v>
      </c>
      <c r="K152" s="255">
        <f t="shared" ref="K152:K196" si="92">CHOOSE(d.Region,AA152,AQ152,BG152)</f>
        <v>0</v>
      </c>
      <c r="L152" s="255">
        <f t="shared" ref="L152:L196" si="93">CHOOSE(d.Region,AB152,AR152,BH152)</f>
        <v>0</v>
      </c>
      <c r="M152" s="255">
        <f t="shared" ref="M152:M196" si="94">CHOOSE(d.Region,AC152,AS152,BI152)</f>
        <v>0</v>
      </c>
      <c r="N152" s="255">
        <f t="shared" ref="N152:N196" si="95">CHOOSE(d.Region,AD152,AT152,BJ152)</f>
        <v>0</v>
      </c>
      <c r="O152" s="255">
        <f t="shared" ref="O152:O196" si="96">CHOOSE(d.Region,AE152,AU152,BK152)</f>
        <v>13</v>
      </c>
      <c r="P152" s="255">
        <f t="shared" ref="P152:P196" si="97">CHOOSE(d.Region,AF152,AV152,BL152)</f>
        <v>79</v>
      </c>
      <c r="Q152" s="255">
        <f t="shared" ref="Q152:Q196" si="98">CHOOSE(d.Region,AG152,AW152,BM152)</f>
        <v>414</v>
      </c>
      <c r="R152" s="255">
        <f t="shared" ref="R152:R196" si="99">CHOOSE(d.Region,AH152,AX152,BN152)</f>
        <v>414</v>
      </c>
      <c r="S152" s="256">
        <v>10</v>
      </c>
      <c r="T152" s="256">
        <v>54</v>
      </c>
      <c r="U152" s="256">
        <v>230</v>
      </c>
      <c r="V152" s="256">
        <f t="shared" ref="V152:V163" si="100">U152</f>
        <v>230</v>
      </c>
      <c r="W152" s="256"/>
      <c r="X152" s="256"/>
      <c r="Y152" s="256"/>
      <c r="Z152" s="256"/>
      <c r="AA152" s="256"/>
      <c r="AB152" s="256"/>
      <c r="AC152" s="256"/>
      <c r="AD152" s="256"/>
      <c r="AE152" s="256">
        <v>5</v>
      </c>
      <c r="AF152" s="256">
        <v>29</v>
      </c>
      <c r="AG152" s="256">
        <v>129</v>
      </c>
      <c r="AH152" s="256">
        <f t="shared" ref="AH152:AH163" si="101">AG152</f>
        <v>129</v>
      </c>
      <c r="AI152" s="256">
        <v>12</v>
      </c>
      <c r="AJ152" s="256">
        <v>93</v>
      </c>
      <c r="AK152" s="256">
        <v>483</v>
      </c>
      <c r="AL152" s="256">
        <f t="shared" ref="AL152:AL163" si="102">AK152</f>
        <v>483</v>
      </c>
      <c r="AM152" s="256"/>
      <c r="AN152" s="256"/>
      <c r="AO152" s="256"/>
      <c r="AP152" s="256"/>
      <c r="AQ152" s="256"/>
      <c r="AR152" s="256"/>
      <c r="AS152" s="256"/>
      <c r="AT152" s="256"/>
      <c r="AU152" s="256">
        <v>13</v>
      </c>
      <c r="AV152" s="256">
        <v>79</v>
      </c>
      <c r="AW152" s="256">
        <v>414</v>
      </c>
      <c r="AX152" s="256">
        <f t="shared" ref="AX152:AX163" si="103">AW152</f>
        <v>414</v>
      </c>
      <c r="AY152" s="256">
        <v>12</v>
      </c>
      <c r="AZ152" s="256">
        <v>93</v>
      </c>
      <c r="BA152" s="256">
        <v>483</v>
      </c>
      <c r="BB152" s="256">
        <f t="shared" ref="BB152:BB163" si="104">BA152</f>
        <v>483</v>
      </c>
      <c r="BC152" s="256"/>
      <c r="BD152" s="256"/>
      <c r="BE152" s="256"/>
      <c r="BF152" s="256"/>
      <c r="BG152" s="256"/>
      <c r="BH152" s="256"/>
      <c r="BI152" s="256"/>
      <c r="BJ152" s="256"/>
      <c r="BK152" s="256">
        <v>13</v>
      </c>
      <c r="BL152" s="256">
        <v>79</v>
      </c>
      <c r="BM152" s="256">
        <v>414</v>
      </c>
      <c r="BN152" s="256">
        <f t="shared" ref="BN152:BN163" si="105">BM152</f>
        <v>414</v>
      </c>
      <c r="BO152" s="257" t="s">
        <v>1058</v>
      </c>
    </row>
    <row r="153" spans="1:184" s="228" customFormat="1" hidden="1" outlineLevel="1">
      <c r="B153" s="227" t="s">
        <v>1098</v>
      </c>
      <c r="C153" s="258">
        <f t="shared" si="84"/>
        <v>13</v>
      </c>
      <c r="D153" s="258">
        <f t="shared" si="85"/>
        <v>117</v>
      </c>
      <c r="E153" s="258">
        <f t="shared" si="86"/>
        <v>608</v>
      </c>
      <c r="F153" s="258">
        <f t="shared" si="87"/>
        <v>608</v>
      </c>
      <c r="G153" s="258">
        <f t="shared" si="88"/>
        <v>0</v>
      </c>
      <c r="H153" s="258">
        <f t="shared" si="89"/>
        <v>0</v>
      </c>
      <c r="I153" s="258">
        <f t="shared" si="90"/>
        <v>0</v>
      </c>
      <c r="J153" s="258">
        <f t="shared" si="91"/>
        <v>0</v>
      </c>
      <c r="K153" s="258">
        <f t="shared" si="92"/>
        <v>0</v>
      </c>
      <c r="L153" s="258">
        <f t="shared" si="93"/>
        <v>0</v>
      </c>
      <c r="M153" s="258">
        <f t="shared" si="94"/>
        <v>0</v>
      </c>
      <c r="N153" s="258">
        <f t="shared" si="95"/>
        <v>0</v>
      </c>
      <c r="O153" s="258">
        <f t="shared" si="96"/>
        <v>18</v>
      </c>
      <c r="P153" s="258">
        <f t="shared" si="97"/>
        <v>108</v>
      </c>
      <c r="Q153" s="258">
        <f t="shared" si="98"/>
        <v>539</v>
      </c>
      <c r="R153" s="258">
        <f t="shared" si="99"/>
        <v>539</v>
      </c>
      <c r="S153" s="259">
        <v>7</v>
      </c>
      <c r="T153" s="259">
        <v>59</v>
      </c>
      <c r="U153" s="259">
        <v>246</v>
      </c>
      <c r="V153" s="259">
        <f t="shared" si="100"/>
        <v>246</v>
      </c>
      <c r="W153" s="259"/>
      <c r="X153" s="259"/>
      <c r="Y153" s="259"/>
      <c r="Z153" s="259"/>
      <c r="AA153" s="259"/>
      <c r="AB153" s="259"/>
      <c r="AC153" s="259"/>
      <c r="AD153" s="259"/>
      <c r="AE153" s="259">
        <v>6</v>
      </c>
      <c r="AF153" s="259">
        <v>46</v>
      </c>
      <c r="AG153" s="259">
        <v>201</v>
      </c>
      <c r="AH153" s="259">
        <f t="shared" si="101"/>
        <v>201</v>
      </c>
      <c r="AI153" s="259">
        <v>13</v>
      </c>
      <c r="AJ153" s="259">
        <v>117</v>
      </c>
      <c r="AK153" s="259">
        <v>608</v>
      </c>
      <c r="AL153" s="259">
        <f t="shared" si="102"/>
        <v>608</v>
      </c>
      <c r="AM153" s="259"/>
      <c r="AN153" s="259"/>
      <c r="AO153" s="259"/>
      <c r="AP153" s="259"/>
      <c r="AQ153" s="259"/>
      <c r="AR153" s="259"/>
      <c r="AS153" s="259"/>
      <c r="AT153" s="259"/>
      <c r="AU153" s="259">
        <v>18</v>
      </c>
      <c r="AV153" s="259">
        <v>108</v>
      </c>
      <c r="AW153" s="259">
        <v>539</v>
      </c>
      <c r="AX153" s="259">
        <f t="shared" si="103"/>
        <v>539</v>
      </c>
      <c r="AY153" s="259">
        <v>13</v>
      </c>
      <c r="AZ153" s="259">
        <v>117</v>
      </c>
      <c r="BA153" s="259">
        <v>608</v>
      </c>
      <c r="BB153" s="259">
        <f t="shared" si="104"/>
        <v>608</v>
      </c>
      <c r="BC153" s="259"/>
      <c r="BD153" s="259"/>
      <c r="BE153" s="259"/>
      <c r="BF153" s="259"/>
      <c r="BG153" s="259"/>
      <c r="BH153" s="259"/>
      <c r="BI153" s="259"/>
      <c r="BJ153" s="259"/>
      <c r="BK153" s="259">
        <v>18</v>
      </c>
      <c r="BL153" s="259">
        <v>108</v>
      </c>
      <c r="BM153" s="259">
        <v>539</v>
      </c>
      <c r="BN153" s="259">
        <f t="shared" si="105"/>
        <v>539</v>
      </c>
      <c r="BO153" s="260"/>
    </row>
    <row r="154" spans="1:184" s="228" customFormat="1" hidden="1" outlineLevel="1">
      <c r="B154" s="61" t="s">
        <v>1099</v>
      </c>
      <c r="C154" s="261">
        <f t="shared" si="84"/>
        <v>13</v>
      </c>
      <c r="D154" s="261">
        <f t="shared" si="85"/>
        <v>89</v>
      </c>
      <c r="E154" s="261">
        <f t="shared" si="86"/>
        <v>408</v>
      </c>
      <c r="F154" s="261">
        <f t="shared" si="87"/>
        <v>408</v>
      </c>
      <c r="G154" s="261">
        <f t="shared" si="88"/>
        <v>0</v>
      </c>
      <c r="H154" s="261">
        <f t="shared" si="89"/>
        <v>0</v>
      </c>
      <c r="I154" s="261">
        <f t="shared" si="90"/>
        <v>0</v>
      </c>
      <c r="J154" s="261">
        <f t="shared" si="91"/>
        <v>0</v>
      </c>
      <c r="K154" s="261">
        <f t="shared" si="92"/>
        <v>0</v>
      </c>
      <c r="L154" s="261">
        <f t="shared" si="93"/>
        <v>0</v>
      </c>
      <c r="M154" s="261">
        <f t="shared" si="94"/>
        <v>0</v>
      </c>
      <c r="N154" s="261">
        <f t="shared" si="95"/>
        <v>0</v>
      </c>
      <c r="O154" s="261">
        <f t="shared" si="96"/>
        <v>14</v>
      </c>
      <c r="P154" s="261">
        <f t="shared" si="97"/>
        <v>94</v>
      </c>
      <c r="Q154" s="261">
        <f t="shared" si="98"/>
        <v>425</v>
      </c>
      <c r="R154" s="261">
        <f t="shared" si="99"/>
        <v>425</v>
      </c>
      <c r="S154" s="262">
        <v>10</v>
      </c>
      <c r="T154" s="262">
        <v>59</v>
      </c>
      <c r="U154" s="262">
        <v>224</v>
      </c>
      <c r="V154" s="262">
        <f t="shared" si="100"/>
        <v>224</v>
      </c>
      <c r="W154" s="262"/>
      <c r="X154" s="262"/>
      <c r="Y154" s="262"/>
      <c r="Z154" s="262"/>
      <c r="AA154" s="262"/>
      <c r="AB154" s="262"/>
      <c r="AC154" s="262"/>
      <c r="AD154" s="262"/>
      <c r="AE154" s="262">
        <v>6</v>
      </c>
      <c r="AF154" s="262">
        <v>46</v>
      </c>
      <c r="AG154" s="262">
        <v>207</v>
      </c>
      <c r="AH154" s="262">
        <f t="shared" si="101"/>
        <v>207</v>
      </c>
      <c r="AI154" s="262">
        <v>13</v>
      </c>
      <c r="AJ154" s="262">
        <v>89</v>
      </c>
      <c r="AK154" s="262">
        <v>408</v>
      </c>
      <c r="AL154" s="262">
        <f t="shared" si="102"/>
        <v>408</v>
      </c>
      <c r="AM154" s="262"/>
      <c r="AN154" s="262"/>
      <c r="AO154" s="262"/>
      <c r="AP154" s="262"/>
      <c r="AQ154" s="262"/>
      <c r="AR154" s="262"/>
      <c r="AS154" s="262"/>
      <c r="AT154" s="262"/>
      <c r="AU154" s="262">
        <v>14</v>
      </c>
      <c r="AV154" s="262">
        <v>94</v>
      </c>
      <c r="AW154" s="262">
        <v>425</v>
      </c>
      <c r="AX154" s="262">
        <f t="shared" si="103"/>
        <v>425</v>
      </c>
      <c r="AY154" s="262">
        <v>13</v>
      </c>
      <c r="AZ154" s="262">
        <v>89</v>
      </c>
      <c r="BA154" s="262">
        <v>408</v>
      </c>
      <c r="BB154" s="262">
        <f t="shared" si="104"/>
        <v>408</v>
      </c>
      <c r="BC154" s="262"/>
      <c r="BD154" s="262"/>
      <c r="BE154" s="262"/>
      <c r="BF154" s="262"/>
      <c r="BG154" s="262"/>
      <c r="BH154" s="262"/>
      <c r="BI154" s="262"/>
      <c r="BJ154" s="262"/>
      <c r="BK154" s="262">
        <v>14</v>
      </c>
      <c r="BL154" s="262">
        <v>94</v>
      </c>
      <c r="BM154" s="262">
        <v>425</v>
      </c>
      <c r="BN154" s="262">
        <f t="shared" si="105"/>
        <v>425</v>
      </c>
      <c r="BO154" s="260"/>
    </row>
    <row r="155" spans="1:184" s="228" customFormat="1" hidden="1" outlineLevel="1">
      <c r="B155" s="59" t="e">
        <f>#REF!&amp;": Ewe Lambs"</f>
        <v>#REF!</v>
      </c>
      <c r="C155" s="255">
        <f t="shared" si="84"/>
        <v>12</v>
      </c>
      <c r="D155" s="255">
        <f t="shared" si="85"/>
        <v>93</v>
      </c>
      <c r="E155" s="255">
        <f t="shared" si="86"/>
        <v>483</v>
      </c>
      <c r="F155" s="255">
        <f t="shared" si="87"/>
        <v>483</v>
      </c>
      <c r="G155" s="255">
        <f t="shared" si="88"/>
        <v>0</v>
      </c>
      <c r="H155" s="255">
        <f t="shared" si="89"/>
        <v>0</v>
      </c>
      <c r="I155" s="255">
        <f t="shared" si="90"/>
        <v>0</v>
      </c>
      <c r="J155" s="255">
        <f t="shared" si="91"/>
        <v>0</v>
      </c>
      <c r="K155" s="255">
        <f t="shared" si="92"/>
        <v>0</v>
      </c>
      <c r="L155" s="255">
        <f t="shared" si="93"/>
        <v>0</v>
      </c>
      <c r="M155" s="255">
        <f t="shared" si="94"/>
        <v>0</v>
      </c>
      <c r="N155" s="255">
        <f t="shared" si="95"/>
        <v>0</v>
      </c>
      <c r="O155" s="255">
        <f t="shared" si="96"/>
        <v>13</v>
      </c>
      <c r="P155" s="255">
        <f t="shared" si="97"/>
        <v>79</v>
      </c>
      <c r="Q155" s="255">
        <f t="shared" si="98"/>
        <v>414</v>
      </c>
      <c r="R155" s="255">
        <f t="shared" si="99"/>
        <v>414</v>
      </c>
      <c r="S155" s="256">
        <v>10</v>
      </c>
      <c r="T155" s="256">
        <v>54</v>
      </c>
      <c r="U155" s="256">
        <v>230</v>
      </c>
      <c r="V155" s="256">
        <f t="shared" si="100"/>
        <v>230</v>
      </c>
      <c r="W155" s="256"/>
      <c r="X155" s="256"/>
      <c r="Y155" s="256"/>
      <c r="Z155" s="256"/>
      <c r="AA155" s="256"/>
      <c r="AB155" s="256"/>
      <c r="AC155" s="256"/>
      <c r="AD155" s="256"/>
      <c r="AE155" s="256">
        <v>5</v>
      </c>
      <c r="AF155" s="256">
        <v>29</v>
      </c>
      <c r="AG155" s="256">
        <v>129</v>
      </c>
      <c r="AH155" s="256">
        <f t="shared" si="101"/>
        <v>129</v>
      </c>
      <c r="AI155" s="256">
        <v>12</v>
      </c>
      <c r="AJ155" s="256">
        <v>93</v>
      </c>
      <c r="AK155" s="256">
        <v>483</v>
      </c>
      <c r="AL155" s="256">
        <f t="shared" si="102"/>
        <v>483</v>
      </c>
      <c r="AM155" s="256"/>
      <c r="AN155" s="256"/>
      <c r="AO155" s="256"/>
      <c r="AP155" s="256"/>
      <c r="AQ155" s="256"/>
      <c r="AR155" s="256"/>
      <c r="AS155" s="256"/>
      <c r="AT155" s="256"/>
      <c r="AU155" s="256">
        <v>13</v>
      </c>
      <c r="AV155" s="256">
        <v>79</v>
      </c>
      <c r="AW155" s="256">
        <v>414</v>
      </c>
      <c r="AX155" s="256">
        <f t="shared" si="103"/>
        <v>414</v>
      </c>
      <c r="AY155" s="256">
        <v>12</v>
      </c>
      <c r="AZ155" s="256">
        <v>93</v>
      </c>
      <c r="BA155" s="256">
        <v>483</v>
      </c>
      <c r="BB155" s="256">
        <f t="shared" si="104"/>
        <v>483</v>
      </c>
      <c r="BC155" s="256"/>
      <c r="BD155" s="256"/>
      <c r="BE155" s="256"/>
      <c r="BF155" s="256"/>
      <c r="BG155" s="256"/>
      <c r="BH155" s="256"/>
      <c r="BI155" s="256"/>
      <c r="BJ155" s="256"/>
      <c r="BK155" s="256">
        <v>13</v>
      </c>
      <c r="BL155" s="256">
        <v>79</v>
      </c>
      <c r="BM155" s="256">
        <v>414</v>
      </c>
      <c r="BN155" s="256">
        <f t="shared" si="105"/>
        <v>414</v>
      </c>
      <c r="BO155" s="257" t="s">
        <v>1058</v>
      </c>
    </row>
    <row r="156" spans="1:184" s="228" customFormat="1" hidden="1" outlineLevel="1">
      <c r="B156" s="227" t="s">
        <v>1098</v>
      </c>
      <c r="C156" s="258">
        <f t="shared" si="84"/>
        <v>13</v>
      </c>
      <c r="D156" s="258">
        <f t="shared" si="85"/>
        <v>117</v>
      </c>
      <c r="E156" s="258">
        <f t="shared" si="86"/>
        <v>608</v>
      </c>
      <c r="F156" s="258">
        <f t="shared" si="87"/>
        <v>608</v>
      </c>
      <c r="G156" s="258">
        <f t="shared" si="88"/>
        <v>0</v>
      </c>
      <c r="H156" s="258">
        <f t="shared" si="89"/>
        <v>0</v>
      </c>
      <c r="I156" s="258">
        <f t="shared" si="90"/>
        <v>0</v>
      </c>
      <c r="J156" s="258">
        <f t="shared" si="91"/>
        <v>0</v>
      </c>
      <c r="K156" s="258">
        <f t="shared" si="92"/>
        <v>0</v>
      </c>
      <c r="L156" s="258">
        <f t="shared" si="93"/>
        <v>0</v>
      </c>
      <c r="M156" s="258">
        <f t="shared" si="94"/>
        <v>0</v>
      </c>
      <c r="N156" s="258">
        <f t="shared" si="95"/>
        <v>0</v>
      </c>
      <c r="O156" s="258">
        <f t="shared" si="96"/>
        <v>18</v>
      </c>
      <c r="P156" s="258">
        <f t="shared" si="97"/>
        <v>108</v>
      </c>
      <c r="Q156" s="258">
        <f t="shared" si="98"/>
        <v>539</v>
      </c>
      <c r="R156" s="258">
        <f t="shared" si="99"/>
        <v>539</v>
      </c>
      <c r="S156" s="259">
        <v>7</v>
      </c>
      <c r="T156" s="259">
        <v>59</v>
      </c>
      <c r="U156" s="259">
        <v>246</v>
      </c>
      <c r="V156" s="259">
        <f t="shared" si="100"/>
        <v>246</v>
      </c>
      <c r="W156" s="259"/>
      <c r="X156" s="259"/>
      <c r="Y156" s="259"/>
      <c r="Z156" s="259"/>
      <c r="AA156" s="259"/>
      <c r="AB156" s="259"/>
      <c r="AC156" s="259"/>
      <c r="AD156" s="259"/>
      <c r="AE156" s="259">
        <v>6</v>
      </c>
      <c r="AF156" s="259">
        <v>46</v>
      </c>
      <c r="AG156" s="259">
        <v>201</v>
      </c>
      <c r="AH156" s="259">
        <f t="shared" si="101"/>
        <v>201</v>
      </c>
      <c r="AI156" s="259">
        <v>13</v>
      </c>
      <c r="AJ156" s="259">
        <v>117</v>
      </c>
      <c r="AK156" s="259">
        <v>608</v>
      </c>
      <c r="AL156" s="259">
        <f t="shared" si="102"/>
        <v>608</v>
      </c>
      <c r="AM156" s="259"/>
      <c r="AN156" s="259"/>
      <c r="AO156" s="259"/>
      <c r="AP156" s="259"/>
      <c r="AQ156" s="259"/>
      <c r="AR156" s="259"/>
      <c r="AS156" s="259"/>
      <c r="AT156" s="259"/>
      <c r="AU156" s="259">
        <v>18</v>
      </c>
      <c r="AV156" s="259">
        <v>108</v>
      </c>
      <c r="AW156" s="259">
        <v>539</v>
      </c>
      <c r="AX156" s="259">
        <f t="shared" si="103"/>
        <v>539</v>
      </c>
      <c r="AY156" s="259">
        <v>13</v>
      </c>
      <c r="AZ156" s="259">
        <v>117</v>
      </c>
      <c r="BA156" s="259">
        <v>608</v>
      </c>
      <c r="BB156" s="259">
        <f t="shared" si="104"/>
        <v>608</v>
      </c>
      <c r="BC156" s="259"/>
      <c r="BD156" s="259"/>
      <c r="BE156" s="259"/>
      <c r="BF156" s="259"/>
      <c r="BG156" s="259"/>
      <c r="BH156" s="259"/>
      <c r="BI156" s="259"/>
      <c r="BJ156" s="259"/>
      <c r="BK156" s="259">
        <v>18</v>
      </c>
      <c r="BL156" s="259">
        <v>108</v>
      </c>
      <c r="BM156" s="259">
        <v>539</v>
      </c>
      <c r="BN156" s="259">
        <f t="shared" si="105"/>
        <v>539</v>
      </c>
      <c r="BO156" s="260"/>
    </row>
    <row r="157" spans="1:184" s="228" customFormat="1" hidden="1" outlineLevel="1">
      <c r="B157" s="61" t="s">
        <v>1099</v>
      </c>
      <c r="C157" s="261">
        <f t="shared" si="84"/>
        <v>13</v>
      </c>
      <c r="D157" s="261">
        <f t="shared" si="85"/>
        <v>89</v>
      </c>
      <c r="E157" s="261">
        <f t="shared" si="86"/>
        <v>408</v>
      </c>
      <c r="F157" s="261">
        <f t="shared" si="87"/>
        <v>408</v>
      </c>
      <c r="G157" s="261">
        <f t="shared" si="88"/>
        <v>0</v>
      </c>
      <c r="H157" s="261">
        <f t="shared" si="89"/>
        <v>0</v>
      </c>
      <c r="I157" s="261">
        <f t="shared" si="90"/>
        <v>0</v>
      </c>
      <c r="J157" s="261">
        <f t="shared" si="91"/>
        <v>0</v>
      </c>
      <c r="K157" s="261">
        <f t="shared" si="92"/>
        <v>0</v>
      </c>
      <c r="L157" s="261">
        <f t="shared" si="93"/>
        <v>0</v>
      </c>
      <c r="M157" s="261">
        <f t="shared" si="94"/>
        <v>0</v>
      </c>
      <c r="N157" s="261">
        <f t="shared" si="95"/>
        <v>0</v>
      </c>
      <c r="O157" s="261">
        <f t="shared" si="96"/>
        <v>14</v>
      </c>
      <c r="P157" s="261">
        <f t="shared" si="97"/>
        <v>94</v>
      </c>
      <c r="Q157" s="261">
        <f t="shared" si="98"/>
        <v>425</v>
      </c>
      <c r="R157" s="261">
        <f t="shared" si="99"/>
        <v>425</v>
      </c>
      <c r="S157" s="262">
        <v>10</v>
      </c>
      <c r="T157" s="262">
        <v>59</v>
      </c>
      <c r="U157" s="262">
        <v>224</v>
      </c>
      <c r="V157" s="262">
        <f t="shared" si="100"/>
        <v>224</v>
      </c>
      <c r="W157" s="262"/>
      <c r="X157" s="262"/>
      <c r="Y157" s="262"/>
      <c r="Z157" s="262"/>
      <c r="AA157" s="262"/>
      <c r="AB157" s="262"/>
      <c r="AC157" s="262"/>
      <c r="AD157" s="262"/>
      <c r="AE157" s="262">
        <v>6</v>
      </c>
      <c r="AF157" s="262">
        <v>46</v>
      </c>
      <c r="AG157" s="262">
        <v>207</v>
      </c>
      <c r="AH157" s="262">
        <f t="shared" si="101"/>
        <v>207</v>
      </c>
      <c r="AI157" s="262">
        <v>13</v>
      </c>
      <c r="AJ157" s="262">
        <v>89</v>
      </c>
      <c r="AK157" s="262">
        <v>408</v>
      </c>
      <c r="AL157" s="262">
        <f t="shared" si="102"/>
        <v>408</v>
      </c>
      <c r="AM157" s="262"/>
      <c r="AN157" s="262"/>
      <c r="AO157" s="262"/>
      <c r="AP157" s="262"/>
      <c r="AQ157" s="262"/>
      <c r="AR157" s="262"/>
      <c r="AS157" s="262"/>
      <c r="AT157" s="262"/>
      <c r="AU157" s="262">
        <v>14</v>
      </c>
      <c r="AV157" s="262">
        <v>94</v>
      </c>
      <c r="AW157" s="262">
        <v>425</v>
      </c>
      <c r="AX157" s="262">
        <f t="shared" si="103"/>
        <v>425</v>
      </c>
      <c r="AY157" s="262">
        <v>13</v>
      </c>
      <c r="AZ157" s="262">
        <v>89</v>
      </c>
      <c r="BA157" s="262">
        <v>408</v>
      </c>
      <c r="BB157" s="262">
        <f t="shared" si="104"/>
        <v>408</v>
      </c>
      <c r="BC157" s="262"/>
      <c r="BD157" s="262"/>
      <c r="BE157" s="262"/>
      <c r="BF157" s="262"/>
      <c r="BG157" s="262"/>
      <c r="BH157" s="262"/>
      <c r="BI157" s="262"/>
      <c r="BJ157" s="262"/>
      <c r="BK157" s="262">
        <v>14</v>
      </c>
      <c r="BL157" s="262">
        <v>94</v>
      </c>
      <c r="BM157" s="262">
        <v>425</v>
      </c>
      <c r="BN157" s="262">
        <f t="shared" si="105"/>
        <v>425</v>
      </c>
      <c r="BO157" s="260"/>
    </row>
    <row r="158" spans="1:184" s="228" customFormat="1" hidden="1" outlineLevel="1">
      <c r="B158" s="59" t="e">
        <f>#REF!&amp;": Ewe Lambs"</f>
        <v>#REF!</v>
      </c>
      <c r="C158" s="255">
        <f t="shared" si="84"/>
        <v>12</v>
      </c>
      <c r="D158" s="255">
        <f t="shared" si="85"/>
        <v>93</v>
      </c>
      <c r="E158" s="255">
        <f t="shared" si="86"/>
        <v>483</v>
      </c>
      <c r="F158" s="255">
        <f t="shared" si="87"/>
        <v>483</v>
      </c>
      <c r="G158" s="255">
        <f t="shared" si="88"/>
        <v>0</v>
      </c>
      <c r="H158" s="255">
        <f t="shared" si="89"/>
        <v>0</v>
      </c>
      <c r="I158" s="255">
        <f t="shared" si="90"/>
        <v>0</v>
      </c>
      <c r="J158" s="255">
        <f t="shared" si="91"/>
        <v>0</v>
      </c>
      <c r="K158" s="255">
        <f t="shared" si="92"/>
        <v>0</v>
      </c>
      <c r="L158" s="255">
        <f t="shared" si="93"/>
        <v>0</v>
      </c>
      <c r="M158" s="255">
        <f t="shared" si="94"/>
        <v>0</v>
      </c>
      <c r="N158" s="255">
        <f t="shared" si="95"/>
        <v>0</v>
      </c>
      <c r="O158" s="255">
        <f t="shared" si="96"/>
        <v>13</v>
      </c>
      <c r="P158" s="255">
        <f t="shared" si="97"/>
        <v>79</v>
      </c>
      <c r="Q158" s="255">
        <f t="shared" si="98"/>
        <v>414</v>
      </c>
      <c r="R158" s="255">
        <f t="shared" si="99"/>
        <v>414</v>
      </c>
      <c r="S158" s="256">
        <v>10</v>
      </c>
      <c r="T158" s="256">
        <v>54</v>
      </c>
      <c r="U158" s="256">
        <v>230</v>
      </c>
      <c r="V158" s="256">
        <f t="shared" si="100"/>
        <v>230</v>
      </c>
      <c r="W158" s="256"/>
      <c r="X158" s="256"/>
      <c r="Y158" s="256"/>
      <c r="Z158" s="256"/>
      <c r="AA158" s="256"/>
      <c r="AB158" s="256"/>
      <c r="AC158" s="256"/>
      <c r="AD158" s="256"/>
      <c r="AE158" s="256">
        <v>5</v>
      </c>
      <c r="AF158" s="256">
        <v>29</v>
      </c>
      <c r="AG158" s="256">
        <v>129</v>
      </c>
      <c r="AH158" s="256">
        <f t="shared" si="101"/>
        <v>129</v>
      </c>
      <c r="AI158" s="256">
        <v>12</v>
      </c>
      <c r="AJ158" s="256">
        <v>93</v>
      </c>
      <c r="AK158" s="256">
        <v>483</v>
      </c>
      <c r="AL158" s="256">
        <f t="shared" si="102"/>
        <v>483</v>
      </c>
      <c r="AM158" s="256"/>
      <c r="AN158" s="256"/>
      <c r="AO158" s="256"/>
      <c r="AP158" s="256"/>
      <c r="AQ158" s="256"/>
      <c r="AR158" s="256"/>
      <c r="AS158" s="256"/>
      <c r="AT158" s="256"/>
      <c r="AU158" s="256">
        <v>13</v>
      </c>
      <c r="AV158" s="256">
        <v>79</v>
      </c>
      <c r="AW158" s="256">
        <v>414</v>
      </c>
      <c r="AX158" s="256">
        <f t="shared" si="103"/>
        <v>414</v>
      </c>
      <c r="AY158" s="256">
        <v>12</v>
      </c>
      <c r="AZ158" s="256">
        <v>93</v>
      </c>
      <c r="BA158" s="256">
        <v>483</v>
      </c>
      <c r="BB158" s="256">
        <f t="shared" si="104"/>
        <v>483</v>
      </c>
      <c r="BC158" s="256"/>
      <c r="BD158" s="256"/>
      <c r="BE158" s="256"/>
      <c r="BF158" s="256"/>
      <c r="BG158" s="256"/>
      <c r="BH158" s="256"/>
      <c r="BI158" s="256"/>
      <c r="BJ158" s="256"/>
      <c r="BK158" s="256">
        <v>13</v>
      </c>
      <c r="BL158" s="256">
        <v>79</v>
      </c>
      <c r="BM158" s="256">
        <v>414</v>
      </c>
      <c r="BN158" s="256">
        <f t="shared" si="105"/>
        <v>414</v>
      </c>
      <c r="BO158" s="257" t="s">
        <v>1058</v>
      </c>
    </row>
    <row r="159" spans="1:184" s="228" customFormat="1" hidden="1" outlineLevel="1">
      <c r="B159" s="227" t="s">
        <v>569</v>
      </c>
      <c r="C159" s="258">
        <f t="shared" si="84"/>
        <v>13</v>
      </c>
      <c r="D159" s="258">
        <f t="shared" si="85"/>
        <v>117</v>
      </c>
      <c r="E159" s="258">
        <f t="shared" si="86"/>
        <v>608</v>
      </c>
      <c r="F159" s="258">
        <f t="shared" si="87"/>
        <v>608</v>
      </c>
      <c r="G159" s="258">
        <f t="shared" si="88"/>
        <v>0</v>
      </c>
      <c r="H159" s="258">
        <f t="shared" si="89"/>
        <v>0</v>
      </c>
      <c r="I159" s="258">
        <f t="shared" si="90"/>
        <v>0</v>
      </c>
      <c r="J159" s="258">
        <f t="shared" si="91"/>
        <v>0</v>
      </c>
      <c r="K159" s="258">
        <f t="shared" si="92"/>
        <v>0</v>
      </c>
      <c r="L159" s="258">
        <f t="shared" si="93"/>
        <v>0</v>
      </c>
      <c r="M159" s="258">
        <f t="shared" si="94"/>
        <v>0</v>
      </c>
      <c r="N159" s="258">
        <f t="shared" si="95"/>
        <v>0</v>
      </c>
      <c r="O159" s="258">
        <f t="shared" si="96"/>
        <v>18</v>
      </c>
      <c r="P159" s="258">
        <f t="shared" si="97"/>
        <v>108</v>
      </c>
      <c r="Q159" s="258">
        <f t="shared" si="98"/>
        <v>539</v>
      </c>
      <c r="R159" s="258">
        <f t="shared" si="99"/>
        <v>539</v>
      </c>
      <c r="S159" s="259">
        <v>7</v>
      </c>
      <c r="T159" s="259">
        <v>59</v>
      </c>
      <c r="U159" s="259">
        <v>246</v>
      </c>
      <c r="V159" s="259">
        <f t="shared" si="100"/>
        <v>246</v>
      </c>
      <c r="W159" s="259"/>
      <c r="X159" s="259"/>
      <c r="Y159" s="259"/>
      <c r="Z159" s="259"/>
      <c r="AA159" s="259"/>
      <c r="AB159" s="259"/>
      <c r="AC159" s="259"/>
      <c r="AD159" s="259"/>
      <c r="AE159" s="259">
        <v>6</v>
      </c>
      <c r="AF159" s="259">
        <v>46</v>
      </c>
      <c r="AG159" s="259">
        <v>201</v>
      </c>
      <c r="AH159" s="259">
        <f t="shared" si="101"/>
        <v>201</v>
      </c>
      <c r="AI159" s="259">
        <v>13</v>
      </c>
      <c r="AJ159" s="259">
        <v>117</v>
      </c>
      <c r="AK159" s="259">
        <v>608</v>
      </c>
      <c r="AL159" s="259">
        <f t="shared" si="102"/>
        <v>608</v>
      </c>
      <c r="AM159" s="259"/>
      <c r="AN159" s="259"/>
      <c r="AO159" s="259"/>
      <c r="AP159" s="259"/>
      <c r="AQ159" s="259"/>
      <c r="AR159" s="259"/>
      <c r="AS159" s="259"/>
      <c r="AT159" s="259"/>
      <c r="AU159" s="259">
        <v>18</v>
      </c>
      <c r="AV159" s="259">
        <v>108</v>
      </c>
      <c r="AW159" s="259">
        <v>539</v>
      </c>
      <c r="AX159" s="259">
        <f t="shared" si="103"/>
        <v>539</v>
      </c>
      <c r="AY159" s="259">
        <v>13</v>
      </c>
      <c r="AZ159" s="259">
        <v>117</v>
      </c>
      <c r="BA159" s="259">
        <v>608</v>
      </c>
      <c r="BB159" s="259">
        <f t="shared" si="104"/>
        <v>608</v>
      </c>
      <c r="BC159" s="259"/>
      <c r="BD159" s="259"/>
      <c r="BE159" s="259"/>
      <c r="BF159" s="259"/>
      <c r="BG159" s="259"/>
      <c r="BH159" s="259"/>
      <c r="BI159" s="259"/>
      <c r="BJ159" s="259"/>
      <c r="BK159" s="259">
        <v>18</v>
      </c>
      <c r="BL159" s="259">
        <v>108</v>
      </c>
      <c r="BM159" s="259">
        <v>539</v>
      </c>
      <c r="BN159" s="259">
        <f t="shared" si="105"/>
        <v>539</v>
      </c>
      <c r="BO159" s="260"/>
    </row>
    <row r="160" spans="1:184" s="228" customFormat="1" hidden="1" outlineLevel="1">
      <c r="B160" s="61" t="s">
        <v>409</v>
      </c>
      <c r="C160" s="261">
        <f t="shared" si="84"/>
        <v>13</v>
      </c>
      <c r="D160" s="261">
        <f t="shared" si="85"/>
        <v>89</v>
      </c>
      <c r="E160" s="261">
        <f t="shared" si="86"/>
        <v>408</v>
      </c>
      <c r="F160" s="261">
        <f t="shared" si="87"/>
        <v>408</v>
      </c>
      <c r="G160" s="261">
        <f t="shared" si="88"/>
        <v>0</v>
      </c>
      <c r="H160" s="261">
        <f t="shared" si="89"/>
        <v>0</v>
      </c>
      <c r="I160" s="261">
        <f t="shared" si="90"/>
        <v>0</v>
      </c>
      <c r="J160" s="261">
        <f t="shared" si="91"/>
        <v>0</v>
      </c>
      <c r="K160" s="261">
        <f t="shared" si="92"/>
        <v>0</v>
      </c>
      <c r="L160" s="261">
        <f t="shared" si="93"/>
        <v>0</v>
      </c>
      <c r="M160" s="261">
        <f t="shared" si="94"/>
        <v>0</v>
      </c>
      <c r="N160" s="261">
        <f t="shared" si="95"/>
        <v>0</v>
      </c>
      <c r="O160" s="261">
        <f t="shared" si="96"/>
        <v>14</v>
      </c>
      <c r="P160" s="261">
        <f t="shared" si="97"/>
        <v>94</v>
      </c>
      <c r="Q160" s="261">
        <f t="shared" si="98"/>
        <v>425</v>
      </c>
      <c r="R160" s="261">
        <f t="shared" si="99"/>
        <v>425</v>
      </c>
      <c r="S160" s="262">
        <v>10</v>
      </c>
      <c r="T160" s="262">
        <v>59</v>
      </c>
      <c r="U160" s="262">
        <v>224</v>
      </c>
      <c r="V160" s="262">
        <f t="shared" si="100"/>
        <v>224</v>
      </c>
      <c r="W160" s="262"/>
      <c r="X160" s="262"/>
      <c r="Y160" s="262"/>
      <c r="Z160" s="262"/>
      <c r="AA160" s="262"/>
      <c r="AB160" s="262"/>
      <c r="AC160" s="262"/>
      <c r="AD160" s="262"/>
      <c r="AE160" s="262">
        <v>6</v>
      </c>
      <c r="AF160" s="262">
        <v>46</v>
      </c>
      <c r="AG160" s="262">
        <v>207</v>
      </c>
      <c r="AH160" s="262">
        <f t="shared" si="101"/>
        <v>207</v>
      </c>
      <c r="AI160" s="262">
        <v>13</v>
      </c>
      <c r="AJ160" s="262">
        <v>89</v>
      </c>
      <c r="AK160" s="262">
        <v>408</v>
      </c>
      <c r="AL160" s="262">
        <f t="shared" si="102"/>
        <v>408</v>
      </c>
      <c r="AM160" s="262"/>
      <c r="AN160" s="262"/>
      <c r="AO160" s="262"/>
      <c r="AP160" s="262"/>
      <c r="AQ160" s="262"/>
      <c r="AR160" s="262"/>
      <c r="AS160" s="262"/>
      <c r="AT160" s="262"/>
      <c r="AU160" s="262">
        <v>14</v>
      </c>
      <c r="AV160" s="262">
        <v>94</v>
      </c>
      <c r="AW160" s="262">
        <v>425</v>
      </c>
      <c r="AX160" s="262">
        <f t="shared" si="103"/>
        <v>425</v>
      </c>
      <c r="AY160" s="262">
        <v>13</v>
      </c>
      <c r="AZ160" s="262">
        <v>89</v>
      </c>
      <c r="BA160" s="262">
        <v>408</v>
      </c>
      <c r="BB160" s="262">
        <f t="shared" si="104"/>
        <v>408</v>
      </c>
      <c r="BC160" s="262"/>
      <c r="BD160" s="262"/>
      <c r="BE160" s="262"/>
      <c r="BF160" s="262"/>
      <c r="BG160" s="262"/>
      <c r="BH160" s="262"/>
      <c r="BI160" s="262"/>
      <c r="BJ160" s="262"/>
      <c r="BK160" s="262">
        <v>14</v>
      </c>
      <c r="BL160" s="262">
        <v>94</v>
      </c>
      <c r="BM160" s="262">
        <v>425</v>
      </c>
      <c r="BN160" s="262">
        <f t="shared" si="105"/>
        <v>425</v>
      </c>
      <c r="BO160" s="260"/>
    </row>
    <row r="161" spans="2:67" s="228" customFormat="1" hidden="1" outlineLevel="1">
      <c r="B161" s="59" t="e">
        <f>#REF!&amp;": Ewe Lambs"</f>
        <v>#REF!</v>
      </c>
      <c r="C161" s="255">
        <f t="shared" si="84"/>
        <v>12</v>
      </c>
      <c r="D161" s="255">
        <f t="shared" si="85"/>
        <v>93</v>
      </c>
      <c r="E161" s="255">
        <f t="shared" si="86"/>
        <v>483</v>
      </c>
      <c r="F161" s="255">
        <f t="shared" si="87"/>
        <v>483</v>
      </c>
      <c r="G161" s="255">
        <f t="shared" si="88"/>
        <v>0</v>
      </c>
      <c r="H161" s="255">
        <f t="shared" si="89"/>
        <v>0</v>
      </c>
      <c r="I161" s="255">
        <f t="shared" si="90"/>
        <v>0</v>
      </c>
      <c r="J161" s="255">
        <f t="shared" si="91"/>
        <v>0</v>
      </c>
      <c r="K161" s="255">
        <f t="shared" si="92"/>
        <v>0</v>
      </c>
      <c r="L161" s="255">
        <f t="shared" si="93"/>
        <v>0</v>
      </c>
      <c r="M161" s="255">
        <f t="shared" si="94"/>
        <v>0</v>
      </c>
      <c r="N161" s="255">
        <f t="shared" si="95"/>
        <v>0</v>
      </c>
      <c r="O161" s="255">
        <f t="shared" si="96"/>
        <v>13</v>
      </c>
      <c r="P161" s="255">
        <f t="shared" si="97"/>
        <v>79</v>
      </c>
      <c r="Q161" s="255">
        <f t="shared" si="98"/>
        <v>414</v>
      </c>
      <c r="R161" s="255">
        <f t="shared" si="99"/>
        <v>414</v>
      </c>
      <c r="S161" s="256">
        <v>10</v>
      </c>
      <c r="T161" s="256">
        <v>54</v>
      </c>
      <c r="U161" s="256">
        <v>230</v>
      </c>
      <c r="V161" s="256">
        <f t="shared" si="100"/>
        <v>230</v>
      </c>
      <c r="W161" s="256"/>
      <c r="X161" s="256"/>
      <c r="Y161" s="256"/>
      <c r="Z161" s="256"/>
      <c r="AA161" s="256"/>
      <c r="AB161" s="256"/>
      <c r="AC161" s="256"/>
      <c r="AD161" s="256"/>
      <c r="AE161" s="256">
        <v>5</v>
      </c>
      <c r="AF161" s="256">
        <v>29</v>
      </c>
      <c r="AG161" s="256">
        <v>129</v>
      </c>
      <c r="AH161" s="256">
        <f t="shared" si="101"/>
        <v>129</v>
      </c>
      <c r="AI161" s="256">
        <v>12</v>
      </c>
      <c r="AJ161" s="256">
        <v>93</v>
      </c>
      <c r="AK161" s="256">
        <v>483</v>
      </c>
      <c r="AL161" s="256">
        <f t="shared" si="102"/>
        <v>483</v>
      </c>
      <c r="AM161" s="256"/>
      <c r="AN161" s="256"/>
      <c r="AO161" s="256"/>
      <c r="AP161" s="256"/>
      <c r="AQ161" s="256"/>
      <c r="AR161" s="256"/>
      <c r="AS161" s="256"/>
      <c r="AT161" s="256"/>
      <c r="AU161" s="256">
        <v>13</v>
      </c>
      <c r="AV161" s="256">
        <v>79</v>
      </c>
      <c r="AW161" s="256">
        <v>414</v>
      </c>
      <c r="AX161" s="256">
        <f t="shared" si="103"/>
        <v>414</v>
      </c>
      <c r="AY161" s="256">
        <v>12</v>
      </c>
      <c r="AZ161" s="256">
        <v>93</v>
      </c>
      <c r="BA161" s="256">
        <v>483</v>
      </c>
      <c r="BB161" s="256">
        <f t="shared" si="104"/>
        <v>483</v>
      </c>
      <c r="BC161" s="256"/>
      <c r="BD161" s="256"/>
      <c r="BE161" s="256"/>
      <c r="BF161" s="256"/>
      <c r="BG161" s="256"/>
      <c r="BH161" s="256"/>
      <c r="BI161" s="256"/>
      <c r="BJ161" s="256"/>
      <c r="BK161" s="256">
        <v>13</v>
      </c>
      <c r="BL161" s="256">
        <v>79</v>
      </c>
      <c r="BM161" s="256">
        <v>414</v>
      </c>
      <c r="BN161" s="256">
        <f t="shared" si="105"/>
        <v>414</v>
      </c>
      <c r="BO161" s="257" t="s">
        <v>1058</v>
      </c>
    </row>
    <row r="162" spans="2:67" s="228" customFormat="1" hidden="1" outlineLevel="1">
      <c r="B162" s="227" t="s">
        <v>569</v>
      </c>
      <c r="C162" s="258">
        <f t="shared" si="84"/>
        <v>13</v>
      </c>
      <c r="D162" s="258">
        <f t="shared" si="85"/>
        <v>117</v>
      </c>
      <c r="E162" s="258">
        <f t="shared" si="86"/>
        <v>608</v>
      </c>
      <c r="F162" s="258">
        <f t="shared" si="87"/>
        <v>608</v>
      </c>
      <c r="G162" s="258">
        <f t="shared" si="88"/>
        <v>0</v>
      </c>
      <c r="H162" s="258">
        <f t="shared" si="89"/>
        <v>0</v>
      </c>
      <c r="I162" s="258">
        <f t="shared" si="90"/>
        <v>0</v>
      </c>
      <c r="J162" s="258">
        <f t="shared" si="91"/>
        <v>0</v>
      </c>
      <c r="K162" s="258">
        <f t="shared" si="92"/>
        <v>0</v>
      </c>
      <c r="L162" s="258">
        <f t="shared" si="93"/>
        <v>0</v>
      </c>
      <c r="M162" s="258">
        <f t="shared" si="94"/>
        <v>0</v>
      </c>
      <c r="N162" s="258">
        <f t="shared" si="95"/>
        <v>0</v>
      </c>
      <c r="O162" s="258">
        <f t="shared" si="96"/>
        <v>18</v>
      </c>
      <c r="P162" s="258">
        <f t="shared" si="97"/>
        <v>108</v>
      </c>
      <c r="Q162" s="258">
        <f t="shared" si="98"/>
        <v>539</v>
      </c>
      <c r="R162" s="258">
        <f t="shared" si="99"/>
        <v>539</v>
      </c>
      <c r="S162" s="259">
        <v>7</v>
      </c>
      <c r="T162" s="259">
        <v>59</v>
      </c>
      <c r="U162" s="259">
        <v>246</v>
      </c>
      <c r="V162" s="259">
        <f t="shared" si="100"/>
        <v>246</v>
      </c>
      <c r="W162" s="259"/>
      <c r="X162" s="259"/>
      <c r="Y162" s="259"/>
      <c r="Z162" s="259"/>
      <c r="AA162" s="259"/>
      <c r="AB162" s="259"/>
      <c r="AC162" s="259"/>
      <c r="AD162" s="259"/>
      <c r="AE162" s="259">
        <v>6</v>
      </c>
      <c r="AF162" s="259">
        <v>46</v>
      </c>
      <c r="AG162" s="259">
        <v>201</v>
      </c>
      <c r="AH162" s="259">
        <f t="shared" si="101"/>
        <v>201</v>
      </c>
      <c r="AI162" s="259">
        <v>13</v>
      </c>
      <c r="AJ162" s="259">
        <v>117</v>
      </c>
      <c r="AK162" s="259">
        <v>608</v>
      </c>
      <c r="AL162" s="259">
        <f t="shared" si="102"/>
        <v>608</v>
      </c>
      <c r="AM162" s="259"/>
      <c r="AN162" s="259"/>
      <c r="AO162" s="259"/>
      <c r="AP162" s="259"/>
      <c r="AQ162" s="259"/>
      <c r="AR162" s="259"/>
      <c r="AS162" s="259"/>
      <c r="AT162" s="259"/>
      <c r="AU162" s="259">
        <v>18</v>
      </c>
      <c r="AV162" s="259">
        <v>108</v>
      </c>
      <c r="AW162" s="259">
        <v>539</v>
      </c>
      <c r="AX162" s="259">
        <f t="shared" si="103"/>
        <v>539</v>
      </c>
      <c r="AY162" s="259">
        <v>13</v>
      </c>
      <c r="AZ162" s="259">
        <v>117</v>
      </c>
      <c r="BA162" s="259">
        <v>608</v>
      </c>
      <c r="BB162" s="259">
        <f t="shared" si="104"/>
        <v>608</v>
      </c>
      <c r="BC162" s="259"/>
      <c r="BD162" s="259"/>
      <c r="BE162" s="259"/>
      <c r="BF162" s="259"/>
      <c r="BG162" s="259"/>
      <c r="BH162" s="259"/>
      <c r="BI162" s="259"/>
      <c r="BJ162" s="259"/>
      <c r="BK162" s="259">
        <v>18</v>
      </c>
      <c r="BL162" s="259">
        <v>108</v>
      </c>
      <c r="BM162" s="259">
        <v>539</v>
      </c>
      <c r="BN162" s="259">
        <f t="shared" si="105"/>
        <v>539</v>
      </c>
      <c r="BO162" s="260"/>
    </row>
    <row r="163" spans="2:67" s="228" customFormat="1" hidden="1" outlineLevel="1">
      <c r="B163" s="61" t="s">
        <v>409</v>
      </c>
      <c r="C163" s="261">
        <f t="shared" si="84"/>
        <v>13</v>
      </c>
      <c r="D163" s="261">
        <f t="shared" si="85"/>
        <v>89</v>
      </c>
      <c r="E163" s="261">
        <f t="shared" si="86"/>
        <v>408</v>
      </c>
      <c r="F163" s="261">
        <f t="shared" si="87"/>
        <v>408</v>
      </c>
      <c r="G163" s="261">
        <f t="shared" si="88"/>
        <v>0</v>
      </c>
      <c r="H163" s="261">
        <f t="shared" si="89"/>
        <v>0</v>
      </c>
      <c r="I163" s="261">
        <f t="shared" si="90"/>
        <v>0</v>
      </c>
      <c r="J163" s="261">
        <f t="shared" si="91"/>
        <v>0</v>
      </c>
      <c r="K163" s="261">
        <f t="shared" si="92"/>
        <v>0</v>
      </c>
      <c r="L163" s="261">
        <f t="shared" si="93"/>
        <v>0</v>
      </c>
      <c r="M163" s="261">
        <f t="shared" si="94"/>
        <v>0</v>
      </c>
      <c r="N163" s="261">
        <f t="shared" si="95"/>
        <v>0</v>
      </c>
      <c r="O163" s="261">
        <f t="shared" si="96"/>
        <v>14</v>
      </c>
      <c r="P163" s="261">
        <f t="shared" si="97"/>
        <v>94</v>
      </c>
      <c r="Q163" s="261">
        <f t="shared" si="98"/>
        <v>425</v>
      </c>
      <c r="R163" s="261">
        <f t="shared" si="99"/>
        <v>425</v>
      </c>
      <c r="S163" s="262">
        <v>10</v>
      </c>
      <c r="T163" s="262">
        <v>59</v>
      </c>
      <c r="U163" s="262">
        <v>224</v>
      </c>
      <c r="V163" s="262">
        <f t="shared" si="100"/>
        <v>224</v>
      </c>
      <c r="W163" s="262"/>
      <c r="X163" s="262"/>
      <c r="Y163" s="262"/>
      <c r="Z163" s="262"/>
      <c r="AA163" s="262"/>
      <c r="AB163" s="262"/>
      <c r="AC163" s="262"/>
      <c r="AD163" s="262"/>
      <c r="AE163" s="262">
        <v>6</v>
      </c>
      <c r="AF163" s="262">
        <v>46</v>
      </c>
      <c r="AG163" s="262">
        <v>207</v>
      </c>
      <c r="AH163" s="262">
        <f t="shared" si="101"/>
        <v>207</v>
      </c>
      <c r="AI163" s="262">
        <v>13</v>
      </c>
      <c r="AJ163" s="262">
        <v>89</v>
      </c>
      <c r="AK163" s="262">
        <v>408</v>
      </c>
      <c r="AL163" s="262">
        <f t="shared" si="102"/>
        <v>408</v>
      </c>
      <c r="AM163" s="262"/>
      <c r="AN163" s="262"/>
      <c r="AO163" s="262"/>
      <c r="AP163" s="262"/>
      <c r="AQ163" s="262"/>
      <c r="AR163" s="262"/>
      <c r="AS163" s="262"/>
      <c r="AT163" s="262"/>
      <c r="AU163" s="262">
        <v>14</v>
      </c>
      <c r="AV163" s="262">
        <v>94</v>
      </c>
      <c r="AW163" s="262">
        <v>425</v>
      </c>
      <c r="AX163" s="262">
        <f t="shared" si="103"/>
        <v>425</v>
      </c>
      <c r="AY163" s="262">
        <v>13</v>
      </c>
      <c r="AZ163" s="262">
        <v>89</v>
      </c>
      <c r="BA163" s="262">
        <v>408</v>
      </c>
      <c r="BB163" s="262">
        <f t="shared" si="104"/>
        <v>408</v>
      </c>
      <c r="BC163" s="262"/>
      <c r="BD163" s="262"/>
      <c r="BE163" s="262"/>
      <c r="BF163" s="262"/>
      <c r="BG163" s="262"/>
      <c r="BH163" s="262"/>
      <c r="BI163" s="262"/>
      <c r="BJ163" s="262"/>
      <c r="BK163" s="262">
        <v>14</v>
      </c>
      <c r="BL163" s="262">
        <v>94</v>
      </c>
      <c r="BM163" s="262">
        <v>425</v>
      </c>
      <c r="BN163" s="262">
        <f t="shared" si="105"/>
        <v>425</v>
      </c>
      <c r="BO163" s="260"/>
    </row>
    <row r="164" spans="2:67" s="203" customFormat="1" hidden="1" outlineLevel="1">
      <c r="B164" s="59" t="e">
        <f>#REF!&amp;": Ewe Lambs"</f>
        <v>#REF!</v>
      </c>
      <c r="C164" s="255">
        <f t="shared" si="84"/>
        <v>12</v>
      </c>
      <c r="D164" s="255">
        <f t="shared" si="85"/>
        <v>93</v>
      </c>
      <c r="E164" s="255">
        <f t="shared" si="86"/>
        <v>483</v>
      </c>
      <c r="F164" s="255">
        <f t="shared" si="87"/>
        <v>483</v>
      </c>
      <c r="G164" s="255">
        <f t="shared" si="88"/>
        <v>0</v>
      </c>
      <c r="H164" s="255">
        <f t="shared" si="89"/>
        <v>0</v>
      </c>
      <c r="I164" s="255">
        <f t="shared" si="90"/>
        <v>0</v>
      </c>
      <c r="J164" s="255">
        <f t="shared" si="91"/>
        <v>0</v>
      </c>
      <c r="K164" s="255">
        <f t="shared" si="92"/>
        <v>0</v>
      </c>
      <c r="L164" s="255">
        <f t="shared" si="93"/>
        <v>0</v>
      </c>
      <c r="M164" s="255">
        <f t="shared" si="94"/>
        <v>0</v>
      </c>
      <c r="N164" s="255">
        <f t="shared" si="95"/>
        <v>0</v>
      </c>
      <c r="O164" s="255">
        <f t="shared" si="96"/>
        <v>13</v>
      </c>
      <c r="P164" s="255">
        <f t="shared" si="97"/>
        <v>79</v>
      </c>
      <c r="Q164" s="255">
        <f t="shared" si="98"/>
        <v>414</v>
      </c>
      <c r="R164" s="255">
        <f t="shared" si="99"/>
        <v>414</v>
      </c>
      <c r="S164" s="256">
        <v>10</v>
      </c>
      <c r="T164" s="256">
        <v>54</v>
      </c>
      <c r="U164" s="256">
        <v>230</v>
      </c>
      <c r="V164" s="256">
        <f>U164</f>
        <v>230</v>
      </c>
      <c r="W164" s="256"/>
      <c r="X164" s="256"/>
      <c r="Y164" s="256"/>
      <c r="Z164" s="256"/>
      <c r="AA164" s="256"/>
      <c r="AB164" s="256"/>
      <c r="AC164" s="256"/>
      <c r="AD164" s="256"/>
      <c r="AE164" s="256">
        <v>5</v>
      </c>
      <c r="AF164" s="256">
        <v>29</v>
      </c>
      <c r="AG164" s="256">
        <v>129</v>
      </c>
      <c r="AH164" s="256">
        <f>AG164</f>
        <v>129</v>
      </c>
      <c r="AI164" s="256">
        <v>12</v>
      </c>
      <c r="AJ164" s="256">
        <v>93</v>
      </c>
      <c r="AK164" s="256">
        <v>483</v>
      </c>
      <c r="AL164" s="256">
        <f>AK164</f>
        <v>483</v>
      </c>
      <c r="AM164" s="256"/>
      <c r="AN164" s="256"/>
      <c r="AO164" s="256"/>
      <c r="AP164" s="256"/>
      <c r="AQ164" s="256"/>
      <c r="AR164" s="256"/>
      <c r="AS164" s="256"/>
      <c r="AT164" s="256"/>
      <c r="AU164" s="256">
        <v>13</v>
      </c>
      <c r="AV164" s="256">
        <v>79</v>
      </c>
      <c r="AW164" s="256">
        <v>414</v>
      </c>
      <c r="AX164" s="256">
        <f>AW164</f>
        <v>414</v>
      </c>
      <c r="AY164" s="256">
        <v>12</v>
      </c>
      <c r="AZ164" s="256">
        <v>93</v>
      </c>
      <c r="BA164" s="256">
        <v>483</v>
      </c>
      <c r="BB164" s="256">
        <f>BA164</f>
        <v>483</v>
      </c>
      <c r="BC164" s="256"/>
      <c r="BD164" s="256"/>
      <c r="BE164" s="256"/>
      <c r="BF164" s="256"/>
      <c r="BG164" s="256"/>
      <c r="BH164" s="256"/>
      <c r="BI164" s="256"/>
      <c r="BJ164" s="256"/>
      <c r="BK164" s="256">
        <v>13</v>
      </c>
      <c r="BL164" s="256">
        <v>79</v>
      </c>
      <c r="BM164" s="256">
        <v>414</v>
      </c>
      <c r="BN164" s="256">
        <f>BM164</f>
        <v>414</v>
      </c>
      <c r="BO164" s="257" t="s">
        <v>1058</v>
      </c>
    </row>
    <row r="165" spans="2:67" s="203" customFormat="1" hidden="1" outlineLevel="1">
      <c r="B165" s="227" t="s">
        <v>569</v>
      </c>
      <c r="C165" s="258">
        <f t="shared" si="84"/>
        <v>13</v>
      </c>
      <c r="D165" s="258">
        <f t="shared" si="85"/>
        <v>117</v>
      </c>
      <c r="E165" s="258">
        <f t="shared" si="86"/>
        <v>608</v>
      </c>
      <c r="F165" s="258">
        <f t="shared" si="87"/>
        <v>608</v>
      </c>
      <c r="G165" s="258">
        <f t="shared" si="88"/>
        <v>0</v>
      </c>
      <c r="H165" s="258">
        <f t="shared" si="89"/>
        <v>0</v>
      </c>
      <c r="I165" s="258">
        <f t="shared" si="90"/>
        <v>0</v>
      </c>
      <c r="J165" s="258">
        <f t="shared" si="91"/>
        <v>0</v>
      </c>
      <c r="K165" s="258">
        <f t="shared" si="92"/>
        <v>0</v>
      </c>
      <c r="L165" s="258">
        <f t="shared" si="93"/>
        <v>0</v>
      </c>
      <c r="M165" s="258">
        <f t="shared" si="94"/>
        <v>0</v>
      </c>
      <c r="N165" s="258">
        <f t="shared" si="95"/>
        <v>0</v>
      </c>
      <c r="O165" s="258">
        <f t="shared" si="96"/>
        <v>18</v>
      </c>
      <c r="P165" s="258">
        <f t="shared" si="97"/>
        <v>108</v>
      </c>
      <c r="Q165" s="258">
        <f t="shared" si="98"/>
        <v>539</v>
      </c>
      <c r="R165" s="258">
        <f t="shared" si="99"/>
        <v>539</v>
      </c>
      <c r="S165" s="259">
        <v>7</v>
      </c>
      <c r="T165" s="259">
        <v>59</v>
      </c>
      <c r="U165" s="259">
        <v>246</v>
      </c>
      <c r="V165" s="259">
        <f>U165</f>
        <v>246</v>
      </c>
      <c r="W165" s="259"/>
      <c r="X165" s="259"/>
      <c r="Y165" s="259"/>
      <c r="Z165" s="259"/>
      <c r="AA165" s="259"/>
      <c r="AB165" s="259"/>
      <c r="AC165" s="259"/>
      <c r="AD165" s="259"/>
      <c r="AE165" s="259">
        <v>6</v>
      </c>
      <c r="AF165" s="259">
        <v>46</v>
      </c>
      <c r="AG165" s="259">
        <v>201</v>
      </c>
      <c r="AH165" s="259">
        <f>AG165</f>
        <v>201</v>
      </c>
      <c r="AI165" s="259">
        <v>13</v>
      </c>
      <c r="AJ165" s="259">
        <v>117</v>
      </c>
      <c r="AK165" s="259">
        <v>608</v>
      </c>
      <c r="AL165" s="259">
        <f>AK165</f>
        <v>608</v>
      </c>
      <c r="AM165" s="259"/>
      <c r="AN165" s="259"/>
      <c r="AO165" s="259"/>
      <c r="AP165" s="259"/>
      <c r="AQ165" s="259"/>
      <c r="AR165" s="259"/>
      <c r="AS165" s="259"/>
      <c r="AT165" s="259"/>
      <c r="AU165" s="259">
        <v>18</v>
      </c>
      <c r="AV165" s="259">
        <v>108</v>
      </c>
      <c r="AW165" s="259">
        <v>539</v>
      </c>
      <c r="AX165" s="259">
        <f>AW165</f>
        <v>539</v>
      </c>
      <c r="AY165" s="259">
        <v>13</v>
      </c>
      <c r="AZ165" s="259">
        <v>117</v>
      </c>
      <c r="BA165" s="259">
        <v>608</v>
      </c>
      <c r="BB165" s="259">
        <f>BA165</f>
        <v>608</v>
      </c>
      <c r="BC165" s="259"/>
      <c r="BD165" s="259"/>
      <c r="BE165" s="259"/>
      <c r="BF165" s="259"/>
      <c r="BG165" s="259"/>
      <c r="BH165" s="259"/>
      <c r="BI165" s="259"/>
      <c r="BJ165" s="259"/>
      <c r="BK165" s="259">
        <v>18</v>
      </c>
      <c r="BL165" s="259">
        <v>108</v>
      </c>
      <c r="BM165" s="259">
        <v>539</v>
      </c>
      <c r="BN165" s="259">
        <f>BM165</f>
        <v>539</v>
      </c>
      <c r="BO165" s="260"/>
    </row>
    <row r="166" spans="2:67" s="203" customFormat="1" hidden="1" outlineLevel="1">
      <c r="B166" s="61" t="s">
        <v>409</v>
      </c>
      <c r="C166" s="261">
        <f t="shared" si="84"/>
        <v>13</v>
      </c>
      <c r="D166" s="261">
        <f t="shared" si="85"/>
        <v>89</v>
      </c>
      <c r="E166" s="261">
        <f t="shared" si="86"/>
        <v>408</v>
      </c>
      <c r="F166" s="261">
        <f t="shared" si="87"/>
        <v>408</v>
      </c>
      <c r="G166" s="261">
        <f t="shared" si="88"/>
        <v>0</v>
      </c>
      <c r="H166" s="261">
        <f t="shared" si="89"/>
        <v>0</v>
      </c>
      <c r="I166" s="261">
        <f t="shared" si="90"/>
        <v>0</v>
      </c>
      <c r="J166" s="261">
        <f t="shared" si="91"/>
        <v>0</v>
      </c>
      <c r="K166" s="261">
        <f t="shared" si="92"/>
        <v>0</v>
      </c>
      <c r="L166" s="261">
        <f t="shared" si="93"/>
        <v>0</v>
      </c>
      <c r="M166" s="261">
        <f t="shared" si="94"/>
        <v>0</v>
      </c>
      <c r="N166" s="261">
        <f t="shared" si="95"/>
        <v>0</v>
      </c>
      <c r="O166" s="261">
        <f t="shared" si="96"/>
        <v>14</v>
      </c>
      <c r="P166" s="261">
        <f t="shared" si="97"/>
        <v>94</v>
      </c>
      <c r="Q166" s="261">
        <f t="shared" si="98"/>
        <v>425</v>
      </c>
      <c r="R166" s="261">
        <f t="shared" si="99"/>
        <v>425</v>
      </c>
      <c r="S166" s="262">
        <v>10</v>
      </c>
      <c r="T166" s="262">
        <v>59</v>
      </c>
      <c r="U166" s="262">
        <v>224</v>
      </c>
      <c r="V166" s="262">
        <f>U166</f>
        <v>224</v>
      </c>
      <c r="W166" s="262"/>
      <c r="X166" s="262"/>
      <c r="Y166" s="262"/>
      <c r="Z166" s="262"/>
      <c r="AA166" s="262"/>
      <c r="AB166" s="262"/>
      <c r="AC166" s="262"/>
      <c r="AD166" s="262"/>
      <c r="AE166" s="262">
        <v>6</v>
      </c>
      <c r="AF166" s="262">
        <v>46</v>
      </c>
      <c r="AG166" s="262">
        <v>207</v>
      </c>
      <c r="AH166" s="262">
        <f>AG166</f>
        <v>207</v>
      </c>
      <c r="AI166" s="262">
        <v>13</v>
      </c>
      <c r="AJ166" s="262">
        <v>89</v>
      </c>
      <c r="AK166" s="262">
        <v>408</v>
      </c>
      <c r="AL166" s="262">
        <f>AK166</f>
        <v>408</v>
      </c>
      <c r="AM166" s="262"/>
      <c r="AN166" s="262"/>
      <c r="AO166" s="262"/>
      <c r="AP166" s="262"/>
      <c r="AQ166" s="262"/>
      <c r="AR166" s="262"/>
      <c r="AS166" s="262"/>
      <c r="AT166" s="262"/>
      <c r="AU166" s="262">
        <v>14</v>
      </c>
      <c r="AV166" s="262">
        <v>94</v>
      </c>
      <c r="AW166" s="262">
        <v>425</v>
      </c>
      <c r="AX166" s="262">
        <f>AW166</f>
        <v>425</v>
      </c>
      <c r="AY166" s="262">
        <v>13</v>
      </c>
      <c r="AZ166" s="262">
        <v>89</v>
      </c>
      <c r="BA166" s="262">
        <v>408</v>
      </c>
      <c r="BB166" s="262">
        <f>BA166</f>
        <v>408</v>
      </c>
      <c r="BC166" s="262"/>
      <c r="BD166" s="262"/>
      <c r="BE166" s="262"/>
      <c r="BF166" s="262"/>
      <c r="BG166" s="262"/>
      <c r="BH166" s="262"/>
      <c r="BI166" s="262"/>
      <c r="BJ166" s="262"/>
      <c r="BK166" s="262">
        <v>14</v>
      </c>
      <c r="BL166" s="262">
        <v>94</v>
      </c>
      <c r="BM166" s="262">
        <v>425</v>
      </c>
      <c r="BN166" s="262">
        <f>BM166</f>
        <v>425</v>
      </c>
      <c r="BO166" s="260"/>
    </row>
    <row r="167" spans="2:67" s="228" customFormat="1" hidden="1" outlineLevel="1">
      <c r="B167" s="59" t="e">
        <f>"Grazing Intensity 2
"&amp;#REF!&amp;": Ewe Lambs"</f>
        <v>#REF!</v>
      </c>
      <c r="C167" s="255">
        <f t="shared" si="84"/>
        <v>12</v>
      </c>
      <c r="D167" s="255">
        <f t="shared" si="85"/>
        <v>93</v>
      </c>
      <c r="E167" s="255">
        <f t="shared" si="86"/>
        <v>483</v>
      </c>
      <c r="F167" s="255">
        <f t="shared" si="87"/>
        <v>483</v>
      </c>
      <c r="G167" s="255">
        <f t="shared" si="88"/>
        <v>0</v>
      </c>
      <c r="H167" s="255">
        <f t="shared" si="89"/>
        <v>0</v>
      </c>
      <c r="I167" s="255">
        <f t="shared" si="90"/>
        <v>0</v>
      </c>
      <c r="J167" s="255">
        <f t="shared" si="91"/>
        <v>0</v>
      </c>
      <c r="K167" s="255">
        <f t="shared" si="92"/>
        <v>0</v>
      </c>
      <c r="L167" s="255">
        <f t="shared" si="93"/>
        <v>0</v>
      </c>
      <c r="M167" s="255">
        <f t="shared" si="94"/>
        <v>0</v>
      </c>
      <c r="N167" s="255">
        <f t="shared" si="95"/>
        <v>0</v>
      </c>
      <c r="O167" s="255">
        <f t="shared" si="96"/>
        <v>13</v>
      </c>
      <c r="P167" s="255">
        <f t="shared" si="97"/>
        <v>79</v>
      </c>
      <c r="Q167" s="255">
        <f t="shared" si="98"/>
        <v>414</v>
      </c>
      <c r="R167" s="255">
        <f t="shared" si="99"/>
        <v>414</v>
      </c>
      <c r="S167" s="256">
        <v>10</v>
      </c>
      <c r="T167" s="256">
        <v>54</v>
      </c>
      <c r="U167" s="256">
        <v>230</v>
      </c>
      <c r="V167" s="256">
        <f t="shared" ref="V167:V196" si="106">U167</f>
        <v>230</v>
      </c>
      <c r="W167" s="256"/>
      <c r="X167" s="256"/>
      <c r="Y167" s="256"/>
      <c r="Z167" s="256"/>
      <c r="AA167" s="256"/>
      <c r="AB167" s="256"/>
      <c r="AC167" s="256"/>
      <c r="AD167" s="256"/>
      <c r="AE167" s="256">
        <v>5</v>
      </c>
      <c r="AF167" s="256">
        <v>29</v>
      </c>
      <c r="AG167" s="256">
        <v>129</v>
      </c>
      <c r="AH167" s="256">
        <f t="shared" ref="AH167:AH196" si="107">AG167</f>
        <v>129</v>
      </c>
      <c r="AI167" s="256">
        <v>12</v>
      </c>
      <c r="AJ167" s="256">
        <v>93</v>
      </c>
      <c r="AK167" s="256">
        <v>483</v>
      </c>
      <c r="AL167" s="256">
        <f t="shared" ref="AL167:AL196" si="108">AK167</f>
        <v>483</v>
      </c>
      <c r="AM167" s="256"/>
      <c r="AN167" s="256"/>
      <c r="AO167" s="256"/>
      <c r="AP167" s="256"/>
      <c r="AQ167" s="256"/>
      <c r="AR167" s="256"/>
      <c r="AS167" s="256"/>
      <c r="AT167" s="256"/>
      <c r="AU167" s="256">
        <v>13</v>
      </c>
      <c r="AV167" s="256">
        <v>79</v>
      </c>
      <c r="AW167" s="256">
        <v>414</v>
      </c>
      <c r="AX167" s="256">
        <f t="shared" ref="AX167:AX196" si="109">AW167</f>
        <v>414</v>
      </c>
      <c r="AY167" s="256">
        <v>12</v>
      </c>
      <c r="AZ167" s="256">
        <v>93</v>
      </c>
      <c r="BA167" s="256">
        <v>483</v>
      </c>
      <c r="BB167" s="256">
        <f t="shared" ref="BB167:BB196" si="110">BA167</f>
        <v>483</v>
      </c>
      <c r="BC167" s="256"/>
      <c r="BD167" s="256"/>
      <c r="BE167" s="256"/>
      <c r="BF167" s="256"/>
      <c r="BG167" s="256"/>
      <c r="BH167" s="256"/>
      <c r="BI167" s="256"/>
      <c r="BJ167" s="256"/>
      <c r="BK167" s="256">
        <v>13</v>
      </c>
      <c r="BL167" s="256">
        <v>79</v>
      </c>
      <c r="BM167" s="256">
        <v>414</v>
      </c>
      <c r="BN167" s="256">
        <f t="shared" ref="BN167:BN196" si="111">BM167</f>
        <v>414</v>
      </c>
      <c r="BO167" s="257" t="s">
        <v>1058</v>
      </c>
    </row>
    <row r="168" spans="2:67" s="228" customFormat="1" hidden="1" outlineLevel="1">
      <c r="B168" s="227" t="s">
        <v>1098</v>
      </c>
      <c r="C168" s="258">
        <f t="shared" si="84"/>
        <v>13</v>
      </c>
      <c r="D168" s="258">
        <f t="shared" si="85"/>
        <v>117</v>
      </c>
      <c r="E168" s="258">
        <f t="shared" si="86"/>
        <v>608</v>
      </c>
      <c r="F168" s="258">
        <f t="shared" si="87"/>
        <v>608</v>
      </c>
      <c r="G168" s="258">
        <f t="shared" si="88"/>
        <v>0</v>
      </c>
      <c r="H168" s="258">
        <f t="shared" si="89"/>
        <v>0</v>
      </c>
      <c r="I168" s="258">
        <f t="shared" si="90"/>
        <v>0</v>
      </c>
      <c r="J168" s="258">
        <f t="shared" si="91"/>
        <v>0</v>
      </c>
      <c r="K168" s="258">
        <f t="shared" si="92"/>
        <v>0</v>
      </c>
      <c r="L168" s="258">
        <f t="shared" si="93"/>
        <v>0</v>
      </c>
      <c r="M168" s="258">
        <f t="shared" si="94"/>
        <v>0</v>
      </c>
      <c r="N168" s="258">
        <f t="shared" si="95"/>
        <v>0</v>
      </c>
      <c r="O168" s="258">
        <f t="shared" si="96"/>
        <v>18</v>
      </c>
      <c r="P168" s="258">
        <f t="shared" si="97"/>
        <v>108</v>
      </c>
      <c r="Q168" s="258">
        <f t="shared" si="98"/>
        <v>539</v>
      </c>
      <c r="R168" s="258">
        <f t="shared" si="99"/>
        <v>539</v>
      </c>
      <c r="S168" s="259">
        <v>7</v>
      </c>
      <c r="T168" s="259">
        <v>59</v>
      </c>
      <c r="U168" s="259">
        <v>246</v>
      </c>
      <c r="V168" s="259">
        <f t="shared" si="106"/>
        <v>246</v>
      </c>
      <c r="W168" s="259"/>
      <c r="X168" s="259"/>
      <c r="Y168" s="259"/>
      <c r="Z168" s="259"/>
      <c r="AA168" s="259"/>
      <c r="AB168" s="259"/>
      <c r="AC168" s="259"/>
      <c r="AD168" s="259"/>
      <c r="AE168" s="259">
        <v>6</v>
      </c>
      <c r="AF168" s="259">
        <v>46</v>
      </c>
      <c r="AG168" s="259">
        <v>201</v>
      </c>
      <c r="AH168" s="259">
        <f t="shared" si="107"/>
        <v>201</v>
      </c>
      <c r="AI168" s="259">
        <v>13</v>
      </c>
      <c r="AJ168" s="259">
        <v>117</v>
      </c>
      <c r="AK168" s="259">
        <v>608</v>
      </c>
      <c r="AL168" s="259">
        <f t="shared" si="108"/>
        <v>608</v>
      </c>
      <c r="AM168" s="259"/>
      <c r="AN168" s="259"/>
      <c r="AO168" s="259"/>
      <c r="AP168" s="259"/>
      <c r="AQ168" s="259"/>
      <c r="AR168" s="259"/>
      <c r="AS168" s="259"/>
      <c r="AT168" s="259"/>
      <c r="AU168" s="259">
        <v>18</v>
      </c>
      <c r="AV168" s="259">
        <v>108</v>
      </c>
      <c r="AW168" s="259">
        <v>539</v>
      </c>
      <c r="AX168" s="259">
        <f t="shared" si="109"/>
        <v>539</v>
      </c>
      <c r="AY168" s="259">
        <v>13</v>
      </c>
      <c r="AZ168" s="259">
        <v>117</v>
      </c>
      <c r="BA168" s="259">
        <v>608</v>
      </c>
      <c r="BB168" s="259">
        <f t="shared" si="110"/>
        <v>608</v>
      </c>
      <c r="BC168" s="259"/>
      <c r="BD168" s="259"/>
      <c r="BE168" s="259"/>
      <c r="BF168" s="259"/>
      <c r="BG168" s="259"/>
      <c r="BH168" s="259"/>
      <c r="BI168" s="259"/>
      <c r="BJ168" s="259"/>
      <c r="BK168" s="259">
        <v>18</v>
      </c>
      <c r="BL168" s="259">
        <v>108</v>
      </c>
      <c r="BM168" s="259">
        <v>539</v>
      </c>
      <c r="BN168" s="259">
        <f t="shared" si="111"/>
        <v>539</v>
      </c>
      <c r="BO168" s="260"/>
    </row>
    <row r="169" spans="2:67" s="228" customFormat="1" hidden="1" outlineLevel="1">
      <c r="B169" s="61" t="s">
        <v>1099</v>
      </c>
      <c r="C169" s="261">
        <f t="shared" si="84"/>
        <v>13</v>
      </c>
      <c r="D169" s="261">
        <f t="shared" si="85"/>
        <v>89</v>
      </c>
      <c r="E169" s="261">
        <f t="shared" si="86"/>
        <v>408</v>
      </c>
      <c r="F169" s="261">
        <f t="shared" si="87"/>
        <v>408</v>
      </c>
      <c r="G169" s="261">
        <f t="shared" si="88"/>
        <v>0</v>
      </c>
      <c r="H169" s="261">
        <f t="shared" si="89"/>
        <v>0</v>
      </c>
      <c r="I169" s="261">
        <f t="shared" si="90"/>
        <v>0</v>
      </c>
      <c r="J169" s="261">
        <f t="shared" si="91"/>
        <v>0</v>
      </c>
      <c r="K169" s="261">
        <f t="shared" si="92"/>
        <v>0</v>
      </c>
      <c r="L169" s="261">
        <f t="shared" si="93"/>
        <v>0</v>
      </c>
      <c r="M169" s="261">
        <f t="shared" si="94"/>
        <v>0</v>
      </c>
      <c r="N169" s="261">
        <f t="shared" si="95"/>
        <v>0</v>
      </c>
      <c r="O169" s="261">
        <f t="shared" si="96"/>
        <v>14</v>
      </c>
      <c r="P169" s="261">
        <f t="shared" si="97"/>
        <v>94</v>
      </c>
      <c r="Q169" s="261">
        <f t="shared" si="98"/>
        <v>425</v>
      </c>
      <c r="R169" s="261">
        <f t="shared" si="99"/>
        <v>425</v>
      </c>
      <c r="S169" s="262">
        <v>10</v>
      </c>
      <c r="T169" s="262">
        <v>59</v>
      </c>
      <c r="U169" s="262">
        <v>224</v>
      </c>
      <c r="V169" s="262">
        <f t="shared" si="106"/>
        <v>224</v>
      </c>
      <c r="W169" s="262"/>
      <c r="X169" s="262"/>
      <c r="Y169" s="262"/>
      <c r="Z169" s="262"/>
      <c r="AA169" s="262"/>
      <c r="AB169" s="262"/>
      <c r="AC169" s="262"/>
      <c r="AD169" s="262"/>
      <c r="AE169" s="262">
        <v>6</v>
      </c>
      <c r="AF169" s="262">
        <v>46</v>
      </c>
      <c r="AG169" s="262">
        <v>207</v>
      </c>
      <c r="AH169" s="262">
        <f t="shared" si="107"/>
        <v>207</v>
      </c>
      <c r="AI169" s="262">
        <v>13</v>
      </c>
      <c r="AJ169" s="262">
        <v>89</v>
      </c>
      <c r="AK169" s="262">
        <v>408</v>
      </c>
      <c r="AL169" s="262">
        <f t="shared" si="108"/>
        <v>408</v>
      </c>
      <c r="AM169" s="262"/>
      <c r="AN169" s="262"/>
      <c r="AO169" s="262"/>
      <c r="AP169" s="262"/>
      <c r="AQ169" s="262"/>
      <c r="AR169" s="262"/>
      <c r="AS169" s="262"/>
      <c r="AT169" s="262"/>
      <c r="AU169" s="262">
        <v>14</v>
      </c>
      <c r="AV169" s="262">
        <v>94</v>
      </c>
      <c r="AW169" s="262">
        <v>425</v>
      </c>
      <c r="AX169" s="262">
        <f t="shared" si="109"/>
        <v>425</v>
      </c>
      <c r="AY169" s="262">
        <v>13</v>
      </c>
      <c r="AZ169" s="262">
        <v>89</v>
      </c>
      <c r="BA169" s="262">
        <v>408</v>
      </c>
      <c r="BB169" s="262">
        <f t="shared" si="110"/>
        <v>408</v>
      </c>
      <c r="BC169" s="262"/>
      <c r="BD169" s="262"/>
      <c r="BE169" s="262"/>
      <c r="BF169" s="262"/>
      <c r="BG169" s="262"/>
      <c r="BH169" s="262"/>
      <c r="BI169" s="262"/>
      <c r="BJ169" s="262"/>
      <c r="BK169" s="262">
        <v>14</v>
      </c>
      <c r="BL169" s="262">
        <v>94</v>
      </c>
      <c r="BM169" s="262">
        <v>425</v>
      </c>
      <c r="BN169" s="262">
        <f t="shared" si="111"/>
        <v>425</v>
      </c>
      <c r="BO169" s="260"/>
    </row>
    <row r="170" spans="2:67" s="228" customFormat="1" hidden="1" outlineLevel="1">
      <c r="B170" s="59" t="e">
        <f>#REF!&amp;": Ewe Lambs"</f>
        <v>#REF!</v>
      </c>
      <c r="C170" s="255">
        <f t="shared" si="84"/>
        <v>12</v>
      </c>
      <c r="D170" s="255">
        <f t="shared" si="85"/>
        <v>93</v>
      </c>
      <c r="E170" s="255">
        <f t="shared" si="86"/>
        <v>483</v>
      </c>
      <c r="F170" s="255">
        <f t="shared" si="87"/>
        <v>483</v>
      </c>
      <c r="G170" s="255">
        <f t="shared" si="88"/>
        <v>0</v>
      </c>
      <c r="H170" s="255">
        <f t="shared" si="89"/>
        <v>0</v>
      </c>
      <c r="I170" s="255">
        <f t="shared" si="90"/>
        <v>0</v>
      </c>
      <c r="J170" s="255">
        <f t="shared" si="91"/>
        <v>0</v>
      </c>
      <c r="K170" s="255">
        <f t="shared" si="92"/>
        <v>0</v>
      </c>
      <c r="L170" s="255">
        <f t="shared" si="93"/>
        <v>0</v>
      </c>
      <c r="M170" s="255">
        <f t="shared" si="94"/>
        <v>0</v>
      </c>
      <c r="N170" s="255">
        <f t="shared" si="95"/>
        <v>0</v>
      </c>
      <c r="O170" s="255">
        <f t="shared" si="96"/>
        <v>13</v>
      </c>
      <c r="P170" s="255">
        <f t="shared" si="97"/>
        <v>79</v>
      </c>
      <c r="Q170" s="255">
        <f t="shared" si="98"/>
        <v>414</v>
      </c>
      <c r="R170" s="255">
        <f t="shared" si="99"/>
        <v>414</v>
      </c>
      <c r="S170" s="256">
        <v>10</v>
      </c>
      <c r="T170" s="256">
        <v>54</v>
      </c>
      <c r="U170" s="256">
        <v>230</v>
      </c>
      <c r="V170" s="256">
        <f t="shared" si="106"/>
        <v>230</v>
      </c>
      <c r="W170" s="256"/>
      <c r="X170" s="256"/>
      <c r="Y170" s="256"/>
      <c r="Z170" s="256"/>
      <c r="AA170" s="256"/>
      <c r="AB170" s="256"/>
      <c r="AC170" s="256"/>
      <c r="AD170" s="256"/>
      <c r="AE170" s="256">
        <v>5</v>
      </c>
      <c r="AF170" s="256">
        <v>29</v>
      </c>
      <c r="AG170" s="256">
        <v>129</v>
      </c>
      <c r="AH170" s="256">
        <f t="shared" si="107"/>
        <v>129</v>
      </c>
      <c r="AI170" s="256">
        <v>12</v>
      </c>
      <c r="AJ170" s="256">
        <v>93</v>
      </c>
      <c r="AK170" s="256">
        <v>483</v>
      </c>
      <c r="AL170" s="256">
        <f t="shared" si="108"/>
        <v>483</v>
      </c>
      <c r="AM170" s="256"/>
      <c r="AN170" s="256"/>
      <c r="AO170" s="256"/>
      <c r="AP170" s="256"/>
      <c r="AQ170" s="256"/>
      <c r="AR170" s="256"/>
      <c r="AS170" s="256"/>
      <c r="AT170" s="256"/>
      <c r="AU170" s="256">
        <v>13</v>
      </c>
      <c r="AV170" s="256">
        <v>79</v>
      </c>
      <c r="AW170" s="256">
        <v>414</v>
      </c>
      <c r="AX170" s="256">
        <f t="shared" si="109"/>
        <v>414</v>
      </c>
      <c r="AY170" s="256">
        <v>12</v>
      </c>
      <c r="AZ170" s="256">
        <v>93</v>
      </c>
      <c r="BA170" s="256">
        <v>483</v>
      </c>
      <c r="BB170" s="256">
        <f t="shared" si="110"/>
        <v>483</v>
      </c>
      <c r="BC170" s="256"/>
      <c r="BD170" s="256"/>
      <c r="BE170" s="256"/>
      <c r="BF170" s="256"/>
      <c r="BG170" s="256"/>
      <c r="BH170" s="256"/>
      <c r="BI170" s="256"/>
      <c r="BJ170" s="256"/>
      <c r="BK170" s="256">
        <v>13</v>
      </c>
      <c r="BL170" s="256">
        <v>79</v>
      </c>
      <c r="BM170" s="256">
        <v>414</v>
      </c>
      <c r="BN170" s="256">
        <f t="shared" si="111"/>
        <v>414</v>
      </c>
      <c r="BO170" s="257" t="s">
        <v>1058</v>
      </c>
    </row>
    <row r="171" spans="2:67" s="228" customFormat="1" hidden="1" outlineLevel="1">
      <c r="B171" s="227" t="s">
        <v>1098</v>
      </c>
      <c r="C171" s="258">
        <f t="shared" si="84"/>
        <v>13</v>
      </c>
      <c r="D171" s="258">
        <f t="shared" si="85"/>
        <v>117</v>
      </c>
      <c r="E171" s="258">
        <f t="shared" si="86"/>
        <v>608</v>
      </c>
      <c r="F171" s="258">
        <f t="shared" si="87"/>
        <v>608</v>
      </c>
      <c r="G171" s="258">
        <f t="shared" si="88"/>
        <v>0</v>
      </c>
      <c r="H171" s="258">
        <f t="shared" si="89"/>
        <v>0</v>
      </c>
      <c r="I171" s="258">
        <f t="shared" si="90"/>
        <v>0</v>
      </c>
      <c r="J171" s="258">
        <f t="shared" si="91"/>
        <v>0</v>
      </c>
      <c r="K171" s="258">
        <f t="shared" si="92"/>
        <v>0</v>
      </c>
      <c r="L171" s="258">
        <f t="shared" si="93"/>
        <v>0</v>
      </c>
      <c r="M171" s="258">
        <f t="shared" si="94"/>
        <v>0</v>
      </c>
      <c r="N171" s="258">
        <f t="shared" si="95"/>
        <v>0</v>
      </c>
      <c r="O171" s="258">
        <f t="shared" si="96"/>
        <v>18</v>
      </c>
      <c r="P171" s="258">
        <f t="shared" si="97"/>
        <v>108</v>
      </c>
      <c r="Q171" s="258">
        <f t="shared" si="98"/>
        <v>539</v>
      </c>
      <c r="R171" s="258">
        <f t="shared" si="99"/>
        <v>539</v>
      </c>
      <c r="S171" s="259">
        <v>7</v>
      </c>
      <c r="T171" s="259">
        <v>59</v>
      </c>
      <c r="U171" s="259">
        <v>246</v>
      </c>
      <c r="V171" s="259">
        <f t="shared" si="106"/>
        <v>246</v>
      </c>
      <c r="W171" s="259"/>
      <c r="X171" s="259"/>
      <c r="Y171" s="259"/>
      <c r="Z171" s="259"/>
      <c r="AA171" s="259"/>
      <c r="AB171" s="259"/>
      <c r="AC171" s="259"/>
      <c r="AD171" s="259"/>
      <c r="AE171" s="259">
        <v>6</v>
      </c>
      <c r="AF171" s="259">
        <v>46</v>
      </c>
      <c r="AG171" s="259">
        <v>201</v>
      </c>
      <c r="AH171" s="259">
        <f t="shared" si="107"/>
        <v>201</v>
      </c>
      <c r="AI171" s="259">
        <v>13</v>
      </c>
      <c r="AJ171" s="259">
        <v>117</v>
      </c>
      <c r="AK171" s="259">
        <v>608</v>
      </c>
      <c r="AL171" s="259">
        <f t="shared" si="108"/>
        <v>608</v>
      </c>
      <c r="AM171" s="259"/>
      <c r="AN171" s="259"/>
      <c r="AO171" s="259"/>
      <c r="AP171" s="259"/>
      <c r="AQ171" s="259"/>
      <c r="AR171" s="259"/>
      <c r="AS171" s="259"/>
      <c r="AT171" s="259"/>
      <c r="AU171" s="259">
        <v>18</v>
      </c>
      <c r="AV171" s="259">
        <v>108</v>
      </c>
      <c r="AW171" s="259">
        <v>539</v>
      </c>
      <c r="AX171" s="259">
        <f t="shared" si="109"/>
        <v>539</v>
      </c>
      <c r="AY171" s="259">
        <v>13</v>
      </c>
      <c r="AZ171" s="259">
        <v>117</v>
      </c>
      <c r="BA171" s="259">
        <v>608</v>
      </c>
      <c r="BB171" s="259">
        <f t="shared" si="110"/>
        <v>608</v>
      </c>
      <c r="BC171" s="259"/>
      <c r="BD171" s="259"/>
      <c r="BE171" s="259"/>
      <c r="BF171" s="259"/>
      <c r="BG171" s="259"/>
      <c r="BH171" s="259"/>
      <c r="BI171" s="259"/>
      <c r="BJ171" s="259"/>
      <c r="BK171" s="259">
        <v>18</v>
      </c>
      <c r="BL171" s="259">
        <v>108</v>
      </c>
      <c r="BM171" s="259">
        <v>539</v>
      </c>
      <c r="BN171" s="259">
        <f t="shared" si="111"/>
        <v>539</v>
      </c>
      <c r="BO171" s="260"/>
    </row>
    <row r="172" spans="2:67" s="228" customFormat="1" hidden="1" outlineLevel="1">
      <c r="B172" s="61" t="s">
        <v>1099</v>
      </c>
      <c r="C172" s="261">
        <f t="shared" si="84"/>
        <v>13</v>
      </c>
      <c r="D172" s="261">
        <f t="shared" si="85"/>
        <v>89</v>
      </c>
      <c r="E172" s="261">
        <f t="shared" si="86"/>
        <v>408</v>
      </c>
      <c r="F172" s="261">
        <f t="shared" si="87"/>
        <v>408</v>
      </c>
      <c r="G172" s="261">
        <f t="shared" si="88"/>
        <v>0</v>
      </c>
      <c r="H172" s="261">
        <f t="shared" si="89"/>
        <v>0</v>
      </c>
      <c r="I172" s="261">
        <f t="shared" si="90"/>
        <v>0</v>
      </c>
      <c r="J172" s="261">
        <f t="shared" si="91"/>
        <v>0</v>
      </c>
      <c r="K172" s="261">
        <f t="shared" si="92"/>
        <v>0</v>
      </c>
      <c r="L172" s="261">
        <f t="shared" si="93"/>
        <v>0</v>
      </c>
      <c r="M172" s="261">
        <f t="shared" si="94"/>
        <v>0</v>
      </c>
      <c r="N172" s="261">
        <f t="shared" si="95"/>
        <v>0</v>
      </c>
      <c r="O172" s="261">
        <f t="shared" si="96"/>
        <v>14</v>
      </c>
      <c r="P172" s="261">
        <f t="shared" si="97"/>
        <v>94</v>
      </c>
      <c r="Q172" s="261">
        <f t="shared" si="98"/>
        <v>425</v>
      </c>
      <c r="R172" s="261">
        <f t="shared" si="99"/>
        <v>425</v>
      </c>
      <c r="S172" s="262">
        <v>10</v>
      </c>
      <c r="T172" s="262">
        <v>59</v>
      </c>
      <c r="U172" s="262">
        <v>224</v>
      </c>
      <c r="V172" s="262">
        <f t="shared" si="106"/>
        <v>224</v>
      </c>
      <c r="W172" s="262"/>
      <c r="X172" s="262"/>
      <c r="Y172" s="262"/>
      <c r="Z172" s="262"/>
      <c r="AA172" s="262"/>
      <c r="AB172" s="262"/>
      <c r="AC172" s="262"/>
      <c r="AD172" s="262"/>
      <c r="AE172" s="262">
        <v>6</v>
      </c>
      <c r="AF172" s="262">
        <v>46</v>
      </c>
      <c r="AG172" s="262">
        <v>207</v>
      </c>
      <c r="AH172" s="262">
        <f t="shared" si="107"/>
        <v>207</v>
      </c>
      <c r="AI172" s="262">
        <v>13</v>
      </c>
      <c r="AJ172" s="262">
        <v>89</v>
      </c>
      <c r="AK172" s="262">
        <v>408</v>
      </c>
      <c r="AL172" s="262">
        <f t="shared" si="108"/>
        <v>408</v>
      </c>
      <c r="AM172" s="262"/>
      <c r="AN172" s="262"/>
      <c r="AO172" s="262"/>
      <c r="AP172" s="262"/>
      <c r="AQ172" s="262"/>
      <c r="AR172" s="262"/>
      <c r="AS172" s="262"/>
      <c r="AT172" s="262"/>
      <c r="AU172" s="262">
        <v>14</v>
      </c>
      <c r="AV172" s="262">
        <v>94</v>
      </c>
      <c r="AW172" s="262">
        <v>425</v>
      </c>
      <c r="AX172" s="262">
        <f t="shared" si="109"/>
        <v>425</v>
      </c>
      <c r="AY172" s="262">
        <v>13</v>
      </c>
      <c r="AZ172" s="262">
        <v>89</v>
      </c>
      <c r="BA172" s="262">
        <v>408</v>
      </c>
      <c r="BB172" s="262">
        <f t="shared" si="110"/>
        <v>408</v>
      </c>
      <c r="BC172" s="262"/>
      <c r="BD172" s="262"/>
      <c r="BE172" s="262"/>
      <c r="BF172" s="262"/>
      <c r="BG172" s="262"/>
      <c r="BH172" s="262"/>
      <c r="BI172" s="262"/>
      <c r="BJ172" s="262"/>
      <c r="BK172" s="262">
        <v>14</v>
      </c>
      <c r="BL172" s="262">
        <v>94</v>
      </c>
      <c r="BM172" s="262">
        <v>425</v>
      </c>
      <c r="BN172" s="262">
        <f t="shared" si="111"/>
        <v>425</v>
      </c>
      <c r="BO172" s="260"/>
    </row>
    <row r="173" spans="2:67" s="228" customFormat="1" hidden="1" outlineLevel="1">
      <c r="B173" s="59" t="e">
        <f>#REF!&amp;": Ewe Lambs"</f>
        <v>#REF!</v>
      </c>
      <c r="C173" s="255">
        <f t="shared" si="84"/>
        <v>12</v>
      </c>
      <c r="D173" s="255">
        <f t="shared" si="85"/>
        <v>93</v>
      </c>
      <c r="E173" s="255">
        <f t="shared" si="86"/>
        <v>483</v>
      </c>
      <c r="F173" s="255">
        <f t="shared" si="87"/>
        <v>483</v>
      </c>
      <c r="G173" s="255">
        <f t="shared" si="88"/>
        <v>0</v>
      </c>
      <c r="H173" s="255">
        <f t="shared" si="89"/>
        <v>0</v>
      </c>
      <c r="I173" s="255">
        <f t="shared" si="90"/>
        <v>0</v>
      </c>
      <c r="J173" s="255">
        <f t="shared" si="91"/>
        <v>0</v>
      </c>
      <c r="K173" s="255">
        <f t="shared" si="92"/>
        <v>0</v>
      </c>
      <c r="L173" s="255">
        <f t="shared" si="93"/>
        <v>0</v>
      </c>
      <c r="M173" s="255">
        <f t="shared" si="94"/>
        <v>0</v>
      </c>
      <c r="N173" s="255">
        <f t="shared" si="95"/>
        <v>0</v>
      </c>
      <c r="O173" s="255">
        <f t="shared" si="96"/>
        <v>13</v>
      </c>
      <c r="P173" s="255">
        <f t="shared" si="97"/>
        <v>79</v>
      </c>
      <c r="Q173" s="255">
        <f t="shared" si="98"/>
        <v>414</v>
      </c>
      <c r="R173" s="255">
        <f t="shared" si="99"/>
        <v>414</v>
      </c>
      <c r="S173" s="256">
        <v>10</v>
      </c>
      <c r="T173" s="256">
        <v>54</v>
      </c>
      <c r="U173" s="256">
        <v>230</v>
      </c>
      <c r="V173" s="256">
        <f t="shared" si="106"/>
        <v>230</v>
      </c>
      <c r="W173" s="256"/>
      <c r="X173" s="256"/>
      <c r="Y173" s="256"/>
      <c r="Z173" s="256"/>
      <c r="AA173" s="256"/>
      <c r="AB173" s="256"/>
      <c r="AC173" s="256"/>
      <c r="AD173" s="256"/>
      <c r="AE173" s="256">
        <v>5</v>
      </c>
      <c r="AF173" s="256">
        <v>29</v>
      </c>
      <c r="AG173" s="256">
        <v>129</v>
      </c>
      <c r="AH173" s="256">
        <f t="shared" si="107"/>
        <v>129</v>
      </c>
      <c r="AI173" s="256">
        <v>12</v>
      </c>
      <c r="AJ173" s="256">
        <v>93</v>
      </c>
      <c r="AK173" s="256">
        <v>483</v>
      </c>
      <c r="AL173" s="256">
        <f t="shared" si="108"/>
        <v>483</v>
      </c>
      <c r="AM173" s="256"/>
      <c r="AN173" s="256"/>
      <c r="AO173" s="256"/>
      <c r="AP173" s="256"/>
      <c r="AQ173" s="256"/>
      <c r="AR173" s="256"/>
      <c r="AS173" s="256"/>
      <c r="AT173" s="256"/>
      <c r="AU173" s="256">
        <v>13</v>
      </c>
      <c r="AV173" s="256">
        <v>79</v>
      </c>
      <c r="AW173" s="256">
        <v>414</v>
      </c>
      <c r="AX173" s="256">
        <f t="shared" si="109"/>
        <v>414</v>
      </c>
      <c r="AY173" s="256">
        <v>12</v>
      </c>
      <c r="AZ173" s="256">
        <v>93</v>
      </c>
      <c r="BA173" s="256">
        <v>483</v>
      </c>
      <c r="BB173" s="256">
        <f t="shared" si="110"/>
        <v>483</v>
      </c>
      <c r="BC173" s="256"/>
      <c r="BD173" s="256"/>
      <c r="BE173" s="256"/>
      <c r="BF173" s="256"/>
      <c r="BG173" s="256"/>
      <c r="BH173" s="256"/>
      <c r="BI173" s="256"/>
      <c r="BJ173" s="256"/>
      <c r="BK173" s="256">
        <v>13</v>
      </c>
      <c r="BL173" s="256">
        <v>79</v>
      </c>
      <c r="BM173" s="256">
        <v>414</v>
      </c>
      <c r="BN173" s="256">
        <f t="shared" si="111"/>
        <v>414</v>
      </c>
      <c r="BO173" s="257" t="s">
        <v>1058</v>
      </c>
    </row>
    <row r="174" spans="2:67" s="228" customFormat="1" hidden="1" outlineLevel="1">
      <c r="B174" s="227" t="s">
        <v>569</v>
      </c>
      <c r="C174" s="258">
        <f t="shared" si="84"/>
        <v>13</v>
      </c>
      <c r="D174" s="258">
        <f t="shared" si="85"/>
        <v>117</v>
      </c>
      <c r="E174" s="258">
        <f t="shared" si="86"/>
        <v>608</v>
      </c>
      <c r="F174" s="258">
        <f t="shared" si="87"/>
        <v>608</v>
      </c>
      <c r="G174" s="258">
        <f t="shared" si="88"/>
        <v>0</v>
      </c>
      <c r="H174" s="258">
        <f t="shared" si="89"/>
        <v>0</v>
      </c>
      <c r="I174" s="258">
        <f t="shared" si="90"/>
        <v>0</v>
      </c>
      <c r="J174" s="258">
        <f t="shared" si="91"/>
        <v>0</v>
      </c>
      <c r="K174" s="258">
        <f t="shared" si="92"/>
        <v>0</v>
      </c>
      <c r="L174" s="258">
        <f t="shared" si="93"/>
        <v>0</v>
      </c>
      <c r="M174" s="258">
        <f t="shared" si="94"/>
        <v>0</v>
      </c>
      <c r="N174" s="258">
        <f t="shared" si="95"/>
        <v>0</v>
      </c>
      <c r="O174" s="258">
        <f t="shared" si="96"/>
        <v>18</v>
      </c>
      <c r="P174" s="258">
        <f t="shared" si="97"/>
        <v>108</v>
      </c>
      <c r="Q174" s="258">
        <f t="shared" si="98"/>
        <v>539</v>
      </c>
      <c r="R174" s="258">
        <f t="shared" si="99"/>
        <v>539</v>
      </c>
      <c r="S174" s="259">
        <v>7</v>
      </c>
      <c r="T174" s="259">
        <v>59</v>
      </c>
      <c r="U174" s="259">
        <v>246</v>
      </c>
      <c r="V174" s="259">
        <f t="shared" si="106"/>
        <v>246</v>
      </c>
      <c r="W174" s="259"/>
      <c r="X174" s="259"/>
      <c r="Y174" s="259"/>
      <c r="Z174" s="259"/>
      <c r="AA174" s="259"/>
      <c r="AB174" s="259"/>
      <c r="AC174" s="259"/>
      <c r="AD174" s="259"/>
      <c r="AE174" s="259">
        <v>6</v>
      </c>
      <c r="AF174" s="259">
        <v>46</v>
      </c>
      <c r="AG174" s="259">
        <v>201</v>
      </c>
      <c r="AH174" s="259">
        <f t="shared" si="107"/>
        <v>201</v>
      </c>
      <c r="AI174" s="259">
        <v>13</v>
      </c>
      <c r="AJ174" s="259">
        <v>117</v>
      </c>
      <c r="AK174" s="259">
        <v>608</v>
      </c>
      <c r="AL174" s="259">
        <f t="shared" si="108"/>
        <v>608</v>
      </c>
      <c r="AM174" s="259"/>
      <c r="AN174" s="259"/>
      <c r="AO174" s="259"/>
      <c r="AP174" s="259"/>
      <c r="AQ174" s="259"/>
      <c r="AR174" s="259"/>
      <c r="AS174" s="259"/>
      <c r="AT174" s="259"/>
      <c r="AU174" s="259">
        <v>18</v>
      </c>
      <c r="AV174" s="259">
        <v>108</v>
      </c>
      <c r="AW174" s="259">
        <v>539</v>
      </c>
      <c r="AX174" s="259">
        <f t="shared" si="109"/>
        <v>539</v>
      </c>
      <c r="AY174" s="259">
        <v>13</v>
      </c>
      <c r="AZ174" s="259">
        <v>117</v>
      </c>
      <c r="BA174" s="259">
        <v>608</v>
      </c>
      <c r="BB174" s="259">
        <f t="shared" si="110"/>
        <v>608</v>
      </c>
      <c r="BC174" s="259"/>
      <c r="BD174" s="259"/>
      <c r="BE174" s="259"/>
      <c r="BF174" s="259"/>
      <c r="BG174" s="259"/>
      <c r="BH174" s="259"/>
      <c r="BI174" s="259"/>
      <c r="BJ174" s="259"/>
      <c r="BK174" s="259">
        <v>18</v>
      </c>
      <c r="BL174" s="259">
        <v>108</v>
      </c>
      <c r="BM174" s="259">
        <v>539</v>
      </c>
      <c r="BN174" s="259">
        <f t="shared" si="111"/>
        <v>539</v>
      </c>
      <c r="BO174" s="260"/>
    </row>
    <row r="175" spans="2:67" s="228" customFormat="1" hidden="1" outlineLevel="1">
      <c r="B175" s="61" t="s">
        <v>409</v>
      </c>
      <c r="C175" s="261">
        <f t="shared" si="84"/>
        <v>13</v>
      </c>
      <c r="D175" s="261">
        <f t="shared" si="85"/>
        <v>89</v>
      </c>
      <c r="E175" s="261">
        <f t="shared" si="86"/>
        <v>408</v>
      </c>
      <c r="F175" s="261">
        <f t="shared" si="87"/>
        <v>408</v>
      </c>
      <c r="G175" s="261">
        <f t="shared" si="88"/>
        <v>0</v>
      </c>
      <c r="H175" s="261">
        <f t="shared" si="89"/>
        <v>0</v>
      </c>
      <c r="I175" s="261">
        <f t="shared" si="90"/>
        <v>0</v>
      </c>
      <c r="J175" s="261">
        <f t="shared" si="91"/>
        <v>0</v>
      </c>
      <c r="K175" s="261">
        <f t="shared" si="92"/>
        <v>0</v>
      </c>
      <c r="L175" s="261">
        <f t="shared" si="93"/>
        <v>0</v>
      </c>
      <c r="M175" s="261">
        <f t="shared" si="94"/>
        <v>0</v>
      </c>
      <c r="N175" s="261">
        <f t="shared" si="95"/>
        <v>0</v>
      </c>
      <c r="O175" s="261">
        <f t="shared" si="96"/>
        <v>14</v>
      </c>
      <c r="P175" s="261">
        <f t="shared" si="97"/>
        <v>94</v>
      </c>
      <c r="Q175" s="261">
        <f t="shared" si="98"/>
        <v>425</v>
      </c>
      <c r="R175" s="261">
        <f t="shared" si="99"/>
        <v>425</v>
      </c>
      <c r="S175" s="262">
        <v>10</v>
      </c>
      <c r="T175" s="262">
        <v>59</v>
      </c>
      <c r="U175" s="262">
        <v>224</v>
      </c>
      <c r="V175" s="262">
        <f t="shared" si="106"/>
        <v>224</v>
      </c>
      <c r="W175" s="262"/>
      <c r="X175" s="262"/>
      <c r="Y175" s="262"/>
      <c r="Z175" s="262"/>
      <c r="AA175" s="262"/>
      <c r="AB175" s="262"/>
      <c r="AC175" s="262"/>
      <c r="AD175" s="262"/>
      <c r="AE175" s="262">
        <v>6</v>
      </c>
      <c r="AF175" s="262">
        <v>46</v>
      </c>
      <c r="AG175" s="262">
        <v>207</v>
      </c>
      <c r="AH175" s="262">
        <f t="shared" si="107"/>
        <v>207</v>
      </c>
      <c r="AI175" s="262">
        <v>13</v>
      </c>
      <c r="AJ175" s="262">
        <v>89</v>
      </c>
      <c r="AK175" s="262">
        <v>408</v>
      </c>
      <c r="AL175" s="262">
        <f t="shared" si="108"/>
        <v>408</v>
      </c>
      <c r="AM175" s="262"/>
      <c r="AN175" s="262"/>
      <c r="AO175" s="262"/>
      <c r="AP175" s="262"/>
      <c r="AQ175" s="262"/>
      <c r="AR175" s="262"/>
      <c r="AS175" s="262"/>
      <c r="AT175" s="262"/>
      <c r="AU175" s="262">
        <v>14</v>
      </c>
      <c r="AV175" s="262">
        <v>94</v>
      </c>
      <c r="AW175" s="262">
        <v>425</v>
      </c>
      <c r="AX175" s="262">
        <f t="shared" si="109"/>
        <v>425</v>
      </c>
      <c r="AY175" s="262">
        <v>13</v>
      </c>
      <c r="AZ175" s="262">
        <v>89</v>
      </c>
      <c r="BA175" s="262">
        <v>408</v>
      </c>
      <c r="BB175" s="262">
        <f t="shared" si="110"/>
        <v>408</v>
      </c>
      <c r="BC175" s="262"/>
      <c r="BD175" s="262"/>
      <c r="BE175" s="262"/>
      <c r="BF175" s="262"/>
      <c r="BG175" s="262"/>
      <c r="BH175" s="262"/>
      <c r="BI175" s="262"/>
      <c r="BJ175" s="262"/>
      <c r="BK175" s="262">
        <v>14</v>
      </c>
      <c r="BL175" s="262">
        <v>94</v>
      </c>
      <c r="BM175" s="262">
        <v>425</v>
      </c>
      <c r="BN175" s="262">
        <f t="shared" si="111"/>
        <v>425</v>
      </c>
      <c r="BO175" s="260"/>
    </row>
    <row r="176" spans="2:67" s="228" customFormat="1" hidden="1" outlineLevel="1">
      <c r="B176" s="59" t="e">
        <f>#REF!&amp;": Ewe Lambs"</f>
        <v>#REF!</v>
      </c>
      <c r="C176" s="255">
        <f t="shared" si="84"/>
        <v>12</v>
      </c>
      <c r="D176" s="255">
        <f t="shared" si="85"/>
        <v>93</v>
      </c>
      <c r="E176" s="255">
        <f t="shared" si="86"/>
        <v>483</v>
      </c>
      <c r="F176" s="255">
        <f t="shared" si="87"/>
        <v>483</v>
      </c>
      <c r="G176" s="255">
        <f t="shared" si="88"/>
        <v>0</v>
      </c>
      <c r="H176" s="255">
        <f t="shared" si="89"/>
        <v>0</v>
      </c>
      <c r="I176" s="255">
        <f t="shared" si="90"/>
        <v>0</v>
      </c>
      <c r="J176" s="255">
        <f t="shared" si="91"/>
        <v>0</v>
      </c>
      <c r="K176" s="255">
        <f t="shared" si="92"/>
        <v>0</v>
      </c>
      <c r="L176" s="255">
        <f t="shared" si="93"/>
        <v>0</v>
      </c>
      <c r="M176" s="255">
        <f t="shared" si="94"/>
        <v>0</v>
      </c>
      <c r="N176" s="255">
        <f t="shared" si="95"/>
        <v>0</v>
      </c>
      <c r="O176" s="255">
        <f t="shared" si="96"/>
        <v>13</v>
      </c>
      <c r="P176" s="255">
        <f t="shared" si="97"/>
        <v>79</v>
      </c>
      <c r="Q176" s="255">
        <f t="shared" si="98"/>
        <v>414</v>
      </c>
      <c r="R176" s="255">
        <f t="shared" si="99"/>
        <v>414</v>
      </c>
      <c r="S176" s="256">
        <v>10</v>
      </c>
      <c r="T176" s="256">
        <v>54</v>
      </c>
      <c r="U176" s="256">
        <v>230</v>
      </c>
      <c r="V176" s="256">
        <f t="shared" si="106"/>
        <v>230</v>
      </c>
      <c r="W176" s="256"/>
      <c r="X176" s="256"/>
      <c r="Y176" s="256"/>
      <c r="Z176" s="256"/>
      <c r="AA176" s="256"/>
      <c r="AB176" s="256"/>
      <c r="AC176" s="256"/>
      <c r="AD176" s="256"/>
      <c r="AE176" s="256">
        <v>5</v>
      </c>
      <c r="AF176" s="256">
        <v>29</v>
      </c>
      <c r="AG176" s="256">
        <v>129</v>
      </c>
      <c r="AH176" s="256">
        <f t="shared" si="107"/>
        <v>129</v>
      </c>
      <c r="AI176" s="256">
        <v>12</v>
      </c>
      <c r="AJ176" s="256">
        <v>93</v>
      </c>
      <c r="AK176" s="256">
        <v>483</v>
      </c>
      <c r="AL176" s="256">
        <f t="shared" si="108"/>
        <v>483</v>
      </c>
      <c r="AM176" s="256"/>
      <c r="AN176" s="256"/>
      <c r="AO176" s="256"/>
      <c r="AP176" s="256"/>
      <c r="AQ176" s="256"/>
      <c r="AR176" s="256"/>
      <c r="AS176" s="256"/>
      <c r="AT176" s="256"/>
      <c r="AU176" s="256">
        <v>13</v>
      </c>
      <c r="AV176" s="256">
        <v>79</v>
      </c>
      <c r="AW176" s="256">
        <v>414</v>
      </c>
      <c r="AX176" s="256">
        <f t="shared" si="109"/>
        <v>414</v>
      </c>
      <c r="AY176" s="256">
        <v>12</v>
      </c>
      <c r="AZ176" s="256">
        <v>93</v>
      </c>
      <c r="BA176" s="256">
        <v>483</v>
      </c>
      <c r="BB176" s="256">
        <f t="shared" si="110"/>
        <v>483</v>
      </c>
      <c r="BC176" s="256"/>
      <c r="BD176" s="256"/>
      <c r="BE176" s="256"/>
      <c r="BF176" s="256"/>
      <c r="BG176" s="256"/>
      <c r="BH176" s="256"/>
      <c r="BI176" s="256"/>
      <c r="BJ176" s="256"/>
      <c r="BK176" s="256">
        <v>13</v>
      </c>
      <c r="BL176" s="256">
        <v>79</v>
      </c>
      <c r="BM176" s="256">
        <v>414</v>
      </c>
      <c r="BN176" s="256">
        <f t="shared" si="111"/>
        <v>414</v>
      </c>
      <c r="BO176" s="257" t="s">
        <v>1058</v>
      </c>
    </row>
    <row r="177" spans="2:67" s="228" customFormat="1" hidden="1" outlineLevel="1">
      <c r="B177" s="227" t="s">
        <v>569</v>
      </c>
      <c r="C177" s="258">
        <f t="shared" si="84"/>
        <v>13</v>
      </c>
      <c r="D177" s="258">
        <f t="shared" si="85"/>
        <v>117</v>
      </c>
      <c r="E177" s="258">
        <f t="shared" si="86"/>
        <v>608</v>
      </c>
      <c r="F177" s="258">
        <f t="shared" si="87"/>
        <v>608</v>
      </c>
      <c r="G177" s="258">
        <f t="shared" si="88"/>
        <v>0</v>
      </c>
      <c r="H177" s="258">
        <f t="shared" si="89"/>
        <v>0</v>
      </c>
      <c r="I177" s="258">
        <f t="shared" si="90"/>
        <v>0</v>
      </c>
      <c r="J177" s="258">
        <f t="shared" si="91"/>
        <v>0</v>
      </c>
      <c r="K177" s="258">
        <f t="shared" si="92"/>
        <v>0</v>
      </c>
      <c r="L177" s="258">
        <f t="shared" si="93"/>
        <v>0</v>
      </c>
      <c r="M177" s="258">
        <f t="shared" si="94"/>
        <v>0</v>
      </c>
      <c r="N177" s="258">
        <f t="shared" si="95"/>
        <v>0</v>
      </c>
      <c r="O177" s="258">
        <f t="shared" si="96"/>
        <v>18</v>
      </c>
      <c r="P177" s="258">
        <f t="shared" si="97"/>
        <v>108</v>
      </c>
      <c r="Q177" s="258">
        <f t="shared" si="98"/>
        <v>539</v>
      </c>
      <c r="R177" s="258">
        <f t="shared" si="99"/>
        <v>539</v>
      </c>
      <c r="S177" s="259">
        <v>7</v>
      </c>
      <c r="T177" s="259">
        <v>59</v>
      </c>
      <c r="U177" s="259">
        <v>246</v>
      </c>
      <c r="V177" s="259">
        <f t="shared" si="106"/>
        <v>246</v>
      </c>
      <c r="W177" s="259"/>
      <c r="X177" s="259"/>
      <c r="Y177" s="259"/>
      <c r="Z177" s="259"/>
      <c r="AA177" s="259"/>
      <c r="AB177" s="259"/>
      <c r="AC177" s="259"/>
      <c r="AD177" s="259"/>
      <c r="AE177" s="259">
        <v>6</v>
      </c>
      <c r="AF177" s="259">
        <v>46</v>
      </c>
      <c r="AG177" s="259">
        <v>201</v>
      </c>
      <c r="AH177" s="259">
        <f t="shared" si="107"/>
        <v>201</v>
      </c>
      <c r="AI177" s="259">
        <v>13</v>
      </c>
      <c r="AJ177" s="259">
        <v>117</v>
      </c>
      <c r="AK177" s="259">
        <v>608</v>
      </c>
      <c r="AL177" s="259">
        <f t="shared" si="108"/>
        <v>608</v>
      </c>
      <c r="AM177" s="259"/>
      <c r="AN177" s="259"/>
      <c r="AO177" s="259"/>
      <c r="AP177" s="259"/>
      <c r="AQ177" s="259"/>
      <c r="AR177" s="259"/>
      <c r="AS177" s="259"/>
      <c r="AT177" s="259"/>
      <c r="AU177" s="259">
        <v>18</v>
      </c>
      <c r="AV177" s="259">
        <v>108</v>
      </c>
      <c r="AW177" s="259">
        <v>539</v>
      </c>
      <c r="AX177" s="259">
        <f t="shared" si="109"/>
        <v>539</v>
      </c>
      <c r="AY177" s="259">
        <v>13</v>
      </c>
      <c r="AZ177" s="259">
        <v>117</v>
      </c>
      <c r="BA177" s="259">
        <v>608</v>
      </c>
      <c r="BB177" s="259">
        <f t="shared" si="110"/>
        <v>608</v>
      </c>
      <c r="BC177" s="259"/>
      <c r="BD177" s="259"/>
      <c r="BE177" s="259"/>
      <c r="BF177" s="259"/>
      <c r="BG177" s="259"/>
      <c r="BH177" s="259"/>
      <c r="BI177" s="259"/>
      <c r="BJ177" s="259"/>
      <c r="BK177" s="259">
        <v>18</v>
      </c>
      <c r="BL177" s="259">
        <v>108</v>
      </c>
      <c r="BM177" s="259">
        <v>539</v>
      </c>
      <c r="BN177" s="259">
        <f t="shared" si="111"/>
        <v>539</v>
      </c>
      <c r="BO177" s="260"/>
    </row>
    <row r="178" spans="2:67" s="228" customFormat="1" hidden="1" outlineLevel="1">
      <c r="B178" s="61" t="s">
        <v>409</v>
      </c>
      <c r="C178" s="261">
        <f t="shared" si="84"/>
        <v>13</v>
      </c>
      <c r="D178" s="261">
        <f t="shared" si="85"/>
        <v>89</v>
      </c>
      <c r="E178" s="261">
        <f t="shared" si="86"/>
        <v>408</v>
      </c>
      <c r="F178" s="261">
        <f t="shared" si="87"/>
        <v>408</v>
      </c>
      <c r="G178" s="261">
        <f t="shared" si="88"/>
        <v>0</v>
      </c>
      <c r="H178" s="261">
        <f t="shared" si="89"/>
        <v>0</v>
      </c>
      <c r="I178" s="261">
        <f t="shared" si="90"/>
        <v>0</v>
      </c>
      <c r="J178" s="261">
        <f t="shared" si="91"/>
        <v>0</v>
      </c>
      <c r="K178" s="261">
        <f t="shared" si="92"/>
        <v>0</v>
      </c>
      <c r="L178" s="261">
        <f t="shared" si="93"/>
        <v>0</v>
      </c>
      <c r="M178" s="261">
        <f t="shared" si="94"/>
        <v>0</v>
      </c>
      <c r="N178" s="261">
        <f t="shared" si="95"/>
        <v>0</v>
      </c>
      <c r="O178" s="261">
        <f t="shared" si="96"/>
        <v>14</v>
      </c>
      <c r="P178" s="261">
        <f t="shared" si="97"/>
        <v>94</v>
      </c>
      <c r="Q178" s="261">
        <f t="shared" si="98"/>
        <v>425</v>
      </c>
      <c r="R178" s="261">
        <f t="shared" si="99"/>
        <v>425</v>
      </c>
      <c r="S178" s="262">
        <v>10</v>
      </c>
      <c r="T178" s="262">
        <v>59</v>
      </c>
      <c r="U178" s="262">
        <v>224</v>
      </c>
      <c r="V178" s="262">
        <f t="shared" si="106"/>
        <v>224</v>
      </c>
      <c r="W178" s="262"/>
      <c r="X178" s="262"/>
      <c r="Y178" s="262"/>
      <c r="Z178" s="262"/>
      <c r="AA178" s="262"/>
      <c r="AB178" s="262"/>
      <c r="AC178" s="262"/>
      <c r="AD178" s="262"/>
      <c r="AE178" s="262">
        <v>6</v>
      </c>
      <c r="AF178" s="262">
        <v>46</v>
      </c>
      <c r="AG178" s="262">
        <v>207</v>
      </c>
      <c r="AH178" s="262">
        <f t="shared" si="107"/>
        <v>207</v>
      </c>
      <c r="AI178" s="262">
        <v>13</v>
      </c>
      <c r="AJ178" s="262">
        <v>89</v>
      </c>
      <c r="AK178" s="262">
        <v>408</v>
      </c>
      <c r="AL178" s="262">
        <f t="shared" si="108"/>
        <v>408</v>
      </c>
      <c r="AM178" s="262"/>
      <c r="AN178" s="262"/>
      <c r="AO178" s="262"/>
      <c r="AP178" s="262"/>
      <c r="AQ178" s="262"/>
      <c r="AR178" s="262"/>
      <c r="AS178" s="262"/>
      <c r="AT178" s="262"/>
      <c r="AU178" s="262">
        <v>14</v>
      </c>
      <c r="AV178" s="262">
        <v>94</v>
      </c>
      <c r="AW178" s="262">
        <v>425</v>
      </c>
      <c r="AX178" s="262">
        <f t="shared" si="109"/>
        <v>425</v>
      </c>
      <c r="AY178" s="262">
        <v>13</v>
      </c>
      <c r="AZ178" s="262">
        <v>89</v>
      </c>
      <c r="BA178" s="262">
        <v>408</v>
      </c>
      <c r="BB178" s="262">
        <f t="shared" si="110"/>
        <v>408</v>
      </c>
      <c r="BC178" s="262"/>
      <c r="BD178" s="262"/>
      <c r="BE178" s="262"/>
      <c r="BF178" s="262"/>
      <c r="BG178" s="262"/>
      <c r="BH178" s="262"/>
      <c r="BI178" s="262"/>
      <c r="BJ178" s="262"/>
      <c r="BK178" s="262">
        <v>14</v>
      </c>
      <c r="BL178" s="262">
        <v>94</v>
      </c>
      <c r="BM178" s="262">
        <v>425</v>
      </c>
      <c r="BN178" s="262">
        <f t="shared" si="111"/>
        <v>425</v>
      </c>
      <c r="BO178" s="260"/>
    </row>
    <row r="179" spans="2:67" s="228" customFormat="1" hidden="1" outlineLevel="1">
      <c r="B179" s="59" t="e">
        <f>#REF!&amp;": Ewe Lambs"</f>
        <v>#REF!</v>
      </c>
      <c r="C179" s="255">
        <f t="shared" si="84"/>
        <v>12</v>
      </c>
      <c r="D179" s="255">
        <f t="shared" si="85"/>
        <v>93</v>
      </c>
      <c r="E179" s="255">
        <f t="shared" si="86"/>
        <v>483</v>
      </c>
      <c r="F179" s="255">
        <f t="shared" si="87"/>
        <v>483</v>
      </c>
      <c r="G179" s="255">
        <f t="shared" si="88"/>
        <v>0</v>
      </c>
      <c r="H179" s="255">
        <f t="shared" si="89"/>
        <v>0</v>
      </c>
      <c r="I179" s="255">
        <f t="shared" si="90"/>
        <v>0</v>
      </c>
      <c r="J179" s="255">
        <f t="shared" si="91"/>
        <v>0</v>
      </c>
      <c r="K179" s="255">
        <f t="shared" si="92"/>
        <v>0</v>
      </c>
      <c r="L179" s="255">
        <f t="shared" si="93"/>
        <v>0</v>
      </c>
      <c r="M179" s="255">
        <f t="shared" si="94"/>
        <v>0</v>
      </c>
      <c r="N179" s="255">
        <f t="shared" si="95"/>
        <v>0</v>
      </c>
      <c r="O179" s="255">
        <f t="shared" si="96"/>
        <v>13</v>
      </c>
      <c r="P179" s="255">
        <f t="shared" si="97"/>
        <v>79</v>
      </c>
      <c r="Q179" s="255">
        <f t="shared" si="98"/>
        <v>414</v>
      </c>
      <c r="R179" s="255">
        <f t="shared" si="99"/>
        <v>414</v>
      </c>
      <c r="S179" s="256">
        <v>10</v>
      </c>
      <c r="T179" s="256">
        <v>54</v>
      </c>
      <c r="U179" s="256">
        <v>230</v>
      </c>
      <c r="V179" s="256">
        <f t="shared" si="106"/>
        <v>230</v>
      </c>
      <c r="W179" s="256"/>
      <c r="X179" s="256"/>
      <c r="Y179" s="256"/>
      <c r="Z179" s="256"/>
      <c r="AA179" s="256"/>
      <c r="AB179" s="256"/>
      <c r="AC179" s="256"/>
      <c r="AD179" s="256"/>
      <c r="AE179" s="256">
        <v>5</v>
      </c>
      <c r="AF179" s="256">
        <v>29</v>
      </c>
      <c r="AG179" s="256">
        <v>129</v>
      </c>
      <c r="AH179" s="256">
        <f t="shared" si="107"/>
        <v>129</v>
      </c>
      <c r="AI179" s="256">
        <v>12</v>
      </c>
      <c r="AJ179" s="256">
        <v>93</v>
      </c>
      <c r="AK179" s="256">
        <v>483</v>
      </c>
      <c r="AL179" s="256">
        <f t="shared" si="108"/>
        <v>483</v>
      </c>
      <c r="AM179" s="256"/>
      <c r="AN179" s="256"/>
      <c r="AO179" s="256"/>
      <c r="AP179" s="256"/>
      <c r="AQ179" s="256"/>
      <c r="AR179" s="256"/>
      <c r="AS179" s="256"/>
      <c r="AT179" s="256"/>
      <c r="AU179" s="256">
        <v>13</v>
      </c>
      <c r="AV179" s="256">
        <v>79</v>
      </c>
      <c r="AW179" s="256">
        <v>414</v>
      </c>
      <c r="AX179" s="256">
        <f t="shared" si="109"/>
        <v>414</v>
      </c>
      <c r="AY179" s="256">
        <v>12</v>
      </c>
      <c r="AZ179" s="256">
        <v>93</v>
      </c>
      <c r="BA179" s="256">
        <v>483</v>
      </c>
      <c r="BB179" s="256">
        <f t="shared" si="110"/>
        <v>483</v>
      </c>
      <c r="BC179" s="256"/>
      <c r="BD179" s="256"/>
      <c r="BE179" s="256"/>
      <c r="BF179" s="256"/>
      <c r="BG179" s="256"/>
      <c r="BH179" s="256"/>
      <c r="BI179" s="256"/>
      <c r="BJ179" s="256"/>
      <c r="BK179" s="256">
        <v>13</v>
      </c>
      <c r="BL179" s="256">
        <v>79</v>
      </c>
      <c r="BM179" s="256">
        <v>414</v>
      </c>
      <c r="BN179" s="256">
        <f t="shared" si="111"/>
        <v>414</v>
      </c>
      <c r="BO179" s="257" t="s">
        <v>1058</v>
      </c>
    </row>
    <row r="180" spans="2:67" s="228" customFormat="1" hidden="1" outlineLevel="1">
      <c r="B180" s="227" t="s">
        <v>569</v>
      </c>
      <c r="C180" s="258">
        <f t="shared" si="84"/>
        <v>13</v>
      </c>
      <c r="D180" s="258">
        <f t="shared" si="85"/>
        <v>117</v>
      </c>
      <c r="E180" s="258">
        <f t="shared" si="86"/>
        <v>608</v>
      </c>
      <c r="F180" s="258">
        <f t="shared" si="87"/>
        <v>608</v>
      </c>
      <c r="G180" s="258">
        <f t="shared" si="88"/>
        <v>0</v>
      </c>
      <c r="H180" s="258">
        <f t="shared" si="89"/>
        <v>0</v>
      </c>
      <c r="I180" s="258">
        <f t="shared" si="90"/>
        <v>0</v>
      </c>
      <c r="J180" s="258">
        <f t="shared" si="91"/>
        <v>0</v>
      </c>
      <c r="K180" s="258">
        <f t="shared" si="92"/>
        <v>0</v>
      </c>
      <c r="L180" s="258">
        <f t="shared" si="93"/>
        <v>0</v>
      </c>
      <c r="M180" s="258">
        <f t="shared" si="94"/>
        <v>0</v>
      </c>
      <c r="N180" s="258">
        <f t="shared" si="95"/>
        <v>0</v>
      </c>
      <c r="O180" s="258">
        <f t="shared" si="96"/>
        <v>18</v>
      </c>
      <c r="P180" s="258">
        <f t="shared" si="97"/>
        <v>108</v>
      </c>
      <c r="Q180" s="258">
        <f t="shared" si="98"/>
        <v>539</v>
      </c>
      <c r="R180" s="258">
        <f t="shared" si="99"/>
        <v>539</v>
      </c>
      <c r="S180" s="259">
        <v>7</v>
      </c>
      <c r="T180" s="259">
        <v>59</v>
      </c>
      <c r="U180" s="259">
        <v>246</v>
      </c>
      <c r="V180" s="259">
        <f t="shared" si="106"/>
        <v>246</v>
      </c>
      <c r="W180" s="259"/>
      <c r="X180" s="259"/>
      <c r="Y180" s="259"/>
      <c r="Z180" s="259"/>
      <c r="AA180" s="259"/>
      <c r="AB180" s="259"/>
      <c r="AC180" s="259"/>
      <c r="AD180" s="259"/>
      <c r="AE180" s="259">
        <v>6</v>
      </c>
      <c r="AF180" s="259">
        <v>46</v>
      </c>
      <c r="AG180" s="259">
        <v>201</v>
      </c>
      <c r="AH180" s="259">
        <f t="shared" si="107"/>
        <v>201</v>
      </c>
      <c r="AI180" s="259">
        <v>13</v>
      </c>
      <c r="AJ180" s="259">
        <v>117</v>
      </c>
      <c r="AK180" s="259">
        <v>608</v>
      </c>
      <c r="AL180" s="259">
        <f t="shared" si="108"/>
        <v>608</v>
      </c>
      <c r="AM180" s="259"/>
      <c r="AN180" s="259"/>
      <c r="AO180" s="259"/>
      <c r="AP180" s="259"/>
      <c r="AQ180" s="259"/>
      <c r="AR180" s="259"/>
      <c r="AS180" s="259"/>
      <c r="AT180" s="259"/>
      <c r="AU180" s="259">
        <v>18</v>
      </c>
      <c r="AV180" s="259">
        <v>108</v>
      </c>
      <c r="AW180" s="259">
        <v>539</v>
      </c>
      <c r="AX180" s="259">
        <f t="shared" si="109"/>
        <v>539</v>
      </c>
      <c r="AY180" s="259">
        <v>13</v>
      </c>
      <c r="AZ180" s="259">
        <v>117</v>
      </c>
      <c r="BA180" s="259">
        <v>608</v>
      </c>
      <c r="BB180" s="259">
        <f t="shared" si="110"/>
        <v>608</v>
      </c>
      <c r="BC180" s="259"/>
      <c r="BD180" s="259"/>
      <c r="BE180" s="259"/>
      <c r="BF180" s="259"/>
      <c r="BG180" s="259"/>
      <c r="BH180" s="259"/>
      <c r="BI180" s="259"/>
      <c r="BJ180" s="259"/>
      <c r="BK180" s="259">
        <v>18</v>
      </c>
      <c r="BL180" s="259">
        <v>108</v>
      </c>
      <c r="BM180" s="259">
        <v>539</v>
      </c>
      <c r="BN180" s="259">
        <f t="shared" si="111"/>
        <v>539</v>
      </c>
      <c r="BO180" s="260"/>
    </row>
    <row r="181" spans="2:67" s="228" customFormat="1" hidden="1" outlineLevel="1">
      <c r="B181" s="61" t="s">
        <v>409</v>
      </c>
      <c r="C181" s="261">
        <f t="shared" si="84"/>
        <v>13</v>
      </c>
      <c r="D181" s="261">
        <f t="shared" si="85"/>
        <v>89</v>
      </c>
      <c r="E181" s="261">
        <f t="shared" si="86"/>
        <v>408</v>
      </c>
      <c r="F181" s="261">
        <f t="shared" si="87"/>
        <v>408</v>
      </c>
      <c r="G181" s="261">
        <f t="shared" si="88"/>
        <v>0</v>
      </c>
      <c r="H181" s="261">
        <f t="shared" si="89"/>
        <v>0</v>
      </c>
      <c r="I181" s="261">
        <f t="shared" si="90"/>
        <v>0</v>
      </c>
      <c r="J181" s="261">
        <f t="shared" si="91"/>
        <v>0</v>
      </c>
      <c r="K181" s="261">
        <f t="shared" si="92"/>
        <v>0</v>
      </c>
      <c r="L181" s="261">
        <f t="shared" si="93"/>
        <v>0</v>
      </c>
      <c r="M181" s="261">
        <f t="shared" si="94"/>
        <v>0</v>
      </c>
      <c r="N181" s="261">
        <f t="shared" si="95"/>
        <v>0</v>
      </c>
      <c r="O181" s="261">
        <f t="shared" si="96"/>
        <v>14</v>
      </c>
      <c r="P181" s="261">
        <f t="shared" si="97"/>
        <v>94</v>
      </c>
      <c r="Q181" s="261">
        <f t="shared" si="98"/>
        <v>425</v>
      </c>
      <c r="R181" s="261">
        <f t="shared" si="99"/>
        <v>425</v>
      </c>
      <c r="S181" s="262">
        <v>10</v>
      </c>
      <c r="T181" s="262">
        <v>59</v>
      </c>
      <c r="U181" s="262">
        <v>224</v>
      </c>
      <c r="V181" s="262">
        <f t="shared" si="106"/>
        <v>224</v>
      </c>
      <c r="W181" s="262"/>
      <c r="X181" s="262"/>
      <c r="Y181" s="262"/>
      <c r="Z181" s="262"/>
      <c r="AA181" s="262"/>
      <c r="AB181" s="262"/>
      <c r="AC181" s="262"/>
      <c r="AD181" s="262"/>
      <c r="AE181" s="262">
        <v>6</v>
      </c>
      <c r="AF181" s="262">
        <v>46</v>
      </c>
      <c r="AG181" s="262">
        <v>207</v>
      </c>
      <c r="AH181" s="262">
        <f t="shared" si="107"/>
        <v>207</v>
      </c>
      <c r="AI181" s="262">
        <v>13</v>
      </c>
      <c r="AJ181" s="262">
        <v>89</v>
      </c>
      <c r="AK181" s="262">
        <v>408</v>
      </c>
      <c r="AL181" s="262">
        <f t="shared" si="108"/>
        <v>408</v>
      </c>
      <c r="AM181" s="262"/>
      <c r="AN181" s="262"/>
      <c r="AO181" s="262"/>
      <c r="AP181" s="262"/>
      <c r="AQ181" s="262"/>
      <c r="AR181" s="262"/>
      <c r="AS181" s="262"/>
      <c r="AT181" s="262"/>
      <c r="AU181" s="262">
        <v>14</v>
      </c>
      <c r="AV181" s="262">
        <v>94</v>
      </c>
      <c r="AW181" s="262">
        <v>425</v>
      </c>
      <c r="AX181" s="262">
        <f t="shared" si="109"/>
        <v>425</v>
      </c>
      <c r="AY181" s="262">
        <v>13</v>
      </c>
      <c r="AZ181" s="262">
        <v>89</v>
      </c>
      <c r="BA181" s="262">
        <v>408</v>
      </c>
      <c r="BB181" s="262">
        <f t="shared" si="110"/>
        <v>408</v>
      </c>
      <c r="BC181" s="262"/>
      <c r="BD181" s="262"/>
      <c r="BE181" s="262"/>
      <c r="BF181" s="262"/>
      <c r="BG181" s="262"/>
      <c r="BH181" s="262"/>
      <c r="BI181" s="262"/>
      <c r="BJ181" s="262"/>
      <c r="BK181" s="262">
        <v>14</v>
      </c>
      <c r="BL181" s="262">
        <v>94</v>
      </c>
      <c r="BM181" s="262">
        <v>425</v>
      </c>
      <c r="BN181" s="262">
        <f t="shared" si="111"/>
        <v>425</v>
      </c>
      <c r="BO181" s="260"/>
    </row>
    <row r="182" spans="2:67" s="228" customFormat="1" hidden="1" outlineLevel="1">
      <c r="B182" s="59" t="e">
        <f>"Grazing Intensity 3
"&amp;#REF!&amp;": Ewe Lambs"</f>
        <v>#REF!</v>
      </c>
      <c r="C182" s="255">
        <f t="shared" si="84"/>
        <v>12</v>
      </c>
      <c r="D182" s="255">
        <f t="shared" si="85"/>
        <v>93</v>
      </c>
      <c r="E182" s="255">
        <f t="shared" si="86"/>
        <v>483</v>
      </c>
      <c r="F182" s="255">
        <f t="shared" si="87"/>
        <v>483</v>
      </c>
      <c r="G182" s="255">
        <f t="shared" si="88"/>
        <v>0</v>
      </c>
      <c r="H182" s="255">
        <f t="shared" si="89"/>
        <v>0</v>
      </c>
      <c r="I182" s="255">
        <f t="shared" si="90"/>
        <v>0</v>
      </c>
      <c r="J182" s="255">
        <f t="shared" si="91"/>
        <v>0</v>
      </c>
      <c r="K182" s="255">
        <f t="shared" si="92"/>
        <v>0</v>
      </c>
      <c r="L182" s="255">
        <f t="shared" si="93"/>
        <v>0</v>
      </c>
      <c r="M182" s="255">
        <f t="shared" si="94"/>
        <v>0</v>
      </c>
      <c r="N182" s="255">
        <f t="shared" si="95"/>
        <v>0</v>
      </c>
      <c r="O182" s="255">
        <f t="shared" si="96"/>
        <v>13</v>
      </c>
      <c r="P182" s="255">
        <f t="shared" si="97"/>
        <v>79</v>
      </c>
      <c r="Q182" s="255">
        <f t="shared" si="98"/>
        <v>414</v>
      </c>
      <c r="R182" s="255">
        <f t="shared" si="99"/>
        <v>414</v>
      </c>
      <c r="S182" s="256">
        <v>10</v>
      </c>
      <c r="T182" s="256">
        <v>54</v>
      </c>
      <c r="U182" s="256">
        <v>230</v>
      </c>
      <c r="V182" s="256">
        <f t="shared" si="106"/>
        <v>230</v>
      </c>
      <c r="W182" s="256"/>
      <c r="X182" s="256"/>
      <c r="Y182" s="256"/>
      <c r="Z182" s="256"/>
      <c r="AA182" s="256"/>
      <c r="AB182" s="256"/>
      <c r="AC182" s="256"/>
      <c r="AD182" s="256"/>
      <c r="AE182" s="256">
        <v>5</v>
      </c>
      <c r="AF182" s="256">
        <v>29</v>
      </c>
      <c r="AG182" s="256">
        <v>129</v>
      </c>
      <c r="AH182" s="256">
        <f t="shared" si="107"/>
        <v>129</v>
      </c>
      <c r="AI182" s="256">
        <v>12</v>
      </c>
      <c r="AJ182" s="256">
        <v>93</v>
      </c>
      <c r="AK182" s="256">
        <v>483</v>
      </c>
      <c r="AL182" s="256">
        <f t="shared" si="108"/>
        <v>483</v>
      </c>
      <c r="AM182" s="256"/>
      <c r="AN182" s="256"/>
      <c r="AO182" s="256"/>
      <c r="AP182" s="256"/>
      <c r="AQ182" s="256"/>
      <c r="AR182" s="256"/>
      <c r="AS182" s="256"/>
      <c r="AT182" s="256"/>
      <c r="AU182" s="256">
        <v>13</v>
      </c>
      <c r="AV182" s="256">
        <v>79</v>
      </c>
      <c r="AW182" s="256">
        <v>414</v>
      </c>
      <c r="AX182" s="256">
        <f t="shared" si="109"/>
        <v>414</v>
      </c>
      <c r="AY182" s="256">
        <v>12</v>
      </c>
      <c r="AZ182" s="256">
        <v>93</v>
      </c>
      <c r="BA182" s="256">
        <v>483</v>
      </c>
      <c r="BB182" s="256">
        <f t="shared" si="110"/>
        <v>483</v>
      </c>
      <c r="BC182" s="256"/>
      <c r="BD182" s="256"/>
      <c r="BE182" s="256"/>
      <c r="BF182" s="256"/>
      <c r="BG182" s="256"/>
      <c r="BH182" s="256"/>
      <c r="BI182" s="256"/>
      <c r="BJ182" s="256"/>
      <c r="BK182" s="256">
        <v>13</v>
      </c>
      <c r="BL182" s="256">
        <v>79</v>
      </c>
      <c r="BM182" s="256">
        <v>414</v>
      </c>
      <c r="BN182" s="256">
        <f t="shared" si="111"/>
        <v>414</v>
      </c>
      <c r="BO182" s="257" t="s">
        <v>1058</v>
      </c>
    </row>
    <row r="183" spans="2:67" s="228" customFormat="1" hidden="1" outlineLevel="1">
      <c r="B183" s="227" t="s">
        <v>1098</v>
      </c>
      <c r="C183" s="258">
        <f t="shared" si="84"/>
        <v>13</v>
      </c>
      <c r="D183" s="258">
        <f t="shared" si="85"/>
        <v>117</v>
      </c>
      <c r="E183" s="258">
        <f t="shared" si="86"/>
        <v>608</v>
      </c>
      <c r="F183" s="258">
        <f t="shared" si="87"/>
        <v>608</v>
      </c>
      <c r="G183" s="258">
        <f t="shared" si="88"/>
        <v>0</v>
      </c>
      <c r="H183" s="258">
        <f t="shared" si="89"/>
        <v>0</v>
      </c>
      <c r="I183" s="258">
        <f t="shared" si="90"/>
        <v>0</v>
      </c>
      <c r="J183" s="258">
        <f t="shared" si="91"/>
        <v>0</v>
      </c>
      <c r="K183" s="258">
        <f t="shared" si="92"/>
        <v>0</v>
      </c>
      <c r="L183" s="258">
        <f t="shared" si="93"/>
        <v>0</v>
      </c>
      <c r="M183" s="258">
        <f t="shared" si="94"/>
        <v>0</v>
      </c>
      <c r="N183" s="258">
        <f t="shared" si="95"/>
        <v>0</v>
      </c>
      <c r="O183" s="258">
        <f t="shared" si="96"/>
        <v>18</v>
      </c>
      <c r="P183" s="258">
        <f t="shared" si="97"/>
        <v>108</v>
      </c>
      <c r="Q183" s="258">
        <f t="shared" si="98"/>
        <v>539</v>
      </c>
      <c r="R183" s="258">
        <f t="shared" si="99"/>
        <v>539</v>
      </c>
      <c r="S183" s="259">
        <v>7</v>
      </c>
      <c r="T183" s="259">
        <v>59</v>
      </c>
      <c r="U183" s="259">
        <v>246</v>
      </c>
      <c r="V183" s="259">
        <f t="shared" si="106"/>
        <v>246</v>
      </c>
      <c r="W183" s="259"/>
      <c r="X183" s="259"/>
      <c r="Y183" s="259"/>
      <c r="Z183" s="259"/>
      <c r="AA183" s="259"/>
      <c r="AB183" s="259"/>
      <c r="AC183" s="259"/>
      <c r="AD183" s="259"/>
      <c r="AE183" s="259">
        <v>6</v>
      </c>
      <c r="AF183" s="259">
        <v>46</v>
      </c>
      <c r="AG183" s="259">
        <v>201</v>
      </c>
      <c r="AH183" s="259">
        <f t="shared" si="107"/>
        <v>201</v>
      </c>
      <c r="AI183" s="259">
        <v>13</v>
      </c>
      <c r="AJ183" s="259">
        <v>117</v>
      </c>
      <c r="AK183" s="259">
        <v>608</v>
      </c>
      <c r="AL183" s="259">
        <f t="shared" si="108"/>
        <v>608</v>
      </c>
      <c r="AM183" s="259"/>
      <c r="AN183" s="259"/>
      <c r="AO183" s="259"/>
      <c r="AP183" s="259"/>
      <c r="AQ183" s="259"/>
      <c r="AR183" s="259"/>
      <c r="AS183" s="259"/>
      <c r="AT183" s="259"/>
      <c r="AU183" s="259">
        <v>18</v>
      </c>
      <c r="AV183" s="259">
        <v>108</v>
      </c>
      <c r="AW183" s="259">
        <v>539</v>
      </c>
      <c r="AX183" s="259">
        <f t="shared" si="109"/>
        <v>539</v>
      </c>
      <c r="AY183" s="259">
        <v>13</v>
      </c>
      <c r="AZ183" s="259">
        <v>117</v>
      </c>
      <c r="BA183" s="259">
        <v>608</v>
      </c>
      <c r="BB183" s="259">
        <f t="shared" si="110"/>
        <v>608</v>
      </c>
      <c r="BC183" s="259"/>
      <c r="BD183" s="259"/>
      <c r="BE183" s="259"/>
      <c r="BF183" s="259"/>
      <c r="BG183" s="259"/>
      <c r="BH183" s="259"/>
      <c r="BI183" s="259"/>
      <c r="BJ183" s="259"/>
      <c r="BK183" s="259">
        <v>18</v>
      </c>
      <c r="BL183" s="259">
        <v>108</v>
      </c>
      <c r="BM183" s="259">
        <v>539</v>
      </c>
      <c r="BN183" s="259">
        <f t="shared" si="111"/>
        <v>539</v>
      </c>
      <c r="BO183" s="260"/>
    </row>
    <row r="184" spans="2:67" s="228" customFormat="1" hidden="1" outlineLevel="1">
      <c r="B184" s="61" t="s">
        <v>1099</v>
      </c>
      <c r="C184" s="261">
        <f t="shared" si="84"/>
        <v>13</v>
      </c>
      <c r="D184" s="261">
        <f t="shared" si="85"/>
        <v>89</v>
      </c>
      <c r="E184" s="261">
        <f t="shared" si="86"/>
        <v>408</v>
      </c>
      <c r="F184" s="261">
        <f t="shared" si="87"/>
        <v>408</v>
      </c>
      <c r="G184" s="261">
        <f t="shared" si="88"/>
        <v>0</v>
      </c>
      <c r="H184" s="261">
        <f t="shared" si="89"/>
        <v>0</v>
      </c>
      <c r="I184" s="261">
        <f t="shared" si="90"/>
        <v>0</v>
      </c>
      <c r="J184" s="261">
        <f t="shared" si="91"/>
        <v>0</v>
      </c>
      <c r="K184" s="261">
        <f t="shared" si="92"/>
        <v>0</v>
      </c>
      <c r="L184" s="261">
        <f t="shared" si="93"/>
        <v>0</v>
      </c>
      <c r="M184" s="261">
        <f t="shared" si="94"/>
        <v>0</v>
      </c>
      <c r="N184" s="261">
        <f t="shared" si="95"/>
        <v>0</v>
      </c>
      <c r="O184" s="261">
        <f t="shared" si="96"/>
        <v>14</v>
      </c>
      <c r="P184" s="261">
        <f t="shared" si="97"/>
        <v>94</v>
      </c>
      <c r="Q184" s="261">
        <f t="shared" si="98"/>
        <v>425</v>
      </c>
      <c r="R184" s="261">
        <f t="shared" si="99"/>
        <v>425</v>
      </c>
      <c r="S184" s="262">
        <v>10</v>
      </c>
      <c r="T184" s="262">
        <v>59</v>
      </c>
      <c r="U184" s="262">
        <v>224</v>
      </c>
      <c r="V184" s="262">
        <f t="shared" si="106"/>
        <v>224</v>
      </c>
      <c r="W184" s="262"/>
      <c r="X184" s="262"/>
      <c r="Y184" s="262"/>
      <c r="Z184" s="262"/>
      <c r="AA184" s="262"/>
      <c r="AB184" s="262"/>
      <c r="AC184" s="262"/>
      <c r="AD184" s="262"/>
      <c r="AE184" s="262">
        <v>6</v>
      </c>
      <c r="AF184" s="262">
        <v>46</v>
      </c>
      <c r="AG184" s="262">
        <v>207</v>
      </c>
      <c r="AH184" s="262">
        <f t="shared" si="107"/>
        <v>207</v>
      </c>
      <c r="AI184" s="262">
        <v>13</v>
      </c>
      <c r="AJ184" s="262">
        <v>89</v>
      </c>
      <c r="AK184" s="262">
        <v>408</v>
      </c>
      <c r="AL184" s="262">
        <f t="shared" si="108"/>
        <v>408</v>
      </c>
      <c r="AM184" s="262"/>
      <c r="AN184" s="262"/>
      <c r="AO184" s="262"/>
      <c r="AP184" s="262"/>
      <c r="AQ184" s="262"/>
      <c r="AR184" s="262"/>
      <c r="AS184" s="262"/>
      <c r="AT184" s="262"/>
      <c r="AU184" s="262">
        <v>14</v>
      </c>
      <c r="AV184" s="262">
        <v>94</v>
      </c>
      <c r="AW184" s="262">
        <v>425</v>
      </c>
      <c r="AX184" s="262">
        <f t="shared" si="109"/>
        <v>425</v>
      </c>
      <c r="AY184" s="262">
        <v>13</v>
      </c>
      <c r="AZ184" s="262">
        <v>89</v>
      </c>
      <c r="BA184" s="262">
        <v>408</v>
      </c>
      <c r="BB184" s="262">
        <f t="shared" si="110"/>
        <v>408</v>
      </c>
      <c r="BC184" s="262"/>
      <c r="BD184" s="262"/>
      <c r="BE184" s="262"/>
      <c r="BF184" s="262"/>
      <c r="BG184" s="262"/>
      <c r="BH184" s="262"/>
      <c r="BI184" s="262"/>
      <c r="BJ184" s="262"/>
      <c r="BK184" s="262">
        <v>14</v>
      </c>
      <c r="BL184" s="262">
        <v>94</v>
      </c>
      <c r="BM184" s="262">
        <v>425</v>
      </c>
      <c r="BN184" s="262">
        <f t="shared" si="111"/>
        <v>425</v>
      </c>
      <c r="BO184" s="260"/>
    </row>
    <row r="185" spans="2:67" s="228" customFormat="1" hidden="1" outlineLevel="1">
      <c r="B185" s="59" t="e">
        <f>#REF!&amp;": Ewe Lambs"</f>
        <v>#REF!</v>
      </c>
      <c r="C185" s="255">
        <f t="shared" si="84"/>
        <v>12</v>
      </c>
      <c r="D185" s="255">
        <f t="shared" si="85"/>
        <v>93</v>
      </c>
      <c r="E185" s="255">
        <f t="shared" si="86"/>
        <v>483</v>
      </c>
      <c r="F185" s="255">
        <f t="shared" si="87"/>
        <v>483</v>
      </c>
      <c r="G185" s="255">
        <f t="shared" si="88"/>
        <v>0</v>
      </c>
      <c r="H185" s="255">
        <f t="shared" si="89"/>
        <v>0</v>
      </c>
      <c r="I185" s="255">
        <f t="shared" si="90"/>
        <v>0</v>
      </c>
      <c r="J185" s="255">
        <f t="shared" si="91"/>
        <v>0</v>
      </c>
      <c r="K185" s="255">
        <f t="shared" si="92"/>
        <v>0</v>
      </c>
      <c r="L185" s="255">
        <f t="shared" si="93"/>
        <v>0</v>
      </c>
      <c r="M185" s="255">
        <f t="shared" si="94"/>
        <v>0</v>
      </c>
      <c r="N185" s="255">
        <f t="shared" si="95"/>
        <v>0</v>
      </c>
      <c r="O185" s="255">
        <f t="shared" si="96"/>
        <v>13</v>
      </c>
      <c r="P185" s="255">
        <f t="shared" si="97"/>
        <v>79</v>
      </c>
      <c r="Q185" s="255">
        <f t="shared" si="98"/>
        <v>414</v>
      </c>
      <c r="R185" s="255">
        <f t="shared" si="99"/>
        <v>414</v>
      </c>
      <c r="S185" s="256">
        <v>10</v>
      </c>
      <c r="T185" s="256">
        <v>54</v>
      </c>
      <c r="U185" s="256">
        <v>230</v>
      </c>
      <c r="V185" s="256">
        <f t="shared" si="106"/>
        <v>230</v>
      </c>
      <c r="W185" s="256"/>
      <c r="X185" s="256"/>
      <c r="Y185" s="256"/>
      <c r="Z185" s="256"/>
      <c r="AA185" s="256"/>
      <c r="AB185" s="256"/>
      <c r="AC185" s="256"/>
      <c r="AD185" s="256"/>
      <c r="AE185" s="256">
        <v>5</v>
      </c>
      <c r="AF185" s="256">
        <v>29</v>
      </c>
      <c r="AG185" s="256">
        <v>129</v>
      </c>
      <c r="AH185" s="256">
        <f t="shared" si="107"/>
        <v>129</v>
      </c>
      <c r="AI185" s="256">
        <v>12</v>
      </c>
      <c r="AJ185" s="256">
        <v>93</v>
      </c>
      <c r="AK185" s="256">
        <v>483</v>
      </c>
      <c r="AL185" s="256">
        <f t="shared" si="108"/>
        <v>483</v>
      </c>
      <c r="AM185" s="256"/>
      <c r="AN185" s="256"/>
      <c r="AO185" s="256"/>
      <c r="AP185" s="256"/>
      <c r="AQ185" s="256"/>
      <c r="AR185" s="256"/>
      <c r="AS185" s="256"/>
      <c r="AT185" s="256"/>
      <c r="AU185" s="256">
        <v>13</v>
      </c>
      <c r="AV185" s="256">
        <v>79</v>
      </c>
      <c r="AW185" s="256">
        <v>414</v>
      </c>
      <c r="AX185" s="256">
        <f t="shared" si="109"/>
        <v>414</v>
      </c>
      <c r="AY185" s="256">
        <v>12</v>
      </c>
      <c r="AZ185" s="256">
        <v>93</v>
      </c>
      <c r="BA185" s="256">
        <v>483</v>
      </c>
      <c r="BB185" s="256">
        <f t="shared" si="110"/>
        <v>483</v>
      </c>
      <c r="BC185" s="256"/>
      <c r="BD185" s="256"/>
      <c r="BE185" s="256"/>
      <c r="BF185" s="256"/>
      <c r="BG185" s="256"/>
      <c r="BH185" s="256"/>
      <c r="BI185" s="256"/>
      <c r="BJ185" s="256"/>
      <c r="BK185" s="256">
        <v>13</v>
      </c>
      <c r="BL185" s="256">
        <v>79</v>
      </c>
      <c r="BM185" s="256">
        <v>414</v>
      </c>
      <c r="BN185" s="256">
        <f t="shared" si="111"/>
        <v>414</v>
      </c>
      <c r="BO185" s="257" t="s">
        <v>1058</v>
      </c>
    </row>
    <row r="186" spans="2:67" s="228" customFormat="1" hidden="1" outlineLevel="1">
      <c r="B186" s="227" t="s">
        <v>1098</v>
      </c>
      <c r="C186" s="258">
        <f t="shared" si="84"/>
        <v>13</v>
      </c>
      <c r="D186" s="258">
        <f t="shared" si="85"/>
        <v>117</v>
      </c>
      <c r="E186" s="258">
        <f t="shared" si="86"/>
        <v>608</v>
      </c>
      <c r="F186" s="258">
        <f t="shared" si="87"/>
        <v>608</v>
      </c>
      <c r="G186" s="258">
        <f t="shared" si="88"/>
        <v>0</v>
      </c>
      <c r="H186" s="258">
        <f t="shared" si="89"/>
        <v>0</v>
      </c>
      <c r="I186" s="258">
        <f t="shared" si="90"/>
        <v>0</v>
      </c>
      <c r="J186" s="258">
        <f t="shared" si="91"/>
        <v>0</v>
      </c>
      <c r="K186" s="258">
        <f t="shared" si="92"/>
        <v>0</v>
      </c>
      <c r="L186" s="258">
        <f t="shared" si="93"/>
        <v>0</v>
      </c>
      <c r="M186" s="258">
        <f t="shared" si="94"/>
        <v>0</v>
      </c>
      <c r="N186" s="258">
        <f t="shared" si="95"/>
        <v>0</v>
      </c>
      <c r="O186" s="258">
        <f t="shared" si="96"/>
        <v>18</v>
      </c>
      <c r="P186" s="258">
        <f t="shared" si="97"/>
        <v>108</v>
      </c>
      <c r="Q186" s="258">
        <f t="shared" si="98"/>
        <v>539</v>
      </c>
      <c r="R186" s="258">
        <f t="shared" si="99"/>
        <v>539</v>
      </c>
      <c r="S186" s="259">
        <v>7</v>
      </c>
      <c r="T186" s="259">
        <v>59</v>
      </c>
      <c r="U186" s="259">
        <v>246</v>
      </c>
      <c r="V186" s="259">
        <f t="shared" si="106"/>
        <v>246</v>
      </c>
      <c r="W186" s="259"/>
      <c r="X186" s="259"/>
      <c r="Y186" s="259"/>
      <c r="Z186" s="259"/>
      <c r="AA186" s="259"/>
      <c r="AB186" s="259"/>
      <c r="AC186" s="259"/>
      <c r="AD186" s="259"/>
      <c r="AE186" s="259">
        <v>6</v>
      </c>
      <c r="AF186" s="259">
        <v>46</v>
      </c>
      <c r="AG186" s="259">
        <v>201</v>
      </c>
      <c r="AH186" s="259">
        <f t="shared" si="107"/>
        <v>201</v>
      </c>
      <c r="AI186" s="259">
        <v>13</v>
      </c>
      <c r="AJ186" s="259">
        <v>117</v>
      </c>
      <c r="AK186" s="259">
        <v>608</v>
      </c>
      <c r="AL186" s="259">
        <f t="shared" si="108"/>
        <v>608</v>
      </c>
      <c r="AM186" s="259"/>
      <c r="AN186" s="259"/>
      <c r="AO186" s="259"/>
      <c r="AP186" s="259"/>
      <c r="AQ186" s="259"/>
      <c r="AR186" s="259"/>
      <c r="AS186" s="259"/>
      <c r="AT186" s="259"/>
      <c r="AU186" s="259">
        <v>18</v>
      </c>
      <c r="AV186" s="259">
        <v>108</v>
      </c>
      <c r="AW186" s="259">
        <v>539</v>
      </c>
      <c r="AX186" s="259">
        <f t="shared" si="109"/>
        <v>539</v>
      </c>
      <c r="AY186" s="259">
        <v>13</v>
      </c>
      <c r="AZ186" s="259">
        <v>117</v>
      </c>
      <c r="BA186" s="259">
        <v>608</v>
      </c>
      <c r="BB186" s="259">
        <f t="shared" si="110"/>
        <v>608</v>
      </c>
      <c r="BC186" s="259"/>
      <c r="BD186" s="259"/>
      <c r="BE186" s="259"/>
      <c r="BF186" s="259"/>
      <c r="BG186" s="259"/>
      <c r="BH186" s="259"/>
      <c r="BI186" s="259"/>
      <c r="BJ186" s="259"/>
      <c r="BK186" s="259">
        <v>18</v>
      </c>
      <c r="BL186" s="259">
        <v>108</v>
      </c>
      <c r="BM186" s="259">
        <v>539</v>
      </c>
      <c r="BN186" s="259">
        <f t="shared" si="111"/>
        <v>539</v>
      </c>
      <c r="BO186" s="260"/>
    </row>
    <row r="187" spans="2:67" s="228" customFormat="1" hidden="1" outlineLevel="1">
      <c r="B187" s="61" t="s">
        <v>1099</v>
      </c>
      <c r="C187" s="261">
        <f t="shared" si="84"/>
        <v>13</v>
      </c>
      <c r="D187" s="261">
        <f t="shared" si="85"/>
        <v>89</v>
      </c>
      <c r="E187" s="261">
        <f t="shared" si="86"/>
        <v>408</v>
      </c>
      <c r="F187" s="261">
        <f t="shared" si="87"/>
        <v>408</v>
      </c>
      <c r="G187" s="261">
        <f t="shared" si="88"/>
        <v>0</v>
      </c>
      <c r="H187" s="261">
        <f t="shared" si="89"/>
        <v>0</v>
      </c>
      <c r="I187" s="261">
        <f t="shared" si="90"/>
        <v>0</v>
      </c>
      <c r="J187" s="261">
        <f t="shared" si="91"/>
        <v>0</v>
      </c>
      <c r="K187" s="261">
        <f t="shared" si="92"/>
        <v>0</v>
      </c>
      <c r="L187" s="261">
        <f t="shared" si="93"/>
        <v>0</v>
      </c>
      <c r="M187" s="261">
        <f t="shared" si="94"/>
        <v>0</v>
      </c>
      <c r="N187" s="261">
        <f t="shared" si="95"/>
        <v>0</v>
      </c>
      <c r="O187" s="261">
        <f t="shared" si="96"/>
        <v>14</v>
      </c>
      <c r="P187" s="261">
        <f t="shared" si="97"/>
        <v>94</v>
      </c>
      <c r="Q187" s="261">
        <f t="shared" si="98"/>
        <v>425</v>
      </c>
      <c r="R187" s="261">
        <f t="shared" si="99"/>
        <v>425</v>
      </c>
      <c r="S187" s="262">
        <v>10</v>
      </c>
      <c r="T187" s="262">
        <v>59</v>
      </c>
      <c r="U187" s="262">
        <v>224</v>
      </c>
      <c r="V187" s="262">
        <f t="shared" si="106"/>
        <v>224</v>
      </c>
      <c r="W187" s="262"/>
      <c r="X187" s="262"/>
      <c r="Y187" s="262"/>
      <c r="Z187" s="262"/>
      <c r="AA187" s="262"/>
      <c r="AB187" s="262"/>
      <c r="AC187" s="262"/>
      <c r="AD187" s="262"/>
      <c r="AE187" s="262">
        <v>6</v>
      </c>
      <c r="AF187" s="262">
        <v>46</v>
      </c>
      <c r="AG187" s="262">
        <v>207</v>
      </c>
      <c r="AH187" s="262">
        <f t="shared" si="107"/>
        <v>207</v>
      </c>
      <c r="AI187" s="262">
        <v>13</v>
      </c>
      <c r="AJ187" s="262">
        <v>89</v>
      </c>
      <c r="AK187" s="262">
        <v>408</v>
      </c>
      <c r="AL187" s="262">
        <f t="shared" si="108"/>
        <v>408</v>
      </c>
      <c r="AM187" s="262"/>
      <c r="AN187" s="262"/>
      <c r="AO187" s="262"/>
      <c r="AP187" s="262"/>
      <c r="AQ187" s="262"/>
      <c r="AR187" s="262"/>
      <c r="AS187" s="262"/>
      <c r="AT187" s="262"/>
      <c r="AU187" s="262">
        <v>14</v>
      </c>
      <c r="AV187" s="262">
        <v>94</v>
      </c>
      <c r="AW187" s="262">
        <v>425</v>
      </c>
      <c r="AX187" s="262">
        <f t="shared" si="109"/>
        <v>425</v>
      </c>
      <c r="AY187" s="262">
        <v>13</v>
      </c>
      <c r="AZ187" s="262">
        <v>89</v>
      </c>
      <c r="BA187" s="262">
        <v>408</v>
      </c>
      <c r="BB187" s="262">
        <f t="shared" si="110"/>
        <v>408</v>
      </c>
      <c r="BC187" s="262"/>
      <c r="BD187" s="262"/>
      <c r="BE187" s="262"/>
      <c r="BF187" s="262"/>
      <c r="BG187" s="262"/>
      <c r="BH187" s="262"/>
      <c r="BI187" s="262"/>
      <c r="BJ187" s="262"/>
      <c r="BK187" s="262">
        <v>14</v>
      </c>
      <c r="BL187" s="262">
        <v>94</v>
      </c>
      <c r="BM187" s="262">
        <v>425</v>
      </c>
      <c r="BN187" s="262">
        <f t="shared" si="111"/>
        <v>425</v>
      </c>
      <c r="BO187" s="260"/>
    </row>
    <row r="188" spans="2:67" s="228" customFormat="1" hidden="1" outlineLevel="1">
      <c r="B188" s="59" t="e">
        <f>#REF!&amp;": Ewe Lambs"</f>
        <v>#REF!</v>
      </c>
      <c r="C188" s="255">
        <f t="shared" si="84"/>
        <v>12</v>
      </c>
      <c r="D188" s="255">
        <f t="shared" si="85"/>
        <v>93</v>
      </c>
      <c r="E188" s="255">
        <f t="shared" si="86"/>
        <v>483</v>
      </c>
      <c r="F188" s="255">
        <f t="shared" si="87"/>
        <v>483</v>
      </c>
      <c r="G188" s="255">
        <f t="shared" si="88"/>
        <v>0</v>
      </c>
      <c r="H188" s="255">
        <f t="shared" si="89"/>
        <v>0</v>
      </c>
      <c r="I188" s="255">
        <f t="shared" si="90"/>
        <v>0</v>
      </c>
      <c r="J188" s="255">
        <f t="shared" si="91"/>
        <v>0</v>
      </c>
      <c r="K188" s="255">
        <f t="shared" si="92"/>
        <v>0</v>
      </c>
      <c r="L188" s="255">
        <f t="shared" si="93"/>
        <v>0</v>
      </c>
      <c r="M188" s="255">
        <f t="shared" si="94"/>
        <v>0</v>
      </c>
      <c r="N188" s="255">
        <f t="shared" si="95"/>
        <v>0</v>
      </c>
      <c r="O188" s="255">
        <f t="shared" si="96"/>
        <v>13</v>
      </c>
      <c r="P188" s="255">
        <f t="shared" si="97"/>
        <v>79</v>
      </c>
      <c r="Q188" s="255">
        <f t="shared" si="98"/>
        <v>414</v>
      </c>
      <c r="R188" s="255">
        <f t="shared" si="99"/>
        <v>414</v>
      </c>
      <c r="S188" s="256">
        <v>10</v>
      </c>
      <c r="T188" s="256">
        <v>54</v>
      </c>
      <c r="U188" s="256">
        <v>230</v>
      </c>
      <c r="V188" s="256">
        <f t="shared" si="106"/>
        <v>230</v>
      </c>
      <c r="W188" s="256"/>
      <c r="X188" s="256"/>
      <c r="Y188" s="256"/>
      <c r="Z188" s="256"/>
      <c r="AA188" s="256"/>
      <c r="AB188" s="256"/>
      <c r="AC188" s="256"/>
      <c r="AD188" s="256"/>
      <c r="AE188" s="256">
        <v>5</v>
      </c>
      <c r="AF188" s="256">
        <v>29</v>
      </c>
      <c r="AG188" s="256">
        <v>129</v>
      </c>
      <c r="AH188" s="256">
        <f t="shared" si="107"/>
        <v>129</v>
      </c>
      <c r="AI188" s="256">
        <v>12</v>
      </c>
      <c r="AJ188" s="256">
        <v>93</v>
      </c>
      <c r="AK188" s="256">
        <v>483</v>
      </c>
      <c r="AL188" s="256">
        <f t="shared" si="108"/>
        <v>483</v>
      </c>
      <c r="AM188" s="256"/>
      <c r="AN188" s="256"/>
      <c r="AO188" s="256"/>
      <c r="AP188" s="256"/>
      <c r="AQ188" s="256"/>
      <c r="AR188" s="256"/>
      <c r="AS188" s="256"/>
      <c r="AT188" s="256"/>
      <c r="AU188" s="256">
        <v>13</v>
      </c>
      <c r="AV188" s="256">
        <v>79</v>
      </c>
      <c r="AW188" s="256">
        <v>414</v>
      </c>
      <c r="AX188" s="256">
        <f t="shared" si="109"/>
        <v>414</v>
      </c>
      <c r="AY188" s="256">
        <v>12</v>
      </c>
      <c r="AZ188" s="256">
        <v>93</v>
      </c>
      <c r="BA188" s="256">
        <v>483</v>
      </c>
      <c r="BB188" s="256">
        <f t="shared" si="110"/>
        <v>483</v>
      </c>
      <c r="BC188" s="256"/>
      <c r="BD188" s="256"/>
      <c r="BE188" s="256"/>
      <c r="BF188" s="256"/>
      <c r="BG188" s="256"/>
      <c r="BH188" s="256"/>
      <c r="BI188" s="256"/>
      <c r="BJ188" s="256"/>
      <c r="BK188" s="256">
        <v>13</v>
      </c>
      <c r="BL188" s="256">
        <v>79</v>
      </c>
      <c r="BM188" s="256">
        <v>414</v>
      </c>
      <c r="BN188" s="256">
        <f t="shared" si="111"/>
        <v>414</v>
      </c>
      <c r="BO188" s="257" t="s">
        <v>1058</v>
      </c>
    </row>
    <row r="189" spans="2:67" s="228" customFormat="1" hidden="1" outlineLevel="1">
      <c r="B189" s="227" t="s">
        <v>569</v>
      </c>
      <c r="C189" s="258">
        <f t="shared" si="84"/>
        <v>13</v>
      </c>
      <c r="D189" s="258">
        <f t="shared" si="85"/>
        <v>117</v>
      </c>
      <c r="E189" s="258">
        <f t="shared" si="86"/>
        <v>608</v>
      </c>
      <c r="F189" s="258">
        <f t="shared" si="87"/>
        <v>608</v>
      </c>
      <c r="G189" s="258">
        <f t="shared" si="88"/>
        <v>0</v>
      </c>
      <c r="H189" s="258">
        <f t="shared" si="89"/>
        <v>0</v>
      </c>
      <c r="I189" s="258">
        <f t="shared" si="90"/>
        <v>0</v>
      </c>
      <c r="J189" s="258">
        <f t="shared" si="91"/>
        <v>0</v>
      </c>
      <c r="K189" s="258">
        <f t="shared" si="92"/>
        <v>0</v>
      </c>
      <c r="L189" s="258">
        <f t="shared" si="93"/>
        <v>0</v>
      </c>
      <c r="M189" s="258">
        <f t="shared" si="94"/>
        <v>0</v>
      </c>
      <c r="N189" s="258">
        <f t="shared" si="95"/>
        <v>0</v>
      </c>
      <c r="O189" s="258">
        <f t="shared" si="96"/>
        <v>18</v>
      </c>
      <c r="P189" s="258">
        <f t="shared" si="97"/>
        <v>108</v>
      </c>
      <c r="Q189" s="258">
        <f t="shared" si="98"/>
        <v>539</v>
      </c>
      <c r="R189" s="258">
        <f t="shared" si="99"/>
        <v>539</v>
      </c>
      <c r="S189" s="259">
        <v>7</v>
      </c>
      <c r="T189" s="259">
        <v>59</v>
      </c>
      <c r="U189" s="259">
        <v>246</v>
      </c>
      <c r="V189" s="259">
        <f t="shared" si="106"/>
        <v>246</v>
      </c>
      <c r="W189" s="259"/>
      <c r="X189" s="259"/>
      <c r="Y189" s="259"/>
      <c r="Z189" s="259"/>
      <c r="AA189" s="259"/>
      <c r="AB189" s="259"/>
      <c r="AC189" s="259"/>
      <c r="AD189" s="259"/>
      <c r="AE189" s="259">
        <v>6</v>
      </c>
      <c r="AF189" s="259">
        <v>46</v>
      </c>
      <c r="AG189" s="259">
        <v>201</v>
      </c>
      <c r="AH189" s="259">
        <f t="shared" si="107"/>
        <v>201</v>
      </c>
      <c r="AI189" s="259">
        <v>13</v>
      </c>
      <c r="AJ189" s="259">
        <v>117</v>
      </c>
      <c r="AK189" s="259">
        <v>608</v>
      </c>
      <c r="AL189" s="259">
        <f t="shared" si="108"/>
        <v>608</v>
      </c>
      <c r="AM189" s="259"/>
      <c r="AN189" s="259"/>
      <c r="AO189" s="259"/>
      <c r="AP189" s="259"/>
      <c r="AQ189" s="259"/>
      <c r="AR189" s="259"/>
      <c r="AS189" s="259"/>
      <c r="AT189" s="259"/>
      <c r="AU189" s="259">
        <v>18</v>
      </c>
      <c r="AV189" s="259">
        <v>108</v>
      </c>
      <c r="AW189" s="259">
        <v>539</v>
      </c>
      <c r="AX189" s="259">
        <f t="shared" si="109"/>
        <v>539</v>
      </c>
      <c r="AY189" s="259">
        <v>13</v>
      </c>
      <c r="AZ189" s="259">
        <v>117</v>
      </c>
      <c r="BA189" s="259">
        <v>608</v>
      </c>
      <c r="BB189" s="259">
        <f t="shared" si="110"/>
        <v>608</v>
      </c>
      <c r="BC189" s="259"/>
      <c r="BD189" s="259"/>
      <c r="BE189" s="259"/>
      <c r="BF189" s="259"/>
      <c r="BG189" s="259"/>
      <c r="BH189" s="259"/>
      <c r="BI189" s="259"/>
      <c r="BJ189" s="259"/>
      <c r="BK189" s="259">
        <v>18</v>
      </c>
      <c r="BL189" s="259">
        <v>108</v>
      </c>
      <c r="BM189" s="259">
        <v>539</v>
      </c>
      <c r="BN189" s="259">
        <f t="shared" si="111"/>
        <v>539</v>
      </c>
      <c r="BO189" s="260"/>
    </row>
    <row r="190" spans="2:67" s="228" customFormat="1" hidden="1" outlineLevel="1">
      <c r="B190" s="61" t="s">
        <v>409</v>
      </c>
      <c r="C190" s="261">
        <f t="shared" si="84"/>
        <v>13</v>
      </c>
      <c r="D190" s="261">
        <f t="shared" si="85"/>
        <v>89</v>
      </c>
      <c r="E190" s="261">
        <f t="shared" si="86"/>
        <v>408</v>
      </c>
      <c r="F190" s="261">
        <f t="shared" si="87"/>
        <v>408</v>
      </c>
      <c r="G190" s="261">
        <f t="shared" si="88"/>
        <v>0</v>
      </c>
      <c r="H190" s="261">
        <f t="shared" si="89"/>
        <v>0</v>
      </c>
      <c r="I190" s="261">
        <f t="shared" si="90"/>
        <v>0</v>
      </c>
      <c r="J190" s="261">
        <f t="shared" si="91"/>
        <v>0</v>
      </c>
      <c r="K190" s="261">
        <f t="shared" si="92"/>
        <v>0</v>
      </c>
      <c r="L190" s="261">
        <f t="shared" si="93"/>
        <v>0</v>
      </c>
      <c r="M190" s="261">
        <f t="shared" si="94"/>
        <v>0</v>
      </c>
      <c r="N190" s="261">
        <f t="shared" si="95"/>
        <v>0</v>
      </c>
      <c r="O190" s="261">
        <f t="shared" si="96"/>
        <v>14</v>
      </c>
      <c r="P190" s="261">
        <f t="shared" si="97"/>
        <v>94</v>
      </c>
      <c r="Q190" s="261">
        <f t="shared" si="98"/>
        <v>425</v>
      </c>
      <c r="R190" s="261">
        <f t="shared" si="99"/>
        <v>425</v>
      </c>
      <c r="S190" s="262">
        <v>10</v>
      </c>
      <c r="T190" s="262">
        <v>59</v>
      </c>
      <c r="U190" s="262">
        <v>224</v>
      </c>
      <c r="V190" s="262">
        <f t="shared" si="106"/>
        <v>224</v>
      </c>
      <c r="W190" s="262"/>
      <c r="X190" s="262"/>
      <c r="Y190" s="262"/>
      <c r="Z190" s="262"/>
      <c r="AA190" s="262"/>
      <c r="AB190" s="262"/>
      <c r="AC190" s="262"/>
      <c r="AD190" s="262"/>
      <c r="AE190" s="262">
        <v>6</v>
      </c>
      <c r="AF190" s="262">
        <v>46</v>
      </c>
      <c r="AG190" s="262">
        <v>207</v>
      </c>
      <c r="AH190" s="262">
        <f t="shared" si="107"/>
        <v>207</v>
      </c>
      <c r="AI190" s="262">
        <v>13</v>
      </c>
      <c r="AJ190" s="262">
        <v>89</v>
      </c>
      <c r="AK190" s="262">
        <v>408</v>
      </c>
      <c r="AL190" s="262">
        <f t="shared" si="108"/>
        <v>408</v>
      </c>
      <c r="AM190" s="262"/>
      <c r="AN190" s="262"/>
      <c r="AO190" s="262"/>
      <c r="AP190" s="262"/>
      <c r="AQ190" s="262"/>
      <c r="AR190" s="262"/>
      <c r="AS190" s="262"/>
      <c r="AT190" s="262"/>
      <c r="AU190" s="262">
        <v>14</v>
      </c>
      <c r="AV190" s="262">
        <v>94</v>
      </c>
      <c r="AW190" s="262">
        <v>425</v>
      </c>
      <c r="AX190" s="262">
        <f t="shared" si="109"/>
        <v>425</v>
      </c>
      <c r="AY190" s="262">
        <v>13</v>
      </c>
      <c r="AZ190" s="262">
        <v>89</v>
      </c>
      <c r="BA190" s="262">
        <v>408</v>
      </c>
      <c r="BB190" s="262">
        <f t="shared" si="110"/>
        <v>408</v>
      </c>
      <c r="BC190" s="262"/>
      <c r="BD190" s="262"/>
      <c r="BE190" s="262"/>
      <c r="BF190" s="262"/>
      <c r="BG190" s="262"/>
      <c r="BH190" s="262"/>
      <c r="BI190" s="262"/>
      <c r="BJ190" s="262"/>
      <c r="BK190" s="262">
        <v>14</v>
      </c>
      <c r="BL190" s="262">
        <v>94</v>
      </c>
      <c r="BM190" s="262">
        <v>425</v>
      </c>
      <c r="BN190" s="262">
        <f t="shared" si="111"/>
        <v>425</v>
      </c>
      <c r="BO190" s="260"/>
    </row>
    <row r="191" spans="2:67" s="228" customFormat="1" hidden="1" outlineLevel="1">
      <c r="B191" s="59" t="e">
        <f>#REF!&amp;": Ewe Lambs"</f>
        <v>#REF!</v>
      </c>
      <c r="C191" s="255">
        <f t="shared" si="84"/>
        <v>12</v>
      </c>
      <c r="D191" s="255">
        <f t="shared" si="85"/>
        <v>93</v>
      </c>
      <c r="E191" s="255">
        <f t="shared" si="86"/>
        <v>483</v>
      </c>
      <c r="F191" s="255">
        <f t="shared" si="87"/>
        <v>483</v>
      </c>
      <c r="G191" s="255">
        <f t="shared" si="88"/>
        <v>0</v>
      </c>
      <c r="H191" s="255">
        <f t="shared" si="89"/>
        <v>0</v>
      </c>
      <c r="I191" s="255">
        <f t="shared" si="90"/>
        <v>0</v>
      </c>
      <c r="J191" s="255">
        <f t="shared" si="91"/>
        <v>0</v>
      </c>
      <c r="K191" s="255">
        <f t="shared" si="92"/>
        <v>0</v>
      </c>
      <c r="L191" s="255">
        <f t="shared" si="93"/>
        <v>0</v>
      </c>
      <c r="M191" s="255">
        <f t="shared" si="94"/>
        <v>0</v>
      </c>
      <c r="N191" s="255">
        <f t="shared" si="95"/>
        <v>0</v>
      </c>
      <c r="O191" s="255">
        <f t="shared" si="96"/>
        <v>13</v>
      </c>
      <c r="P191" s="255">
        <f t="shared" si="97"/>
        <v>79</v>
      </c>
      <c r="Q191" s="255">
        <f t="shared" si="98"/>
        <v>414</v>
      </c>
      <c r="R191" s="255">
        <f t="shared" si="99"/>
        <v>414</v>
      </c>
      <c r="S191" s="256">
        <v>10</v>
      </c>
      <c r="T191" s="256">
        <v>54</v>
      </c>
      <c r="U191" s="256">
        <v>230</v>
      </c>
      <c r="V191" s="256">
        <f t="shared" si="106"/>
        <v>230</v>
      </c>
      <c r="W191" s="256"/>
      <c r="X191" s="256"/>
      <c r="Y191" s="256"/>
      <c r="Z191" s="256"/>
      <c r="AA191" s="256"/>
      <c r="AB191" s="256"/>
      <c r="AC191" s="256"/>
      <c r="AD191" s="256"/>
      <c r="AE191" s="256">
        <v>5</v>
      </c>
      <c r="AF191" s="256">
        <v>29</v>
      </c>
      <c r="AG191" s="256">
        <v>129</v>
      </c>
      <c r="AH191" s="256">
        <f t="shared" si="107"/>
        <v>129</v>
      </c>
      <c r="AI191" s="256">
        <v>12</v>
      </c>
      <c r="AJ191" s="256">
        <v>93</v>
      </c>
      <c r="AK191" s="256">
        <v>483</v>
      </c>
      <c r="AL191" s="256">
        <f t="shared" si="108"/>
        <v>483</v>
      </c>
      <c r="AM191" s="256"/>
      <c r="AN191" s="256"/>
      <c r="AO191" s="256"/>
      <c r="AP191" s="256"/>
      <c r="AQ191" s="256"/>
      <c r="AR191" s="256"/>
      <c r="AS191" s="256"/>
      <c r="AT191" s="256"/>
      <c r="AU191" s="256">
        <v>13</v>
      </c>
      <c r="AV191" s="256">
        <v>79</v>
      </c>
      <c r="AW191" s="256">
        <v>414</v>
      </c>
      <c r="AX191" s="256">
        <f t="shared" si="109"/>
        <v>414</v>
      </c>
      <c r="AY191" s="256">
        <v>12</v>
      </c>
      <c r="AZ191" s="256">
        <v>93</v>
      </c>
      <c r="BA191" s="256">
        <v>483</v>
      </c>
      <c r="BB191" s="256">
        <f t="shared" si="110"/>
        <v>483</v>
      </c>
      <c r="BC191" s="256"/>
      <c r="BD191" s="256"/>
      <c r="BE191" s="256"/>
      <c r="BF191" s="256"/>
      <c r="BG191" s="256"/>
      <c r="BH191" s="256"/>
      <c r="BI191" s="256"/>
      <c r="BJ191" s="256"/>
      <c r="BK191" s="256">
        <v>13</v>
      </c>
      <c r="BL191" s="256">
        <v>79</v>
      </c>
      <c r="BM191" s="256">
        <v>414</v>
      </c>
      <c r="BN191" s="256">
        <f t="shared" si="111"/>
        <v>414</v>
      </c>
      <c r="BO191" s="257" t="s">
        <v>1058</v>
      </c>
    </row>
    <row r="192" spans="2:67" s="228" customFormat="1" hidden="1" outlineLevel="1">
      <c r="B192" s="227" t="s">
        <v>569</v>
      </c>
      <c r="C192" s="258">
        <f t="shared" si="84"/>
        <v>13</v>
      </c>
      <c r="D192" s="258">
        <f t="shared" si="85"/>
        <v>117</v>
      </c>
      <c r="E192" s="258">
        <f t="shared" si="86"/>
        <v>608</v>
      </c>
      <c r="F192" s="258">
        <f t="shared" si="87"/>
        <v>608</v>
      </c>
      <c r="G192" s="258">
        <f t="shared" si="88"/>
        <v>0</v>
      </c>
      <c r="H192" s="258">
        <f t="shared" si="89"/>
        <v>0</v>
      </c>
      <c r="I192" s="258">
        <f t="shared" si="90"/>
        <v>0</v>
      </c>
      <c r="J192" s="258">
        <f t="shared" si="91"/>
        <v>0</v>
      </c>
      <c r="K192" s="258">
        <f t="shared" si="92"/>
        <v>0</v>
      </c>
      <c r="L192" s="258">
        <f t="shared" si="93"/>
        <v>0</v>
      </c>
      <c r="M192" s="258">
        <f t="shared" si="94"/>
        <v>0</v>
      </c>
      <c r="N192" s="258">
        <f t="shared" si="95"/>
        <v>0</v>
      </c>
      <c r="O192" s="258">
        <f t="shared" si="96"/>
        <v>18</v>
      </c>
      <c r="P192" s="258">
        <f t="shared" si="97"/>
        <v>108</v>
      </c>
      <c r="Q192" s="258">
        <f t="shared" si="98"/>
        <v>539</v>
      </c>
      <c r="R192" s="258">
        <f t="shared" si="99"/>
        <v>539</v>
      </c>
      <c r="S192" s="259">
        <v>7</v>
      </c>
      <c r="T192" s="259">
        <v>59</v>
      </c>
      <c r="U192" s="259">
        <v>246</v>
      </c>
      <c r="V192" s="259">
        <f t="shared" si="106"/>
        <v>246</v>
      </c>
      <c r="W192" s="259"/>
      <c r="X192" s="259"/>
      <c r="Y192" s="259"/>
      <c r="Z192" s="259"/>
      <c r="AA192" s="259"/>
      <c r="AB192" s="259"/>
      <c r="AC192" s="259"/>
      <c r="AD192" s="259"/>
      <c r="AE192" s="259">
        <v>6</v>
      </c>
      <c r="AF192" s="259">
        <v>46</v>
      </c>
      <c r="AG192" s="259">
        <v>201</v>
      </c>
      <c r="AH192" s="259">
        <f t="shared" si="107"/>
        <v>201</v>
      </c>
      <c r="AI192" s="259">
        <v>13</v>
      </c>
      <c r="AJ192" s="259">
        <v>117</v>
      </c>
      <c r="AK192" s="259">
        <v>608</v>
      </c>
      <c r="AL192" s="259">
        <f t="shared" si="108"/>
        <v>608</v>
      </c>
      <c r="AM192" s="259"/>
      <c r="AN192" s="259"/>
      <c r="AO192" s="259"/>
      <c r="AP192" s="259"/>
      <c r="AQ192" s="259"/>
      <c r="AR192" s="259"/>
      <c r="AS192" s="259"/>
      <c r="AT192" s="259"/>
      <c r="AU192" s="259">
        <v>18</v>
      </c>
      <c r="AV192" s="259">
        <v>108</v>
      </c>
      <c r="AW192" s="259">
        <v>539</v>
      </c>
      <c r="AX192" s="259">
        <f t="shared" si="109"/>
        <v>539</v>
      </c>
      <c r="AY192" s="259">
        <v>13</v>
      </c>
      <c r="AZ192" s="259">
        <v>117</v>
      </c>
      <c r="BA192" s="259">
        <v>608</v>
      </c>
      <c r="BB192" s="259">
        <f t="shared" si="110"/>
        <v>608</v>
      </c>
      <c r="BC192" s="259"/>
      <c r="BD192" s="259"/>
      <c r="BE192" s="259"/>
      <c r="BF192" s="259"/>
      <c r="BG192" s="259"/>
      <c r="BH192" s="259"/>
      <c r="BI192" s="259"/>
      <c r="BJ192" s="259"/>
      <c r="BK192" s="259">
        <v>18</v>
      </c>
      <c r="BL192" s="259">
        <v>108</v>
      </c>
      <c r="BM192" s="259">
        <v>539</v>
      </c>
      <c r="BN192" s="259">
        <f t="shared" si="111"/>
        <v>539</v>
      </c>
      <c r="BO192" s="260"/>
    </row>
    <row r="193" spans="2:67" s="228" customFormat="1" hidden="1" outlineLevel="1">
      <c r="B193" s="61" t="s">
        <v>409</v>
      </c>
      <c r="C193" s="261">
        <f t="shared" si="84"/>
        <v>13</v>
      </c>
      <c r="D193" s="261">
        <f t="shared" si="85"/>
        <v>89</v>
      </c>
      <c r="E193" s="261">
        <f t="shared" si="86"/>
        <v>408</v>
      </c>
      <c r="F193" s="261">
        <f t="shared" si="87"/>
        <v>408</v>
      </c>
      <c r="G193" s="261">
        <f t="shared" si="88"/>
        <v>0</v>
      </c>
      <c r="H193" s="261">
        <f t="shared" si="89"/>
        <v>0</v>
      </c>
      <c r="I193" s="261">
        <f t="shared" si="90"/>
        <v>0</v>
      </c>
      <c r="J193" s="261">
        <f t="shared" si="91"/>
        <v>0</v>
      </c>
      <c r="K193" s="261">
        <f t="shared" si="92"/>
        <v>0</v>
      </c>
      <c r="L193" s="261">
        <f t="shared" si="93"/>
        <v>0</v>
      </c>
      <c r="M193" s="261">
        <f t="shared" si="94"/>
        <v>0</v>
      </c>
      <c r="N193" s="261">
        <f t="shared" si="95"/>
        <v>0</v>
      </c>
      <c r="O193" s="261">
        <f t="shared" si="96"/>
        <v>14</v>
      </c>
      <c r="P193" s="261">
        <f t="shared" si="97"/>
        <v>94</v>
      </c>
      <c r="Q193" s="261">
        <f t="shared" si="98"/>
        <v>425</v>
      </c>
      <c r="R193" s="261">
        <f t="shared" si="99"/>
        <v>425</v>
      </c>
      <c r="S193" s="262">
        <v>10</v>
      </c>
      <c r="T193" s="262">
        <v>59</v>
      </c>
      <c r="U193" s="262">
        <v>224</v>
      </c>
      <c r="V193" s="262">
        <f t="shared" si="106"/>
        <v>224</v>
      </c>
      <c r="W193" s="262"/>
      <c r="X193" s="262"/>
      <c r="Y193" s="262"/>
      <c r="Z193" s="262"/>
      <c r="AA193" s="262"/>
      <c r="AB193" s="262"/>
      <c r="AC193" s="262"/>
      <c r="AD193" s="262"/>
      <c r="AE193" s="262">
        <v>6</v>
      </c>
      <c r="AF193" s="262">
        <v>46</v>
      </c>
      <c r="AG193" s="262">
        <v>207</v>
      </c>
      <c r="AH193" s="262">
        <f t="shared" si="107"/>
        <v>207</v>
      </c>
      <c r="AI193" s="262">
        <v>13</v>
      </c>
      <c r="AJ193" s="262">
        <v>89</v>
      </c>
      <c r="AK193" s="262">
        <v>408</v>
      </c>
      <c r="AL193" s="262">
        <f t="shared" si="108"/>
        <v>408</v>
      </c>
      <c r="AM193" s="262"/>
      <c r="AN193" s="262"/>
      <c r="AO193" s="262"/>
      <c r="AP193" s="262"/>
      <c r="AQ193" s="262"/>
      <c r="AR193" s="262"/>
      <c r="AS193" s="262"/>
      <c r="AT193" s="262"/>
      <c r="AU193" s="262">
        <v>14</v>
      </c>
      <c r="AV193" s="262">
        <v>94</v>
      </c>
      <c r="AW193" s="262">
        <v>425</v>
      </c>
      <c r="AX193" s="262">
        <f t="shared" si="109"/>
        <v>425</v>
      </c>
      <c r="AY193" s="262">
        <v>13</v>
      </c>
      <c r="AZ193" s="262">
        <v>89</v>
      </c>
      <c r="BA193" s="262">
        <v>408</v>
      </c>
      <c r="BB193" s="262">
        <f t="shared" si="110"/>
        <v>408</v>
      </c>
      <c r="BC193" s="262"/>
      <c r="BD193" s="262"/>
      <c r="BE193" s="262"/>
      <c r="BF193" s="262"/>
      <c r="BG193" s="262"/>
      <c r="BH193" s="262"/>
      <c r="BI193" s="262"/>
      <c r="BJ193" s="262"/>
      <c r="BK193" s="262">
        <v>14</v>
      </c>
      <c r="BL193" s="262">
        <v>94</v>
      </c>
      <c r="BM193" s="262">
        <v>425</v>
      </c>
      <c r="BN193" s="262">
        <f t="shared" si="111"/>
        <v>425</v>
      </c>
      <c r="BO193" s="260"/>
    </row>
    <row r="194" spans="2:67" s="228" customFormat="1" hidden="1" outlineLevel="1">
      <c r="B194" s="59" t="e">
        <f>#REF!&amp;": Ewe Lambs"</f>
        <v>#REF!</v>
      </c>
      <c r="C194" s="255">
        <f t="shared" si="84"/>
        <v>12</v>
      </c>
      <c r="D194" s="255">
        <f t="shared" si="85"/>
        <v>93</v>
      </c>
      <c r="E194" s="255">
        <f t="shared" si="86"/>
        <v>483</v>
      </c>
      <c r="F194" s="255">
        <f t="shared" si="87"/>
        <v>483</v>
      </c>
      <c r="G194" s="255">
        <f t="shared" si="88"/>
        <v>0</v>
      </c>
      <c r="H194" s="255">
        <f t="shared" si="89"/>
        <v>0</v>
      </c>
      <c r="I194" s="255">
        <f t="shared" si="90"/>
        <v>0</v>
      </c>
      <c r="J194" s="255">
        <f t="shared" si="91"/>
        <v>0</v>
      </c>
      <c r="K194" s="255">
        <f t="shared" si="92"/>
        <v>0</v>
      </c>
      <c r="L194" s="255">
        <f t="shared" si="93"/>
        <v>0</v>
      </c>
      <c r="M194" s="255">
        <f t="shared" si="94"/>
        <v>0</v>
      </c>
      <c r="N194" s="255">
        <f t="shared" si="95"/>
        <v>0</v>
      </c>
      <c r="O194" s="255">
        <f t="shared" si="96"/>
        <v>13</v>
      </c>
      <c r="P194" s="255">
        <f t="shared" si="97"/>
        <v>79</v>
      </c>
      <c r="Q194" s="255">
        <f t="shared" si="98"/>
        <v>414</v>
      </c>
      <c r="R194" s="255">
        <f t="shared" si="99"/>
        <v>414</v>
      </c>
      <c r="S194" s="256">
        <v>10</v>
      </c>
      <c r="T194" s="256">
        <v>54</v>
      </c>
      <c r="U194" s="256">
        <v>230</v>
      </c>
      <c r="V194" s="256">
        <f t="shared" si="106"/>
        <v>230</v>
      </c>
      <c r="W194" s="256"/>
      <c r="X194" s="256"/>
      <c r="Y194" s="256"/>
      <c r="Z194" s="256"/>
      <c r="AA194" s="256"/>
      <c r="AB194" s="256"/>
      <c r="AC194" s="256"/>
      <c r="AD194" s="256"/>
      <c r="AE194" s="256">
        <v>5</v>
      </c>
      <c r="AF194" s="256">
        <v>29</v>
      </c>
      <c r="AG194" s="256">
        <v>129</v>
      </c>
      <c r="AH194" s="256">
        <f t="shared" si="107"/>
        <v>129</v>
      </c>
      <c r="AI194" s="256">
        <v>12</v>
      </c>
      <c r="AJ194" s="256">
        <v>93</v>
      </c>
      <c r="AK194" s="256">
        <v>483</v>
      </c>
      <c r="AL194" s="256">
        <f t="shared" si="108"/>
        <v>483</v>
      </c>
      <c r="AM194" s="256"/>
      <c r="AN194" s="256"/>
      <c r="AO194" s="256"/>
      <c r="AP194" s="256"/>
      <c r="AQ194" s="256"/>
      <c r="AR194" s="256"/>
      <c r="AS194" s="256"/>
      <c r="AT194" s="256"/>
      <c r="AU194" s="256">
        <v>13</v>
      </c>
      <c r="AV194" s="256">
        <v>79</v>
      </c>
      <c r="AW194" s="256">
        <v>414</v>
      </c>
      <c r="AX194" s="256">
        <f t="shared" si="109"/>
        <v>414</v>
      </c>
      <c r="AY194" s="256">
        <v>12</v>
      </c>
      <c r="AZ194" s="256">
        <v>93</v>
      </c>
      <c r="BA194" s="256">
        <v>483</v>
      </c>
      <c r="BB194" s="256">
        <f t="shared" si="110"/>
        <v>483</v>
      </c>
      <c r="BC194" s="256"/>
      <c r="BD194" s="256"/>
      <c r="BE194" s="256"/>
      <c r="BF194" s="256"/>
      <c r="BG194" s="256"/>
      <c r="BH194" s="256"/>
      <c r="BI194" s="256"/>
      <c r="BJ194" s="256"/>
      <c r="BK194" s="256">
        <v>13</v>
      </c>
      <c r="BL194" s="256">
        <v>79</v>
      </c>
      <c r="BM194" s="256">
        <v>414</v>
      </c>
      <c r="BN194" s="256">
        <f t="shared" si="111"/>
        <v>414</v>
      </c>
      <c r="BO194" s="257" t="s">
        <v>1058</v>
      </c>
    </row>
    <row r="195" spans="2:67" s="228" customFormat="1" hidden="1" outlineLevel="1">
      <c r="B195" s="227" t="s">
        <v>569</v>
      </c>
      <c r="C195" s="258">
        <f t="shared" si="84"/>
        <v>13</v>
      </c>
      <c r="D195" s="258">
        <f t="shared" si="85"/>
        <v>117</v>
      </c>
      <c r="E195" s="258">
        <f t="shared" si="86"/>
        <v>608</v>
      </c>
      <c r="F195" s="258">
        <f t="shared" si="87"/>
        <v>608</v>
      </c>
      <c r="G195" s="258">
        <f t="shared" si="88"/>
        <v>0</v>
      </c>
      <c r="H195" s="258">
        <f t="shared" si="89"/>
        <v>0</v>
      </c>
      <c r="I195" s="258">
        <f t="shared" si="90"/>
        <v>0</v>
      </c>
      <c r="J195" s="258">
        <f t="shared" si="91"/>
        <v>0</v>
      </c>
      <c r="K195" s="258">
        <f t="shared" si="92"/>
        <v>0</v>
      </c>
      <c r="L195" s="258">
        <f t="shared" si="93"/>
        <v>0</v>
      </c>
      <c r="M195" s="258">
        <f t="shared" si="94"/>
        <v>0</v>
      </c>
      <c r="N195" s="258">
        <f t="shared" si="95"/>
        <v>0</v>
      </c>
      <c r="O195" s="258">
        <f t="shared" si="96"/>
        <v>18</v>
      </c>
      <c r="P195" s="258">
        <f t="shared" si="97"/>
        <v>108</v>
      </c>
      <c r="Q195" s="258">
        <f t="shared" si="98"/>
        <v>539</v>
      </c>
      <c r="R195" s="258">
        <f t="shared" si="99"/>
        <v>539</v>
      </c>
      <c r="S195" s="259">
        <v>7</v>
      </c>
      <c r="T195" s="259">
        <v>59</v>
      </c>
      <c r="U195" s="259">
        <v>246</v>
      </c>
      <c r="V195" s="259">
        <f t="shared" si="106"/>
        <v>246</v>
      </c>
      <c r="W195" s="259"/>
      <c r="X195" s="259"/>
      <c r="Y195" s="259"/>
      <c r="Z195" s="259"/>
      <c r="AA195" s="259"/>
      <c r="AB195" s="259"/>
      <c r="AC195" s="259"/>
      <c r="AD195" s="259"/>
      <c r="AE195" s="259">
        <v>6</v>
      </c>
      <c r="AF195" s="259">
        <v>46</v>
      </c>
      <c r="AG195" s="259">
        <v>201</v>
      </c>
      <c r="AH195" s="259">
        <f t="shared" si="107"/>
        <v>201</v>
      </c>
      <c r="AI195" s="259">
        <v>13</v>
      </c>
      <c r="AJ195" s="259">
        <v>117</v>
      </c>
      <c r="AK195" s="259">
        <v>608</v>
      </c>
      <c r="AL195" s="259">
        <f t="shared" si="108"/>
        <v>608</v>
      </c>
      <c r="AM195" s="259"/>
      <c r="AN195" s="259"/>
      <c r="AO195" s="259"/>
      <c r="AP195" s="259"/>
      <c r="AQ195" s="259"/>
      <c r="AR195" s="259"/>
      <c r="AS195" s="259"/>
      <c r="AT195" s="259"/>
      <c r="AU195" s="259">
        <v>18</v>
      </c>
      <c r="AV195" s="259">
        <v>108</v>
      </c>
      <c r="AW195" s="259">
        <v>539</v>
      </c>
      <c r="AX195" s="259">
        <f t="shared" si="109"/>
        <v>539</v>
      </c>
      <c r="AY195" s="259">
        <v>13</v>
      </c>
      <c r="AZ195" s="259">
        <v>117</v>
      </c>
      <c r="BA195" s="259">
        <v>608</v>
      </c>
      <c r="BB195" s="259">
        <f t="shared" si="110"/>
        <v>608</v>
      </c>
      <c r="BC195" s="259"/>
      <c r="BD195" s="259"/>
      <c r="BE195" s="259"/>
      <c r="BF195" s="259"/>
      <c r="BG195" s="259"/>
      <c r="BH195" s="259"/>
      <c r="BI195" s="259"/>
      <c r="BJ195" s="259"/>
      <c r="BK195" s="259">
        <v>18</v>
      </c>
      <c r="BL195" s="259">
        <v>108</v>
      </c>
      <c r="BM195" s="259">
        <v>539</v>
      </c>
      <c r="BN195" s="259">
        <f t="shared" si="111"/>
        <v>539</v>
      </c>
      <c r="BO195" s="260"/>
    </row>
    <row r="196" spans="2:67" s="228" customFormat="1" hidden="1" outlineLevel="1">
      <c r="B196" s="61" t="s">
        <v>409</v>
      </c>
      <c r="C196" s="261">
        <f t="shared" si="84"/>
        <v>13</v>
      </c>
      <c r="D196" s="261">
        <f t="shared" si="85"/>
        <v>89</v>
      </c>
      <c r="E196" s="261">
        <f t="shared" si="86"/>
        <v>408</v>
      </c>
      <c r="F196" s="261">
        <f t="shared" si="87"/>
        <v>408</v>
      </c>
      <c r="G196" s="261">
        <f t="shared" si="88"/>
        <v>0</v>
      </c>
      <c r="H196" s="261">
        <f t="shared" si="89"/>
        <v>0</v>
      </c>
      <c r="I196" s="261">
        <f t="shared" si="90"/>
        <v>0</v>
      </c>
      <c r="J196" s="261">
        <f t="shared" si="91"/>
        <v>0</v>
      </c>
      <c r="K196" s="261">
        <f t="shared" si="92"/>
        <v>0</v>
      </c>
      <c r="L196" s="261">
        <f t="shared" si="93"/>
        <v>0</v>
      </c>
      <c r="M196" s="261">
        <f t="shared" si="94"/>
        <v>0</v>
      </c>
      <c r="N196" s="261">
        <f t="shared" si="95"/>
        <v>0</v>
      </c>
      <c r="O196" s="261">
        <f t="shared" si="96"/>
        <v>14</v>
      </c>
      <c r="P196" s="261">
        <f t="shared" si="97"/>
        <v>94</v>
      </c>
      <c r="Q196" s="261">
        <f t="shared" si="98"/>
        <v>425</v>
      </c>
      <c r="R196" s="261">
        <f t="shared" si="99"/>
        <v>425</v>
      </c>
      <c r="S196" s="262">
        <v>10</v>
      </c>
      <c r="T196" s="262">
        <v>59</v>
      </c>
      <c r="U196" s="262">
        <v>224</v>
      </c>
      <c r="V196" s="262">
        <f t="shared" si="106"/>
        <v>224</v>
      </c>
      <c r="W196" s="262"/>
      <c r="X196" s="262"/>
      <c r="Y196" s="262"/>
      <c r="Z196" s="262"/>
      <c r="AA196" s="262"/>
      <c r="AB196" s="262"/>
      <c r="AC196" s="262"/>
      <c r="AD196" s="262"/>
      <c r="AE196" s="262">
        <v>6</v>
      </c>
      <c r="AF196" s="262">
        <v>46</v>
      </c>
      <c r="AG196" s="262">
        <v>207</v>
      </c>
      <c r="AH196" s="262">
        <f t="shared" si="107"/>
        <v>207</v>
      </c>
      <c r="AI196" s="262">
        <v>13</v>
      </c>
      <c r="AJ196" s="262">
        <v>89</v>
      </c>
      <c r="AK196" s="262">
        <v>408</v>
      </c>
      <c r="AL196" s="262">
        <f t="shared" si="108"/>
        <v>408</v>
      </c>
      <c r="AM196" s="262"/>
      <c r="AN196" s="262"/>
      <c r="AO196" s="262"/>
      <c r="AP196" s="262"/>
      <c r="AQ196" s="262"/>
      <c r="AR196" s="262"/>
      <c r="AS196" s="262"/>
      <c r="AT196" s="262"/>
      <c r="AU196" s="262">
        <v>14</v>
      </c>
      <c r="AV196" s="262">
        <v>94</v>
      </c>
      <c r="AW196" s="262">
        <v>425</v>
      </c>
      <c r="AX196" s="262">
        <f t="shared" si="109"/>
        <v>425</v>
      </c>
      <c r="AY196" s="262">
        <v>13</v>
      </c>
      <c r="AZ196" s="262">
        <v>89</v>
      </c>
      <c r="BA196" s="262">
        <v>408</v>
      </c>
      <c r="BB196" s="262">
        <f t="shared" si="110"/>
        <v>408</v>
      </c>
      <c r="BC196" s="262"/>
      <c r="BD196" s="262"/>
      <c r="BE196" s="262"/>
      <c r="BF196" s="262"/>
      <c r="BG196" s="262"/>
      <c r="BH196" s="262"/>
      <c r="BI196" s="262"/>
      <c r="BJ196" s="262"/>
      <c r="BK196" s="262">
        <v>14</v>
      </c>
      <c r="BL196" s="262">
        <v>94</v>
      </c>
      <c r="BM196" s="262">
        <v>425</v>
      </c>
      <c r="BN196" s="262">
        <f t="shared" si="111"/>
        <v>425</v>
      </c>
      <c r="BO196" s="260"/>
    </row>
    <row r="197" spans="2:67" s="203" customFormat="1" hidden="1" outlineLevel="1">
      <c r="G197" s="228"/>
      <c r="H197" s="228"/>
      <c r="I197" s="228"/>
      <c r="J197" s="228"/>
      <c r="K197" s="228"/>
      <c r="L197" s="228"/>
      <c r="M197" s="228"/>
      <c r="N197" s="228"/>
      <c r="W197" s="228"/>
      <c r="X197" s="228"/>
      <c r="Y197" s="228"/>
      <c r="Z197" s="228"/>
      <c r="AA197" s="228"/>
      <c r="AB197" s="228"/>
      <c r="AC197" s="228"/>
      <c r="AD197" s="228"/>
      <c r="AM197" s="228"/>
      <c r="AN197" s="228"/>
      <c r="AO197" s="228"/>
      <c r="AP197" s="228"/>
      <c r="AQ197" s="228"/>
      <c r="AR197" s="228"/>
      <c r="AS197" s="228"/>
      <c r="AT197" s="228"/>
      <c r="BC197" s="228"/>
      <c r="BD197" s="228"/>
      <c r="BE197" s="228"/>
      <c r="BF197" s="228"/>
      <c r="BG197" s="228"/>
      <c r="BH197" s="228"/>
      <c r="BI197" s="228"/>
      <c r="BJ197" s="228"/>
    </row>
    <row r="198" spans="2:67" s="203" customFormat="1"/>
  </sheetData>
  <phoneticPr fontId="4" type="noConversion"/>
  <conditionalFormatting sqref="P106:T144">
    <cfRule type="cellIs" dxfId="43"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sheetViews>
  <sheetFormatPr defaultRowHeight="15"/>
  <cols>
    <col min="1" max="1" width="15.28515625" customWidth="1"/>
    <col min="2" max="2" width="145.140625" customWidth="1"/>
  </cols>
  <sheetData>
    <row r="1" spans="1:2">
      <c r="A1" t="s">
        <v>85</v>
      </c>
      <c r="B1" t="s">
        <v>1089</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6">
        <v>44368.569395023202</v>
      </c>
      <c r="B403" s="6" t="s">
        <v>643</v>
      </c>
    </row>
    <row r="404" spans="1:2">
      <c r="A404" s="66"/>
      <c r="B404" s="6" t="s">
        <v>644</v>
      </c>
    </row>
    <row r="405" spans="1:2" ht="30">
      <c r="A405" s="66">
        <v>44370.624910532402</v>
      </c>
      <c r="B405" s="6" t="s">
        <v>647</v>
      </c>
    </row>
    <row r="406" spans="1:2">
      <c r="A406" s="66"/>
      <c r="B406" s="6" t="s">
        <v>650</v>
      </c>
    </row>
    <row r="407" spans="1:2">
      <c r="A407" s="66"/>
      <c r="B407" s="6" t="s">
        <v>651</v>
      </c>
    </row>
    <row r="408" spans="1:2">
      <c r="A408" s="66">
        <v>44377.714576967599</v>
      </c>
      <c r="B408" s="6" t="s">
        <v>652</v>
      </c>
    </row>
    <row r="409" spans="1:2">
      <c r="A409" s="66"/>
      <c r="B409" s="6" t="s">
        <v>653</v>
      </c>
    </row>
    <row r="410" spans="1:2">
      <c r="A410" s="66"/>
      <c r="B410" s="6" t="s">
        <v>655</v>
      </c>
    </row>
    <row r="411" spans="1:2">
      <c r="A411" s="66"/>
      <c r="B411" s="6" t="s">
        <v>656</v>
      </c>
    </row>
    <row r="412" spans="1:2">
      <c r="A412" s="66">
        <v>44378.460482060204</v>
      </c>
      <c r="B412" s="6" t="s">
        <v>664</v>
      </c>
    </row>
    <row r="413" spans="1:2">
      <c r="A413" s="66"/>
      <c r="B413" s="6" t="s">
        <v>665</v>
      </c>
    </row>
    <row r="414" spans="1:2">
      <c r="A414" s="66"/>
      <c r="B414" s="6" t="s">
        <v>666</v>
      </c>
    </row>
    <row r="415" spans="1:2">
      <c r="A415" s="66"/>
      <c r="B415" s="6" t="s">
        <v>670</v>
      </c>
    </row>
    <row r="416" spans="1:2">
      <c r="A416" s="66"/>
      <c r="B416" s="6" t="s">
        <v>671</v>
      </c>
    </row>
    <row r="417" spans="1:2">
      <c r="A417" s="66"/>
      <c r="B417" s="6" t="s">
        <v>680</v>
      </c>
    </row>
    <row r="418" spans="1:2">
      <c r="A418" s="66"/>
      <c r="B418" s="6" t="s">
        <v>681</v>
      </c>
    </row>
    <row r="419" spans="1:2">
      <c r="A419" s="66">
        <v>44379.903977661997</v>
      </c>
      <c r="B419" s="6" t="s">
        <v>682</v>
      </c>
    </row>
    <row r="420" spans="1:2">
      <c r="A420" s="66"/>
      <c r="B420" s="6" t="s">
        <v>683</v>
      </c>
    </row>
    <row r="421" spans="1:2">
      <c r="A421" s="66"/>
      <c r="B421" s="6" t="s">
        <v>684</v>
      </c>
    </row>
    <row r="422" spans="1:2">
      <c r="A422" s="66"/>
      <c r="B422" s="6" t="s">
        <v>685</v>
      </c>
    </row>
    <row r="423" spans="1:2">
      <c r="A423" s="66"/>
      <c r="B423" s="6" t="s">
        <v>686</v>
      </c>
    </row>
    <row r="424" spans="1:2">
      <c r="A424" s="66"/>
      <c r="B424" s="6" t="s">
        <v>688</v>
      </c>
    </row>
    <row r="425" spans="1:2">
      <c r="A425" s="66"/>
      <c r="B425" s="6" t="s">
        <v>687</v>
      </c>
    </row>
    <row r="426" spans="1:2">
      <c r="A426" s="66">
        <v>44381.743217592499</v>
      </c>
      <c r="B426" s="6" t="s">
        <v>692</v>
      </c>
    </row>
    <row r="427" spans="1:2">
      <c r="A427" s="66"/>
      <c r="B427" s="6" t="s">
        <v>689</v>
      </c>
    </row>
    <row r="428" spans="1:2">
      <c r="A428" s="66"/>
      <c r="B428" s="6" t="s">
        <v>690</v>
      </c>
    </row>
    <row r="429" spans="1:2">
      <c r="A429" s="66">
        <v>44382.434702199098</v>
      </c>
      <c r="B429" s="6" t="s">
        <v>691</v>
      </c>
    </row>
    <row r="430" spans="1:2">
      <c r="A430" s="66"/>
      <c r="B430" s="6" t="s">
        <v>693</v>
      </c>
    </row>
    <row r="431" spans="1:2">
      <c r="A431" s="66"/>
      <c r="B431" s="6" t="s">
        <v>694</v>
      </c>
    </row>
    <row r="432" spans="1:2">
      <c r="A432" s="66"/>
      <c r="B432" s="6" t="s">
        <v>695</v>
      </c>
    </row>
    <row r="433" spans="1:2">
      <c r="A433" s="66"/>
      <c r="B433" s="6" t="s">
        <v>696</v>
      </c>
    </row>
    <row r="434" spans="1:2">
      <c r="A434" s="66">
        <v>44389.828451736103</v>
      </c>
      <c r="B434" s="6" t="s">
        <v>697</v>
      </c>
    </row>
    <row r="435" spans="1:2">
      <c r="A435" s="66"/>
      <c r="B435" s="6" t="s">
        <v>699</v>
      </c>
    </row>
    <row r="436" spans="1:2" ht="30">
      <c r="A436" s="66">
        <v>44390.399459953704</v>
      </c>
      <c r="B436" s="6" t="s">
        <v>704</v>
      </c>
    </row>
    <row r="437" spans="1:2">
      <c r="A437" s="66"/>
      <c r="B437" s="6" t="s">
        <v>700</v>
      </c>
    </row>
    <row r="438" spans="1:2">
      <c r="A438" s="66"/>
      <c r="B438" s="6" t="s">
        <v>701</v>
      </c>
    </row>
    <row r="439" spans="1:2">
      <c r="A439" s="66"/>
      <c r="B439" s="6" t="s">
        <v>703</v>
      </c>
    </row>
    <row r="440" spans="1:2">
      <c r="A440" s="66"/>
      <c r="B440" s="6" t="s">
        <v>702</v>
      </c>
    </row>
    <row r="441" spans="1:2">
      <c r="A441" s="66">
        <v>44391.441843865701</v>
      </c>
      <c r="B441" s="6" t="s">
        <v>705</v>
      </c>
    </row>
    <row r="442" spans="1:2">
      <c r="A442" s="66"/>
      <c r="B442" s="6" t="s">
        <v>708</v>
      </c>
    </row>
    <row r="443" spans="1:2">
      <c r="A443" s="66"/>
      <c r="B443" s="6" t="s">
        <v>720</v>
      </c>
    </row>
    <row r="444" spans="1:2">
      <c r="A444" s="66">
        <v>44392.6351945602</v>
      </c>
      <c r="B444" s="6" t="s">
        <v>721</v>
      </c>
    </row>
    <row r="445" spans="1:2">
      <c r="A445" s="66"/>
      <c r="B445" s="6" t="s">
        <v>722</v>
      </c>
    </row>
    <row r="446" spans="1:2">
      <c r="A446" s="66"/>
      <c r="B446" s="6" t="s">
        <v>723</v>
      </c>
    </row>
    <row r="447" spans="1:2">
      <c r="A447" s="66"/>
      <c r="B447" s="6" t="s">
        <v>724</v>
      </c>
    </row>
    <row r="448" spans="1:2">
      <c r="A448" s="66"/>
      <c r="B448" s="6" t="s">
        <v>725</v>
      </c>
    </row>
    <row r="449" spans="1:2">
      <c r="A449" s="66"/>
      <c r="B449" s="6" t="s">
        <v>726</v>
      </c>
    </row>
    <row r="450" spans="1:2">
      <c r="A450" s="66">
        <v>44393.596008449102</v>
      </c>
      <c r="B450" s="6" t="s">
        <v>729</v>
      </c>
    </row>
    <row r="451" spans="1:2" ht="30">
      <c r="A451" s="66"/>
      <c r="B451" s="6" t="s">
        <v>730</v>
      </c>
    </row>
    <row r="452" spans="1:2">
      <c r="A452" s="66"/>
      <c r="B452" s="6" t="s">
        <v>731</v>
      </c>
    </row>
    <row r="453" spans="1:2">
      <c r="A453" s="66">
        <v>44394.344260300903</v>
      </c>
      <c r="B453" s="6" t="s">
        <v>732</v>
      </c>
    </row>
    <row r="454" spans="1:2">
      <c r="A454" s="66"/>
      <c r="B454" s="6" t="s">
        <v>733</v>
      </c>
    </row>
    <row r="455" spans="1:2">
      <c r="A455" s="66"/>
      <c r="B455" s="6" t="s">
        <v>734</v>
      </c>
    </row>
    <row r="456" spans="1:2">
      <c r="A456" s="66"/>
      <c r="B456" s="6" t="s">
        <v>735</v>
      </c>
    </row>
    <row r="457" spans="1:2">
      <c r="A457" s="66"/>
      <c r="B457" s="6" t="s">
        <v>736</v>
      </c>
    </row>
    <row r="458" spans="1:2">
      <c r="A458" s="66"/>
      <c r="B458" s="6" t="s">
        <v>737</v>
      </c>
    </row>
    <row r="459" spans="1:2">
      <c r="A459" s="66">
        <v>44396.432169791697</v>
      </c>
      <c r="B459" s="6" t="s">
        <v>738</v>
      </c>
    </row>
    <row r="460" spans="1:2">
      <c r="A460" s="66"/>
      <c r="B460" s="6" t="s">
        <v>739</v>
      </c>
    </row>
    <row r="461" spans="1:2">
      <c r="A461" s="66"/>
      <c r="B461" s="6" t="s">
        <v>740</v>
      </c>
    </row>
    <row r="462" spans="1:2">
      <c r="A462" s="66"/>
      <c r="B462" s="6" t="s">
        <v>741</v>
      </c>
    </row>
    <row r="463" spans="1:2">
      <c r="A463" s="66"/>
      <c r="B463" s="6" t="s">
        <v>744</v>
      </c>
    </row>
    <row r="464" spans="1:2">
      <c r="A464" s="66"/>
      <c r="B464" s="6" t="s">
        <v>745</v>
      </c>
    </row>
    <row r="465" spans="1:2">
      <c r="A465" s="66"/>
      <c r="B465" s="6" t="s">
        <v>746</v>
      </c>
    </row>
    <row r="466" spans="1:2">
      <c r="A466" s="66"/>
      <c r="B466" s="6" t="s">
        <v>747</v>
      </c>
    </row>
    <row r="467" spans="1:2">
      <c r="A467" s="66">
        <v>44397.760985416702</v>
      </c>
      <c r="B467" s="6" t="s">
        <v>748</v>
      </c>
    </row>
    <row r="468" spans="1:2">
      <c r="A468" s="66"/>
      <c r="B468" s="6" t="s">
        <v>749</v>
      </c>
    </row>
    <row r="469" spans="1:2">
      <c r="A469" s="66"/>
      <c r="B469" s="6" t="s">
        <v>750</v>
      </c>
    </row>
    <row r="470" spans="1:2">
      <c r="A470" s="66"/>
      <c r="B470" s="6" t="s">
        <v>751</v>
      </c>
    </row>
    <row r="471" spans="1:2">
      <c r="A471" s="66"/>
      <c r="B471" s="6" t="s">
        <v>753</v>
      </c>
    </row>
    <row r="472" spans="1:2">
      <c r="A472" s="66"/>
      <c r="B472" s="6" t="s">
        <v>752</v>
      </c>
    </row>
    <row r="473" spans="1:2">
      <c r="A473" s="66"/>
      <c r="B473" s="6" t="s">
        <v>754</v>
      </c>
    </row>
    <row r="474" spans="1:2">
      <c r="A474" s="66"/>
      <c r="B474" s="6" t="s">
        <v>755</v>
      </c>
    </row>
    <row r="475" spans="1:2">
      <c r="A475" s="66"/>
      <c r="B475" s="6" t="s">
        <v>756</v>
      </c>
    </row>
    <row r="476" spans="1:2">
      <c r="A476" s="66"/>
      <c r="B476" s="6" t="s">
        <v>757</v>
      </c>
    </row>
    <row r="477" spans="1:2">
      <c r="A477" s="66"/>
      <c r="B477" s="6" t="s">
        <v>758</v>
      </c>
    </row>
    <row r="478" spans="1:2">
      <c r="A478" s="66"/>
      <c r="B478" s="6" t="s">
        <v>759</v>
      </c>
    </row>
    <row r="479" spans="1:2">
      <c r="A479" s="66"/>
      <c r="B479" s="6" t="s">
        <v>760</v>
      </c>
    </row>
    <row r="480" spans="1:2" ht="30">
      <c r="A480" s="66"/>
      <c r="B480" s="6" t="s">
        <v>761</v>
      </c>
    </row>
    <row r="481" spans="1:2">
      <c r="A481" s="66"/>
      <c r="B481" s="6" t="s">
        <v>762</v>
      </c>
    </row>
    <row r="482" spans="1:2">
      <c r="A482" s="66"/>
      <c r="B482" s="6" t="s">
        <v>763</v>
      </c>
    </row>
    <row r="483" spans="1:2">
      <c r="A483" s="66">
        <v>44400.683648495396</v>
      </c>
      <c r="B483" s="6" t="s">
        <v>764</v>
      </c>
    </row>
    <row r="484" spans="1:2">
      <c r="A484" s="66"/>
      <c r="B484" s="6" t="s">
        <v>765</v>
      </c>
    </row>
    <row r="485" spans="1:2">
      <c r="A485" s="66"/>
      <c r="B485" s="6" t="s">
        <v>766</v>
      </c>
    </row>
    <row r="486" spans="1:2">
      <c r="A486" s="66">
        <v>44402.489091782401</v>
      </c>
      <c r="B486" s="6" t="s">
        <v>768</v>
      </c>
    </row>
    <row r="487" spans="1:2">
      <c r="A487" s="66"/>
      <c r="B487" s="6" t="s">
        <v>770</v>
      </c>
    </row>
    <row r="488" spans="1:2">
      <c r="A488" s="66"/>
      <c r="B488" s="6" t="s">
        <v>772</v>
      </c>
    </row>
    <row r="489" spans="1:2">
      <c r="A489" s="66"/>
      <c r="B489" s="6" t="s">
        <v>773</v>
      </c>
    </row>
    <row r="490" spans="1:2">
      <c r="A490" s="66">
        <v>44403.537572337998</v>
      </c>
      <c r="B490" s="6" t="s">
        <v>774</v>
      </c>
    </row>
    <row r="491" spans="1:2">
      <c r="A491" s="66"/>
      <c r="B491" s="6" t="s">
        <v>775</v>
      </c>
    </row>
    <row r="492" spans="1:2">
      <c r="A492" s="66"/>
      <c r="B492" s="83" t="s">
        <v>778</v>
      </c>
    </row>
    <row r="493" spans="1:2">
      <c r="A493" s="66"/>
      <c r="B493" s="6" t="s">
        <v>776</v>
      </c>
    </row>
    <row r="494" spans="1:2">
      <c r="A494" s="66"/>
      <c r="B494" s="6" t="s">
        <v>777</v>
      </c>
    </row>
    <row r="495" spans="1:2">
      <c r="A495" s="66"/>
      <c r="B495" s="6" t="s">
        <v>779</v>
      </c>
    </row>
    <row r="496" spans="1:2">
      <c r="A496" s="66"/>
      <c r="B496" s="6" t="s">
        <v>781</v>
      </c>
    </row>
    <row r="497" spans="1:2">
      <c r="A497" s="66">
        <v>44406.638095601898</v>
      </c>
      <c r="B497" s="6" t="s">
        <v>782</v>
      </c>
    </row>
    <row r="498" spans="1:2">
      <c r="A498" s="66"/>
      <c r="B498" s="6" t="s">
        <v>783</v>
      </c>
    </row>
    <row r="499" spans="1:2">
      <c r="A499" s="66"/>
      <c r="B499" s="6" t="s">
        <v>784</v>
      </c>
    </row>
    <row r="500" spans="1:2">
      <c r="A500" s="66"/>
      <c r="B500" s="84" t="s">
        <v>785</v>
      </c>
    </row>
    <row r="501" spans="1:2">
      <c r="A501" s="66"/>
      <c r="B501" t="s">
        <v>786</v>
      </c>
    </row>
    <row r="502" spans="1:2">
      <c r="A502" s="66">
        <v>44408.754447337997</v>
      </c>
      <c r="B502" t="s">
        <v>787</v>
      </c>
    </row>
    <row r="503" spans="1:2">
      <c r="A503" s="66"/>
      <c r="B503" t="s">
        <v>788</v>
      </c>
    </row>
    <row r="504" spans="1:2">
      <c r="A504" s="66"/>
      <c r="B504" t="s">
        <v>789</v>
      </c>
    </row>
    <row r="505" spans="1:2">
      <c r="A505" s="66"/>
      <c r="B505" t="s">
        <v>790</v>
      </c>
    </row>
    <row r="506" spans="1:2">
      <c r="A506" s="66"/>
      <c r="B506" t="s">
        <v>791</v>
      </c>
    </row>
    <row r="507" spans="1:2">
      <c r="A507" s="66"/>
      <c r="B507" t="s">
        <v>792</v>
      </c>
    </row>
    <row r="508" spans="1:2">
      <c r="A508" s="66"/>
      <c r="B508" t="s">
        <v>793</v>
      </c>
    </row>
    <row r="509" spans="1:2">
      <c r="A509" s="66">
        <v>44411.598780671302</v>
      </c>
      <c r="B509" t="s">
        <v>794</v>
      </c>
    </row>
    <row r="510" spans="1:2">
      <c r="A510" s="66"/>
      <c r="B510" t="s">
        <v>795</v>
      </c>
    </row>
    <row r="511" spans="1:2">
      <c r="A511" s="66"/>
      <c r="B511" t="s">
        <v>796</v>
      </c>
    </row>
    <row r="512" spans="1:2">
      <c r="A512" s="66">
        <v>44412.306777199097</v>
      </c>
      <c r="B512" t="s">
        <v>798</v>
      </c>
    </row>
    <row r="513" spans="1:2">
      <c r="A513" s="66"/>
      <c r="B513" t="s">
        <v>799</v>
      </c>
    </row>
    <row r="514" spans="1:2">
      <c r="A514" s="66"/>
      <c r="B514" t="s">
        <v>800</v>
      </c>
    </row>
    <row r="515" spans="1:2">
      <c r="A515" s="66">
        <v>44414.485728240703</v>
      </c>
      <c r="B515" t="s">
        <v>801</v>
      </c>
    </row>
    <row r="516" spans="1:2">
      <c r="A516" s="66"/>
      <c r="B516" t="s">
        <v>812</v>
      </c>
    </row>
    <row r="517" spans="1:2">
      <c r="A517" s="66"/>
      <c r="B517" t="s">
        <v>802</v>
      </c>
    </row>
    <row r="518" spans="1:2">
      <c r="A518" s="66"/>
      <c r="B518" t="s">
        <v>803</v>
      </c>
    </row>
    <row r="519" spans="1:2">
      <c r="A519" s="66"/>
      <c r="B519" t="s">
        <v>805</v>
      </c>
    </row>
    <row r="520" spans="1:2">
      <c r="A520" s="66"/>
      <c r="B520" t="s">
        <v>806</v>
      </c>
    </row>
    <row r="521" spans="1:2">
      <c r="A521" s="66"/>
      <c r="B521" t="s">
        <v>807</v>
      </c>
    </row>
    <row r="522" spans="1:2">
      <c r="A522" s="66">
        <v>44415.399330208304</v>
      </c>
      <c r="B522" t="s">
        <v>813</v>
      </c>
    </row>
    <row r="523" spans="1:2">
      <c r="A523" s="66"/>
      <c r="B523" t="s">
        <v>814</v>
      </c>
    </row>
    <row r="524" spans="1:2">
      <c r="A524" s="66"/>
      <c r="B524" t="s">
        <v>815</v>
      </c>
    </row>
    <row r="525" spans="1:2">
      <c r="A525" s="66"/>
      <c r="B525" t="s">
        <v>816</v>
      </c>
    </row>
    <row r="526" spans="1:2">
      <c r="A526" s="66"/>
      <c r="B526" t="s">
        <v>817</v>
      </c>
    </row>
    <row r="527" spans="1:2">
      <c r="A527" s="66"/>
      <c r="B527" t="s">
        <v>818</v>
      </c>
    </row>
    <row r="528" spans="1:2">
      <c r="A528" s="66"/>
      <c r="B528" t="s">
        <v>819</v>
      </c>
    </row>
    <row r="529" spans="1:2">
      <c r="A529" s="66"/>
      <c r="B529" t="s">
        <v>821</v>
      </c>
    </row>
    <row r="530" spans="1:2">
      <c r="A530" s="66"/>
      <c r="B530" t="s">
        <v>822</v>
      </c>
    </row>
    <row r="531" spans="1:2">
      <c r="A531" s="66"/>
      <c r="B531" t="s">
        <v>823</v>
      </c>
    </row>
    <row r="532" spans="1:2">
      <c r="A532" s="66"/>
      <c r="B532" t="s">
        <v>824</v>
      </c>
    </row>
    <row r="533" spans="1:2">
      <c r="A533" s="66">
        <v>44417.196603588003</v>
      </c>
      <c r="B533" t="s">
        <v>825</v>
      </c>
    </row>
    <row r="534" spans="1:2">
      <c r="A534" s="66"/>
      <c r="B534" t="s">
        <v>826</v>
      </c>
    </row>
    <row r="535" spans="1:2">
      <c r="A535" s="66"/>
      <c r="B535" t="s">
        <v>827</v>
      </c>
    </row>
    <row r="536" spans="1:2">
      <c r="A536" s="66"/>
      <c r="B536" t="s">
        <v>828</v>
      </c>
    </row>
    <row r="537" spans="1:2">
      <c r="A537" s="66"/>
      <c r="B537" t="s">
        <v>829</v>
      </c>
    </row>
    <row r="538" spans="1:2">
      <c r="A538" s="66"/>
      <c r="B538" t="s">
        <v>834</v>
      </c>
    </row>
    <row r="539" spans="1:2">
      <c r="A539" s="66">
        <v>44578.832814120397</v>
      </c>
      <c r="B539" t="s">
        <v>842</v>
      </c>
    </row>
    <row r="540" spans="1:2">
      <c r="A540" s="66">
        <v>44585.5426770833</v>
      </c>
      <c r="B540" t="s">
        <v>895</v>
      </c>
    </row>
    <row r="541" spans="1:2">
      <c r="A541" s="66">
        <v>44586.280075000002</v>
      </c>
      <c r="B541" t="s">
        <v>899</v>
      </c>
    </row>
    <row r="542" spans="1:2">
      <c r="A542" s="66">
        <v>44586.656645023097</v>
      </c>
      <c r="B542" t="s">
        <v>904</v>
      </c>
    </row>
    <row r="543" spans="1:2">
      <c r="A543" s="66">
        <v>44587.275448726898</v>
      </c>
      <c r="B543" t="s">
        <v>922</v>
      </c>
    </row>
    <row r="544" spans="1:2">
      <c r="A544" s="66">
        <v>44587.795490625002</v>
      </c>
      <c r="B544" t="s">
        <v>924</v>
      </c>
    </row>
    <row r="545" spans="1:2">
      <c r="A545" s="66"/>
      <c r="B545" t="s">
        <v>927</v>
      </c>
    </row>
    <row r="546" spans="1:2">
      <c r="A546" s="66">
        <v>44588.788017708299</v>
      </c>
      <c r="B546" t="s">
        <v>932</v>
      </c>
    </row>
    <row r="547" spans="1:2">
      <c r="A547" s="66"/>
      <c r="B547" t="s">
        <v>944</v>
      </c>
    </row>
    <row r="548" spans="1:2">
      <c r="A548" s="66"/>
      <c r="B548" t="s">
        <v>943</v>
      </c>
    </row>
    <row r="549" spans="1:2">
      <c r="A549" s="66"/>
      <c r="B549" t="s">
        <v>955</v>
      </c>
    </row>
    <row r="550" spans="1:2">
      <c r="A550" s="66"/>
      <c r="B550" t="s">
        <v>956</v>
      </c>
    </row>
    <row r="551" spans="1:2">
      <c r="A551" s="66"/>
      <c r="B551" t="s">
        <v>959</v>
      </c>
    </row>
    <row r="552" spans="1:2">
      <c r="A552" s="66"/>
      <c r="B552" t="s">
        <v>960</v>
      </c>
    </row>
    <row r="553" spans="1:2">
      <c r="A553" s="66"/>
      <c r="B553" t="s">
        <v>961</v>
      </c>
    </row>
    <row r="554" spans="1:2">
      <c r="A554" s="66"/>
      <c r="B554" t="s">
        <v>962</v>
      </c>
    </row>
    <row r="555" spans="1:2">
      <c r="A555" s="66"/>
      <c r="B555" t="s">
        <v>963</v>
      </c>
    </row>
    <row r="556" spans="1:2">
      <c r="A556" s="66"/>
      <c r="B556" t="s">
        <v>965</v>
      </c>
    </row>
    <row r="557" spans="1:2">
      <c r="A557" s="66"/>
      <c r="B557" t="s">
        <v>971</v>
      </c>
    </row>
    <row r="558" spans="1:2">
      <c r="A558" s="66"/>
      <c r="B558" t="s">
        <v>972</v>
      </c>
    </row>
    <row r="559" spans="1:2">
      <c r="A559" s="66"/>
      <c r="B559" t="s">
        <v>973</v>
      </c>
    </row>
    <row r="560" spans="1:2">
      <c r="A560" s="66"/>
      <c r="B560" t="s">
        <v>981</v>
      </c>
    </row>
    <row r="561" spans="1:2">
      <c r="A561" s="66"/>
      <c r="B561" t="s">
        <v>982</v>
      </c>
    </row>
    <row r="562" spans="1:2">
      <c r="A562" s="66"/>
      <c r="B562" t="s">
        <v>983</v>
      </c>
    </row>
    <row r="563" spans="1:2">
      <c r="A563" s="66"/>
      <c r="B563" t="s">
        <v>984</v>
      </c>
    </row>
    <row r="564" spans="1:2">
      <c r="A564" s="66"/>
      <c r="B564" t="s">
        <v>988</v>
      </c>
    </row>
    <row r="565" spans="1:2">
      <c r="A565" s="66"/>
      <c r="B565" t="s">
        <v>989</v>
      </c>
    </row>
    <row r="566" spans="1:2">
      <c r="A566" s="66">
        <v>44597.555416666597</v>
      </c>
      <c r="B566" t="s">
        <v>990</v>
      </c>
    </row>
    <row r="567" spans="1:2">
      <c r="A567" s="66">
        <v>44602.7170197917</v>
      </c>
      <c r="B567" t="s">
        <v>992</v>
      </c>
    </row>
    <row r="568" spans="1:2">
      <c r="A568" s="66"/>
      <c r="B568" t="s">
        <v>993</v>
      </c>
    </row>
    <row r="569" spans="1:2">
      <c r="A569" s="66"/>
      <c r="B569" t="s">
        <v>994</v>
      </c>
    </row>
    <row r="570" spans="1:2">
      <c r="A570" s="66"/>
      <c r="B570" t="s">
        <v>995</v>
      </c>
    </row>
    <row r="571" spans="1:2">
      <c r="A571" s="66"/>
      <c r="B571" t="s">
        <v>998</v>
      </c>
    </row>
    <row r="572" spans="1:2">
      <c r="A572" s="66"/>
      <c r="B572" t="s">
        <v>999</v>
      </c>
    </row>
    <row r="573" spans="1:2">
      <c r="A573" s="66">
        <v>44614.404053935199</v>
      </c>
      <c r="B573" t="s">
        <v>1000</v>
      </c>
    </row>
    <row r="574" spans="1:2">
      <c r="A574" s="66"/>
      <c r="B574" t="s">
        <v>1001</v>
      </c>
    </row>
    <row r="575" spans="1:2">
      <c r="A575" s="66"/>
      <c r="B575" t="s">
        <v>1008</v>
      </c>
    </row>
    <row r="576" spans="1:2">
      <c r="A576" s="66"/>
      <c r="B576" t="s">
        <v>1009</v>
      </c>
    </row>
    <row r="577" spans="1:2">
      <c r="A577" s="66"/>
      <c r="B577" t="s">
        <v>1010</v>
      </c>
    </row>
    <row r="578" spans="1:2">
      <c r="A578" s="66"/>
      <c r="B578" t="s">
        <v>1012</v>
      </c>
    </row>
    <row r="579" spans="1:2">
      <c r="A579" s="66">
        <v>44615.590889930601</v>
      </c>
      <c r="B579" t="s">
        <v>1013</v>
      </c>
    </row>
    <row r="580" spans="1:2">
      <c r="A580" s="66">
        <v>44616.283217592601</v>
      </c>
      <c r="B580" t="s">
        <v>1015</v>
      </c>
    </row>
    <row r="581" spans="1:2">
      <c r="A581" s="66"/>
      <c r="B581" t="s">
        <v>1016</v>
      </c>
    </row>
    <row r="582" spans="1:2">
      <c r="A582" s="66"/>
      <c r="B582" t="s">
        <v>1017</v>
      </c>
    </row>
    <row r="583" spans="1:2">
      <c r="A583" s="66"/>
      <c r="B583" t="s">
        <v>1018</v>
      </c>
    </row>
    <row r="584" spans="1:2">
      <c r="A584" s="66">
        <v>44618.651001041697</v>
      </c>
      <c r="B584" t="s">
        <v>1019</v>
      </c>
    </row>
    <row r="585" spans="1:2">
      <c r="A585" s="66"/>
      <c r="B585" t="s">
        <v>1020</v>
      </c>
    </row>
    <row r="586" spans="1:2">
      <c r="A586" s="66">
        <v>44619.920509606498</v>
      </c>
      <c r="B586" t="s">
        <v>1021</v>
      </c>
    </row>
    <row r="587" spans="1:2">
      <c r="A587" s="66"/>
      <c r="B587" t="s">
        <v>1022</v>
      </c>
    </row>
    <row r="588" spans="1:2">
      <c r="A588" s="66"/>
      <c r="B588" t="s">
        <v>1023</v>
      </c>
    </row>
    <row r="589" spans="1:2">
      <c r="A589" s="66"/>
      <c r="B589" t="s">
        <v>1024</v>
      </c>
    </row>
    <row r="590" spans="1:2">
      <c r="A590" s="66"/>
      <c r="B590" t="s">
        <v>1025</v>
      </c>
    </row>
    <row r="591" spans="1:2">
      <c r="A591" s="66"/>
      <c r="B591" t="s">
        <v>1026</v>
      </c>
    </row>
    <row r="592" spans="1:2">
      <c r="A592" s="66"/>
      <c r="B592" t="s">
        <v>1029</v>
      </c>
    </row>
    <row r="593" spans="1:2">
      <c r="A593" s="66"/>
      <c r="B593" t="s">
        <v>1030</v>
      </c>
    </row>
    <row r="594" spans="1:2">
      <c r="A594" s="66"/>
      <c r="B594" t="s">
        <v>1031</v>
      </c>
    </row>
    <row r="595" spans="1:2">
      <c r="A595" s="66"/>
      <c r="B595" t="s">
        <v>1032</v>
      </c>
    </row>
    <row r="596" spans="1:2">
      <c r="A596" s="66"/>
      <c r="B596" t="s">
        <v>1033</v>
      </c>
    </row>
    <row r="597" spans="1:2">
      <c r="A597" s="66"/>
      <c r="B597" t="s">
        <v>1034</v>
      </c>
    </row>
    <row r="598" spans="1:2">
      <c r="A598" s="66"/>
      <c r="B598" t="s">
        <v>1035</v>
      </c>
    </row>
    <row r="599" spans="1:2">
      <c r="A599" s="66"/>
      <c r="B599" t="s">
        <v>1036</v>
      </c>
    </row>
    <row r="600" spans="1:2">
      <c r="A600" s="66">
        <v>44630.964798379602</v>
      </c>
      <c r="B600" t="s">
        <v>1040</v>
      </c>
    </row>
    <row r="601" spans="1:2">
      <c r="A601" s="66">
        <v>44633.425590161998</v>
      </c>
      <c r="B601" t="s">
        <v>1043</v>
      </c>
    </row>
    <row r="602" spans="1:2">
      <c r="A602" s="66"/>
      <c r="B602" t="s">
        <v>1041</v>
      </c>
    </row>
    <row r="603" spans="1:2">
      <c r="A603" s="66"/>
      <c r="B603" t="s">
        <v>1042</v>
      </c>
    </row>
    <row r="604" spans="1:2">
      <c r="A604" s="66"/>
      <c r="B604" t="s">
        <v>1044</v>
      </c>
    </row>
    <row r="605" spans="1:2">
      <c r="A605" s="66"/>
      <c r="B605" t="s">
        <v>1047</v>
      </c>
    </row>
    <row r="606" spans="1:2">
      <c r="A606" s="66"/>
      <c r="B606" t="s">
        <v>1051</v>
      </c>
    </row>
    <row r="607" spans="1:2">
      <c r="A607" s="66">
        <v>44637.781481134298</v>
      </c>
      <c r="B607" t="s">
        <v>1057</v>
      </c>
    </row>
    <row r="608" spans="1:2">
      <c r="A608" s="66">
        <v>44638.499925578697</v>
      </c>
      <c r="B608" t="s">
        <v>1063</v>
      </c>
    </row>
    <row r="609" spans="1:2">
      <c r="A609" s="66"/>
      <c r="B609" t="s">
        <v>1064</v>
      </c>
    </row>
    <row r="610" spans="1:2">
      <c r="A610" s="66"/>
      <c r="B610" t="s">
        <v>1065</v>
      </c>
    </row>
    <row r="611" spans="1:2">
      <c r="A611" s="66"/>
      <c r="B611" t="s">
        <v>1071</v>
      </c>
    </row>
    <row r="612" spans="1:2">
      <c r="A612" s="66"/>
      <c r="B612" t="s">
        <v>1068</v>
      </c>
    </row>
    <row r="613" spans="1:2">
      <c r="A613" s="66"/>
      <c r="B613" t="s">
        <v>1069</v>
      </c>
    </row>
    <row r="614" spans="1:2">
      <c r="A614" s="66"/>
      <c r="B614" t="s">
        <v>1070</v>
      </c>
    </row>
    <row r="615" spans="1:2">
      <c r="A615" s="66"/>
      <c r="B615" t="s">
        <v>1072</v>
      </c>
    </row>
    <row r="616" spans="1:2">
      <c r="A616" s="66"/>
      <c r="B616" t="s">
        <v>1073</v>
      </c>
    </row>
    <row r="617" spans="1:2">
      <c r="A617" s="66"/>
      <c r="B617" t="s">
        <v>1074</v>
      </c>
    </row>
    <row r="618" spans="1:2">
      <c r="A618" s="66"/>
      <c r="B618" t="s">
        <v>1087</v>
      </c>
    </row>
    <row r="619" spans="1:2">
      <c r="A619" s="66"/>
      <c r="B619" t="s">
        <v>1088</v>
      </c>
    </row>
    <row r="620" spans="1:2">
      <c r="A620" s="66">
        <v>44645.404101620399</v>
      </c>
      <c r="B620" t="s">
        <v>1097</v>
      </c>
    </row>
    <row r="621" spans="1:2">
      <c r="A621" s="66"/>
      <c r="B621" t="s">
        <v>1101</v>
      </c>
    </row>
    <row r="622" spans="1:2">
      <c r="A622" s="66"/>
      <c r="B622" t="s">
        <v>1102</v>
      </c>
    </row>
    <row r="623" spans="1:2">
      <c r="A623" s="66"/>
      <c r="B623" t="s">
        <v>1103</v>
      </c>
    </row>
    <row r="624" spans="1:2">
      <c r="A624" s="66">
        <v>44646.453155555602</v>
      </c>
      <c r="B624" t="s">
        <v>1104</v>
      </c>
    </row>
    <row r="625" spans="1:2">
      <c r="A625" s="66"/>
      <c r="B625" t="s">
        <v>1106</v>
      </c>
    </row>
    <row r="626" spans="1:2">
      <c r="A626" s="66">
        <v>44647.337539699103</v>
      </c>
      <c r="B626" t="s">
        <v>1107</v>
      </c>
    </row>
    <row r="627" spans="1:2">
      <c r="A627" s="66"/>
      <c r="B627" t="s">
        <v>1108</v>
      </c>
    </row>
    <row r="628" spans="1:2">
      <c r="A628" s="66"/>
      <c r="B628" t="s">
        <v>1109</v>
      </c>
    </row>
    <row r="629" spans="1:2">
      <c r="A629" s="66"/>
      <c r="B629" t="s">
        <v>1110</v>
      </c>
    </row>
    <row r="630" spans="1:2">
      <c r="A630" s="66"/>
      <c r="B630" t="s">
        <v>1111</v>
      </c>
    </row>
    <row r="631" spans="1:2">
      <c r="A631" s="66"/>
      <c r="B631" t="s">
        <v>1112</v>
      </c>
    </row>
    <row r="632" spans="1:2">
      <c r="A632" s="66"/>
      <c r="B632" t="s">
        <v>1113</v>
      </c>
    </row>
    <row r="633" spans="1:2">
      <c r="A633" s="66"/>
      <c r="B633" t="s">
        <v>1114</v>
      </c>
    </row>
    <row r="634" spans="1:2">
      <c r="A634" s="66"/>
      <c r="B634" t="s">
        <v>1116</v>
      </c>
    </row>
    <row r="635" spans="1:2">
      <c r="A635" s="66"/>
      <c r="B635" t="s">
        <v>1117</v>
      </c>
    </row>
    <row r="636" spans="1:2">
      <c r="A636" s="66"/>
      <c r="B636" t="s">
        <v>1118</v>
      </c>
    </row>
    <row r="637" spans="1:2">
      <c r="A637" s="66">
        <v>44648.420485648101</v>
      </c>
      <c r="B637" t="s">
        <v>1119</v>
      </c>
    </row>
    <row r="638" spans="1:2">
      <c r="A638" s="66"/>
      <c r="B638" t="s">
        <v>1120</v>
      </c>
    </row>
    <row r="639" spans="1:2">
      <c r="A639" s="66"/>
      <c r="B639" t="s">
        <v>1121</v>
      </c>
    </row>
    <row r="640" spans="1:2">
      <c r="A640" s="66"/>
      <c r="B640" t="s">
        <v>1122</v>
      </c>
    </row>
    <row r="641" spans="1:2">
      <c r="A641" s="66"/>
      <c r="B641" t="s">
        <v>1131</v>
      </c>
    </row>
    <row r="642" spans="1:2">
      <c r="A642" s="66">
        <v>44651.913386689797</v>
      </c>
      <c r="B642" t="s">
        <v>1129</v>
      </c>
    </row>
    <row r="643" spans="1:2">
      <c r="A643" s="66"/>
      <c r="B643" t="s">
        <v>1132</v>
      </c>
    </row>
    <row r="644" spans="1:2">
      <c r="A644" s="66"/>
      <c r="B644" t="s">
        <v>1133</v>
      </c>
    </row>
    <row r="645" spans="1:2">
      <c r="A645" s="66">
        <v>44655.703434490701</v>
      </c>
      <c r="B645" t="s">
        <v>1134</v>
      </c>
    </row>
    <row r="646" spans="1:2">
      <c r="A646" s="66">
        <v>44666.621734375003</v>
      </c>
      <c r="B646" t="s">
        <v>1136</v>
      </c>
    </row>
    <row r="647" spans="1:2">
      <c r="A647" s="66">
        <v>44682.384163773102</v>
      </c>
      <c r="B647" t="s">
        <v>1623</v>
      </c>
    </row>
    <row r="648" spans="1:2">
      <c r="A648" s="66">
        <v>44683.867431828701</v>
      </c>
      <c r="B648" t="s">
        <v>1627</v>
      </c>
    </row>
    <row r="649" spans="1:2">
      <c r="A649" s="66"/>
      <c r="B649" t="s">
        <v>1628</v>
      </c>
    </row>
    <row r="650" spans="1:2">
      <c r="A650" s="66">
        <v>44686.339017129598</v>
      </c>
      <c r="B650" s="228" t="s">
        <v>1630</v>
      </c>
    </row>
    <row r="651" spans="1:2">
      <c r="A651" s="66"/>
      <c r="B651" t="s">
        <v>1631</v>
      </c>
    </row>
    <row r="652" spans="1:2">
      <c r="A652" s="66"/>
    </row>
    <row r="653" spans="1:2">
      <c r="A653" s="66"/>
    </row>
    <row r="654" spans="1:2">
      <c r="A654" s="66"/>
    </row>
    <row r="655" spans="1:2">
      <c r="A655" s="66"/>
    </row>
    <row r="656" spans="1:2">
      <c r="A656" s="66"/>
    </row>
    <row r="657" spans="1:1">
      <c r="A657" s="66"/>
    </row>
    <row r="658" spans="1:1">
      <c r="A658" s="66"/>
    </row>
    <row r="659" spans="1:1">
      <c r="A659" s="66"/>
    </row>
    <row r="660" spans="1:1">
      <c r="A660" s="66"/>
    </row>
    <row r="661" spans="1:1">
      <c r="A661" s="66"/>
    </row>
    <row r="662" spans="1:1">
      <c r="A662" s="66"/>
    </row>
    <row r="663" spans="1:1">
      <c r="A663" s="66"/>
    </row>
    <row r="664" spans="1:1">
      <c r="A664" s="66"/>
    </row>
    <row r="665" spans="1:1">
      <c r="A665" s="66"/>
    </row>
    <row r="666" spans="1:1">
      <c r="A666" s="66"/>
    </row>
    <row r="667" spans="1:1">
      <c r="A667" s="66"/>
    </row>
    <row r="668" spans="1:1">
      <c r="A668" s="66"/>
    </row>
    <row r="669" spans="1:1">
      <c r="A669" s="66"/>
    </row>
    <row r="670" spans="1:1">
      <c r="A670" s="66"/>
    </row>
    <row r="671" spans="1:1">
      <c r="A671" s="66"/>
    </row>
    <row r="672" spans="1:1">
      <c r="A672" s="66"/>
    </row>
    <row r="673" spans="1:1">
      <c r="A673" s="66"/>
    </row>
    <row r="674" spans="1:1">
      <c r="A674" s="66"/>
    </row>
    <row r="675" spans="1:1">
      <c r="A675" s="66"/>
    </row>
    <row r="676" spans="1:1">
      <c r="A676" s="66"/>
    </row>
    <row r="677" spans="1:1">
      <c r="A677" s="66"/>
    </row>
    <row r="678" spans="1:1">
      <c r="A678" s="66"/>
    </row>
    <row r="679" spans="1:1">
      <c r="A679" s="66"/>
    </row>
    <row r="680" spans="1:1">
      <c r="A680" s="66"/>
    </row>
    <row r="681" spans="1:1">
      <c r="A681" s="66"/>
    </row>
    <row r="682" spans="1:1">
      <c r="A682" s="66"/>
    </row>
    <row r="683" spans="1:1">
      <c r="A683" s="66"/>
    </row>
    <row r="684" spans="1:1">
      <c r="A684" s="66"/>
    </row>
    <row r="685" spans="1:1">
      <c r="A685" s="66"/>
    </row>
    <row r="686" spans="1:1">
      <c r="A686" s="66"/>
    </row>
    <row r="687" spans="1:1">
      <c r="A687" s="66"/>
    </row>
    <row r="688" spans="1:1">
      <c r="A688" s="66"/>
    </row>
    <row r="689" spans="1:1">
      <c r="A689" s="66"/>
    </row>
    <row r="690" spans="1:1">
      <c r="A690" s="66"/>
    </row>
    <row r="691" spans="1:1">
      <c r="A691" s="66"/>
    </row>
    <row r="692" spans="1:1">
      <c r="A692" s="66"/>
    </row>
    <row r="693" spans="1:1">
      <c r="A693" s="66"/>
    </row>
    <row r="694" spans="1:1">
      <c r="A694" s="66"/>
    </row>
    <row r="695" spans="1:1">
      <c r="A695" s="66"/>
    </row>
    <row r="696" spans="1:1">
      <c r="A696" s="66"/>
    </row>
    <row r="697" spans="1:1">
      <c r="A697" s="66"/>
    </row>
    <row r="698" spans="1:1">
      <c r="A698" s="66"/>
    </row>
    <row r="699" spans="1:1">
      <c r="A699" s="66"/>
    </row>
    <row r="700" spans="1:1">
      <c r="A700" s="66"/>
    </row>
    <row r="701" spans="1:1">
      <c r="A701" s="66"/>
    </row>
    <row r="702" spans="1:1">
      <c r="A702" s="66"/>
    </row>
    <row r="703" spans="1:1">
      <c r="A703" s="66"/>
    </row>
    <row r="704" spans="1:1">
      <c r="A704" s="66"/>
    </row>
    <row r="705" spans="1:1">
      <c r="A705" s="66"/>
    </row>
    <row r="706" spans="1:1">
      <c r="A706" s="66"/>
    </row>
    <row r="707" spans="1:1">
      <c r="A707" s="66"/>
    </row>
    <row r="708" spans="1:1">
      <c r="A708" s="66"/>
    </row>
    <row r="709" spans="1:1">
      <c r="A709" s="66"/>
    </row>
    <row r="710" spans="1:1">
      <c r="A710" s="66"/>
    </row>
    <row r="711" spans="1:1">
      <c r="A711" s="66"/>
    </row>
    <row r="712" spans="1:1">
      <c r="A712" s="66"/>
    </row>
    <row r="713" spans="1:1">
      <c r="A713" s="66"/>
    </row>
    <row r="714" spans="1:1">
      <c r="A714" s="66"/>
    </row>
    <row r="715" spans="1:1">
      <c r="A715" s="66"/>
    </row>
    <row r="716" spans="1:1">
      <c r="A716" s="66"/>
    </row>
    <row r="717" spans="1:1">
      <c r="A717" s="66"/>
    </row>
    <row r="718" spans="1:1">
      <c r="A718" s="66"/>
    </row>
    <row r="719" spans="1:1">
      <c r="A719" s="66"/>
    </row>
    <row r="720" spans="1:1">
      <c r="A720" s="66"/>
    </row>
    <row r="721" spans="1:1">
      <c r="A721" s="66"/>
    </row>
    <row r="722" spans="1:1">
      <c r="A722" s="66"/>
    </row>
    <row r="723" spans="1:1">
      <c r="A723" s="66"/>
    </row>
    <row r="724" spans="1:1">
      <c r="A724" s="66"/>
    </row>
    <row r="725" spans="1:1">
      <c r="A725" s="66"/>
    </row>
    <row r="726" spans="1:1">
      <c r="A726" s="66"/>
    </row>
    <row r="727" spans="1:1">
      <c r="A727" s="66"/>
    </row>
    <row r="728" spans="1:1">
      <c r="A728" s="66"/>
    </row>
    <row r="729" spans="1:1">
      <c r="A729" s="66"/>
    </row>
    <row r="730" spans="1:1">
      <c r="A730" s="66"/>
    </row>
    <row r="731" spans="1:1">
      <c r="A731" s="66"/>
    </row>
    <row r="732" spans="1:1">
      <c r="A732" s="66"/>
    </row>
    <row r="733" spans="1:1">
      <c r="A733" s="66"/>
    </row>
    <row r="734" spans="1:1">
      <c r="A734" s="66"/>
    </row>
    <row r="735" spans="1:1">
      <c r="A735" s="66"/>
    </row>
    <row r="736" spans="1:1">
      <c r="A736" s="66"/>
    </row>
    <row r="737" spans="1:1">
      <c r="A737" s="66"/>
    </row>
    <row r="738" spans="1:1">
      <c r="A738" s="66"/>
    </row>
    <row r="739" spans="1:1">
      <c r="A739" s="66"/>
    </row>
    <row r="740" spans="1:1">
      <c r="A740" s="66"/>
    </row>
    <row r="741" spans="1:1">
      <c r="A741" s="66"/>
    </row>
    <row r="742" spans="1:1">
      <c r="A742" s="66"/>
    </row>
    <row r="743" spans="1:1">
      <c r="A743" s="66"/>
    </row>
    <row r="744" spans="1:1">
      <c r="A744" s="66"/>
    </row>
    <row r="745" spans="1:1">
      <c r="A745" s="66"/>
    </row>
    <row r="746" spans="1:1">
      <c r="A746" s="66"/>
    </row>
    <row r="747" spans="1:1">
      <c r="A747" s="66"/>
    </row>
    <row r="748" spans="1:1">
      <c r="A748" s="66"/>
    </row>
    <row r="749" spans="1:1">
      <c r="A749" s="66"/>
    </row>
    <row r="750" spans="1:1">
      <c r="A750" s="66"/>
    </row>
    <row r="751" spans="1:1">
      <c r="A751" s="66"/>
    </row>
    <row r="752" spans="1:1">
      <c r="A752" s="66"/>
    </row>
    <row r="753" spans="1:1">
      <c r="A753" s="66"/>
    </row>
    <row r="754" spans="1:1">
      <c r="A754" s="66"/>
    </row>
    <row r="755" spans="1:1">
      <c r="A755" s="66"/>
    </row>
    <row r="756" spans="1:1">
      <c r="A756" s="66"/>
    </row>
    <row r="757" spans="1:1">
      <c r="A757" s="66"/>
    </row>
    <row r="758" spans="1:1">
      <c r="A758" s="66"/>
    </row>
    <row r="759" spans="1:1">
      <c r="A759" s="66"/>
    </row>
    <row r="760" spans="1:1">
      <c r="A760" s="66"/>
    </row>
    <row r="761" spans="1:1">
      <c r="A761" s="66"/>
    </row>
    <row r="762" spans="1:1">
      <c r="A762" s="66"/>
    </row>
    <row r="763" spans="1:1">
      <c r="A763" s="66"/>
    </row>
    <row r="764" spans="1:1">
      <c r="A764" s="66"/>
    </row>
    <row r="765" spans="1:1">
      <c r="A765" s="66"/>
    </row>
    <row r="766" spans="1:1">
      <c r="A766" s="66"/>
    </row>
    <row r="767" spans="1:1">
      <c r="A767" s="66"/>
    </row>
    <row r="768" spans="1:1">
      <c r="A768" s="66"/>
    </row>
    <row r="769" spans="1:1">
      <c r="A769" s="66"/>
    </row>
    <row r="770" spans="1:1">
      <c r="A770" s="66"/>
    </row>
    <row r="771" spans="1:1">
      <c r="A771" s="66"/>
    </row>
    <row r="772" spans="1:1">
      <c r="A772" s="66"/>
    </row>
    <row r="773" spans="1:1">
      <c r="A773" s="66"/>
    </row>
    <row r="774" spans="1:1">
      <c r="A774" s="66"/>
    </row>
    <row r="775" spans="1:1">
      <c r="A775" s="66"/>
    </row>
    <row r="776" spans="1:1">
      <c r="A776" s="66"/>
    </row>
    <row r="777" spans="1:1">
      <c r="A777" s="66"/>
    </row>
    <row r="778" spans="1:1">
      <c r="A778" s="66"/>
    </row>
    <row r="779" spans="1:1">
      <c r="A779" s="66"/>
    </row>
    <row r="780" spans="1:1">
      <c r="A780" s="66"/>
    </row>
    <row r="781" spans="1:1">
      <c r="A781" s="66"/>
    </row>
    <row r="782" spans="1:1">
      <c r="A782" s="66"/>
    </row>
    <row r="783" spans="1:1">
      <c r="A783" s="66"/>
    </row>
    <row r="784" spans="1:1">
      <c r="A784" s="66"/>
    </row>
    <row r="785" spans="1:1">
      <c r="A785" s="66"/>
    </row>
    <row r="786" spans="1:1">
      <c r="A786" s="66"/>
    </row>
    <row r="787" spans="1:1">
      <c r="A787" s="66"/>
    </row>
    <row r="788" spans="1:1">
      <c r="A788" s="66"/>
    </row>
    <row r="789" spans="1:1">
      <c r="A789" s="66"/>
    </row>
    <row r="790" spans="1:1">
      <c r="A790" s="66"/>
    </row>
    <row r="791" spans="1:1">
      <c r="A791" s="66"/>
    </row>
    <row r="792" spans="1:1">
      <c r="A792" s="66"/>
    </row>
    <row r="793" spans="1:1">
      <c r="A793" s="66"/>
    </row>
    <row r="794" spans="1:1">
      <c r="A794" s="66"/>
    </row>
    <row r="795" spans="1:1">
      <c r="A795" s="66"/>
    </row>
    <row r="796" spans="1:1">
      <c r="A796" s="66"/>
    </row>
    <row r="797" spans="1:1">
      <c r="A797" s="66"/>
    </row>
    <row r="798" spans="1:1">
      <c r="A798" s="66"/>
    </row>
    <row r="799" spans="1:1">
      <c r="A799" s="66"/>
    </row>
    <row r="800" spans="1:1">
      <c r="A800" s="66"/>
    </row>
    <row r="801" spans="1:1">
      <c r="A801" s="66"/>
    </row>
    <row r="802" spans="1:1">
      <c r="A802" s="66"/>
    </row>
    <row r="803" spans="1:1">
      <c r="A803" s="66"/>
    </row>
    <row r="804" spans="1:1">
      <c r="A804" s="66"/>
    </row>
    <row r="805" spans="1:1">
      <c r="A805" s="66"/>
    </row>
    <row r="806" spans="1:1">
      <c r="A806" s="66"/>
    </row>
    <row r="807" spans="1:1">
      <c r="A807" s="66"/>
    </row>
    <row r="808" spans="1:1">
      <c r="A808" s="66"/>
    </row>
    <row r="809" spans="1:1">
      <c r="A809" s="66"/>
    </row>
    <row r="810" spans="1:1">
      <c r="A810" s="66"/>
    </row>
    <row r="811" spans="1:1">
      <c r="A811" s="66"/>
    </row>
    <row r="812" spans="1:1">
      <c r="A812" s="66"/>
    </row>
    <row r="813" spans="1:1">
      <c r="A813" s="66"/>
    </row>
    <row r="814" spans="1:1">
      <c r="A814" s="66"/>
    </row>
    <row r="815" spans="1:1">
      <c r="A815" s="66"/>
    </row>
    <row r="816" spans="1:1">
      <c r="A816" s="66"/>
    </row>
    <row r="817" spans="1:1">
      <c r="A817" s="66"/>
    </row>
    <row r="818" spans="1:1">
      <c r="A818" s="66"/>
    </row>
    <row r="819" spans="1:1">
      <c r="A819" s="66"/>
    </row>
    <row r="820" spans="1:1">
      <c r="A820" s="66"/>
    </row>
    <row r="821" spans="1:1">
      <c r="A821" s="66"/>
    </row>
    <row r="822" spans="1:1">
      <c r="A822" s="66"/>
    </row>
    <row r="823" spans="1:1">
      <c r="A823" s="66"/>
    </row>
    <row r="824" spans="1:1">
      <c r="A824" s="66"/>
    </row>
    <row r="825" spans="1:1">
      <c r="A825" s="66"/>
    </row>
    <row r="826" spans="1:1">
      <c r="A826" s="66"/>
    </row>
    <row r="827" spans="1:1">
      <c r="A827" s="66"/>
    </row>
    <row r="828" spans="1:1">
      <c r="A828" s="66"/>
    </row>
    <row r="829" spans="1:1">
      <c r="A829" s="66"/>
    </row>
    <row r="830" spans="1:1">
      <c r="A830" s="66"/>
    </row>
    <row r="831" spans="1:1">
      <c r="A831" s="66"/>
    </row>
    <row r="832" spans="1:1">
      <c r="A832" s="66"/>
    </row>
    <row r="833" spans="1:1">
      <c r="A833" s="66"/>
    </row>
    <row r="834" spans="1:1">
      <c r="A834" s="66"/>
    </row>
    <row r="835" spans="1:1">
      <c r="A835" s="66"/>
    </row>
    <row r="836" spans="1:1">
      <c r="A836" s="66"/>
    </row>
    <row r="837" spans="1:1">
      <c r="A837" s="66"/>
    </row>
    <row r="838" spans="1:1">
      <c r="A838" s="66"/>
    </row>
    <row r="839" spans="1:1">
      <c r="A839" s="66"/>
    </row>
    <row r="840" spans="1:1">
      <c r="A840" s="66"/>
    </row>
    <row r="841" spans="1:1">
      <c r="A841" s="66"/>
    </row>
    <row r="842" spans="1:1">
      <c r="A842" s="66"/>
    </row>
    <row r="843" spans="1:1">
      <c r="A843" s="66"/>
    </row>
    <row r="844" spans="1:1">
      <c r="A844" s="66"/>
    </row>
    <row r="845" spans="1:1">
      <c r="A845" s="66"/>
    </row>
    <row r="846" spans="1:1">
      <c r="A846" s="66"/>
    </row>
    <row r="847" spans="1:1">
      <c r="A847" s="66"/>
    </row>
    <row r="848" spans="1:1">
      <c r="A848" s="66"/>
    </row>
    <row r="849" spans="1:1">
      <c r="A849" s="66"/>
    </row>
    <row r="850" spans="1:1">
      <c r="A850" s="66"/>
    </row>
    <row r="851" spans="1:1">
      <c r="A851" s="66"/>
    </row>
    <row r="852" spans="1:1">
      <c r="A852" s="66"/>
    </row>
    <row r="853" spans="1:1">
      <c r="A853" s="66"/>
    </row>
    <row r="854" spans="1:1">
      <c r="A854" s="66"/>
    </row>
    <row r="855" spans="1:1">
      <c r="A855" s="66"/>
    </row>
    <row r="856" spans="1:1">
      <c r="A856" s="66"/>
    </row>
    <row r="857" spans="1:1">
      <c r="A857" s="66"/>
    </row>
    <row r="858" spans="1:1">
      <c r="A858" s="66"/>
    </row>
    <row r="859" spans="1:1">
      <c r="A859" s="66"/>
    </row>
    <row r="860" spans="1:1">
      <c r="A860" s="66"/>
    </row>
    <row r="861" spans="1:1">
      <c r="A861" s="66"/>
    </row>
    <row r="862" spans="1:1">
      <c r="A862" s="66"/>
    </row>
    <row r="863" spans="1:1">
      <c r="A863" s="66"/>
    </row>
    <row r="864" spans="1:1">
      <c r="A864" s="66"/>
    </row>
    <row r="865" spans="1:1">
      <c r="A865" s="66"/>
    </row>
    <row r="866" spans="1:1">
      <c r="A866" s="66"/>
    </row>
    <row r="867" spans="1:1">
      <c r="A867" s="66"/>
    </row>
    <row r="868" spans="1:1">
      <c r="A868" s="66"/>
    </row>
    <row r="869" spans="1:1">
      <c r="A869" s="66"/>
    </row>
    <row r="870" spans="1:1">
      <c r="A870" s="66"/>
    </row>
    <row r="871" spans="1:1">
      <c r="A871" s="66"/>
    </row>
    <row r="872" spans="1:1">
      <c r="A872" s="66"/>
    </row>
    <row r="873" spans="1:1">
      <c r="A873" s="66"/>
    </row>
    <row r="874" spans="1:1">
      <c r="A874" s="66"/>
    </row>
    <row r="875" spans="1:1">
      <c r="A875" s="66"/>
    </row>
    <row r="876" spans="1:1">
      <c r="A876" s="66"/>
    </row>
    <row r="877" spans="1:1">
      <c r="A877" s="66"/>
    </row>
    <row r="878" spans="1:1">
      <c r="A878" s="66"/>
    </row>
    <row r="879" spans="1:1">
      <c r="A879" s="66"/>
    </row>
    <row r="880" spans="1:1">
      <c r="A880" s="66"/>
    </row>
    <row r="881" spans="1:1">
      <c r="A881" s="66"/>
    </row>
    <row r="882" spans="1:1">
      <c r="A882" s="66"/>
    </row>
    <row r="883" spans="1:1">
      <c r="A883" s="66"/>
    </row>
    <row r="884" spans="1:1">
      <c r="A884" s="66"/>
    </row>
    <row r="885" spans="1:1">
      <c r="A885" s="66"/>
    </row>
    <row r="886" spans="1:1">
      <c r="A886" s="66"/>
    </row>
    <row r="887" spans="1:1">
      <c r="A887" s="66"/>
    </row>
    <row r="888" spans="1:1">
      <c r="A888" s="66"/>
    </row>
    <row r="889" spans="1:1">
      <c r="A889" s="66"/>
    </row>
    <row r="890" spans="1:1">
      <c r="A890" s="66"/>
    </row>
    <row r="891" spans="1:1">
      <c r="A891" s="66"/>
    </row>
    <row r="892" spans="1:1">
      <c r="A892" s="66"/>
    </row>
    <row r="893" spans="1:1">
      <c r="A893" s="66"/>
    </row>
    <row r="894" spans="1:1">
      <c r="A894" s="66"/>
    </row>
    <row r="895" spans="1:1">
      <c r="A895" s="66"/>
    </row>
    <row r="896" spans="1:1">
      <c r="A896" s="66"/>
    </row>
    <row r="897" spans="1:1">
      <c r="A897" s="66"/>
    </row>
    <row r="898" spans="1:1">
      <c r="A898" s="66"/>
    </row>
    <row r="899" spans="1:1">
      <c r="A899" s="66"/>
    </row>
    <row r="900" spans="1:1">
      <c r="A900" s="66"/>
    </row>
    <row r="901" spans="1:1">
      <c r="A901" s="66"/>
    </row>
    <row r="902" spans="1:1">
      <c r="A902" s="66"/>
    </row>
    <row r="903" spans="1:1">
      <c r="A903" s="66"/>
    </row>
    <row r="904" spans="1:1">
      <c r="A904" s="66"/>
    </row>
    <row r="905" spans="1:1">
      <c r="A905" s="66"/>
    </row>
    <row r="906" spans="1:1">
      <c r="A906" s="66"/>
    </row>
    <row r="907" spans="1:1">
      <c r="A907" s="66"/>
    </row>
    <row r="908" spans="1:1">
      <c r="A908" s="66"/>
    </row>
    <row r="909" spans="1:1">
      <c r="A909" s="66"/>
    </row>
    <row r="910" spans="1:1">
      <c r="A910" s="66"/>
    </row>
    <row r="911" spans="1:1">
      <c r="A911" s="66"/>
    </row>
    <row r="912" spans="1:1">
      <c r="A912" s="66"/>
    </row>
    <row r="913" spans="1:1">
      <c r="A913" s="66"/>
    </row>
    <row r="914" spans="1:1">
      <c r="A914" s="66"/>
    </row>
    <row r="915" spans="1:1">
      <c r="A915" s="66"/>
    </row>
    <row r="916" spans="1:1">
      <c r="A916" s="66"/>
    </row>
    <row r="917" spans="1:1">
      <c r="A917" s="66"/>
    </row>
    <row r="918" spans="1:1">
      <c r="A918" s="66"/>
    </row>
    <row r="919" spans="1:1">
      <c r="A919" s="66"/>
    </row>
    <row r="920" spans="1:1">
      <c r="A920" s="66"/>
    </row>
    <row r="921" spans="1:1">
      <c r="A921" s="66"/>
    </row>
    <row r="922" spans="1:1">
      <c r="A922" s="66"/>
    </row>
    <row r="923" spans="1:1">
      <c r="A923" s="66"/>
    </row>
    <row r="924" spans="1:1">
      <c r="A924" s="66"/>
    </row>
    <row r="925" spans="1:1">
      <c r="A925" s="66"/>
    </row>
    <row r="926" spans="1:1">
      <c r="A926" s="66"/>
    </row>
    <row r="927" spans="1:1">
      <c r="A927" s="66"/>
    </row>
    <row r="928" spans="1:1">
      <c r="A928" s="66"/>
    </row>
    <row r="929" spans="1:1">
      <c r="A929" s="66"/>
    </row>
    <row r="930" spans="1:1">
      <c r="A930" s="66"/>
    </row>
    <row r="931" spans="1:1">
      <c r="A931" s="66"/>
    </row>
    <row r="932" spans="1:1">
      <c r="A932" s="66"/>
    </row>
    <row r="933" spans="1:1">
      <c r="A933" s="66"/>
    </row>
    <row r="934" spans="1:1">
      <c r="A934" s="66"/>
    </row>
    <row r="935" spans="1:1">
      <c r="A935" s="66"/>
    </row>
    <row r="936" spans="1:1">
      <c r="A936" s="66"/>
    </row>
    <row r="937" spans="1:1">
      <c r="A937" s="66"/>
    </row>
    <row r="938" spans="1:1">
      <c r="A938" s="66"/>
    </row>
    <row r="939" spans="1:1">
      <c r="A939" s="66"/>
    </row>
    <row r="940" spans="1:1">
      <c r="A940" s="66"/>
    </row>
    <row r="941" spans="1:1">
      <c r="A941" s="66"/>
    </row>
    <row r="942" spans="1:1">
      <c r="A942" s="66"/>
    </row>
    <row r="943" spans="1:1">
      <c r="A943" s="66"/>
    </row>
    <row r="944" spans="1:1">
      <c r="A944" s="66"/>
    </row>
    <row r="945" spans="1:1">
      <c r="A945" s="66"/>
    </row>
    <row r="946" spans="1:1">
      <c r="A946" s="66"/>
    </row>
    <row r="947" spans="1:1">
      <c r="A947" s="66"/>
    </row>
    <row r="948" spans="1:1">
      <c r="A948" s="66"/>
    </row>
    <row r="949" spans="1:1">
      <c r="A949" s="66"/>
    </row>
    <row r="950" spans="1:1">
      <c r="A950" s="66"/>
    </row>
    <row r="951" spans="1:1">
      <c r="A951" s="66"/>
    </row>
    <row r="952" spans="1:1">
      <c r="A952" s="66"/>
    </row>
    <row r="953" spans="1:1">
      <c r="A953" s="66"/>
    </row>
    <row r="954" spans="1:1">
      <c r="A954" s="66"/>
    </row>
    <row r="955" spans="1:1">
      <c r="A955" s="66"/>
    </row>
    <row r="956" spans="1:1">
      <c r="A956" s="66"/>
    </row>
    <row r="957" spans="1:1">
      <c r="A957" s="66"/>
    </row>
    <row r="958" spans="1:1">
      <c r="A958" s="66"/>
    </row>
    <row r="959" spans="1:1">
      <c r="A959" s="66"/>
    </row>
    <row r="960" spans="1:1">
      <c r="A960" s="66"/>
    </row>
    <row r="961" spans="1:1">
      <c r="A961" s="66"/>
    </row>
    <row r="962" spans="1:1">
      <c r="A962" s="66"/>
    </row>
    <row r="963" spans="1:1">
      <c r="A963" s="66"/>
    </row>
    <row r="964" spans="1:1">
      <c r="A964" s="66"/>
    </row>
    <row r="965" spans="1:1">
      <c r="A965" s="66"/>
    </row>
    <row r="966" spans="1:1">
      <c r="A966" s="66"/>
    </row>
    <row r="967" spans="1:1">
      <c r="A967" s="66"/>
    </row>
    <row r="968" spans="1:1">
      <c r="A968" s="66"/>
    </row>
    <row r="969" spans="1:1">
      <c r="A969" s="66"/>
    </row>
    <row r="970" spans="1:1">
      <c r="A970" s="66"/>
    </row>
    <row r="971" spans="1:1">
      <c r="A971" s="66"/>
    </row>
    <row r="972" spans="1:1">
      <c r="A972" s="66"/>
    </row>
    <row r="973" spans="1:1">
      <c r="A973" s="66"/>
    </row>
    <row r="974" spans="1:1">
      <c r="A974" s="66"/>
    </row>
    <row r="975" spans="1:1">
      <c r="A975" s="66"/>
    </row>
    <row r="976" spans="1:1">
      <c r="A976" s="66"/>
    </row>
    <row r="977" spans="1:1">
      <c r="A977" s="66"/>
    </row>
    <row r="978" spans="1:1">
      <c r="A978" s="66"/>
    </row>
    <row r="979" spans="1:1">
      <c r="A979" s="66"/>
    </row>
    <row r="980" spans="1:1">
      <c r="A980" s="66"/>
    </row>
    <row r="981" spans="1:1">
      <c r="A981" s="66"/>
    </row>
    <row r="982" spans="1:1">
      <c r="A982" s="66"/>
    </row>
    <row r="983" spans="1:1">
      <c r="A983" s="66"/>
    </row>
    <row r="984" spans="1:1">
      <c r="A984" s="66"/>
    </row>
    <row r="985" spans="1:1">
      <c r="A985" s="66"/>
    </row>
    <row r="986" spans="1:1">
      <c r="A986" s="66"/>
    </row>
    <row r="987" spans="1:1">
      <c r="A987" s="66"/>
    </row>
    <row r="988" spans="1:1">
      <c r="A988" s="66"/>
    </row>
    <row r="989" spans="1:1">
      <c r="A989" s="66"/>
    </row>
    <row r="990" spans="1:1">
      <c r="A990" s="66"/>
    </row>
    <row r="991" spans="1:1">
      <c r="A991" s="66"/>
    </row>
    <row r="992" spans="1:1">
      <c r="A992" s="66"/>
    </row>
    <row r="993" spans="1:1">
      <c r="A993" s="66"/>
    </row>
    <row r="994" spans="1:1">
      <c r="A994" s="66"/>
    </row>
    <row r="995" spans="1:1">
      <c r="A995" s="66"/>
    </row>
    <row r="996" spans="1:1">
      <c r="A996" s="66"/>
    </row>
    <row r="997" spans="1:1">
      <c r="A997" s="66"/>
    </row>
    <row r="998" spans="1:1">
      <c r="A998" s="66"/>
    </row>
    <row r="999" spans="1:1">
      <c r="A999" s="66"/>
    </row>
    <row r="1000" spans="1:1">
      <c r="A1000" s="6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73"/>
  <sheetViews>
    <sheetView workbookViewId="0">
      <selection sqref="A1:H73"/>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47" t="b">
        <v>1</v>
      </c>
      <c r="C3" s="247" t="b">
        <v>1</v>
      </c>
      <c r="D3" s="247" t="b">
        <v>1</v>
      </c>
      <c r="E3" s="247" t="b">
        <v>1</v>
      </c>
      <c r="F3" s="247" t="b">
        <v>1</v>
      </c>
      <c r="G3" s="247" t="b">
        <v>1</v>
      </c>
      <c r="H3" s="247" t="b">
        <v>1</v>
      </c>
      <c r="I3" s="19" t="s">
        <v>436</v>
      </c>
    </row>
    <row r="4" spans="1:9">
      <c r="A4" s="17" t="s">
        <v>42</v>
      </c>
      <c r="B4" s="247" t="b">
        <v>1</v>
      </c>
      <c r="C4" s="247" t="b">
        <v>1</v>
      </c>
      <c r="D4" s="247" t="b">
        <v>1</v>
      </c>
      <c r="E4" s="247" t="b">
        <v>1</v>
      </c>
      <c r="F4" s="247" t="b">
        <v>1</v>
      </c>
      <c r="G4" s="247" t="b">
        <v>1</v>
      </c>
      <c r="H4" s="247" t="b">
        <v>1</v>
      </c>
      <c r="I4" s="19" t="s">
        <v>437</v>
      </c>
    </row>
    <row r="5" spans="1:9">
      <c r="A5" s="17" t="s">
        <v>1747</v>
      </c>
      <c r="B5" s="247" t="b">
        <v>1</v>
      </c>
      <c r="C5" s="247" t="b">
        <v>1</v>
      </c>
      <c r="D5" s="247" t="b">
        <v>1</v>
      </c>
      <c r="E5" s="247" t="b">
        <v>1</v>
      </c>
      <c r="F5" s="247" t="b">
        <v>1</v>
      </c>
      <c r="G5" s="247" t="b">
        <v>1</v>
      </c>
      <c r="H5" s="247" t="b">
        <v>1</v>
      </c>
      <c r="I5" s="19" t="s">
        <v>466</v>
      </c>
    </row>
    <row r="6" spans="1:9" s="228" customFormat="1" ht="13.5" customHeight="1">
      <c r="A6" s="17" t="s">
        <v>1748</v>
      </c>
      <c r="B6" s="247" t="b">
        <v>1</v>
      </c>
      <c r="C6" s="247" t="b">
        <v>1</v>
      </c>
      <c r="D6" s="247" t="b">
        <v>1</v>
      </c>
      <c r="E6" s="247" t="b">
        <v>1</v>
      </c>
      <c r="F6" s="247" t="b">
        <v>1</v>
      </c>
      <c r="G6" s="247" t="b">
        <v>1</v>
      </c>
      <c r="H6" s="247" t="b">
        <v>1</v>
      </c>
      <c r="I6" s="19" t="s">
        <v>1646</v>
      </c>
    </row>
    <row r="7" spans="1:9" s="228" customFormat="1" ht="13.5" customHeight="1">
      <c r="A7" s="17" t="s">
        <v>1749</v>
      </c>
      <c r="B7" s="247" t="b">
        <v>1</v>
      </c>
      <c r="C7" s="247" t="b">
        <v>1</v>
      </c>
      <c r="D7" s="247" t="b">
        <v>1</v>
      </c>
      <c r="E7" s="247" t="b">
        <v>1</v>
      </c>
      <c r="F7" s="247" t="b">
        <v>1</v>
      </c>
      <c r="G7" s="247" t="b">
        <v>0</v>
      </c>
      <c r="H7" s="247" t="b">
        <v>1</v>
      </c>
      <c r="I7" s="19" t="s">
        <v>1646</v>
      </c>
    </row>
    <row r="8" spans="1:9">
      <c r="A8" s="17" t="s">
        <v>44</v>
      </c>
      <c r="B8" s="247" t="b">
        <v>1</v>
      </c>
      <c r="C8" s="247" t="b">
        <v>1</v>
      </c>
      <c r="D8" s="247" t="b">
        <v>1</v>
      </c>
      <c r="E8" s="247" t="b">
        <v>1</v>
      </c>
      <c r="F8" s="247" t="b">
        <v>1</v>
      </c>
      <c r="G8" s="247" t="b">
        <v>0</v>
      </c>
      <c r="H8" s="247" t="b">
        <v>1</v>
      </c>
      <c r="I8" s="20" t="s">
        <v>438</v>
      </c>
    </row>
    <row r="9" spans="1:9" s="228" customFormat="1">
      <c r="A9" s="17" t="s">
        <v>1645</v>
      </c>
      <c r="B9" s="247" t="b">
        <v>1</v>
      </c>
      <c r="C9" s="247" t="b">
        <v>1</v>
      </c>
      <c r="D9" s="247" t="b">
        <v>1</v>
      </c>
      <c r="E9" s="247" t="b">
        <v>1</v>
      </c>
      <c r="F9" s="247" t="b">
        <v>1</v>
      </c>
      <c r="G9" s="247" t="b">
        <v>0</v>
      </c>
      <c r="H9" s="247" t="b">
        <v>1</v>
      </c>
      <c r="I9" s="20" t="s">
        <v>1140</v>
      </c>
    </row>
    <row r="10" spans="1:9" s="228" customFormat="1">
      <c r="A10" s="17" t="s">
        <v>1707</v>
      </c>
      <c r="B10" s="247" t="b">
        <v>1</v>
      </c>
      <c r="C10" s="247" t="b">
        <v>1</v>
      </c>
      <c r="D10" s="247" t="b">
        <v>1</v>
      </c>
      <c r="E10" s="247" t="b">
        <v>1</v>
      </c>
      <c r="F10" s="247" t="b">
        <v>1</v>
      </c>
      <c r="G10" s="247" t="b">
        <v>0</v>
      </c>
      <c r="H10" s="247" t="b">
        <v>1</v>
      </c>
      <c r="I10" s="20" t="s">
        <v>1644</v>
      </c>
    </row>
    <row r="11" spans="1:9">
      <c r="A11" s="17" t="s">
        <v>45</v>
      </c>
      <c r="B11" s="247" t="b">
        <v>0</v>
      </c>
      <c r="C11" s="247" t="b">
        <v>0</v>
      </c>
      <c r="D11" s="247" t="b">
        <v>0</v>
      </c>
      <c r="E11" s="247" t="b">
        <v>0</v>
      </c>
      <c r="F11" s="247" t="b">
        <v>1</v>
      </c>
      <c r="G11" s="247" t="b">
        <v>0</v>
      </c>
      <c r="H11" s="247" t="b">
        <v>0</v>
      </c>
      <c r="I11" s="20" t="s">
        <v>467</v>
      </c>
    </row>
    <row r="12" spans="1:9">
      <c r="A12" s="273" t="s">
        <v>1139</v>
      </c>
      <c r="B12" s="274" t="b">
        <v>1</v>
      </c>
      <c r="C12" s="274" t="b">
        <v>1</v>
      </c>
      <c r="D12" s="274" t="b">
        <v>0</v>
      </c>
      <c r="E12" s="274" t="b">
        <v>1</v>
      </c>
      <c r="F12" s="274" t="b">
        <v>0</v>
      </c>
      <c r="G12" s="247" t="b">
        <v>0</v>
      </c>
      <c r="H12" s="247" t="b">
        <v>1</v>
      </c>
      <c r="I12" s="20" t="s">
        <v>286</v>
      </c>
    </row>
    <row r="13" spans="1:9">
      <c r="A13" s="17" t="s">
        <v>1643</v>
      </c>
      <c r="B13" s="247" t="b">
        <v>1</v>
      </c>
      <c r="C13" s="247" t="b">
        <v>1</v>
      </c>
      <c r="D13" s="247" t="b">
        <v>1</v>
      </c>
      <c r="E13" s="247" t="b">
        <v>1</v>
      </c>
      <c r="F13" s="247" t="b">
        <v>1</v>
      </c>
      <c r="G13" s="247" t="b">
        <v>1</v>
      </c>
      <c r="H13" s="247" t="b">
        <v>0</v>
      </c>
      <c r="I13" s="20" t="s">
        <v>287</v>
      </c>
    </row>
    <row r="14" spans="1:9">
      <c r="A14" s="17" t="s">
        <v>46</v>
      </c>
      <c r="B14" s="247" t="b">
        <v>1</v>
      </c>
      <c r="C14" s="247" t="b">
        <v>1</v>
      </c>
      <c r="D14" s="247" t="b">
        <v>1</v>
      </c>
      <c r="E14" s="247" t="b">
        <v>0</v>
      </c>
      <c r="F14" s="247" t="b">
        <v>1</v>
      </c>
      <c r="G14" s="247" t="b">
        <v>0</v>
      </c>
      <c r="H14" s="247" t="b">
        <v>0</v>
      </c>
      <c r="I14" s="20" t="s">
        <v>894</v>
      </c>
    </row>
    <row r="15" spans="1:9">
      <c r="A15" s="17" t="s">
        <v>279</v>
      </c>
      <c r="B15" s="247" t="b">
        <v>1</v>
      </c>
      <c r="C15" s="247" t="b">
        <v>1</v>
      </c>
      <c r="D15" s="247" t="b">
        <v>1</v>
      </c>
      <c r="E15" s="247" t="b">
        <v>1</v>
      </c>
      <c r="F15" s="247" t="b">
        <v>1</v>
      </c>
      <c r="G15" s="247" t="b">
        <v>0</v>
      </c>
      <c r="H15" s="247" t="b">
        <v>0</v>
      </c>
      <c r="I15" s="20" t="s">
        <v>896</v>
      </c>
    </row>
    <row r="16" spans="1:9">
      <c r="A16" s="17" t="s">
        <v>280</v>
      </c>
      <c r="B16" s="247" t="b">
        <v>1</v>
      </c>
      <c r="C16" s="247" t="b">
        <v>1</v>
      </c>
      <c r="D16" s="247" t="b">
        <v>1</v>
      </c>
      <c r="E16" s="247" t="b">
        <v>1</v>
      </c>
      <c r="F16" s="247" t="b">
        <v>1</v>
      </c>
      <c r="G16" s="247" t="b">
        <v>0</v>
      </c>
      <c r="H16" s="247" t="b">
        <v>0</v>
      </c>
      <c r="I16" s="20" t="s">
        <v>897</v>
      </c>
    </row>
    <row r="17" spans="1:9">
      <c r="A17" s="17" t="s">
        <v>893</v>
      </c>
      <c r="B17" s="247" t="b">
        <v>1</v>
      </c>
      <c r="C17" s="247" t="b">
        <v>1</v>
      </c>
      <c r="D17" s="247" t="b">
        <v>1</v>
      </c>
      <c r="E17" s="247" t="b">
        <v>1</v>
      </c>
      <c r="F17" s="247" t="b">
        <v>1</v>
      </c>
      <c r="G17" s="247" t="b">
        <v>0</v>
      </c>
      <c r="H17" s="247" t="b">
        <v>0</v>
      </c>
      <c r="I17" s="20" t="s">
        <v>898</v>
      </c>
    </row>
    <row r="18" spans="1:9">
      <c r="A18" s="17" t="s">
        <v>831</v>
      </c>
      <c r="B18" s="247" t="b">
        <v>1</v>
      </c>
      <c r="C18" s="247" t="b">
        <v>1</v>
      </c>
      <c r="D18" s="247" t="b">
        <v>1</v>
      </c>
      <c r="E18" s="247" t="b">
        <v>0</v>
      </c>
      <c r="F18" s="247" t="b">
        <v>1</v>
      </c>
      <c r="G18" s="247" t="b">
        <v>0</v>
      </c>
      <c r="H18" s="247" t="b">
        <v>0</v>
      </c>
      <c r="I18" s="20" t="s">
        <v>285</v>
      </c>
    </row>
    <row r="19" spans="1:9">
      <c r="A19" s="17" t="s">
        <v>830</v>
      </c>
      <c r="B19" s="247" t="b">
        <v>1</v>
      </c>
      <c r="C19" s="247" t="b">
        <v>1</v>
      </c>
      <c r="D19" s="247" t="b">
        <v>1</v>
      </c>
      <c r="E19" s="247" t="b">
        <v>0</v>
      </c>
      <c r="F19" s="247" t="b">
        <v>1</v>
      </c>
      <c r="G19" s="247" t="b">
        <v>0</v>
      </c>
      <c r="H19" s="247" t="b">
        <v>0</v>
      </c>
      <c r="I19" s="20" t="s">
        <v>285</v>
      </c>
    </row>
    <row r="20" spans="1:9">
      <c r="A20" s="17" t="s">
        <v>832</v>
      </c>
      <c r="B20" s="247" t="b">
        <v>1</v>
      </c>
      <c r="C20" s="247" t="b">
        <v>1</v>
      </c>
      <c r="D20" s="247" t="b">
        <v>1</v>
      </c>
      <c r="E20" s="247" t="b">
        <v>0</v>
      </c>
      <c r="F20" s="247" t="b">
        <v>1</v>
      </c>
      <c r="G20" s="247" t="b">
        <v>0</v>
      </c>
      <c r="H20" s="247" t="b">
        <v>0</v>
      </c>
      <c r="I20" s="20" t="s">
        <v>468</v>
      </c>
    </row>
    <row r="21" spans="1:9" s="228" customFormat="1">
      <c r="A21" s="17" t="s">
        <v>1708</v>
      </c>
      <c r="B21" s="247" t="b">
        <v>1</v>
      </c>
      <c r="C21" s="247" t="b">
        <v>1</v>
      </c>
      <c r="D21" s="247" t="b">
        <v>1</v>
      </c>
      <c r="E21" s="247" t="b">
        <v>0</v>
      </c>
      <c r="F21" s="247" t="b">
        <v>1</v>
      </c>
      <c r="G21" s="247" t="b">
        <v>0</v>
      </c>
      <c r="H21" s="247" t="b">
        <v>0</v>
      </c>
      <c r="I21" s="20" t="s">
        <v>468</v>
      </c>
    </row>
    <row r="22" spans="1:9">
      <c r="A22" s="17" t="s">
        <v>281</v>
      </c>
      <c r="B22" s="247" t="b">
        <v>1</v>
      </c>
      <c r="C22" s="247" t="b">
        <v>1</v>
      </c>
      <c r="D22" s="247" t="b">
        <v>1</v>
      </c>
      <c r="E22" s="247" t="b">
        <v>1</v>
      </c>
      <c r="F22" s="247" t="b">
        <v>1</v>
      </c>
      <c r="G22" s="247" t="b">
        <v>0</v>
      </c>
      <c r="H22" s="247" t="b">
        <v>0</v>
      </c>
      <c r="I22" s="20" t="s">
        <v>468</v>
      </c>
    </row>
    <row r="23" spans="1:9">
      <c r="A23" s="17" t="s">
        <v>282</v>
      </c>
      <c r="B23" s="247" t="b">
        <v>1</v>
      </c>
      <c r="C23" s="247" t="b">
        <v>1</v>
      </c>
      <c r="D23" s="247" t="b">
        <v>1</v>
      </c>
      <c r="E23" s="247" t="b">
        <v>1</v>
      </c>
      <c r="F23" s="247" t="b">
        <v>1</v>
      </c>
      <c r="G23" s="247" t="b">
        <v>0</v>
      </c>
      <c r="H23" s="247" t="b">
        <v>0</v>
      </c>
      <c r="I23" s="20" t="s">
        <v>469</v>
      </c>
    </row>
    <row r="24" spans="1:9">
      <c r="A24" s="17" t="s">
        <v>70</v>
      </c>
      <c r="B24" s="247" t="b">
        <v>1</v>
      </c>
      <c r="C24" s="247" t="b">
        <v>1</v>
      </c>
      <c r="D24" s="247" t="b">
        <v>1</v>
      </c>
      <c r="E24" s="247" t="b">
        <v>1</v>
      </c>
      <c r="F24" s="247" t="b">
        <v>1</v>
      </c>
      <c r="G24" s="247" t="b">
        <v>0</v>
      </c>
      <c r="H24" s="247" t="b">
        <v>0</v>
      </c>
      <c r="I24" s="20" t="s">
        <v>470</v>
      </c>
    </row>
    <row r="25" spans="1:9">
      <c r="A25" s="200" t="s">
        <v>969</v>
      </c>
      <c r="B25" s="247" t="b">
        <v>0</v>
      </c>
      <c r="C25" s="247" t="b">
        <v>0</v>
      </c>
      <c r="D25" s="247" t="b">
        <v>0</v>
      </c>
      <c r="E25" s="247" t="b">
        <v>1</v>
      </c>
      <c r="F25" s="247" t="b">
        <v>1</v>
      </c>
      <c r="G25" s="247" t="b">
        <v>0</v>
      </c>
      <c r="H25" s="247" t="b">
        <v>0</v>
      </c>
      <c r="I25" s="20" t="s">
        <v>471</v>
      </c>
    </row>
    <row r="26" spans="1:9">
      <c r="A26" s="17" t="s">
        <v>47</v>
      </c>
      <c r="B26" s="247" t="b">
        <v>1</v>
      </c>
      <c r="C26" s="247" t="b">
        <v>1</v>
      </c>
      <c r="D26" s="247" t="b">
        <v>1</v>
      </c>
      <c r="E26" s="247" t="b">
        <v>1</v>
      </c>
      <c r="F26" s="247" t="b">
        <v>1</v>
      </c>
      <c r="G26" s="247" t="b">
        <v>0</v>
      </c>
      <c r="H26" s="247" t="b">
        <v>0</v>
      </c>
      <c r="I26" s="20" t="s">
        <v>472</v>
      </c>
    </row>
    <row r="27" spans="1:9">
      <c r="A27" s="17" t="s">
        <v>73</v>
      </c>
      <c r="B27" s="247" t="b">
        <v>1</v>
      </c>
      <c r="C27" s="247" t="b">
        <v>1</v>
      </c>
      <c r="D27" s="247" t="b">
        <v>1</v>
      </c>
      <c r="E27" s="247" t="b">
        <v>1</v>
      </c>
      <c r="F27" s="247" t="b">
        <v>1</v>
      </c>
      <c r="G27" s="247" t="b">
        <v>0</v>
      </c>
      <c r="H27" s="247" t="b">
        <v>0</v>
      </c>
      <c r="I27" s="20" t="s">
        <v>458</v>
      </c>
    </row>
    <row r="28" spans="1:9">
      <c r="A28" s="17" t="s">
        <v>283</v>
      </c>
      <c r="B28" s="247" t="b">
        <v>1</v>
      </c>
      <c r="C28" s="247" t="b">
        <v>1</v>
      </c>
      <c r="D28" s="247" t="b">
        <v>1</v>
      </c>
      <c r="E28" s="247" t="b">
        <v>1</v>
      </c>
      <c r="F28" s="247" t="b">
        <v>1</v>
      </c>
      <c r="G28" s="247" t="b">
        <v>0</v>
      </c>
      <c r="H28" s="247" t="b">
        <v>0</v>
      </c>
      <c r="I28" s="20" t="s">
        <v>459</v>
      </c>
    </row>
    <row r="29" spans="1:9" s="203" customFormat="1">
      <c r="A29" s="17" t="s">
        <v>284</v>
      </c>
      <c r="B29" s="247" t="b">
        <v>1</v>
      </c>
      <c r="C29" s="247" t="b">
        <v>1</v>
      </c>
      <c r="D29" s="247" t="b">
        <v>1</v>
      </c>
      <c r="E29" s="247" t="b">
        <v>1</v>
      </c>
      <c r="F29" s="247" t="b">
        <v>1</v>
      </c>
      <c r="G29" s="247" t="b">
        <v>0</v>
      </c>
      <c r="H29" s="247" t="b">
        <v>0</v>
      </c>
      <c r="I29" s="211" t="s">
        <v>1028</v>
      </c>
    </row>
    <row r="30" spans="1:9">
      <c r="A30" s="17" t="s">
        <v>135</v>
      </c>
      <c r="B30" s="247" t="b">
        <v>1</v>
      </c>
      <c r="C30" s="247" t="b">
        <v>1</v>
      </c>
      <c r="D30" s="247" t="b">
        <v>1</v>
      </c>
      <c r="E30" s="247" t="b">
        <v>0</v>
      </c>
      <c r="F30" s="247" t="b">
        <v>1</v>
      </c>
      <c r="G30" s="247" t="b">
        <v>0</v>
      </c>
      <c r="H30" s="247" t="b">
        <v>0</v>
      </c>
      <c r="I30" s="30" t="s">
        <v>460</v>
      </c>
    </row>
    <row r="31" spans="1:9">
      <c r="A31" s="17" t="s">
        <v>136</v>
      </c>
      <c r="B31" s="62" t="b">
        <v>1</v>
      </c>
      <c r="C31" s="62" t="b">
        <v>1</v>
      </c>
      <c r="D31" s="62" t="b">
        <v>1</v>
      </c>
      <c r="E31" s="62" t="b">
        <v>0</v>
      </c>
      <c r="F31" s="62" t="b">
        <v>1</v>
      </c>
      <c r="G31" s="62" t="b">
        <v>0</v>
      </c>
      <c r="H31" s="247" t="b">
        <v>0</v>
      </c>
      <c r="I31" s="30" t="s">
        <v>461</v>
      </c>
    </row>
    <row r="32" spans="1:9">
      <c r="A32" s="79" t="s">
        <v>1027</v>
      </c>
      <c r="B32" s="247" t="b">
        <v>0</v>
      </c>
      <c r="C32" s="247" t="b">
        <v>0</v>
      </c>
      <c r="D32" s="247" t="b">
        <v>0</v>
      </c>
      <c r="E32" s="247" t="b">
        <v>0</v>
      </c>
      <c r="F32" s="247" t="b">
        <v>0</v>
      </c>
      <c r="G32" s="247" t="b">
        <v>0</v>
      </c>
      <c r="H32" s="247" t="b">
        <v>0</v>
      </c>
      <c r="I32" s="30" t="s">
        <v>439</v>
      </c>
    </row>
    <row r="33" spans="1:9">
      <c r="A33" s="78" t="s">
        <v>48</v>
      </c>
      <c r="B33" s="31" t="b">
        <v>0</v>
      </c>
      <c r="C33" s="31" t="b">
        <v>0</v>
      </c>
      <c r="D33" s="31" t="b">
        <v>1</v>
      </c>
      <c r="E33" s="31" t="b">
        <v>0</v>
      </c>
      <c r="F33" s="31" t="b">
        <v>0</v>
      </c>
      <c r="G33" s="31" t="b">
        <v>0</v>
      </c>
      <c r="H33" s="247" t="b">
        <v>0</v>
      </c>
      <c r="I33" s="30" t="s">
        <v>462</v>
      </c>
    </row>
    <row r="34" spans="1:9">
      <c r="A34" s="79" t="s">
        <v>49</v>
      </c>
      <c r="B34" s="80" t="b">
        <f t="shared" ref="B34:G39" si="0">B$33</f>
        <v>0</v>
      </c>
      <c r="C34" s="31" t="b">
        <v>1</v>
      </c>
      <c r="D34" s="80" t="b">
        <f t="shared" si="0"/>
        <v>1</v>
      </c>
      <c r="E34" s="80" t="b">
        <f t="shared" si="0"/>
        <v>0</v>
      </c>
      <c r="F34" s="31" t="b">
        <v>1</v>
      </c>
      <c r="G34" s="80" t="b">
        <f t="shared" si="0"/>
        <v>0</v>
      </c>
      <c r="H34" s="247" t="b">
        <v>0</v>
      </c>
      <c r="I34" s="30" t="s">
        <v>435</v>
      </c>
    </row>
    <row r="35" spans="1:9">
      <c r="A35" s="79" t="s">
        <v>657</v>
      </c>
      <c r="B35" s="80" t="b">
        <f t="shared" si="0"/>
        <v>0</v>
      </c>
      <c r="C35" s="247" t="b">
        <v>0</v>
      </c>
      <c r="D35" s="80" t="b">
        <v>0</v>
      </c>
      <c r="E35" s="80" t="b">
        <f t="shared" si="0"/>
        <v>0</v>
      </c>
      <c r="F35" s="80" t="b">
        <f t="shared" si="0"/>
        <v>0</v>
      </c>
      <c r="G35" s="80" t="b">
        <f t="shared" si="0"/>
        <v>0</v>
      </c>
      <c r="H35" s="247" t="b">
        <v>0</v>
      </c>
      <c r="I35" s="30" t="s">
        <v>463</v>
      </c>
    </row>
    <row r="36" spans="1:9">
      <c r="A36" s="79" t="s">
        <v>312</v>
      </c>
      <c r="B36" s="80" t="b">
        <f t="shared" si="0"/>
        <v>0</v>
      </c>
      <c r="C36" s="80" t="b">
        <f t="shared" si="0"/>
        <v>0</v>
      </c>
      <c r="D36" s="80" t="b">
        <f t="shared" si="0"/>
        <v>1</v>
      </c>
      <c r="E36" s="80" t="b">
        <f t="shared" si="0"/>
        <v>0</v>
      </c>
      <c r="F36" s="80" t="b">
        <f t="shared" si="0"/>
        <v>0</v>
      </c>
      <c r="G36" s="80" t="b">
        <f t="shared" si="0"/>
        <v>0</v>
      </c>
      <c r="H36" s="247" t="b">
        <v>0</v>
      </c>
      <c r="I36" s="30" t="s">
        <v>440</v>
      </c>
    </row>
    <row r="37" spans="1:9">
      <c r="A37" s="79" t="s">
        <v>50</v>
      </c>
      <c r="B37" s="80" t="b">
        <f t="shared" si="0"/>
        <v>0</v>
      </c>
      <c r="C37" s="31" t="b">
        <v>1</v>
      </c>
      <c r="D37" s="80" t="b">
        <f t="shared" si="0"/>
        <v>1</v>
      </c>
      <c r="E37" s="80" t="b">
        <f t="shared" si="0"/>
        <v>0</v>
      </c>
      <c r="F37" s="80" t="b">
        <f t="shared" si="0"/>
        <v>0</v>
      </c>
      <c r="G37" s="80" t="b">
        <f t="shared" si="0"/>
        <v>0</v>
      </c>
      <c r="H37" s="247" t="b">
        <v>0</v>
      </c>
      <c r="I37" s="20" t="s">
        <v>464</v>
      </c>
    </row>
    <row r="38" spans="1:9">
      <c r="A38" s="79" t="s">
        <v>189</v>
      </c>
      <c r="B38" s="80" t="b">
        <f t="shared" si="0"/>
        <v>0</v>
      </c>
      <c r="C38" s="31" t="b">
        <v>1</v>
      </c>
      <c r="D38" s="80" t="b">
        <f t="shared" si="0"/>
        <v>1</v>
      </c>
      <c r="E38" s="80" t="b">
        <f t="shared" si="0"/>
        <v>0</v>
      </c>
      <c r="F38" s="80" t="b">
        <f t="shared" si="0"/>
        <v>0</v>
      </c>
      <c r="G38" s="80" t="b">
        <f t="shared" si="0"/>
        <v>0</v>
      </c>
      <c r="H38" s="247" t="b">
        <v>0</v>
      </c>
      <c r="I38" s="20" t="s">
        <v>465</v>
      </c>
    </row>
    <row r="39" spans="1:9">
      <c r="A39" s="81" t="s">
        <v>658</v>
      </c>
      <c r="B39" s="82" t="b">
        <f t="shared" si="0"/>
        <v>0</v>
      </c>
      <c r="C39" s="247" t="b">
        <v>0</v>
      </c>
      <c r="D39" s="82" t="b">
        <v>0</v>
      </c>
      <c r="E39" s="82" t="b">
        <f t="shared" si="0"/>
        <v>0</v>
      </c>
      <c r="F39" s="82" t="b">
        <f t="shared" si="0"/>
        <v>0</v>
      </c>
      <c r="G39" s="82" t="b">
        <f t="shared" si="0"/>
        <v>0</v>
      </c>
      <c r="H39" s="247" t="b">
        <v>0</v>
      </c>
      <c r="I39" s="20" t="s">
        <v>75</v>
      </c>
    </row>
    <row r="40" spans="1:9">
      <c r="A40" s="17" t="s">
        <v>51</v>
      </c>
      <c r="B40" s="75" t="b">
        <v>1</v>
      </c>
      <c r="C40" s="75" t="b">
        <v>1</v>
      </c>
      <c r="D40" s="75" t="b">
        <v>1</v>
      </c>
      <c r="E40" s="75" t="b">
        <v>1</v>
      </c>
      <c r="F40" s="75" t="b">
        <v>1</v>
      </c>
      <c r="G40" s="75" t="b">
        <v>0</v>
      </c>
      <c r="H40" s="247" t="b">
        <v>0</v>
      </c>
      <c r="I40" s="20" t="s">
        <v>450</v>
      </c>
    </row>
    <row r="41" spans="1:9">
      <c r="A41" s="17" t="s">
        <v>52</v>
      </c>
      <c r="B41" s="247" t="b">
        <v>1</v>
      </c>
      <c r="C41" s="247" t="b">
        <v>1</v>
      </c>
      <c r="D41" s="247" t="b">
        <v>1</v>
      </c>
      <c r="E41" s="247" t="b">
        <v>1</v>
      </c>
      <c r="F41" s="247" t="b">
        <v>1</v>
      </c>
      <c r="G41" s="247" t="b">
        <v>0</v>
      </c>
      <c r="H41" s="247" t="b">
        <v>0</v>
      </c>
      <c r="I41" s="20" t="s">
        <v>451</v>
      </c>
    </row>
    <row r="42" spans="1:9">
      <c r="A42" s="17" t="s">
        <v>74</v>
      </c>
      <c r="B42" s="247" t="b">
        <v>1</v>
      </c>
      <c r="C42" s="247" t="b">
        <v>1</v>
      </c>
      <c r="D42" s="247" t="b">
        <v>1</v>
      </c>
      <c r="E42" s="247" t="b">
        <v>1</v>
      </c>
      <c r="F42" s="247" t="b">
        <v>1</v>
      </c>
      <c r="G42" s="247" t="b">
        <v>0</v>
      </c>
      <c r="H42" s="247" t="b">
        <v>0</v>
      </c>
      <c r="I42" s="20" t="s">
        <v>452</v>
      </c>
    </row>
    <row r="43" spans="1:9">
      <c r="A43" s="17" t="s">
        <v>53</v>
      </c>
      <c r="B43" s="247" t="b">
        <v>1</v>
      </c>
      <c r="C43" s="247" t="b">
        <v>1</v>
      </c>
      <c r="D43" s="247" t="b">
        <v>1</v>
      </c>
      <c r="E43" s="247" t="b">
        <v>1</v>
      </c>
      <c r="F43" s="247" t="b">
        <v>1</v>
      </c>
      <c r="G43" s="247" t="b">
        <v>0</v>
      </c>
      <c r="H43" s="247" t="b">
        <v>0</v>
      </c>
      <c r="I43" s="20" t="s">
        <v>453</v>
      </c>
    </row>
    <row r="44" spans="1:9">
      <c r="A44" s="17" t="s">
        <v>43</v>
      </c>
      <c r="B44" s="247" t="b">
        <v>1</v>
      </c>
      <c r="C44" s="247" t="b">
        <v>1</v>
      </c>
      <c r="D44" s="247" t="b">
        <v>1</v>
      </c>
      <c r="E44" s="247" t="b">
        <v>0</v>
      </c>
      <c r="F44" s="247" t="b">
        <v>1</v>
      </c>
      <c r="G44" s="247" t="b">
        <v>0</v>
      </c>
      <c r="H44" s="247" t="b">
        <v>0</v>
      </c>
      <c r="I44" s="20" t="s">
        <v>454</v>
      </c>
    </row>
    <row r="45" spans="1:9">
      <c r="A45" s="17" t="s">
        <v>54</v>
      </c>
      <c r="B45" s="247" t="b">
        <v>1</v>
      </c>
      <c r="C45" s="247" t="b">
        <v>1</v>
      </c>
      <c r="D45" s="247" t="b">
        <v>1</v>
      </c>
      <c r="E45" s="247" t="b">
        <v>0</v>
      </c>
      <c r="F45" s="247" t="b">
        <v>1</v>
      </c>
      <c r="G45" s="247" t="b">
        <v>0</v>
      </c>
      <c r="H45" s="247" t="b">
        <v>0</v>
      </c>
      <c r="I45" s="20" t="s">
        <v>455</v>
      </c>
    </row>
    <row r="46" spans="1:9">
      <c r="A46" s="17" t="s">
        <v>55</v>
      </c>
      <c r="B46" s="247" t="b">
        <v>1</v>
      </c>
      <c r="C46" s="247" t="b">
        <v>1</v>
      </c>
      <c r="D46" s="247" t="b">
        <v>1</v>
      </c>
      <c r="E46" s="247" t="b">
        <v>1</v>
      </c>
      <c r="F46" s="247" t="b">
        <v>1</v>
      </c>
      <c r="G46" s="247" t="b">
        <v>0</v>
      </c>
      <c r="H46" s="247" t="b">
        <v>0</v>
      </c>
      <c r="I46" s="20" t="s">
        <v>456</v>
      </c>
    </row>
    <row r="47" spans="1:9">
      <c r="A47" s="17" t="s">
        <v>56</v>
      </c>
      <c r="B47" s="247" t="b">
        <v>1</v>
      </c>
      <c r="C47" s="247" t="b">
        <v>1</v>
      </c>
      <c r="D47" s="247" t="b">
        <v>1</v>
      </c>
      <c r="E47" s="247" t="b">
        <v>1</v>
      </c>
      <c r="F47" s="247" t="b">
        <v>1</v>
      </c>
      <c r="G47" s="247" t="b">
        <v>0</v>
      </c>
      <c r="H47" s="247" t="b">
        <v>0</v>
      </c>
      <c r="I47" s="20" t="s">
        <v>457</v>
      </c>
    </row>
    <row r="48" spans="1:9">
      <c r="A48" s="17" t="s">
        <v>305</v>
      </c>
      <c r="B48" s="247" t="b">
        <v>1</v>
      </c>
      <c r="C48" s="247" t="b">
        <v>1</v>
      </c>
      <c r="D48" s="247" t="b">
        <v>1</v>
      </c>
      <c r="E48" s="247" t="b">
        <v>0</v>
      </c>
      <c r="F48" s="247" t="b">
        <v>1</v>
      </c>
      <c r="G48" s="247" t="b">
        <v>0</v>
      </c>
      <c r="H48" s="247" t="b">
        <v>0</v>
      </c>
      <c r="I48" s="20" t="s">
        <v>473</v>
      </c>
    </row>
    <row r="49" spans="1:9">
      <c r="A49" s="17" t="s">
        <v>306</v>
      </c>
      <c r="B49" s="247" t="b">
        <v>1</v>
      </c>
      <c r="C49" s="247" t="b">
        <v>1</v>
      </c>
      <c r="D49" s="247" t="b">
        <v>1</v>
      </c>
      <c r="E49" s="247" t="b">
        <v>0</v>
      </c>
      <c r="F49" s="247" t="b">
        <v>1</v>
      </c>
      <c r="G49" s="247" t="b">
        <v>0</v>
      </c>
      <c r="H49" s="247" t="b">
        <v>0</v>
      </c>
      <c r="I49" s="20" t="s">
        <v>474</v>
      </c>
    </row>
    <row r="50" spans="1:9">
      <c r="A50" s="17" t="s">
        <v>57</v>
      </c>
      <c r="B50" s="62" t="b">
        <v>1</v>
      </c>
      <c r="C50" s="62" t="b">
        <v>1</v>
      </c>
      <c r="D50" s="62" t="b">
        <v>1</v>
      </c>
      <c r="E50" s="62" t="b">
        <v>1</v>
      </c>
      <c r="F50" s="62" t="b">
        <v>1</v>
      </c>
      <c r="G50" s="247" t="b">
        <v>0</v>
      </c>
      <c r="H50" s="247" t="b">
        <v>0</v>
      </c>
      <c r="I50" s="30" t="s">
        <v>476</v>
      </c>
    </row>
    <row r="51" spans="1:9">
      <c r="A51" s="78" t="s">
        <v>153</v>
      </c>
      <c r="B51" s="31" t="b">
        <v>0</v>
      </c>
      <c r="C51" s="31" t="b">
        <v>0</v>
      </c>
      <c r="D51" s="31" t="b">
        <v>1</v>
      </c>
      <c r="E51" s="31" t="b">
        <v>0</v>
      </c>
      <c r="F51" s="31" t="b">
        <v>0</v>
      </c>
      <c r="G51" s="31" t="b">
        <v>1</v>
      </c>
      <c r="H51" s="247" t="b">
        <v>0</v>
      </c>
      <c r="I51" s="30" t="s">
        <v>475</v>
      </c>
    </row>
    <row r="52" spans="1:9">
      <c r="A52" s="79" t="s">
        <v>154</v>
      </c>
      <c r="B52" s="31" t="b">
        <v>0</v>
      </c>
      <c r="C52" s="80" t="b">
        <f t="shared" ref="C52:F54" si="1">C$51</f>
        <v>0</v>
      </c>
      <c r="D52" s="80" t="b">
        <f t="shared" si="1"/>
        <v>1</v>
      </c>
      <c r="E52" s="80" t="b">
        <f t="shared" si="1"/>
        <v>0</v>
      </c>
      <c r="F52" s="80" t="b">
        <f t="shared" si="1"/>
        <v>0</v>
      </c>
      <c r="G52" s="31" t="b">
        <v>1</v>
      </c>
      <c r="H52" s="247" t="b">
        <v>0</v>
      </c>
      <c r="I52" s="20" t="s">
        <v>477</v>
      </c>
    </row>
    <row r="53" spans="1:9" s="228" customFormat="1">
      <c r="A53" s="79" t="s">
        <v>201</v>
      </c>
      <c r="B53" s="31" t="b">
        <v>0</v>
      </c>
      <c r="C53" s="80" t="b">
        <f t="shared" si="1"/>
        <v>0</v>
      </c>
      <c r="D53" s="80" t="b">
        <f t="shared" si="1"/>
        <v>1</v>
      </c>
      <c r="E53" s="80" t="b">
        <f t="shared" si="1"/>
        <v>0</v>
      </c>
      <c r="F53" s="80" t="b">
        <f t="shared" si="1"/>
        <v>0</v>
      </c>
      <c r="G53" s="247" t="b">
        <v>0</v>
      </c>
      <c r="H53" s="247" t="b">
        <v>0</v>
      </c>
      <c r="I53" s="20" t="s">
        <v>1067</v>
      </c>
    </row>
    <row r="54" spans="1:9">
      <c r="A54" s="81" t="s">
        <v>200</v>
      </c>
      <c r="B54" s="31" t="b">
        <v>0</v>
      </c>
      <c r="C54" s="82" t="b">
        <f t="shared" si="1"/>
        <v>0</v>
      </c>
      <c r="D54" s="82" t="b">
        <f t="shared" si="1"/>
        <v>1</v>
      </c>
      <c r="E54" s="82" t="b">
        <f t="shared" si="1"/>
        <v>0</v>
      </c>
      <c r="F54" s="82" t="b">
        <f t="shared" si="1"/>
        <v>0</v>
      </c>
      <c r="G54" s="199" t="b">
        <v>0</v>
      </c>
      <c r="H54" s="247" t="b">
        <v>0</v>
      </c>
      <c r="I54" s="20" t="s">
        <v>441</v>
      </c>
    </row>
    <row r="55" spans="1:9">
      <c r="A55" s="17" t="s">
        <v>58</v>
      </c>
      <c r="B55" s="75" t="b">
        <v>1</v>
      </c>
      <c r="C55" s="75" t="b">
        <v>1</v>
      </c>
      <c r="D55" s="75" t="b">
        <v>1</v>
      </c>
      <c r="E55" s="75" t="b">
        <v>1</v>
      </c>
      <c r="F55" s="75" t="b">
        <v>1</v>
      </c>
      <c r="G55" s="75" t="b">
        <v>0</v>
      </c>
      <c r="H55" s="247" t="b">
        <v>0</v>
      </c>
      <c r="I55" s="20" t="s">
        <v>478</v>
      </c>
    </row>
    <row r="56" spans="1:9">
      <c r="A56" s="17" t="s">
        <v>1066</v>
      </c>
      <c r="B56" s="247" t="b">
        <v>1</v>
      </c>
      <c r="C56" s="247" t="b">
        <v>1</v>
      </c>
      <c r="D56" s="247" t="b">
        <v>1</v>
      </c>
      <c r="E56" s="247" t="b">
        <v>0</v>
      </c>
      <c r="F56" s="247" t="b">
        <v>1</v>
      </c>
      <c r="G56" s="247" t="b">
        <v>0</v>
      </c>
      <c r="H56" s="247" t="b">
        <v>0</v>
      </c>
      <c r="I56" s="20" t="s">
        <v>441</v>
      </c>
    </row>
    <row r="57" spans="1:9">
      <c r="A57" s="17" t="s">
        <v>59</v>
      </c>
      <c r="B57" s="247" t="b">
        <v>1</v>
      </c>
      <c r="C57" s="247" t="b">
        <v>1</v>
      </c>
      <c r="D57" s="247" t="b">
        <v>1</v>
      </c>
      <c r="E57" s="247" t="b">
        <v>0</v>
      </c>
      <c r="F57" s="247" t="b">
        <v>1</v>
      </c>
      <c r="G57" s="247" t="b">
        <v>0</v>
      </c>
      <c r="H57" s="247" t="b">
        <v>1</v>
      </c>
      <c r="I57" s="20" t="s">
        <v>481</v>
      </c>
    </row>
    <row r="58" spans="1:9">
      <c r="A58" s="17" t="s">
        <v>479</v>
      </c>
      <c r="B58" s="247" t="b">
        <v>1</v>
      </c>
      <c r="C58" s="247" t="b">
        <v>1</v>
      </c>
      <c r="D58" s="247" t="b">
        <v>1</v>
      </c>
      <c r="E58" s="247" t="b">
        <v>1</v>
      </c>
      <c r="F58" s="247" t="b">
        <v>1</v>
      </c>
      <c r="G58" s="247" t="b">
        <v>0</v>
      </c>
      <c r="H58" s="247" t="b">
        <v>1</v>
      </c>
      <c r="I58" s="20" t="s">
        <v>663</v>
      </c>
    </row>
    <row r="59" spans="1:9">
      <c r="A59" s="17" t="s">
        <v>797</v>
      </c>
      <c r="B59" s="247" t="b">
        <v>1</v>
      </c>
      <c r="C59" s="247" t="b">
        <v>1</v>
      </c>
      <c r="D59" s="247" t="b">
        <v>1</v>
      </c>
      <c r="E59" s="247" t="b">
        <v>0</v>
      </c>
      <c r="F59" s="247" t="b">
        <v>1</v>
      </c>
      <c r="G59" s="247" t="b">
        <v>0</v>
      </c>
      <c r="H59" s="247" t="b">
        <v>1</v>
      </c>
      <c r="I59" s="20" t="s">
        <v>442</v>
      </c>
    </row>
    <row r="60" spans="1:9">
      <c r="A60" s="17" t="s">
        <v>480</v>
      </c>
      <c r="B60" s="247" t="b">
        <v>1</v>
      </c>
      <c r="C60" s="247" t="b">
        <v>1</v>
      </c>
      <c r="D60" s="247" t="b">
        <v>1</v>
      </c>
      <c r="E60" s="247" t="b">
        <v>0</v>
      </c>
      <c r="F60" s="247" t="b">
        <v>1</v>
      </c>
      <c r="G60" s="247" t="b">
        <v>0</v>
      </c>
      <c r="H60" s="247" t="b">
        <v>1</v>
      </c>
      <c r="I60" s="20" t="s">
        <v>443</v>
      </c>
    </row>
    <row r="61" spans="1:9">
      <c r="A61" s="17" t="s">
        <v>659</v>
      </c>
      <c r="B61" s="247" t="b">
        <v>1</v>
      </c>
      <c r="C61" s="247" t="b">
        <v>1</v>
      </c>
      <c r="D61" s="247" t="b">
        <v>1</v>
      </c>
      <c r="E61" s="247" t="b">
        <v>0</v>
      </c>
      <c r="F61" s="247" t="b">
        <v>1</v>
      </c>
      <c r="G61" s="247" t="b">
        <v>0</v>
      </c>
      <c r="H61" s="247" t="b">
        <v>1</v>
      </c>
      <c r="I61" s="20" t="s">
        <v>478</v>
      </c>
    </row>
    <row r="62" spans="1:9">
      <c r="A62" s="17" t="s">
        <v>62</v>
      </c>
      <c r="B62" s="247" t="b">
        <v>1</v>
      </c>
      <c r="C62" s="247" t="b">
        <v>1</v>
      </c>
      <c r="D62" s="247" t="b">
        <v>1</v>
      </c>
      <c r="E62" s="247" t="b">
        <v>0</v>
      </c>
      <c r="F62" s="247" t="b">
        <v>1</v>
      </c>
      <c r="G62" s="247" t="b">
        <v>0</v>
      </c>
      <c r="H62" s="247" t="b">
        <v>1</v>
      </c>
      <c r="I62" s="20" t="s">
        <v>482</v>
      </c>
    </row>
    <row r="63" spans="1:9">
      <c r="A63" s="17" t="s">
        <v>60</v>
      </c>
      <c r="B63" s="247" t="b">
        <v>1</v>
      </c>
      <c r="C63" s="247" t="b">
        <v>1</v>
      </c>
      <c r="D63" s="247" t="b">
        <v>1</v>
      </c>
      <c r="E63" s="247" t="b">
        <v>0</v>
      </c>
      <c r="F63" s="247" t="b">
        <v>1</v>
      </c>
      <c r="G63" s="247" t="b">
        <v>0</v>
      </c>
      <c r="H63" s="247" t="b">
        <v>1</v>
      </c>
      <c r="I63" s="20" t="s">
        <v>662</v>
      </c>
    </row>
    <row r="64" spans="1:9">
      <c r="A64" s="17" t="s">
        <v>483</v>
      </c>
      <c r="B64" s="247" t="b">
        <v>1</v>
      </c>
      <c r="C64" s="247" t="b">
        <v>1</v>
      </c>
      <c r="D64" s="247" t="b">
        <v>1</v>
      </c>
      <c r="E64" s="247" t="b">
        <v>1</v>
      </c>
      <c r="F64" s="247" t="b">
        <v>1</v>
      </c>
      <c r="G64" s="247" t="b">
        <v>0</v>
      </c>
      <c r="H64" s="247" t="b">
        <v>1</v>
      </c>
      <c r="I64" s="20" t="s">
        <v>444</v>
      </c>
    </row>
    <row r="65" spans="1:9">
      <c r="A65" s="17" t="s">
        <v>484</v>
      </c>
      <c r="B65" s="247" t="b">
        <v>1</v>
      </c>
      <c r="C65" s="247" t="b">
        <v>1</v>
      </c>
      <c r="D65" s="247" t="b">
        <v>1</v>
      </c>
      <c r="E65" s="247" t="b">
        <v>0</v>
      </c>
      <c r="F65" s="247" t="b">
        <v>1</v>
      </c>
      <c r="G65" s="247" t="b">
        <v>0</v>
      </c>
      <c r="H65" s="247" t="b">
        <v>1</v>
      </c>
      <c r="I65" s="20" t="s">
        <v>445</v>
      </c>
    </row>
    <row r="66" spans="1:9">
      <c r="A66" s="17" t="s">
        <v>660</v>
      </c>
      <c r="B66" s="247" t="b">
        <v>1</v>
      </c>
      <c r="C66" s="247" t="b">
        <v>1</v>
      </c>
      <c r="D66" s="247" t="b">
        <v>1</v>
      </c>
      <c r="E66" s="247" t="b">
        <v>0</v>
      </c>
      <c r="F66" s="247" t="b">
        <v>1</v>
      </c>
      <c r="G66" s="247" t="b">
        <v>0</v>
      </c>
      <c r="H66" s="247" t="b">
        <v>1</v>
      </c>
      <c r="I66" s="20" t="s">
        <v>446</v>
      </c>
    </row>
    <row r="67" spans="1:9">
      <c r="A67" s="17" t="s">
        <v>63</v>
      </c>
      <c r="B67" s="247" t="b">
        <v>1</v>
      </c>
      <c r="C67" s="247" t="b">
        <v>1</v>
      </c>
      <c r="D67" s="247" t="b">
        <v>1</v>
      </c>
      <c r="E67" s="247" t="b">
        <v>0</v>
      </c>
      <c r="F67" s="247" t="b">
        <v>1</v>
      </c>
      <c r="G67" s="247" t="b">
        <v>0</v>
      </c>
      <c r="H67" s="247" t="b">
        <v>1</v>
      </c>
      <c r="I67" s="20" t="s">
        <v>447</v>
      </c>
    </row>
    <row r="68" spans="1:9">
      <c r="A68" s="17" t="s">
        <v>61</v>
      </c>
      <c r="B68" s="247" t="b">
        <v>1</v>
      </c>
      <c r="C68" s="247" t="b">
        <v>1</v>
      </c>
      <c r="D68" s="247" t="b">
        <v>1</v>
      </c>
      <c r="E68" s="247" t="b">
        <v>0</v>
      </c>
      <c r="F68" s="247" t="b">
        <v>1</v>
      </c>
      <c r="G68" s="247" t="b">
        <v>0</v>
      </c>
      <c r="H68" s="247" t="b">
        <v>1</v>
      </c>
      <c r="I68" s="20" t="s">
        <v>448</v>
      </c>
    </row>
    <row r="69" spans="1:9">
      <c r="A69" s="17" t="s">
        <v>64</v>
      </c>
      <c r="B69" s="247" t="b">
        <v>1</v>
      </c>
      <c r="C69" s="247" t="b">
        <v>1</v>
      </c>
      <c r="D69" s="247" t="b">
        <v>1</v>
      </c>
      <c r="E69" s="247" t="b">
        <v>0</v>
      </c>
      <c r="F69" s="247" t="b">
        <v>1</v>
      </c>
      <c r="G69" s="247" t="b">
        <v>0</v>
      </c>
      <c r="H69" s="247" t="b">
        <v>1</v>
      </c>
      <c r="I69" s="20" t="s">
        <v>449</v>
      </c>
    </row>
    <row r="70" spans="1:9">
      <c r="A70" s="17" t="s">
        <v>65</v>
      </c>
      <c r="B70" s="247" t="b">
        <v>1</v>
      </c>
      <c r="C70" s="247" t="b">
        <v>1</v>
      </c>
      <c r="D70" s="247" t="b">
        <v>1</v>
      </c>
      <c r="E70" s="247" t="b">
        <v>0</v>
      </c>
      <c r="F70" s="247" t="b">
        <v>1</v>
      </c>
      <c r="G70" s="247" t="b">
        <v>0</v>
      </c>
      <c r="H70" s="247" t="b">
        <v>1</v>
      </c>
    </row>
    <row r="71" spans="1:9">
      <c r="A71" s="17" t="s">
        <v>66</v>
      </c>
      <c r="B71" s="247" t="b">
        <v>1</v>
      </c>
      <c r="C71" s="247" t="b">
        <v>1</v>
      </c>
      <c r="D71" s="247" t="b">
        <v>1</v>
      </c>
      <c r="E71" s="247" t="b">
        <v>1</v>
      </c>
      <c r="F71" s="247" t="b">
        <v>1</v>
      </c>
      <c r="G71" s="247" t="b">
        <v>0</v>
      </c>
      <c r="H71" s="247" t="b">
        <v>1</v>
      </c>
    </row>
    <row r="72" spans="1:9">
      <c r="A72" s="17" t="s">
        <v>67</v>
      </c>
      <c r="B72" s="247" t="b">
        <v>1</v>
      </c>
      <c r="C72" s="247" t="b">
        <v>1</v>
      </c>
      <c r="D72" s="247" t="b">
        <v>1</v>
      </c>
      <c r="E72" s="247" t="b">
        <v>0</v>
      </c>
      <c r="F72" s="247" t="b">
        <v>1</v>
      </c>
      <c r="G72" s="247" t="b">
        <v>0</v>
      </c>
      <c r="H72" s="247" t="b">
        <v>1</v>
      </c>
    </row>
    <row r="73" spans="1:9">
      <c r="A73" s="17" t="s">
        <v>1750</v>
      </c>
      <c r="B73" s="247" t="b">
        <v>1</v>
      </c>
      <c r="C73" s="247" t="b">
        <v>1</v>
      </c>
      <c r="D73" s="247" t="b">
        <v>1</v>
      </c>
      <c r="E73" s="247" t="b">
        <v>1</v>
      </c>
      <c r="F73" s="247" t="b">
        <v>1</v>
      </c>
      <c r="G73" s="247" t="b">
        <v>0</v>
      </c>
      <c r="H73" s="247" t="b">
        <v>1</v>
      </c>
    </row>
  </sheetData>
  <autoFilter ref="A2:H69" xr:uid="{7A02DDC9-E0E8-48BF-8BE6-D6DD57F6C67D}"/>
  <conditionalFormatting sqref="B11:H11 B13:F13 B8:F8 B57:H72 B14:G19 B3:H4 E56 B21:G31 H13:H56 G7:G10 G12:G13 B33:G55">
    <cfRule type="cellIs" dxfId="42" priority="12" operator="equal">
      <formula>FALSE</formula>
    </cfRule>
  </conditionalFormatting>
  <conditionalFormatting sqref="B32:G32">
    <cfRule type="cellIs" dxfId="41" priority="11" operator="equal">
      <formula>FALSE</formula>
    </cfRule>
  </conditionalFormatting>
  <conditionalFormatting sqref="B56:D56 F56:G56">
    <cfRule type="cellIs" dxfId="40" priority="10" operator="equal">
      <formula>FALSE</formula>
    </cfRule>
  </conditionalFormatting>
  <conditionalFormatting sqref="B12:F12">
    <cfRule type="cellIs" dxfId="39" priority="9" operator="equal">
      <formula>FALSE</formula>
    </cfRule>
  </conditionalFormatting>
  <conditionalFormatting sqref="B9:F9">
    <cfRule type="cellIs" dxfId="38" priority="8" operator="equal">
      <formula>FALSE</formula>
    </cfRule>
  </conditionalFormatting>
  <conditionalFormatting sqref="B20:G20">
    <cfRule type="cellIs" dxfId="37" priority="7" operator="equal">
      <formula>FALSE</formula>
    </cfRule>
  </conditionalFormatting>
  <conditionalFormatting sqref="B10:F10">
    <cfRule type="cellIs" dxfId="36" priority="6" operator="equal">
      <formula>FALSE</formula>
    </cfRule>
  </conditionalFormatting>
  <conditionalFormatting sqref="B5:H5 G6">
    <cfRule type="cellIs" dxfId="35" priority="5" operator="equal">
      <formula>FALSE</formula>
    </cfRule>
  </conditionalFormatting>
  <conditionalFormatting sqref="B6:F6 H6">
    <cfRule type="cellIs" dxfId="34" priority="4" operator="equal">
      <formula>FALSE</formula>
    </cfRule>
  </conditionalFormatting>
  <conditionalFormatting sqref="B7:F7 H7:H10">
    <cfRule type="cellIs" dxfId="33" priority="3" operator="equal">
      <formula>FALSE</formula>
    </cfRule>
  </conditionalFormatting>
  <conditionalFormatting sqref="H12">
    <cfRule type="cellIs" dxfId="32" priority="2" operator="equal">
      <formula>FALSE</formula>
    </cfRule>
  </conditionalFormatting>
  <conditionalFormatting sqref="B73:H73">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sheetViews>
  <sheetFormatPr defaultRowHeight="15"/>
  <cols>
    <col min="3" max="3" width="22.5703125" bestFit="1" customWidth="1"/>
    <col min="7" max="7" width="22.5703125" bestFit="1" customWidth="1"/>
  </cols>
  <sheetData>
    <row r="2" spans="1:10">
      <c r="B2" t="s">
        <v>1622</v>
      </c>
    </row>
    <row r="3" spans="1:10">
      <c r="B3" s="138" t="s">
        <v>1</v>
      </c>
      <c r="C3" s="139" t="s">
        <v>2</v>
      </c>
      <c r="D3" s="139" t="s">
        <v>3</v>
      </c>
      <c r="E3" t="s">
        <v>4</v>
      </c>
      <c r="F3" s="216" t="s">
        <v>1</v>
      </c>
      <c r="G3" s="217" t="s">
        <v>2</v>
      </c>
      <c r="H3" s="217" t="s">
        <v>3</v>
      </c>
      <c r="I3" s="217" t="s">
        <v>4</v>
      </c>
    </row>
    <row r="4" spans="1:10">
      <c r="B4" s="140" t="s">
        <v>18</v>
      </c>
      <c r="C4" s="141"/>
      <c r="D4" s="142"/>
      <c r="E4" t="s">
        <v>1141</v>
      </c>
      <c r="F4" s="140" t="s">
        <v>18</v>
      </c>
      <c r="G4" s="142"/>
      <c r="H4" s="142"/>
      <c r="I4" s="275" t="s">
        <v>1141</v>
      </c>
    </row>
    <row r="5" spans="1:10">
      <c r="A5" s="228" t="e">
        <f t="shared" ref="A5:A68" si="0">IF($C5="","blank",MATCH($C5,$G$5:$G$130,0))</f>
        <v>#N/A</v>
      </c>
      <c r="B5" s="24" t="s">
        <v>18</v>
      </c>
      <c r="C5" s="143" t="s">
        <v>1634</v>
      </c>
      <c r="D5" s="142"/>
      <c r="F5" s="202" t="s">
        <v>10</v>
      </c>
      <c r="G5" s="143" t="s">
        <v>661</v>
      </c>
      <c r="H5" s="142"/>
      <c r="I5" s="276"/>
    </row>
    <row r="6" spans="1:10">
      <c r="A6" s="228">
        <f t="shared" si="0"/>
        <v>1</v>
      </c>
      <c r="B6" s="144" t="s">
        <v>10</v>
      </c>
      <c r="C6" s="143" t="s">
        <v>661</v>
      </c>
      <c r="D6" s="145"/>
      <c r="F6" s="202" t="s">
        <v>10</v>
      </c>
      <c r="G6" s="143" t="s">
        <v>24</v>
      </c>
      <c r="H6" s="142"/>
      <c r="I6" s="276"/>
    </row>
    <row r="7" spans="1:10">
      <c r="A7" s="228">
        <f t="shared" si="0"/>
        <v>2</v>
      </c>
      <c r="B7" s="144" t="s">
        <v>10</v>
      </c>
      <c r="C7" s="143" t="s">
        <v>24</v>
      </c>
      <c r="D7" s="145"/>
      <c r="F7" s="202" t="s">
        <v>10</v>
      </c>
      <c r="G7" s="143" t="s">
        <v>25</v>
      </c>
      <c r="H7" s="142"/>
      <c r="I7" s="276"/>
    </row>
    <row r="8" spans="1:10">
      <c r="A8" s="228">
        <f t="shared" si="0"/>
        <v>3</v>
      </c>
      <c r="B8" s="24" t="s">
        <v>10</v>
      </c>
      <c r="C8" s="143" t="s">
        <v>25</v>
      </c>
      <c r="D8" s="142"/>
      <c r="F8" s="202" t="s">
        <v>10</v>
      </c>
      <c r="G8" s="143" t="s">
        <v>490</v>
      </c>
      <c r="H8" s="142"/>
      <c r="I8" s="276"/>
    </row>
    <row r="9" spans="1:10">
      <c r="A9" s="228">
        <f t="shared" si="0"/>
        <v>4</v>
      </c>
      <c r="B9" s="24" t="s">
        <v>10</v>
      </c>
      <c r="C9" s="143" t="s">
        <v>490</v>
      </c>
      <c r="D9" s="142"/>
      <c r="F9" s="202" t="s">
        <v>10</v>
      </c>
      <c r="G9" s="143" t="s">
        <v>199</v>
      </c>
      <c r="H9" s="142"/>
      <c r="I9" s="276"/>
    </row>
    <row r="10" spans="1:10">
      <c r="A10" s="228">
        <f t="shared" si="0"/>
        <v>5</v>
      </c>
      <c r="B10" s="24" t="s">
        <v>10</v>
      </c>
      <c r="C10" s="143" t="s">
        <v>199</v>
      </c>
      <c r="D10" s="142"/>
      <c r="F10" s="202" t="s">
        <v>10</v>
      </c>
      <c r="G10" s="143" t="s">
        <v>1621</v>
      </c>
      <c r="H10" s="142"/>
      <c r="I10" s="276"/>
    </row>
    <row r="11" spans="1:10">
      <c r="A11">
        <f t="shared" si="0"/>
        <v>6</v>
      </c>
      <c r="B11" s="24" t="s">
        <v>10</v>
      </c>
      <c r="C11" s="143" t="s">
        <v>1621</v>
      </c>
      <c r="D11" s="142"/>
      <c r="F11" s="202" t="s">
        <v>10</v>
      </c>
      <c r="G11" s="143" t="s">
        <v>23</v>
      </c>
      <c r="H11" s="142"/>
      <c r="I11" s="276"/>
    </row>
    <row r="12" spans="1:10" s="228" customFormat="1">
      <c r="A12" s="228" t="e">
        <f t="shared" si="0"/>
        <v>#N/A</v>
      </c>
      <c r="B12" s="202" t="s">
        <v>18</v>
      </c>
      <c r="C12" s="143" t="s">
        <v>1635</v>
      </c>
      <c r="D12" s="142"/>
      <c r="F12" s="202" t="s">
        <v>10</v>
      </c>
      <c r="G12" s="143" t="s">
        <v>1624</v>
      </c>
      <c r="H12" s="142"/>
      <c r="I12" s="276" t="s">
        <v>1625</v>
      </c>
      <c r="J12" s="276" t="s">
        <v>1626</v>
      </c>
    </row>
    <row r="13" spans="1:10">
      <c r="A13" s="228">
        <f t="shared" si="0"/>
        <v>7</v>
      </c>
      <c r="B13" s="24" t="s">
        <v>10</v>
      </c>
      <c r="C13" s="143" t="s">
        <v>23</v>
      </c>
      <c r="D13" s="142"/>
      <c r="F13" s="202" t="s">
        <v>10</v>
      </c>
      <c r="G13" s="143" t="s">
        <v>698</v>
      </c>
      <c r="H13" s="142"/>
      <c r="I13" s="276"/>
    </row>
    <row r="14" spans="1:10">
      <c r="A14" s="228" t="e">
        <f t="shared" si="0"/>
        <v>#N/A</v>
      </c>
      <c r="B14" s="202" t="s">
        <v>10</v>
      </c>
      <c r="C14" s="143" t="s">
        <v>1632</v>
      </c>
      <c r="D14" s="142"/>
      <c r="F14" s="202" t="s">
        <v>10</v>
      </c>
      <c r="G14" s="143" t="s">
        <v>820</v>
      </c>
      <c r="H14" s="142"/>
      <c r="I14" s="276"/>
    </row>
    <row r="15" spans="1:10">
      <c r="A15" s="228">
        <f t="shared" si="0"/>
        <v>8</v>
      </c>
      <c r="B15" s="24" t="s">
        <v>10</v>
      </c>
      <c r="C15" s="143" t="s">
        <v>1624</v>
      </c>
      <c r="D15" s="142"/>
      <c r="E15" t="s">
        <v>1625</v>
      </c>
      <c r="F15" s="202" t="s">
        <v>10</v>
      </c>
      <c r="G15" s="143" t="s">
        <v>836</v>
      </c>
      <c r="H15" s="142"/>
      <c r="I15" s="276"/>
    </row>
    <row r="16" spans="1:10">
      <c r="A16" s="228">
        <f t="shared" si="0"/>
        <v>8</v>
      </c>
      <c r="B16" s="24" t="s">
        <v>10</v>
      </c>
      <c r="C16" s="143" t="s">
        <v>1624</v>
      </c>
      <c r="D16" s="142"/>
      <c r="E16" t="s">
        <v>1626</v>
      </c>
      <c r="F16" s="202" t="s">
        <v>10</v>
      </c>
      <c r="G16" s="143" t="s">
        <v>835</v>
      </c>
      <c r="H16" s="142"/>
      <c r="I16" s="276"/>
    </row>
    <row r="17" spans="1:15">
      <c r="A17" s="228">
        <f t="shared" si="0"/>
        <v>9</v>
      </c>
      <c r="B17" s="24" t="s">
        <v>10</v>
      </c>
      <c r="C17" s="143" t="s">
        <v>698</v>
      </c>
      <c r="D17" s="142"/>
      <c r="F17" s="202" t="s">
        <v>10</v>
      </c>
      <c r="G17" s="143" t="s">
        <v>1054</v>
      </c>
      <c r="H17" s="142"/>
      <c r="I17" s="276"/>
    </row>
    <row r="18" spans="1:15">
      <c r="A18" s="228">
        <f t="shared" si="0"/>
        <v>10</v>
      </c>
      <c r="B18" s="24" t="s">
        <v>10</v>
      </c>
      <c r="C18" s="143" t="s">
        <v>820</v>
      </c>
      <c r="D18" s="142"/>
      <c r="F18" s="202" t="s">
        <v>10</v>
      </c>
      <c r="G18" s="143" t="s">
        <v>1060</v>
      </c>
      <c r="H18" s="142"/>
      <c r="I18" s="276"/>
    </row>
    <row r="19" spans="1:15">
      <c r="A19" s="228" t="e">
        <f t="shared" si="0"/>
        <v>#N/A</v>
      </c>
      <c r="B19" s="24" t="s">
        <v>10</v>
      </c>
      <c r="C19" s="143" t="s">
        <v>1647</v>
      </c>
      <c r="D19" s="142"/>
      <c r="E19" t="s">
        <v>173</v>
      </c>
      <c r="F19" s="202" t="s">
        <v>10</v>
      </c>
      <c r="G19" s="143" t="s">
        <v>535</v>
      </c>
      <c r="H19" s="145"/>
      <c r="I19" s="276" t="s">
        <v>1062</v>
      </c>
    </row>
    <row r="20" spans="1:15">
      <c r="A20" s="228" t="e">
        <f t="shared" si="0"/>
        <v>#N/A</v>
      </c>
      <c r="B20" s="24" t="s">
        <v>10</v>
      </c>
      <c r="C20" s="143" t="s">
        <v>1649</v>
      </c>
      <c r="D20" s="142"/>
      <c r="F20" s="202" t="s">
        <v>10</v>
      </c>
      <c r="G20" s="143" t="s">
        <v>1056</v>
      </c>
      <c r="H20" s="142"/>
      <c r="I20" s="276"/>
    </row>
    <row r="21" spans="1:15">
      <c r="A21" s="228" t="e">
        <f t="shared" si="0"/>
        <v>#N/A</v>
      </c>
      <c r="B21" s="24" t="s">
        <v>10</v>
      </c>
      <c r="C21" s="143" t="s">
        <v>1648</v>
      </c>
      <c r="D21" s="142"/>
      <c r="E21" t="s">
        <v>173</v>
      </c>
      <c r="F21" s="202" t="s">
        <v>10</v>
      </c>
      <c r="G21" s="143" t="s">
        <v>1055</v>
      </c>
      <c r="H21" s="142"/>
      <c r="I21" s="276"/>
    </row>
    <row r="22" spans="1:15">
      <c r="A22" s="228" t="e">
        <f t="shared" si="0"/>
        <v>#N/A</v>
      </c>
      <c r="B22" s="24" t="s">
        <v>18</v>
      </c>
      <c r="C22" s="143" t="s">
        <v>1636</v>
      </c>
      <c r="D22" s="142"/>
      <c r="F22" s="202" t="s">
        <v>10</v>
      </c>
      <c r="G22" s="143" t="s">
        <v>1059</v>
      </c>
      <c r="H22" s="142"/>
      <c r="I22" s="276"/>
    </row>
    <row r="23" spans="1:15">
      <c r="A23" s="228">
        <f t="shared" si="0"/>
        <v>11</v>
      </c>
      <c r="B23" s="24" t="s">
        <v>10</v>
      </c>
      <c r="C23" s="143" t="s">
        <v>836</v>
      </c>
      <c r="D23" s="142"/>
      <c r="F23" s="202" t="s">
        <v>0</v>
      </c>
      <c r="G23" s="143" t="s">
        <v>378</v>
      </c>
      <c r="H23" s="145"/>
      <c r="I23" s="276"/>
    </row>
    <row r="24" spans="1:15">
      <c r="A24" s="228">
        <f t="shared" si="0"/>
        <v>12</v>
      </c>
      <c r="B24" s="24" t="s">
        <v>10</v>
      </c>
      <c r="C24" s="143" t="s">
        <v>835</v>
      </c>
      <c r="D24" s="142"/>
      <c r="F24" s="202" t="s">
        <v>0</v>
      </c>
      <c r="G24" s="143" t="s">
        <v>379</v>
      </c>
      <c r="H24" s="145"/>
      <c r="I24" s="276"/>
    </row>
    <row r="25" spans="1:15">
      <c r="A25" s="228">
        <f t="shared" si="0"/>
        <v>13</v>
      </c>
      <c r="B25" s="24" t="s">
        <v>10</v>
      </c>
      <c r="C25" s="143" t="s">
        <v>1054</v>
      </c>
      <c r="D25" s="142"/>
      <c r="F25" s="202" t="s">
        <v>10</v>
      </c>
      <c r="G25" s="143" t="s">
        <v>28</v>
      </c>
      <c r="H25" s="142"/>
      <c r="I25" s="276" t="s">
        <v>396</v>
      </c>
      <c r="J25" s="276" t="s">
        <v>669</v>
      </c>
    </row>
    <row r="26" spans="1:15">
      <c r="A26" s="228">
        <f t="shared" si="0"/>
        <v>14</v>
      </c>
      <c r="B26" s="24" t="s">
        <v>10</v>
      </c>
      <c r="C26" s="143" t="s">
        <v>1060</v>
      </c>
      <c r="D26" s="142"/>
      <c r="F26" s="202" t="s">
        <v>10</v>
      </c>
      <c r="G26" s="143" t="s">
        <v>769</v>
      </c>
      <c r="H26" s="142"/>
      <c r="I26" s="276" t="s">
        <v>771</v>
      </c>
    </row>
    <row r="27" spans="1:15">
      <c r="A27" s="228">
        <f t="shared" si="0"/>
        <v>15</v>
      </c>
      <c r="B27" s="24" t="s">
        <v>10</v>
      </c>
      <c r="C27" s="143" t="s">
        <v>535</v>
      </c>
      <c r="D27" s="142"/>
      <c r="E27" t="s">
        <v>1062</v>
      </c>
      <c r="F27" s="202" t="s">
        <v>10</v>
      </c>
      <c r="G27" s="143" t="s">
        <v>22</v>
      </c>
      <c r="H27" s="142"/>
      <c r="I27" s="276" t="s">
        <v>392</v>
      </c>
      <c r="J27" s="276" t="s">
        <v>111</v>
      </c>
      <c r="K27" s="276" t="s">
        <v>771</v>
      </c>
      <c r="L27" s="228"/>
      <c r="M27" s="228"/>
      <c r="N27" s="228"/>
      <c r="O27" s="228"/>
    </row>
    <row r="28" spans="1:15" s="228" customFormat="1">
      <c r="A28" s="228">
        <f t="shared" si="0"/>
        <v>16</v>
      </c>
      <c r="B28" s="202" t="s">
        <v>10</v>
      </c>
      <c r="C28" s="143" t="s">
        <v>1056</v>
      </c>
      <c r="D28" s="142"/>
      <c r="F28" s="202" t="s">
        <v>10</v>
      </c>
      <c r="G28" s="143" t="s">
        <v>21</v>
      </c>
      <c r="H28" s="142"/>
      <c r="I28" s="276" t="s">
        <v>394</v>
      </c>
      <c r="J28" s="276" t="s">
        <v>771</v>
      </c>
      <c r="K28" s="276" t="s">
        <v>393</v>
      </c>
      <c r="L28" s="276" t="s">
        <v>367</v>
      </c>
      <c r="M28" s="276"/>
      <c r="N28" s="276"/>
      <c r="O28" s="276"/>
    </row>
    <row r="29" spans="1:15">
      <c r="A29" s="228">
        <f t="shared" si="0"/>
        <v>17</v>
      </c>
      <c r="B29" s="202" t="s">
        <v>10</v>
      </c>
      <c r="C29" s="143" t="s">
        <v>1055</v>
      </c>
      <c r="D29" s="142"/>
      <c r="F29" s="202" t="s">
        <v>10</v>
      </c>
      <c r="G29" s="143" t="s">
        <v>20</v>
      </c>
      <c r="H29" s="142"/>
      <c r="I29" s="276" t="s">
        <v>392</v>
      </c>
      <c r="J29" s="276" t="s">
        <v>771</v>
      </c>
    </row>
    <row r="30" spans="1:15">
      <c r="A30" s="228" t="e">
        <f t="shared" si="0"/>
        <v>#N/A</v>
      </c>
      <c r="B30" s="202" t="s">
        <v>10</v>
      </c>
      <c r="C30" s="143" t="s">
        <v>1629</v>
      </c>
      <c r="D30" s="142"/>
      <c r="F30" s="202" t="s">
        <v>10</v>
      </c>
      <c r="G30" s="143" t="s">
        <v>13</v>
      </c>
      <c r="H30" s="142"/>
      <c r="I30" s="276"/>
    </row>
    <row r="31" spans="1:15">
      <c r="A31" s="228">
        <f t="shared" si="0"/>
        <v>19</v>
      </c>
      <c r="B31" s="202" t="s">
        <v>0</v>
      </c>
      <c r="C31" s="143" t="s">
        <v>378</v>
      </c>
      <c r="D31" s="142"/>
      <c r="F31" s="202" t="s">
        <v>10</v>
      </c>
      <c r="G31" s="143" t="s">
        <v>240</v>
      </c>
      <c r="H31" s="142"/>
      <c r="I31" s="276"/>
    </row>
    <row r="32" spans="1:15">
      <c r="A32" s="228">
        <f t="shared" si="0"/>
        <v>20</v>
      </c>
      <c r="B32" s="202" t="s">
        <v>0</v>
      </c>
      <c r="C32" s="143" t="s">
        <v>379</v>
      </c>
      <c r="D32" s="142"/>
      <c r="F32" s="202" t="s">
        <v>10</v>
      </c>
      <c r="G32" s="143" t="s">
        <v>241</v>
      </c>
      <c r="H32" s="142"/>
      <c r="I32" s="276"/>
    </row>
    <row r="33" spans="1:488">
      <c r="A33" s="228">
        <f t="shared" si="0"/>
        <v>21</v>
      </c>
      <c r="B33" s="202" t="s">
        <v>10</v>
      </c>
      <c r="C33" s="143" t="s">
        <v>28</v>
      </c>
      <c r="D33" s="142"/>
      <c r="E33" t="s">
        <v>396</v>
      </c>
      <c r="F33" s="202" t="s">
        <v>10</v>
      </c>
      <c r="G33" s="143" t="s">
        <v>242</v>
      </c>
      <c r="H33" s="142"/>
      <c r="I33" s="276" t="s">
        <v>6</v>
      </c>
      <c r="J33" s="276" t="s">
        <v>7</v>
      </c>
      <c r="K33" s="276" t="s">
        <v>8</v>
      </c>
      <c r="L33" s="276" t="s">
        <v>173</v>
      </c>
      <c r="M33" s="276" t="s">
        <v>188</v>
      </c>
      <c r="N33" s="276" t="s">
        <v>254</v>
      </c>
      <c r="O33" s="276" t="s">
        <v>256</v>
      </c>
      <c r="P33" s="276" t="s">
        <v>291</v>
      </c>
    </row>
    <row r="34" spans="1:488">
      <c r="A34" s="228">
        <f t="shared" si="0"/>
        <v>21</v>
      </c>
      <c r="B34" s="202" t="s">
        <v>10</v>
      </c>
      <c r="C34" s="143" t="s">
        <v>28</v>
      </c>
      <c r="D34" s="142"/>
      <c r="E34" t="s">
        <v>669</v>
      </c>
      <c r="F34" s="202" t="s">
        <v>10</v>
      </c>
      <c r="G34" s="143" t="s">
        <v>243</v>
      </c>
      <c r="H34" s="142"/>
      <c r="I34" s="276" t="s">
        <v>6</v>
      </c>
      <c r="J34" s="276" t="s">
        <v>7</v>
      </c>
    </row>
    <row r="35" spans="1:488">
      <c r="A35" s="228" t="e">
        <f t="shared" si="0"/>
        <v>#N/A</v>
      </c>
      <c r="B35" s="202" t="s">
        <v>18</v>
      </c>
      <c r="C35" s="143" t="s">
        <v>1637</v>
      </c>
      <c r="D35" s="142"/>
      <c r="F35" s="202" t="s">
        <v>10</v>
      </c>
      <c r="G35" s="143" t="s">
        <v>244</v>
      </c>
      <c r="H35" s="142"/>
      <c r="I35" s="276"/>
    </row>
    <row r="36" spans="1:488">
      <c r="A36" s="228">
        <f t="shared" si="0"/>
        <v>22</v>
      </c>
      <c r="B36" s="202" t="s">
        <v>10</v>
      </c>
      <c r="C36" s="143" t="s">
        <v>769</v>
      </c>
      <c r="D36" s="142"/>
      <c r="E36" t="s">
        <v>771</v>
      </c>
      <c r="F36" s="202" t="s">
        <v>10</v>
      </c>
      <c r="G36" s="143" t="s">
        <v>245</v>
      </c>
      <c r="H36" s="142"/>
      <c r="I36" s="276" t="s">
        <v>8</v>
      </c>
    </row>
    <row r="37" spans="1:488">
      <c r="A37" s="228">
        <f t="shared" si="0"/>
        <v>23</v>
      </c>
      <c r="B37" s="202" t="s">
        <v>10</v>
      </c>
      <c r="C37" s="143" t="s">
        <v>22</v>
      </c>
      <c r="D37" s="142"/>
      <c r="E37" t="s">
        <v>392</v>
      </c>
      <c r="F37" s="202" t="s">
        <v>10</v>
      </c>
      <c r="G37" s="143" t="s">
        <v>246</v>
      </c>
      <c r="H37" s="142"/>
      <c r="I37" s="276"/>
    </row>
    <row r="38" spans="1:488">
      <c r="A38" s="228">
        <f t="shared" si="0"/>
        <v>23</v>
      </c>
      <c r="B38" s="202" t="s">
        <v>10</v>
      </c>
      <c r="C38" s="143" t="s">
        <v>22</v>
      </c>
      <c r="D38" s="142"/>
      <c r="E38" t="s">
        <v>111</v>
      </c>
      <c r="F38" s="202" t="s">
        <v>10</v>
      </c>
      <c r="G38" s="143" t="s">
        <v>345</v>
      </c>
      <c r="H38" s="142"/>
      <c r="I38" s="276"/>
    </row>
    <row r="39" spans="1:488">
      <c r="A39" s="228">
        <f t="shared" si="0"/>
        <v>23</v>
      </c>
      <c r="B39" s="202" t="s">
        <v>10</v>
      </c>
      <c r="C39" s="143" t="s">
        <v>22</v>
      </c>
      <c r="D39" s="142"/>
      <c r="E39" t="s">
        <v>771</v>
      </c>
      <c r="F39" s="202" t="s">
        <v>10</v>
      </c>
      <c r="G39" s="143" t="s">
        <v>346</v>
      </c>
      <c r="H39" s="142"/>
      <c r="I39" s="276"/>
    </row>
    <row r="40" spans="1:488">
      <c r="A40" s="228">
        <f t="shared" si="0"/>
        <v>24</v>
      </c>
      <c r="B40" s="202" t="s">
        <v>10</v>
      </c>
      <c r="C40" s="143" t="s">
        <v>21</v>
      </c>
      <c r="D40" s="142"/>
      <c r="E40" t="s">
        <v>394</v>
      </c>
      <c r="F40" s="202" t="s">
        <v>10</v>
      </c>
      <c r="G40" s="143" t="s">
        <v>1128</v>
      </c>
      <c r="H40" s="142"/>
      <c r="I40" s="276" t="s">
        <v>309</v>
      </c>
    </row>
    <row r="41" spans="1:488">
      <c r="A41" s="228">
        <f t="shared" si="0"/>
        <v>24</v>
      </c>
      <c r="B41" s="202" t="s">
        <v>10</v>
      </c>
      <c r="C41" s="143" t="s">
        <v>21</v>
      </c>
      <c r="D41" s="142"/>
      <c r="E41" t="s">
        <v>771</v>
      </c>
      <c r="F41" s="202" t="s">
        <v>10</v>
      </c>
      <c r="G41" s="143" t="s">
        <v>238</v>
      </c>
      <c r="H41" s="142"/>
      <c r="I41" s="276"/>
    </row>
    <row r="42" spans="1:488">
      <c r="A42" s="228">
        <f t="shared" si="0"/>
        <v>24</v>
      </c>
      <c r="B42" s="202" t="s">
        <v>10</v>
      </c>
      <c r="C42" s="143" t="s">
        <v>21</v>
      </c>
      <c r="D42" s="142"/>
      <c r="E42" t="s">
        <v>393</v>
      </c>
      <c r="F42" s="202" t="s">
        <v>10</v>
      </c>
      <c r="G42" s="143" t="s">
        <v>239</v>
      </c>
      <c r="H42" s="142"/>
      <c r="I42" s="276"/>
    </row>
    <row r="43" spans="1:488">
      <c r="A43" s="228">
        <f t="shared" si="0"/>
        <v>24</v>
      </c>
      <c r="B43" s="202" t="s">
        <v>10</v>
      </c>
      <c r="C43" s="143" t="s">
        <v>21</v>
      </c>
      <c r="D43" s="142"/>
      <c r="E43" t="s">
        <v>367</v>
      </c>
      <c r="F43" s="202" t="s">
        <v>10</v>
      </c>
      <c r="G43" s="143" t="s">
        <v>35</v>
      </c>
      <c r="H43" s="142"/>
      <c r="I43" s="276" t="s">
        <v>6</v>
      </c>
      <c r="J43" s="276" t="s">
        <v>7</v>
      </c>
      <c r="K43" s="276" t="s">
        <v>8</v>
      </c>
      <c r="L43" s="276" t="s">
        <v>173</v>
      </c>
      <c r="M43" s="276" t="s">
        <v>188</v>
      </c>
      <c r="N43" s="276" t="s">
        <v>254</v>
      </c>
      <c r="O43" s="276" t="s">
        <v>256</v>
      </c>
      <c r="P43" s="276" t="s">
        <v>291</v>
      </c>
    </row>
    <row r="44" spans="1:488">
      <c r="A44" s="228">
        <f t="shared" si="0"/>
        <v>25</v>
      </c>
      <c r="B44" s="202" t="s">
        <v>10</v>
      </c>
      <c r="C44" s="143" t="s">
        <v>20</v>
      </c>
      <c r="D44" s="142"/>
      <c r="E44" t="s">
        <v>392</v>
      </c>
      <c r="F44" s="202" t="s">
        <v>10</v>
      </c>
      <c r="G44" s="143" t="s">
        <v>37</v>
      </c>
      <c r="H44" s="142"/>
      <c r="I44" s="276" t="s">
        <v>6</v>
      </c>
      <c r="J44" s="276" t="s">
        <v>7</v>
      </c>
      <c r="K44" s="276" t="s">
        <v>8</v>
      </c>
      <c r="L44" s="276" t="s">
        <v>173</v>
      </c>
      <c r="M44" s="276" t="s">
        <v>188</v>
      </c>
      <c r="N44" s="276" t="s">
        <v>254</v>
      </c>
    </row>
    <row r="45" spans="1:488">
      <c r="A45" s="228">
        <f t="shared" si="0"/>
        <v>25</v>
      </c>
      <c r="B45" s="202" t="s">
        <v>10</v>
      </c>
      <c r="C45" s="143" t="s">
        <v>20</v>
      </c>
      <c r="D45" s="145"/>
      <c r="E45" t="s">
        <v>771</v>
      </c>
      <c r="F45" s="202" t="s">
        <v>9</v>
      </c>
      <c r="G45" s="143" t="s">
        <v>536</v>
      </c>
      <c r="H45" s="145"/>
      <c r="I45" s="277" t="s">
        <v>309</v>
      </c>
    </row>
    <row r="46" spans="1:488">
      <c r="A46" s="228">
        <f t="shared" si="0"/>
        <v>26</v>
      </c>
      <c r="B46" s="202" t="s">
        <v>10</v>
      </c>
      <c r="C46" s="143" t="s">
        <v>13</v>
      </c>
      <c r="D46" s="145"/>
      <c r="F46" s="202" t="s">
        <v>9</v>
      </c>
      <c r="G46" s="143" t="s">
        <v>535</v>
      </c>
      <c r="H46" s="145"/>
      <c r="I46" s="278" t="s">
        <v>1142</v>
      </c>
      <c r="J46" s="278" t="s">
        <v>1143</v>
      </c>
      <c r="K46" s="278" t="s">
        <v>1144</v>
      </c>
      <c r="L46" s="278" t="s">
        <v>1145</v>
      </c>
      <c r="M46" s="278" t="s">
        <v>1146</v>
      </c>
      <c r="N46" s="278" t="s">
        <v>1147</v>
      </c>
      <c r="O46" s="278" t="s">
        <v>1148</v>
      </c>
      <c r="P46" s="278" t="s">
        <v>1149</v>
      </c>
      <c r="Q46" s="278" t="s">
        <v>1150</v>
      </c>
      <c r="R46" s="278" t="s">
        <v>1151</v>
      </c>
      <c r="S46" s="278" t="s">
        <v>1152</v>
      </c>
      <c r="T46" s="278" t="s">
        <v>1153</v>
      </c>
      <c r="U46" s="278" t="s">
        <v>1154</v>
      </c>
      <c r="V46" s="278" t="s">
        <v>1155</v>
      </c>
      <c r="W46" s="278" t="s">
        <v>1156</v>
      </c>
      <c r="X46" s="278" t="s">
        <v>1157</v>
      </c>
      <c r="Y46" s="278" t="s">
        <v>1158</v>
      </c>
      <c r="Z46" s="278" t="s">
        <v>1159</v>
      </c>
      <c r="AA46" s="278" t="s">
        <v>1160</v>
      </c>
      <c r="AB46" s="278" t="s">
        <v>1161</v>
      </c>
      <c r="AC46" s="278" t="s">
        <v>1162</v>
      </c>
      <c r="AD46" s="278" t="s">
        <v>1163</v>
      </c>
      <c r="AE46" s="278" t="s">
        <v>1164</v>
      </c>
      <c r="AF46" s="278" t="s">
        <v>1165</v>
      </c>
      <c r="AG46" s="278" t="s">
        <v>1166</v>
      </c>
      <c r="AH46" s="278" t="s">
        <v>1167</v>
      </c>
      <c r="AI46" s="278" t="s">
        <v>1168</v>
      </c>
      <c r="AJ46" s="278" t="s">
        <v>1169</v>
      </c>
      <c r="AK46" s="278" t="s">
        <v>1170</v>
      </c>
      <c r="AL46" s="278" t="s">
        <v>1171</v>
      </c>
      <c r="AM46" s="278" t="s">
        <v>1172</v>
      </c>
      <c r="AN46" s="278" t="s">
        <v>1173</v>
      </c>
      <c r="AO46" s="278" t="s">
        <v>1174</v>
      </c>
      <c r="AP46" s="278" t="s">
        <v>1175</v>
      </c>
      <c r="AQ46" s="278" t="s">
        <v>1176</v>
      </c>
      <c r="AR46" s="278" t="s">
        <v>1177</v>
      </c>
      <c r="AS46" s="278" t="s">
        <v>1178</v>
      </c>
      <c r="AT46" s="278" t="s">
        <v>1179</v>
      </c>
      <c r="AU46" s="278" t="s">
        <v>1180</v>
      </c>
      <c r="AV46" s="278" t="s">
        <v>1181</v>
      </c>
      <c r="AW46" s="278" t="s">
        <v>1182</v>
      </c>
      <c r="AX46" s="278" t="s">
        <v>1183</v>
      </c>
      <c r="AY46" s="278" t="s">
        <v>1184</v>
      </c>
      <c r="AZ46" s="278" t="s">
        <v>1185</v>
      </c>
      <c r="BA46" s="278" t="s">
        <v>1186</v>
      </c>
      <c r="BB46" s="278" t="s">
        <v>1187</v>
      </c>
      <c r="BC46" s="278" t="s">
        <v>1188</v>
      </c>
      <c r="BD46" s="278" t="s">
        <v>1189</v>
      </c>
      <c r="BE46" s="278" t="s">
        <v>1190</v>
      </c>
      <c r="BF46" s="278" t="s">
        <v>1191</v>
      </c>
      <c r="BG46" s="278" t="s">
        <v>1192</v>
      </c>
      <c r="BH46" s="278" t="s">
        <v>1193</v>
      </c>
      <c r="BI46" s="278" t="s">
        <v>1194</v>
      </c>
      <c r="BJ46" s="278" t="s">
        <v>1195</v>
      </c>
      <c r="BK46" s="278" t="s">
        <v>1196</v>
      </c>
      <c r="BL46" s="278" t="s">
        <v>1197</v>
      </c>
      <c r="BM46" s="278" t="s">
        <v>1198</v>
      </c>
      <c r="BN46" s="278" t="s">
        <v>1199</v>
      </c>
      <c r="BO46" s="278" t="s">
        <v>1200</v>
      </c>
      <c r="BP46" s="278" t="s">
        <v>1201</v>
      </c>
      <c r="BQ46" s="278" t="s">
        <v>1202</v>
      </c>
      <c r="BR46" s="278" t="s">
        <v>1203</v>
      </c>
      <c r="BS46" s="278" t="s">
        <v>1204</v>
      </c>
      <c r="BT46" s="278" t="s">
        <v>1205</v>
      </c>
      <c r="BU46" s="278" t="s">
        <v>1206</v>
      </c>
      <c r="BV46" s="278" t="s">
        <v>1207</v>
      </c>
      <c r="BW46" s="278" t="s">
        <v>1208</v>
      </c>
      <c r="BX46" s="278" t="s">
        <v>1209</v>
      </c>
      <c r="BY46" s="278" t="s">
        <v>1210</v>
      </c>
      <c r="BZ46" s="278" t="s">
        <v>1211</v>
      </c>
      <c r="CA46" s="279" t="s">
        <v>1156</v>
      </c>
      <c r="CB46" s="279" t="s">
        <v>1157</v>
      </c>
      <c r="CC46" s="279" t="s">
        <v>1212</v>
      </c>
      <c r="CD46" s="279" t="s">
        <v>1213</v>
      </c>
      <c r="CE46" s="279" t="s">
        <v>1214</v>
      </c>
      <c r="CF46" s="279" t="s">
        <v>1215</v>
      </c>
      <c r="CG46" s="279" t="s">
        <v>1216</v>
      </c>
      <c r="CH46" s="279" t="s">
        <v>1217</v>
      </c>
      <c r="CI46" s="279" t="s">
        <v>1218</v>
      </c>
      <c r="CJ46" s="279" t="s">
        <v>1219</v>
      </c>
      <c r="CK46" s="279" t="s">
        <v>1220</v>
      </c>
      <c r="CL46" s="279" t="s">
        <v>1221</v>
      </c>
      <c r="CM46" s="279" t="s">
        <v>1222</v>
      </c>
      <c r="CN46" s="279" t="s">
        <v>1223</v>
      </c>
      <c r="CO46" s="279" t="s">
        <v>1224</v>
      </c>
      <c r="CP46" s="279" t="s">
        <v>1225</v>
      </c>
      <c r="CQ46" s="279" t="s">
        <v>1226</v>
      </c>
      <c r="CR46" s="279" t="s">
        <v>1227</v>
      </c>
      <c r="CS46" s="279" t="s">
        <v>1228</v>
      </c>
      <c r="CT46" s="279" t="s">
        <v>1229</v>
      </c>
      <c r="CU46" s="279" t="s">
        <v>1230</v>
      </c>
      <c r="CV46" s="279" t="s">
        <v>1231</v>
      </c>
      <c r="CW46" s="279" t="s">
        <v>1232</v>
      </c>
      <c r="CX46" s="279" t="s">
        <v>1233</v>
      </c>
      <c r="CY46" s="279" t="s">
        <v>1234</v>
      </c>
      <c r="CZ46" s="279" t="s">
        <v>1235</v>
      </c>
      <c r="DA46" s="279" t="s">
        <v>1236</v>
      </c>
      <c r="DB46" s="279" t="s">
        <v>1237</v>
      </c>
      <c r="DC46" s="279" t="s">
        <v>1238</v>
      </c>
      <c r="DD46" s="279" t="s">
        <v>1239</v>
      </c>
      <c r="DE46" s="279" t="s">
        <v>1240</v>
      </c>
      <c r="DF46" s="279" t="s">
        <v>1241</v>
      </c>
      <c r="DG46" s="279" t="s">
        <v>1242</v>
      </c>
      <c r="DH46" s="279" t="s">
        <v>1243</v>
      </c>
      <c r="DI46" s="279" t="s">
        <v>1244</v>
      </c>
      <c r="DJ46" s="279" t="s">
        <v>1245</v>
      </c>
      <c r="DK46" s="279" t="s">
        <v>1246</v>
      </c>
      <c r="DL46" s="279" t="s">
        <v>1247</v>
      </c>
      <c r="DM46" s="279" t="s">
        <v>1248</v>
      </c>
      <c r="DN46" s="279" t="s">
        <v>1249</v>
      </c>
      <c r="DO46" s="279" t="s">
        <v>1250</v>
      </c>
      <c r="DP46" s="279" t="s">
        <v>1251</v>
      </c>
      <c r="DQ46" s="279" t="s">
        <v>1252</v>
      </c>
      <c r="DR46" s="279" t="s">
        <v>1253</v>
      </c>
      <c r="DS46" s="279" t="s">
        <v>1254</v>
      </c>
      <c r="DT46" s="279" t="s">
        <v>1255</v>
      </c>
      <c r="DU46" s="279" t="s">
        <v>1256</v>
      </c>
      <c r="DV46" s="279" t="s">
        <v>1257</v>
      </c>
      <c r="DW46" s="279" t="s">
        <v>1258</v>
      </c>
      <c r="DX46" s="279" t="s">
        <v>1259</v>
      </c>
      <c r="DY46" s="279" t="s">
        <v>1260</v>
      </c>
      <c r="DZ46" s="279" t="s">
        <v>1261</v>
      </c>
      <c r="EA46" s="279" t="s">
        <v>1262</v>
      </c>
      <c r="EB46" s="279" t="s">
        <v>1263</v>
      </c>
      <c r="EC46" s="279" t="s">
        <v>1264</v>
      </c>
      <c r="ED46" s="279" t="s">
        <v>1265</v>
      </c>
      <c r="EE46" s="279" t="s">
        <v>1266</v>
      </c>
      <c r="EF46" s="279" t="s">
        <v>1267</v>
      </c>
      <c r="EG46" s="279" t="s">
        <v>1268</v>
      </c>
      <c r="EH46" s="279" t="s">
        <v>1269</v>
      </c>
      <c r="EI46" s="279" t="s">
        <v>1270</v>
      </c>
      <c r="EJ46" s="279" t="s">
        <v>1271</v>
      </c>
      <c r="EK46" s="279" t="s">
        <v>1272</v>
      </c>
      <c r="EL46" s="279" t="s">
        <v>1273</v>
      </c>
      <c r="EM46" s="279" t="s">
        <v>1274</v>
      </c>
      <c r="EN46" s="279" t="s">
        <v>1275</v>
      </c>
      <c r="EO46" s="279" t="s">
        <v>1276</v>
      </c>
      <c r="EP46" s="279" t="s">
        <v>1277</v>
      </c>
      <c r="EQ46" s="279" t="s">
        <v>1278</v>
      </c>
      <c r="ER46" s="279" t="s">
        <v>1279</v>
      </c>
      <c r="ES46" s="280" t="s">
        <v>1224</v>
      </c>
      <c r="ET46" s="280" t="s">
        <v>1225</v>
      </c>
      <c r="EU46" s="280" t="s">
        <v>1280</v>
      </c>
      <c r="EV46" s="280" t="s">
        <v>1281</v>
      </c>
      <c r="EW46" s="280" t="s">
        <v>1282</v>
      </c>
      <c r="EX46" s="280" t="s">
        <v>1283</v>
      </c>
      <c r="EY46" s="280" t="s">
        <v>1284</v>
      </c>
      <c r="EZ46" s="280" t="s">
        <v>1143</v>
      </c>
      <c r="FA46" s="280" t="s">
        <v>1285</v>
      </c>
      <c r="FB46" s="280" t="s">
        <v>1286</v>
      </c>
      <c r="FC46" s="280" t="s">
        <v>1287</v>
      </c>
      <c r="FD46" s="280" t="s">
        <v>1288</v>
      </c>
      <c r="FE46" s="280" t="s">
        <v>1289</v>
      </c>
      <c r="FF46" s="280" t="s">
        <v>1290</v>
      </c>
      <c r="FG46" s="280" t="s">
        <v>1291</v>
      </c>
      <c r="FH46" s="280" t="s">
        <v>1292</v>
      </c>
      <c r="FI46" s="280" t="s">
        <v>1293</v>
      </c>
      <c r="FJ46" s="280" t="s">
        <v>1294</v>
      </c>
      <c r="FK46" s="280" t="s">
        <v>1295</v>
      </c>
      <c r="FL46" s="280" t="s">
        <v>1296</v>
      </c>
      <c r="FM46" s="280" t="s">
        <v>1297</v>
      </c>
      <c r="FN46" s="280" t="s">
        <v>1298</v>
      </c>
      <c r="FO46" s="280" t="s">
        <v>1299</v>
      </c>
      <c r="FP46" s="280" t="s">
        <v>1300</v>
      </c>
      <c r="FQ46" s="280" t="s">
        <v>1301</v>
      </c>
      <c r="FR46" s="280" t="s">
        <v>1302</v>
      </c>
      <c r="FS46" s="280" t="s">
        <v>1303</v>
      </c>
      <c r="FT46" s="280" t="s">
        <v>1304</v>
      </c>
      <c r="FU46" s="280" t="s">
        <v>1305</v>
      </c>
      <c r="FV46" s="280" t="s">
        <v>1306</v>
      </c>
      <c r="FW46" s="280" t="s">
        <v>1307</v>
      </c>
      <c r="FX46" s="280" t="s">
        <v>1308</v>
      </c>
      <c r="FY46" s="280" t="s">
        <v>1309</v>
      </c>
      <c r="FZ46" s="280" t="s">
        <v>1310</v>
      </c>
      <c r="GA46" s="280" t="s">
        <v>1311</v>
      </c>
      <c r="GB46" s="280" t="s">
        <v>1312</v>
      </c>
      <c r="GC46" s="280" t="s">
        <v>1313</v>
      </c>
      <c r="GD46" s="280" t="s">
        <v>1314</v>
      </c>
      <c r="GE46" s="280" t="s">
        <v>1315</v>
      </c>
      <c r="GF46" s="280" t="s">
        <v>1316</v>
      </c>
      <c r="GG46" s="280" t="s">
        <v>1317</v>
      </c>
      <c r="GH46" s="280" t="s">
        <v>1318</v>
      </c>
      <c r="GI46" s="280" t="s">
        <v>1319</v>
      </c>
      <c r="GJ46" s="280" t="s">
        <v>1320</v>
      </c>
      <c r="GK46" s="280" t="s">
        <v>1321</v>
      </c>
      <c r="GL46" s="280" t="s">
        <v>1322</v>
      </c>
      <c r="GM46" s="280" t="s">
        <v>1323</v>
      </c>
      <c r="GN46" s="280" t="s">
        <v>1324</v>
      </c>
      <c r="GO46" s="280" t="s">
        <v>1325</v>
      </c>
      <c r="GP46" s="280" t="s">
        <v>1326</v>
      </c>
      <c r="GQ46" s="280" t="s">
        <v>1327</v>
      </c>
      <c r="GR46" s="280" t="s">
        <v>1328</v>
      </c>
      <c r="GS46" s="280" t="s">
        <v>1329</v>
      </c>
      <c r="GT46" s="280" t="s">
        <v>1330</v>
      </c>
      <c r="GU46" s="280" t="s">
        <v>1331</v>
      </c>
      <c r="GV46" s="280" t="s">
        <v>1332</v>
      </c>
      <c r="GW46" s="280" t="s">
        <v>1333</v>
      </c>
      <c r="GX46" s="280" t="s">
        <v>1334</v>
      </c>
      <c r="GY46" s="280" t="s">
        <v>1335</v>
      </c>
      <c r="GZ46" s="280" t="s">
        <v>1336</v>
      </c>
      <c r="HA46" s="280" t="s">
        <v>1337</v>
      </c>
      <c r="HB46" s="280" t="s">
        <v>1338</v>
      </c>
      <c r="HC46" s="280" t="s">
        <v>1339</v>
      </c>
      <c r="HD46" s="280" t="s">
        <v>1340</v>
      </c>
      <c r="HE46" s="280" t="s">
        <v>1341</v>
      </c>
      <c r="HF46" s="280" t="s">
        <v>1342</v>
      </c>
      <c r="HG46" s="280" t="s">
        <v>1343</v>
      </c>
      <c r="HH46" s="280" t="s">
        <v>1344</v>
      </c>
      <c r="HI46" s="280" t="s">
        <v>1345</v>
      </c>
      <c r="HJ46" s="280" t="s">
        <v>1346</v>
      </c>
      <c r="HK46" s="278" t="s">
        <v>1142</v>
      </c>
      <c r="HL46" s="278" t="s">
        <v>1143</v>
      </c>
      <c r="HM46" s="278" t="s">
        <v>1347</v>
      </c>
      <c r="HN46" s="278" t="s">
        <v>1348</v>
      </c>
      <c r="HO46" s="278" t="s">
        <v>1349</v>
      </c>
      <c r="HP46" s="278" t="s">
        <v>1350</v>
      </c>
      <c r="HQ46" s="278" t="s">
        <v>1351</v>
      </c>
      <c r="HR46" s="278" t="s">
        <v>1149</v>
      </c>
      <c r="HS46" s="278" t="s">
        <v>1150</v>
      </c>
      <c r="HT46" s="278" t="s">
        <v>1352</v>
      </c>
      <c r="HU46" s="278" t="s">
        <v>1353</v>
      </c>
      <c r="HV46" s="278" t="s">
        <v>1354</v>
      </c>
      <c r="HW46" s="278" t="s">
        <v>1355</v>
      </c>
      <c r="HX46" s="278" t="s">
        <v>1356</v>
      </c>
      <c r="HY46" s="278" t="s">
        <v>1156</v>
      </c>
      <c r="HZ46" s="278" t="s">
        <v>1157</v>
      </c>
      <c r="IA46" s="278" t="s">
        <v>1357</v>
      </c>
      <c r="IB46" s="278" t="s">
        <v>1358</v>
      </c>
      <c r="IC46" s="278" t="s">
        <v>1359</v>
      </c>
      <c r="ID46" s="278" t="s">
        <v>1360</v>
      </c>
      <c r="IE46" s="278" t="s">
        <v>1361</v>
      </c>
      <c r="IF46" s="278" t="s">
        <v>1163</v>
      </c>
      <c r="IG46" s="278" t="s">
        <v>1164</v>
      </c>
      <c r="IH46" s="278" t="s">
        <v>1362</v>
      </c>
      <c r="II46" s="278" t="s">
        <v>1363</v>
      </c>
      <c r="IJ46" s="278" t="s">
        <v>1364</v>
      </c>
      <c r="IK46" s="278" t="s">
        <v>1365</v>
      </c>
      <c r="IL46" s="278" t="s">
        <v>1366</v>
      </c>
      <c r="IM46" s="278" t="s">
        <v>1170</v>
      </c>
      <c r="IN46" s="278" t="s">
        <v>1171</v>
      </c>
      <c r="IO46" s="278" t="s">
        <v>1367</v>
      </c>
      <c r="IP46" s="278" t="s">
        <v>1368</v>
      </c>
      <c r="IQ46" s="278" t="s">
        <v>1369</v>
      </c>
      <c r="IR46" s="278" t="s">
        <v>1370</v>
      </c>
      <c r="IS46" s="278" t="s">
        <v>1371</v>
      </c>
      <c r="IT46" s="278" t="s">
        <v>1177</v>
      </c>
      <c r="IU46" s="278" t="s">
        <v>1178</v>
      </c>
      <c r="IV46" s="278" t="s">
        <v>1372</v>
      </c>
      <c r="IW46" s="278" t="s">
        <v>1373</v>
      </c>
      <c r="IX46" s="278" t="s">
        <v>1374</v>
      </c>
      <c r="IY46" s="278" t="s">
        <v>1375</v>
      </c>
      <c r="IZ46" s="278" t="s">
        <v>1376</v>
      </c>
      <c r="JA46" s="278" t="s">
        <v>1184</v>
      </c>
      <c r="JB46" s="278" t="s">
        <v>1185</v>
      </c>
      <c r="JC46" s="278" t="s">
        <v>1377</v>
      </c>
      <c r="JD46" s="278" t="s">
        <v>1378</v>
      </c>
      <c r="JE46" s="278" t="s">
        <v>1379</v>
      </c>
      <c r="JF46" s="278" t="s">
        <v>1380</v>
      </c>
      <c r="JG46" s="278" t="s">
        <v>1381</v>
      </c>
      <c r="JH46" s="278" t="s">
        <v>1191</v>
      </c>
      <c r="JI46" s="278" t="s">
        <v>1192</v>
      </c>
      <c r="JJ46" s="278" t="s">
        <v>1382</v>
      </c>
      <c r="JK46" s="278" t="s">
        <v>1383</v>
      </c>
      <c r="JL46" s="278" t="s">
        <v>1384</v>
      </c>
      <c r="JM46" s="278" t="s">
        <v>1385</v>
      </c>
      <c r="JN46" s="278" t="s">
        <v>1386</v>
      </c>
      <c r="JO46" s="278" t="s">
        <v>1198</v>
      </c>
      <c r="JP46" s="278" t="s">
        <v>1199</v>
      </c>
      <c r="JQ46" s="278" t="s">
        <v>1387</v>
      </c>
      <c r="JR46" s="278" t="s">
        <v>1388</v>
      </c>
      <c r="JS46" s="278" t="s">
        <v>1389</v>
      </c>
      <c r="JT46" s="278" t="s">
        <v>1390</v>
      </c>
      <c r="JU46" s="278" t="s">
        <v>1391</v>
      </c>
      <c r="JV46" s="278" t="s">
        <v>1205</v>
      </c>
      <c r="JW46" s="278" t="s">
        <v>1206</v>
      </c>
      <c r="JX46" s="278" t="s">
        <v>1392</v>
      </c>
      <c r="JY46" s="278" t="s">
        <v>1393</v>
      </c>
      <c r="JZ46" s="278" t="s">
        <v>1394</v>
      </c>
      <c r="KA46" s="278" t="s">
        <v>1395</v>
      </c>
      <c r="KB46" s="278" t="s">
        <v>1396</v>
      </c>
      <c r="KC46" s="279" t="s">
        <v>1156</v>
      </c>
      <c r="KD46" s="279" t="s">
        <v>1157</v>
      </c>
      <c r="KE46" s="279" t="s">
        <v>1397</v>
      </c>
      <c r="KF46" s="279" t="s">
        <v>1398</v>
      </c>
      <c r="KG46" s="279" t="s">
        <v>1399</v>
      </c>
      <c r="KH46" s="279" t="s">
        <v>1400</v>
      </c>
      <c r="KI46" s="279" t="s">
        <v>1401</v>
      </c>
      <c r="KJ46" s="279" t="s">
        <v>1217</v>
      </c>
      <c r="KK46" s="279" t="s">
        <v>1218</v>
      </c>
      <c r="KL46" s="279" t="s">
        <v>1402</v>
      </c>
      <c r="KM46" s="279" t="s">
        <v>1403</v>
      </c>
      <c r="KN46" s="279" t="s">
        <v>1404</v>
      </c>
      <c r="KO46" s="279" t="s">
        <v>1405</v>
      </c>
      <c r="KP46" s="279" t="s">
        <v>1406</v>
      </c>
      <c r="KQ46" s="279" t="s">
        <v>1224</v>
      </c>
      <c r="KR46" s="279" t="s">
        <v>1225</v>
      </c>
      <c r="KS46" s="279" t="s">
        <v>1407</v>
      </c>
      <c r="KT46" s="279" t="s">
        <v>1408</v>
      </c>
      <c r="KU46" s="279" t="s">
        <v>1409</v>
      </c>
      <c r="KV46" s="279" t="s">
        <v>1410</v>
      </c>
      <c r="KW46" s="279" t="s">
        <v>1411</v>
      </c>
      <c r="KX46" s="279" t="s">
        <v>1231</v>
      </c>
      <c r="KY46" s="279" t="s">
        <v>1232</v>
      </c>
      <c r="KZ46" s="279" t="s">
        <v>1412</v>
      </c>
      <c r="LA46" s="279" t="s">
        <v>1413</v>
      </c>
      <c r="LB46" s="279" t="s">
        <v>1414</v>
      </c>
      <c r="LC46" s="279" t="s">
        <v>1415</v>
      </c>
      <c r="LD46" s="279" t="s">
        <v>1416</v>
      </c>
      <c r="LE46" s="279" t="s">
        <v>1238</v>
      </c>
      <c r="LF46" s="279" t="s">
        <v>1239</v>
      </c>
      <c r="LG46" s="279" t="s">
        <v>1417</v>
      </c>
      <c r="LH46" s="279" t="s">
        <v>1418</v>
      </c>
      <c r="LI46" s="279" t="s">
        <v>1419</v>
      </c>
      <c r="LJ46" s="279" t="s">
        <v>1420</v>
      </c>
      <c r="LK46" s="279" t="s">
        <v>1421</v>
      </c>
      <c r="LL46" s="279" t="s">
        <v>1245</v>
      </c>
      <c r="LM46" s="279" t="s">
        <v>1246</v>
      </c>
      <c r="LN46" s="279" t="s">
        <v>1422</v>
      </c>
      <c r="LO46" s="279" t="s">
        <v>1423</v>
      </c>
      <c r="LP46" s="279" t="s">
        <v>1424</v>
      </c>
      <c r="LQ46" s="279" t="s">
        <v>1425</v>
      </c>
      <c r="LR46" s="279" t="s">
        <v>1426</v>
      </c>
      <c r="LS46" s="279" t="s">
        <v>1252</v>
      </c>
      <c r="LT46" s="279" t="s">
        <v>1253</v>
      </c>
      <c r="LU46" s="279" t="s">
        <v>1427</v>
      </c>
      <c r="LV46" s="279" t="s">
        <v>1428</v>
      </c>
      <c r="LW46" s="279" t="s">
        <v>1429</v>
      </c>
      <c r="LX46" s="279" t="s">
        <v>1430</v>
      </c>
      <c r="LY46" s="279" t="s">
        <v>1431</v>
      </c>
      <c r="LZ46" s="279" t="s">
        <v>1259</v>
      </c>
      <c r="MA46" s="279" t="s">
        <v>1260</v>
      </c>
      <c r="MB46" s="279" t="s">
        <v>1432</v>
      </c>
      <c r="MC46" s="279" t="s">
        <v>1433</v>
      </c>
      <c r="MD46" s="279" t="s">
        <v>1434</v>
      </c>
      <c r="ME46" s="279" t="s">
        <v>1435</v>
      </c>
      <c r="MF46" s="279" t="s">
        <v>1436</v>
      </c>
      <c r="MG46" s="279" t="s">
        <v>1266</v>
      </c>
      <c r="MH46" s="279" t="s">
        <v>1267</v>
      </c>
      <c r="MI46" s="279" t="s">
        <v>1437</v>
      </c>
      <c r="MJ46" s="279" t="s">
        <v>1438</v>
      </c>
      <c r="MK46" s="279" t="s">
        <v>1439</v>
      </c>
      <c r="ML46" s="279" t="s">
        <v>1440</v>
      </c>
      <c r="MM46" s="279" t="s">
        <v>1441</v>
      </c>
      <c r="MN46" s="279" t="s">
        <v>1273</v>
      </c>
      <c r="MO46" s="279" t="s">
        <v>1274</v>
      </c>
      <c r="MP46" s="279" t="s">
        <v>1442</v>
      </c>
      <c r="MQ46" s="279" t="s">
        <v>1443</v>
      </c>
      <c r="MR46" s="279" t="s">
        <v>1444</v>
      </c>
      <c r="MS46" s="279" t="s">
        <v>1445</v>
      </c>
      <c r="MT46" s="279" t="s">
        <v>1446</v>
      </c>
      <c r="MU46" s="280" t="s">
        <v>1224</v>
      </c>
      <c r="MV46" s="280" t="s">
        <v>1225</v>
      </c>
      <c r="MW46" s="280" t="s">
        <v>1447</v>
      </c>
      <c r="MX46" s="280" t="s">
        <v>1448</v>
      </c>
      <c r="MY46" s="280" t="s">
        <v>1449</v>
      </c>
      <c r="MZ46" s="280" t="s">
        <v>1450</v>
      </c>
      <c r="NA46" s="280" t="s">
        <v>1451</v>
      </c>
      <c r="NB46" s="280" t="s">
        <v>1143</v>
      </c>
      <c r="NC46" s="280" t="s">
        <v>1285</v>
      </c>
      <c r="ND46" s="280" t="s">
        <v>1452</v>
      </c>
      <c r="NE46" s="280" t="s">
        <v>1453</v>
      </c>
      <c r="NF46" s="280" t="s">
        <v>1454</v>
      </c>
      <c r="NG46" s="280" t="s">
        <v>1455</v>
      </c>
      <c r="NH46" s="280" t="s">
        <v>1456</v>
      </c>
      <c r="NI46" s="280" t="s">
        <v>1291</v>
      </c>
      <c r="NJ46" s="280" t="s">
        <v>1292</v>
      </c>
      <c r="NK46" s="280" t="s">
        <v>1457</v>
      </c>
      <c r="NL46" s="280" t="s">
        <v>1458</v>
      </c>
      <c r="NM46" s="280" t="s">
        <v>1459</v>
      </c>
      <c r="NN46" s="280" t="s">
        <v>1460</v>
      </c>
      <c r="NO46" s="280" t="s">
        <v>1461</v>
      </c>
      <c r="NP46" s="280" t="s">
        <v>1298</v>
      </c>
      <c r="NQ46" s="280" t="s">
        <v>1299</v>
      </c>
      <c r="NR46" s="280" t="s">
        <v>1462</v>
      </c>
      <c r="NS46" s="280" t="s">
        <v>1463</v>
      </c>
      <c r="NT46" s="280" t="s">
        <v>1464</v>
      </c>
      <c r="NU46" s="280" t="s">
        <v>1465</v>
      </c>
      <c r="NV46" s="280" t="s">
        <v>1466</v>
      </c>
      <c r="NW46" s="280" t="s">
        <v>1305</v>
      </c>
      <c r="NX46" s="280" t="s">
        <v>1306</v>
      </c>
      <c r="NY46" s="280" t="s">
        <v>1467</v>
      </c>
      <c r="NZ46" s="280" t="s">
        <v>1468</v>
      </c>
      <c r="OA46" s="280" t="s">
        <v>1469</v>
      </c>
      <c r="OB46" s="280" t="s">
        <v>1470</v>
      </c>
      <c r="OC46" s="280" t="s">
        <v>1471</v>
      </c>
      <c r="OD46" s="280" t="s">
        <v>1312</v>
      </c>
      <c r="OE46" s="280" t="s">
        <v>1313</v>
      </c>
      <c r="OF46" s="280" t="s">
        <v>1472</v>
      </c>
      <c r="OG46" s="280" t="s">
        <v>1473</v>
      </c>
      <c r="OH46" s="280" t="s">
        <v>1474</v>
      </c>
      <c r="OI46" s="280" t="s">
        <v>1475</v>
      </c>
      <c r="OJ46" s="280" t="s">
        <v>1476</v>
      </c>
      <c r="OK46" s="280" t="s">
        <v>1319</v>
      </c>
      <c r="OL46" s="280" t="s">
        <v>1320</v>
      </c>
      <c r="OM46" s="280" t="s">
        <v>1477</v>
      </c>
      <c r="ON46" s="280" t="s">
        <v>1478</v>
      </c>
      <c r="OO46" s="280" t="s">
        <v>1479</v>
      </c>
      <c r="OP46" s="280" t="s">
        <v>1480</v>
      </c>
      <c r="OQ46" s="280" t="s">
        <v>1481</v>
      </c>
      <c r="OR46" s="280" t="s">
        <v>1326</v>
      </c>
      <c r="OS46" s="280" t="s">
        <v>1327</v>
      </c>
      <c r="OT46" s="280" t="s">
        <v>1482</v>
      </c>
      <c r="OU46" s="280" t="s">
        <v>1483</v>
      </c>
      <c r="OV46" s="280" t="s">
        <v>1484</v>
      </c>
      <c r="OW46" s="280" t="s">
        <v>1485</v>
      </c>
      <c r="OX46" s="280" t="s">
        <v>1486</v>
      </c>
      <c r="OY46" s="280" t="s">
        <v>1333</v>
      </c>
      <c r="OZ46" s="280" t="s">
        <v>1334</v>
      </c>
      <c r="PA46" s="280" t="s">
        <v>1487</v>
      </c>
      <c r="PB46" s="280" t="s">
        <v>1488</v>
      </c>
      <c r="PC46" s="280" t="s">
        <v>1489</v>
      </c>
      <c r="PD46" s="280" t="s">
        <v>1490</v>
      </c>
      <c r="PE46" s="280" t="s">
        <v>1491</v>
      </c>
      <c r="PF46" s="280" t="s">
        <v>1340</v>
      </c>
      <c r="PG46" s="280" t="s">
        <v>1341</v>
      </c>
      <c r="PH46" s="280" t="s">
        <v>1492</v>
      </c>
      <c r="PI46" s="280" t="s">
        <v>1493</v>
      </c>
      <c r="PJ46" s="280" t="s">
        <v>1494</v>
      </c>
      <c r="PK46" s="280" t="s">
        <v>1495</v>
      </c>
      <c r="PL46" s="280" t="s">
        <v>1496</v>
      </c>
      <c r="PM46" s="281" t="s">
        <v>1497</v>
      </c>
      <c r="PN46" s="281" t="s">
        <v>1498</v>
      </c>
      <c r="PO46" s="281" t="s">
        <v>1499</v>
      </c>
      <c r="PP46" s="281" t="s">
        <v>1500</v>
      </c>
      <c r="PQ46" s="281" t="s">
        <v>1501</v>
      </c>
      <c r="PR46" s="281" t="s">
        <v>1502</v>
      </c>
      <c r="PS46" s="281" t="s">
        <v>1503</v>
      </c>
      <c r="PT46" s="281" t="s">
        <v>1504</v>
      </c>
      <c r="PU46" s="281" t="s">
        <v>1505</v>
      </c>
      <c r="PV46" s="281" t="s">
        <v>1506</v>
      </c>
      <c r="PW46" s="281" t="s">
        <v>1507</v>
      </c>
      <c r="PX46" s="281" t="s">
        <v>1508</v>
      </c>
      <c r="PY46" s="281" t="s">
        <v>1509</v>
      </c>
      <c r="PZ46" s="281" t="s">
        <v>1510</v>
      </c>
      <c r="QA46" s="281" t="s">
        <v>1511</v>
      </c>
      <c r="QB46" s="281" t="s">
        <v>1512</v>
      </c>
      <c r="QC46" s="281" t="s">
        <v>1513</v>
      </c>
      <c r="QD46" s="281" t="s">
        <v>1514</v>
      </c>
      <c r="QE46" s="281" t="s">
        <v>1515</v>
      </c>
      <c r="QF46" s="281" t="s">
        <v>1516</v>
      </c>
      <c r="QG46" s="281" t="s">
        <v>1517</v>
      </c>
      <c r="QH46" s="281" t="s">
        <v>1518</v>
      </c>
      <c r="QI46" s="281" t="s">
        <v>1519</v>
      </c>
      <c r="QJ46" s="281" t="s">
        <v>1520</v>
      </c>
      <c r="QK46" s="281" t="s">
        <v>1521</v>
      </c>
      <c r="QL46" s="281" t="s">
        <v>1522</v>
      </c>
      <c r="QM46" s="281" t="s">
        <v>1523</v>
      </c>
      <c r="QN46" s="281" t="s">
        <v>1524</v>
      </c>
      <c r="QO46" s="281" t="s">
        <v>1525</v>
      </c>
      <c r="QP46" s="281" t="s">
        <v>1526</v>
      </c>
      <c r="QQ46" s="281" t="s">
        <v>1527</v>
      </c>
      <c r="QR46" s="281" t="s">
        <v>1528</v>
      </c>
      <c r="QS46" s="281" t="s">
        <v>1529</v>
      </c>
      <c r="QT46" s="281" t="s">
        <v>1530</v>
      </c>
      <c r="QU46" s="281" t="s">
        <v>1531</v>
      </c>
      <c r="QV46" s="281" t="s">
        <v>1532</v>
      </c>
      <c r="QW46" s="281" t="s">
        <v>1533</v>
      </c>
      <c r="QX46" s="281" t="s">
        <v>1534</v>
      </c>
      <c r="QY46" s="281" t="s">
        <v>1535</v>
      </c>
      <c r="QZ46" s="281" t="s">
        <v>1536</v>
      </c>
      <c r="RA46" s="281" t="s">
        <v>1537</v>
      </c>
      <c r="RB46" s="281" t="s">
        <v>1538</v>
      </c>
      <c r="RC46" s="281" t="s">
        <v>1539</v>
      </c>
      <c r="RD46" s="281" t="s">
        <v>1540</v>
      </c>
      <c r="RE46" s="281" t="s">
        <v>1541</v>
      </c>
      <c r="RF46" s="281" t="s">
        <v>1542</v>
      </c>
      <c r="RG46" s="281" t="s">
        <v>1543</v>
      </c>
      <c r="RH46" s="281" t="s">
        <v>1544</v>
      </c>
      <c r="RI46" s="281" t="s">
        <v>1545</v>
      </c>
      <c r="RJ46" s="281" t="s">
        <v>1546</v>
      </c>
      <c r="RK46" s="281" t="s">
        <v>1547</v>
      </c>
      <c r="RL46" s="281" t="s">
        <v>1548</v>
      </c>
      <c r="RM46" s="281" t="s">
        <v>1549</v>
      </c>
      <c r="RN46" s="281" t="s">
        <v>1550</v>
      </c>
      <c r="RO46" s="281" t="s">
        <v>1551</v>
      </c>
      <c r="RP46" s="281" t="s">
        <v>1552</v>
      </c>
      <c r="RQ46" s="281" t="s">
        <v>1553</v>
      </c>
      <c r="RR46" s="281" t="s">
        <v>1554</v>
      </c>
      <c r="RS46" s="281" t="s">
        <v>1555</v>
      </c>
      <c r="RT46" s="281" t="s">
        <v>1556</v>
      </c>
    </row>
    <row r="47" spans="1:488">
      <c r="A47" s="228">
        <f t="shared" si="0"/>
        <v>27</v>
      </c>
      <c r="B47" s="202" t="s">
        <v>10</v>
      </c>
      <c r="C47" t="s">
        <v>240</v>
      </c>
      <c r="F47" s="202" t="s">
        <v>9</v>
      </c>
      <c r="G47" s="143" t="s">
        <v>252</v>
      </c>
      <c r="H47" s="145"/>
      <c r="I47" s="276" t="s">
        <v>309</v>
      </c>
    </row>
    <row r="48" spans="1:488">
      <c r="A48" s="228">
        <f t="shared" si="0"/>
        <v>28</v>
      </c>
      <c r="B48" s="202" t="s">
        <v>10</v>
      </c>
      <c r="C48" t="s">
        <v>241</v>
      </c>
      <c r="F48" s="202" t="s">
        <v>9</v>
      </c>
      <c r="G48" s="143" t="s">
        <v>314</v>
      </c>
      <c r="H48" s="145"/>
      <c r="I48" s="276" t="s">
        <v>309</v>
      </c>
    </row>
    <row r="49" spans="1:15">
      <c r="A49" s="228">
        <f t="shared" si="0"/>
        <v>29</v>
      </c>
      <c r="B49" s="202" t="s">
        <v>10</v>
      </c>
      <c r="C49" t="s">
        <v>242</v>
      </c>
      <c r="E49" t="s">
        <v>6</v>
      </c>
      <c r="F49" s="202" t="s">
        <v>9</v>
      </c>
      <c r="G49" s="143" t="s">
        <v>513</v>
      </c>
      <c r="H49" s="145"/>
      <c r="I49" s="276" t="s">
        <v>707</v>
      </c>
    </row>
    <row r="50" spans="1:15">
      <c r="A50" s="228">
        <f t="shared" si="0"/>
        <v>29</v>
      </c>
      <c r="B50" s="202" t="s">
        <v>10</v>
      </c>
      <c r="C50" t="s">
        <v>242</v>
      </c>
      <c r="E50" t="s">
        <v>7</v>
      </c>
      <c r="F50" s="202" t="s">
        <v>9</v>
      </c>
      <c r="G50" s="143" t="s">
        <v>706</v>
      </c>
      <c r="H50" s="145"/>
      <c r="I50" s="276" t="s">
        <v>309</v>
      </c>
    </row>
    <row r="51" spans="1:15">
      <c r="A51" s="228">
        <f t="shared" si="0"/>
        <v>29</v>
      </c>
      <c r="B51" s="202" t="s">
        <v>10</v>
      </c>
      <c r="C51" t="s">
        <v>242</v>
      </c>
      <c r="E51" t="s">
        <v>8</v>
      </c>
      <c r="F51" s="202" t="s">
        <v>10</v>
      </c>
      <c r="G51" s="143" t="s">
        <v>252</v>
      </c>
      <c r="H51" s="145"/>
      <c r="I51" s="276" t="s">
        <v>309</v>
      </c>
    </row>
    <row r="52" spans="1:15">
      <c r="A52" s="228">
        <f t="shared" si="0"/>
        <v>29</v>
      </c>
      <c r="B52" s="202" t="s">
        <v>10</v>
      </c>
      <c r="C52" t="s">
        <v>242</v>
      </c>
      <c r="E52" t="s">
        <v>173</v>
      </c>
      <c r="F52" s="202" t="s">
        <v>10</v>
      </c>
      <c r="G52" s="143" t="s">
        <v>314</v>
      </c>
      <c r="H52" s="145"/>
      <c r="I52" s="276" t="s">
        <v>309</v>
      </c>
    </row>
    <row r="53" spans="1:15">
      <c r="A53" s="228">
        <f t="shared" si="0"/>
        <v>29</v>
      </c>
      <c r="B53" s="202" t="s">
        <v>10</v>
      </c>
      <c r="C53" t="s">
        <v>242</v>
      </c>
      <c r="E53" t="s">
        <v>188</v>
      </c>
      <c r="F53" s="202" t="s">
        <v>10</v>
      </c>
      <c r="G53" s="143" t="s">
        <v>890</v>
      </c>
      <c r="H53" s="145"/>
      <c r="I53" s="276" t="s">
        <v>891</v>
      </c>
    </row>
    <row r="54" spans="1:15">
      <c r="A54" s="228">
        <f t="shared" si="0"/>
        <v>29</v>
      </c>
      <c r="B54" s="202" t="s">
        <v>10</v>
      </c>
      <c r="C54" t="s">
        <v>242</v>
      </c>
      <c r="E54" t="s">
        <v>254</v>
      </c>
      <c r="F54" s="202" t="s">
        <v>10</v>
      </c>
      <c r="G54" s="143" t="s">
        <v>892</v>
      </c>
      <c r="H54" s="145"/>
      <c r="I54" s="276" t="s">
        <v>891</v>
      </c>
    </row>
    <row r="55" spans="1:15">
      <c r="A55" s="228">
        <f t="shared" si="0"/>
        <v>29</v>
      </c>
      <c r="B55" s="202" t="s">
        <v>10</v>
      </c>
      <c r="C55" t="s">
        <v>242</v>
      </c>
      <c r="E55" t="s">
        <v>256</v>
      </c>
      <c r="F55" s="202" t="s">
        <v>10</v>
      </c>
      <c r="G55" s="143" t="s">
        <v>513</v>
      </c>
      <c r="H55" s="145"/>
      <c r="I55" s="276" t="s">
        <v>618</v>
      </c>
      <c r="J55" s="276" t="s">
        <v>516</v>
      </c>
      <c r="K55" s="276" t="s">
        <v>517</v>
      </c>
      <c r="L55" s="276" t="s">
        <v>620</v>
      </c>
      <c r="M55" s="276" t="s">
        <v>621</v>
      </c>
      <c r="N55" s="276" t="s">
        <v>648</v>
      </c>
      <c r="O55" s="276" t="s">
        <v>649</v>
      </c>
    </row>
    <row r="56" spans="1:15">
      <c r="A56" s="228">
        <f t="shared" si="0"/>
        <v>29</v>
      </c>
      <c r="B56" s="202" t="s">
        <v>10</v>
      </c>
      <c r="C56" t="s">
        <v>242</v>
      </c>
      <c r="E56" t="s">
        <v>291</v>
      </c>
      <c r="F56" s="202" t="s">
        <v>10</v>
      </c>
      <c r="G56" s="143" t="s">
        <v>34</v>
      </c>
      <c r="H56" s="142"/>
      <c r="I56" s="276" t="s">
        <v>6</v>
      </c>
      <c r="J56" s="276" t="s">
        <v>7</v>
      </c>
      <c r="K56" s="276" t="s">
        <v>8</v>
      </c>
    </row>
    <row r="57" spans="1:15">
      <c r="A57" s="228" t="e">
        <f t="shared" si="0"/>
        <v>#N/A</v>
      </c>
      <c r="B57" s="202" t="s">
        <v>18</v>
      </c>
      <c r="C57" t="s">
        <v>1638</v>
      </c>
      <c r="F57" s="202" t="s">
        <v>10</v>
      </c>
      <c r="G57" s="143" t="s">
        <v>15</v>
      </c>
      <c r="H57" s="142"/>
      <c r="I57" s="276" t="s">
        <v>6</v>
      </c>
      <c r="J57" s="276" t="s">
        <v>7</v>
      </c>
      <c r="K57" s="276" t="s">
        <v>8</v>
      </c>
      <c r="L57" s="276" t="s">
        <v>173</v>
      </c>
    </row>
    <row r="58" spans="1:15">
      <c r="A58" s="228">
        <f t="shared" si="0"/>
        <v>30</v>
      </c>
      <c r="B58" s="202" t="s">
        <v>10</v>
      </c>
      <c r="C58" t="s">
        <v>243</v>
      </c>
      <c r="E58" t="s">
        <v>6</v>
      </c>
      <c r="F58" s="202" t="s">
        <v>9</v>
      </c>
      <c r="G58" s="143" t="s">
        <v>214</v>
      </c>
      <c r="H58" s="142"/>
      <c r="I58" s="276"/>
    </row>
    <row r="59" spans="1:15">
      <c r="A59" s="228">
        <f t="shared" si="0"/>
        <v>30</v>
      </c>
      <c r="B59" s="202" t="s">
        <v>10</v>
      </c>
      <c r="C59" t="s">
        <v>243</v>
      </c>
      <c r="E59" t="s">
        <v>7</v>
      </c>
      <c r="F59" s="202" t="s">
        <v>9</v>
      </c>
      <c r="G59" s="143" t="s">
        <v>1135</v>
      </c>
      <c r="H59" s="142"/>
      <c r="I59" s="276"/>
    </row>
    <row r="60" spans="1:15">
      <c r="A60" s="228">
        <f t="shared" si="0"/>
        <v>31</v>
      </c>
      <c r="B60" s="202" t="s">
        <v>10</v>
      </c>
      <c r="C60" t="s">
        <v>244</v>
      </c>
      <c r="F60" s="202" t="s">
        <v>10</v>
      </c>
      <c r="G60" s="143" t="s">
        <v>27</v>
      </c>
      <c r="H60" s="142"/>
      <c r="I60" s="276"/>
    </row>
    <row r="61" spans="1:15">
      <c r="A61" s="228">
        <f t="shared" si="0"/>
        <v>32</v>
      </c>
      <c r="B61" s="202" t="s">
        <v>10</v>
      </c>
      <c r="C61" t="s">
        <v>245</v>
      </c>
      <c r="E61" t="s">
        <v>8</v>
      </c>
      <c r="F61" s="202" t="s">
        <v>0</v>
      </c>
      <c r="G61" s="143" t="s">
        <v>169</v>
      </c>
      <c r="H61" s="142"/>
      <c r="I61" s="276"/>
    </row>
    <row r="62" spans="1:15">
      <c r="A62" s="228">
        <f t="shared" si="0"/>
        <v>33</v>
      </c>
      <c r="B62" s="202" t="s">
        <v>10</v>
      </c>
      <c r="C62" t="s">
        <v>246</v>
      </c>
      <c r="F62" s="202" t="s">
        <v>11</v>
      </c>
      <c r="G62" s="143" t="s">
        <v>76</v>
      </c>
      <c r="H62" s="142"/>
      <c r="I62" s="276"/>
    </row>
    <row r="63" spans="1:15">
      <c r="A63" s="228">
        <f t="shared" si="0"/>
        <v>34</v>
      </c>
      <c r="B63" s="202" t="s">
        <v>10</v>
      </c>
      <c r="C63" t="s">
        <v>345</v>
      </c>
      <c r="F63" s="202" t="s">
        <v>0</v>
      </c>
      <c r="G63" s="143" t="s">
        <v>31</v>
      </c>
      <c r="H63" s="142"/>
      <c r="I63" s="276"/>
    </row>
    <row r="64" spans="1:15">
      <c r="A64" s="228">
        <f t="shared" si="0"/>
        <v>35</v>
      </c>
      <c r="B64" s="202" t="s">
        <v>10</v>
      </c>
      <c r="C64" t="s">
        <v>346</v>
      </c>
      <c r="F64" s="202" t="s">
        <v>0</v>
      </c>
      <c r="G64" s="143" t="s">
        <v>166</v>
      </c>
      <c r="H64" s="142"/>
      <c r="I64" s="276"/>
    </row>
    <row r="65" spans="1:14">
      <c r="A65" s="228">
        <f t="shared" si="0"/>
        <v>36</v>
      </c>
      <c r="B65" s="202" t="s">
        <v>10</v>
      </c>
      <c r="C65" t="s">
        <v>1128</v>
      </c>
      <c r="E65" t="s">
        <v>309</v>
      </c>
      <c r="F65" s="202" t="s">
        <v>0</v>
      </c>
      <c r="G65" s="143" t="s">
        <v>247</v>
      </c>
      <c r="H65" s="142"/>
      <c r="I65" s="276"/>
    </row>
    <row r="66" spans="1:14">
      <c r="A66" s="228">
        <f t="shared" si="0"/>
        <v>37</v>
      </c>
      <c r="B66" s="202" t="s">
        <v>10</v>
      </c>
      <c r="C66" t="s">
        <v>238</v>
      </c>
      <c r="F66" s="202" t="s">
        <v>11</v>
      </c>
      <c r="G66" s="143" t="s">
        <v>248</v>
      </c>
      <c r="H66" s="142"/>
      <c r="I66" s="276"/>
    </row>
    <row r="67" spans="1:14">
      <c r="A67" s="228">
        <f t="shared" si="0"/>
        <v>38</v>
      </c>
      <c r="B67" s="202" t="s">
        <v>10</v>
      </c>
      <c r="C67" t="s">
        <v>239</v>
      </c>
      <c r="F67" s="202" t="s">
        <v>11</v>
      </c>
      <c r="G67" s="143" t="s">
        <v>249</v>
      </c>
      <c r="H67" s="142"/>
      <c r="I67" s="276"/>
    </row>
    <row r="68" spans="1:14">
      <c r="A68" s="228">
        <f t="shared" si="0"/>
        <v>39</v>
      </c>
      <c r="B68" s="202" t="s">
        <v>10</v>
      </c>
      <c r="C68" t="s">
        <v>35</v>
      </c>
      <c r="E68" t="s">
        <v>6</v>
      </c>
      <c r="F68" s="202" t="s">
        <v>9</v>
      </c>
      <c r="G68" s="143" t="s">
        <v>28</v>
      </c>
      <c r="H68" s="142"/>
      <c r="I68" s="276" t="s">
        <v>668</v>
      </c>
      <c r="J68" s="276" t="s">
        <v>667</v>
      </c>
    </row>
    <row r="69" spans="1:14">
      <c r="A69" s="228">
        <f t="shared" ref="A69:A132" si="1">IF($C69="","blank",MATCH($C69,$G$5:$G$130,0))</f>
        <v>39</v>
      </c>
      <c r="B69" s="202" t="s">
        <v>10</v>
      </c>
      <c r="C69" t="s">
        <v>35</v>
      </c>
      <c r="E69" t="s">
        <v>7</v>
      </c>
      <c r="F69" s="202" t="s">
        <v>0</v>
      </c>
      <c r="G69" s="143" t="s">
        <v>29</v>
      </c>
      <c r="H69" s="142"/>
      <c r="I69" s="276"/>
    </row>
    <row r="70" spans="1:14">
      <c r="A70" s="228">
        <f t="shared" si="1"/>
        <v>39</v>
      </c>
      <c r="B70" s="202" t="s">
        <v>10</v>
      </c>
      <c r="C70" t="s">
        <v>35</v>
      </c>
      <c r="E70" t="s">
        <v>8</v>
      </c>
      <c r="F70" s="202" t="s">
        <v>9</v>
      </c>
      <c r="G70" s="143" t="s">
        <v>30</v>
      </c>
      <c r="H70" s="142"/>
      <c r="I70" s="276"/>
    </row>
    <row r="71" spans="1:14">
      <c r="A71" s="228">
        <f t="shared" si="1"/>
        <v>39</v>
      </c>
      <c r="B71" s="202" t="s">
        <v>10</v>
      </c>
      <c r="C71" t="s">
        <v>35</v>
      </c>
      <c r="E71" t="s">
        <v>173</v>
      </c>
      <c r="F71" s="202" t="s">
        <v>9</v>
      </c>
      <c r="G71" s="143" t="s">
        <v>28</v>
      </c>
      <c r="H71" s="142"/>
      <c r="I71" s="276" t="s">
        <v>808</v>
      </c>
      <c r="J71" s="276" t="s">
        <v>809</v>
      </c>
      <c r="K71" s="276" t="s">
        <v>33</v>
      </c>
      <c r="L71" s="276" t="s">
        <v>96</v>
      </c>
    </row>
    <row r="72" spans="1:14">
      <c r="A72" s="228">
        <f t="shared" si="1"/>
        <v>39</v>
      </c>
      <c r="B72" s="202" t="s">
        <v>10</v>
      </c>
      <c r="C72" t="s">
        <v>35</v>
      </c>
      <c r="E72" t="s">
        <v>188</v>
      </c>
      <c r="F72" s="202" t="s">
        <v>11</v>
      </c>
      <c r="G72" s="143" t="s">
        <v>32</v>
      </c>
      <c r="H72" s="142"/>
      <c r="I72" s="276"/>
    </row>
    <row r="73" spans="1:14">
      <c r="A73" s="228">
        <f t="shared" si="1"/>
        <v>39</v>
      </c>
      <c r="B73" s="202" t="s">
        <v>10</v>
      </c>
      <c r="C73" t="s">
        <v>35</v>
      </c>
      <c r="E73" t="s">
        <v>254</v>
      </c>
      <c r="F73" s="202" t="s">
        <v>11</v>
      </c>
      <c r="G73" s="143" t="s">
        <v>206</v>
      </c>
      <c r="H73" s="142"/>
      <c r="I73" s="276"/>
    </row>
    <row r="74" spans="1:14">
      <c r="A74" s="228">
        <f t="shared" si="1"/>
        <v>39</v>
      </c>
      <c r="B74" s="202" t="s">
        <v>10</v>
      </c>
      <c r="C74" t="s">
        <v>35</v>
      </c>
      <c r="E74" t="s">
        <v>256</v>
      </c>
      <c r="F74" s="202" t="s">
        <v>0</v>
      </c>
      <c r="G74" s="143" t="s">
        <v>386</v>
      </c>
      <c r="H74" s="145"/>
      <c r="I74" s="276"/>
    </row>
    <row r="75" spans="1:14">
      <c r="A75" s="228">
        <f t="shared" si="1"/>
        <v>39</v>
      </c>
      <c r="B75" s="202" t="s">
        <v>10</v>
      </c>
      <c r="C75" t="s">
        <v>35</v>
      </c>
      <c r="E75" t="s">
        <v>291</v>
      </c>
      <c r="F75" s="202" t="s">
        <v>9</v>
      </c>
      <c r="G75" s="143" t="s">
        <v>386</v>
      </c>
      <c r="H75" s="145"/>
      <c r="I75" s="276"/>
    </row>
    <row r="76" spans="1:14">
      <c r="A76" s="228">
        <f t="shared" si="1"/>
        <v>40</v>
      </c>
      <c r="B76" s="202" t="s">
        <v>10</v>
      </c>
      <c r="C76" t="s">
        <v>37</v>
      </c>
      <c r="E76" t="s">
        <v>6</v>
      </c>
      <c r="F76" s="202" t="s">
        <v>9</v>
      </c>
      <c r="G76" s="143" t="s">
        <v>416</v>
      </c>
      <c r="H76" s="145"/>
      <c r="I76" s="276" t="s">
        <v>851</v>
      </c>
      <c r="J76" s="276" t="s">
        <v>394</v>
      </c>
      <c r="K76" s="276" t="s">
        <v>1002</v>
      </c>
      <c r="L76" s="276" t="s">
        <v>392</v>
      </c>
      <c r="M76" s="276" t="s">
        <v>611</v>
      </c>
      <c r="N76" s="276" t="s">
        <v>417</v>
      </c>
    </row>
    <row r="77" spans="1:14">
      <c r="A77" s="228">
        <f t="shared" si="1"/>
        <v>40</v>
      </c>
      <c r="B77" s="202" t="s">
        <v>10</v>
      </c>
      <c r="C77" t="s">
        <v>37</v>
      </c>
      <c r="E77" t="s">
        <v>7</v>
      </c>
      <c r="F77" s="202" t="s">
        <v>9</v>
      </c>
      <c r="G77" s="143" t="s">
        <v>381</v>
      </c>
      <c r="H77" s="145"/>
      <c r="I77" s="276" t="s">
        <v>7</v>
      </c>
      <c r="J77" s="276" t="s">
        <v>577</v>
      </c>
    </row>
    <row r="78" spans="1:14">
      <c r="A78" s="228">
        <f t="shared" si="1"/>
        <v>40</v>
      </c>
      <c r="B78" s="202" t="s">
        <v>10</v>
      </c>
      <c r="C78" t="s">
        <v>37</v>
      </c>
      <c r="E78" t="s">
        <v>8</v>
      </c>
      <c r="F78" s="202" t="s">
        <v>10</v>
      </c>
      <c r="G78" s="143" t="s">
        <v>17</v>
      </c>
      <c r="H78" s="142"/>
      <c r="I78" s="276"/>
    </row>
    <row r="79" spans="1:14">
      <c r="A79" s="228">
        <f t="shared" si="1"/>
        <v>40</v>
      </c>
      <c r="B79" s="202" t="s">
        <v>10</v>
      </c>
      <c r="C79" t="s">
        <v>37</v>
      </c>
      <c r="E79" t="s">
        <v>173</v>
      </c>
      <c r="F79" s="202" t="s">
        <v>10</v>
      </c>
      <c r="G79" s="143" t="s">
        <v>16</v>
      </c>
      <c r="H79" s="142"/>
      <c r="I79" s="276"/>
    </row>
    <row r="80" spans="1:14">
      <c r="A80" s="228">
        <f t="shared" si="1"/>
        <v>40</v>
      </c>
      <c r="B80" s="202" t="s">
        <v>10</v>
      </c>
      <c r="C80" t="s">
        <v>37</v>
      </c>
      <c r="E80" t="s">
        <v>188</v>
      </c>
      <c r="F80" s="202" t="s">
        <v>10</v>
      </c>
      <c r="G80" s="143" t="s">
        <v>294</v>
      </c>
      <c r="H80" s="145"/>
      <c r="I80" s="276"/>
    </row>
    <row r="81" spans="1:23">
      <c r="A81" s="228">
        <f t="shared" si="1"/>
        <v>40</v>
      </c>
      <c r="B81" s="202" t="s">
        <v>10</v>
      </c>
      <c r="C81" t="s">
        <v>37</v>
      </c>
      <c r="E81" t="s">
        <v>254</v>
      </c>
      <c r="F81" s="202" t="s">
        <v>10</v>
      </c>
      <c r="G81" s="143" t="s">
        <v>295</v>
      </c>
      <c r="H81" s="145"/>
      <c r="I81" s="276"/>
    </row>
    <row r="82" spans="1:23">
      <c r="A82" s="228">
        <f t="shared" si="1"/>
        <v>41</v>
      </c>
      <c r="B82" s="202" t="s">
        <v>9</v>
      </c>
      <c r="C82" t="s">
        <v>536</v>
      </c>
      <c r="E82" t="s">
        <v>309</v>
      </c>
      <c r="F82" s="202" t="s">
        <v>10</v>
      </c>
      <c r="G82" s="143" t="s">
        <v>14</v>
      </c>
      <c r="H82" s="142"/>
      <c r="I82" s="276" t="s">
        <v>6</v>
      </c>
    </row>
    <row r="83" spans="1:23">
      <c r="A83" s="228">
        <f t="shared" si="1"/>
        <v>15</v>
      </c>
      <c r="B83" s="202" t="s">
        <v>9</v>
      </c>
      <c r="C83" t="s">
        <v>535</v>
      </c>
      <c r="E83" t="s">
        <v>1062</v>
      </c>
      <c r="F83" s="202" t="s">
        <v>10</v>
      </c>
      <c r="G83" s="143" t="s">
        <v>14</v>
      </c>
      <c r="H83" s="142"/>
      <c r="I83" s="276" t="s">
        <v>7</v>
      </c>
      <c r="J83" s="276" t="s">
        <v>8</v>
      </c>
    </row>
    <row r="84" spans="1:23">
      <c r="A84" s="228">
        <f t="shared" si="1"/>
        <v>15</v>
      </c>
      <c r="B84" s="202" t="s">
        <v>9</v>
      </c>
      <c r="C84" t="s">
        <v>535</v>
      </c>
      <c r="E84" t="s">
        <v>1062</v>
      </c>
      <c r="F84" s="202" t="s">
        <v>9</v>
      </c>
      <c r="G84" s="143" t="s">
        <v>934</v>
      </c>
      <c r="H84" s="145"/>
      <c r="I84" s="276" t="s">
        <v>933</v>
      </c>
    </row>
    <row r="85" spans="1:23">
      <c r="A85" s="228">
        <f t="shared" si="1"/>
        <v>43</v>
      </c>
      <c r="B85" s="202" t="s">
        <v>9</v>
      </c>
      <c r="C85" t="s">
        <v>252</v>
      </c>
      <c r="E85" t="s">
        <v>309</v>
      </c>
      <c r="F85" s="202" t="s">
        <v>10</v>
      </c>
      <c r="G85" s="143" t="s">
        <v>19</v>
      </c>
      <c r="H85" s="142"/>
      <c r="I85" s="276" t="s">
        <v>851</v>
      </c>
      <c r="J85" s="276" t="s">
        <v>586</v>
      </c>
    </row>
    <row r="86" spans="1:23">
      <c r="A86" s="228">
        <f t="shared" si="1"/>
        <v>44</v>
      </c>
      <c r="B86" s="202" t="s">
        <v>9</v>
      </c>
      <c r="C86" t="s">
        <v>314</v>
      </c>
      <c r="E86" t="s">
        <v>309</v>
      </c>
      <c r="F86" s="202" t="s">
        <v>10</v>
      </c>
      <c r="G86" s="143" t="s">
        <v>727</v>
      </c>
      <c r="H86" s="142"/>
      <c r="I86" s="276" t="s">
        <v>6</v>
      </c>
    </row>
    <row r="87" spans="1:23">
      <c r="A87" s="228">
        <f t="shared" si="1"/>
        <v>45</v>
      </c>
      <c r="B87" s="202" t="s">
        <v>9</v>
      </c>
      <c r="C87" t="s">
        <v>513</v>
      </c>
      <c r="E87" t="s">
        <v>707</v>
      </c>
      <c r="F87" s="202" t="s">
        <v>10</v>
      </c>
      <c r="G87" s="143" t="s">
        <v>839</v>
      </c>
      <c r="H87" s="142"/>
      <c r="I87" s="276" t="s">
        <v>6</v>
      </c>
    </row>
    <row r="88" spans="1:23">
      <c r="A88" s="228">
        <f t="shared" si="1"/>
        <v>46</v>
      </c>
      <c r="B88" s="202" t="s">
        <v>9</v>
      </c>
      <c r="C88" t="s">
        <v>706</v>
      </c>
      <c r="E88" t="s">
        <v>309</v>
      </c>
      <c r="F88" s="202" t="s">
        <v>10</v>
      </c>
      <c r="G88" s="143" t="s">
        <v>727</v>
      </c>
      <c r="H88" s="142"/>
      <c r="I88" s="276" t="s">
        <v>728</v>
      </c>
    </row>
    <row r="89" spans="1:23">
      <c r="A89" s="228">
        <f t="shared" si="1"/>
        <v>43</v>
      </c>
      <c r="B89" s="202" t="s">
        <v>10</v>
      </c>
      <c r="C89" t="s">
        <v>252</v>
      </c>
      <c r="E89" t="s">
        <v>309</v>
      </c>
      <c r="F89" s="202" t="s">
        <v>10</v>
      </c>
      <c r="G89" s="143" t="s">
        <v>839</v>
      </c>
      <c r="H89" s="142"/>
      <c r="I89" s="276" t="s">
        <v>728</v>
      </c>
    </row>
    <row r="90" spans="1:23">
      <c r="A90" s="228">
        <f t="shared" si="1"/>
        <v>44</v>
      </c>
      <c r="B90" s="202" t="s">
        <v>10</v>
      </c>
      <c r="C90" t="s">
        <v>314</v>
      </c>
      <c r="E90" t="s">
        <v>309</v>
      </c>
      <c r="F90" s="202" t="s">
        <v>10</v>
      </c>
      <c r="G90" s="143" t="s">
        <v>946</v>
      </c>
      <c r="H90" s="142"/>
      <c r="I90" s="276" t="s">
        <v>6</v>
      </c>
    </row>
    <row r="91" spans="1:23">
      <c r="A91" s="228">
        <f t="shared" si="1"/>
        <v>49</v>
      </c>
      <c r="B91" s="202" t="s">
        <v>10</v>
      </c>
      <c r="C91" t="s">
        <v>890</v>
      </c>
      <c r="E91" t="s">
        <v>891</v>
      </c>
      <c r="F91" s="202" t="s">
        <v>10</v>
      </c>
      <c r="G91" s="143" t="s">
        <v>370</v>
      </c>
      <c r="H91" s="142"/>
      <c r="I91" s="276"/>
    </row>
    <row r="92" spans="1:23">
      <c r="A92" s="228">
        <f t="shared" si="1"/>
        <v>50</v>
      </c>
      <c r="B92" s="202" t="s">
        <v>10</v>
      </c>
      <c r="C92" t="s">
        <v>892</v>
      </c>
      <c r="E92" t="s">
        <v>891</v>
      </c>
      <c r="F92" s="202" t="s">
        <v>10</v>
      </c>
      <c r="G92" s="143" t="s">
        <v>371</v>
      </c>
      <c r="H92" s="142"/>
      <c r="I92" s="276"/>
    </row>
    <row r="93" spans="1:23">
      <c r="A93" s="228">
        <f t="shared" si="1"/>
        <v>45</v>
      </c>
      <c r="B93" s="202" t="s">
        <v>10</v>
      </c>
      <c r="C93" t="s">
        <v>513</v>
      </c>
      <c r="E93" t="s">
        <v>618</v>
      </c>
      <c r="F93" s="202" t="s">
        <v>10</v>
      </c>
      <c r="G93" s="143" t="s">
        <v>837</v>
      </c>
      <c r="H93" s="142"/>
      <c r="I93" s="276"/>
    </row>
    <row r="94" spans="1:23">
      <c r="A94" s="228">
        <f t="shared" si="1"/>
        <v>45</v>
      </c>
      <c r="B94" s="202" t="s">
        <v>10</v>
      </c>
      <c r="C94" t="s">
        <v>513</v>
      </c>
      <c r="E94" t="s">
        <v>516</v>
      </c>
      <c r="F94" s="202" t="s">
        <v>10</v>
      </c>
      <c r="G94" s="143" t="s">
        <v>901</v>
      </c>
      <c r="H94" s="142"/>
      <c r="I94" s="282" t="s">
        <v>309</v>
      </c>
      <c r="J94" s="282" t="s">
        <v>1557</v>
      </c>
      <c r="K94" s="276" t="s">
        <v>1558</v>
      </c>
      <c r="L94" s="276" t="s">
        <v>1559</v>
      </c>
      <c r="M94" s="276" t="s">
        <v>1560</v>
      </c>
      <c r="N94" s="276" t="s">
        <v>1561</v>
      </c>
      <c r="O94" s="276" t="s">
        <v>1562</v>
      </c>
      <c r="P94" s="276" t="s">
        <v>1563</v>
      </c>
      <c r="Q94" s="282" t="s">
        <v>1564</v>
      </c>
      <c r="R94" s="276" t="s">
        <v>1565</v>
      </c>
      <c r="S94" s="276" t="s">
        <v>1566</v>
      </c>
      <c r="T94" s="276" t="s">
        <v>1567</v>
      </c>
      <c r="U94" s="276" t="s">
        <v>1568</v>
      </c>
      <c r="V94" s="276" t="s">
        <v>1569</v>
      </c>
      <c r="W94" s="276" t="s">
        <v>1570</v>
      </c>
    </row>
    <row r="95" spans="1:23">
      <c r="A95" s="228">
        <f t="shared" si="1"/>
        <v>45</v>
      </c>
      <c r="B95" s="202" t="s">
        <v>10</v>
      </c>
      <c r="C95" t="s">
        <v>513</v>
      </c>
      <c r="E95" t="s">
        <v>517</v>
      </c>
      <c r="F95" s="202" t="s">
        <v>10</v>
      </c>
      <c r="G95" s="143" t="s">
        <v>838</v>
      </c>
      <c r="H95" s="142"/>
      <c r="I95" s="276"/>
    </row>
    <row r="96" spans="1:23">
      <c r="A96" s="228">
        <f t="shared" si="1"/>
        <v>45</v>
      </c>
      <c r="B96" s="202" t="s">
        <v>10</v>
      </c>
      <c r="C96" t="s">
        <v>513</v>
      </c>
      <c r="E96" t="s">
        <v>620</v>
      </c>
      <c r="F96" s="202" t="s">
        <v>10</v>
      </c>
      <c r="G96" s="143" t="s">
        <v>902</v>
      </c>
      <c r="H96" s="142"/>
      <c r="I96" s="276" t="s">
        <v>903</v>
      </c>
      <c r="J96" s="282" t="s">
        <v>1651</v>
      </c>
      <c r="K96" s="282" t="s">
        <v>1652</v>
      </c>
      <c r="L96" s="282" t="s">
        <v>1653</v>
      </c>
      <c r="M96" s="282" t="s">
        <v>1654</v>
      </c>
      <c r="N96" s="282" t="s">
        <v>1557</v>
      </c>
      <c r="O96" s="282"/>
      <c r="P96" s="282"/>
      <c r="Q96" s="282"/>
      <c r="R96" s="282"/>
      <c r="S96" s="282"/>
      <c r="T96" s="282"/>
      <c r="U96" s="282"/>
      <c r="V96" s="282"/>
      <c r="W96" s="282"/>
    </row>
    <row r="97" spans="1:128">
      <c r="A97" s="228">
        <f t="shared" si="1"/>
        <v>45</v>
      </c>
      <c r="B97" s="202" t="s">
        <v>10</v>
      </c>
      <c r="C97" t="s">
        <v>513</v>
      </c>
      <c r="E97" t="s">
        <v>621</v>
      </c>
      <c r="F97" s="202" t="s">
        <v>10</v>
      </c>
      <c r="G97" s="143" t="s">
        <v>840</v>
      </c>
      <c r="H97" s="142"/>
      <c r="I97" s="276"/>
    </row>
    <row r="98" spans="1:128">
      <c r="A98" s="228">
        <f t="shared" si="1"/>
        <v>45</v>
      </c>
      <c r="B98" s="202" t="s">
        <v>10</v>
      </c>
      <c r="C98" t="s">
        <v>513</v>
      </c>
      <c r="E98" t="s">
        <v>648</v>
      </c>
      <c r="F98" s="202" t="s">
        <v>10</v>
      </c>
      <c r="G98" s="143" t="s">
        <v>844</v>
      </c>
      <c r="H98" s="142"/>
      <c r="I98" s="276" t="s">
        <v>845</v>
      </c>
    </row>
    <row r="99" spans="1:128">
      <c r="A99" s="228">
        <f t="shared" si="1"/>
        <v>45</v>
      </c>
      <c r="B99" s="202" t="s">
        <v>10</v>
      </c>
      <c r="C99" t="s">
        <v>513</v>
      </c>
      <c r="E99" t="s">
        <v>649</v>
      </c>
      <c r="F99" s="202" t="s">
        <v>10</v>
      </c>
      <c r="G99" s="143" t="s">
        <v>841</v>
      </c>
      <c r="H99" s="142"/>
      <c r="I99" s="276"/>
    </row>
    <row r="100" spans="1:128">
      <c r="A100" s="228" t="e">
        <f t="shared" si="1"/>
        <v>#N/A</v>
      </c>
      <c r="B100" s="202" t="s">
        <v>18</v>
      </c>
      <c r="C100" t="s">
        <v>1639</v>
      </c>
      <c r="F100" s="202" t="s">
        <v>10</v>
      </c>
      <c r="G100" s="143" t="s">
        <v>843</v>
      </c>
      <c r="H100" s="142"/>
      <c r="I100" s="276" t="s">
        <v>921</v>
      </c>
      <c r="J100" s="276" t="s">
        <v>978</v>
      </c>
      <c r="K100" s="276" t="s">
        <v>979</v>
      </c>
      <c r="L100" s="276" t="s">
        <v>980</v>
      </c>
      <c r="M100" s="276" t="s">
        <v>977</v>
      </c>
    </row>
    <row r="101" spans="1:128">
      <c r="A101" s="228">
        <f t="shared" si="1"/>
        <v>52</v>
      </c>
      <c r="B101" s="202" t="s">
        <v>10</v>
      </c>
      <c r="C101" t="s">
        <v>34</v>
      </c>
      <c r="E101" t="s">
        <v>6</v>
      </c>
      <c r="F101" s="202" t="s">
        <v>10</v>
      </c>
      <c r="G101" s="143" t="s">
        <v>404</v>
      </c>
      <c r="H101" s="142"/>
      <c r="I101" s="276"/>
    </row>
    <row r="102" spans="1:128">
      <c r="A102" s="228">
        <f t="shared" si="1"/>
        <v>52</v>
      </c>
      <c r="B102" s="202" t="s">
        <v>10</v>
      </c>
      <c r="C102" t="s">
        <v>34</v>
      </c>
      <c r="E102" t="s">
        <v>7</v>
      </c>
      <c r="F102" s="202" t="s">
        <v>10</v>
      </c>
      <c r="G102" s="143" t="s">
        <v>319</v>
      </c>
      <c r="H102" s="142"/>
      <c r="I102" s="276" t="s">
        <v>360</v>
      </c>
      <c r="J102" s="276" t="s">
        <v>394</v>
      </c>
    </row>
    <row r="103" spans="1:128">
      <c r="A103" s="228">
        <f t="shared" si="1"/>
        <v>52</v>
      </c>
      <c r="B103" s="202" t="s">
        <v>10</v>
      </c>
      <c r="C103" t="s">
        <v>34</v>
      </c>
      <c r="E103" t="s">
        <v>8</v>
      </c>
      <c r="F103" s="202" t="s">
        <v>10</v>
      </c>
      <c r="G103" s="143" t="s">
        <v>945</v>
      </c>
      <c r="H103" s="142"/>
      <c r="I103" s="276" t="s">
        <v>360</v>
      </c>
    </row>
    <row r="104" spans="1:128">
      <c r="A104" s="228">
        <f t="shared" si="1"/>
        <v>53</v>
      </c>
      <c r="B104" s="202" t="s">
        <v>10</v>
      </c>
      <c r="C104" t="s">
        <v>15</v>
      </c>
      <c r="E104" t="s">
        <v>6</v>
      </c>
      <c r="F104" s="202" t="s">
        <v>10</v>
      </c>
      <c r="G104" s="143" t="s">
        <v>405</v>
      </c>
      <c r="H104" s="145"/>
      <c r="I104" s="276"/>
    </row>
    <row r="105" spans="1:128">
      <c r="A105" s="228">
        <f t="shared" si="1"/>
        <v>53</v>
      </c>
      <c r="B105" s="202" t="s">
        <v>10</v>
      </c>
      <c r="C105" t="s">
        <v>15</v>
      </c>
      <c r="E105" t="s">
        <v>7</v>
      </c>
      <c r="F105" s="202" t="s">
        <v>10</v>
      </c>
      <c r="G105" s="143" t="s">
        <v>361</v>
      </c>
      <c r="H105" s="145"/>
      <c r="I105" s="276" t="s">
        <v>362</v>
      </c>
    </row>
    <row r="106" spans="1:128">
      <c r="A106" s="228">
        <f t="shared" si="1"/>
        <v>53</v>
      </c>
      <c r="B106" s="202" t="s">
        <v>10</v>
      </c>
      <c r="C106" t="s">
        <v>15</v>
      </c>
      <c r="E106" t="s">
        <v>8</v>
      </c>
      <c r="F106" s="202" t="s">
        <v>10</v>
      </c>
      <c r="G106" s="143" t="s">
        <v>846</v>
      </c>
      <c r="H106" s="145"/>
      <c r="I106" s="276" t="s">
        <v>847</v>
      </c>
    </row>
    <row r="107" spans="1:128">
      <c r="A107" s="228">
        <f t="shared" si="1"/>
        <v>53</v>
      </c>
      <c r="B107" s="202" t="s">
        <v>10</v>
      </c>
      <c r="C107" t="s">
        <v>15</v>
      </c>
      <c r="E107" t="s">
        <v>173</v>
      </c>
      <c r="F107" s="202" t="s">
        <v>10</v>
      </c>
      <c r="G107" s="143" t="s">
        <v>1045</v>
      </c>
      <c r="H107" s="145"/>
      <c r="I107" s="276" t="s">
        <v>6</v>
      </c>
    </row>
    <row r="108" spans="1:128">
      <c r="A108" s="228">
        <f t="shared" si="1"/>
        <v>54</v>
      </c>
      <c r="B108" s="202" t="s">
        <v>9</v>
      </c>
      <c r="C108" t="s">
        <v>214</v>
      </c>
      <c r="F108" s="202" t="s">
        <v>10</v>
      </c>
      <c r="G108" s="143" t="s">
        <v>296</v>
      </c>
      <c r="H108" s="145"/>
      <c r="I108" s="276" t="s">
        <v>6</v>
      </c>
    </row>
    <row r="109" spans="1:128">
      <c r="A109" s="228">
        <f t="shared" si="1"/>
        <v>56</v>
      </c>
      <c r="B109" s="202" t="s">
        <v>10</v>
      </c>
      <c r="C109" t="s">
        <v>27</v>
      </c>
      <c r="F109" s="202" t="s">
        <v>10</v>
      </c>
      <c r="G109" s="143" t="s">
        <v>297</v>
      </c>
      <c r="H109" s="145"/>
      <c r="I109" s="276" t="s">
        <v>6</v>
      </c>
    </row>
    <row r="110" spans="1:128">
      <c r="A110" s="228">
        <f t="shared" si="1"/>
        <v>65</v>
      </c>
      <c r="B110" s="202" t="s">
        <v>0</v>
      </c>
      <c r="C110" t="s">
        <v>29</v>
      </c>
      <c r="F110" s="202" t="s">
        <v>10</v>
      </c>
      <c r="G110" s="143" t="s">
        <v>928</v>
      </c>
      <c r="H110" s="145"/>
      <c r="I110" s="276"/>
    </row>
    <row r="111" spans="1:128">
      <c r="A111" s="228">
        <f t="shared" si="1"/>
        <v>66</v>
      </c>
      <c r="B111" s="202" t="s">
        <v>9</v>
      </c>
      <c r="C111" t="s">
        <v>30</v>
      </c>
      <c r="F111" s="202" t="s">
        <v>10</v>
      </c>
      <c r="G111" s="143" t="s">
        <v>923</v>
      </c>
      <c r="H111" s="145"/>
      <c r="I111" s="282" t="s">
        <v>1571</v>
      </c>
      <c r="J111" s="282" t="s">
        <v>1572</v>
      </c>
      <c r="K111" s="282" t="s">
        <v>1573</v>
      </c>
      <c r="L111" s="282" t="s">
        <v>1574</v>
      </c>
      <c r="M111" s="282" t="s">
        <v>1575</v>
      </c>
      <c r="N111" s="282" t="s">
        <v>1576</v>
      </c>
      <c r="O111" s="282" t="s">
        <v>1577</v>
      </c>
      <c r="P111" s="282" t="s">
        <v>1578</v>
      </c>
      <c r="Q111" s="282" t="s">
        <v>1579</v>
      </c>
      <c r="R111" s="282" t="s">
        <v>1580</v>
      </c>
      <c r="S111" s="282" t="s">
        <v>1581</v>
      </c>
      <c r="T111" s="282" t="s">
        <v>1582</v>
      </c>
      <c r="U111" s="282" t="s">
        <v>1583</v>
      </c>
      <c r="V111" s="282" t="s">
        <v>1584</v>
      </c>
      <c r="W111" s="282" t="s">
        <v>1585</v>
      </c>
      <c r="X111" s="282" t="s">
        <v>1586</v>
      </c>
      <c r="Y111" s="282" t="s">
        <v>1587</v>
      </c>
      <c r="Z111" s="282" t="s">
        <v>1588</v>
      </c>
      <c r="AA111" s="282" t="s">
        <v>1589</v>
      </c>
      <c r="AB111" s="282" t="s">
        <v>1590</v>
      </c>
      <c r="AC111" s="282" t="s">
        <v>1591</v>
      </c>
      <c r="AD111" s="282" t="s">
        <v>1592</v>
      </c>
      <c r="AE111" s="282" t="s">
        <v>1593</v>
      </c>
      <c r="AF111" s="282" t="s">
        <v>1594</v>
      </c>
      <c r="AG111" s="282" t="s">
        <v>1595</v>
      </c>
      <c r="AH111" s="282" t="s">
        <v>1596</v>
      </c>
      <c r="AI111" s="282" t="s">
        <v>1597</v>
      </c>
      <c r="AJ111" s="282" t="s">
        <v>1598</v>
      </c>
      <c r="AK111" s="282" t="s">
        <v>1599</v>
      </c>
      <c r="AL111" s="282" t="s">
        <v>1600</v>
      </c>
      <c r="AM111" s="282" t="s">
        <v>1601</v>
      </c>
      <c r="AN111" s="282" t="s">
        <v>1602</v>
      </c>
      <c r="AO111" s="282" t="s">
        <v>1603</v>
      </c>
      <c r="AP111" s="282" t="s">
        <v>1604</v>
      </c>
      <c r="AQ111" s="282" t="s">
        <v>1605</v>
      </c>
      <c r="AR111" s="282" t="s">
        <v>1606</v>
      </c>
      <c r="AS111" s="282" t="s">
        <v>1607</v>
      </c>
      <c r="AT111" s="282" t="s">
        <v>1608</v>
      </c>
      <c r="AU111" s="282" t="s">
        <v>1609</v>
      </c>
      <c r="AV111" s="282" t="s">
        <v>1610</v>
      </c>
      <c r="AW111" s="282" t="s">
        <v>1611</v>
      </c>
      <c r="AX111" s="282" t="s">
        <v>1612</v>
      </c>
      <c r="AY111" s="282" t="s">
        <v>1613</v>
      </c>
      <c r="AZ111" s="282" t="s">
        <v>1614</v>
      </c>
      <c r="BA111" s="282" t="s">
        <v>1615</v>
      </c>
      <c r="BB111" s="282" t="s">
        <v>1616</v>
      </c>
      <c r="BC111" s="282" t="s">
        <v>1616</v>
      </c>
      <c r="BD111" s="282" t="s">
        <v>1616</v>
      </c>
      <c r="BE111" s="282" t="s">
        <v>1616</v>
      </c>
      <c r="BF111" s="282" t="s">
        <v>1616</v>
      </c>
      <c r="BG111" s="282" t="s">
        <v>1616</v>
      </c>
      <c r="BH111" s="282" t="s">
        <v>1616</v>
      </c>
      <c r="BI111" s="282" t="s">
        <v>1616</v>
      </c>
      <c r="BJ111" s="282" t="s">
        <v>1616</v>
      </c>
      <c r="BK111" s="282" t="s">
        <v>1616</v>
      </c>
      <c r="BL111" s="282" t="s">
        <v>1616</v>
      </c>
      <c r="BM111" s="282" t="s">
        <v>1616</v>
      </c>
      <c r="BN111" s="282" t="s">
        <v>1616</v>
      </c>
      <c r="BO111" s="282" t="s">
        <v>1616</v>
      </c>
      <c r="BP111" s="282" t="s">
        <v>1616</v>
      </c>
      <c r="BQ111" s="282" t="s">
        <v>1617</v>
      </c>
      <c r="BR111" s="282" t="s">
        <v>1617</v>
      </c>
      <c r="BS111" s="282" t="s">
        <v>1617</v>
      </c>
      <c r="BT111" s="282" t="s">
        <v>1617</v>
      </c>
      <c r="BU111" s="282" t="s">
        <v>1617</v>
      </c>
      <c r="BV111" s="282" t="s">
        <v>1617</v>
      </c>
      <c r="BW111" s="282" t="s">
        <v>1617</v>
      </c>
      <c r="BX111" s="282" t="s">
        <v>1617</v>
      </c>
      <c r="BY111" s="282" t="s">
        <v>1617</v>
      </c>
      <c r="BZ111" s="282" t="s">
        <v>1617</v>
      </c>
      <c r="CA111" s="282" t="s">
        <v>1617</v>
      </c>
      <c r="CB111" s="282" t="s">
        <v>1617</v>
      </c>
      <c r="CC111" s="282" t="s">
        <v>1617</v>
      </c>
      <c r="CD111" s="282" t="s">
        <v>1617</v>
      </c>
      <c r="CE111" s="282" t="s">
        <v>1617</v>
      </c>
      <c r="CF111" s="282" t="s">
        <v>1618</v>
      </c>
      <c r="CG111" s="282" t="s">
        <v>1618</v>
      </c>
      <c r="CH111" s="282" t="s">
        <v>1618</v>
      </c>
      <c r="CI111" s="282" t="s">
        <v>1618</v>
      </c>
      <c r="CJ111" s="282" t="s">
        <v>1618</v>
      </c>
      <c r="CK111" s="282" t="s">
        <v>1618</v>
      </c>
      <c r="CL111" s="282" t="s">
        <v>1618</v>
      </c>
      <c r="CM111" s="282" t="s">
        <v>1618</v>
      </c>
      <c r="CN111" s="282" t="s">
        <v>1618</v>
      </c>
      <c r="CO111" s="282" t="s">
        <v>1618</v>
      </c>
      <c r="CP111" s="282" t="s">
        <v>1618</v>
      </c>
      <c r="CQ111" s="282" t="s">
        <v>1618</v>
      </c>
      <c r="CR111" s="282" t="s">
        <v>1618</v>
      </c>
      <c r="CS111" s="282" t="s">
        <v>1618</v>
      </c>
      <c r="CT111" s="282" t="s">
        <v>1618</v>
      </c>
      <c r="CU111" s="282" t="s">
        <v>1619</v>
      </c>
      <c r="CV111" s="282" t="s">
        <v>1619</v>
      </c>
      <c r="CW111" s="282" t="s">
        <v>1619</v>
      </c>
      <c r="CX111" s="282" t="s">
        <v>1619</v>
      </c>
      <c r="CY111" s="282" t="s">
        <v>1619</v>
      </c>
      <c r="CZ111" s="282" t="s">
        <v>1619</v>
      </c>
      <c r="DA111" s="282" t="s">
        <v>1619</v>
      </c>
      <c r="DB111" s="282" t="s">
        <v>1619</v>
      </c>
      <c r="DC111" s="282" t="s">
        <v>1619</v>
      </c>
      <c r="DD111" s="282" t="s">
        <v>1619</v>
      </c>
      <c r="DE111" s="282" t="s">
        <v>1619</v>
      </c>
      <c r="DF111" s="282" t="s">
        <v>1619</v>
      </c>
      <c r="DG111" s="282" t="s">
        <v>1619</v>
      </c>
      <c r="DH111" s="282" t="s">
        <v>1619</v>
      </c>
      <c r="DI111" s="282" t="s">
        <v>1619</v>
      </c>
      <c r="DJ111" s="282" t="s">
        <v>1620</v>
      </c>
      <c r="DK111" s="282" t="s">
        <v>1620</v>
      </c>
      <c r="DL111" s="282" t="s">
        <v>1620</v>
      </c>
      <c r="DM111" s="282" t="s">
        <v>1620</v>
      </c>
      <c r="DN111" s="282" t="s">
        <v>1620</v>
      </c>
      <c r="DO111" s="282" t="s">
        <v>1620</v>
      </c>
      <c r="DP111" s="282" t="s">
        <v>1620</v>
      </c>
      <c r="DQ111" s="282" t="s">
        <v>1620</v>
      </c>
      <c r="DR111" s="282" t="s">
        <v>1620</v>
      </c>
      <c r="DS111" s="282" t="s">
        <v>1620</v>
      </c>
      <c r="DT111" s="282" t="s">
        <v>1620</v>
      </c>
      <c r="DU111" s="282" t="s">
        <v>1620</v>
      </c>
      <c r="DV111" s="282" t="s">
        <v>1620</v>
      </c>
      <c r="DW111" s="282" t="s">
        <v>1620</v>
      </c>
      <c r="DX111" s="282" t="s">
        <v>1620</v>
      </c>
    </row>
    <row r="112" spans="1:128">
      <c r="A112" s="228">
        <f t="shared" si="1"/>
        <v>57</v>
      </c>
      <c r="B112" s="202" t="s">
        <v>0</v>
      </c>
      <c r="C112" t="s">
        <v>169</v>
      </c>
      <c r="F112" s="202" t="s">
        <v>0</v>
      </c>
      <c r="G112" s="143" t="s">
        <v>216</v>
      </c>
      <c r="H112" s="142"/>
      <c r="I112" s="276" t="s">
        <v>414</v>
      </c>
    </row>
    <row r="113" spans="1:68">
      <c r="A113" s="228">
        <f t="shared" si="1"/>
        <v>58</v>
      </c>
      <c r="B113" s="202" t="s">
        <v>11</v>
      </c>
      <c r="C113" t="s">
        <v>76</v>
      </c>
      <c r="F113" s="202" t="s">
        <v>9</v>
      </c>
      <c r="G113" s="143" t="s">
        <v>216</v>
      </c>
      <c r="H113" s="142"/>
      <c r="I113" s="276" t="s">
        <v>419</v>
      </c>
    </row>
    <row r="114" spans="1:68">
      <c r="A114" s="228">
        <f t="shared" si="1"/>
        <v>59</v>
      </c>
      <c r="B114" s="202" t="s">
        <v>0</v>
      </c>
      <c r="C114" t="s">
        <v>31</v>
      </c>
      <c r="F114" s="202" t="s">
        <v>0</v>
      </c>
      <c r="G114" s="143" t="s">
        <v>589</v>
      </c>
      <c r="H114" s="142"/>
      <c r="I114" s="276" t="s">
        <v>414</v>
      </c>
    </row>
    <row r="115" spans="1:68">
      <c r="A115" s="228">
        <f t="shared" si="1"/>
        <v>60</v>
      </c>
      <c r="B115" s="202" t="s">
        <v>0</v>
      </c>
      <c r="C115" t="s">
        <v>166</v>
      </c>
      <c r="F115" s="202" t="s">
        <v>0</v>
      </c>
      <c r="G115" s="143" t="s">
        <v>215</v>
      </c>
      <c r="H115" s="142"/>
      <c r="I115" s="276" t="s">
        <v>426</v>
      </c>
    </row>
    <row r="116" spans="1:68">
      <c r="A116" s="228">
        <f t="shared" si="1"/>
        <v>61</v>
      </c>
      <c r="B116" s="202" t="s">
        <v>0</v>
      </c>
      <c r="C116" t="s">
        <v>247</v>
      </c>
      <c r="F116" s="202" t="s">
        <v>9</v>
      </c>
      <c r="G116" s="143" t="s">
        <v>215</v>
      </c>
      <c r="H116" s="142"/>
      <c r="I116" s="276" t="s">
        <v>420</v>
      </c>
    </row>
    <row r="117" spans="1:68">
      <c r="A117" s="228">
        <f t="shared" si="1"/>
        <v>62</v>
      </c>
      <c r="B117" s="202" t="s">
        <v>11</v>
      </c>
      <c r="C117" t="s">
        <v>248</v>
      </c>
      <c r="F117" s="202" t="s">
        <v>10</v>
      </c>
      <c r="G117" s="143" t="s">
        <v>79</v>
      </c>
      <c r="H117" s="142"/>
      <c r="I117" s="276"/>
    </row>
    <row r="118" spans="1:68">
      <c r="A118" s="228">
        <f t="shared" si="1"/>
        <v>63</v>
      </c>
      <c r="B118" s="202" t="s">
        <v>11</v>
      </c>
      <c r="C118" t="s">
        <v>249</v>
      </c>
      <c r="F118" s="202" t="s">
        <v>10</v>
      </c>
      <c r="G118" s="143" t="s">
        <v>118</v>
      </c>
      <c r="H118" s="142"/>
      <c r="I118" s="276"/>
    </row>
    <row r="119" spans="1:68">
      <c r="A119" s="228">
        <f t="shared" si="1"/>
        <v>21</v>
      </c>
      <c r="B119" s="202" t="s">
        <v>9</v>
      </c>
      <c r="C119" t="s">
        <v>28</v>
      </c>
      <c r="E119" t="s">
        <v>668</v>
      </c>
      <c r="F119" s="202" t="s">
        <v>10</v>
      </c>
      <c r="G119" s="143" t="s">
        <v>80</v>
      </c>
      <c r="H119" s="142"/>
      <c r="I119" s="276"/>
    </row>
    <row r="120" spans="1:68">
      <c r="A120" s="228">
        <f t="shared" si="1"/>
        <v>21</v>
      </c>
      <c r="B120" s="202" t="s">
        <v>9</v>
      </c>
      <c r="C120" t="s">
        <v>28</v>
      </c>
      <c r="E120" t="s">
        <v>667</v>
      </c>
      <c r="F120" s="202" t="s">
        <v>10</v>
      </c>
      <c r="G120" s="143" t="s">
        <v>375</v>
      </c>
      <c r="H120" s="142"/>
      <c r="I120" s="276"/>
    </row>
    <row r="121" spans="1:68">
      <c r="A121" s="228">
        <f t="shared" si="1"/>
        <v>21</v>
      </c>
      <c r="B121" s="202" t="s">
        <v>9</v>
      </c>
      <c r="C121" t="s">
        <v>28</v>
      </c>
      <c r="E121" t="s">
        <v>808</v>
      </c>
      <c r="F121" s="202" t="s">
        <v>0</v>
      </c>
      <c r="G121" s="143" t="s">
        <v>852</v>
      </c>
      <c r="H121" s="145"/>
      <c r="I121" s="276"/>
    </row>
    <row r="122" spans="1:68">
      <c r="A122" s="228">
        <f t="shared" si="1"/>
        <v>21</v>
      </c>
      <c r="B122" s="202" t="s">
        <v>9</v>
      </c>
      <c r="C122" t="s">
        <v>28</v>
      </c>
      <c r="E122" t="s">
        <v>809</v>
      </c>
      <c r="F122" s="202" t="s">
        <v>0</v>
      </c>
      <c r="G122" s="143" t="s">
        <v>853</v>
      </c>
      <c r="H122" s="145"/>
      <c r="I122" s="276"/>
    </row>
    <row r="123" spans="1:68">
      <c r="A123" s="228">
        <f t="shared" si="1"/>
        <v>21</v>
      </c>
      <c r="B123" s="202" t="s">
        <v>9</v>
      </c>
      <c r="C123" t="s">
        <v>28</v>
      </c>
      <c r="E123" t="s">
        <v>33</v>
      </c>
      <c r="F123" s="202" t="s">
        <v>0</v>
      </c>
      <c r="G123" s="143" t="s">
        <v>854</v>
      </c>
      <c r="H123" s="145"/>
      <c r="I123" s="276"/>
    </row>
    <row r="124" spans="1:68">
      <c r="A124" s="228">
        <f t="shared" si="1"/>
        <v>21</v>
      </c>
      <c r="B124" s="202" t="s">
        <v>9</v>
      </c>
      <c r="C124" t="s">
        <v>28</v>
      </c>
      <c r="E124" t="s">
        <v>96</v>
      </c>
      <c r="F124" s="202" t="s">
        <v>0</v>
      </c>
      <c r="G124" s="143" t="s">
        <v>654</v>
      </c>
      <c r="H124" s="142"/>
      <c r="I124" s="276" t="s">
        <v>539</v>
      </c>
    </row>
    <row r="125" spans="1:68">
      <c r="A125" s="228">
        <f t="shared" si="1"/>
        <v>73</v>
      </c>
      <c r="B125" s="202" t="s">
        <v>9</v>
      </c>
      <c r="C125" t="s">
        <v>381</v>
      </c>
      <c r="E125" t="s">
        <v>7</v>
      </c>
      <c r="F125" s="202" t="s">
        <v>0</v>
      </c>
      <c r="G125" s="143" t="s">
        <v>372</v>
      </c>
      <c r="H125" s="142"/>
      <c r="I125" s="276"/>
    </row>
    <row r="126" spans="1:68">
      <c r="A126" s="228">
        <f t="shared" si="1"/>
        <v>73</v>
      </c>
      <c r="B126" s="202" t="s">
        <v>9</v>
      </c>
      <c r="C126" t="s">
        <v>381</v>
      </c>
      <c r="E126" t="s">
        <v>577</v>
      </c>
      <c r="F126" s="202" t="s">
        <v>0</v>
      </c>
      <c r="G126" s="143" t="s">
        <v>273</v>
      </c>
      <c r="H126" s="145" t="s">
        <v>276</v>
      </c>
      <c r="I126" s="276" t="s">
        <v>7</v>
      </c>
      <c r="J126" s="276" t="s">
        <v>188</v>
      </c>
      <c r="K126" s="276" t="s">
        <v>254</v>
      </c>
      <c r="L126" s="276" t="s">
        <v>256</v>
      </c>
    </row>
    <row r="127" spans="1:68">
      <c r="A127" s="228">
        <f t="shared" si="1"/>
        <v>68</v>
      </c>
      <c r="B127" s="202" t="s">
        <v>11</v>
      </c>
      <c r="C127" t="s">
        <v>32</v>
      </c>
      <c r="F127" s="202" t="s">
        <v>0</v>
      </c>
      <c r="G127" s="143" t="s">
        <v>804</v>
      </c>
      <c r="H127" s="145" t="s">
        <v>276</v>
      </c>
      <c r="I127" s="276"/>
    </row>
    <row r="128" spans="1:68">
      <c r="A128" s="228">
        <f t="shared" si="1"/>
        <v>69</v>
      </c>
      <c r="B128" s="202" t="s">
        <v>11</v>
      </c>
      <c r="C128" t="s">
        <v>206</v>
      </c>
      <c r="F128" s="202" t="s">
        <v>10</v>
      </c>
      <c r="G128" s="143" t="s">
        <v>1633</v>
      </c>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c r="AP128" s="145"/>
      <c r="AQ128" s="145"/>
      <c r="AR128" s="145"/>
      <c r="AS128" s="145"/>
      <c r="AT128" s="145"/>
      <c r="AU128" s="145"/>
      <c r="AV128" s="145"/>
      <c r="AW128" s="145"/>
      <c r="AX128" s="145"/>
      <c r="AY128" s="145"/>
      <c r="AZ128" s="145"/>
      <c r="BA128" s="145"/>
      <c r="BB128" s="145"/>
      <c r="BC128" s="145"/>
      <c r="BD128" s="145"/>
      <c r="BE128" s="145"/>
      <c r="BF128" s="145"/>
      <c r="BG128" s="145"/>
      <c r="BH128" s="145"/>
      <c r="BI128" s="145"/>
      <c r="BJ128" s="145"/>
      <c r="BK128" s="145"/>
      <c r="BL128" s="145"/>
      <c r="BM128" s="145"/>
      <c r="BN128" s="145"/>
      <c r="BO128" s="145"/>
      <c r="BP128" s="145"/>
    </row>
    <row r="129" spans="1:9">
      <c r="A129" s="228">
        <f t="shared" si="1"/>
        <v>70</v>
      </c>
      <c r="B129" s="202" t="s">
        <v>0</v>
      </c>
      <c r="C129" t="s">
        <v>386</v>
      </c>
      <c r="F129" s="202" t="s">
        <v>0</v>
      </c>
      <c r="G129" s="143" t="s">
        <v>499</v>
      </c>
      <c r="H129" s="145"/>
      <c r="I129" s="276"/>
    </row>
    <row r="130" spans="1:9">
      <c r="A130" s="228">
        <f t="shared" si="1"/>
        <v>70</v>
      </c>
      <c r="B130" s="202" t="s">
        <v>9</v>
      </c>
      <c r="C130" t="s">
        <v>386</v>
      </c>
      <c r="F130" s="140" t="s">
        <v>18</v>
      </c>
      <c r="G130" s="146" t="s">
        <v>195</v>
      </c>
      <c r="H130" s="147" t="s">
        <v>195</v>
      </c>
    </row>
    <row r="131" spans="1:9">
      <c r="A131" s="228">
        <f t="shared" si="1"/>
        <v>72</v>
      </c>
      <c r="B131" s="202" t="s">
        <v>9</v>
      </c>
      <c r="C131" t="s">
        <v>416</v>
      </c>
      <c r="E131" t="s">
        <v>851</v>
      </c>
    </row>
    <row r="132" spans="1:9">
      <c r="A132" s="228">
        <f t="shared" si="1"/>
        <v>72</v>
      </c>
      <c r="B132" s="202" t="s">
        <v>9</v>
      </c>
      <c r="C132" t="s">
        <v>416</v>
      </c>
      <c r="E132" t="s">
        <v>394</v>
      </c>
    </row>
    <row r="133" spans="1:9">
      <c r="A133" s="228">
        <f t="shared" ref="A133:A196" si="2">IF($C133="","blank",MATCH($C133,$G$5:$G$130,0))</f>
        <v>72</v>
      </c>
      <c r="B133" s="202" t="s">
        <v>9</v>
      </c>
      <c r="C133" t="s">
        <v>416</v>
      </c>
      <c r="E133" t="s">
        <v>1002</v>
      </c>
    </row>
    <row r="134" spans="1:9">
      <c r="A134" s="228">
        <f t="shared" si="2"/>
        <v>72</v>
      </c>
      <c r="B134" s="202" t="s">
        <v>9</v>
      </c>
      <c r="C134" t="s">
        <v>416</v>
      </c>
      <c r="E134" t="s">
        <v>392</v>
      </c>
    </row>
    <row r="135" spans="1:9">
      <c r="A135" s="228">
        <f t="shared" si="2"/>
        <v>72</v>
      </c>
      <c r="B135" s="202" t="s">
        <v>9</v>
      </c>
      <c r="C135" t="s">
        <v>416</v>
      </c>
      <c r="E135" t="s">
        <v>611</v>
      </c>
    </row>
    <row r="136" spans="1:9">
      <c r="A136" s="228">
        <f t="shared" si="2"/>
        <v>72</v>
      </c>
      <c r="B136" s="202" t="s">
        <v>9</v>
      </c>
      <c r="C136" t="s">
        <v>416</v>
      </c>
      <c r="E136" t="s">
        <v>417</v>
      </c>
    </row>
    <row r="137" spans="1:9">
      <c r="A137" s="228" t="e">
        <f t="shared" si="2"/>
        <v>#N/A</v>
      </c>
      <c r="B137" s="202" t="s">
        <v>18</v>
      </c>
      <c r="C137" t="s">
        <v>1640</v>
      </c>
    </row>
    <row r="138" spans="1:9">
      <c r="A138" s="228">
        <f t="shared" si="2"/>
        <v>74</v>
      </c>
      <c r="B138" s="202" t="s">
        <v>10</v>
      </c>
      <c r="C138" t="s">
        <v>17</v>
      </c>
    </row>
    <row r="139" spans="1:9">
      <c r="A139" s="228">
        <f t="shared" si="2"/>
        <v>75</v>
      </c>
      <c r="B139" s="202" t="s">
        <v>10</v>
      </c>
      <c r="C139" t="s">
        <v>16</v>
      </c>
    </row>
    <row r="140" spans="1:9">
      <c r="A140" s="228" t="e">
        <f t="shared" si="2"/>
        <v>#N/A</v>
      </c>
      <c r="B140" s="202" t="s">
        <v>10</v>
      </c>
      <c r="C140" t="s">
        <v>1650</v>
      </c>
      <c r="E140" t="s">
        <v>1625</v>
      </c>
    </row>
    <row r="141" spans="1:9">
      <c r="A141" s="228">
        <f t="shared" si="2"/>
        <v>76</v>
      </c>
      <c r="B141" s="202" t="s">
        <v>10</v>
      </c>
      <c r="C141" t="s">
        <v>294</v>
      </c>
    </row>
    <row r="142" spans="1:9">
      <c r="A142" s="228">
        <f t="shared" si="2"/>
        <v>77</v>
      </c>
      <c r="B142" s="202" t="s">
        <v>10</v>
      </c>
      <c r="C142" t="s">
        <v>295</v>
      </c>
    </row>
    <row r="143" spans="1:9">
      <c r="A143" s="228">
        <f t="shared" si="2"/>
        <v>78</v>
      </c>
      <c r="B143" s="202" t="s">
        <v>10</v>
      </c>
      <c r="C143" t="s">
        <v>14</v>
      </c>
      <c r="E143" t="s">
        <v>6</v>
      </c>
    </row>
    <row r="144" spans="1:9">
      <c r="A144" s="228">
        <f t="shared" si="2"/>
        <v>78</v>
      </c>
      <c r="B144" s="202" t="s">
        <v>10</v>
      </c>
      <c r="C144" t="s">
        <v>14</v>
      </c>
      <c r="E144" t="s">
        <v>7</v>
      </c>
    </row>
    <row r="145" spans="1:5">
      <c r="A145" s="228">
        <f t="shared" si="2"/>
        <v>78</v>
      </c>
      <c r="B145" s="202" t="s">
        <v>10</v>
      </c>
      <c r="C145" t="s">
        <v>14</v>
      </c>
      <c r="E145" t="s">
        <v>8</v>
      </c>
    </row>
    <row r="146" spans="1:5">
      <c r="A146" s="228">
        <f t="shared" si="2"/>
        <v>80</v>
      </c>
      <c r="B146" s="202" t="s">
        <v>9</v>
      </c>
      <c r="C146" t="s">
        <v>934</v>
      </c>
      <c r="E146" t="s">
        <v>933</v>
      </c>
    </row>
    <row r="147" spans="1:5">
      <c r="A147" s="228">
        <f t="shared" si="2"/>
        <v>81</v>
      </c>
      <c r="B147" s="202" t="s">
        <v>10</v>
      </c>
      <c r="C147" t="s">
        <v>19</v>
      </c>
      <c r="E147" t="s">
        <v>851</v>
      </c>
    </row>
    <row r="148" spans="1:5">
      <c r="A148" s="228">
        <f t="shared" si="2"/>
        <v>81</v>
      </c>
      <c r="B148" s="202" t="s">
        <v>10</v>
      </c>
      <c r="C148" t="s">
        <v>19</v>
      </c>
      <c r="E148" t="s">
        <v>586</v>
      </c>
    </row>
    <row r="149" spans="1:5">
      <c r="A149" s="228">
        <f t="shared" si="2"/>
        <v>82</v>
      </c>
      <c r="B149" s="202" t="s">
        <v>10</v>
      </c>
      <c r="C149" t="s">
        <v>727</v>
      </c>
      <c r="E149" t="s">
        <v>6</v>
      </c>
    </row>
    <row r="150" spans="1:5">
      <c r="A150" s="228">
        <f t="shared" si="2"/>
        <v>83</v>
      </c>
      <c r="B150" s="202" t="s">
        <v>10</v>
      </c>
      <c r="C150" t="s">
        <v>839</v>
      </c>
      <c r="E150" t="s">
        <v>6</v>
      </c>
    </row>
    <row r="151" spans="1:5">
      <c r="A151" s="228">
        <f t="shared" si="2"/>
        <v>82</v>
      </c>
      <c r="B151" s="202" t="s">
        <v>10</v>
      </c>
      <c r="C151" t="s">
        <v>727</v>
      </c>
      <c r="E151" t="s">
        <v>728</v>
      </c>
    </row>
    <row r="152" spans="1:5">
      <c r="A152" s="228">
        <f t="shared" si="2"/>
        <v>83</v>
      </c>
      <c r="B152" s="202" t="s">
        <v>10</v>
      </c>
      <c r="C152" t="s">
        <v>839</v>
      </c>
      <c r="E152" t="s">
        <v>728</v>
      </c>
    </row>
    <row r="153" spans="1:5">
      <c r="A153" s="228">
        <f t="shared" si="2"/>
        <v>86</v>
      </c>
      <c r="B153" s="202" t="s">
        <v>10</v>
      </c>
      <c r="C153" t="s">
        <v>946</v>
      </c>
      <c r="E153" t="s">
        <v>6</v>
      </c>
    </row>
    <row r="154" spans="1:5">
      <c r="A154" s="228">
        <f t="shared" si="2"/>
        <v>87</v>
      </c>
      <c r="B154" s="202" t="s">
        <v>10</v>
      </c>
      <c r="C154" t="s">
        <v>370</v>
      </c>
    </row>
    <row r="155" spans="1:5">
      <c r="A155" s="228">
        <f t="shared" si="2"/>
        <v>88</v>
      </c>
      <c r="B155" s="202" t="s">
        <v>10</v>
      </c>
      <c r="C155" t="s">
        <v>371</v>
      </c>
    </row>
    <row r="156" spans="1:5">
      <c r="A156" s="228">
        <f t="shared" si="2"/>
        <v>89</v>
      </c>
      <c r="B156" s="202" t="s">
        <v>10</v>
      </c>
      <c r="C156" t="s">
        <v>837</v>
      </c>
    </row>
    <row r="157" spans="1:5">
      <c r="A157" s="228">
        <f t="shared" si="2"/>
        <v>90</v>
      </c>
      <c r="B157" s="202" t="s">
        <v>10</v>
      </c>
      <c r="C157" t="s">
        <v>901</v>
      </c>
      <c r="E157" t="s">
        <v>309</v>
      </c>
    </row>
    <row r="158" spans="1:5">
      <c r="A158" s="228">
        <f t="shared" si="2"/>
        <v>90</v>
      </c>
      <c r="B158" s="202" t="s">
        <v>10</v>
      </c>
      <c r="C158" t="s">
        <v>901</v>
      </c>
      <c r="E158" t="s">
        <v>1557</v>
      </c>
    </row>
    <row r="159" spans="1:5">
      <c r="A159" s="228">
        <f t="shared" si="2"/>
        <v>91</v>
      </c>
      <c r="B159" s="202" t="s">
        <v>10</v>
      </c>
      <c r="C159" t="s">
        <v>838</v>
      </c>
    </row>
    <row r="160" spans="1:5">
      <c r="A160" s="228">
        <f t="shared" si="2"/>
        <v>92</v>
      </c>
      <c r="B160" s="202" t="s">
        <v>10</v>
      </c>
      <c r="C160" t="s">
        <v>902</v>
      </c>
      <c r="E160" t="s">
        <v>903</v>
      </c>
    </row>
    <row r="161" spans="1:5">
      <c r="A161" s="228">
        <f t="shared" si="2"/>
        <v>92</v>
      </c>
      <c r="B161" s="202" t="s">
        <v>10</v>
      </c>
      <c r="C161" t="s">
        <v>902</v>
      </c>
      <c r="E161" t="s">
        <v>1557</v>
      </c>
    </row>
    <row r="162" spans="1:5">
      <c r="A162" s="228">
        <f t="shared" si="2"/>
        <v>93</v>
      </c>
      <c r="B162" s="202" t="s">
        <v>10</v>
      </c>
      <c r="C162" t="s">
        <v>840</v>
      </c>
    </row>
    <row r="163" spans="1:5">
      <c r="A163" s="228">
        <f t="shared" si="2"/>
        <v>94</v>
      </c>
      <c r="B163" s="202" t="s">
        <v>10</v>
      </c>
      <c r="C163" t="s">
        <v>844</v>
      </c>
      <c r="E163" t="s">
        <v>845</v>
      </c>
    </row>
    <row r="164" spans="1:5">
      <c r="A164" s="228">
        <f t="shared" si="2"/>
        <v>95</v>
      </c>
      <c r="B164" s="202" t="s">
        <v>10</v>
      </c>
      <c r="C164" t="s">
        <v>841</v>
      </c>
    </row>
    <row r="165" spans="1:5">
      <c r="A165" s="228">
        <f t="shared" si="2"/>
        <v>96</v>
      </c>
      <c r="B165" s="202" t="s">
        <v>10</v>
      </c>
      <c r="C165" t="s">
        <v>843</v>
      </c>
      <c r="E165" t="s">
        <v>921</v>
      </c>
    </row>
    <row r="166" spans="1:5">
      <c r="A166" s="228">
        <f t="shared" si="2"/>
        <v>96</v>
      </c>
      <c r="B166" s="202" t="s">
        <v>10</v>
      </c>
      <c r="C166" t="s">
        <v>843</v>
      </c>
      <c r="E166" t="s">
        <v>978</v>
      </c>
    </row>
    <row r="167" spans="1:5">
      <c r="A167" s="228">
        <f t="shared" si="2"/>
        <v>96</v>
      </c>
      <c r="B167" s="202" t="s">
        <v>10</v>
      </c>
      <c r="C167" t="s">
        <v>843</v>
      </c>
      <c r="E167" t="s">
        <v>979</v>
      </c>
    </row>
    <row r="168" spans="1:5">
      <c r="A168" s="228">
        <f t="shared" si="2"/>
        <v>96</v>
      </c>
      <c r="B168" s="202" t="s">
        <v>10</v>
      </c>
      <c r="C168" t="s">
        <v>843</v>
      </c>
      <c r="E168" t="s">
        <v>980</v>
      </c>
    </row>
    <row r="169" spans="1:5">
      <c r="A169" s="228">
        <f t="shared" si="2"/>
        <v>96</v>
      </c>
      <c r="B169" s="202" t="s">
        <v>10</v>
      </c>
      <c r="C169" t="s">
        <v>843</v>
      </c>
      <c r="E169" t="s">
        <v>977</v>
      </c>
    </row>
    <row r="170" spans="1:5">
      <c r="A170" s="228">
        <f t="shared" si="2"/>
        <v>97</v>
      </c>
      <c r="B170" s="202" t="s">
        <v>10</v>
      </c>
      <c r="C170" t="s">
        <v>404</v>
      </c>
    </row>
    <row r="171" spans="1:5">
      <c r="A171" s="228">
        <f t="shared" si="2"/>
        <v>98</v>
      </c>
      <c r="B171" s="202" t="s">
        <v>10</v>
      </c>
      <c r="C171" t="s">
        <v>319</v>
      </c>
      <c r="E171" t="s">
        <v>360</v>
      </c>
    </row>
    <row r="172" spans="1:5">
      <c r="A172" s="228">
        <f t="shared" si="2"/>
        <v>98</v>
      </c>
      <c r="B172" s="202" t="s">
        <v>10</v>
      </c>
      <c r="C172" t="s">
        <v>319</v>
      </c>
      <c r="E172" t="s">
        <v>394</v>
      </c>
    </row>
    <row r="173" spans="1:5">
      <c r="A173" s="228">
        <f t="shared" si="2"/>
        <v>99</v>
      </c>
      <c r="B173" s="202" t="s">
        <v>10</v>
      </c>
      <c r="C173" t="s">
        <v>945</v>
      </c>
      <c r="E173" t="s">
        <v>360</v>
      </c>
    </row>
    <row r="174" spans="1:5">
      <c r="A174" s="228">
        <f t="shared" si="2"/>
        <v>100</v>
      </c>
      <c r="B174" s="202" t="s">
        <v>10</v>
      </c>
      <c r="C174" t="s">
        <v>405</v>
      </c>
    </row>
    <row r="175" spans="1:5">
      <c r="A175" s="228">
        <f t="shared" si="2"/>
        <v>101</v>
      </c>
      <c r="B175" s="202" t="s">
        <v>10</v>
      </c>
      <c r="C175" t="s">
        <v>361</v>
      </c>
      <c r="E175" t="s">
        <v>362</v>
      </c>
    </row>
    <row r="176" spans="1:5">
      <c r="A176" s="228">
        <f t="shared" si="2"/>
        <v>102</v>
      </c>
      <c r="B176" s="202" t="s">
        <v>10</v>
      </c>
      <c r="C176" t="s">
        <v>846</v>
      </c>
      <c r="E176" t="s">
        <v>847</v>
      </c>
    </row>
    <row r="177" spans="1:5">
      <c r="A177" s="228">
        <f t="shared" si="2"/>
        <v>103</v>
      </c>
      <c r="B177" s="202" t="s">
        <v>10</v>
      </c>
      <c r="C177" t="s">
        <v>1045</v>
      </c>
      <c r="E177" t="s">
        <v>6</v>
      </c>
    </row>
    <row r="178" spans="1:5">
      <c r="A178" s="228">
        <f t="shared" si="2"/>
        <v>104</v>
      </c>
      <c r="B178" s="202" t="s">
        <v>10</v>
      </c>
      <c r="C178" t="s">
        <v>296</v>
      </c>
      <c r="E178" t="s">
        <v>6</v>
      </c>
    </row>
    <row r="179" spans="1:5">
      <c r="A179" s="228">
        <f t="shared" si="2"/>
        <v>105</v>
      </c>
      <c r="B179" s="202" t="s">
        <v>10</v>
      </c>
      <c r="C179" t="s">
        <v>297</v>
      </c>
      <c r="E179" t="s">
        <v>6</v>
      </c>
    </row>
    <row r="180" spans="1:5">
      <c r="A180" s="228">
        <f t="shared" si="2"/>
        <v>106</v>
      </c>
      <c r="B180" s="202" t="s">
        <v>10</v>
      </c>
      <c r="C180" t="s">
        <v>928</v>
      </c>
    </row>
    <row r="181" spans="1:5">
      <c r="A181" s="228">
        <f t="shared" si="2"/>
        <v>107</v>
      </c>
      <c r="B181" s="202" t="s">
        <v>10</v>
      </c>
      <c r="C181" t="s">
        <v>923</v>
      </c>
    </row>
    <row r="182" spans="1:5">
      <c r="A182" s="228" t="e">
        <f t="shared" si="2"/>
        <v>#N/A</v>
      </c>
      <c r="B182" s="202" t="s">
        <v>18</v>
      </c>
      <c r="C182" t="s">
        <v>1641</v>
      </c>
    </row>
    <row r="183" spans="1:5">
      <c r="A183" s="228">
        <f t="shared" si="2"/>
        <v>108</v>
      </c>
      <c r="B183" s="202" t="s">
        <v>0</v>
      </c>
      <c r="C183" t="s">
        <v>216</v>
      </c>
      <c r="E183" t="s">
        <v>414</v>
      </c>
    </row>
    <row r="184" spans="1:5">
      <c r="A184" s="228">
        <f t="shared" si="2"/>
        <v>108</v>
      </c>
      <c r="B184" s="202" t="s">
        <v>9</v>
      </c>
      <c r="C184" t="s">
        <v>216</v>
      </c>
      <c r="E184" t="s">
        <v>419</v>
      </c>
    </row>
    <row r="185" spans="1:5">
      <c r="A185" s="228">
        <f t="shared" si="2"/>
        <v>110</v>
      </c>
      <c r="B185" s="202" t="s">
        <v>0</v>
      </c>
      <c r="C185" t="s">
        <v>589</v>
      </c>
      <c r="E185" t="s">
        <v>414</v>
      </c>
    </row>
    <row r="186" spans="1:5">
      <c r="A186" s="228">
        <f t="shared" si="2"/>
        <v>111</v>
      </c>
      <c r="B186" s="202" t="s">
        <v>0</v>
      </c>
      <c r="C186" t="s">
        <v>215</v>
      </c>
      <c r="E186" t="s">
        <v>426</v>
      </c>
    </row>
    <row r="187" spans="1:5">
      <c r="A187" s="228">
        <f t="shared" si="2"/>
        <v>111</v>
      </c>
      <c r="B187" s="202" t="s">
        <v>9</v>
      </c>
      <c r="C187" t="s">
        <v>215</v>
      </c>
      <c r="E187" t="s">
        <v>420</v>
      </c>
    </row>
    <row r="188" spans="1:5">
      <c r="A188" s="228">
        <f t="shared" si="2"/>
        <v>113</v>
      </c>
      <c r="B188" s="202" t="s">
        <v>10</v>
      </c>
      <c r="C188" t="s">
        <v>79</v>
      </c>
    </row>
    <row r="189" spans="1:5">
      <c r="A189" s="228">
        <f t="shared" si="2"/>
        <v>114</v>
      </c>
      <c r="B189" s="202" t="s">
        <v>10</v>
      </c>
      <c r="C189" t="s">
        <v>118</v>
      </c>
    </row>
    <row r="190" spans="1:5">
      <c r="A190" s="228">
        <f t="shared" si="2"/>
        <v>115</v>
      </c>
      <c r="B190" s="202" t="s">
        <v>10</v>
      </c>
      <c r="C190" t="s">
        <v>80</v>
      </c>
    </row>
    <row r="191" spans="1:5">
      <c r="A191" s="228">
        <f t="shared" si="2"/>
        <v>116</v>
      </c>
      <c r="B191" s="202" t="s">
        <v>10</v>
      </c>
      <c r="C191" t="s">
        <v>375</v>
      </c>
    </row>
    <row r="192" spans="1:5">
      <c r="A192" s="228">
        <f t="shared" si="2"/>
        <v>117</v>
      </c>
      <c r="B192" s="202" t="s">
        <v>0</v>
      </c>
      <c r="C192" t="s">
        <v>852</v>
      </c>
    </row>
    <row r="193" spans="1:5">
      <c r="A193" s="228">
        <f t="shared" si="2"/>
        <v>118</v>
      </c>
      <c r="B193" s="202" t="s">
        <v>0</v>
      </c>
      <c r="C193" t="s">
        <v>853</v>
      </c>
    </row>
    <row r="194" spans="1:5">
      <c r="A194" s="228">
        <f t="shared" si="2"/>
        <v>119</v>
      </c>
      <c r="B194" s="202" t="s">
        <v>0</v>
      </c>
      <c r="C194" t="s">
        <v>854</v>
      </c>
    </row>
    <row r="195" spans="1:5">
      <c r="A195" s="228">
        <f t="shared" si="2"/>
        <v>120</v>
      </c>
      <c r="B195" s="202" t="s">
        <v>0</v>
      </c>
      <c r="C195" t="s">
        <v>654</v>
      </c>
      <c r="E195" t="s">
        <v>539</v>
      </c>
    </row>
    <row r="196" spans="1:5">
      <c r="A196" s="228" t="e">
        <f t="shared" si="2"/>
        <v>#N/A</v>
      </c>
      <c r="B196" s="202" t="s">
        <v>18</v>
      </c>
      <c r="C196" t="s">
        <v>1642</v>
      </c>
    </row>
    <row r="197" spans="1:5">
      <c r="A197" s="228">
        <f t="shared" ref="A197:A260" si="3">IF($C197="","blank",MATCH($C197,$G$5:$G$130,0))</f>
        <v>121</v>
      </c>
      <c r="B197" s="202" t="s">
        <v>0</v>
      </c>
      <c r="C197" t="s">
        <v>372</v>
      </c>
    </row>
    <row r="198" spans="1:5">
      <c r="A198" s="228">
        <f t="shared" si="3"/>
        <v>122</v>
      </c>
      <c r="B198" s="202" t="s">
        <v>0</v>
      </c>
      <c r="C198" t="s">
        <v>273</v>
      </c>
      <c r="D198" t="s">
        <v>276</v>
      </c>
      <c r="E198" t="s">
        <v>7</v>
      </c>
    </row>
    <row r="199" spans="1:5">
      <c r="A199" s="228">
        <f t="shared" si="3"/>
        <v>122</v>
      </c>
      <c r="B199" s="202" t="s">
        <v>0</v>
      </c>
      <c r="C199" t="s">
        <v>273</v>
      </c>
      <c r="D199" t="s">
        <v>276</v>
      </c>
      <c r="E199" t="s">
        <v>188</v>
      </c>
    </row>
    <row r="200" spans="1:5">
      <c r="A200" s="228">
        <f t="shared" si="3"/>
        <v>122</v>
      </c>
      <c r="B200" s="202" t="s">
        <v>0</v>
      </c>
      <c r="C200" t="s">
        <v>273</v>
      </c>
      <c r="D200" t="s">
        <v>276</v>
      </c>
      <c r="E200" t="s">
        <v>254</v>
      </c>
    </row>
    <row r="201" spans="1:5">
      <c r="A201" s="228">
        <f t="shared" si="3"/>
        <v>122</v>
      </c>
      <c r="B201" s="202" t="s">
        <v>0</v>
      </c>
      <c r="C201" t="s">
        <v>273</v>
      </c>
      <c r="D201" t="s">
        <v>276</v>
      </c>
      <c r="E201" t="s">
        <v>256</v>
      </c>
    </row>
    <row r="202" spans="1:5">
      <c r="A202" s="228">
        <f t="shared" si="3"/>
        <v>123</v>
      </c>
      <c r="B202" s="202" t="s">
        <v>0</v>
      </c>
      <c r="C202" t="s">
        <v>804</v>
      </c>
      <c r="D202" t="s">
        <v>276</v>
      </c>
    </row>
    <row r="203" spans="1:5">
      <c r="A203" s="228">
        <f t="shared" si="3"/>
        <v>124</v>
      </c>
      <c r="B203" s="202" t="s">
        <v>10</v>
      </c>
      <c r="C203" t="s">
        <v>1633</v>
      </c>
    </row>
    <row r="204" spans="1:5">
      <c r="A204" s="228">
        <f t="shared" si="3"/>
        <v>125</v>
      </c>
      <c r="B204" s="202" t="s">
        <v>0</v>
      </c>
      <c r="C204" t="s">
        <v>499</v>
      </c>
    </row>
    <row r="205" spans="1:5">
      <c r="A205" s="228" t="str">
        <f t="shared" si="3"/>
        <v>blank</v>
      </c>
      <c r="B205" s="202"/>
    </row>
    <row r="206" spans="1:5">
      <c r="A206" s="228" t="str">
        <f t="shared" si="3"/>
        <v>blank</v>
      </c>
      <c r="B206" s="202"/>
    </row>
    <row r="207" spans="1:5">
      <c r="A207" s="228" t="str">
        <f t="shared" si="3"/>
        <v>blank</v>
      </c>
      <c r="B207" s="202"/>
    </row>
    <row r="208" spans="1:5">
      <c r="A208" s="228" t="str">
        <f t="shared" si="3"/>
        <v>blank</v>
      </c>
      <c r="B208" s="202"/>
    </row>
    <row r="209" spans="1:2">
      <c r="A209" s="228" t="str">
        <f t="shared" si="3"/>
        <v>blank</v>
      </c>
      <c r="B209" s="202"/>
    </row>
    <row r="210" spans="1:2">
      <c r="A210" s="228" t="str">
        <f t="shared" si="3"/>
        <v>blank</v>
      </c>
      <c r="B210" s="202"/>
    </row>
    <row r="211" spans="1:2">
      <c r="A211" s="228" t="str">
        <f t="shared" si="3"/>
        <v>blank</v>
      </c>
      <c r="B211" s="202"/>
    </row>
    <row r="212" spans="1:2">
      <c r="A212" s="228" t="str">
        <f t="shared" si="3"/>
        <v>blank</v>
      </c>
      <c r="B212" s="202"/>
    </row>
    <row r="213" spans="1:2">
      <c r="A213" s="228" t="str">
        <f t="shared" si="3"/>
        <v>blank</v>
      </c>
      <c r="B213" s="202"/>
    </row>
    <row r="214" spans="1:2">
      <c r="A214" s="228" t="str">
        <f t="shared" si="3"/>
        <v>blank</v>
      </c>
      <c r="B214" s="202"/>
    </row>
    <row r="215" spans="1:2">
      <c r="A215" s="228" t="str">
        <f t="shared" si="3"/>
        <v>blank</v>
      </c>
      <c r="B215" s="202"/>
    </row>
    <row r="216" spans="1:2">
      <c r="A216" s="228" t="str">
        <f t="shared" si="3"/>
        <v>blank</v>
      </c>
      <c r="B216" s="202"/>
    </row>
    <row r="217" spans="1:2">
      <c r="A217" s="228" t="str">
        <f t="shared" si="3"/>
        <v>blank</v>
      </c>
      <c r="B217" s="202"/>
    </row>
    <row r="218" spans="1:2">
      <c r="A218" s="228" t="str">
        <f t="shared" si="3"/>
        <v>blank</v>
      </c>
      <c r="B218" s="202"/>
    </row>
    <row r="219" spans="1:2">
      <c r="A219" s="228" t="str">
        <f t="shared" si="3"/>
        <v>blank</v>
      </c>
      <c r="B219" s="202"/>
    </row>
    <row r="220" spans="1:2">
      <c r="A220" s="228" t="str">
        <f t="shared" si="3"/>
        <v>blank</v>
      </c>
      <c r="B220" s="202"/>
    </row>
    <row r="221" spans="1:2">
      <c r="A221" s="228" t="str">
        <f t="shared" si="3"/>
        <v>blank</v>
      </c>
      <c r="B221" s="202"/>
    </row>
    <row r="222" spans="1:2">
      <c r="A222" s="228" t="str">
        <f t="shared" si="3"/>
        <v>blank</v>
      </c>
      <c r="B222" s="202"/>
    </row>
    <row r="223" spans="1:2">
      <c r="A223" s="228" t="str">
        <f t="shared" si="3"/>
        <v>blank</v>
      </c>
      <c r="B223" s="202"/>
    </row>
    <row r="224" spans="1:2">
      <c r="A224" s="228" t="str">
        <f t="shared" si="3"/>
        <v>blank</v>
      </c>
      <c r="B224" s="202"/>
    </row>
    <row r="225" spans="1:2">
      <c r="A225" s="228" t="str">
        <f t="shared" si="3"/>
        <v>blank</v>
      </c>
      <c r="B225" s="202"/>
    </row>
    <row r="226" spans="1:2">
      <c r="A226" s="228" t="str">
        <f t="shared" si="3"/>
        <v>blank</v>
      </c>
      <c r="B226" s="202"/>
    </row>
    <row r="227" spans="1:2">
      <c r="A227" s="228" t="str">
        <f t="shared" si="3"/>
        <v>blank</v>
      </c>
      <c r="B227" s="202"/>
    </row>
    <row r="228" spans="1:2">
      <c r="A228" s="228" t="str">
        <f t="shared" si="3"/>
        <v>blank</v>
      </c>
      <c r="B228" s="202"/>
    </row>
    <row r="229" spans="1:2">
      <c r="A229" s="228" t="str">
        <f t="shared" si="3"/>
        <v>blank</v>
      </c>
      <c r="B229" s="202"/>
    </row>
    <row r="230" spans="1:2">
      <c r="A230" s="228" t="str">
        <f t="shared" si="3"/>
        <v>blank</v>
      </c>
      <c r="B230" s="202"/>
    </row>
    <row r="231" spans="1:2">
      <c r="A231" s="228" t="str">
        <f t="shared" si="3"/>
        <v>blank</v>
      </c>
      <c r="B231" s="202"/>
    </row>
    <row r="232" spans="1:2">
      <c r="A232" s="228" t="str">
        <f t="shared" si="3"/>
        <v>blank</v>
      </c>
      <c r="B232" s="202"/>
    </row>
    <row r="233" spans="1:2">
      <c r="A233" s="228" t="str">
        <f t="shared" si="3"/>
        <v>blank</v>
      </c>
      <c r="B233" s="202"/>
    </row>
    <row r="234" spans="1:2">
      <c r="A234" s="228" t="str">
        <f t="shared" si="3"/>
        <v>blank</v>
      </c>
      <c r="B234" s="202"/>
    </row>
    <row r="235" spans="1:2">
      <c r="A235" s="228" t="str">
        <f t="shared" si="3"/>
        <v>blank</v>
      </c>
      <c r="B235" s="202"/>
    </row>
    <row r="236" spans="1:2">
      <c r="A236" s="228" t="str">
        <f t="shared" si="3"/>
        <v>blank</v>
      </c>
      <c r="B236" s="202"/>
    </row>
    <row r="237" spans="1:2">
      <c r="A237" s="228" t="str">
        <f t="shared" si="3"/>
        <v>blank</v>
      </c>
      <c r="B237" s="202"/>
    </row>
    <row r="238" spans="1:2">
      <c r="A238" s="228" t="str">
        <f t="shared" si="3"/>
        <v>blank</v>
      </c>
      <c r="B238" s="202"/>
    </row>
    <row r="239" spans="1:2">
      <c r="A239" s="228" t="str">
        <f t="shared" si="3"/>
        <v>blank</v>
      </c>
      <c r="B239" s="202"/>
    </row>
    <row r="240" spans="1:2">
      <c r="A240" s="228" t="str">
        <f t="shared" si="3"/>
        <v>blank</v>
      </c>
      <c r="B240" s="202"/>
    </row>
    <row r="241" spans="1:2">
      <c r="A241" s="228" t="str">
        <f t="shared" si="3"/>
        <v>blank</v>
      </c>
      <c r="B241" s="202"/>
    </row>
    <row r="242" spans="1:2">
      <c r="A242" s="228" t="str">
        <f t="shared" si="3"/>
        <v>blank</v>
      </c>
      <c r="B242" s="202"/>
    </row>
    <row r="243" spans="1:2">
      <c r="A243" s="228" t="str">
        <f t="shared" si="3"/>
        <v>blank</v>
      </c>
      <c r="B243" s="202"/>
    </row>
    <row r="244" spans="1:2">
      <c r="A244" s="228" t="str">
        <f t="shared" si="3"/>
        <v>blank</v>
      </c>
      <c r="B244" s="202"/>
    </row>
    <row r="245" spans="1:2">
      <c r="A245" s="228" t="str">
        <f t="shared" si="3"/>
        <v>blank</v>
      </c>
      <c r="B245" s="202"/>
    </row>
    <row r="246" spans="1:2">
      <c r="A246" s="228" t="str">
        <f t="shared" si="3"/>
        <v>blank</v>
      </c>
      <c r="B246" s="202"/>
    </row>
    <row r="247" spans="1:2">
      <c r="A247" s="228" t="str">
        <f t="shared" si="3"/>
        <v>blank</v>
      </c>
      <c r="B247" s="202"/>
    </row>
    <row r="248" spans="1:2">
      <c r="A248" s="228" t="str">
        <f t="shared" si="3"/>
        <v>blank</v>
      </c>
      <c r="B248" s="202"/>
    </row>
    <row r="249" spans="1:2">
      <c r="A249" s="228" t="str">
        <f t="shared" si="3"/>
        <v>blank</v>
      </c>
      <c r="B249" s="202"/>
    </row>
    <row r="250" spans="1:2">
      <c r="A250" s="228" t="str">
        <f t="shared" si="3"/>
        <v>blank</v>
      </c>
      <c r="B250" s="202"/>
    </row>
    <row r="251" spans="1:2">
      <c r="A251" s="228" t="str">
        <f t="shared" si="3"/>
        <v>blank</v>
      </c>
      <c r="B251" s="202"/>
    </row>
    <row r="252" spans="1:2">
      <c r="A252" s="228" t="str">
        <f t="shared" si="3"/>
        <v>blank</v>
      </c>
      <c r="B252" s="202"/>
    </row>
    <row r="253" spans="1:2">
      <c r="A253" s="228" t="str">
        <f t="shared" si="3"/>
        <v>blank</v>
      </c>
      <c r="B253" s="202"/>
    </row>
    <row r="254" spans="1:2">
      <c r="A254" s="228" t="str">
        <f t="shared" si="3"/>
        <v>blank</v>
      </c>
      <c r="B254" s="202"/>
    </row>
    <row r="255" spans="1:2">
      <c r="A255" s="228" t="str">
        <f t="shared" si="3"/>
        <v>blank</v>
      </c>
      <c r="B255" s="202"/>
    </row>
    <row r="256" spans="1:2">
      <c r="A256" s="228" t="str">
        <f t="shared" si="3"/>
        <v>blank</v>
      </c>
      <c r="B256" s="202"/>
    </row>
    <row r="257" spans="1:2">
      <c r="A257" s="228" t="str">
        <f t="shared" si="3"/>
        <v>blank</v>
      </c>
      <c r="B257" s="202"/>
    </row>
    <row r="258" spans="1:2">
      <c r="A258" s="228" t="str">
        <f t="shared" si="3"/>
        <v>blank</v>
      </c>
      <c r="B258" s="202"/>
    </row>
    <row r="259" spans="1:2">
      <c r="A259" s="228" t="str">
        <f t="shared" si="3"/>
        <v>blank</v>
      </c>
      <c r="B259" s="202"/>
    </row>
    <row r="260" spans="1:2">
      <c r="A260" s="228" t="str">
        <f t="shared" si="3"/>
        <v>blank</v>
      </c>
      <c r="B260" s="202"/>
    </row>
    <row r="261" spans="1:2">
      <c r="A261" s="228" t="str">
        <f t="shared" ref="A261:A324" si="4">IF($C261="","blank",MATCH($C261,$G$5:$G$130,0))</f>
        <v>blank</v>
      </c>
      <c r="B261" s="202"/>
    </row>
    <row r="262" spans="1:2">
      <c r="A262" s="228" t="str">
        <f t="shared" si="4"/>
        <v>blank</v>
      </c>
      <c r="B262" s="202"/>
    </row>
    <row r="263" spans="1:2">
      <c r="A263" s="228" t="str">
        <f t="shared" si="4"/>
        <v>blank</v>
      </c>
      <c r="B263" s="202"/>
    </row>
    <row r="264" spans="1:2">
      <c r="A264" s="228" t="str">
        <f t="shared" si="4"/>
        <v>blank</v>
      </c>
      <c r="B264" s="202"/>
    </row>
    <row r="265" spans="1:2">
      <c r="A265" s="228" t="str">
        <f t="shared" si="4"/>
        <v>blank</v>
      </c>
      <c r="B265" s="202"/>
    </row>
    <row r="266" spans="1:2">
      <c r="A266" s="228" t="str">
        <f t="shared" si="4"/>
        <v>blank</v>
      </c>
      <c r="B266" s="202"/>
    </row>
    <row r="267" spans="1:2">
      <c r="A267" s="228" t="str">
        <f t="shared" si="4"/>
        <v>blank</v>
      </c>
      <c r="B267" s="202"/>
    </row>
    <row r="268" spans="1:2">
      <c r="A268" s="228" t="str">
        <f t="shared" si="4"/>
        <v>blank</v>
      </c>
      <c r="B268" s="202"/>
    </row>
    <row r="269" spans="1:2">
      <c r="A269" s="228" t="str">
        <f t="shared" si="4"/>
        <v>blank</v>
      </c>
      <c r="B269" s="202"/>
    </row>
    <row r="270" spans="1:2">
      <c r="A270" s="228" t="str">
        <f t="shared" si="4"/>
        <v>blank</v>
      </c>
      <c r="B270" s="202"/>
    </row>
    <row r="271" spans="1:2">
      <c r="A271" s="228" t="str">
        <f t="shared" si="4"/>
        <v>blank</v>
      </c>
      <c r="B271" s="202"/>
    </row>
    <row r="272" spans="1:2">
      <c r="A272" s="228" t="str">
        <f t="shared" si="4"/>
        <v>blank</v>
      </c>
      <c r="B272" s="202"/>
    </row>
    <row r="273" spans="1:2">
      <c r="A273" s="228" t="str">
        <f t="shared" si="4"/>
        <v>blank</v>
      </c>
      <c r="B273" s="202"/>
    </row>
    <row r="274" spans="1:2">
      <c r="A274" s="228" t="str">
        <f t="shared" si="4"/>
        <v>blank</v>
      </c>
      <c r="B274" s="202"/>
    </row>
    <row r="275" spans="1:2">
      <c r="A275" s="228" t="str">
        <f t="shared" si="4"/>
        <v>blank</v>
      </c>
      <c r="B275" s="202"/>
    </row>
    <row r="276" spans="1:2">
      <c r="A276" s="228" t="str">
        <f t="shared" si="4"/>
        <v>blank</v>
      </c>
      <c r="B276" s="202"/>
    </row>
    <row r="277" spans="1:2">
      <c r="A277" s="228" t="str">
        <f t="shared" si="4"/>
        <v>blank</v>
      </c>
      <c r="B277" s="202"/>
    </row>
    <row r="278" spans="1:2">
      <c r="A278" s="228" t="str">
        <f t="shared" si="4"/>
        <v>blank</v>
      </c>
      <c r="B278" s="202"/>
    </row>
    <row r="279" spans="1:2">
      <c r="A279" s="228" t="str">
        <f t="shared" si="4"/>
        <v>blank</v>
      </c>
      <c r="B279" s="202"/>
    </row>
    <row r="280" spans="1:2">
      <c r="A280" s="228" t="str">
        <f t="shared" si="4"/>
        <v>blank</v>
      </c>
      <c r="B280" s="202"/>
    </row>
    <row r="281" spans="1:2">
      <c r="A281" s="228" t="str">
        <f t="shared" si="4"/>
        <v>blank</v>
      </c>
      <c r="B281" s="202"/>
    </row>
    <row r="282" spans="1:2">
      <c r="A282" s="228" t="str">
        <f t="shared" si="4"/>
        <v>blank</v>
      </c>
      <c r="B282" s="202"/>
    </row>
    <row r="283" spans="1:2">
      <c r="A283" s="228" t="str">
        <f t="shared" si="4"/>
        <v>blank</v>
      </c>
      <c r="B283" s="202"/>
    </row>
    <row r="284" spans="1:2">
      <c r="A284" s="228" t="str">
        <f t="shared" si="4"/>
        <v>blank</v>
      </c>
      <c r="B284" s="202"/>
    </row>
    <row r="285" spans="1:2">
      <c r="A285" s="228" t="str">
        <f t="shared" si="4"/>
        <v>blank</v>
      </c>
      <c r="B285" s="202"/>
    </row>
    <row r="286" spans="1:2">
      <c r="A286" s="228" t="str">
        <f t="shared" si="4"/>
        <v>blank</v>
      </c>
      <c r="B286" s="202"/>
    </row>
    <row r="287" spans="1:2">
      <c r="A287" s="228" t="str">
        <f t="shared" si="4"/>
        <v>blank</v>
      </c>
      <c r="B287" s="202"/>
    </row>
    <row r="288" spans="1:2">
      <c r="A288" s="228" t="str">
        <f t="shared" si="4"/>
        <v>blank</v>
      </c>
      <c r="B288" s="202"/>
    </row>
    <row r="289" spans="1:2">
      <c r="A289" s="228" t="str">
        <f t="shared" si="4"/>
        <v>blank</v>
      </c>
      <c r="B289" s="202"/>
    </row>
    <row r="290" spans="1:2">
      <c r="A290" s="228" t="str">
        <f t="shared" si="4"/>
        <v>blank</v>
      </c>
      <c r="B290" s="202"/>
    </row>
    <row r="291" spans="1:2">
      <c r="A291" s="228" t="str">
        <f t="shared" si="4"/>
        <v>blank</v>
      </c>
      <c r="B291" s="202"/>
    </row>
    <row r="292" spans="1:2">
      <c r="A292" s="228" t="str">
        <f t="shared" si="4"/>
        <v>blank</v>
      </c>
      <c r="B292" s="202"/>
    </row>
    <row r="293" spans="1:2">
      <c r="A293" s="228" t="str">
        <f t="shared" si="4"/>
        <v>blank</v>
      </c>
      <c r="B293" s="202"/>
    </row>
    <row r="294" spans="1:2">
      <c r="A294" s="228" t="str">
        <f t="shared" si="4"/>
        <v>blank</v>
      </c>
      <c r="B294" s="202"/>
    </row>
    <row r="295" spans="1:2">
      <c r="A295" s="228" t="str">
        <f t="shared" si="4"/>
        <v>blank</v>
      </c>
      <c r="B295" s="202"/>
    </row>
    <row r="296" spans="1:2">
      <c r="A296" s="228" t="str">
        <f t="shared" si="4"/>
        <v>blank</v>
      </c>
      <c r="B296" s="202"/>
    </row>
    <row r="297" spans="1:2">
      <c r="A297" s="228" t="str">
        <f t="shared" si="4"/>
        <v>blank</v>
      </c>
      <c r="B297" s="202"/>
    </row>
    <row r="298" spans="1:2">
      <c r="A298" s="228" t="str">
        <f t="shared" si="4"/>
        <v>blank</v>
      </c>
      <c r="B298" s="202"/>
    </row>
    <row r="299" spans="1:2">
      <c r="A299" s="228" t="str">
        <f t="shared" si="4"/>
        <v>blank</v>
      </c>
      <c r="B299" s="202"/>
    </row>
    <row r="300" spans="1:2">
      <c r="A300" s="228" t="str">
        <f t="shared" si="4"/>
        <v>blank</v>
      </c>
      <c r="B300" s="202"/>
    </row>
    <row r="301" spans="1:2">
      <c r="A301" s="228" t="str">
        <f t="shared" si="4"/>
        <v>blank</v>
      </c>
      <c r="B301" s="202"/>
    </row>
    <row r="302" spans="1:2">
      <c r="A302" s="228" t="str">
        <f t="shared" si="4"/>
        <v>blank</v>
      </c>
      <c r="B302" s="202"/>
    </row>
    <row r="303" spans="1:2">
      <c r="A303" s="228" t="str">
        <f t="shared" si="4"/>
        <v>blank</v>
      </c>
      <c r="B303" s="202"/>
    </row>
    <row r="304" spans="1:2">
      <c r="A304" s="228" t="str">
        <f t="shared" si="4"/>
        <v>blank</v>
      </c>
      <c r="B304" s="202"/>
    </row>
    <row r="305" spans="1:2">
      <c r="A305" s="228" t="str">
        <f t="shared" si="4"/>
        <v>blank</v>
      </c>
      <c r="B305" s="202"/>
    </row>
    <row r="306" spans="1:2">
      <c r="A306" s="228" t="str">
        <f t="shared" si="4"/>
        <v>blank</v>
      </c>
      <c r="B306" s="202"/>
    </row>
    <row r="307" spans="1:2">
      <c r="A307" s="228" t="str">
        <f t="shared" si="4"/>
        <v>blank</v>
      </c>
      <c r="B307" s="202"/>
    </row>
    <row r="308" spans="1:2">
      <c r="A308" s="228" t="str">
        <f t="shared" si="4"/>
        <v>blank</v>
      </c>
      <c r="B308" s="202"/>
    </row>
    <row r="309" spans="1:2">
      <c r="A309" s="228" t="str">
        <f t="shared" si="4"/>
        <v>blank</v>
      </c>
      <c r="B309" s="202"/>
    </row>
    <row r="310" spans="1:2">
      <c r="A310" s="228" t="str">
        <f t="shared" si="4"/>
        <v>blank</v>
      </c>
      <c r="B310" s="202"/>
    </row>
    <row r="311" spans="1:2">
      <c r="A311" s="228" t="str">
        <f t="shared" si="4"/>
        <v>blank</v>
      </c>
      <c r="B311" s="202"/>
    </row>
    <row r="312" spans="1:2">
      <c r="A312" s="228" t="str">
        <f t="shared" si="4"/>
        <v>blank</v>
      </c>
      <c r="B312" s="202"/>
    </row>
    <row r="313" spans="1:2">
      <c r="A313" s="228" t="str">
        <f t="shared" si="4"/>
        <v>blank</v>
      </c>
      <c r="B313" s="202"/>
    </row>
    <row r="314" spans="1:2">
      <c r="A314" s="228" t="str">
        <f t="shared" si="4"/>
        <v>blank</v>
      </c>
      <c r="B314" s="202"/>
    </row>
    <row r="315" spans="1:2">
      <c r="A315" s="228" t="str">
        <f t="shared" si="4"/>
        <v>blank</v>
      </c>
      <c r="B315" s="202"/>
    </row>
    <row r="316" spans="1:2">
      <c r="A316" s="228" t="str">
        <f t="shared" si="4"/>
        <v>blank</v>
      </c>
      <c r="B316" s="202"/>
    </row>
    <row r="317" spans="1:2">
      <c r="A317" s="228" t="str">
        <f t="shared" si="4"/>
        <v>blank</v>
      </c>
      <c r="B317" s="202"/>
    </row>
    <row r="318" spans="1:2">
      <c r="A318" s="228" t="str">
        <f t="shared" si="4"/>
        <v>blank</v>
      </c>
      <c r="B318" s="202"/>
    </row>
    <row r="319" spans="1:2">
      <c r="A319" s="228" t="str">
        <f t="shared" si="4"/>
        <v>blank</v>
      </c>
      <c r="B319" s="202"/>
    </row>
    <row r="320" spans="1:2">
      <c r="A320" s="228" t="str">
        <f t="shared" si="4"/>
        <v>blank</v>
      </c>
      <c r="B320" s="202"/>
    </row>
    <row r="321" spans="1:2">
      <c r="A321" s="228" t="str">
        <f t="shared" si="4"/>
        <v>blank</v>
      </c>
      <c r="B321" s="202"/>
    </row>
    <row r="322" spans="1:2">
      <c r="A322" s="228" t="str">
        <f t="shared" si="4"/>
        <v>blank</v>
      </c>
      <c r="B322" s="202"/>
    </row>
    <row r="323" spans="1:2">
      <c r="A323" s="228" t="str">
        <f t="shared" si="4"/>
        <v>blank</v>
      </c>
      <c r="B323" s="202"/>
    </row>
    <row r="324" spans="1:2">
      <c r="A324" s="228" t="str">
        <f t="shared" si="4"/>
        <v>blank</v>
      </c>
      <c r="B324" s="202"/>
    </row>
    <row r="325" spans="1:2">
      <c r="A325" s="228" t="str">
        <f t="shared" ref="A325:A331" si="5">IF($C325="","blank",MATCH($C325,$G$5:$G$130,0))</f>
        <v>blank</v>
      </c>
      <c r="B325" s="202"/>
    </row>
    <row r="326" spans="1:2">
      <c r="A326" s="228" t="str">
        <f t="shared" si="5"/>
        <v>blank</v>
      </c>
      <c r="B326" s="202"/>
    </row>
    <row r="327" spans="1:2">
      <c r="A327" s="228" t="str">
        <f t="shared" si="5"/>
        <v>blank</v>
      </c>
      <c r="B327" s="202"/>
    </row>
    <row r="328" spans="1:2">
      <c r="A328" s="228" t="str">
        <f t="shared" si="5"/>
        <v>blank</v>
      </c>
      <c r="B328" s="202"/>
    </row>
    <row r="329" spans="1:2">
      <c r="A329" s="228" t="str">
        <f t="shared" si="5"/>
        <v>blank</v>
      </c>
      <c r="B329" s="202"/>
    </row>
    <row r="330" spans="1:2">
      <c r="A330" s="228" t="str">
        <f t="shared" si="5"/>
        <v>blank</v>
      </c>
      <c r="B330" s="202"/>
    </row>
    <row r="331" spans="1:2">
      <c r="A331" s="228" t="str">
        <f t="shared" si="5"/>
        <v>blank</v>
      </c>
      <c r="B331" s="202"/>
    </row>
    <row r="332" spans="1:2">
      <c r="A332" s="228"/>
    </row>
    <row r="333" spans="1:2">
      <c r="A333" s="228"/>
    </row>
    <row r="334" spans="1:2">
      <c r="A334" s="228"/>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31</vt:i4>
      </vt:variant>
    </vt:vector>
  </HeadingPairs>
  <TitlesOfParts>
    <vt:vector size="3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i.addfoo</vt:lpstr>
      <vt:lpstr>i.bnd_sr_t</vt:lpstr>
      <vt:lpstr>i.bnd_total_pas_area</vt:lpstr>
      <vt:lpstr>i.confinement_factor_lab_cost</vt:lpstr>
      <vt:lpstr>i.dam_user_fvp0_date</vt:lpstr>
      <vt:lpstr>i.dam_user_fvp1_date</vt:lpstr>
      <vt:lpstr>i.dams_confinement_P</vt:lpstr>
      <vt:lpstr>i.DOY</vt:lpstr>
      <vt:lpstr>i.FlkStrctr</vt:lpstr>
      <vt:lpstr>i.germ</vt:lpstr>
      <vt:lpstr>i.GrainPrices</vt:lpstr>
      <vt:lpstr>i.MeatPrices</vt:lpstr>
      <vt:lpstr>i.NLB</vt:lpstr>
      <vt:lpstr>i.PGR</vt:lpstr>
      <vt:lpstr>i.std_prices</vt:lpstr>
      <vt:lpstr>i.sup_sel</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2023-03-13T14:19:38Z</dcterms:modified>
</cp:coreProperties>
</file>